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0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comments8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avo Fcst" sheetId="1" state="visible" r:id="rId3"/>
    <sheet name="Sheet1" sheetId="2" state="visible" r:id="rId4"/>
    <sheet name="Forecast" sheetId="3" state="visible" r:id="rId5"/>
    <sheet name="Gas Demand Outlook" sheetId="4" state="visible" r:id="rId6"/>
    <sheet name="Curves" sheetId="5" state="visible" r:id="rId7"/>
    <sheet name="Spark Spread" sheetId="6" state="visible" r:id="rId8"/>
    <sheet name="Storage Curve" sheetId="7" state="visible" r:id="rId9"/>
    <sheet name="Power Curve" sheetId="8" state="visible" r:id="rId10"/>
    <sheet name="Sheet2" sheetId="9" state="visible" r:id="rId11"/>
    <sheet name="Sheet1 (2)" sheetId="10" state="visible" r:id="rId12"/>
  </sheets>
  <externalReferences>
    <externalReference r:id="rId13"/>
    <externalReference r:id="rId14"/>
    <externalReference r:id="rId15"/>
    <externalReference r:id="rId16"/>
    <externalReference r:id="rId17"/>
  </externalReferences>
  <definedNames>
    <definedName function="false" hidden="false" localSheetId="4" name="_xlnm.Print_Area" vbProcedure="false">Curves!$A$1:$I$42</definedName>
    <definedName function="false" hidden="false" localSheetId="2" name="_xlnm.Print_Area" vbProcedure="false">Forecast!$C$3:$T$58</definedName>
    <definedName function="false" hidden="false" localSheetId="2" name="_xlnm.Print_Titles" vbProcedure="false">Forecast!$C:$C,Forecast!$3:$4</definedName>
    <definedName function="false" hidden="false" localSheetId="3" name="_xlnm.Print_Area" vbProcedure="false">'Gas Demand Outlook'!$A$1:$Q$62</definedName>
    <definedName function="false" hidden="false" localSheetId="0" name="_xlnm.Print_Area" vbProcedure="false">'Lavo Fcst'!$B$1:$I$55</definedName>
    <definedName function="false" hidden="false" localSheetId="7" name="_xlnm.Print_Area" vbProcedure="false">'Power Curve'!$C$6:$AE$282</definedName>
    <definedName function="false" hidden="false" localSheetId="7" name="_xlnm.Print_Titles" vbProcedure="false">'Power Curve'!$C:$D,'Power Curve'!$6:$8</definedName>
    <definedName function="false" hidden="false" localSheetId="1" name="_xlnm.Print_Area" vbProcedure="false">Sheet1!$A$1:$U$44</definedName>
    <definedName function="false" hidden="false" localSheetId="9" name="_xlnm.Print_Area" vbProcedure="false">'Sheet1 (2)'!$A$1:$F$95</definedName>
    <definedName function="false" hidden="true" localSheetId="9" name="_xlnm._FilterDatabase" vbProcedure="false">'Sheet1 (2)'!$A$1:$E$91</definedName>
    <definedName function="false" hidden="false" localSheetId="8" name="_xlnm.Print_Area" vbProcedure="false">Sheet2!$B$3:$AH$13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I6" authorId="0">
      <text>
        <r>
          <rPr>
            <b val="true"/>
            <sz val="8"/>
            <color rgb="FF000000"/>
            <rFont val="Tahoma"/>
            <family val="0"/>
          </rPr>
          <t xml:space="preserve">mlenhar:
</t>
        </r>
        <r>
          <rPr>
            <sz val="8"/>
            <color rgb="FF000000"/>
            <rFont val="Tahoma"/>
            <family val="0"/>
          </rPr>
          <t xml:space="preserve">I &amp; II are 530MW each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114</xdr:col>
                <xdr:colOff>16</xdr:colOff>
                <xdr:row>4</xdr:row>
                <xdr:rowOff>7</xdr:rowOff>
              </xdr:from>
              <xdr:to>
                <xdr:col>115</xdr:col>
                <xdr:colOff>65</xdr:colOff>
                <xdr:row>9</xdr:row>
                <xdr:rowOff>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<sst xmlns="http://schemas.openxmlformats.org/spreadsheetml/2006/main" count="934" uniqueCount="338">
  <si>
    <t xml:space="preserve">Net Receipts</t>
  </si>
  <si>
    <t xml:space="preserve">Net Sendout</t>
  </si>
  <si>
    <t xml:space="preserve">Inj/WD</t>
  </si>
  <si>
    <t xml:space="preserve">Balance</t>
  </si>
  <si>
    <t xml:space="preserve">Socal/SJ</t>
  </si>
  <si>
    <t xml:space="preserve">Socal/Perm</t>
  </si>
  <si>
    <t xml:space="preserve">Variable Rates</t>
  </si>
  <si>
    <t xml:space="preserve">EP</t>
  </si>
  <si>
    <t xml:space="preserve">TW</t>
  </si>
  <si>
    <t xml:space="preserve">SJ to Socal</t>
  </si>
  <si>
    <t xml:space="preserve">N/A</t>
  </si>
  <si>
    <t xml:space="preserve">Perm to Socal</t>
  </si>
  <si>
    <t xml:space="preserve">IT Rates</t>
  </si>
  <si>
    <t xml:space="preserve">2000 Data</t>
  </si>
  <si>
    <t xml:space="preserve">Date</t>
  </si>
  <si>
    <t xml:space="preserve">SJ Total</t>
  </si>
  <si>
    <t xml:space="preserve">Hackberry</t>
  </si>
  <si>
    <t xml:space="preserve">EOC N ML</t>
  </si>
  <si>
    <t xml:space="preserve">SJ X-Over</t>
  </si>
  <si>
    <t xml:space="preserve">Keyst West</t>
  </si>
  <si>
    <t xml:space="preserve">Waha W</t>
  </si>
  <si>
    <t xml:space="preserve">Gas On</t>
  </si>
  <si>
    <t xml:space="preserve">Samalyuca</t>
  </si>
  <si>
    <t xml:space="preserve">EOC S ML</t>
  </si>
  <si>
    <t xml:space="preserve">New SW Gen</t>
  </si>
  <si>
    <t xml:space="preserve">New Gen</t>
  </si>
  <si>
    <t xml:space="preserve">Gas @ Ehr</t>
  </si>
  <si>
    <t xml:space="preserve">Socal/Waha</t>
  </si>
  <si>
    <t xml:space="preserve">Topock</t>
  </si>
  <si>
    <t xml:space="preserve">Ehrenberg</t>
  </si>
  <si>
    <t xml:space="preserve">Kern/Mojave</t>
  </si>
  <si>
    <t xml:space="preserve">KRS</t>
  </si>
  <si>
    <t xml:space="preserve">TW-Needles</t>
  </si>
  <si>
    <t xml:space="preserve">Cal Prod</t>
  </si>
  <si>
    <t xml:space="preserve">Southern Trails</t>
  </si>
  <si>
    <t xml:space="preserve">Total Receipts</t>
  </si>
  <si>
    <t xml:space="preserve">Sendouts</t>
  </si>
  <si>
    <t xml:space="preserve">Begin Bal.</t>
  </si>
  <si>
    <t xml:space="preserve">End Bal.</t>
  </si>
  <si>
    <t xml:space="preserve">2000 Beg. Bal</t>
  </si>
  <si>
    <t xml:space="preserve">Demand</t>
  </si>
  <si>
    <t xml:space="preserve">Supply</t>
  </si>
  <si>
    <t xml:space="preserve">AZ Only</t>
  </si>
  <si>
    <t xml:space="preserve">KRS Variable</t>
  </si>
  <si>
    <t xml:space="preserve">Growth Rate</t>
  </si>
  <si>
    <t xml:space="preserve">Socal Sendouts</t>
  </si>
  <si>
    <t xml:space="preserve">Sendout Adjustment</t>
  </si>
  <si>
    <t xml:space="preserve">Socal Plants Only</t>
  </si>
  <si>
    <t xml:space="preserve">Northern Baja</t>
  </si>
  <si>
    <t xml:space="preserve">DSW New </t>
  </si>
  <si>
    <t xml:space="preserve">Net </t>
  </si>
  <si>
    <t xml:space="preserve">Gas Surplus</t>
  </si>
  <si>
    <t xml:space="preserve">Monthly Storage</t>
  </si>
  <si>
    <t xml:space="preserve">TOTAL</t>
  </si>
  <si>
    <t xml:space="preserve">BAJA</t>
  </si>
  <si>
    <t xml:space="preserve">Generation</t>
  </si>
  <si>
    <t xml:space="preserve">Receipts</t>
  </si>
  <si>
    <t xml:space="preserve">Hours Running</t>
  </si>
  <si>
    <t xml:space="preserve">Est. Gas Burns - Peak Load</t>
  </si>
  <si>
    <t xml:space="preserve">California</t>
  </si>
  <si>
    <t xml:space="preserve">Pipeline</t>
  </si>
  <si>
    <t xml:space="preserve">Plant Name</t>
  </si>
  <si>
    <t xml:space="preserve">Date Online</t>
  </si>
  <si>
    <t xml:space="preserve">MW</t>
  </si>
  <si>
    <t xml:space="preserve">Est. HR</t>
  </si>
  <si>
    <t xml:space="preserve">Using</t>
  </si>
  <si>
    <t xml:space="preserve">NP</t>
  </si>
  <si>
    <t xml:space="preserve">PG&amp;E</t>
  </si>
  <si>
    <t xml:space="preserve">Los Medanos</t>
  </si>
  <si>
    <t xml:space="preserve">High Probability</t>
  </si>
  <si>
    <t xml:space="preserve">Socal</t>
  </si>
  <si>
    <t xml:space="preserve">Kern</t>
  </si>
  <si>
    <t xml:space="preserve">EPNG</t>
  </si>
  <si>
    <t xml:space="preserve">NWPL</t>
  </si>
  <si>
    <t xml:space="preserve">Sutter</t>
  </si>
  <si>
    <t xml:space="preserve">2001 1Q</t>
  </si>
  <si>
    <t xml:space="preserve">B</t>
  </si>
  <si>
    <t xml:space="preserve">ZP</t>
  </si>
  <si>
    <t xml:space="preserve">La Paloma</t>
  </si>
  <si>
    <t xml:space="preserve">2001 2Q</t>
  </si>
  <si>
    <t xml:space="preserve">2001 Load</t>
  </si>
  <si>
    <t xml:space="preserve">2001 3Q</t>
  </si>
  <si>
    <t xml:space="preserve">Delta</t>
  </si>
  <si>
    <t xml:space="preserve">2001 4Q</t>
  </si>
  <si>
    <t xml:space="preserve">SP</t>
  </si>
  <si>
    <t xml:space="preserve">SWG</t>
  </si>
  <si>
    <t xml:space="preserve">High Desert</t>
  </si>
  <si>
    <t xml:space="preserve">2001 Total</t>
  </si>
  <si>
    <t xml:space="preserve">2002 Load</t>
  </si>
  <si>
    <t xml:space="preserve">2002 1Q</t>
  </si>
  <si>
    <t xml:space="preserve">Total CA Gas Load</t>
  </si>
  <si>
    <t xml:space="preserve">2002 2Q</t>
  </si>
  <si>
    <t xml:space="preserve">Elk Hills</t>
  </si>
  <si>
    <t xml:space="preserve">Med to Low Probability</t>
  </si>
  <si>
    <t xml:space="preserve">2002 3Q</t>
  </si>
  <si>
    <t xml:space="preserve">Moss Landing</t>
  </si>
  <si>
    <t xml:space="preserve">2002 4Q</t>
  </si>
  <si>
    <t xml:space="preserve">Otay Mesa</t>
  </si>
  <si>
    <t xml:space="preserve">2002 Total</t>
  </si>
  <si>
    <t xml:space="preserve">2003 1Q</t>
  </si>
  <si>
    <t xml:space="preserve">Pastoria</t>
  </si>
  <si>
    <t xml:space="preserve">2003 2Q</t>
  </si>
  <si>
    <t xml:space="preserve">EPNG/Socal</t>
  </si>
  <si>
    <t xml:space="preserve">Blythe</t>
  </si>
  <si>
    <t xml:space="preserve">2003 3Q</t>
  </si>
  <si>
    <t xml:space="preserve">Socal/Kern</t>
  </si>
  <si>
    <t xml:space="preserve">Midway Sunset</t>
  </si>
  <si>
    <t xml:space="preserve">2003 4Q</t>
  </si>
  <si>
    <t xml:space="preserve">Contra Costa</t>
  </si>
  <si>
    <t xml:space="preserve">2003 Total</t>
  </si>
  <si>
    <t xml:space="preserve">Mountainview</t>
  </si>
  <si>
    <t xml:space="preserve">2004 1Q</t>
  </si>
  <si>
    <t xml:space="preserve">Three Mountains</t>
  </si>
  <si>
    <t xml:space="preserve">2004 2Q</t>
  </si>
  <si>
    <t xml:space="preserve">Potrero</t>
  </si>
  <si>
    <t xml:space="preserve">2004 3Q</t>
  </si>
  <si>
    <t xml:space="preserve">2003 Load</t>
  </si>
  <si>
    <t xml:space="preserve">2004 4Q</t>
  </si>
  <si>
    <t xml:space="preserve">Nueva Azalea</t>
  </si>
  <si>
    <t xml:space="preserve">2004 Total</t>
  </si>
  <si>
    <t xml:space="preserve">?</t>
  </si>
  <si>
    <t xml:space="preserve">Antelope Valley</t>
  </si>
  <si>
    <t xml:space="preserve">2004 Load</t>
  </si>
  <si>
    <t xml:space="preserve">Rockies</t>
  </si>
  <si>
    <t xml:space="preserve">CIG/PSCo.</t>
  </si>
  <si>
    <t xml:space="preserve">Manchief</t>
  </si>
  <si>
    <t xml:space="preserve">Monahan</t>
  </si>
  <si>
    <t xml:space="preserve">2000 Load</t>
  </si>
  <si>
    <t xml:space="preserve">Ft. ST. Vrain</t>
  </si>
  <si>
    <t xml:space="preserve">Powhatan</t>
  </si>
  <si>
    <t xml:space="preserve">Ray Nixon</t>
  </si>
  <si>
    <t xml:space="preserve">PSCo.</t>
  </si>
  <si>
    <t xml:space="preserve">Total Rox Gas Load</t>
  </si>
  <si>
    <t xml:space="preserve">DSW</t>
  </si>
  <si>
    <t xml:space="preserve">NM</t>
  </si>
  <si>
    <t xml:space="preserve">PNM</t>
  </si>
  <si>
    <t xml:space="preserve">Cobisa Person</t>
  </si>
  <si>
    <t xml:space="preserve">AZ</t>
  </si>
  <si>
    <t xml:space="preserve">South Point Power</t>
  </si>
  <si>
    <t xml:space="preserve">Griffith Energy</t>
  </si>
  <si>
    <t xml:space="preserve">Desert Basin</t>
  </si>
  <si>
    <t xml:space="preserve">West Phoenix 4</t>
  </si>
  <si>
    <t xml:space="preserve">West Phoenix 5</t>
  </si>
  <si>
    <t xml:space="preserve">Arlington Valley</t>
  </si>
  <si>
    <t xml:space="preserve">ON Peak</t>
  </si>
  <si>
    <t xml:space="preserve">NV</t>
  </si>
  <si>
    <t xml:space="preserve">Kern/SWG</t>
  </si>
  <si>
    <t xml:space="preserve">Las Vegas Cogen</t>
  </si>
  <si>
    <t xml:space="preserve">Panda Gila</t>
  </si>
  <si>
    <t xml:space="preserve">Harquahala</t>
  </si>
  <si>
    <t xml:space="preserve">Red Hawk Plant</t>
  </si>
  <si>
    <t xml:space="preserve">Gila Blend</t>
  </si>
  <si>
    <t xml:space="preserve">Elko</t>
  </si>
  <si>
    <t xml:space="preserve">Apex Industrial </t>
  </si>
  <si>
    <t xml:space="preserve">Arrow Canyon</t>
  </si>
  <si>
    <t xml:space="preserve">Total DSW Load</t>
  </si>
  <si>
    <t xml:space="preserve">HR est.</t>
  </si>
  <si>
    <t xml:space="preserve">NX</t>
  </si>
  <si>
    <t xml:space="preserve">Permian</t>
  </si>
  <si>
    <t xml:space="preserve">Waha</t>
  </si>
  <si>
    <t xml:space="preserve">SJ</t>
  </si>
  <si>
    <t xml:space="preserve">LIBOR</t>
  </si>
  <si>
    <t xml:space="preserve">Malin</t>
  </si>
  <si>
    <t xml:space="preserve">Socal/Malin</t>
  </si>
  <si>
    <t xml:space="preserve">Power Price Equivalent</t>
  </si>
  <si>
    <t xml:space="preserve">SP Peak</t>
  </si>
  <si>
    <t xml:space="preserve">SP Off</t>
  </si>
  <si>
    <t xml:space="preserve">NP Peak</t>
  </si>
  <si>
    <t xml:space="preserve">NP Off</t>
  </si>
  <si>
    <t xml:space="preserve">PV Peak</t>
  </si>
  <si>
    <t xml:space="preserve">PV Off</t>
  </si>
  <si>
    <t xml:space="preserve">Summer 01</t>
  </si>
  <si>
    <t xml:space="preserve">Winter 01-02</t>
  </si>
  <si>
    <t xml:space="preserve">Rox</t>
  </si>
  <si>
    <t xml:space="preserve">Perm</t>
  </si>
  <si>
    <t xml:space="preserve">CG</t>
  </si>
  <si>
    <t xml:space="preserve">Summer 02</t>
  </si>
  <si>
    <t xml:space="preserve">Winter 02-03</t>
  </si>
  <si>
    <t xml:space="preserve">Summer 03</t>
  </si>
  <si>
    <t xml:space="preserve">Winter 03-04</t>
  </si>
  <si>
    <t xml:space="preserve">Summer 04</t>
  </si>
  <si>
    <t xml:space="preserve">Winter 04-05</t>
  </si>
  <si>
    <t xml:space="preserve">Socal/Rox</t>
  </si>
  <si>
    <t xml:space="preserve">P/L</t>
  </si>
  <si>
    <t xml:space="preserve">Total P/L</t>
  </si>
  <si>
    <t xml:space="preserve">$/Mmbtu</t>
  </si>
  <si>
    <t xml:space="preserve">Feb- Socal</t>
  </si>
  <si>
    <t xml:space="preserve">$/MWh</t>
  </si>
  <si>
    <t xml:space="preserve">Feb- PV</t>
  </si>
  <si>
    <t xml:space="preserve">Heat Rate</t>
  </si>
  <si>
    <t xml:space="preserve">Hours Runnig</t>
  </si>
  <si>
    <t xml:space="preserve">Plant Cap</t>
  </si>
  <si>
    <t xml:space="preserve">Term (Days)</t>
  </si>
  <si>
    <t xml:space="preserve">MWh/d</t>
  </si>
  <si>
    <t xml:space="preserve">*if Implied HR is above actual HR then buy the Spark Spread, vice versa</t>
  </si>
  <si>
    <t xml:space="preserve">Mmbtu/d</t>
  </si>
  <si>
    <t xml:space="preserve">Implied HR</t>
  </si>
  <si>
    <t xml:space="preserve">Buy Spark Spread:</t>
  </si>
  <si>
    <t xml:space="preserve">Price</t>
  </si>
  <si>
    <t xml:space="preserve">Term</t>
  </si>
  <si>
    <t xml:space="preserve">Units/d</t>
  </si>
  <si>
    <t xml:space="preserve">Sell Power</t>
  </si>
  <si>
    <t xml:space="preserve">Buy Gas</t>
  </si>
  <si>
    <t xml:space="preserve">Sell Spark Spread:</t>
  </si>
  <si>
    <t xml:space="preserve">Buy Power</t>
  </si>
  <si>
    <t xml:space="preserve">Sell Gas</t>
  </si>
  <si>
    <t xml:space="preserve">On Peak</t>
  </si>
  <si>
    <t xml:space="preserve">*Certain power plants were not given a month for the year that they are scheduled to begin so December is the assumed start month</t>
  </si>
  <si>
    <t xml:space="preserve">Off Peak</t>
  </si>
  <si>
    <t xml:space="preserve">O&amp;M</t>
  </si>
  <si>
    <t xml:space="preserve">High</t>
  </si>
  <si>
    <t xml:space="preserve">Med</t>
  </si>
  <si>
    <t xml:space="preserve">Low</t>
  </si>
  <si>
    <t xml:space="preserve">Med-High</t>
  </si>
  <si>
    <t xml:space="preserve">Low-High</t>
  </si>
  <si>
    <t xml:space="preserve">Gas Curves</t>
  </si>
  <si>
    <t xml:space="preserve">PV</t>
  </si>
  <si>
    <t xml:space="preserve">PG&amp;E San Diego</t>
  </si>
  <si>
    <t xml:space="preserve">Rosarito</t>
  </si>
  <si>
    <t xml:space="preserve">MMBtu/d</t>
  </si>
  <si>
    <t xml:space="preserve">Scott Substation</t>
  </si>
  <si>
    <t xml:space="preserve">South San Francisco</t>
  </si>
  <si>
    <t xml:space="preserve">South City</t>
  </si>
  <si>
    <t xml:space="preserve">Delta (Pittsburg)</t>
  </si>
  <si>
    <t xml:space="preserve">Three Mountain</t>
  </si>
  <si>
    <t xml:space="preserve">East Altamont</t>
  </si>
  <si>
    <t xml:space="preserve">SMUD- Rancho Seco</t>
  </si>
  <si>
    <t xml:space="preserve">NP Total</t>
  </si>
  <si>
    <t xml:space="preserve">Antelope</t>
  </si>
  <si>
    <t xml:space="preserve">ZP </t>
  </si>
  <si>
    <t xml:space="preserve">South Point</t>
  </si>
  <si>
    <t xml:space="preserve">Griffith</t>
  </si>
  <si>
    <t xml:space="preserve">W. Phoenix 4</t>
  </si>
  <si>
    <t xml:space="preserve">Hermosillo</t>
  </si>
  <si>
    <t xml:space="preserve">APS W. Phoenix</t>
  </si>
  <si>
    <t xml:space="preserve">Naco-Nogales</t>
  </si>
  <si>
    <t xml:space="preserve">W. Phoenix 5</t>
  </si>
  <si>
    <t xml:space="preserve">Sundance</t>
  </si>
  <si>
    <t xml:space="preserve">Suntan</t>
  </si>
  <si>
    <t xml:space="preserve">SRP/Dynegy/NRG - Phoenix</t>
  </si>
  <si>
    <t xml:space="preserve">Harzuahala</t>
  </si>
  <si>
    <t xml:space="preserve">Red Hawk I&amp;II</t>
  </si>
  <si>
    <t xml:space="preserve">Mesquite</t>
  </si>
  <si>
    <t xml:space="preserve">Buckeye</t>
  </si>
  <si>
    <t xml:space="preserve">La Paz</t>
  </si>
  <si>
    <t xml:space="preserve">Carlin</t>
  </si>
  <si>
    <t xml:space="preserve">Apex - Seon (Southern)</t>
  </si>
  <si>
    <t xml:space="preserve">Apex (Reliant)</t>
  </si>
  <si>
    <t xml:space="preserve">Harry Allen Power Center</t>
  </si>
  <si>
    <t xml:space="preserve">Meadow Valley</t>
  </si>
  <si>
    <t xml:space="preserve">PEAK</t>
  </si>
  <si>
    <t xml:space="preserve">OFF-PEAK</t>
  </si>
  <si>
    <t xml:space="preserve">Nymex</t>
  </si>
  <si>
    <t xml:space="preserve">Socal*HR+O&amp;M</t>
  </si>
  <si>
    <t xml:space="preserve">Mid</t>
  </si>
  <si>
    <t xml:space="preserve">PG&amp;E*HR+O&amp;M</t>
  </si>
  <si>
    <t xml:space="preserve">SJ*HR+O&amp;M</t>
  </si>
  <si>
    <t xml:space="preserve">Perm*HR+O&amp;M</t>
  </si>
  <si>
    <t xml:space="preserve">Rox*HR+O&amp;M</t>
  </si>
  <si>
    <t xml:space="preserve">SP Total</t>
  </si>
  <si>
    <t xml:space="preserve">AZ Total</t>
  </si>
  <si>
    <t xml:space="preserve">Summit Group - Blythe</t>
  </si>
  <si>
    <t xml:space="preserve">PG&amp;E - San Diego</t>
  </si>
  <si>
    <t xml:space="preserve">Midway Sunset Cogen</t>
  </si>
  <si>
    <t xml:space="preserve">Sempra/Oxy - Elk Hills</t>
  </si>
  <si>
    <t xml:space="preserve">Calpine (formerly PG&amp;E) - Otay Mesa</t>
  </si>
  <si>
    <t xml:space="preserve">Mountainview Power Co (San Bernardino)</t>
  </si>
  <si>
    <t xml:space="preserve">PG&amp;E - Kern County/La Paloma (2002?)</t>
  </si>
  <si>
    <t xml:space="preserve">Calpine (Tejon Ranch) - Pastoria Power</t>
  </si>
  <si>
    <t xml:space="preserve">AES - Antelope Valley</t>
  </si>
  <si>
    <t xml:space="preserve">Calpine - Yuba City, Sutter County</t>
  </si>
  <si>
    <t xml:space="preserve">AES - South City</t>
  </si>
  <si>
    <t xml:space="preserve">Calpine (Enron) - Pittsburg (Los Medanos)</t>
  </si>
  <si>
    <t xml:space="preserve">El Paso - South San Francisco</t>
  </si>
  <si>
    <t xml:space="preserve">Calpine - Scott Substation</t>
  </si>
  <si>
    <t xml:space="preserve">Ogden Pacific - Three Mountain</t>
  </si>
  <si>
    <t xml:space="preserve">Duke - Moss Landing</t>
  </si>
  <si>
    <t xml:space="preserve">Calpine - Pittsburg (Delta Energy Center)</t>
  </si>
  <si>
    <t xml:space="preserve">Constellation/Inland - Victorville/High Desert</t>
  </si>
  <si>
    <t xml:space="preserve">Southern - Contra Costa</t>
  </si>
  <si>
    <t xml:space="preserve">Southern - Potrero</t>
  </si>
  <si>
    <t xml:space="preserve">SMUD - Rancho Seco</t>
  </si>
  <si>
    <t xml:space="preserve">Calpine - East Altamont Energy</t>
  </si>
  <si>
    <t xml:space="preserve">Edison Mission (formerly Texaco) - Sunrise Power Project</t>
  </si>
  <si>
    <t xml:space="preserve">Calpine - Warnerville Project</t>
  </si>
  <si>
    <t xml:space="preserve">Sunlaw Cogen (EM-ONE)</t>
  </si>
  <si>
    <t xml:space="preserve">Bock - Livingstone (Pioneer)</t>
  </si>
  <si>
    <t xml:space="preserve">Calpine - Metcalf Energy Center</t>
  </si>
  <si>
    <t xml:space="preserve">Calpine - Newark Energy</t>
  </si>
  <si>
    <t xml:space="preserve">Calpine/Adair - Teayawa Energy Center</t>
  </si>
  <si>
    <t xml:space="preserve">Project</t>
  </si>
  <si>
    <t xml:space="preserve">Region</t>
  </si>
  <si>
    <t xml:space="preserve">On-Line Date</t>
  </si>
  <si>
    <t xml:space="preserve">Capacity</t>
  </si>
  <si>
    <t xml:space="preserve">Cumulative Capacity</t>
  </si>
  <si>
    <t xml:space="preserve">Updated 1-11-01</t>
  </si>
  <si>
    <t xml:space="preserve">Seawest/PG&amp;E</t>
  </si>
  <si>
    <t xml:space="preserve">SP15</t>
  </si>
  <si>
    <t xml:space="preserve">South Point Power Plant [Mojave]</t>
  </si>
  <si>
    <t xml:space="preserve">Griffith Energy Project</t>
  </si>
  <si>
    <t xml:space="preserve">Valmont Repowering</t>
  </si>
  <si>
    <t xml:space="preserve">RO</t>
  </si>
  <si>
    <t xml:space="preserve">Chula Vista</t>
  </si>
  <si>
    <t xml:space="preserve">Desert Basin Gnrtng</t>
  </si>
  <si>
    <t xml:space="preserve">Ft St Vrain - Phase III</t>
  </si>
  <si>
    <t xml:space="preserve">Midway</t>
  </si>
  <si>
    <t xml:space="preserve">NP15</t>
  </si>
  <si>
    <t xml:space="preserve">Klamath Cogen</t>
  </si>
  <si>
    <t xml:space="preserve">PNW</t>
  </si>
  <si>
    <t xml:space="preserve">Los Medanos (Pittsburg)</t>
  </si>
  <si>
    <t xml:space="preserve">Rathdrum</t>
  </si>
  <si>
    <t xml:space="preserve">Rosarito *</t>
  </si>
  <si>
    <t xml:space="preserve">SP15*</t>
  </si>
  <si>
    <t xml:space="preserve">Sunrise</t>
  </si>
  <si>
    <t xml:space="preserve">ZP26</t>
  </si>
  <si>
    <t xml:space="preserve">Tahoe-Reno</t>
  </si>
  <si>
    <t xml:space="preserve">DSW/COB</t>
  </si>
  <si>
    <t xml:space="preserve">Vestas</t>
  </si>
  <si>
    <t xml:space="preserve">Kyrene</t>
  </si>
  <si>
    <t xml:space="preserve">Arapahoe Repowering</t>
  </si>
  <si>
    <t xml:space="preserve">Brush</t>
  </si>
  <si>
    <t xml:space="preserve">Coyote Springs Phase 2</t>
  </si>
  <si>
    <t xml:space="preserve">Fredrickson</t>
  </si>
  <si>
    <t xml:space="preserve">Hermiston</t>
  </si>
  <si>
    <t xml:space="preserve">Red Hawk 1</t>
  </si>
  <si>
    <t xml:space="preserve">Red Hawk 2</t>
  </si>
  <si>
    <t xml:space="preserve">Delta Energy</t>
  </si>
  <si>
    <t xml:space="preserve">Arapahoe Retirement</t>
  </si>
  <si>
    <t xml:space="preserve">Mesquite </t>
  </si>
  <si>
    <t xml:space="preserve">Metcalf</t>
  </si>
  <si>
    <t xml:space="preserve">Harquahala </t>
  </si>
  <si>
    <t xml:space="preserve">Midway-Sunset</t>
  </si>
  <si>
    <t xml:space="preserve">Moapa</t>
  </si>
  <si>
    <t xml:space="preserve">Ray Nixon (Phase 2)</t>
  </si>
  <si>
    <t xml:space="preserve">Chehalis Power</t>
  </si>
  <si>
    <t xml:space="preserve">Wygen 1</t>
  </si>
  <si>
    <t xml:space="preserve">Little Sand Dam</t>
  </si>
  <si>
    <t xml:space="preserve">Condit - White Salmon</t>
  </si>
</sst>
</file>

<file path=xl/styles.xml><?xml version="1.0" encoding="utf-8"?>
<styleSheet xmlns="http://schemas.openxmlformats.org/spreadsheetml/2006/main">
  <numFmts count="24">
    <numFmt numFmtId="164" formatCode="General"/>
    <numFmt numFmtId="165" formatCode="[$-409]#,##0_);[RED]\(#,##0\)"/>
    <numFmt numFmtId="166" formatCode="0"/>
    <numFmt numFmtId="167" formatCode="[$-409]mmm\-yy"/>
    <numFmt numFmtId="168" formatCode="0.000"/>
    <numFmt numFmtId="169" formatCode="0.000_);[RED]\(0.000\)"/>
    <numFmt numFmtId="170" formatCode="0.000_);\(0.000\)"/>
    <numFmt numFmtId="171" formatCode="[$-409]m/d/yyyy"/>
    <numFmt numFmtId="172" formatCode="0%"/>
    <numFmt numFmtId="173" formatCode="0.0000"/>
    <numFmt numFmtId="174" formatCode="[$-409]d\-mmm\-yy"/>
    <numFmt numFmtId="175" formatCode="[$-409]#,##0.00_);[RED]\(#,##0.00\)"/>
    <numFmt numFmtId="176" formatCode="_(* #,##0.00_);_(* \(#,##0.00\);_(* \-??_);_(@_)"/>
    <numFmt numFmtId="177" formatCode="0.0000_);[RED]\(0.0000\)"/>
    <numFmt numFmtId="178" formatCode="_(\$* #,##0.00_);_(\$* \(#,##0.00\);_(\$* \-??_);_(@_)"/>
    <numFmt numFmtId="179" formatCode="_(\$* #,##0_);_(\$* \(#,##0\);_(\$* \-??_);_(@_)"/>
    <numFmt numFmtId="180" formatCode="0.00"/>
    <numFmt numFmtId="181" formatCode="\$#,##0_);[RED]&quot;($&quot;#,##0\)"/>
    <numFmt numFmtId="182" formatCode="0.00_);[RED]\(0.00\)"/>
    <numFmt numFmtId="183" formatCode="0&quot; Wind&quot;"/>
    <numFmt numFmtId="184" formatCode="_(* #,##0_);_(* \(#,##0\);_(* \-??_);_(@_)"/>
    <numFmt numFmtId="185" formatCode="General_)"/>
    <numFmt numFmtId="186" formatCode="00&quot; Coal Upgrade&quot;"/>
    <numFmt numFmtId="187" formatCode="00&quot; Hydro&quot;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8"/>
      <name val="Arial"/>
      <family val="2"/>
    </font>
    <font>
      <b val="true"/>
      <u val="single"/>
      <sz val="8"/>
      <name val="Arial"/>
      <family val="2"/>
    </font>
    <font>
      <b val="true"/>
      <sz val="8"/>
      <name val="Arial"/>
      <family val="2"/>
    </font>
    <font>
      <sz val="8"/>
      <color rgb="FFFFFFFF"/>
      <name val="Arial"/>
      <family val="2"/>
    </font>
    <font>
      <sz val="6"/>
      <name val="Arial"/>
      <family val="2"/>
    </font>
    <font>
      <sz val="8"/>
      <color rgb="FF0000FF"/>
      <name val="Arial"/>
      <family val="2"/>
    </font>
    <font>
      <b val="true"/>
      <sz val="8"/>
      <color rgb="FFFFFFFF"/>
      <name val="Arial"/>
      <family val="2"/>
    </font>
    <font>
      <b val="true"/>
      <sz val="10"/>
      <name val="Arial"/>
      <family val="2"/>
    </font>
    <font>
      <sz val="8"/>
      <name val="Arial"/>
      <family val="0"/>
    </font>
    <font>
      <sz val="8"/>
      <name val=""/>
      <family val="0"/>
    </font>
    <font>
      <b val="true"/>
      <sz val="8"/>
      <name val=""/>
      <family val="0"/>
    </font>
    <font>
      <b val="true"/>
      <sz val="8"/>
      <name val="Arial"/>
      <family val="0"/>
    </font>
    <font>
      <sz val="8"/>
      <color rgb="FF333399"/>
      <name val="Arial"/>
      <family val="2"/>
    </font>
    <font>
      <sz val="8"/>
      <color rgb="FF3366FF"/>
      <name val="Arial"/>
      <family val="2"/>
    </font>
    <font>
      <b val="true"/>
      <sz val="8"/>
      <color rgb="FF000000"/>
      <name val="Arial"/>
      <family val="2"/>
    </font>
    <font>
      <sz val="8"/>
      <color rgb="FF000000"/>
      <name val="Arial"/>
      <family val="2"/>
    </font>
    <font>
      <u val="single"/>
      <sz val="8"/>
      <name val="Arial"/>
      <family val="2"/>
    </font>
    <font>
      <b val="true"/>
      <sz val="8"/>
      <color rgb="FF0000FF"/>
      <name val="Arial"/>
      <family val="2"/>
    </font>
    <font>
      <b val="true"/>
      <sz val="8"/>
      <color rgb="FFFF0000"/>
      <name val="Arial"/>
      <family val="2"/>
    </font>
    <font>
      <b val="true"/>
      <i val="true"/>
      <sz val="8"/>
      <color rgb="FFFF0000"/>
      <name val="Arial"/>
      <family val="2"/>
    </font>
    <font>
      <b val="true"/>
      <sz val="14.5"/>
      <color rgb="FF00000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8"/>
      <color rgb="FF0000FF"/>
      <name val="Arial"/>
      <family val="2"/>
    </font>
    <font>
      <sz val="8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99CCFF"/>
        <bgColor rgb="FFCCCCFF"/>
      </patternFill>
    </fill>
    <fill>
      <patternFill patternType="solid">
        <fgColor rgb="FFFFCC99"/>
        <bgColor rgb="FFC0C0C0"/>
      </patternFill>
    </fill>
  </fills>
  <borders count="62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medium"/>
      <top/>
      <bottom style="double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mediumDashDot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>
        <color rgb="FFC0C0C0"/>
      </right>
      <top style="thin">
        <color rgb="FFC0C0C0"/>
      </top>
      <bottom style="medium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medium"/>
      <diagonal/>
    </border>
    <border diagonalUp="false" diagonalDown="false">
      <left style="thin">
        <color rgb="FFC0C0C0"/>
      </left>
      <right style="medium"/>
      <top style="thin">
        <color rgb="FFC0C0C0"/>
      </top>
      <bottom style="medium"/>
      <diagonal/>
    </border>
    <border diagonalUp="false" diagonalDown="false"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2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5" fillId="2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3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3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3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2" fillId="3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5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7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7" fillId="2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19" fillId="3" borderId="3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4" borderId="3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6" borderId="3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0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7" fillId="2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7" fillId="0" borderId="2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9" fillId="6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9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3" borderId="53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4" borderId="26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4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9" fillId="6" borderId="26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6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0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9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9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9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57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4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4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4" borderId="59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3" borderId="57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3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3" borderId="59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8" borderId="57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8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8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8" borderId="59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9" borderId="57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9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9" borderId="59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60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61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4" fontId="5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1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2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5" fontId="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7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  <dxfs count="2">
    <dxf>
      <fill>
        <patternFill patternType="solid">
          <bgColor rgb="FF000000"/>
        </patternFill>
      </fill>
    </dxf>
    <dxf>
      <fill>
        <patternFill patternType="solid">
          <fgColor rgb="FFFF00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externalLink" Target="externalLinks/externalLink1.xml"/><Relationship Id="rId14" Type="http://schemas.openxmlformats.org/officeDocument/2006/relationships/externalLink" Target="externalLinks/externalLink2.xml"/><Relationship Id="rId15" Type="http://schemas.openxmlformats.org/officeDocument/2006/relationships/externalLink" Target="externalLinks/externalLink3.xml"/><Relationship Id="rId16" Type="http://schemas.openxmlformats.org/officeDocument/2006/relationships/externalLink" Target="externalLinks/externalLink4.xml"/><Relationship Id="rId17" Type="http://schemas.openxmlformats.org/officeDocument/2006/relationships/externalLink" Target="externalLinks/externalLink5.xml"/><Relationship Id="rId18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Socal Storage Curve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22798404418533"/>
          <c:y val="0.123127830024382"/>
          <c:w val="0.950966554157717"/>
          <c:h val="0.854406130268199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'Storage Curve'!$B$4:$B$20</c:f>
              <c:strCache>
                <c:ptCount val="17"/>
                <c:pt idx="0">
                  <c:v>Oct-25</c:v>
                </c:pt>
                <c:pt idx="1">
                  <c:v>Nov-25</c:v>
                </c:pt>
                <c:pt idx="2">
                  <c:v>Dec-25</c:v>
                </c:pt>
                <c:pt idx="3">
                  <c:v>Jan-26</c:v>
                </c:pt>
                <c:pt idx="4">
                  <c:v>Feb-26</c:v>
                </c:pt>
                <c:pt idx="5">
                  <c:v>Mar-26</c:v>
                </c:pt>
                <c:pt idx="6">
                  <c:v>Apr-26</c:v>
                </c:pt>
                <c:pt idx="7">
                  <c:v>May-26</c:v>
                </c:pt>
                <c:pt idx="8">
                  <c:v>Jun-26</c:v>
                </c:pt>
                <c:pt idx="9">
                  <c:v>Jul-26</c:v>
                </c:pt>
                <c:pt idx="10">
                  <c:v>Aug-26</c:v>
                </c:pt>
                <c:pt idx="11">
                  <c:v>Sep-26</c:v>
                </c:pt>
                <c:pt idx="12">
                  <c:v>Oct-26</c:v>
                </c:pt>
                <c:pt idx="13">
                  <c:v>Nov-26</c:v>
                </c:pt>
                <c:pt idx="14">
                  <c:v>Dec-26</c:v>
                </c:pt>
                <c:pt idx="15">
                  <c:v>Jan-27</c:v>
                </c:pt>
                <c:pt idx="16">
                  <c:v>Feb-27</c:v>
                </c:pt>
              </c:strCache>
            </c:strRef>
          </c:cat>
          <c:val>
            <c:numRef>
              <c:f>'Storage Curve'!$C$4:$C$20</c:f>
              <c:numCache>
                <c:formatCode>0.00_);[RED]\(0.00\)</c:formatCode>
                <c:ptCount val="17"/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95169104"/>
        <c:axId val="52209708"/>
      </c:lineChart>
      <c:catAx>
        <c:axId val="95169104"/>
        <c:scaling>
          <c:orientation val="minMax"/>
        </c:scaling>
        <c:delete val="0"/>
        <c:axPos val="b"/>
        <c:numFmt formatCode="[$-409]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209708"/>
        <c:crossesAt val="0"/>
        <c:auto val="1"/>
        <c:lblAlgn val="ctr"/>
        <c:lblOffset val="100"/>
        <c:noMultiLvlLbl val="0"/>
      </c:catAx>
      <c:valAx>
        <c:axId val="52209708"/>
        <c:scaling>
          <c:orientation val="minMax"/>
          <c:min val="4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_);[RED]\(0.0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169104"/>
        <c:crossesAt val="1"/>
        <c:crossBetween val="midCat"/>
      </c:valAx>
      <c:spPr>
        <a:solidFill>
          <a:srgbClr val="ffffff"/>
        </a:solidFill>
        <a:ln w="252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402480</xdr:colOff>
      <xdr:row>2</xdr:row>
      <xdr:rowOff>95400</xdr:rowOff>
    </xdr:from>
    <xdr:to>
      <xdr:col>12</xdr:col>
      <xdr:colOff>473400</xdr:colOff>
      <xdr:row>31</xdr:row>
      <xdr:rowOff>86040</xdr:rowOff>
    </xdr:to>
    <xdr:graphicFrame>
      <xdr:nvGraphicFramePr>
        <xdr:cNvPr id="0" name="Chart 1"/>
        <xdr:cNvGraphicFramePr/>
      </xdr:nvGraphicFramePr>
      <xdr:xfrm>
        <a:off x="2334240" y="381240"/>
        <a:ext cx="5865840" cy="4133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F:/west_desk/GasReports/EPNG_Flow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F:/west_desk/GasReports/EOC%20Flow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F:/west_desk/GasReports/Socal_Flows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F:/west_desk/GasReports/RegionalForecasts/PG&amp;E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F:/west_desk/GasReports/curvefetch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Upload"/>
      <sheetName val="Ops"/>
      <sheetName val="Data"/>
      <sheetName val="Rolling Avg."/>
      <sheetName val="Sheet1"/>
    </sheetNames>
    <sheetDataSet>
      <sheetData sheetId="0"/>
      <sheetData sheetId="1"/>
      <sheetData sheetId="2">
        <row r="7">
          <cell r="AD7">
            <v>35247</v>
          </cell>
          <cell r="AE7">
            <v>35278</v>
          </cell>
          <cell r="AF7">
            <v>35309</v>
          </cell>
          <cell r="AG7">
            <v>35339</v>
          </cell>
          <cell r="AH7">
            <v>35370</v>
          </cell>
          <cell r="AI7">
            <v>35400</v>
          </cell>
          <cell r="AJ7">
            <v>35431</v>
          </cell>
          <cell r="AK7">
            <v>35462</v>
          </cell>
          <cell r="AL7">
            <v>35490</v>
          </cell>
          <cell r="AM7">
            <v>35521</v>
          </cell>
          <cell r="AN7">
            <v>35551</v>
          </cell>
          <cell r="AO7">
            <v>35582</v>
          </cell>
          <cell r="AP7">
            <v>35612</v>
          </cell>
          <cell r="AQ7">
            <v>35643</v>
          </cell>
          <cell r="AR7">
            <v>35674</v>
          </cell>
          <cell r="AS7">
            <v>35704</v>
          </cell>
          <cell r="AT7">
            <v>35735</v>
          </cell>
          <cell r="AU7">
            <v>35765</v>
          </cell>
          <cell r="AV7">
            <v>35796</v>
          </cell>
          <cell r="AW7">
            <v>35827</v>
          </cell>
          <cell r="AX7">
            <v>35855</v>
          </cell>
          <cell r="AY7">
            <v>35886</v>
          </cell>
          <cell r="AZ7">
            <v>35916</v>
          </cell>
          <cell r="BA7">
            <v>35947</v>
          </cell>
          <cell r="BB7">
            <v>35977</v>
          </cell>
          <cell r="BC7">
            <v>36008</v>
          </cell>
          <cell r="BD7">
            <v>36039</v>
          </cell>
          <cell r="BE7">
            <v>36069</v>
          </cell>
          <cell r="BF7">
            <v>36100</v>
          </cell>
          <cell r="BG7">
            <v>36130</v>
          </cell>
          <cell r="BH7">
            <v>36161</v>
          </cell>
          <cell r="BI7">
            <v>36192</v>
          </cell>
          <cell r="BJ7">
            <v>36220</v>
          </cell>
          <cell r="BK7">
            <v>36251</v>
          </cell>
          <cell r="BL7">
            <v>36281</v>
          </cell>
          <cell r="BM7">
            <v>36312</v>
          </cell>
          <cell r="BN7">
            <v>36342</v>
          </cell>
          <cell r="BO7">
            <v>36373</v>
          </cell>
          <cell r="BP7">
            <v>36404</v>
          </cell>
          <cell r="BQ7">
            <v>36434</v>
          </cell>
          <cell r="BR7">
            <v>36465</v>
          </cell>
          <cell r="BS7">
            <v>36495</v>
          </cell>
          <cell r="BT7">
            <v>36526</v>
          </cell>
          <cell r="BU7">
            <v>36557</v>
          </cell>
          <cell r="BV7">
            <v>36586</v>
          </cell>
          <cell r="BW7">
            <v>36617</v>
          </cell>
          <cell r="BX7">
            <v>36647</v>
          </cell>
          <cell r="BY7">
            <v>36678</v>
          </cell>
          <cell r="BZ7">
            <v>36708</v>
          </cell>
          <cell r="CA7">
            <v>36739</v>
          </cell>
          <cell r="CB7">
            <v>36770</v>
          </cell>
          <cell r="CC7">
            <v>36800</v>
          </cell>
          <cell r="CD7">
            <v>36831</v>
          </cell>
          <cell r="CE7">
            <v>36861</v>
          </cell>
        </row>
        <row r="8">
          <cell r="AC8" t="str">
            <v>Plains N</v>
          </cell>
          <cell r="AD8">
            <v>233413.806451613</v>
          </cell>
          <cell r="AE8">
            <v>300280.741935484</v>
          </cell>
          <cell r="AF8">
            <v>199246.766666667</v>
          </cell>
          <cell r="AG8">
            <v>240675.741935484</v>
          </cell>
          <cell r="AH8">
            <v>249847.166666667</v>
          </cell>
          <cell r="AI8">
            <v>193108.032258065</v>
          </cell>
          <cell r="AJ8">
            <v>324132.451612903</v>
          </cell>
          <cell r="AK8">
            <v>313972.5</v>
          </cell>
          <cell r="AL8">
            <v>313668.193548387</v>
          </cell>
          <cell r="AM8">
            <v>232916.633333333</v>
          </cell>
          <cell r="AN8">
            <v>199396.35483871</v>
          </cell>
          <cell r="AO8">
            <v>221921.066666667</v>
          </cell>
          <cell r="AP8">
            <v>165945</v>
          </cell>
          <cell r="AQ8">
            <v>148881.258064516</v>
          </cell>
          <cell r="AR8">
            <v>134628.166666667</v>
          </cell>
          <cell r="AS8">
            <v>252649.483870968</v>
          </cell>
          <cell r="AT8">
            <v>279288.833333333</v>
          </cell>
          <cell r="AU8">
            <v>240172.870967742</v>
          </cell>
          <cell r="AV8">
            <v>286390.2</v>
          </cell>
          <cell r="AW8">
            <v>286908.821428571</v>
          </cell>
          <cell r="AX8">
            <v>265961.032258065</v>
          </cell>
          <cell r="AY8">
            <v>271448.966666667</v>
          </cell>
          <cell r="AZ8">
            <v>253726.451612903</v>
          </cell>
          <cell r="BA8">
            <v>265978.24137931</v>
          </cell>
          <cell r="BB8">
            <v>188328.451612903</v>
          </cell>
          <cell r="BC8">
            <v>188041.733333333</v>
          </cell>
          <cell r="BD8">
            <v>185766.413793103</v>
          </cell>
          <cell r="BE8">
            <v>137024.290322581</v>
          </cell>
          <cell r="BF8">
            <v>228678.766666667</v>
          </cell>
          <cell r="BG8">
            <v>199135.741935484</v>
          </cell>
          <cell r="BH8">
            <v>250856.290322581</v>
          </cell>
          <cell r="BI8">
            <v>270129.363636364</v>
          </cell>
          <cell r="BJ8">
            <v>260703.636363636</v>
          </cell>
          <cell r="BK8">
            <v>241316.6</v>
          </cell>
          <cell r="BL8">
            <v>211161.290322581</v>
          </cell>
          <cell r="BM8">
            <v>224422.066666667</v>
          </cell>
          <cell r="BN8">
            <v>205911.451612903</v>
          </cell>
          <cell r="BO8">
            <v>244117</v>
          </cell>
          <cell r="BP8">
            <v>203955.931034483</v>
          </cell>
          <cell r="BQ8">
            <v>176518.774193548</v>
          </cell>
          <cell r="BR8">
            <v>226111.9</v>
          </cell>
          <cell r="BS8">
            <v>182168.806451613</v>
          </cell>
          <cell r="BT8">
            <v>197506.387096774</v>
          </cell>
          <cell r="BU8">
            <v>256231.344827586</v>
          </cell>
          <cell r="BV8">
            <v>214283.903225806</v>
          </cell>
          <cell r="BW8">
            <v>152136.533333333</v>
          </cell>
          <cell r="BX8">
            <v>159722.193548387</v>
          </cell>
          <cell r="BY8">
            <v>169319.9</v>
          </cell>
          <cell r="BZ8">
            <v>140781.838709677</v>
          </cell>
          <cell r="CA8">
            <v>203640.677419355</v>
          </cell>
          <cell r="CB8">
            <v>139085.433333333</v>
          </cell>
          <cell r="CC8">
            <v>159510.838709677</v>
          </cell>
          <cell r="CD8">
            <v>122767.766666667</v>
          </cell>
          <cell r="CE8">
            <v>151161.793103448</v>
          </cell>
        </row>
        <row r="9">
          <cell r="AC9" t="str">
            <v>Plains S</v>
          </cell>
          <cell r="AD9" t="str">
            <v>N/A</v>
          </cell>
          <cell r="AE9" t="str">
            <v>N/A</v>
          </cell>
          <cell r="AF9" t="str">
            <v>N/A</v>
          </cell>
          <cell r="AG9" t="str">
            <v>N/A</v>
          </cell>
          <cell r="AH9" t="str">
            <v>N/A</v>
          </cell>
          <cell r="AI9" t="str">
            <v>N/A</v>
          </cell>
          <cell r="AJ9" t="str">
            <v>N/A</v>
          </cell>
          <cell r="AK9" t="str">
            <v>N/A</v>
          </cell>
          <cell r="AL9" t="str">
            <v>N/A</v>
          </cell>
          <cell r="AM9" t="str">
            <v>N/A</v>
          </cell>
          <cell r="AN9" t="str">
            <v>N/A</v>
          </cell>
          <cell r="AO9" t="str">
            <v>N/A</v>
          </cell>
          <cell r="AP9" t="str">
            <v>N/A</v>
          </cell>
          <cell r="AQ9" t="str">
            <v>N/A</v>
          </cell>
          <cell r="AR9" t="str">
            <v>N/A</v>
          </cell>
          <cell r="AS9" t="str">
            <v>N/A</v>
          </cell>
          <cell r="AT9" t="str">
            <v>N/A</v>
          </cell>
          <cell r="AU9" t="str">
            <v>N/A</v>
          </cell>
          <cell r="AV9" t="str">
            <v>N/A</v>
          </cell>
          <cell r="AW9" t="str">
            <v>N/A</v>
          </cell>
          <cell r="AX9" t="str">
            <v>N/A</v>
          </cell>
          <cell r="AY9" t="str">
            <v>N/A</v>
          </cell>
          <cell r="AZ9" t="str">
            <v>N/A</v>
          </cell>
          <cell r="BA9" t="str">
            <v>N/A</v>
          </cell>
          <cell r="BB9" t="str">
            <v>N/A</v>
          </cell>
          <cell r="BC9" t="str">
            <v>N/A</v>
          </cell>
          <cell r="BD9">
            <v>383227.785714286</v>
          </cell>
          <cell r="BE9">
            <v>409782.967741935</v>
          </cell>
          <cell r="BF9">
            <v>157814.533333333</v>
          </cell>
          <cell r="BG9">
            <v>38679.0322580645</v>
          </cell>
          <cell r="BH9">
            <v>128527.322580645</v>
          </cell>
          <cell r="BI9">
            <v>131182.363636364</v>
          </cell>
          <cell r="BJ9">
            <v>220230.272727273</v>
          </cell>
          <cell r="BK9">
            <v>304690.1</v>
          </cell>
          <cell r="BL9">
            <v>311658.225806452</v>
          </cell>
          <cell r="BM9">
            <v>332311.033333333</v>
          </cell>
          <cell r="BN9">
            <v>329326.322580645</v>
          </cell>
          <cell r="BO9">
            <v>291130.193548387</v>
          </cell>
          <cell r="BP9">
            <v>347327.275862069</v>
          </cell>
          <cell r="BQ9">
            <v>316875.064516129</v>
          </cell>
          <cell r="BR9">
            <v>292356.933333333</v>
          </cell>
          <cell r="BS9">
            <v>335488.516129032</v>
          </cell>
          <cell r="BT9">
            <v>314530.161290323</v>
          </cell>
          <cell r="BU9">
            <v>266065.448275862</v>
          </cell>
          <cell r="BV9">
            <v>329317.419354839</v>
          </cell>
          <cell r="BW9">
            <v>391102.7</v>
          </cell>
          <cell r="BX9">
            <v>374527.064516129</v>
          </cell>
          <cell r="BY9">
            <v>357224.666666667</v>
          </cell>
          <cell r="BZ9">
            <v>380730.903225806</v>
          </cell>
          <cell r="CA9">
            <v>205854.677419355</v>
          </cell>
          <cell r="CB9">
            <v>283833.533333333</v>
          </cell>
          <cell r="CC9">
            <v>204897.419354839</v>
          </cell>
          <cell r="CD9">
            <v>119613.933333333</v>
          </cell>
          <cell r="CE9">
            <v>26696.6206896552</v>
          </cell>
        </row>
        <row r="10">
          <cell r="AC10" t="str">
            <v>SJ Total</v>
          </cell>
          <cell r="AD10" t="str">
            <v>N/A</v>
          </cell>
          <cell r="AE10" t="str">
            <v>N/A</v>
          </cell>
          <cell r="AF10" t="str">
            <v>N/A</v>
          </cell>
          <cell r="AG10" t="str">
            <v>N/A</v>
          </cell>
          <cell r="AH10" t="str">
            <v>N/A</v>
          </cell>
          <cell r="AI10" t="str">
            <v>N/A</v>
          </cell>
          <cell r="AJ10" t="str">
            <v>N/A</v>
          </cell>
          <cell r="AK10" t="str">
            <v>N/A</v>
          </cell>
          <cell r="AL10" t="str">
            <v>N/A</v>
          </cell>
          <cell r="AM10" t="str">
            <v>N/A</v>
          </cell>
          <cell r="AN10" t="str">
            <v>N/A</v>
          </cell>
          <cell r="AO10">
            <v>2589616.13333333</v>
          </cell>
          <cell r="AP10">
            <v>2600332.06451613</v>
          </cell>
          <cell r="AQ10">
            <v>2725696.61290323</v>
          </cell>
          <cell r="AR10">
            <v>2709847.6</v>
          </cell>
          <cell r="AS10">
            <v>2670744.41935484</v>
          </cell>
          <cell r="AT10">
            <v>2720954.6</v>
          </cell>
          <cell r="AU10">
            <v>2688522.03225806</v>
          </cell>
          <cell r="AV10">
            <v>2439251.93333333</v>
          </cell>
          <cell r="AW10">
            <v>2695591.07142857</v>
          </cell>
          <cell r="AX10">
            <v>2630448.09677419</v>
          </cell>
          <cell r="AY10">
            <v>2724811.6</v>
          </cell>
          <cell r="AZ10">
            <v>2639696.16129032</v>
          </cell>
          <cell r="BA10">
            <v>2767021.89655172</v>
          </cell>
          <cell r="BB10">
            <v>2708327.64516129</v>
          </cell>
          <cell r="BC10">
            <v>2665226.8</v>
          </cell>
          <cell r="BD10">
            <v>2726780.27586207</v>
          </cell>
          <cell r="BE10">
            <v>2703975.90322581</v>
          </cell>
          <cell r="BF10">
            <v>2622663.93333333</v>
          </cell>
          <cell r="BG10">
            <v>2573007.74193548</v>
          </cell>
          <cell r="BH10">
            <v>2781457.5483871</v>
          </cell>
          <cell r="BI10">
            <v>2699522.54545455</v>
          </cell>
          <cell r="BJ10">
            <v>2758252.5</v>
          </cell>
          <cell r="BK10">
            <v>2768227.93333333</v>
          </cell>
          <cell r="BL10">
            <v>2622008.70967742</v>
          </cell>
          <cell r="BM10">
            <v>2748505.46666667</v>
          </cell>
          <cell r="BN10">
            <v>2575216.5483871</v>
          </cell>
          <cell r="BO10">
            <v>2708451.38709677</v>
          </cell>
          <cell r="BP10">
            <v>2705307.75862069</v>
          </cell>
          <cell r="BQ10">
            <v>2597602.16129032</v>
          </cell>
          <cell r="BR10">
            <v>2637081</v>
          </cell>
          <cell r="BS10">
            <v>2653097</v>
          </cell>
          <cell r="BT10">
            <v>2667249.29032258</v>
          </cell>
          <cell r="BU10">
            <v>2700963.72413793</v>
          </cell>
          <cell r="BV10">
            <v>2717890.58064516</v>
          </cell>
          <cell r="BW10">
            <v>2674621.3</v>
          </cell>
          <cell r="BX10">
            <v>2665598.64516129</v>
          </cell>
          <cell r="BY10">
            <v>2607173.73333333</v>
          </cell>
          <cell r="BZ10">
            <v>2681214.96774194</v>
          </cell>
          <cell r="CA10">
            <v>2690344.61290323</v>
          </cell>
          <cell r="CB10">
            <v>2761519.33333333</v>
          </cell>
          <cell r="CC10">
            <v>2727822.38709677</v>
          </cell>
          <cell r="CD10">
            <v>2570322.16666667</v>
          </cell>
          <cell r="CE10">
            <v>2614920.34482759</v>
          </cell>
        </row>
        <row r="11">
          <cell r="AC11" t="str">
            <v>SJ East</v>
          </cell>
          <cell r="AD11">
            <v>609557.548387097</v>
          </cell>
          <cell r="AE11">
            <v>626517.935483871</v>
          </cell>
          <cell r="AF11">
            <v>537755.5</v>
          </cell>
          <cell r="AG11">
            <v>586753.322580645</v>
          </cell>
          <cell r="AH11">
            <v>543418.9</v>
          </cell>
          <cell r="AI11">
            <v>378116.419354839</v>
          </cell>
          <cell r="AJ11">
            <v>490110.322580645</v>
          </cell>
          <cell r="AK11">
            <v>600924.357142857</v>
          </cell>
          <cell r="AL11">
            <v>588422.483870968</v>
          </cell>
          <cell r="AM11">
            <v>466425</v>
          </cell>
          <cell r="AN11">
            <v>461302.096774194</v>
          </cell>
          <cell r="AO11">
            <v>570765.6</v>
          </cell>
          <cell r="AP11">
            <v>550110.870967742</v>
          </cell>
          <cell r="AQ11">
            <v>574416.903225806</v>
          </cell>
          <cell r="AR11">
            <v>571920.633333333</v>
          </cell>
          <cell r="AS11">
            <v>594962.806451613</v>
          </cell>
          <cell r="AT11">
            <v>584350.533333333</v>
          </cell>
          <cell r="AU11">
            <v>586975.290322581</v>
          </cell>
          <cell r="AV11">
            <v>569349.466666667</v>
          </cell>
          <cell r="AW11">
            <v>608337.892857143</v>
          </cell>
          <cell r="AX11">
            <v>600880.806451613</v>
          </cell>
          <cell r="AY11">
            <v>626849.666666667</v>
          </cell>
          <cell r="AZ11">
            <v>610155</v>
          </cell>
          <cell r="BA11">
            <v>640145.586206897</v>
          </cell>
          <cell r="BB11">
            <v>592568.741935484</v>
          </cell>
          <cell r="BC11">
            <v>559587.233333333</v>
          </cell>
          <cell r="BD11">
            <v>590816.793103448</v>
          </cell>
          <cell r="BE11">
            <v>574549.451612903</v>
          </cell>
          <cell r="BF11">
            <v>444340.366666667</v>
          </cell>
          <cell r="BG11">
            <v>274504.419354839</v>
          </cell>
          <cell r="BH11">
            <v>511924.193548387</v>
          </cell>
          <cell r="BI11">
            <v>512394.5</v>
          </cell>
          <cell r="BJ11">
            <v>573978.772727273</v>
          </cell>
          <cell r="BK11">
            <v>560350.4</v>
          </cell>
          <cell r="BL11">
            <v>530689.935483871</v>
          </cell>
          <cell r="BM11">
            <v>580044.166666667</v>
          </cell>
          <cell r="BN11">
            <v>565063.967741936</v>
          </cell>
          <cell r="BO11">
            <v>595709.935483871</v>
          </cell>
          <cell r="BP11">
            <v>582761.551724138</v>
          </cell>
          <cell r="BQ11">
            <v>551041.806451613</v>
          </cell>
          <cell r="BR11">
            <v>597920</v>
          </cell>
          <cell r="BS11">
            <v>596715.774193548</v>
          </cell>
          <cell r="BT11">
            <v>576003.096774194</v>
          </cell>
          <cell r="BU11">
            <v>621491.965517241</v>
          </cell>
          <cell r="BV11">
            <v>635940.64516129</v>
          </cell>
          <cell r="BW11">
            <v>616917.4</v>
          </cell>
          <cell r="BX11">
            <v>630626.064516129</v>
          </cell>
          <cell r="BY11">
            <v>617325.566666667</v>
          </cell>
          <cell r="BZ11">
            <v>618652.483870968</v>
          </cell>
          <cell r="CA11">
            <v>504360.516129032</v>
          </cell>
          <cell r="CB11">
            <v>564576.8</v>
          </cell>
          <cell r="CC11">
            <v>469495.548387097</v>
          </cell>
          <cell r="CD11">
            <v>354749.933333333</v>
          </cell>
          <cell r="CE11">
            <v>213347.827586207</v>
          </cell>
        </row>
        <row r="12">
          <cell r="AC12" t="str">
            <v>SJ West</v>
          </cell>
          <cell r="AD12">
            <v>2109239.5483871</v>
          </cell>
          <cell r="AE12">
            <v>2162027.38709677</v>
          </cell>
          <cell r="AF12">
            <v>2227612.93333333</v>
          </cell>
          <cell r="AG12">
            <v>2177123.25806452</v>
          </cell>
          <cell r="AH12">
            <v>2222524.56666667</v>
          </cell>
          <cell r="AI12">
            <v>2166998.35483871</v>
          </cell>
          <cell r="AJ12">
            <v>2022277.35483871</v>
          </cell>
          <cell r="AK12">
            <v>1952949.85714286</v>
          </cell>
          <cell r="AL12">
            <v>2023861.5483871</v>
          </cell>
          <cell r="AM12">
            <v>2177309.1</v>
          </cell>
          <cell r="AN12">
            <v>2164492.70967742</v>
          </cell>
          <cell r="AO12">
            <v>2005222.03333333</v>
          </cell>
          <cell r="AP12">
            <v>2038569.67741936</v>
          </cell>
          <cell r="AQ12">
            <v>2139243.93548387</v>
          </cell>
          <cell r="AR12">
            <v>2125389.4</v>
          </cell>
          <cell r="AS12">
            <v>1965767.29032258</v>
          </cell>
          <cell r="AT12">
            <v>2050411.2</v>
          </cell>
          <cell r="AU12">
            <v>2029289.03225806</v>
          </cell>
          <cell r="AV12">
            <v>1839528.23333333</v>
          </cell>
          <cell r="AW12">
            <v>1989428.85714286</v>
          </cell>
          <cell r="AX12">
            <v>1915113.74193548</v>
          </cell>
          <cell r="AY12">
            <v>1999699.23333333</v>
          </cell>
          <cell r="AZ12">
            <v>1923880.06451613</v>
          </cell>
          <cell r="BA12">
            <v>1865617.37931034</v>
          </cell>
          <cell r="BB12">
            <v>1974464.25806452</v>
          </cell>
          <cell r="BC12">
            <v>2084813.8</v>
          </cell>
          <cell r="BD12">
            <v>2042484.51724138</v>
          </cell>
          <cell r="BE12">
            <v>2064186.83870968</v>
          </cell>
          <cell r="BF12">
            <v>2157238.9</v>
          </cell>
          <cell r="BG12">
            <v>2214495.35483871</v>
          </cell>
          <cell r="BH12">
            <v>2198484.90322581</v>
          </cell>
          <cell r="BI12">
            <v>2126632.40909091</v>
          </cell>
          <cell r="BJ12">
            <v>2091570.09090909</v>
          </cell>
          <cell r="BK12">
            <v>2093772.33333333</v>
          </cell>
          <cell r="BL12">
            <v>2001364.70967742</v>
          </cell>
          <cell r="BM12">
            <v>2016839.86666667</v>
          </cell>
          <cell r="BN12">
            <v>1864138.12903226</v>
          </cell>
          <cell r="BO12">
            <v>1908813.80645161</v>
          </cell>
          <cell r="BP12">
            <v>1951988.62068966</v>
          </cell>
          <cell r="BQ12">
            <v>1960165.38709677</v>
          </cell>
          <cell r="BR12">
            <v>1938242.26666667</v>
          </cell>
          <cell r="BS12">
            <v>1959790.41935484</v>
          </cell>
          <cell r="BT12">
            <v>2004000.22580645</v>
          </cell>
          <cell r="BU12">
            <v>2000465</v>
          </cell>
          <cell r="BV12">
            <v>2006587.87096774</v>
          </cell>
          <cell r="BW12">
            <v>1975092.33333333</v>
          </cell>
          <cell r="BX12">
            <v>1955955.58064516</v>
          </cell>
          <cell r="BY12">
            <v>1923031.16666667</v>
          </cell>
          <cell r="BZ12">
            <v>1991182.22580645</v>
          </cell>
          <cell r="CA12">
            <v>2089429.16129032</v>
          </cell>
          <cell r="CB12">
            <v>2126245.26666667</v>
          </cell>
          <cell r="CC12">
            <v>2182360.41935484</v>
          </cell>
          <cell r="CD12">
            <v>2125661.6</v>
          </cell>
          <cell r="CE12">
            <v>2324220.17241379</v>
          </cell>
        </row>
        <row r="13">
          <cell r="AC13" t="str">
            <v>Keystone W</v>
          </cell>
          <cell r="AD13" t="e">
            <v>#VALUE!</v>
          </cell>
          <cell r="AE13" t="e">
            <v>#VALUE!</v>
          </cell>
          <cell r="AF13" t="e">
            <v>#VALUE!</v>
          </cell>
          <cell r="AG13" t="e">
            <v>#VALUE!</v>
          </cell>
          <cell r="AH13" t="e">
            <v>#VALUE!</v>
          </cell>
          <cell r="AI13" t="e">
            <v>#VALUE!</v>
          </cell>
          <cell r="AJ13" t="e">
            <v>#VALUE!</v>
          </cell>
          <cell r="AK13" t="e">
            <v>#VALUE!</v>
          </cell>
          <cell r="AL13" t="e">
            <v>#VALUE!</v>
          </cell>
          <cell r="AM13" t="e">
            <v>#VALUE!</v>
          </cell>
          <cell r="AN13" t="e">
            <v>#VALUE!</v>
          </cell>
          <cell r="AO13">
            <v>675415.133333333</v>
          </cell>
          <cell r="AP13">
            <v>777568.290322581</v>
          </cell>
          <cell r="AQ13">
            <v>791415</v>
          </cell>
          <cell r="AR13">
            <v>884981.666666667</v>
          </cell>
          <cell r="AS13">
            <v>694759.483870968</v>
          </cell>
          <cell r="AT13">
            <v>699626.166666667</v>
          </cell>
          <cell r="AU13">
            <v>772464.580645161</v>
          </cell>
          <cell r="AV13">
            <v>757301.666666667</v>
          </cell>
          <cell r="AW13">
            <v>745853.464285714</v>
          </cell>
          <cell r="AX13">
            <v>752895.290322581</v>
          </cell>
          <cell r="AY13">
            <v>771107.5</v>
          </cell>
          <cell r="AZ13">
            <v>759903.032258065</v>
          </cell>
          <cell r="BA13">
            <v>707666.482758621</v>
          </cell>
          <cell r="BB13">
            <v>754677.64516129</v>
          </cell>
          <cell r="BC13">
            <v>956261.966666667</v>
          </cell>
          <cell r="BD13">
            <v>857900.793103448</v>
          </cell>
          <cell r="BE13">
            <v>947294.258064516</v>
          </cell>
          <cell r="BF13">
            <v>867369.8</v>
          </cell>
          <cell r="BG13">
            <v>1018558.4516129</v>
          </cell>
          <cell r="BH13">
            <v>789307.741935484</v>
          </cell>
          <cell r="BI13">
            <v>685673.818181818</v>
          </cell>
          <cell r="BJ13">
            <v>654989.590909091</v>
          </cell>
          <cell r="BK13">
            <v>682285.566666667</v>
          </cell>
          <cell r="BL13">
            <v>774633.838709678</v>
          </cell>
          <cell r="BM13">
            <v>741108.633333333</v>
          </cell>
          <cell r="BN13">
            <v>819181.741935484</v>
          </cell>
          <cell r="BO13">
            <v>660459.225806452</v>
          </cell>
          <cell r="BP13">
            <v>819890.517241379</v>
          </cell>
          <cell r="BQ13">
            <v>897383.709677419</v>
          </cell>
          <cell r="BR13">
            <v>865974</v>
          </cell>
          <cell r="BS13">
            <v>999922.129032258</v>
          </cell>
          <cell r="BT13">
            <v>907055.870967742</v>
          </cell>
          <cell r="BU13">
            <v>690093.655172414</v>
          </cell>
          <cell r="BV13">
            <v>805327.387096774</v>
          </cell>
          <cell r="BW13">
            <v>751157.166666667</v>
          </cell>
          <cell r="BX13">
            <v>765046.580645161</v>
          </cell>
          <cell r="BY13">
            <v>969174.3</v>
          </cell>
          <cell r="BZ13">
            <v>1013705.90322581</v>
          </cell>
          <cell r="CA13">
            <v>640151.161290323</v>
          </cell>
          <cell r="CB13">
            <v>737210.6</v>
          </cell>
          <cell r="CC13">
            <v>853120.709677419</v>
          </cell>
          <cell r="CD13">
            <v>889994.6</v>
          </cell>
          <cell r="CE13">
            <v>912801.517241379</v>
          </cell>
        </row>
        <row r="14">
          <cell r="AC14" t="str">
            <v>Cornu E</v>
          </cell>
          <cell r="AD14">
            <v>207736.483870968</v>
          </cell>
          <cell r="AE14">
            <v>132868.483870968</v>
          </cell>
          <cell r="AF14">
            <v>176603.333333333</v>
          </cell>
          <cell r="AG14">
            <v>105604.64516129</v>
          </cell>
          <cell r="AH14">
            <v>0</v>
          </cell>
          <cell r="AI14">
            <v>1327.64516129032</v>
          </cell>
          <cell r="AJ14">
            <v>26503</v>
          </cell>
          <cell r="AK14">
            <v>145993.75</v>
          </cell>
          <cell r="AL14">
            <v>230314.548387097</v>
          </cell>
          <cell r="AM14">
            <v>139185.7</v>
          </cell>
          <cell r="AN14">
            <v>225584.935483871</v>
          </cell>
          <cell r="AO14">
            <v>269842.9</v>
          </cell>
          <cell r="AP14">
            <v>152993.419354839</v>
          </cell>
          <cell r="AQ14">
            <v>172605.967741935</v>
          </cell>
          <cell r="AR14">
            <v>71189.5333333333</v>
          </cell>
          <cell r="AS14">
            <v>179282.35483871</v>
          </cell>
          <cell r="AT14">
            <v>305162.833333333</v>
          </cell>
          <cell r="AU14">
            <v>170835.612903226</v>
          </cell>
          <cell r="AV14">
            <v>102566.5</v>
          </cell>
          <cell r="AW14">
            <v>174187.464285714</v>
          </cell>
          <cell r="AX14">
            <v>213190.032258065</v>
          </cell>
          <cell r="AY14">
            <v>344139.9</v>
          </cell>
          <cell r="AZ14">
            <v>328740.258064516</v>
          </cell>
          <cell r="BA14">
            <v>356781.482758621</v>
          </cell>
          <cell r="BB14">
            <v>217068.322580645</v>
          </cell>
          <cell r="BC14">
            <v>462.166666666667</v>
          </cell>
          <cell r="BD14">
            <v>139641.24137931</v>
          </cell>
          <cell r="BE14">
            <v>120993.35483871</v>
          </cell>
          <cell r="BF14">
            <v>0</v>
          </cell>
          <cell r="BG14">
            <v>0</v>
          </cell>
          <cell r="BH14">
            <v>0</v>
          </cell>
          <cell r="BI14">
            <v>12707.6818181818</v>
          </cell>
          <cell r="BJ14">
            <v>154435.181818182</v>
          </cell>
          <cell r="BK14">
            <v>66323.9</v>
          </cell>
          <cell r="BL14">
            <v>90441.8709677419</v>
          </cell>
          <cell r="BM14">
            <v>142303.9</v>
          </cell>
          <cell r="BN14">
            <v>80782.4516129032</v>
          </cell>
          <cell r="BO14">
            <v>94411.6129032258</v>
          </cell>
          <cell r="BP14">
            <v>77994.4827586207</v>
          </cell>
          <cell r="BQ14">
            <v>0</v>
          </cell>
          <cell r="BR14">
            <v>20180.6666666667</v>
          </cell>
          <cell r="BS14">
            <v>2549.06451612903</v>
          </cell>
          <cell r="BT14">
            <v>20390.2258064516</v>
          </cell>
          <cell r="BU14">
            <v>62858.1379310345</v>
          </cell>
          <cell r="BV14">
            <v>27440.7741935484</v>
          </cell>
          <cell r="BW14">
            <v>96996.7666666667</v>
          </cell>
          <cell r="BX14">
            <v>90225.2258064516</v>
          </cell>
          <cell r="BY14">
            <v>514.2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</row>
        <row r="15">
          <cell r="AC15" t="str">
            <v>Waha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622028.166666667</v>
          </cell>
          <cell r="AP15">
            <v>509173.064516129</v>
          </cell>
          <cell r="AQ15">
            <v>510754.032258065</v>
          </cell>
          <cell r="AR15">
            <v>417944.733333333</v>
          </cell>
          <cell r="AS15">
            <v>463919.516129032</v>
          </cell>
          <cell r="AT15">
            <v>546347.233333333</v>
          </cell>
          <cell r="AU15">
            <v>481981.483870968</v>
          </cell>
          <cell r="AV15">
            <v>419737.033333333</v>
          </cell>
          <cell r="AW15">
            <v>480558.928571429</v>
          </cell>
          <cell r="AX15">
            <v>563635.064516129</v>
          </cell>
          <cell r="AY15">
            <v>676707.033333333</v>
          </cell>
          <cell r="AZ15">
            <v>639243</v>
          </cell>
          <cell r="BA15">
            <v>724617.931034483</v>
          </cell>
          <cell r="BB15">
            <v>602169.516129032</v>
          </cell>
          <cell r="BC15">
            <v>286194.4</v>
          </cell>
          <cell r="BD15">
            <v>528252.75862069</v>
          </cell>
          <cell r="BE15">
            <v>420465.129032258</v>
          </cell>
          <cell r="BF15">
            <v>201329.3</v>
          </cell>
          <cell r="BG15">
            <v>125089.677419355</v>
          </cell>
          <cell r="BH15">
            <v>191273.387096774</v>
          </cell>
          <cell r="BI15">
            <v>324938</v>
          </cell>
          <cell r="BJ15">
            <v>509166.727272727</v>
          </cell>
          <cell r="BK15">
            <v>465796.233333333</v>
          </cell>
          <cell r="BL15">
            <v>492205.967741935</v>
          </cell>
          <cell r="BM15">
            <v>549162.566666667</v>
          </cell>
          <cell r="BN15">
            <v>407615.064516129</v>
          </cell>
          <cell r="BO15">
            <v>493111.774193548</v>
          </cell>
          <cell r="BP15">
            <v>468737.428571429</v>
          </cell>
          <cell r="BQ15">
            <v>227271.741935484</v>
          </cell>
          <cell r="BR15">
            <v>329868</v>
          </cell>
          <cell r="BS15">
            <v>307540.129032258</v>
          </cell>
          <cell r="BT15">
            <v>311147.032258065</v>
          </cell>
          <cell r="BU15">
            <v>471979.517241379</v>
          </cell>
          <cell r="BV15">
            <v>432281.838709677</v>
          </cell>
          <cell r="BW15">
            <v>493300.6</v>
          </cell>
          <cell r="BX15">
            <v>501321.935483871</v>
          </cell>
          <cell r="BY15">
            <v>334637.633333333</v>
          </cell>
          <cell r="BZ15">
            <v>142747.096774194</v>
          </cell>
          <cell r="CA15">
            <v>-68645.935483871</v>
          </cell>
          <cell r="CB15">
            <v>-152552.9</v>
          </cell>
          <cell r="CC15">
            <v>-208901.193548387</v>
          </cell>
          <cell r="CD15">
            <v>-180370.172413793</v>
          </cell>
          <cell r="CE15">
            <v>-258150</v>
          </cell>
        </row>
        <row r="16">
          <cell r="AC16" t="str">
            <v>Mojave</v>
          </cell>
          <cell r="AD16">
            <v>244119.838709677</v>
          </cell>
          <cell r="AE16">
            <v>276865.612903226</v>
          </cell>
          <cell r="AF16">
            <v>337335.666666667</v>
          </cell>
          <cell r="AG16">
            <v>302976.35483871</v>
          </cell>
          <cell r="AH16">
            <v>269244.866666667</v>
          </cell>
          <cell r="AI16">
            <v>233470.35483871</v>
          </cell>
          <cell r="AJ16">
            <v>169049.774193548</v>
          </cell>
          <cell r="AK16">
            <v>169638.357142857</v>
          </cell>
          <cell r="AL16">
            <v>271310.838709677</v>
          </cell>
          <cell r="AM16">
            <v>399424.933333333</v>
          </cell>
          <cell r="AN16">
            <v>368812.419354839</v>
          </cell>
          <cell r="AO16">
            <v>313378.7</v>
          </cell>
          <cell r="AP16">
            <v>287437.064516129</v>
          </cell>
          <cell r="AQ16">
            <v>326798.612903226</v>
          </cell>
          <cell r="AR16">
            <v>387895.033333333</v>
          </cell>
          <cell r="AS16">
            <v>282397.870967742</v>
          </cell>
          <cell r="AT16">
            <v>218988.866666667</v>
          </cell>
          <cell r="AU16">
            <v>212309.451612903</v>
          </cell>
          <cell r="AV16">
            <v>236617.533333333</v>
          </cell>
          <cell r="AW16">
            <v>227191.607142857</v>
          </cell>
          <cell r="AX16">
            <v>236746.741935484</v>
          </cell>
          <cell r="AY16">
            <v>302721.733333333</v>
          </cell>
          <cell r="AZ16">
            <v>262373.064516129</v>
          </cell>
          <cell r="BA16">
            <v>271295.482758621</v>
          </cell>
          <cell r="BB16">
            <v>284428.161290323</v>
          </cell>
          <cell r="BC16">
            <v>246042.166666667</v>
          </cell>
          <cell r="BD16">
            <v>217204.24137931</v>
          </cell>
          <cell r="BE16">
            <v>208497.419354839</v>
          </cell>
          <cell r="BF16">
            <v>186873.8</v>
          </cell>
          <cell r="BG16">
            <v>184256.741935484</v>
          </cell>
          <cell r="BH16">
            <v>176505.548387097</v>
          </cell>
          <cell r="BI16">
            <v>162293.5</v>
          </cell>
          <cell r="BJ16">
            <v>219368.954545455</v>
          </cell>
          <cell r="BK16">
            <v>173960.433333333</v>
          </cell>
          <cell r="BL16">
            <v>179558.35483871</v>
          </cell>
          <cell r="BM16">
            <v>295036.133333333</v>
          </cell>
          <cell r="BN16">
            <v>248439.483870968</v>
          </cell>
          <cell r="BO16">
            <v>341328.516129032</v>
          </cell>
          <cell r="BP16">
            <v>280974.172413793</v>
          </cell>
          <cell r="BQ16">
            <v>238527.483870968</v>
          </cell>
          <cell r="BR16">
            <v>204189.833333333</v>
          </cell>
          <cell r="BS16">
            <v>155572.935483871</v>
          </cell>
          <cell r="BT16">
            <v>178011.451612903</v>
          </cell>
          <cell r="BU16">
            <v>223219.689655172</v>
          </cell>
          <cell r="BV16">
            <v>265550.258064516</v>
          </cell>
          <cell r="BW16">
            <v>281179.233333333</v>
          </cell>
          <cell r="BX16">
            <v>309497.258064516</v>
          </cell>
          <cell r="BY16">
            <v>247905.233333333</v>
          </cell>
          <cell r="BZ16">
            <v>256258.032258065</v>
          </cell>
          <cell r="CA16">
            <v>233046.451612903</v>
          </cell>
          <cell r="CB16">
            <v>217286.1</v>
          </cell>
          <cell r="CC16">
            <v>222278.096774194</v>
          </cell>
          <cell r="CD16">
            <v>192575.133333333</v>
          </cell>
          <cell r="CE16">
            <v>250389.586206897</v>
          </cell>
        </row>
        <row r="17">
          <cell r="AC17" t="str">
            <v>PG&amp;E Top</v>
          </cell>
          <cell r="AD17">
            <v>190044.935483871</v>
          </cell>
          <cell r="AE17">
            <v>315875.677419355</v>
          </cell>
          <cell r="AF17">
            <v>288853.066666667</v>
          </cell>
          <cell r="AG17">
            <v>281572.35483871</v>
          </cell>
          <cell r="AH17">
            <v>537244.966666667</v>
          </cell>
          <cell r="AI17">
            <v>580673.451612903</v>
          </cell>
          <cell r="AJ17">
            <v>492841.612903226</v>
          </cell>
          <cell r="AK17">
            <v>397331.357142857</v>
          </cell>
          <cell r="AL17">
            <v>253436.516129032</v>
          </cell>
          <cell r="AM17">
            <v>309350.333333333</v>
          </cell>
          <cell r="AN17">
            <v>288706.322580645</v>
          </cell>
          <cell r="AO17">
            <v>164538.566666667</v>
          </cell>
          <cell r="AP17">
            <v>301166.387096774</v>
          </cell>
          <cell r="AQ17">
            <v>379619.193548387</v>
          </cell>
          <cell r="AR17">
            <v>312836</v>
          </cell>
          <cell r="AS17">
            <v>286320.838709677</v>
          </cell>
          <cell r="AT17">
            <v>424661.633333333</v>
          </cell>
          <cell r="AU17">
            <v>497342.935483871</v>
          </cell>
          <cell r="AV17">
            <v>192661.166666667</v>
          </cell>
          <cell r="AW17">
            <v>279435.535714286</v>
          </cell>
          <cell r="AX17">
            <v>166657.258064516</v>
          </cell>
          <cell r="AY17">
            <v>178556.133333333</v>
          </cell>
          <cell r="AZ17">
            <v>188104.677419355</v>
          </cell>
          <cell r="BA17">
            <v>130223.620689655</v>
          </cell>
          <cell r="BB17">
            <v>204173.193548387</v>
          </cell>
          <cell r="BC17">
            <v>443192.733333333</v>
          </cell>
          <cell r="BD17">
            <v>413214.586206897</v>
          </cell>
          <cell r="BE17">
            <v>480245.838709677</v>
          </cell>
          <cell r="BF17">
            <v>652952.666666667</v>
          </cell>
          <cell r="BG17">
            <v>679681.258064516</v>
          </cell>
          <cell r="BH17">
            <v>551712.806451613</v>
          </cell>
          <cell r="BI17">
            <v>446819.590909091</v>
          </cell>
          <cell r="BJ17">
            <v>366265.045454545</v>
          </cell>
          <cell r="BK17">
            <v>460095.066666667</v>
          </cell>
          <cell r="BL17">
            <v>373373.580645161</v>
          </cell>
          <cell r="BM17">
            <v>327206.966666667</v>
          </cell>
          <cell r="BN17">
            <v>276216.129032258</v>
          </cell>
          <cell r="BO17">
            <v>203515.032258065</v>
          </cell>
          <cell r="BP17">
            <v>304323.586206897</v>
          </cell>
          <cell r="BQ17">
            <v>399491.935483871</v>
          </cell>
          <cell r="BR17">
            <v>326010.933333333</v>
          </cell>
          <cell r="BS17">
            <v>352693.064516129</v>
          </cell>
          <cell r="BT17">
            <v>323521.774193548</v>
          </cell>
          <cell r="BU17">
            <v>278631.103448276</v>
          </cell>
          <cell r="BV17">
            <v>247783.741935484</v>
          </cell>
          <cell r="BW17">
            <v>221032.833333333</v>
          </cell>
          <cell r="BX17">
            <v>200551.967741935</v>
          </cell>
          <cell r="BY17">
            <v>267451.766666667</v>
          </cell>
          <cell r="BZ17">
            <v>349007.451612903</v>
          </cell>
          <cell r="CA17">
            <v>487576.870967742</v>
          </cell>
          <cell r="CB17">
            <v>541125.666666667</v>
          </cell>
          <cell r="CC17">
            <v>605133.806451613</v>
          </cell>
          <cell r="CD17">
            <v>670845.1</v>
          </cell>
          <cell r="CE17">
            <v>741506.931034483</v>
          </cell>
        </row>
        <row r="18">
          <cell r="AC18" t="str">
            <v>Socal Top</v>
          </cell>
          <cell r="AD18">
            <v>512150.741935484</v>
          </cell>
          <cell r="AE18">
            <v>483687.612903226</v>
          </cell>
          <cell r="AF18">
            <v>507268.633333333</v>
          </cell>
          <cell r="AG18">
            <v>529988.096774194</v>
          </cell>
          <cell r="AH18">
            <v>525190.4</v>
          </cell>
          <cell r="AI18">
            <v>508607.290322581</v>
          </cell>
          <cell r="AJ18">
            <v>472051.35483871</v>
          </cell>
          <cell r="AK18">
            <v>499220.392857143</v>
          </cell>
          <cell r="AL18">
            <v>508362.129032258</v>
          </cell>
          <cell r="AM18">
            <v>533524.866666667</v>
          </cell>
          <cell r="AN18">
            <v>532310.870967742</v>
          </cell>
          <cell r="AO18">
            <v>513108.2</v>
          </cell>
          <cell r="AP18">
            <v>475736.096774194</v>
          </cell>
          <cell r="AQ18">
            <v>515941.129032258</v>
          </cell>
          <cell r="AR18">
            <v>514082.733333333</v>
          </cell>
          <cell r="AS18">
            <v>529118.290322581</v>
          </cell>
          <cell r="AT18">
            <v>495056.5</v>
          </cell>
          <cell r="AU18">
            <v>385711.870967742</v>
          </cell>
          <cell r="AV18">
            <v>413575.233333333</v>
          </cell>
          <cell r="AW18">
            <v>458317.714285714</v>
          </cell>
          <cell r="AX18">
            <v>529171.064516129</v>
          </cell>
          <cell r="AY18">
            <v>528740.933333333</v>
          </cell>
          <cell r="AZ18">
            <v>523536.064516129</v>
          </cell>
          <cell r="BA18">
            <v>524943.379310345</v>
          </cell>
          <cell r="BB18">
            <v>530440.967741936</v>
          </cell>
          <cell r="BC18">
            <v>516347.066666667</v>
          </cell>
          <cell r="BD18">
            <v>514904.793103448</v>
          </cell>
          <cell r="BE18">
            <v>504919.806451613</v>
          </cell>
          <cell r="BF18">
            <v>420676.133333333</v>
          </cell>
          <cell r="BG18">
            <v>416247.290322581</v>
          </cell>
          <cell r="BH18">
            <v>467275.225806452</v>
          </cell>
          <cell r="BI18">
            <v>510702.727272727</v>
          </cell>
          <cell r="BJ18">
            <v>529251</v>
          </cell>
          <cell r="BK18">
            <v>505871.233333333</v>
          </cell>
          <cell r="BL18">
            <v>519137.935483871</v>
          </cell>
          <cell r="BM18">
            <v>527072.833333333</v>
          </cell>
          <cell r="BN18">
            <v>525054.193548387</v>
          </cell>
          <cell r="BO18">
            <v>515158.64516129</v>
          </cell>
          <cell r="BP18">
            <v>513847</v>
          </cell>
          <cell r="BQ18">
            <v>475504.129032258</v>
          </cell>
          <cell r="BR18">
            <v>512411.2</v>
          </cell>
          <cell r="BS18">
            <v>465715.451612903</v>
          </cell>
          <cell r="BT18">
            <v>534494.903225806</v>
          </cell>
          <cell r="BU18">
            <v>534107.689655172</v>
          </cell>
          <cell r="BV18">
            <v>530086.322580645</v>
          </cell>
          <cell r="BW18">
            <v>536237.133333333</v>
          </cell>
          <cell r="BX18">
            <v>529007.387096774</v>
          </cell>
          <cell r="BY18">
            <v>528816.766666667</v>
          </cell>
          <cell r="BZ18">
            <v>528054.64516129</v>
          </cell>
          <cell r="CA18">
            <v>514841.483870968</v>
          </cell>
          <cell r="CB18">
            <v>512572.833333333</v>
          </cell>
          <cell r="CC18">
            <v>510995.774193548</v>
          </cell>
          <cell r="CD18">
            <v>510793.333333333</v>
          </cell>
          <cell r="CE18">
            <v>530220.862068966</v>
          </cell>
        </row>
        <row r="19">
          <cell r="AC19" t="str">
            <v>Socal Her</v>
          </cell>
          <cell r="AD19">
            <v>450355.548387097</v>
          </cell>
          <cell r="AE19">
            <v>536592.096774194</v>
          </cell>
          <cell r="AF19">
            <v>600951.633333333</v>
          </cell>
          <cell r="AG19">
            <v>642522.387096774</v>
          </cell>
          <cell r="AH19">
            <v>822027.133333333</v>
          </cell>
          <cell r="AI19">
            <v>728987.322580645</v>
          </cell>
          <cell r="AJ19">
            <v>635168.580645161</v>
          </cell>
          <cell r="AK19">
            <v>560241.571428572</v>
          </cell>
          <cell r="AL19">
            <v>593761.387096774</v>
          </cell>
          <cell r="AM19">
            <v>686625.933333333</v>
          </cell>
          <cell r="AN19">
            <v>730501</v>
          </cell>
          <cell r="AO19">
            <v>699907.9</v>
          </cell>
          <cell r="AP19">
            <v>839153.096774194</v>
          </cell>
          <cell r="AQ19">
            <v>769249.741935484</v>
          </cell>
          <cell r="AR19">
            <v>982639.466666667</v>
          </cell>
          <cell r="AS19">
            <v>724914.064516129</v>
          </cell>
          <cell r="AT19">
            <v>573385.433333333</v>
          </cell>
          <cell r="AU19">
            <v>534034.387096774</v>
          </cell>
          <cell r="AV19">
            <v>697366.433333333</v>
          </cell>
          <cell r="AW19">
            <v>647665.75</v>
          </cell>
          <cell r="AX19">
            <v>718893.903225806</v>
          </cell>
          <cell r="AY19">
            <v>678766.666666667</v>
          </cell>
          <cell r="AZ19">
            <v>728308</v>
          </cell>
          <cell r="BA19">
            <v>597677.310344828</v>
          </cell>
          <cell r="BB19">
            <v>605879.709677419</v>
          </cell>
          <cell r="BC19">
            <v>980123.966666667</v>
          </cell>
          <cell r="BD19">
            <v>729118.103448276</v>
          </cell>
          <cell r="BE19">
            <v>880858.741935484</v>
          </cell>
          <cell r="BF19">
            <v>970877.6</v>
          </cell>
          <cell r="BG19">
            <v>1061931.77419355</v>
          </cell>
          <cell r="BH19">
            <v>877594.516129032</v>
          </cell>
          <cell r="BI19">
            <v>686212.454545455</v>
          </cell>
          <cell r="BJ19">
            <v>665299.545454545</v>
          </cell>
          <cell r="BK19">
            <v>697971.766666667</v>
          </cell>
          <cell r="BL19">
            <v>787220.451612903</v>
          </cell>
          <cell r="BM19">
            <v>699910.266666667</v>
          </cell>
          <cell r="BN19">
            <v>743689.35483871</v>
          </cell>
          <cell r="BO19">
            <v>566213.935483871</v>
          </cell>
          <cell r="BP19">
            <v>815762.896551724</v>
          </cell>
          <cell r="BQ19">
            <v>1020540.87096774</v>
          </cell>
          <cell r="BR19">
            <v>915177.8</v>
          </cell>
          <cell r="BS19">
            <v>934644.290322581</v>
          </cell>
          <cell r="BT19">
            <v>873234.774193548</v>
          </cell>
          <cell r="BU19">
            <v>657837.517241379</v>
          </cell>
          <cell r="BV19">
            <v>875494.129032258</v>
          </cell>
          <cell r="BW19">
            <v>782791.866666667</v>
          </cell>
          <cell r="BX19">
            <v>651917.322580645</v>
          </cell>
          <cell r="BY19">
            <v>928640.866666667</v>
          </cell>
          <cell r="BZ19">
            <v>1025364.87096774</v>
          </cell>
          <cell r="CA19">
            <v>924626.258064516</v>
          </cell>
          <cell r="CB19">
            <v>1105508.26666667</v>
          </cell>
          <cell r="CC19">
            <v>1163509.90322581</v>
          </cell>
          <cell r="CD19">
            <v>1101332.96666667</v>
          </cell>
          <cell r="CE19">
            <v>1191441.75862069</v>
          </cell>
        </row>
        <row r="20">
          <cell r="AC20" t="str">
            <v>Calif Deliv</v>
          </cell>
          <cell r="AD20">
            <v>1396671.06451613</v>
          </cell>
          <cell r="AE20">
            <v>1613021</v>
          </cell>
          <cell r="AF20">
            <v>1734409</v>
          </cell>
          <cell r="AG20">
            <v>1757059.19354839</v>
          </cell>
          <cell r="AH20">
            <v>2153707.36666667</v>
          </cell>
          <cell r="AI20">
            <v>2051738.41935484</v>
          </cell>
          <cell r="AJ20">
            <v>1769111.32258065</v>
          </cell>
          <cell r="AK20">
            <v>1626431.67857143</v>
          </cell>
          <cell r="AL20">
            <v>1626870.87096774</v>
          </cell>
          <cell r="AM20">
            <v>1928926.06666667</v>
          </cell>
          <cell r="AN20">
            <v>1920330.61290323</v>
          </cell>
          <cell r="AO20">
            <v>1690933.36666667</v>
          </cell>
          <cell r="AP20">
            <v>1903492.64516129</v>
          </cell>
          <cell r="AQ20">
            <v>1991608.67741936</v>
          </cell>
          <cell r="AR20">
            <v>2197453.23333333</v>
          </cell>
          <cell r="AS20">
            <v>1822751.06451613</v>
          </cell>
          <cell r="AT20">
            <v>1712092.43333333</v>
          </cell>
          <cell r="AU20">
            <v>1629398.64516129</v>
          </cell>
          <cell r="AV20">
            <v>1540220.36666667</v>
          </cell>
          <cell r="AW20">
            <v>1612610.60714286</v>
          </cell>
          <cell r="AX20">
            <v>1651468.96774194</v>
          </cell>
          <cell r="AY20">
            <v>1688785.46666667</v>
          </cell>
          <cell r="AZ20">
            <v>1702321.80645161</v>
          </cell>
          <cell r="BA20">
            <v>1524139.79310345</v>
          </cell>
          <cell r="BB20">
            <v>1624922.03225806</v>
          </cell>
          <cell r="BC20">
            <v>2185705.93333333</v>
          </cell>
          <cell r="BD20">
            <v>1874441.72413793</v>
          </cell>
          <cell r="BE20">
            <v>2074521.80645161</v>
          </cell>
          <cell r="BF20">
            <v>2231380.2</v>
          </cell>
          <cell r="BG20">
            <v>2342117.06451613</v>
          </cell>
          <cell r="BH20">
            <v>2073088.09677419</v>
          </cell>
          <cell r="BI20">
            <v>1806028.27272727</v>
          </cell>
          <cell r="BJ20">
            <v>1780184.54545455</v>
          </cell>
          <cell r="BK20">
            <v>1837898.5</v>
          </cell>
          <cell r="BL20">
            <v>1859290.32258065</v>
          </cell>
          <cell r="BM20">
            <v>1849226.2</v>
          </cell>
          <cell r="BN20">
            <v>1793399.16129032</v>
          </cell>
          <cell r="BO20">
            <v>1626216.12903226</v>
          </cell>
          <cell r="BP20">
            <v>1914907.65517241</v>
          </cell>
          <cell r="BQ20">
            <v>2134064.41935484</v>
          </cell>
          <cell r="BR20">
            <v>1957789.76666667</v>
          </cell>
          <cell r="BS20">
            <v>1908625.74193548</v>
          </cell>
          <cell r="BT20">
            <v>1909262.90322581</v>
          </cell>
          <cell r="BU20">
            <v>1693796</v>
          </cell>
          <cell r="BV20">
            <v>1918914.4516129</v>
          </cell>
          <cell r="BW20">
            <v>1821241.06666667</v>
          </cell>
          <cell r="BX20">
            <v>1690973.93548387</v>
          </cell>
          <cell r="BY20">
            <v>1972814.63333333</v>
          </cell>
          <cell r="BZ20">
            <v>2158685</v>
          </cell>
          <cell r="CA20">
            <v>2160091.06451613</v>
          </cell>
          <cell r="CB20">
            <v>2376492.86666667</v>
          </cell>
          <cell r="CC20">
            <v>2501917.58064516</v>
          </cell>
          <cell r="CD20">
            <v>2475546.53333333</v>
          </cell>
          <cell r="CE20">
            <v>2538490.80645161</v>
          </cell>
        </row>
        <row r="21">
          <cell r="AC21" t="str">
            <v>Waha West</v>
          </cell>
          <cell r="AD21" t="str">
            <v>N/A</v>
          </cell>
          <cell r="AE21" t="str">
            <v>N/A</v>
          </cell>
          <cell r="AF21" t="str">
            <v>N/A</v>
          </cell>
          <cell r="AG21" t="str">
            <v>N/A</v>
          </cell>
          <cell r="AH21" t="str">
            <v>N/A</v>
          </cell>
          <cell r="AI21" t="str">
            <v>N/A</v>
          </cell>
          <cell r="AJ21" t="str">
            <v>N/A</v>
          </cell>
          <cell r="AK21" t="str">
            <v>N/A</v>
          </cell>
          <cell r="AL21" t="str">
            <v>N/A</v>
          </cell>
          <cell r="AM21" t="str">
            <v>N/A</v>
          </cell>
          <cell r="AN21" t="str">
            <v>N/A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80324.8666666667</v>
          </cell>
          <cell r="BD21">
            <v>7498.41379310345</v>
          </cell>
          <cell r="BE21">
            <v>28928.6774193548</v>
          </cell>
          <cell r="BF21">
            <v>93839.6</v>
          </cell>
          <cell r="BG21">
            <v>258266.516129032</v>
          </cell>
          <cell r="BH21">
            <v>97916.6129032258</v>
          </cell>
          <cell r="BI21">
            <v>218.545454545455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 t="e">
            <v>#VALUE!</v>
          </cell>
          <cell r="BQ21" t="e">
            <v>#VALUE!</v>
          </cell>
          <cell r="BR21" t="e">
            <v>#VALUE!</v>
          </cell>
          <cell r="BS21" t="e">
            <v>#VALUE!</v>
          </cell>
          <cell r="BT21">
            <v>53790.7741935484</v>
          </cell>
          <cell r="BU21">
            <v>0</v>
          </cell>
          <cell r="BV21">
            <v>0</v>
          </cell>
          <cell r="BW21">
            <v>0</v>
          </cell>
          <cell r="BX21">
            <v>2195.25806451613</v>
          </cell>
          <cell r="BY21">
            <v>27248.1333333333</v>
          </cell>
          <cell r="BZ21">
            <v>194237.387096774</v>
          </cell>
          <cell r="CA21">
            <v>538708.096774194</v>
          </cell>
          <cell r="CB21">
            <v>591291.2</v>
          </cell>
          <cell r="CC21">
            <v>447577.161290323</v>
          </cell>
          <cell r="CD21">
            <v>670562.7</v>
          </cell>
          <cell r="CE21">
            <v>729659.724137931</v>
          </cell>
        </row>
        <row r="22">
          <cell r="AC22" t="str">
            <v>From NWPL</v>
          </cell>
          <cell r="AD22" t="str">
            <v>N/A</v>
          </cell>
          <cell r="AE22" t="str">
            <v>N/A</v>
          </cell>
          <cell r="AF22" t="str">
            <v>N/A</v>
          </cell>
          <cell r="AG22" t="str">
            <v>N/A</v>
          </cell>
          <cell r="AH22" t="str">
            <v>N/A</v>
          </cell>
          <cell r="AI22" t="str">
            <v>N/A</v>
          </cell>
          <cell r="AJ22" t="str">
            <v>N/A</v>
          </cell>
          <cell r="AK22" t="str">
            <v>N/A</v>
          </cell>
          <cell r="AL22" t="str">
            <v>N/A</v>
          </cell>
          <cell r="AM22" t="str">
            <v>N/A</v>
          </cell>
          <cell r="AN22" t="str">
            <v>N/A</v>
          </cell>
          <cell r="AO22" t="str">
            <v>N/A</v>
          </cell>
          <cell r="AP22" t="str">
            <v>N/A</v>
          </cell>
          <cell r="AQ22" t="str">
            <v>N/A</v>
          </cell>
          <cell r="AR22" t="str">
            <v>N/A</v>
          </cell>
          <cell r="AS22" t="str">
            <v>N/A</v>
          </cell>
          <cell r="AT22" t="str">
            <v>N/A</v>
          </cell>
          <cell r="AU22" t="str">
            <v>N/A</v>
          </cell>
          <cell r="AV22" t="str">
            <v>N/A</v>
          </cell>
          <cell r="AW22" t="str">
            <v>N/A</v>
          </cell>
          <cell r="AX22" t="str">
            <v>N/A</v>
          </cell>
          <cell r="AY22" t="str">
            <v>N/A</v>
          </cell>
          <cell r="AZ22" t="str">
            <v>N/A</v>
          </cell>
          <cell r="BA22" t="str">
            <v>N/A</v>
          </cell>
          <cell r="BB22" t="str">
            <v>N/A</v>
          </cell>
          <cell r="BC22" t="str">
            <v>N/A</v>
          </cell>
          <cell r="BD22" t="str">
            <v>N/A</v>
          </cell>
          <cell r="BE22" t="str">
            <v>N/A</v>
          </cell>
          <cell r="BF22" t="str">
            <v>N/A</v>
          </cell>
          <cell r="BG22" t="str">
            <v>N/A</v>
          </cell>
          <cell r="BH22" t="str">
            <v>N/A</v>
          </cell>
          <cell r="BI22" t="str">
            <v>N/A</v>
          </cell>
          <cell r="BJ22" t="str">
            <v>N/A</v>
          </cell>
          <cell r="BK22" t="str">
            <v>N/A</v>
          </cell>
          <cell r="BL22" t="str">
            <v>N/A</v>
          </cell>
          <cell r="BM22" t="str">
            <v>N/A</v>
          </cell>
          <cell r="BN22" t="str">
            <v>N/A</v>
          </cell>
          <cell r="BO22" t="str">
            <v>N/A</v>
          </cell>
          <cell r="BP22" t="str">
            <v>N/A</v>
          </cell>
          <cell r="BQ22" t="str">
            <v>N/A</v>
          </cell>
          <cell r="BR22">
            <v>17724.8571428571</v>
          </cell>
          <cell r="BS22">
            <v>30473.6774193548</v>
          </cell>
          <cell r="BT22">
            <v>26181.4838709677</v>
          </cell>
          <cell r="BU22">
            <v>26250.1379310345</v>
          </cell>
          <cell r="BV22">
            <v>14478.3870967742</v>
          </cell>
          <cell r="BW22">
            <v>38454.0333333333</v>
          </cell>
          <cell r="BX22">
            <v>39986.2903225806</v>
          </cell>
          <cell r="BY22">
            <v>80560.7</v>
          </cell>
          <cell r="BZ22">
            <v>100065.612903226</v>
          </cell>
          <cell r="CA22">
            <v>74966.4838709677</v>
          </cell>
          <cell r="CB22">
            <v>78931.4333333333</v>
          </cell>
          <cell r="CC22">
            <v>45333.9032258065</v>
          </cell>
          <cell r="CD22">
            <v>27056.6666666667</v>
          </cell>
          <cell r="CE22">
            <v>10493.8275862069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Upload"/>
      <sheetName val="Ops"/>
      <sheetName val="Data"/>
      <sheetName val="Sheet4"/>
    </sheetNames>
    <sheetDataSet>
      <sheetData sheetId="0"/>
      <sheetData sheetId="1"/>
      <sheetData sheetId="2">
        <row r="7">
          <cell r="T7">
            <v>35247</v>
          </cell>
          <cell r="U7">
            <v>35278</v>
          </cell>
          <cell r="V7">
            <v>35309</v>
          </cell>
          <cell r="W7">
            <v>35339</v>
          </cell>
          <cell r="X7">
            <v>35370</v>
          </cell>
          <cell r="Y7">
            <v>35400</v>
          </cell>
          <cell r="Z7">
            <v>35431</v>
          </cell>
          <cell r="AA7">
            <v>35462</v>
          </cell>
          <cell r="AB7">
            <v>35490</v>
          </cell>
          <cell r="AC7">
            <v>35521</v>
          </cell>
          <cell r="AD7">
            <v>35551</v>
          </cell>
          <cell r="AE7">
            <v>35582</v>
          </cell>
          <cell r="AF7">
            <v>35612</v>
          </cell>
          <cell r="AG7">
            <v>35643</v>
          </cell>
          <cell r="AH7">
            <v>35674</v>
          </cell>
          <cell r="AI7">
            <v>35704</v>
          </cell>
          <cell r="AJ7">
            <v>35735</v>
          </cell>
          <cell r="AK7">
            <v>35765</v>
          </cell>
          <cell r="AL7">
            <v>35796</v>
          </cell>
          <cell r="AM7">
            <v>35827</v>
          </cell>
          <cell r="AN7">
            <v>35855</v>
          </cell>
          <cell r="AO7">
            <v>35886</v>
          </cell>
          <cell r="AP7">
            <v>35916</v>
          </cell>
          <cell r="AQ7">
            <v>35947</v>
          </cell>
          <cell r="AR7">
            <v>35977</v>
          </cell>
          <cell r="AS7">
            <v>36008</v>
          </cell>
          <cell r="AT7">
            <v>36039</v>
          </cell>
          <cell r="AU7">
            <v>36069</v>
          </cell>
          <cell r="AV7">
            <v>36100</v>
          </cell>
          <cell r="AW7">
            <v>36130</v>
          </cell>
          <cell r="AX7">
            <v>36161</v>
          </cell>
          <cell r="AY7">
            <v>36192</v>
          </cell>
          <cell r="AZ7">
            <v>36220</v>
          </cell>
          <cell r="BA7">
            <v>36251</v>
          </cell>
          <cell r="BB7">
            <v>36281</v>
          </cell>
          <cell r="BC7">
            <v>36312</v>
          </cell>
          <cell r="BD7">
            <v>36342</v>
          </cell>
          <cell r="BE7">
            <v>36373</v>
          </cell>
          <cell r="BF7">
            <v>36404</v>
          </cell>
          <cell r="BG7">
            <v>36434</v>
          </cell>
          <cell r="BH7">
            <v>36465</v>
          </cell>
          <cell r="BI7">
            <v>36495</v>
          </cell>
          <cell r="BJ7">
            <v>36526</v>
          </cell>
          <cell r="BK7">
            <v>36557</v>
          </cell>
          <cell r="BL7">
            <v>36586</v>
          </cell>
          <cell r="BM7">
            <v>36617</v>
          </cell>
          <cell r="BN7">
            <v>36647</v>
          </cell>
          <cell r="BO7">
            <v>36678</v>
          </cell>
          <cell r="BP7">
            <v>36708</v>
          </cell>
          <cell r="BQ7">
            <v>36739</v>
          </cell>
          <cell r="BR7">
            <v>36770</v>
          </cell>
          <cell r="BS7">
            <v>36800</v>
          </cell>
          <cell r="BT7">
            <v>36831</v>
          </cell>
          <cell r="BU7">
            <v>36861</v>
          </cell>
        </row>
        <row r="8">
          <cell r="S8" t="str">
            <v>SWG Topock</v>
          </cell>
          <cell r="T8">
            <v>140548.129032258</v>
          </cell>
          <cell r="U8">
            <v>134642.838709677</v>
          </cell>
          <cell r="V8">
            <v>114422.6</v>
          </cell>
          <cell r="W8">
            <v>114207.451612903</v>
          </cell>
          <cell r="X8">
            <v>106764.433333333</v>
          </cell>
          <cell r="Y8">
            <v>114944.225806452</v>
          </cell>
          <cell r="Z8">
            <v>115382.032258065</v>
          </cell>
          <cell r="AA8">
            <v>94673.2142857143</v>
          </cell>
          <cell r="AB8">
            <v>111768.741935484</v>
          </cell>
          <cell r="AC8">
            <v>109922.2</v>
          </cell>
          <cell r="AD8">
            <v>68035.6129032258</v>
          </cell>
          <cell r="AE8">
            <v>73997.9</v>
          </cell>
          <cell r="AF8">
            <v>63055.6774193548</v>
          </cell>
          <cell r="AG8">
            <v>59046.2903225806</v>
          </cell>
          <cell r="AH8">
            <v>59446.4</v>
          </cell>
          <cell r="AI8">
            <v>67062.9677419355</v>
          </cell>
          <cell r="AJ8">
            <v>96307.4333333333</v>
          </cell>
          <cell r="AK8">
            <v>128239.064516129</v>
          </cell>
          <cell r="AL8">
            <v>115979.4</v>
          </cell>
          <cell r="AM8">
            <v>113461.928571429</v>
          </cell>
          <cell r="AN8">
            <v>88548.7419354839</v>
          </cell>
          <cell r="AO8">
            <v>106142.866666667</v>
          </cell>
          <cell r="AP8">
            <v>79588.064516129</v>
          </cell>
          <cell r="AQ8">
            <v>78909.724137931</v>
          </cell>
          <cell r="AR8">
            <v>97948.2903225807</v>
          </cell>
          <cell r="AS8">
            <v>83716.1666666667</v>
          </cell>
          <cell r="AT8">
            <v>91214</v>
          </cell>
          <cell r="AU8">
            <v>70963.0967741936</v>
          </cell>
          <cell r="AV8">
            <v>115816.4</v>
          </cell>
          <cell r="AW8">
            <v>147797.096774194</v>
          </cell>
          <cell r="AX8">
            <v>141441</v>
          </cell>
          <cell r="AY8">
            <v>125161.954545455</v>
          </cell>
          <cell r="AZ8">
            <v>99431.2272727273</v>
          </cell>
          <cell r="BA8">
            <v>97820.4666666667</v>
          </cell>
          <cell r="BB8">
            <v>88171.1935483871</v>
          </cell>
          <cell r="BC8">
            <v>76940.7333333333</v>
          </cell>
          <cell r="BD8">
            <v>70164.6451612903</v>
          </cell>
          <cell r="BE8">
            <v>72899.3548387097</v>
          </cell>
          <cell r="BF8">
            <v>67015.9</v>
          </cell>
          <cell r="BG8">
            <v>86721.5</v>
          </cell>
          <cell r="BH8">
            <v>102703.4</v>
          </cell>
          <cell r="BI8">
            <v>142546.483870968</v>
          </cell>
          <cell r="BJ8">
            <v>112513.774193548</v>
          </cell>
          <cell r="BK8">
            <v>107366.103448276</v>
          </cell>
          <cell r="BL8">
            <v>114360.903225806</v>
          </cell>
          <cell r="BM8">
            <v>104879.866666667</v>
          </cell>
          <cell r="BN8">
            <v>118927.096774194</v>
          </cell>
          <cell r="BO8">
            <v>94957.4333333333</v>
          </cell>
          <cell r="BP8">
            <v>107237</v>
          </cell>
          <cell r="BQ8">
            <v>139903.225806452</v>
          </cell>
          <cell r="BR8">
            <v>134729.7</v>
          </cell>
          <cell r="BS8">
            <v>138559.258064516</v>
          </cell>
          <cell r="BT8">
            <v>132874.333333333</v>
          </cell>
          <cell r="BU8">
            <v>133008</v>
          </cell>
        </row>
        <row r="9">
          <cell r="S9" t="str">
            <v>APS Phoenix</v>
          </cell>
          <cell r="T9">
            <v>59584.7741935484</v>
          </cell>
          <cell r="U9">
            <v>71701.4838709677</v>
          </cell>
          <cell r="V9">
            <v>19019.7333333333</v>
          </cell>
          <cell r="W9">
            <v>37807.935483871</v>
          </cell>
          <cell r="X9">
            <v>10759.4666666667</v>
          </cell>
          <cell r="Y9">
            <v>11764.935483871</v>
          </cell>
          <cell r="Z9">
            <v>648.451612903226</v>
          </cell>
          <cell r="AA9">
            <v>2076.96428571429</v>
          </cell>
          <cell r="AB9">
            <v>7824.32258064516</v>
          </cell>
          <cell r="AC9">
            <v>10502.2666666667</v>
          </cell>
          <cell r="AD9">
            <v>41001.0322580645</v>
          </cell>
          <cell r="AE9">
            <v>42749.5</v>
          </cell>
          <cell r="AF9">
            <v>63314</v>
          </cell>
          <cell r="AG9">
            <v>68865.2258064516</v>
          </cell>
          <cell r="AH9">
            <v>62892.6666666667</v>
          </cell>
          <cell r="AI9">
            <v>27242.8709677419</v>
          </cell>
          <cell r="AJ9">
            <v>6001.7</v>
          </cell>
          <cell r="AK9">
            <v>16975.935483871</v>
          </cell>
          <cell r="AL9">
            <v>11675.9666666667</v>
          </cell>
          <cell r="AM9">
            <v>14820.8928571429</v>
          </cell>
          <cell r="AN9">
            <v>7848.22580645161</v>
          </cell>
          <cell r="AO9">
            <v>18607.8333333333</v>
          </cell>
          <cell r="AP9">
            <v>12375.2258064516</v>
          </cell>
          <cell r="AQ9">
            <v>21821.9310344828</v>
          </cell>
          <cell r="AR9">
            <v>92861.5483870968</v>
          </cell>
          <cell r="AS9">
            <v>95576.7666666667</v>
          </cell>
          <cell r="AT9">
            <v>72940.275862069</v>
          </cell>
          <cell r="AU9">
            <v>60290.2258064516</v>
          </cell>
          <cell r="AV9">
            <v>41973.0333333333</v>
          </cell>
          <cell r="AW9">
            <v>51835.7096774194</v>
          </cell>
          <cell r="AX9">
            <v>31844.1935483871</v>
          </cell>
          <cell r="AY9">
            <v>36915.9090909091</v>
          </cell>
          <cell r="AZ9">
            <v>27685.8181818182</v>
          </cell>
          <cell r="BA9">
            <v>55186.9</v>
          </cell>
          <cell r="BB9">
            <v>60348.5161290323</v>
          </cell>
          <cell r="BC9">
            <v>72042</v>
          </cell>
          <cell r="BD9">
            <v>82951.5806451613</v>
          </cell>
          <cell r="BE9">
            <v>83687.6774193548</v>
          </cell>
          <cell r="BF9">
            <v>55244.9666666667</v>
          </cell>
          <cell r="BG9">
            <v>85835.6333333333</v>
          </cell>
          <cell r="BH9">
            <v>50925.8</v>
          </cell>
          <cell r="BI9">
            <v>51436.4193548387</v>
          </cell>
          <cell r="BJ9">
            <v>44505.6774193548</v>
          </cell>
          <cell r="BK9">
            <v>40277.2068965517</v>
          </cell>
          <cell r="BL9">
            <v>34033.1290322581</v>
          </cell>
          <cell r="BM9">
            <v>38103.7</v>
          </cell>
          <cell r="BN9">
            <v>73874.8709677419</v>
          </cell>
          <cell r="BO9">
            <v>96153</v>
          </cell>
          <cell r="BP9">
            <v>117712.709677419</v>
          </cell>
          <cell r="BQ9">
            <v>158322.129032258</v>
          </cell>
          <cell r="BR9">
            <v>127009.666666667</v>
          </cell>
          <cell r="BS9">
            <v>85267.6129032258</v>
          </cell>
          <cell r="BT9">
            <v>105584.9</v>
          </cell>
          <cell r="BU9">
            <v>99731.6428571429</v>
          </cell>
        </row>
        <row r="10">
          <cell r="S10" t="str">
            <v>APS Yuma</v>
          </cell>
          <cell r="T10">
            <v>0</v>
          </cell>
          <cell r="U10">
            <v>2161.06451612903</v>
          </cell>
          <cell r="V10">
            <v>3067.56666666667</v>
          </cell>
          <cell r="W10">
            <v>6132.35483870968</v>
          </cell>
          <cell r="X10">
            <v>166.3</v>
          </cell>
          <cell r="Y10">
            <v>2252.32258064516</v>
          </cell>
          <cell r="Z10">
            <v>9670.38709677419</v>
          </cell>
          <cell r="AA10">
            <v>6173.75</v>
          </cell>
          <cell r="AB10">
            <v>7077.29032258065</v>
          </cell>
          <cell r="AC10">
            <v>3444.63333333333</v>
          </cell>
          <cell r="AD10">
            <v>6182.83870967742</v>
          </cell>
          <cell r="AE10">
            <v>892.733333333333</v>
          </cell>
          <cell r="AF10">
            <v>7051.16129032258</v>
          </cell>
          <cell r="AG10">
            <v>4503.64516129032</v>
          </cell>
          <cell r="AH10">
            <v>5013.13333333333</v>
          </cell>
          <cell r="AI10">
            <v>4330.58064516129</v>
          </cell>
          <cell r="AJ10">
            <v>5710.03333333333</v>
          </cell>
          <cell r="AK10">
            <v>8321.12903225806</v>
          </cell>
          <cell r="AL10">
            <v>9245.63333333333</v>
          </cell>
          <cell r="AM10">
            <v>6888.71428571429</v>
          </cell>
          <cell r="AN10">
            <v>5740.1935483871</v>
          </cell>
          <cell r="AO10">
            <v>8030.3</v>
          </cell>
          <cell r="AP10">
            <v>8638.90322580645</v>
          </cell>
          <cell r="AQ10">
            <v>7801.1724137931</v>
          </cell>
          <cell r="AR10">
            <v>10406.6774193548</v>
          </cell>
          <cell r="AS10">
            <v>12873.2333333333</v>
          </cell>
          <cell r="AT10">
            <v>9663.37931034483</v>
          </cell>
          <cell r="AU10">
            <v>8753.22580645161</v>
          </cell>
          <cell r="AV10">
            <v>3909.8</v>
          </cell>
          <cell r="AW10">
            <v>1449.96774193548</v>
          </cell>
          <cell r="AX10">
            <v>5623.16129032258</v>
          </cell>
          <cell r="AY10">
            <v>5130.13636363636</v>
          </cell>
          <cell r="AZ10">
            <v>6374.31818181818</v>
          </cell>
          <cell r="BA10">
            <v>7537.56666666667</v>
          </cell>
          <cell r="BB10">
            <v>11202.2580645161</v>
          </cell>
          <cell r="BC10">
            <v>9634.93333333333</v>
          </cell>
          <cell r="BD10">
            <v>9386.38709677419</v>
          </cell>
          <cell r="BE10">
            <v>8817.64516129032</v>
          </cell>
          <cell r="BF10">
            <v>9684.8</v>
          </cell>
          <cell r="BG10">
            <v>11999.6</v>
          </cell>
          <cell r="BH10">
            <v>8910</v>
          </cell>
          <cell r="BI10">
            <v>11460.8709677419</v>
          </cell>
          <cell r="BJ10">
            <v>7493.87096774194</v>
          </cell>
          <cell r="BK10">
            <v>9050.55172413793</v>
          </cell>
          <cell r="BL10">
            <v>6171.67741935484</v>
          </cell>
          <cell r="BM10">
            <v>2001.93333333333</v>
          </cell>
          <cell r="BN10">
            <v>10457.2903225806</v>
          </cell>
          <cell r="BO10">
            <v>7908.9</v>
          </cell>
          <cell r="BP10">
            <v>10284.4516129032</v>
          </cell>
          <cell r="BQ10">
            <v>12372.4516129032</v>
          </cell>
          <cell r="BR10">
            <v>13212.5666666667</v>
          </cell>
          <cell r="BS10">
            <v>4691.45161290323</v>
          </cell>
          <cell r="BT10">
            <v>286.933333333333</v>
          </cell>
          <cell r="BU10">
            <v>12016.4827586207</v>
          </cell>
        </row>
        <row r="11">
          <cell r="S11" t="str">
            <v>El Paso Electric</v>
          </cell>
          <cell r="T11">
            <v>21203.1612903226</v>
          </cell>
          <cell r="U11">
            <v>20606.8064516129</v>
          </cell>
          <cell r="V11">
            <v>14472.9333333333</v>
          </cell>
          <cell r="W11">
            <v>6771.38709677419</v>
          </cell>
          <cell r="X11">
            <v>14769.5666666667</v>
          </cell>
          <cell r="Y11">
            <v>13759.5161290323</v>
          </cell>
          <cell r="Z11">
            <v>35869</v>
          </cell>
          <cell r="AA11">
            <v>21074.4285714286</v>
          </cell>
          <cell r="AB11">
            <v>12742.8709677419</v>
          </cell>
          <cell r="AC11">
            <v>14379.9333333333</v>
          </cell>
          <cell r="AD11">
            <v>15425.4838709677</v>
          </cell>
          <cell r="AE11">
            <v>40543.7666666667</v>
          </cell>
          <cell r="AF11">
            <v>35416.0322580645</v>
          </cell>
          <cell r="AG11">
            <v>31019.5483870968</v>
          </cell>
          <cell r="AH11">
            <v>35221.1666666667</v>
          </cell>
          <cell r="AI11">
            <v>37382.1290322581</v>
          </cell>
          <cell r="AJ11">
            <v>25368.3333333333</v>
          </cell>
          <cell r="AK11">
            <v>29472.8064516129</v>
          </cell>
          <cell r="AL11">
            <v>20910.2333333333</v>
          </cell>
          <cell r="AM11">
            <v>8957.60714285714</v>
          </cell>
          <cell r="AN11">
            <v>24698.8387096774</v>
          </cell>
          <cell r="AO11">
            <v>29036.7666666667</v>
          </cell>
          <cell r="AP11">
            <v>35488.4516129032</v>
          </cell>
          <cell r="AQ11">
            <v>48545.4482758621</v>
          </cell>
          <cell r="AR11">
            <v>38560.6451612903</v>
          </cell>
          <cell r="AS11">
            <v>40908.8</v>
          </cell>
          <cell r="AT11">
            <v>50170.5517241379</v>
          </cell>
          <cell r="AU11">
            <v>37368.4838709677</v>
          </cell>
          <cell r="AV11">
            <v>40150.7</v>
          </cell>
          <cell r="AW11">
            <v>34656.8387096774</v>
          </cell>
          <cell r="AX11">
            <v>30966.3870967742</v>
          </cell>
          <cell r="AY11">
            <v>31536.5454545455</v>
          </cell>
          <cell r="AZ11">
            <v>28460.9090909091</v>
          </cell>
          <cell r="BA11">
            <v>28417.7</v>
          </cell>
          <cell r="BB11">
            <v>34830.2580645161</v>
          </cell>
          <cell r="BC11">
            <v>27847.4333333333</v>
          </cell>
          <cell r="BD11">
            <v>34497.3225806452</v>
          </cell>
          <cell r="BE11">
            <v>42263.3225806452</v>
          </cell>
          <cell r="BF11">
            <v>51334.9666666667</v>
          </cell>
          <cell r="BG11">
            <v>33718.0666666667</v>
          </cell>
          <cell r="BH11">
            <v>39153.5333333333</v>
          </cell>
          <cell r="BI11">
            <v>16596.7741935484</v>
          </cell>
          <cell r="BJ11">
            <v>27619.5806451613</v>
          </cell>
          <cell r="BK11">
            <v>14949.275862069</v>
          </cell>
          <cell r="BL11">
            <v>20454.9032258065</v>
          </cell>
          <cell r="BM11">
            <v>33090.0666666667</v>
          </cell>
          <cell r="BN11">
            <v>29796.1290322581</v>
          </cell>
          <cell r="BO11">
            <v>31362.5666666667</v>
          </cell>
          <cell r="BP11">
            <v>38433.3225806452</v>
          </cell>
          <cell r="BQ11">
            <v>39853.3548387097</v>
          </cell>
          <cell r="BR11">
            <v>43742.4666666667</v>
          </cell>
          <cell r="BS11">
            <v>49326.7741935484</v>
          </cell>
          <cell r="BT11">
            <v>35332.8</v>
          </cell>
          <cell r="BU11">
            <v>47352.3448275862</v>
          </cell>
        </row>
        <row r="12">
          <cell r="S12" t="str">
            <v>Salt River</v>
          </cell>
          <cell r="T12">
            <v>27291.5483870968</v>
          </cell>
          <cell r="U12">
            <v>50183.0967741935</v>
          </cell>
          <cell r="V12">
            <v>25325.0666666667</v>
          </cell>
          <cell r="W12">
            <v>17679.6774193548</v>
          </cell>
          <cell r="X12">
            <v>79.3666666666667</v>
          </cell>
          <cell r="Y12">
            <v>1877.25806451613</v>
          </cell>
          <cell r="Z12">
            <v>1.74193548387097</v>
          </cell>
          <cell r="AA12">
            <v>30.0357142857143</v>
          </cell>
          <cell r="AB12">
            <v>458.741935483871</v>
          </cell>
          <cell r="AC12">
            <v>1781.6</v>
          </cell>
          <cell r="AD12">
            <v>35067.4838709677</v>
          </cell>
          <cell r="AE12">
            <v>21955.5666666667</v>
          </cell>
          <cell r="AF12">
            <v>41656.2580645161</v>
          </cell>
          <cell r="AG12">
            <v>50182.6774193548</v>
          </cell>
          <cell r="AH12">
            <v>51005.8</v>
          </cell>
          <cell r="AI12">
            <v>12345.3548387097</v>
          </cell>
          <cell r="AJ12">
            <v>31.6</v>
          </cell>
          <cell r="AK12">
            <v>1883.87096774194</v>
          </cell>
          <cell r="AL12">
            <v>7000.53333333333</v>
          </cell>
          <cell r="AM12">
            <v>2228.92857142857</v>
          </cell>
          <cell r="AN12">
            <v>1114.54838709677</v>
          </cell>
          <cell r="AO12">
            <v>8571.2</v>
          </cell>
          <cell r="AP12">
            <v>4902.03225806452</v>
          </cell>
          <cell r="AQ12">
            <v>22172.1034482759</v>
          </cell>
          <cell r="AR12">
            <v>77524.2580645161</v>
          </cell>
          <cell r="AS12">
            <v>103342.033333333</v>
          </cell>
          <cell r="AT12">
            <v>86622.8275862069</v>
          </cell>
          <cell r="AU12">
            <v>66872.064516129</v>
          </cell>
          <cell r="AV12">
            <v>37193.6666666667</v>
          </cell>
          <cell r="AW12">
            <v>61336.8387096774</v>
          </cell>
          <cell r="AX12">
            <v>26676.0322580645</v>
          </cell>
          <cell r="AY12">
            <v>24239.2272727273</v>
          </cell>
          <cell r="AZ12">
            <v>23271.8181818182</v>
          </cell>
          <cell r="BA12">
            <v>51654.5</v>
          </cell>
          <cell r="BB12">
            <v>47485.2258064516</v>
          </cell>
          <cell r="BC12">
            <v>70074.7333333333</v>
          </cell>
          <cell r="BD12">
            <v>67652.8064516129</v>
          </cell>
          <cell r="BE12">
            <v>83097.7419354839</v>
          </cell>
          <cell r="BF12">
            <v>51521.0333333333</v>
          </cell>
          <cell r="BG12">
            <v>73425</v>
          </cell>
          <cell r="BH12">
            <v>36863.6333333333</v>
          </cell>
          <cell r="BI12">
            <v>40225.064516129</v>
          </cell>
          <cell r="BJ12">
            <v>48257.9032258065</v>
          </cell>
          <cell r="BK12">
            <v>55297.6551724138</v>
          </cell>
          <cell r="BL12">
            <v>31776.3870967742</v>
          </cell>
          <cell r="BM12">
            <v>57480.2</v>
          </cell>
          <cell r="BN12">
            <v>84669.3225806452</v>
          </cell>
          <cell r="BO12">
            <v>109006.033333333</v>
          </cell>
          <cell r="BP12">
            <v>149322.096774194</v>
          </cell>
          <cell r="BQ12">
            <v>192595.677419355</v>
          </cell>
          <cell r="BR12">
            <v>158106.933333333</v>
          </cell>
          <cell r="BS12">
            <v>124975.161290323</v>
          </cell>
          <cell r="BT12">
            <v>125201.133333333</v>
          </cell>
          <cell r="BU12">
            <v>132879.172413793</v>
          </cell>
        </row>
        <row r="13">
          <cell r="S13" t="str">
            <v>SWG Phoenix</v>
          </cell>
          <cell r="T13">
            <v>48283.1612903226</v>
          </cell>
          <cell r="U13">
            <v>50220.4838709677</v>
          </cell>
          <cell r="V13">
            <v>54294.5333333333</v>
          </cell>
          <cell r="W13">
            <v>79655.9677419355</v>
          </cell>
          <cell r="X13">
            <v>101045.3</v>
          </cell>
          <cell r="Y13">
            <v>138261.741935484</v>
          </cell>
          <cell r="Z13">
            <v>148937.225806452</v>
          </cell>
          <cell r="AA13">
            <v>133665.821428571</v>
          </cell>
          <cell r="AB13">
            <v>95758.0967741936</v>
          </cell>
          <cell r="AC13">
            <v>74998.1333333333</v>
          </cell>
          <cell r="AD13">
            <v>53725.3870967742</v>
          </cell>
          <cell r="AE13">
            <v>58981.3333333333</v>
          </cell>
          <cell r="AF13">
            <v>65482.0322580645</v>
          </cell>
          <cell r="AG13">
            <v>61630.5806451613</v>
          </cell>
          <cell r="AH13">
            <v>59097.5666666667</v>
          </cell>
          <cell r="AI13">
            <v>66069.2258064516</v>
          </cell>
          <cell r="AJ13">
            <v>105170.566666667</v>
          </cell>
          <cell r="AK13">
            <v>169996.161290323</v>
          </cell>
          <cell r="AL13">
            <v>170918.333333333</v>
          </cell>
          <cell r="AM13">
            <v>156084.678571429</v>
          </cell>
          <cell r="AN13">
            <v>118947.451612903</v>
          </cell>
          <cell r="AO13">
            <v>94568.2333333333</v>
          </cell>
          <cell r="AP13">
            <v>70277.6451612903</v>
          </cell>
          <cell r="AQ13">
            <v>72897.6896551724</v>
          </cell>
          <cell r="AR13">
            <v>57064.3548387097</v>
          </cell>
          <cell r="AS13">
            <v>57670.6</v>
          </cell>
          <cell r="AT13">
            <v>57248.5862068966</v>
          </cell>
          <cell r="AU13">
            <v>67430</v>
          </cell>
          <cell r="AV13">
            <v>103847.833333333</v>
          </cell>
          <cell r="AW13">
            <v>165862.709677419</v>
          </cell>
          <cell r="AX13">
            <v>155186.290322581</v>
          </cell>
          <cell r="AY13">
            <v>144911.545454545</v>
          </cell>
          <cell r="AZ13">
            <v>106890.681818182</v>
          </cell>
          <cell r="BA13">
            <v>97188.6666666667</v>
          </cell>
          <cell r="BB13">
            <v>78171.2258064516</v>
          </cell>
          <cell r="BC13">
            <v>67633.2</v>
          </cell>
          <cell r="BD13">
            <v>65054.2903225806</v>
          </cell>
          <cell r="BE13">
            <v>59249.3548387097</v>
          </cell>
          <cell r="BF13">
            <v>67213.1666666667</v>
          </cell>
          <cell r="BG13">
            <v>79670.7333333333</v>
          </cell>
          <cell r="BH13">
            <v>93871.8666666667</v>
          </cell>
          <cell r="BI13">
            <v>163982.387096774</v>
          </cell>
          <cell r="BJ13">
            <v>142104.935483871</v>
          </cell>
          <cell r="BK13">
            <v>129160.517241379</v>
          </cell>
          <cell r="BL13">
            <v>125316.419354839</v>
          </cell>
          <cell r="BM13">
            <v>89072.1</v>
          </cell>
          <cell r="BN13">
            <v>74159.9032258065</v>
          </cell>
          <cell r="BO13">
            <v>72309.4333333333</v>
          </cell>
          <cell r="BP13">
            <v>58886.2258064516</v>
          </cell>
          <cell r="BQ13">
            <v>59686</v>
          </cell>
          <cell r="BR13">
            <v>59678.0666666667</v>
          </cell>
          <cell r="BS13">
            <v>70446.5806451613</v>
          </cell>
          <cell r="BT13">
            <v>143242.266666667</v>
          </cell>
          <cell r="BU13">
            <v>153420</v>
          </cell>
        </row>
        <row r="14">
          <cell r="S14" t="str">
            <v>SWG Tuscon</v>
          </cell>
          <cell r="T14">
            <v>39491.6129032258</v>
          </cell>
          <cell r="U14">
            <v>45905.5483870968</v>
          </cell>
          <cell r="V14">
            <v>43000.8</v>
          </cell>
          <cell r="W14">
            <v>46185.3225806452</v>
          </cell>
          <cell r="X14">
            <v>63138.9</v>
          </cell>
          <cell r="Y14">
            <v>90732.7096774194</v>
          </cell>
          <cell r="Z14">
            <v>101470.387096774</v>
          </cell>
          <cell r="AA14">
            <v>86610.4285714286</v>
          </cell>
          <cell r="AB14">
            <v>55665.8709677419</v>
          </cell>
          <cell r="AC14">
            <v>43428.1</v>
          </cell>
          <cell r="AD14">
            <v>28021.4516129032</v>
          </cell>
          <cell r="AE14">
            <v>32476.7333333333</v>
          </cell>
          <cell r="AF14">
            <v>50840.9032258065</v>
          </cell>
          <cell r="AG14">
            <v>58566.9677419355</v>
          </cell>
          <cell r="AH14">
            <v>50430.3</v>
          </cell>
          <cell r="AI14">
            <v>37853.0967741935</v>
          </cell>
          <cell r="AJ14">
            <v>60860.7666666667</v>
          </cell>
          <cell r="AK14">
            <v>106195.032258065</v>
          </cell>
          <cell r="AL14">
            <v>92308.1666666667</v>
          </cell>
          <cell r="AM14">
            <v>102142.642857143</v>
          </cell>
          <cell r="AN14">
            <v>76114.6774193548</v>
          </cell>
          <cell r="AO14">
            <v>59784.9666666667</v>
          </cell>
          <cell r="AP14">
            <v>40172.3870967742</v>
          </cell>
          <cell r="AQ14">
            <v>47131.6896551724</v>
          </cell>
          <cell r="AR14">
            <v>71122.5483870968</v>
          </cell>
          <cell r="AS14">
            <v>72057.3</v>
          </cell>
          <cell r="AT14">
            <v>63200.3448275862</v>
          </cell>
          <cell r="AU14">
            <v>47615.2258064516</v>
          </cell>
          <cell r="AV14">
            <v>67444.2666666667</v>
          </cell>
          <cell r="AW14">
            <v>104118.677419355</v>
          </cell>
          <cell r="AX14">
            <v>91620.2903225807</v>
          </cell>
          <cell r="AY14">
            <v>79086.7727272727</v>
          </cell>
          <cell r="AZ14">
            <v>56674.5</v>
          </cell>
          <cell r="BA14">
            <v>88414.8</v>
          </cell>
          <cell r="BB14">
            <v>54822.9032258065</v>
          </cell>
          <cell r="BC14">
            <v>53670.2333333333</v>
          </cell>
          <cell r="BD14">
            <v>57664</v>
          </cell>
          <cell r="BE14">
            <v>59045.6774193548</v>
          </cell>
          <cell r="BF14">
            <v>57995.0333333333</v>
          </cell>
          <cell r="BG14">
            <v>71984.7</v>
          </cell>
          <cell r="BH14">
            <v>56597.6666666667</v>
          </cell>
          <cell r="BI14">
            <v>87087.0967741936</v>
          </cell>
          <cell r="BJ14">
            <v>78911.8387096774</v>
          </cell>
          <cell r="BK14">
            <v>57256.7931034483</v>
          </cell>
          <cell r="BL14">
            <v>43655.064516129</v>
          </cell>
          <cell r="BM14">
            <v>62573.7333333333</v>
          </cell>
          <cell r="BN14">
            <v>65981.8387096774</v>
          </cell>
          <cell r="BO14">
            <v>61777.8666666667</v>
          </cell>
          <cell r="BP14">
            <v>68249.7741935484</v>
          </cell>
          <cell r="BQ14">
            <v>72207.8709677419</v>
          </cell>
          <cell r="BR14">
            <v>59301.3</v>
          </cell>
          <cell r="BS14">
            <v>66435.4838709677</v>
          </cell>
          <cell r="BT14">
            <v>127032.7</v>
          </cell>
          <cell r="BU14">
            <v>145573.172413793</v>
          </cell>
        </row>
        <row r="15">
          <cell r="S15" t="str">
            <v>SWG Wilcox</v>
          </cell>
          <cell r="T15">
            <v>8680.83870967742</v>
          </cell>
          <cell r="U15">
            <v>6651.03225806452</v>
          </cell>
          <cell r="V15">
            <v>5784.53333333333</v>
          </cell>
          <cell r="W15">
            <v>8476</v>
          </cell>
          <cell r="X15">
            <v>11050.1666666667</v>
          </cell>
          <cell r="Y15">
            <v>14087.2258064516</v>
          </cell>
          <cell r="Z15">
            <v>13976.3548387097</v>
          </cell>
          <cell r="AA15">
            <v>13951.6785714286</v>
          </cell>
          <cell r="AB15">
            <v>13415.7096774194</v>
          </cell>
          <cell r="AC15">
            <v>11804.5</v>
          </cell>
          <cell r="AD15">
            <v>7436.41935483871</v>
          </cell>
          <cell r="AE15">
            <v>9337.4</v>
          </cell>
          <cell r="AF15">
            <v>8017.87096774194</v>
          </cell>
          <cell r="AG15">
            <v>8358.35483870968</v>
          </cell>
          <cell r="AH15">
            <v>7515.8</v>
          </cell>
          <cell r="AI15">
            <v>8984.25806451613</v>
          </cell>
          <cell r="AJ15">
            <v>10386.2333333333</v>
          </cell>
          <cell r="AK15">
            <v>12863.4838709677</v>
          </cell>
          <cell r="AL15">
            <v>12099.6333333333</v>
          </cell>
          <cell r="AM15">
            <v>11563.0714285714</v>
          </cell>
          <cell r="AN15">
            <v>3272.67741935484</v>
          </cell>
          <cell r="AO15">
            <v>7818.33333333333</v>
          </cell>
          <cell r="AP15">
            <v>7150.38709677419</v>
          </cell>
          <cell r="AQ15">
            <v>4938.65517241379</v>
          </cell>
          <cell r="AR15">
            <v>4749.35483870968</v>
          </cell>
          <cell r="AS15">
            <v>4159.13333333333</v>
          </cell>
          <cell r="AT15">
            <v>4332.13793103448</v>
          </cell>
          <cell r="AU15">
            <v>9669.64516129032</v>
          </cell>
          <cell r="AV15">
            <v>11229.1333333333</v>
          </cell>
          <cell r="AW15">
            <v>16575.6129032258</v>
          </cell>
          <cell r="AX15">
            <v>14802.6129032258</v>
          </cell>
          <cell r="AY15">
            <v>12644.2727272727</v>
          </cell>
          <cell r="AZ15">
            <v>8438.68181818182</v>
          </cell>
          <cell r="BA15">
            <v>9896.23333333333</v>
          </cell>
          <cell r="BB15">
            <v>6900.16129032258</v>
          </cell>
          <cell r="BC15">
            <v>4082.06666666667</v>
          </cell>
          <cell r="BD15">
            <v>5244.38709677419</v>
          </cell>
          <cell r="BE15">
            <v>5064.41935483871</v>
          </cell>
          <cell r="BF15">
            <v>8147.86666666667</v>
          </cell>
          <cell r="BG15">
            <v>6276.96666666667</v>
          </cell>
          <cell r="BH15">
            <v>10332.6</v>
          </cell>
          <cell r="BI15">
            <v>22436.064516129</v>
          </cell>
          <cell r="BJ15">
            <v>14451.3548387097</v>
          </cell>
          <cell r="BK15">
            <v>5045.75862068966</v>
          </cell>
          <cell r="BL15">
            <v>4462.87096774194</v>
          </cell>
          <cell r="BM15">
            <v>306.133333333333</v>
          </cell>
          <cell r="BN15">
            <v>1233.38709677419</v>
          </cell>
          <cell r="BO15">
            <v>1339.53333333333</v>
          </cell>
          <cell r="BP15">
            <v>1180</v>
          </cell>
          <cell r="BQ15">
            <v>937.41935483871</v>
          </cell>
          <cell r="BR15">
            <v>2229.56666666667</v>
          </cell>
          <cell r="BS15">
            <v>1743.29032258065</v>
          </cell>
          <cell r="BT15">
            <v>8127.33333333333</v>
          </cell>
          <cell r="BU15">
            <v>6033.96551724138</v>
          </cell>
        </row>
        <row r="16">
          <cell r="S16" t="str">
            <v>SWG Yuma</v>
          </cell>
          <cell r="T16">
            <v>12890.4193548387</v>
          </cell>
          <cell r="U16">
            <v>12365.5806451613</v>
          </cell>
          <cell r="V16">
            <v>13095.4333333333</v>
          </cell>
          <cell r="W16">
            <v>14579.935483871</v>
          </cell>
          <cell r="X16">
            <v>10803.6333333333</v>
          </cell>
          <cell r="Y16">
            <v>15704.064516129</v>
          </cell>
          <cell r="Z16">
            <v>12394.6451612903</v>
          </cell>
          <cell r="AA16">
            <v>14420.0714285714</v>
          </cell>
          <cell r="AB16">
            <v>14847.8064516129</v>
          </cell>
          <cell r="AC16">
            <v>6878.86666666667</v>
          </cell>
          <cell r="AD16">
            <v>13614</v>
          </cell>
          <cell r="AE16">
            <v>12600.5666666667</v>
          </cell>
          <cell r="AF16">
            <v>15840.2903225806</v>
          </cell>
          <cell r="AG16">
            <v>15373.9032258065</v>
          </cell>
          <cell r="AH16">
            <v>16793.1</v>
          </cell>
          <cell r="AI16">
            <v>16682.1290322581</v>
          </cell>
          <cell r="AJ16">
            <v>16487.3</v>
          </cell>
          <cell r="AK16">
            <v>16919.7419354839</v>
          </cell>
          <cell r="AL16">
            <v>11895.6666666667</v>
          </cell>
          <cell r="AM16">
            <v>12804.8571428571</v>
          </cell>
          <cell r="AN16">
            <v>13365.7419354839</v>
          </cell>
          <cell r="AO16">
            <v>12500.4666666667</v>
          </cell>
          <cell r="AP16">
            <v>13412.0967741936</v>
          </cell>
          <cell r="AQ16">
            <v>12494.275862069</v>
          </cell>
          <cell r="AR16">
            <v>13483.2580645161</v>
          </cell>
          <cell r="AS16">
            <v>14167.7</v>
          </cell>
          <cell r="AT16">
            <v>11401.7931034483</v>
          </cell>
          <cell r="AU16">
            <v>15272.3870967742</v>
          </cell>
          <cell r="AV16">
            <v>15422.0666666667</v>
          </cell>
          <cell r="AW16">
            <v>16437.8064516129</v>
          </cell>
          <cell r="AX16">
            <v>14346.1290322581</v>
          </cell>
          <cell r="AY16">
            <v>14479.2727272727</v>
          </cell>
          <cell r="AZ16">
            <v>6323</v>
          </cell>
          <cell r="BA16">
            <v>14020.5333333333</v>
          </cell>
          <cell r="BB16">
            <v>17429</v>
          </cell>
          <cell r="BC16">
            <v>9199.06666666667</v>
          </cell>
          <cell r="BD16">
            <v>12760.0967741936</v>
          </cell>
          <cell r="BE16">
            <v>11221.6129032258</v>
          </cell>
          <cell r="BF16">
            <v>12033</v>
          </cell>
          <cell r="BG16">
            <v>13393.3666666667</v>
          </cell>
          <cell r="BH16">
            <v>16279.1666666667</v>
          </cell>
          <cell r="BI16">
            <v>17618.064516129</v>
          </cell>
          <cell r="BJ16">
            <v>16886.6774193548</v>
          </cell>
          <cell r="BK16">
            <v>16800</v>
          </cell>
          <cell r="BL16">
            <v>14229.5161290323</v>
          </cell>
          <cell r="BM16">
            <v>6747.7</v>
          </cell>
          <cell r="BN16">
            <v>15489.2580645161</v>
          </cell>
          <cell r="BO16">
            <v>15752.5333333333</v>
          </cell>
          <cell r="BP16">
            <v>15575.064516129</v>
          </cell>
          <cell r="BQ16">
            <v>12168.7419354839</v>
          </cell>
          <cell r="BR16">
            <v>16886.6333333333</v>
          </cell>
          <cell r="BS16">
            <v>16942.2580645161</v>
          </cell>
          <cell r="BT16">
            <v>14935.8666666667</v>
          </cell>
          <cell r="BU16">
            <v>15983.8620689655</v>
          </cell>
        </row>
        <row r="17">
          <cell r="S17" t="str">
            <v>EOC N ML Total</v>
          </cell>
          <cell r="T17">
            <v>491310.580645161</v>
          </cell>
          <cell r="U17">
            <v>406103.129032258</v>
          </cell>
          <cell r="V17">
            <v>439362.5</v>
          </cell>
          <cell r="W17">
            <v>385579.193548387</v>
          </cell>
          <cell r="X17">
            <v>243819.966666667</v>
          </cell>
          <cell r="Y17">
            <v>200004.322580645</v>
          </cell>
          <cell r="Z17">
            <v>230298.161290323</v>
          </cell>
          <cell r="AA17">
            <v>208341.142857143</v>
          </cell>
          <cell r="AB17">
            <v>300488.322580645</v>
          </cell>
          <cell r="AC17">
            <v>249381.6</v>
          </cell>
          <cell r="AD17">
            <v>163728.35483871</v>
          </cell>
          <cell r="AE17">
            <v>150710.8</v>
          </cell>
          <cell r="AF17">
            <v>138238.064516129</v>
          </cell>
          <cell r="AG17">
            <v>104925.387096774</v>
          </cell>
          <cell r="AH17">
            <v>102809.466666667</v>
          </cell>
          <cell r="AI17">
            <v>193591.451612903</v>
          </cell>
          <cell r="AJ17">
            <v>210210.233333333</v>
          </cell>
          <cell r="AK17">
            <v>243796.483870968</v>
          </cell>
          <cell r="AL17">
            <v>189613.7</v>
          </cell>
          <cell r="AM17">
            <v>259882.607142857</v>
          </cell>
          <cell r="AN17">
            <v>237676.64516129</v>
          </cell>
          <cell r="AO17">
            <v>215685.566666667</v>
          </cell>
          <cell r="AP17">
            <v>192760.870967742</v>
          </cell>
          <cell r="AQ17">
            <v>352904.137931035</v>
          </cell>
          <cell r="AR17">
            <v>250277.612903226</v>
          </cell>
          <cell r="AS17">
            <v>105378.275862069</v>
          </cell>
          <cell r="AT17">
            <v>181373.068965517</v>
          </cell>
          <cell r="AU17">
            <v>148478.806451613</v>
          </cell>
          <cell r="AV17">
            <v>162165.833333333</v>
          </cell>
          <cell r="AW17">
            <v>221006.903225806</v>
          </cell>
          <cell r="AX17">
            <v>210295.193548387</v>
          </cell>
          <cell r="AY17">
            <v>196522.454545455</v>
          </cell>
          <cell r="AZ17">
            <v>184720.954545455</v>
          </cell>
          <cell r="BA17">
            <v>190770.266666667</v>
          </cell>
          <cell r="BB17">
            <v>147534.129032258</v>
          </cell>
          <cell r="BC17">
            <v>161973.966666667</v>
          </cell>
          <cell r="BD17">
            <v>186245.225806452</v>
          </cell>
          <cell r="BE17">
            <v>251621.451612903</v>
          </cell>
          <cell r="BF17" t="e">
            <v>#VALUE!</v>
          </cell>
          <cell r="BG17" t="e">
            <v>#VALUE!</v>
          </cell>
          <cell r="BH17" t="e">
            <v>#VALUE!</v>
          </cell>
          <cell r="BI17">
            <v>212019.086956522</v>
          </cell>
          <cell r="BJ17">
            <v>180471.709677419</v>
          </cell>
          <cell r="BK17">
            <v>166623.551724138</v>
          </cell>
          <cell r="BL17">
            <v>175409.935483871</v>
          </cell>
          <cell r="BM17">
            <v>154272.3</v>
          </cell>
          <cell r="BN17">
            <v>165720</v>
          </cell>
          <cell r="BO17">
            <v>129285.7</v>
          </cell>
          <cell r="BP17">
            <v>141715.774193548</v>
          </cell>
          <cell r="BQ17">
            <v>190976.483870968</v>
          </cell>
          <cell r="BR17">
            <v>156396.066666667</v>
          </cell>
          <cell r="BS17">
            <v>176213.129032258</v>
          </cell>
          <cell r="BT17">
            <v>202837.833333333</v>
          </cell>
          <cell r="BU17">
            <v>203220.24137931</v>
          </cell>
        </row>
        <row r="18">
          <cell r="S18" t="str">
            <v>EOC S ML Total</v>
          </cell>
          <cell r="T18">
            <v>400949.322580645</v>
          </cell>
          <cell r="U18">
            <v>466154.258064516</v>
          </cell>
          <cell r="V18">
            <v>379206.766666667</v>
          </cell>
          <cell r="W18">
            <v>426729.064516129</v>
          </cell>
          <cell r="X18">
            <v>435661.366666667</v>
          </cell>
          <cell r="Y18">
            <v>586726.258064516</v>
          </cell>
          <cell r="Z18">
            <v>624047.258064516</v>
          </cell>
          <cell r="AA18">
            <v>528691.892857143</v>
          </cell>
          <cell r="AB18">
            <v>420054.548387097</v>
          </cell>
          <cell r="AC18">
            <v>428291.9</v>
          </cell>
          <cell r="AD18">
            <v>449522.322580645</v>
          </cell>
          <cell r="AE18">
            <v>423567.233333333</v>
          </cell>
          <cell r="AF18">
            <v>469735.064516129</v>
          </cell>
          <cell r="AG18">
            <v>487783.903225806</v>
          </cell>
          <cell r="AH18">
            <v>472487.666666667</v>
          </cell>
          <cell r="AI18">
            <v>389229.096774194</v>
          </cell>
          <cell r="AJ18">
            <v>476814.7</v>
          </cell>
          <cell r="AK18">
            <v>662706.612903226</v>
          </cell>
          <cell r="AL18">
            <v>588848.2</v>
          </cell>
          <cell r="AM18">
            <v>565991.142857143</v>
          </cell>
          <cell r="AN18">
            <v>421142.225806452</v>
          </cell>
          <cell r="AO18">
            <v>408465.3</v>
          </cell>
          <cell r="AP18">
            <v>333163.741935484</v>
          </cell>
          <cell r="AQ18">
            <v>378404.103448276</v>
          </cell>
          <cell r="AR18">
            <v>524400.193548387</v>
          </cell>
          <cell r="AS18">
            <v>558435.9</v>
          </cell>
          <cell r="AT18">
            <v>507312.379310345</v>
          </cell>
          <cell r="AU18">
            <v>481200.903225806</v>
          </cell>
          <cell r="AV18">
            <v>477014.533333333</v>
          </cell>
          <cell r="AW18">
            <v>675744.290322581</v>
          </cell>
          <cell r="AX18">
            <v>566128.419354839</v>
          </cell>
          <cell r="AY18">
            <v>517449.5</v>
          </cell>
          <cell r="AZ18">
            <v>413804.181818182</v>
          </cell>
          <cell r="BA18">
            <v>499451.6</v>
          </cell>
          <cell r="BB18">
            <v>426160.516129032</v>
          </cell>
          <cell r="BC18">
            <v>431311.333333333</v>
          </cell>
          <cell r="BD18">
            <v>483581.967741935</v>
          </cell>
          <cell r="BE18">
            <v>520343.516129032</v>
          </cell>
          <cell r="BF18" t="e">
            <v>#VALUE!</v>
          </cell>
          <cell r="BG18" t="e">
            <v>#VALUE!</v>
          </cell>
          <cell r="BH18" t="e">
            <v>#VALUE!</v>
          </cell>
          <cell r="BI18">
            <v>663967.782608696</v>
          </cell>
          <cell r="BJ18">
            <v>616234.161290323</v>
          </cell>
          <cell r="BK18">
            <v>526467.655172414</v>
          </cell>
          <cell r="BL18">
            <v>458163.838709677</v>
          </cell>
          <cell r="BM18">
            <v>458581.233333333</v>
          </cell>
          <cell r="BN18">
            <v>547810.193548387</v>
          </cell>
          <cell r="BO18">
            <v>585106.433333333</v>
          </cell>
          <cell r="BP18">
            <v>677565.580645161</v>
          </cell>
          <cell r="BQ18">
            <v>753443.870967742</v>
          </cell>
          <cell r="BR18">
            <v>707105.1</v>
          </cell>
          <cell r="BS18">
            <v>646788.516129032</v>
          </cell>
          <cell r="BT18">
            <v>823710</v>
          </cell>
          <cell r="BU18">
            <v>888616.482758621</v>
          </cell>
        </row>
        <row r="19">
          <cell r="T19" t="str">
            <v>Month</v>
          </cell>
          <cell r="U19" t="str">
            <v>Month</v>
          </cell>
          <cell r="V19" t="str">
            <v>Month</v>
          </cell>
          <cell r="W19" t="str">
            <v>Month</v>
          </cell>
          <cell r="X19" t="str">
            <v>Month</v>
          </cell>
          <cell r="Y19" t="str">
            <v>Month</v>
          </cell>
          <cell r="Z19" t="str">
            <v>Month</v>
          </cell>
          <cell r="AA19" t="str">
            <v>Month</v>
          </cell>
          <cell r="AB19" t="str">
            <v>Month</v>
          </cell>
          <cell r="AC19" t="str">
            <v>Month</v>
          </cell>
          <cell r="AD19" t="str">
            <v>Month</v>
          </cell>
          <cell r="AE19" t="str">
            <v>Month</v>
          </cell>
          <cell r="AF19" t="str">
            <v>Month</v>
          </cell>
          <cell r="AG19" t="str">
            <v>Month</v>
          </cell>
          <cell r="AH19" t="str">
            <v>Month</v>
          </cell>
          <cell r="AI19" t="str">
            <v>Month</v>
          </cell>
          <cell r="AJ19" t="str">
            <v>Month</v>
          </cell>
          <cell r="AK19" t="str">
            <v>Month</v>
          </cell>
          <cell r="AL19" t="str">
            <v>Month</v>
          </cell>
          <cell r="AM19" t="str">
            <v>Month</v>
          </cell>
          <cell r="AN19" t="str">
            <v>Month</v>
          </cell>
          <cell r="AO19" t="str">
            <v>Month</v>
          </cell>
          <cell r="AP19" t="str">
            <v>Month</v>
          </cell>
          <cell r="AQ19" t="str">
            <v>Month</v>
          </cell>
          <cell r="AR19" t="str">
            <v>Month</v>
          </cell>
          <cell r="AS19" t="str">
            <v>Month</v>
          </cell>
          <cell r="AT19" t="str">
            <v>Month</v>
          </cell>
          <cell r="AU19" t="str">
            <v>Month</v>
          </cell>
          <cell r="AV19" t="str">
            <v>Month</v>
          </cell>
          <cell r="AW19" t="str">
            <v>Month</v>
          </cell>
          <cell r="AX19" t="str">
            <v>Month</v>
          </cell>
          <cell r="AY19" t="str">
            <v>Month</v>
          </cell>
          <cell r="AZ19" t="str">
            <v>Month</v>
          </cell>
          <cell r="BA19" t="str">
            <v>Month</v>
          </cell>
          <cell r="BB19" t="str">
            <v>Month</v>
          </cell>
          <cell r="BC19" t="str">
            <v>Month</v>
          </cell>
          <cell r="BD19" t="str">
            <v>Month</v>
          </cell>
          <cell r="BE19" t="str">
            <v>Month</v>
          </cell>
          <cell r="BF19" t="str">
            <v>Month</v>
          </cell>
          <cell r="BG19" t="str">
            <v>Month</v>
          </cell>
          <cell r="BH19" t="str">
            <v>Month</v>
          </cell>
          <cell r="BI19" t="str">
            <v>Month</v>
          </cell>
          <cell r="BJ19" t="str">
            <v>Month</v>
          </cell>
          <cell r="BK19" t="str">
            <v>Month</v>
          </cell>
          <cell r="BL19" t="str">
            <v>Month</v>
          </cell>
          <cell r="BM19" t="str">
            <v>Month</v>
          </cell>
          <cell r="BN19" t="str">
            <v>Month</v>
          </cell>
          <cell r="BO19" t="str">
            <v>Month</v>
          </cell>
          <cell r="BP19" t="str">
            <v>Month</v>
          </cell>
          <cell r="BQ19" t="str">
            <v>Month</v>
          </cell>
          <cell r="BR19" t="str">
            <v>Month</v>
          </cell>
          <cell r="BS19" t="str">
            <v>Month</v>
          </cell>
          <cell r="BT19" t="str">
            <v>Month</v>
          </cell>
          <cell r="BU19" t="str">
            <v>Month</v>
          </cell>
        </row>
        <row r="20">
          <cell r="T20">
            <v>7</v>
          </cell>
          <cell r="U20">
            <v>8</v>
          </cell>
          <cell r="V20">
            <v>9</v>
          </cell>
          <cell r="W20">
            <v>10</v>
          </cell>
          <cell r="X20">
            <v>11</v>
          </cell>
          <cell r="Y20">
            <v>12</v>
          </cell>
          <cell r="Z20">
            <v>1</v>
          </cell>
          <cell r="AA20">
            <v>2</v>
          </cell>
          <cell r="AB20">
            <v>3</v>
          </cell>
          <cell r="AC20">
            <v>4</v>
          </cell>
          <cell r="AD20">
            <v>5</v>
          </cell>
          <cell r="AE20">
            <v>6</v>
          </cell>
          <cell r="AF20">
            <v>7</v>
          </cell>
          <cell r="AG20">
            <v>8</v>
          </cell>
          <cell r="AH20">
            <v>9</v>
          </cell>
          <cell r="AI20">
            <v>10</v>
          </cell>
          <cell r="AJ20">
            <v>11</v>
          </cell>
          <cell r="AK20">
            <v>12</v>
          </cell>
          <cell r="AL20">
            <v>1</v>
          </cell>
          <cell r="AM20">
            <v>2</v>
          </cell>
          <cell r="AN20">
            <v>3</v>
          </cell>
          <cell r="AO20">
            <v>4</v>
          </cell>
          <cell r="AP20">
            <v>5</v>
          </cell>
          <cell r="AQ20">
            <v>6</v>
          </cell>
          <cell r="AR20">
            <v>7</v>
          </cell>
          <cell r="AS20">
            <v>8</v>
          </cell>
          <cell r="AT20">
            <v>9</v>
          </cell>
          <cell r="AU20">
            <v>10</v>
          </cell>
          <cell r="AV20">
            <v>11</v>
          </cell>
          <cell r="AW20">
            <v>12</v>
          </cell>
          <cell r="AX20">
            <v>1</v>
          </cell>
          <cell r="AY20">
            <v>2</v>
          </cell>
          <cell r="AZ20">
            <v>3</v>
          </cell>
          <cell r="BA20">
            <v>4</v>
          </cell>
          <cell r="BB20">
            <v>5</v>
          </cell>
          <cell r="BC20">
            <v>6</v>
          </cell>
          <cell r="BD20">
            <v>7</v>
          </cell>
          <cell r="BE20">
            <v>8</v>
          </cell>
          <cell r="BF20">
            <v>9</v>
          </cell>
          <cell r="BG20">
            <v>10</v>
          </cell>
          <cell r="BH20">
            <v>11</v>
          </cell>
          <cell r="BI20">
            <v>12</v>
          </cell>
          <cell r="BJ20">
            <v>1</v>
          </cell>
          <cell r="BK20">
            <v>2</v>
          </cell>
          <cell r="BL20">
            <v>3</v>
          </cell>
          <cell r="BM20">
            <v>4</v>
          </cell>
          <cell r="BN20">
            <v>5</v>
          </cell>
          <cell r="BO20">
            <v>6</v>
          </cell>
          <cell r="BP20">
            <v>7</v>
          </cell>
          <cell r="BQ20">
            <v>8</v>
          </cell>
          <cell r="BR20">
            <v>9</v>
          </cell>
          <cell r="BS20">
            <v>10</v>
          </cell>
          <cell r="BT20">
            <v>11</v>
          </cell>
          <cell r="BU20">
            <v>12</v>
          </cell>
        </row>
      </sheetData>
      <sheetData sheetId="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Upload"/>
      <sheetName val="Sheet1"/>
      <sheetName val="Ops"/>
      <sheetName val="data"/>
      <sheetName val="Sendout vs HDDCDD"/>
      <sheetName val="Prices"/>
      <sheetName val="Pipline Map"/>
      <sheetName val="Topock"/>
      <sheetName val="Ehrenberg"/>
      <sheetName val="Kern Mojave"/>
      <sheetName val="PG&amp;E WR"/>
      <sheetName val="TW N Needles"/>
      <sheetName val="Total Receipts"/>
      <sheetName val="Cali Prod"/>
      <sheetName val="Inj-WD"/>
      <sheetName val="Total Sendout"/>
      <sheetName val="Total Inv"/>
      <sheetName val="Line Pack"/>
      <sheetName val="M. Robert's Demand 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S5">
            <v>35551</v>
          </cell>
          <cell r="T5">
            <v>529096.774193548</v>
          </cell>
        </row>
        <row r="6">
          <cell r="S6">
            <v>35582</v>
          </cell>
          <cell r="T6">
            <v>515066.666666667</v>
          </cell>
        </row>
        <row r="7">
          <cell r="S7">
            <v>35612</v>
          </cell>
          <cell r="T7">
            <v>479129.032258065</v>
          </cell>
        </row>
        <row r="8">
          <cell r="S8">
            <v>35643</v>
          </cell>
          <cell r="T8">
            <v>514032.258064516</v>
          </cell>
        </row>
        <row r="9">
          <cell r="S9">
            <v>35674</v>
          </cell>
          <cell r="T9">
            <v>516633.333333333</v>
          </cell>
        </row>
        <row r="10">
          <cell r="S10">
            <v>35704</v>
          </cell>
          <cell r="T10">
            <v>530000</v>
          </cell>
        </row>
        <row r="11">
          <cell r="S11">
            <v>35735</v>
          </cell>
          <cell r="T11">
            <v>494400</v>
          </cell>
        </row>
        <row r="12">
          <cell r="S12">
            <v>35765</v>
          </cell>
          <cell r="T12">
            <v>386451.612903226</v>
          </cell>
        </row>
        <row r="13">
          <cell r="S13">
            <v>35796</v>
          </cell>
          <cell r="T13">
            <v>418483.870967742</v>
          </cell>
        </row>
        <row r="14">
          <cell r="S14">
            <v>35827</v>
          </cell>
          <cell r="T14">
            <v>458714.285714286</v>
          </cell>
        </row>
        <row r="15">
          <cell r="S15">
            <v>35855</v>
          </cell>
          <cell r="T15">
            <v>530032.258064516</v>
          </cell>
        </row>
        <row r="16">
          <cell r="S16">
            <v>35886</v>
          </cell>
          <cell r="T16">
            <v>528500</v>
          </cell>
        </row>
        <row r="17">
          <cell r="S17">
            <v>35916</v>
          </cell>
          <cell r="T17">
            <v>523536.064516129</v>
          </cell>
        </row>
        <row r="18">
          <cell r="S18">
            <v>35947</v>
          </cell>
          <cell r="T18">
            <v>524943.379310345</v>
          </cell>
        </row>
        <row r="19">
          <cell r="S19">
            <v>35977</v>
          </cell>
          <cell r="T19">
            <v>530440.967741936</v>
          </cell>
        </row>
        <row r="20">
          <cell r="S20">
            <v>36008</v>
          </cell>
          <cell r="T20">
            <v>514064.516129032</v>
          </cell>
        </row>
        <row r="21">
          <cell r="S21">
            <v>36039</v>
          </cell>
          <cell r="T21">
            <v>515533.333333333</v>
          </cell>
        </row>
        <row r="22">
          <cell r="S22">
            <v>36069</v>
          </cell>
          <cell r="T22">
            <v>503096.774193548</v>
          </cell>
        </row>
        <row r="23">
          <cell r="S23">
            <v>36100</v>
          </cell>
          <cell r="T23">
            <v>424533.333333333</v>
          </cell>
        </row>
        <row r="24">
          <cell r="S24">
            <v>36130</v>
          </cell>
          <cell r="T24">
            <v>432322.580645161</v>
          </cell>
        </row>
        <row r="25">
          <cell r="S25">
            <v>36161</v>
          </cell>
          <cell r="T25">
            <v>481806.451612903</v>
          </cell>
        </row>
        <row r="26">
          <cell r="S26">
            <v>36192</v>
          </cell>
          <cell r="T26">
            <v>515035.714285714</v>
          </cell>
        </row>
        <row r="27">
          <cell r="S27">
            <v>36220</v>
          </cell>
          <cell r="T27">
            <v>533161.290322581</v>
          </cell>
        </row>
        <row r="28">
          <cell r="S28">
            <v>36251</v>
          </cell>
          <cell r="T28">
            <v>508533.333333333</v>
          </cell>
        </row>
        <row r="29">
          <cell r="S29">
            <v>36281</v>
          </cell>
          <cell r="T29">
            <v>520870.967741935</v>
          </cell>
        </row>
        <row r="30">
          <cell r="S30">
            <v>36312</v>
          </cell>
          <cell r="T30">
            <v>530300</v>
          </cell>
        </row>
        <row r="31">
          <cell r="S31">
            <v>36342</v>
          </cell>
          <cell r="T31">
            <v>523064.516129032</v>
          </cell>
        </row>
        <row r="32">
          <cell r="S32">
            <v>36373</v>
          </cell>
          <cell r="T32">
            <v>515451.612903226</v>
          </cell>
        </row>
        <row r="33">
          <cell r="S33">
            <v>36404</v>
          </cell>
          <cell r="T33">
            <v>509566.666666667</v>
          </cell>
        </row>
        <row r="34">
          <cell r="S34">
            <v>36434</v>
          </cell>
          <cell r="T34">
            <v>477806.451612903</v>
          </cell>
        </row>
        <row r="35">
          <cell r="S35">
            <v>36465</v>
          </cell>
          <cell r="T35">
            <v>513033.333333333</v>
          </cell>
        </row>
        <row r="36">
          <cell r="S36">
            <v>36495</v>
          </cell>
          <cell r="T36">
            <v>469903.903225806</v>
          </cell>
        </row>
        <row r="37">
          <cell r="S37">
            <v>36526</v>
          </cell>
          <cell r="T37">
            <v>530096.774193548</v>
          </cell>
        </row>
        <row r="38">
          <cell r="S38">
            <v>36557</v>
          </cell>
          <cell r="T38">
            <v>535103.448275862</v>
          </cell>
        </row>
        <row r="39">
          <cell r="S39">
            <v>36586</v>
          </cell>
          <cell r="T39">
            <v>527709.677419355</v>
          </cell>
        </row>
        <row r="40">
          <cell r="S40">
            <v>36617</v>
          </cell>
          <cell r="T40">
            <v>531633.333333333</v>
          </cell>
        </row>
        <row r="41">
          <cell r="S41">
            <v>36647</v>
          </cell>
          <cell r="T41">
            <v>522387.096774194</v>
          </cell>
        </row>
        <row r="42">
          <cell r="S42">
            <v>36678</v>
          </cell>
          <cell r="T42">
            <v>520966.666666667</v>
          </cell>
        </row>
        <row r="43">
          <cell r="S43">
            <v>36708</v>
          </cell>
          <cell r="T43">
            <v>522096.774193548</v>
          </cell>
        </row>
        <row r="44">
          <cell r="S44">
            <v>36739</v>
          </cell>
          <cell r="T44">
            <v>502709.677419355</v>
          </cell>
        </row>
        <row r="45">
          <cell r="S45">
            <v>36770</v>
          </cell>
          <cell r="T45">
            <v>499333.333333333</v>
          </cell>
        </row>
        <row r="46">
          <cell r="S46">
            <v>36800</v>
          </cell>
          <cell r="T46">
            <v>511612.903225806</v>
          </cell>
        </row>
        <row r="47">
          <cell r="S47">
            <v>36831</v>
          </cell>
          <cell r="T47">
            <v>510266.666666667</v>
          </cell>
        </row>
        <row r="48">
          <cell r="S48">
            <v>36861</v>
          </cell>
          <cell r="T48">
            <v>527032.258064516</v>
          </cell>
        </row>
        <row r="49">
          <cell r="S49">
            <v>36892</v>
          </cell>
          <cell r="T49">
            <v>538000</v>
          </cell>
        </row>
        <row r="50">
          <cell r="S50">
            <v>36923</v>
          </cell>
          <cell r="T50" t="e">
            <v>#VALUE!</v>
          </cell>
        </row>
        <row r="51">
          <cell r="S51">
            <v>36951</v>
          </cell>
          <cell r="T51" t="e">
            <v>#VALUE!</v>
          </cell>
        </row>
        <row r="52">
          <cell r="S52">
            <v>36982</v>
          </cell>
          <cell r="T52" t="e">
            <v>#VALUE!</v>
          </cell>
        </row>
        <row r="53">
          <cell r="S53">
            <v>37012</v>
          </cell>
          <cell r="T53" t="e">
            <v>#VALUE!</v>
          </cell>
        </row>
        <row r="54">
          <cell r="S54">
            <v>37043</v>
          </cell>
          <cell r="T54" t="e">
            <v>#VALUE!</v>
          </cell>
        </row>
        <row r="55">
          <cell r="S55">
            <v>37073</v>
          </cell>
          <cell r="T55" t="e">
            <v>#VALUE!</v>
          </cell>
        </row>
        <row r="56">
          <cell r="S56">
            <v>37104</v>
          </cell>
          <cell r="T56" t="e">
            <v>#VALUE!</v>
          </cell>
        </row>
        <row r="57">
          <cell r="S57">
            <v>37135</v>
          </cell>
          <cell r="T57" t="e">
            <v>#VALUE!</v>
          </cell>
        </row>
        <row r="58">
          <cell r="S58">
            <v>37165</v>
          </cell>
          <cell r="T58" t="e">
            <v>#VALUE!</v>
          </cell>
        </row>
        <row r="59">
          <cell r="S59">
            <v>37196</v>
          </cell>
          <cell r="T59" t="e">
            <v>#VALUE!</v>
          </cell>
        </row>
        <row r="60">
          <cell r="S60">
            <v>37226</v>
          </cell>
          <cell r="T60" t="e">
            <v>#VALUE!</v>
          </cell>
        </row>
        <row r="61">
          <cell r="S61">
            <v>37257</v>
          </cell>
        </row>
        <row r="62">
          <cell r="S62">
            <v>37288</v>
          </cell>
        </row>
        <row r="63">
          <cell r="S63">
            <v>37316</v>
          </cell>
        </row>
        <row r="64">
          <cell r="S64">
            <v>37347</v>
          </cell>
        </row>
        <row r="65">
          <cell r="S65">
            <v>37377</v>
          </cell>
        </row>
        <row r="66">
          <cell r="S66">
            <v>37408</v>
          </cell>
        </row>
        <row r="67">
          <cell r="S67">
            <v>37438</v>
          </cell>
        </row>
        <row r="68">
          <cell r="S68">
            <v>37469</v>
          </cell>
        </row>
        <row r="69">
          <cell r="S69">
            <v>37500</v>
          </cell>
        </row>
        <row r="70">
          <cell r="S70">
            <v>37530</v>
          </cell>
        </row>
        <row r="71">
          <cell r="S71">
            <v>37561</v>
          </cell>
        </row>
        <row r="72">
          <cell r="S72">
            <v>37591</v>
          </cell>
        </row>
        <row r="73">
          <cell r="S73">
            <v>37622</v>
          </cell>
        </row>
        <row r="74">
          <cell r="S74">
            <v>37653</v>
          </cell>
        </row>
        <row r="75">
          <cell r="S75">
            <v>37681</v>
          </cell>
        </row>
      </sheetData>
      <sheetData sheetId="8">
        <row r="7">
          <cell r="S7">
            <v>35551</v>
          </cell>
          <cell r="T7">
            <v>708258.064516129</v>
          </cell>
        </row>
        <row r="8">
          <cell r="S8">
            <v>35582</v>
          </cell>
          <cell r="T8">
            <v>697833.333333333</v>
          </cell>
        </row>
        <row r="9">
          <cell r="S9">
            <v>35612</v>
          </cell>
          <cell r="T9">
            <v>843290.322580645</v>
          </cell>
        </row>
        <row r="10">
          <cell r="S10">
            <v>35643</v>
          </cell>
          <cell r="T10">
            <v>759774.193548387</v>
          </cell>
        </row>
        <row r="11">
          <cell r="S11">
            <v>35674</v>
          </cell>
          <cell r="T11">
            <v>973200</v>
          </cell>
        </row>
        <row r="12">
          <cell r="S12">
            <v>35704</v>
          </cell>
          <cell r="T12">
            <v>726935.483870968</v>
          </cell>
        </row>
        <row r="13">
          <cell r="S13">
            <v>35735</v>
          </cell>
          <cell r="T13">
            <v>575733.333333333</v>
          </cell>
        </row>
        <row r="14">
          <cell r="S14">
            <v>35765</v>
          </cell>
          <cell r="T14">
            <v>538806.451612903</v>
          </cell>
        </row>
        <row r="15">
          <cell r="S15">
            <v>35796</v>
          </cell>
          <cell r="T15">
            <v>700483.870967742</v>
          </cell>
        </row>
        <row r="16">
          <cell r="S16">
            <v>35827</v>
          </cell>
          <cell r="T16">
            <v>647607.142857143</v>
          </cell>
        </row>
        <row r="17">
          <cell r="S17">
            <v>35855</v>
          </cell>
          <cell r="T17">
            <v>719741.935483871</v>
          </cell>
        </row>
        <row r="18">
          <cell r="S18">
            <v>35886</v>
          </cell>
          <cell r="T18">
            <v>678366.666666667</v>
          </cell>
        </row>
        <row r="19">
          <cell r="S19">
            <v>35916</v>
          </cell>
          <cell r="T19">
            <v>728308</v>
          </cell>
        </row>
        <row r="20">
          <cell r="S20">
            <v>35947</v>
          </cell>
          <cell r="T20">
            <v>597677.310344828</v>
          </cell>
        </row>
        <row r="21">
          <cell r="S21">
            <v>35977</v>
          </cell>
          <cell r="T21">
            <v>605879.709677419</v>
          </cell>
        </row>
        <row r="22">
          <cell r="S22">
            <v>36008</v>
          </cell>
          <cell r="T22">
            <v>981774.193548387</v>
          </cell>
        </row>
        <row r="23">
          <cell r="S23">
            <v>36039</v>
          </cell>
          <cell r="T23">
            <v>732233.333333333</v>
          </cell>
        </row>
        <row r="24">
          <cell r="S24">
            <v>36069</v>
          </cell>
          <cell r="T24">
            <v>874451.612903226</v>
          </cell>
        </row>
        <row r="25">
          <cell r="S25">
            <v>36100</v>
          </cell>
          <cell r="T25">
            <v>963900</v>
          </cell>
        </row>
        <row r="26">
          <cell r="S26">
            <v>36130</v>
          </cell>
          <cell r="T26">
            <v>1045580.64516129</v>
          </cell>
        </row>
        <row r="27">
          <cell r="S27">
            <v>36161</v>
          </cell>
          <cell r="T27">
            <v>872161.290322581</v>
          </cell>
        </row>
        <row r="28">
          <cell r="S28">
            <v>36192</v>
          </cell>
          <cell r="T28">
            <v>681107.142857143</v>
          </cell>
        </row>
        <row r="29">
          <cell r="S29">
            <v>36220</v>
          </cell>
          <cell r="T29">
            <v>679548.387096774</v>
          </cell>
        </row>
        <row r="30">
          <cell r="S30">
            <v>36251</v>
          </cell>
          <cell r="T30">
            <v>685933.333333333</v>
          </cell>
        </row>
        <row r="31">
          <cell r="S31">
            <v>36281</v>
          </cell>
          <cell r="T31">
            <v>783225.806451613</v>
          </cell>
        </row>
        <row r="32">
          <cell r="S32">
            <v>36312</v>
          </cell>
          <cell r="T32">
            <v>701233.333333333</v>
          </cell>
        </row>
        <row r="33">
          <cell r="S33">
            <v>36342</v>
          </cell>
          <cell r="T33">
            <v>744774.193548387</v>
          </cell>
        </row>
        <row r="34">
          <cell r="S34">
            <v>36373</v>
          </cell>
          <cell r="T34">
            <v>569612.903225806</v>
          </cell>
        </row>
        <row r="35">
          <cell r="S35">
            <v>36404</v>
          </cell>
          <cell r="T35">
            <v>810300</v>
          </cell>
        </row>
        <row r="36">
          <cell r="S36">
            <v>36434</v>
          </cell>
          <cell r="T36">
            <v>1037419.35483871</v>
          </cell>
        </row>
        <row r="37">
          <cell r="S37">
            <v>36465</v>
          </cell>
          <cell r="T37">
            <v>943800</v>
          </cell>
        </row>
        <row r="38">
          <cell r="S38">
            <v>36495</v>
          </cell>
          <cell r="T38">
            <v>936062.64516129</v>
          </cell>
        </row>
        <row r="39">
          <cell r="S39">
            <v>36526</v>
          </cell>
          <cell r="T39">
            <v>871548.387096774</v>
          </cell>
        </row>
        <row r="40">
          <cell r="S40">
            <v>36557</v>
          </cell>
          <cell r="T40">
            <v>657034.482758621</v>
          </cell>
        </row>
        <row r="41">
          <cell r="S41">
            <v>36586</v>
          </cell>
          <cell r="T41">
            <v>865516.129032258</v>
          </cell>
        </row>
        <row r="42">
          <cell r="S42">
            <v>36617</v>
          </cell>
          <cell r="T42">
            <v>778566.666666667</v>
          </cell>
        </row>
        <row r="43">
          <cell r="S43">
            <v>36647</v>
          </cell>
          <cell r="T43">
            <v>651290.322580645</v>
          </cell>
        </row>
        <row r="44">
          <cell r="S44">
            <v>36678</v>
          </cell>
          <cell r="T44">
            <v>963266.666666667</v>
          </cell>
        </row>
        <row r="45">
          <cell r="S45">
            <v>36708</v>
          </cell>
          <cell r="T45">
            <v>1043258.06451613</v>
          </cell>
        </row>
        <row r="46">
          <cell r="S46">
            <v>36739</v>
          </cell>
          <cell r="T46">
            <v>957451.612903226</v>
          </cell>
        </row>
        <row r="47">
          <cell r="S47">
            <v>36770</v>
          </cell>
          <cell r="T47">
            <v>1093733.33333333</v>
          </cell>
        </row>
        <row r="48">
          <cell r="S48">
            <v>36800</v>
          </cell>
          <cell r="T48">
            <v>1165096.77419355</v>
          </cell>
        </row>
        <row r="49">
          <cell r="S49">
            <v>36831</v>
          </cell>
          <cell r="T49">
            <v>1094700</v>
          </cell>
        </row>
        <row r="50">
          <cell r="S50">
            <v>36861</v>
          </cell>
          <cell r="T50">
            <v>1181935.48387097</v>
          </cell>
        </row>
        <row r="51">
          <cell r="S51">
            <v>36892</v>
          </cell>
          <cell r="T51">
            <v>1193000</v>
          </cell>
        </row>
        <row r="52">
          <cell r="S52">
            <v>36923</v>
          </cell>
          <cell r="T52" t="e">
            <v>#VALUE!</v>
          </cell>
        </row>
        <row r="53">
          <cell r="S53">
            <v>36951</v>
          </cell>
          <cell r="T53" t="e">
            <v>#VALUE!</v>
          </cell>
        </row>
        <row r="54">
          <cell r="S54">
            <v>36982</v>
          </cell>
          <cell r="T54" t="e">
            <v>#VALUE!</v>
          </cell>
        </row>
        <row r="55">
          <cell r="S55">
            <v>37012</v>
          </cell>
          <cell r="T55" t="e">
            <v>#VALUE!</v>
          </cell>
        </row>
        <row r="56">
          <cell r="S56">
            <v>37043</v>
          </cell>
          <cell r="T56" t="e">
            <v>#VALUE!</v>
          </cell>
        </row>
        <row r="57">
          <cell r="S57">
            <v>37073</v>
          </cell>
          <cell r="T57" t="e">
            <v>#VALUE!</v>
          </cell>
        </row>
        <row r="58">
          <cell r="S58">
            <v>37104</v>
          </cell>
          <cell r="T58" t="e">
            <v>#VALUE!</v>
          </cell>
        </row>
        <row r="59">
          <cell r="S59">
            <v>37135</v>
          </cell>
          <cell r="T59" t="e">
            <v>#VALUE!</v>
          </cell>
        </row>
        <row r="60">
          <cell r="S60">
            <v>37165</v>
          </cell>
          <cell r="T60" t="e">
            <v>#VALUE!</v>
          </cell>
        </row>
        <row r="61">
          <cell r="S61">
            <v>37196</v>
          </cell>
          <cell r="T61" t="e">
            <v>#VALUE!</v>
          </cell>
        </row>
        <row r="62">
          <cell r="S62">
            <v>37226</v>
          </cell>
          <cell r="T62" t="e">
            <v>#VALUE!</v>
          </cell>
        </row>
        <row r="63">
          <cell r="S63">
            <v>37257</v>
          </cell>
        </row>
        <row r="64">
          <cell r="S64">
            <v>37288</v>
          </cell>
        </row>
        <row r="65">
          <cell r="S65">
            <v>37316</v>
          </cell>
        </row>
        <row r="66">
          <cell r="S66">
            <v>37347</v>
          </cell>
        </row>
        <row r="67">
          <cell r="S67">
            <v>37377</v>
          </cell>
        </row>
        <row r="68">
          <cell r="S68">
            <v>37408</v>
          </cell>
        </row>
        <row r="69">
          <cell r="S69">
            <v>37438</v>
          </cell>
        </row>
        <row r="70">
          <cell r="S70">
            <v>37469</v>
          </cell>
        </row>
        <row r="71">
          <cell r="S71">
            <v>37500</v>
          </cell>
        </row>
        <row r="72">
          <cell r="S72">
            <v>37530</v>
          </cell>
        </row>
        <row r="73">
          <cell r="S73">
            <v>37561</v>
          </cell>
        </row>
        <row r="74">
          <cell r="S74">
            <v>37591</v>
          </cell>
        </row>
        <row r="75">
          <cell r="S75">
            <v>37622</v>
          </cell>
        </row>
        <row r="76">
          <cell r="S76">
            <v>37653</v>
          </cell>
        </row>
        <row r="77">
          <cell r="S77">
            <v>37681</v>
          </cell>
        </row>
        <row r="78">
          <cell r="S78">
            <v>37712</v>
          </cell>
        </row>
      </sheetData>
      <sheetData sheetId="9">
        <row r="5">
          <cell r="S5">
            <v>35551</v>
          </cell>
          <cell r="T5">
            <v>294870.967741935</v>
          </cell>
        </row>
        <row r="6">
          <cell r="S6">
            <v>35582</v>
          </cell>
          <cell r="T6">
            <v>268533.333333333</v>
          </cell>
        </row>
        <row r="7">
          <cell r="S7">
            <v>35612</v>
          </cell>
          <cell r="T7">
            <v>196419.35483871</v>
          </cell>
        </row>
        <row r="8">
          <cell r="S8">
            <v>35643</v>
          </cell>
          <cell r="T8">
            <v>195612.903225806</v>
          </cell>
        </row>
        <row r="9">
          <cell r="S9">
            <v>35674</v>
          </cell>
          <cell r="T9">
            <v>248300</v>
          </cell>
        </row>
        <row r="10">
          <cell r="S10">
            <v>35704</v>
          </cell>
          <cell r="T10">
            <v>230967.741935484</v>
          </cell>
        </row>
        <row r="11">
          <cell r="S11">
            <v>35735</v>
          </cell>
          <cell r="T11">
            <v>231300</v>
          </cell>
        </row>
        <row r="12">
          <cell r="S12">
            <v>35765</v>
          </cell>
          <cell r="T12">
            <v>131903.225806452</v>
          </cell>
        </row>
        <row r="13">
          <cell r="S13">
            <v>35796</v>
          </cell>
          <cell r="T13">
            <v>156161.290322581</v>
          </cell>
        </row>
        <row r="14">
          <cell r="S14">
            <v>35827</v>
          </cell>
          <cell r="T14">
            <v>153107.142857143</v>
          </cell>
        </row>
        <row r="15">
          <cell r="S15">
            <v>35855</v>
          </cell>
          <cell r="T15">
            <v>275451.612903226</v>
          </cell>
        </row>
        <row r="16">
          <cell r="S16">
            <v>35886</v>
          </cell>
          <cell r="T16">
            <v>385933.333333333</v>
          </cell>
        </row>
        <row r="17">
          <cell r="S17">
            <v>35916</v>
          </cell>
          <cell r="T17" t="e">
            <v>#VALUE!</v>
          </cell>
        </row>
        <row r="18">
          <cell r="S18">
            <v>35947</v>
          </cell>
          <cell r="T18" t="e">
            <v>#VALUE!</v>
          </cell>
        </row>
        <row r="19">
          <cell r="S19">
            <v>35977</v>
          </cell>
          <cell r="T19" t="e">
            <v>#VALUE!</v>
          </cell>
        </row>
        <row r="20">
          <cell r="S20">
            <v>36008</v>
          </cell>
          <cell r="T20">
            <v>242967.741935484</v>
          </cell>
        </row>
        <row r="21">
          <cell r="S21">
            <v>36039</v>
          </cell>
          <cell r="T21">
            <v>310900</v>
          </cell>
        </row>
        <row r="22">
          <cell r="S22">
            <v>36069</v>
          </cell>
          <cell r="T22">
            <v>267193.548387097</v>
          </cell>
        </row>
        <row r="23">
          <cell r="S23">
            <v>36100</v>
          </cell>
          <cell r="T23">
            <v>218433.333333333</v>
          </cell>
        </row>
        <row r="24">
          <cell r="S24">
            <v>36130</v>
          </cell>
          <cell r="T24">
            <v>161387.096774194</v>
          </cell>
        </row>
        <row r="25">
          <cell r="S25">
            <v>36161</v>
          </cell>
          <cell r="T25">
            <v>149258.064516129</v>
          </cell>
        </row>
        <row r="26">
          <cell r="S26">
            <v>36192</v>
          </cell>
          <cell r="T26">
            <v>215892.857142857</v>
          </cell>
        </row>
        <row r="27">
          <cell r="S27">
            <v>36220</v>
          </cell>
          <cell r="T27">
            <v>287225.806451613</v>
          </cell>
        </row>
        <row r="28">
          <cell r="S28">
            <v>36251</v>
          </cell>
          <cell r="T28">
            <v>309800</v>
          </cell>
        </row>
        <row r="29">
          <cell r="S29">
            <v>36281</v>
          </cell>
          <cell r="T29">
            <v>332709.677419355</v>
          </cell>
        </row>
        <row r="30">
          <cell r="S30">
            <v>36312</v>
          </cell>
          <cell r="T30">
            <v>383666.666666667</v>
          </cell>
        </row>
        <row r="31">
          <cell r="S31">
            <v>36342</v>
          </cell>
          <cell r="T31">
            <v>379000</v>
          </cell>
        </row>
        <row r="32">
          <cell r="S32">
            <v>36373</v>
          </cell>
          <cell r="T32">
            <v>483387.096774194</v>
          </cell>
        </row>
        <row r="33">
          <cell r="S33">
            <v>36404</v>
          </cell>
          <cell r="T33">
            <v>417833.333333333</v>
          </cell>
        </row>
        <row r="34">
          <cell r="S34">
            <v>36434</v>
          </cell>
          <cell r="T34">
            <v>389774.193548387</v>
          </cell>
        </row>
        <row r="35">
          <cell r="S35">
            <v>36465</v>
          </cell>
          <cell r="T35">
            <v>329066.666666667</v>
          </cell>
        </row>
        <row r="36">
          <cell r="S36">
            <v>36495</v>
          </cell>
          <cell r="T36">
            <v>161982.612903226</v>
          </cell>
        </row>
        <row r="37">
          <cell r="S37">
            <v>36526</v>
          </cell>
          <cell r="T37">
            <v>197064.516129032</v>
          </cell>
        </row>
        <row r="38">
          <cell r="S38">
            <v>36557</v>
          </cell>
          <cell r="T38">
            <v>275965.517241379</v>
          </cell>
        </row>
        <row r="39">
          <cell r="S39">
            <v>36586</v>
          </cell>
          <cell r="T39">
            <v>349645.161290323</v>
          </cell>
        </row>
        <row r="40">
          <cell r="S40">
            <v>36617</v>
          </cell>
          <cell r="T40">
            <v>461900</v>
          </cell>
        </row>
        <row r="41">
          <cell r="S41">
            <v>36647</v>
          </cell>
          <cell r="T41">
            <v>490516.129032258</v>
          </cell>
        </row>
        <row r="42">
          <cell r="S42">
            <v>36678</v>
          </cell>
          <cell r="T42">
            <v>391066.666666667</v>
          </cell>
        </row>
        <row r="43">
          <cell r="S43">
            <v>36708</v>
          </cell>
          <cell r="T43">
            <v>392903.225806452</v>
          </cell>
        </row>
        <row r="44">
          <cell r="S44">
            <v>36739</v>
          </cell>
          <cell r="T44">
            <v>344000</v>
          </cell>
        </row>
        <row r="45">
          <cell r="S45">
            <v>36770</v>
          </cell>
          <cell r="T45">
            <v>350100</v>
          </cell>
        </row>
        <row r="46">
          <cell r="S46">
            <v>36800</v>
          </cell>
          <cell r="T46">
            <v>383838.709677419</v>
          </cell>
        </row>
        <row r="47">
          <cell r="S47">
            <v>36831</v>
          </cell>
          <cell r="T47">
            <v>269166.666666667</v>
          </cell>
        </row>
        <row r="48">
          <cell r="S48">
            <v>36861</v>
          </cell>
          <cell r="T48">
            <v>391709.677419355</v>
          </cell>
        </row>
        <row r="49">
          <cell r="S49">
            <v>36892</v>
          </cell>
          <cell r="T49">
            <v>424181.818181818</v>
          </cell>
        </row>
        <row r="50">
          <cell r="S50">
            <v>36923</v>
          </cell>
          <cell r="T50" t="e">
            <v>#VALUE!</v>
          </cell>
        </row>
        <row r="51">
          <cell r="S51">
            <v>36951</v>
          </cell>
          <cell r="T51" t="e">
            <v>#VALUE!</v>
          </cell>
        </row>
        <row r="52">
          <cell r="S52">
            <v>36982</v>
          </cell>
          <cell r="T52" t="e">
            <v>#VALUE!</v>
          </cell>
        </row>
        <row r="53">
          <cell r="S53">
            <v>37012</v>
          </cell>
          <cell r="T53" t="e">
            <v>#VALUE!</v>
          </cell>
        </row>
        <row r="54">
          <cell r="S54">
            <v>37043</v>
          </cell>
          <cell r="T54" t="e">
            <v>#VALUE!</v>
          </cell>
        </row>
        <row r="55">
          <cell r="S55">
            <v>37073</v>
          </cell>
          <cell r="T55" t="e">
            <v>#VALUE!</v>
          </cell>
        </row>
        <row r="56">
          <cell r="S56">
            <v>37104</v>
          </cell>
          <cell r="T56" t="e">
            <v>#VALUE!</v>
          </cell>
        </row>
        <row r="57">
          <cell r="S57">
            <v>37135</v>
          </cell>
          <cell r="T57" t="e">
            <v>#VALUE!</v>
          </cell>
        </row>
        <row r="58">
          <cell r="S58">
            <v>37165</v>
          </cell>
          <cell r="T58" t="e">
            <v>#VALUE!</v>
          </cell>
        </row>
        <row r="59">
          <cell r="S59">
            <v>37196</v>
          </cell>
          <cell r="T59" t="e">
            <v>#VALUE!</v>
          </cell>
        </row>
        <row r="60">
          <cell r="S60">
            <v>37226</v>
          </cell>
          <cell r="T60" t="e">
            <v>#VALUE!</v>
          </cell>
        </row>
      </sheetData>
      <sheetData sheetId="10">
        <row r="8">
          <cell r="S8">
            <v>35551</v>
          </cell>
          <cell r="T8">
            <v>480774.193548387</v>
          </cell>
        </row>
        <row r="9">
          <cell r="S9">
            <v>35582</v>
          </cell>
          <cell r="T9">
            <v>488700</v>
          </cell>
        </row>
        <row r="10">
          <cell r="S10">
            <v>35612</v>
          </cell>
          <cell r="T10">
            <v>406032.258064516</v>
          </cell>
        </row>
        <row r="11">
          <cell r="S11">
            <v>35643</v>
          </cell>
          <cell r="T11">
            <v>438580.64516129</v>
          </cell>
        </row>
        <row r="12">
          <cell r="S12">
            <v>35674</v>
          </cell>
          <cell r="T12">
            <v>413000</v>
          </cell>
        </row>
        <row r="13">
          <cell r="S13">
            <v>35704</v>
          </cell>
          <cell r="T13">
            <v>446483.870967742</v>
          </cell>
        </row>
        <row r="14">
          <cell r="S14">
            <v>35735</v>
          </cell>
          <cell r="T14">
            <v>448633.333333333</v>
          </cell>
        </row>
        <row r="15">
          <cell r="S15">
            <v>35765</v>
          </cell>
          <cell r="T15">
            <v>292774.193548387</v>
          </cell>
        </row>
        <row r="16">
          <cell r="S16">
            <v>35796</v>
          </cell>
          <cell r="T16">
            <v>309838.709677419</v>
          </cell>
        </row>
        <row r="17">
          <cell r="S17">
            <v>35827</v>
          </cell>
          <cell r="T17">
            <v>420071.428571429</v>
          </cell>
        </row>
        <row r="18">
          <cell r="S18">
            <v>35855</v>
          </cell>
          <cell r="T18">
            <v>346709.677419355</v>
          </cell>
        </row>
        <row r="19">
          <cell r="S19">
            <v>35886</v>
          </cell>
          <cell r="T19">
            <v>323100</v>
          </cell>
        </row>
        <row r="20">
          <cell r="S20">
            <v>35916</v>
          </cell>
          <cell r="T20" t="e">
            <v>#VALUE!</v>
          </cell>
        </row>
        <row r="21">
          <cell r="S21">
            <v>35947</v>
          </cell>
          <cell r="T21" t="e">
            <v>#VALUE!</v>
          </cell>
        </row>
        <row r="22">
          <cell r="S22">
            <v>35977</v>
          </cell>
          <cell r="T22" t="e">
            <v>#VALUE!</v>
          </cell>
        </row>
        <row r="23">
          <cell r="S23">
            <v>36008</v>
          </cell>
          <cell r="T23">
            <v>303967.741935484</v>
          </cell>
        </row>
        <row r="24">
          <cell r="S24">
            <v>36039</v>
          </cell>
          <cell r="T24">
            <v>218666.666666667</v>
          </cell>
        </row>
        <row r="25">
          <cell r="S25">
            <v>36069</v>
          </cell>
          <cell r="T25">
            <v>226161.290322581</v>
          </cell>
        </row>
        <row r="26">
          <cell r="S26">
            <v>36100</v>
          </cell>
          <cell r="T26">
            <v>187466.666666667</v>
          </cell>
        </row>
        <row r="27">
          <cell r="S27">
            <v>36130</v>
          </cell>
          <cell r="T27">
            <v>59615.3846153846</v>
          </cell>
        </row>
        <row r="28">
          <cell r="S28">
            <v>36161</v>
          </cell>
          <cell r="T28">
            <v>100043.47826087</v>
          </cell>
        </row>
        <row r="29">
          <cell r="S29">
            <v>36192</v>
          </cell>
          <cell r="T29">
            <v>139500</v>
          </cell>
        </row>
        <row r="30">
          <cell r="S30">
            <v>36220</v>
          </cell>
          <cell r="T30">
            <v>280806.451612903</v>
          </cell>
        </row>
        <row r="31">
          <cell r="S31">
            <v>36251</v>
          </cell>
          <cell r="T31">
            <v>274400</v>
          </cell>
        </row>
        <row r="32">
          <cell r="S32">
            <v>36281</v>
          </cell>
          <cell r="T32">
            <v>325322.580645161</v>
          </cell>
        </row>
        <row r="33">
          <cell r="S33">
            <v>36312</v>
          </cell>
          <cell r="T33">
            <v>362200</v>
          </cell>
        </row>
        <row r="34">
          <cell r="S34">
            <v>36342</v>
          </cell>
          <cell r="T34">
            <v>362612.903225806</v>
          </cell>
        </row>
        <row r="35">
          <cell r="S35">
            <v>36373</v>
          </cell>
          <cell r="T35">
            <v>267580.64516129</v>
          </cell>
        </row>
        <row r="36">
          <cell r="S36">
            <v>36404</v>
          </cell>
          <cell r="T36">
            <v>254300</v>
          </cell>
        </row>
        <row r="37">
          <cell r="S37">
            <v>36434</v>
          </cell>
          <cell r="T37">
            <v>194419.35483871</v>
          </cell>
        </row>
        <row r="38">
          <cell r="S38">
            <v>36465</v>
          </cell>
          <cell r="T38">
            <v>110800</v>
          </cell>
        </row>
        <row r="39">
          <cell r="S39">
            <v>36495</v>
          </cell>
          <cell r="T39">
            <v>137157.258064516</v>
          </cell>
        </row>
        <row r="40">
          <cell r="S40">
            <v>36526</v>
          </cell>
          <cell r="T40">
            <v>78225.8064516129</v>
          </cell>
        </row>
        <row r="41">
          <cell r="S41">
            <v>36557</v>
          </cell>
          <cell r="T41">
            <v>163931.034482759</v>
          </cell>
        </row>
        <row r="42">
          <cell r="S42">
            <v>36586</v>
          </cell>
          <cell r="T42">
            <v>223225.806451613</v>
          </cell>
        </row>
        <row r="43">
          <cell r="S43">
            <v>36617</v>
          </cell>
          <cell r="T43">
            <v>188200</v>
          </cell>
        </row>
        <row r="44">
          <cell r="S44">
            <v>36647</v>
          </cell>
          <cell r="T44">
            <v>264612.903225806</v>
          </cell>
        </row>
        <row r="45">
          <cell r="S45">
            <v>36678</v>
          </cell>
          <cell r="T45">
            <v>342500</v>
          </cell>
        </row>
        <row r="46">
          <cell r="S46">
            <v>36708</v>
          </cell>
          <cell r="T46">
            <v>381354.838709677</v>
          </cell>
        </row>
        <row r="47">
          <cell r="S47">
            <v>36739</v>
          </cell>
          <cell r="T47">
            <v>424451.612903226</v>
          </cell>
        </row>
        <row r="48">
          <cell r="S48">
            <v>36770</v>
          </cell>
          <cell r="T48">
            <v>397033.333333333</v>
          </cell>
        </row>
        <row r="49">
          <cell r="S49">
            <v>36800</v>
          </cell>
          <cell r="T49">
            <v>312290.322580645</v>
          </cell>
        </row>
        <row r="50">
          <cell r="S50">
            <v>36831</v>
          </cell>
          <cell r="T50">
            <v>194333.333333333</v>
          </cell>
        </row>
        <row r="51">
          <cell r="S51">
            <v>36861</v>
          </cell>
          <cell r="T51">
            <v>303677.419354839</v>
          </cell>
        </row>
        <row r="52">
          <cell r="S52">
            <v>36892</v>
          </cell>
          <cell r="T52">
            <v>276727.272727273</v>
          </cell>
        </row>
        <row r="53">
          <cell r="S53">
            <v>36923</v>
          </cell>
          <cell r="T53" t="e">
            <v>#VALUE!</v>
          </cell>
        </row>
        <row r="54">
          <cell r="S54">
            <v>36951</v>
          </cell>
          <cell r="T54" t="e">
            <v>#VALUE!</v>
          </cell>
        </row>
        <row r="55">
          <cell r="S55">
            <v>36982</v>
          </cell>
          <cell r="T55" t="e">
            <v>#VALUE!</v>
          </cell>
        </row>
        <row r="56">
          <cell r="S56">
            <v>37012</v>
          </cell>
          <cell r="T56" t="e">
            <v>#VALUE!</v>
          </cell>
        </row>
        <row r="57">
          <cell r="S57">
            <v>37043</v>
          </cell>
          <cell r="T57" t="e">
            <v>#VALUE!</v>
          </cell>
        </row>
        <row r="58">
          <cell r="S58">
            <v>37073</v>
          </cell>
          <cell r="T58" t="e">
            <v>#VALUE!</v>
          </cell>
        </row>
        <row r="59">
          <cell r="S59">
            <v>37104</v>
          </cell>
          <cell r="T59" t="e">
            <v>#VALUE!</v>
          </cell>
        </row>
        <row r="60">
          <cell r="S60">
            <v>37135</v>
          </cell>
          <cell r="T60" t="e">
            <v>#VALUE!</v>
          </cell>
        </row>
        <row r="61">
          <cell r="S61">
            <v>37165</v>
          </cell>
          <cell r="T61" t="e">
            <v>#VALUE!</v>
          </cell>
        </row>
        <row r="62">
          <cell r="S62">
            <v>37196</v>
          </cell>
          <cell r="T62" t="e">
            <v>#VALUE!</v>
          </cell>
        </row>
        <row r="63">
          <cell r="S63">
            <v>37226</v>
          </cell>
          <cell r="T63" t="e">
            <v>#VALUE!</v>
          </cell>
        </row>
      </sheetData>
      <sheetData sheetId="11">
        <row r="8">
          <cell r="S8">
            <v>35551</v>
          </cell>
          <cell r="T8">
            <v>556612.903225806</v>
          </cell>
        </row>
        <row r="9">
          <cell r="S9">
            <v>35582</v>
          </cell>
          <cell r="T9">
            <v>533466.666666667</v>
          </cell>
        </row>
        <row r="10">
          <cell r="S10">
            <v>35612</v>
          </cell>
          <cell r="T10">
            <v>570645.161290323</v>
          </cell>
        </row>
        <row r="11">
          <cell r="S11">
            <v>35643</v>
          </cell>
          <cell r="T11">
            <v>529806.451612903</v>
          </cell>
        </row>
        <row r="12">
          <cell r="S12">
            <v>35674</v>
          </cell>
          <cell r="T12">
            <v>446800</v>
          </cell>
        </row>
        <row r="13">
          <cell r="S13">
            <v>35704</v>
          </cell>
          <cell r="T13">
            <v>444774.193548387</v>
          </cell>
        </row>
        <row r="14">
          <cell r="S14">
            <v>35735</v>
          </cell>
          <cell r="T14">
            <v>378333.333333333</v>
          </cell>
        </row>
        <row r="15">
          <cell r="S15">
            <v>35765</v>
          </cell>
          <cell r="T15">
            <v>313096.774193548</v>
          </cell>
        </row>
        <row r="16">
          <cell r="S16">
            <v>35796</v>
          </cell>
          <cell r="T16">
            <v>648032.258064516</v>
          </cell>
        </row>
        <row r="17">
          <cell r="S17">
            <v>35827</v>
          </cell>
          <cell r="T17">
            <v>534428.571428572</v>
          </cell>
        </row>
        <row r="18">
          <cell r="S18">
            <v>35855</v>
          </cell>
          <cell r="T18">
            <v>699193.548387097</v>
          </cell>
        </row>
        <row r="19">
          <cell r="S19">
            <v>35886</v>
          </cell>
          <cell r="T19">
            <v>626100</v>
          </cell>
        </row>
        <row r="20">
          <cell r="S20">
            <v>35916</v>
          </cell>
          <cell r="T20">
            <v>672643.6</v>
          </cell>
        </row>
        <row r="21">
          <cell r="S21">
            <v>35947</v>
          </cell>
          <cell r="T21">
            <v>676325.633333333</v>
          </cell>
        </row>
        <row r="22">
          <cell r="S22">
            <v>35977</v>
          </cell>
          <cell r="T22">
            <v>658084.35483871</v>
          </cell>
        </row>
        <row r="23">
          <cell r="S23">
            <v>36008</v>
          </cell>
          <cell r="T23">
            <v>693387.096774194</v>
          </cell>
        </row>
        <row r="24">
          <cell r="S24">
            <v>36039</v>
          </cell>
          <cell r="T24">
            <v>709000</v>
          </cell>
        </row>
        <row r="25">
          <cell r="S25">
            <v>36069</v>
          </cell>
          <cell r="T25">
            <v>643387.096774194</v>
          </cell>
        </row>
        <row r="26">
          <cell r="S26">
            <v>36100</v>
          </cell>
          <cell r="T26">
            <v>648366.666666667</v>
          </cell>
        </row>
        <row r="27">
          <cell r="S27">
            <v>36130</v>
          </cell>
          <cell r="T27">
            <v>650354.838709678</v>
          </cell>
        </row>
        <row r="28">
          <cell r="S28">
            <v>36161</v>
          </cell>
          <cell r="T28">
            <v>605000</v>
          </cell>
        </row>
        <row r="29">
          <cell r="S29">
            <v>36192</v>
          </cell>
          <cell r="T29">
            <v>679678.571428572</v>
          </cell>
        </row>
        <row r="30">
          <cell r="S30">
            <v>36220</v>
          </cell>
          <cell r="T30">
            <v>552806.451612903</v>
          </cell>
        </row>
        <row r="31">
          <cell r="S31">
            <v>36251</v>
          </cell>
          <cell r="T31">
            <v>585866.666666667</v>
          </cell>
        </row>
        <row r="32">
          <cell r="S32">
            <v>36281</v>
          </cell>
          <cell r="T32">
            <v>573419.35483871</v>
          </cell>
        </row>
        <row r="33">
          <cell r="S33">
            <v>36312</v>
          </cell>
          <cell r="T33">
            <v>613433.333333333</v>
          </cell>
        </row>
        <row r="34">
          <cell r="S34">
            <v>36342</v>
          </cell>
          <cell r="T34">
            <v>663451.612903226</v>
          </cell>
        </row>
        <row r="35">
          <cell r="S35">
            <v>36373</v>
          </cell>
          <cell r="T35">
            <v>626483.870967742</v>
          </cell>
        </row>
        <row r="36">
          <cell r="S36">
            <v>36404</v>
          </cell>
          <cell r="T36">
            <v>677400</v>
          </cell>
        </row>
        <row r="37">
          <cell r="S37">
            <v>36434</v>
          </cell>
          <cell r="T37">
            <v>721645.161290323</v>
          </cell>
        </row>
        <row r="38">
          <cell r="S38">
            <v>36465</v>
          </cell>
          <cell r="T38">
            <v>722433.333333333</v>
          </cell>
        </row>
        <row r="39">
          <cell r="S39">
            <v>36495</v>
          </cell>
          <cell r="T39">
            <v>695830.64516129</v>
          </cell>
        </row>
        <row r="40">
          <cell r="S40">
            <v>36526</v>
          </cell>
          <cell r="T40">
            <v>676967.741935484</v>
          </cell>
        </row>
        <row r="41">
          <cell r="S41">
            <v>36557</v>
          </cell>
          <cell r="T41">
            <v>674586.206896552</v>
          </cell>
        </row>
        <row r="42">
          <cell r="S42">
            <v>36586</v>
          </cell>
          <cell r="T42">
            <v>684709.677419355</v>
          </cell>
        </row>
        <row r="43">
          <cell r="S43">
            <v>36617</v>
          </cell>
          <cell r="T43">
            <v>608866.666666667</v>
          </cell>
        </row>
        <row r="44">
          <cell r="S44">
            <v>36647</v>
          </cell>
          <cell r="T44">
            <v>663548.387096774</v>
          </cell>
        </row>
        <row r="45">
          <cell r="S45">
            <v>36678</v>
          </cell>
          <cell r="T45">
            <v>696866.666666667</v>
          </cell>
        </row>
        <row r="46">
          <cell r="S46">
            <v>36708</v>
          </cell>
          <cell r="T46">
            <v>708645.161290323</v>
          </cell>
        </row>
        <row r="47">
          <cell r="S47">
            <v>36739</v>
          </cell>
          <cell r="T47">
            <v>711064.516129032</v>
          </cell>
        </row>
        <row r="48">
          <cell r="S48">
            <v>36770</v>
          </cell>
          <cell r="T48">
            <v>705933.333333333</v>
          </cell>
        </row>
        <row r="49">
          <cell r="S49">
            <v>36800</v>
          </cell>
          <cell r="T49">
            <v>703612.903225806</v>
          </cell>
        </row>
        <row r="50">
          <cell r="S50">
            <v>36831</v>
          </cell>
          <cell r="T50">
            <v>648266.666666667</v>
          </cell>
        </row>
        <row r="51">
          <cell r="S51">
            <v>36861</v>
          </cell>
          <cell r="T51">
            <v>737516.129032258</v>
          </cell>
        </row>
        <row r="52">
          <cell r="S52">
            <v>36892</v>
          </cell>
          <cell r="T52">
            <v>747545.454545455</v>
          </cell>
        </row>
        <row r="53">
          <cell r="S53">
            <v>36923</v>
          </cell>
          <cell r="T53" t="e">
            <v>#VALUE!</v>
          </cell>
        </row>
        <row r="54">
          <cell r="S54">
            <v>36951</v>
          </cell>
          <cell r="T54" t="e">
            <v>#VALUE!</v>
          </cell>
        </row>
        <row r="55">
          <cell r="S55">
            <v>36982</v>
          </cell>
          <cell r="T55" t="e">
            <v>#VALUE!</v>
          </cell>
        </row>
        <row r="56">
          <cell r="S56">
            <v>37012</v>
          </cell>
          <cell r="T56" t="e">
            <v>#VALUE!</v>
          </cell>
        </row>
        <row r="57">
          <cell r="S57">
            <v>37043</v>
          </cell>
          <cell r="T57" t="e">
            <v>#VALUE!</v>
          </cell>
        </row>
        <row r="58">
          <cell r="S58">
            <v>37073</v>
          </cell>
          <cell r="T58" t="e">
            <v>#VALUE!</v>
          </cell>
        </row>
        <row r="59">
          <cell r="S59">
            <v>37104</v>
          </cell>
          <cell r="T59" t="e">
            <v>#VALUE!</v>
          </cell>
        </row>
        <row r="60">
          <cell r="S60">
            <v>37135</v>
          </cell>
          <cell r="T60" t="e">
            <v>#VALUE!</v>
          </cell>
        </row>
        <row r="61">
          <cell r="S61">
            <v>37165</v>
          </cell>
          <cell r="T61" t="e">
            <v>#VALUE!</v>
          </cell>
        </row>
        <row r="62">
          <cell r="S62">
            <v>37196</v>
          </cell>
          <cell r="T62" t="e">
            <v>#VALUE!</v>
          </cell>
        </row>
        <row r="63">
          <cell r="S63">
            <v>37226</v>
          </cell>
          <cell r="T63" t="e">
            <v>#VALUE!</v>
          </cell>
        </row>
      </sheetData>
      <sheetData sheetId="12"/>
      <sheetData sheetId="13">
        <row r="5">
          <cell r="S5">
            <v>35551</v>
          </cell>
          <cell r="T5">
            <v>170967.741935484</v>
          </cell>
        </row>
        <row r="6">
          <cell r="S6">
            <v>35582</v>
          </cell>
          <cell r="T6">
            <v>207166.666666667</v>
          </cell>
        </row>
        <row r="7">
          <cell r="S7">
            <v>35612</v>
          </cell>
          <cell r="T7">
            <v>192935.483870968</v>
          </cell>
        </row>
        <row r="8">
          <cell r="S8">
            <v>35643</v>
          </cell>
          <cell r="T8">
            <v>187870.967741935</v>
          </cell>
        </row>
        <row r="9">
          <cell r="S9">
            <v>35674</v>
          </cell>
          <cell r="T9">
            <v>186400</v>
          </cell>
        </row>
        <row r="10">
          <cell r="S10">
            <v>35704</v>
          </cell>
          <cell r="T10">
            <v>198064.516129032</v>
          </cell>
        </row>
        <row r="11">
          <cell r="S11">
            <v>35735</v>
          </cell>
          <cell r="T11">
            <v>193266.666666667</v>
          </cell>
        </row>
        <row r="12">
          <cell r="S12">
            <v>35765</v>
          </cell>
          <cell r="T12">
            <v>194516.129032258</v>
          </cell>
        </row>
        <row r="13">
          <cell r="S13">
            <v>35796</v>
          </cell>
          <cell r="T13">
            <v>193580.64516129</v>
          </cell>
        </row>
        <row r="14">
          <cell r="S14">
            <v>35827</v>
          </cell>
          <cell r="T14">
            <v>181500</v>
          </cell>
        </row>
        <row r="15">
          <cell r="S15">
            <v>35855</v>
          </cell>
          <cell r="T15">
            <v>181225.806451613</v>
          </cell>
        </row>
        <row r="16">
          <cell r="S16">
            <v>35886</v>
          </cell>
          <cell r="T16">
            <v>202966.666666667</v>
          </cell>
        </row>
        <row r="17">
          <cell r="S17">
            <v>35916</v>
          </cell>
          <cell r="T17" t="e">
            <v>#VALUE!</v>
          </cell>
        </row>
        <row r="18">
          <cell r="S18">
            <v>35947</v>
          </cell>
          <cell r="T18" t="e">
            <v>#VALUE!</v>
          </cell>
        </row>
        <row r="19">
          <cell r="S19">
            <v>35977</v>
          </cell>
          <cell r="T19" t="e">
            <v>#VALUE!</v>
          </cell>
        </row>
        <row r="20">
          <cell r="S20">
            <v>36008</v>
          </cell>
          <cell r="T20">
            <v>256870.967741935</v>
          </cell>
        </row>
        <row r="21">
          <cell r="S21">
            <v>36039</v>
          </cell>
          <cell r="T21">
            <v>245620.689655172</v>
          </cell>
        </row>
        <row r="22">
          <cell r="S22">
            <v>36069</v>
          </cell>
          <cell r="T22">
            <v>199032.258064516</v>
          </cell>
        </row>
        <row r="23">
          <cell r="S23">
            <v>36100</v>
          </cell>
          <cell r="T23">
            <v>186833.333333333</v>
          </cell>
        </row>
        <row r="24">
          <cell r="S24">
            <v>36130</v>
          </cell>
          <cell r="T24">
            <v>191806.451612903</v>
          </cell>
        </row>
        <row r="25">
          <cell r="S25">
            <v>36161</v>
          </cell>
          <cell r="T25">
            <v>190096.774193548</v>
          </cell>
        </row>
        <row r="26">
          <cell r="S26">
            <v>36192</v>
          </cell>
          <cell r="T26">
            <v>185607.142857143</v>
          </cell>
        </row>
        <row r="27">
          <cell r="S27">
            <v>36220</v>
          </cell>
          <cell r="T27">
            <v>177774.193548387</v>
          </cell>
        </row>
        <row r="28">
          <cell r="S28">
            <v>36251</v>
          </cell>
          <cell r="T28">
            <v>179966.666666667</v>
          </cell>
        </row>
        <row r="29">
          <cell r="S29">
            <v>36281</v>
          </cell>
          <cell r="T29">
            <v>173580.64516129</v>
          </cell>
        </row>
        <row r="30">
          <cell r="S30">
            <v>36312</v>
          </cell>
          <cell r="T30">
            <v>246166.666666667</v>
          </cell>
        </row>
        <row r="31">
          <cell r="S31">
            <v>36342</v>
          </cell>
          <cell r="T31">
            <v>249193.548387097</v>
          </cell>
        </row>
        <row r="32">
          <cell r="S32">
            <v>36373</v>
          </cell>
          <cell r="T32">
            <v>264096.774193548</v>
          </cell>
        </row>
        <row r="33">
          <cell r="S33">
            <v>36404</v>
          </cell>
          <cell r="T33">
            <v>259800</v>
          </cell>
        </row>
        <row r="34">
          <cell r="S34">
            <v>36434</v>
          </cell>
          <cell r="T34">
            <v>255903.225806452</v>
          </cell>
        </row>
        <row r="35">
          <cell r="S35">
            <v>36465</v>
          </cell>
          <cell r="T35">
            <v>261500</v>
          </cell>
        </row>
        <row r="36">
          <cell r="S36">
            <v>36495</v>
          </cell>
          <cell r="T36">
            <v>265055.967741935</v>
          </cell>
        </row>
        <row r="37">
          <cell r="S37">
            <v>36526</v>
          </cell>
          <cell r="T37">
            <v>257645.161290323</v>
          </cell>
        </row>
        <row r="38">
          <cell r="S38">
            <v>36557</v>
          </cell>
          <cell r="T38">
            <v>269068.965517241</v>
          </cell>
        </row>
        <row r="39">
          <cell r="S39">
            <v>36586</v>
          </cell>
          <cell r="T39">
            <v>249967.741935484</v>
          </cell>
        </row>
        <row r="40">
          <cell r="S40">
            <v>36617</v>
          </cell>
          <cell r="T40">
            <v>245300</v>
          </cell>
        </row>
        <row r="41">
          <cell r="S41">
            <v>36647</v>
          </cell>
          <cell r="T41">
            <v>229612.903225806</v>
          </cell>
        </row>
        <row r="42">
          <cell r="S42">
            <v>36678</v>
          </cell>
          <cell r="T42">
            <v>252066.666666667</v>
          </cell>
        </row>
        <row r="43">
          <cell r="S43">
            <v>36708</v>
          </cell>
          <cell r="T43">
            <v>246645.161290323</v>
          </cell>
        </row>
        <row r="44">
          <cell r="S44">
            <v>36739</v>
          </cell>
          <cell r="T44">
            <v>271290.322580645</v>
          </cell>
        </row>
        <row r="45">
          <cell r="S45">
            <v>36770</v>
          </cell>
          <cell r="T45">
            <v>265033.333333333</v>
          </cell>
        </row>
        <row r="46">
          <cell r="S46">
            <v>36800</v>
          </cell>
          <cell r="T46">
            <v>277483.870967742</v>
          </cell>
        </row>
        <row r="47">
          <cell r="S47">
            <v>36831</v>
          </cell>
          <cell r="T47">
            <v>306533.333333333</v>
          </cell>
        </row>
        <row r="48">
          <cell r="S48">
            <v>36861</v>
          </cell>
          <cell r="T48">
            <v>297451.612903226</v>
          </cell>
        </row>
        <row r="49">
          <cell r="S49">
            <v>36892</v>
          </cell>
          <cell r="T49">
            <v>295454.545454545</v>
          </cell>
        </row>
        <row r="50">
          <cell r="S50">
            <v>36923</v>
          </cell>
          <cell r="T50" t="e">
            <v>#VALUE!</v>
          </cell>
        </row>
        <row r="51">
          <cell r="S51">
            <v>36951</v>
          </cell>
          <cell r="T51" t="e">
            <v>#VALUE!</v>
          </cell>
        </row>
        <row r="52">
          <cell r="S52">
            <v>36982</v>
          </cell>
          <cell r="T52" t="e">
            <v>#VALUE!</v>
          </cell>
        </row>
        <row r="53">
          <cell r="S53">
            <v>37012</v>
          </cell>
          <cell r="T53" t="e">
            <v>#VALUE!</v>
          </cell>
        </row>
        <row r="54">
          <cell r="S54">
            <v>37043</v>
          </cell>
          <cell r="T54" t="e">
            <v>#VALUE!</v>
          </cell>
        </row>
        <row r="55">
          <cell r="S55">
            <v>37073</v>
          </cell>
          <cell r="T55" t="e">
            <v>#VALUE!</v>
          </cell>
        </row>
        <row r="56">
          <cell r="S56">
            <v>37104</v>
          </cell>
          <cell r="T56" t="e">
            <v>#VALUE!</v>
          </cell>
        </row>
        <row r="57">
          <cell r="S57">
            <v>37135</v>
          </cell>
          <cell r="T57" t="e">
            <v>#VALUE!</v>
          </cell>
        </row>
        <row r="58">
          <cell r="S58">
            <v>37165</v>
          </cell>
          <cell r="T58" t="e">
            <v>#VALUE!</v>
          </cell>
        </row>
        <row r="59">
          <cell r="S59">
            <v>37196</v>
          </cell>
          <cell r="T59" t="e">
            <v>#VALUE!</v>
          </cell>
        </row>
        <row r="60">
          <cell r="S60">
            <v>37226</v>
          </cell>
          <cell r="T60" t="e">
            <v>#VALUE!</v>
          </cell>
        </row>
      </sheetData>
      <sheetData sheetId="14">
        <row r="4">
          <cell r="S4">
            <v>35551</v>
          </cell>
          <cell r="T4">
            <v>566806.451612903</v>
          </cell>
          <cell r="U4">
            <v>17571000</v>
          </cell>
        </row>
        <row r="5">
          <cell r="S5">
            <v>35582</v>
          </cell>
          <cell r="T5">
            <v>586100</v>
          </cell>
          <cell r="U5">
            <v>17583000</v>
          </cell>
        </row>
        <row r="6">
          <cell r="S6">
            <v>35612</v>
          </cell>
          <cell r="T6">
            <v>271741.935483871</v>
          </cell>
          <cell r="U6">
            <v>8424000</v>
          </cell>
        </row>
        <row r="7">
          <cell r="S7">
            <v>35643</v>
          </cell>
          <cell r="T7">
            <v>175032.258064516</v>
          </cell>
          <cell r="U7">
            <v>5426000</v>
          </cell>
        </row>
        <row r="8">
          <cell r="S8">
            <v>35674</v>
          </cell>
          <cell r="T8">
            <v>139866.666666667</v>
          </cell>
          <cell r="U8">
            <v>4196000</v>
          </cell>
        </row>
        <row r="9">
          <cell r="S9">
            <v>35704</v>
          </cell>
          <cell r="T9">
            <v>320000</v>
          </cell>
          <cell r="U9">
            <v>9920000</v>
          </cell>
        </row>
        <row r="10">
          <cell r="S10">
            <v>35735</v>
          </cell>
          <cell r="T10">
            <v>-34933.3333333333</v>
          </cell>
          <cell r="U10">
            <v>-1048000</v>
          </cell>
        </row>
        <row r="11">
          <cell r="S11">
            <v>35765</v>
          </cell>
          <cell r="T11">
            <v>-1209580.64516129</v>
          </cell>
          <cell r="U11">
            <v>-37497000</v>
          </cell>
        </row>
        <row r="12">
          <cell r="S12">
            <v>35796</v>
          </cell>
          <cell r="T12">
            <v>-490709.677419355</v>
          </cell>
          <cell r="U12">
            <v>-15212000</v>
          </cell>
        </row>
        <row r="13">
          <cell r="S13">
            <v>35827</v>
          </cell>
          <cell r="T13">
            <v>-656928.571428572</v>
          </cell>
          <cell r="U13">
            <v>-18394000</v>
          </cell>
        </row>
        <row r="14">
          <cell r="S14">
            <v>35855</v>
          </cell>
          <cell r="T14">
            <v>59258.064516129</v>
          </cell>
          <cell r="U14">
            <v>1837000</v>
          </cell>
        </row>
        <row r="15">
          <cell r="S15">
            <v>35886</v>
          </cell>
          <cell r="T15">
            <v>170233.333333333</v>
          </cell>
          <cell r="U15">
            <v>5107000</v>
          </cell>
        </row>
        <row r="16">
          <cell r="S16">
            <v>35916</v>
          </cell>
          <cell r="T16" t="e">
            <v>#VALUE!</v>
          </cell>
          <cell r="U16">
            <v>0</v>
          </cell>
        </row>
        <row r="17">
          <cell r="S17">
            <v>35947</v>
          </cell>
          <cell r="T17" t="e">
            <v>#VALUE!</v>
          </cell>
          <cell r="U17">
            <v>0</v>
          </cell>
        </row>
        <row r="18">
          <cell r="S18">
            <v>35977</v>
          </cell>
          <cell r="T18" t="e">
            <v>#VALUE!</v>
          </cell>
          <cell r="U18">
            <v>0</v>
          </cell>
        </row>
        <row r="19">
          <cell r="S19">
            <v>36008</v>
          </cell>
          <cell r="T19">
            <v>82322.5806451613</v>
          </cell>
          <cell r="U19">
            <v>2552000</v>
          </cell>
        </row>
        <row r="20">
          <cell r="S20">
            <v>36039</v>
          </cell>
          <cell r="T20">
            <v>184300</v>
          </cell>
          <cell r="U20">
            <v>5529000</v>
          </cell>
        </row>
        <row r="21">
          <cell r="S21">
            <v>36069</v>
          </cell>
          <cell r="T21">
            <v>521161.290322581</v>
          </cell>
          <cell r="U21">
            <v>16156000</v>
          </cell>
        </row>
        <row r="22">
          <cell r="S22">
            <v>36100</v>
          </cell>
          <cell r="T22">
            <v>184833.333333333</v>
          </cell>
          <cell r="U22">
            <v>5545000</v>
          </cell>
        </row>
        <row r="23">
          <cell r="S23">
            <v>36130</v>
          </cell>
          <cell r="T23">
            <v>-571354.838709678</v>
          </cell>
          <cell r="U23">
            <v>-17712000</v>
          </cell>
        </row>
        <row r="24">
          <cell r="S24">
            <v>36161</v>
          </cell>
          <cell r="T24">
            <v>-544838.709677419</v>
          </cell>
          <cell r="U24">
            <v>-16890000</v>
          </cell>
        </row>
        <row r="25">
          <cell r="S25">
            <v>36192</v>
          </cell>
          <cell r="T25">
            <v>-446642.857142857</v>
          </cell>
          <cell r="U25">
            <v>-12506000</v>
          </cell>
        </row>
        <row r="26">
          <cell r="S26">
            <v>36220</v>
          </cell>
          <cell r="T26">
            <v>-251032.258064516</v>
          </cell>
          <cell r="U26">
            <v>-7782000</v>
          </cell>
        </row>
        <row r="27">
          <cell r="S27">
            <v>36251</v>
          </cell>
          <cell r="T27">
            <v>-205733.333333333</v>
          </cell>
          <cell r="U27">
            <v>-6172000</v>
          </cell>
        </row>
        <row r="28">
          <cell r="S28">
            <v>36281</v>
          </cell>
          <cell r="T28">
            <v>559161.290322581</v>
          </cell>
          <cell r="U28">
            <v>17334000</v>
          </cell>
        </row>
        <row r="29">
          <cell r="S29">
            <v>36312</v>
          </cell>
          <cell r="T29">
            <v>412133.333333333</v>
          </cell>
          <cell r="U29">
            <v>12364000</v>
          </cell>
        </row>
        <row r="30">
          <cell r="S30">
            <v>36342</v>
          </cell>
          <cell r="T30">
            <v>282709.677419355</v>
          </cell>
          <cell r="U30">
            <v>8764000</v>
          </cell>
        </row>
        <row r="31">
          <cell r="S31">
            <v>36373</v>
          </cell>
          <cell r="T31">
            <v>18400</v>
          </cell>
          <cell r="U31">
            <v>552000</v>
          </cell>
        </row>
        <row r="32">
          <cell r="S32">
            <v>36404</v>
          </cell>
          <cell r="T32">
            <v>285233.333333333</v>
          </cell>
          <cell r="U32">
            <v>8557000</v>
          </cell>
        </row>
        <row r="33">
          <cell r="S33">
            <v>36434</v>
          </cell>
          <cell r="T33">
            <v>88129.0322580645</v>
          </cell>
          <cell r="U33">
            <v>2732000</v>
          </cell>
        </row>
        <row r="34">
          <cell r="S34">
            <v>36465</v>
          </cell>
          <cell r="T34">
            <v>150933.333333333</v>
          </cell>
          <cell r="U34">
            <v>4528000</v>
          </cell>
        </row>
        <row r="35">
          <cell r="S35">
            <v>36495</v>
          </cell>
          <cell r="T35">
            <v>-463645.161290323</v>
          </cell>
          <cell r="U35">
            <v>-14373000</v>
          </cell>
        </row>
        <row r="36">
          <cell r="S36">
            <v>36526</v>
          </cell>
          <cell r="T36">
            <v>-509516.129032258</v>
          </cell>
          <cell r="U36">
            <v>-15795000</v>
          </cell>
        </row>
        <row r="37">
          <cell r="S37">
            <v>36557</v>
          </cell>
          <cell r="T37">
            <v>-496482.75862069</v>
          </cell>
          <cell r="U37">
            <v>-14398000</v>
          </cell>
        </row>
        <row r="38">
          <cell r="S38">
            <v>36586</v>
          </cell>
          <cell r="T38">
            <v>30258.064516129</v>
          </cell>
          <cell r="U38">
            <v>938000</v>
          </cell>
        </row>
        <row r="39">
          <cell r="S39">
            <v>36617</v>
          </cell>
          <cell r="T39">
            <v>390966.666666667</v>
          </cell>
          <cell r="U39">
            <v>11729000</v>
          </cell>
        </row>
        <row r="40">
          <cell r="S40">
            <v>36647</v>
          </cell>
          <cell r="T40">
            <v>152645.161290323</v>
          </cell>
          <cell r="U40">
            <v>4732000</v>
          </cell>
        </row>
        <row r="41">
          <cell r="S41">
            <v>36678</v>
          </cell>
          <cell r="T41">
            <v>68500</v>
          </cell>
          <cell r="U41">
            <v>2055000</v>
          </cell>
        </row>
        <row r="42">
          <cell r="S42">
            <v>36708</v>
          </cell>
          <cell r="T42">
            <v>-37709.6774193548</v>
          </cell>
          <cell r="U42">
            <v>-1169000</v>
          </cell>
        </row>
        <row r="43">
          <cell r="S43">
            <v>36739</v>
          </cell>
          <cell r="T43">
            <v>-405161.290322581</v>
          </cell>
          <cell r="U43">
            <v>-12560000</v>
          </cell>
        </row>
        <row r="44">
          <cell r="S44">
            <v>36770</v>
          </cell>
          <cell r="T44">
            <v>118633.333333333</v>
          </cell>
          <cell r="U44">
            <v>3559000</v>
          </cell>
        </row>
        <row r="45">
          <cell r="S45">
            <v>36800</v>
          </cell>
          <cell r="T45">
            <v>254967.741935484</v>
          </cell>
          <cell r="U45">
            <v>7904000</v>
          </cell>
        </row>
        <row r="46">
          <cell r="S46">
            <v>36831</v>
          </cell>
          <cell r="T46">
            <v>-491766.666666667</v>
          </cell>
          <cell r="U46">
            <v>-14753000</v>
          </cell>
        </row>
        <row r="47">
          <cell r="S47">
            <v>36861</v>
          </cell>
          <cell r="T47">
            <v>4032.25806451613</v>
          </cell>
          <cell r="U47">
            <v>125000</v>
          </cell>
        </row>
        <row r="48">
          <cell r="S48">
            <v>36892</v>
          </cell>
          <cell r="T48">
            <v>-137454.545454545</v>
          </cell>
          <cell r="U48">
            <v>-1512000</v>
          </cell>
        </row>
        <row r="49">
          <cell r="S49">
            <v>36923</v>
          </cell>
          <cell r="T49" t="e">
            <v>#VALUE!</v>
          </cell>
          <cell r="U49">
            <v>0</v>
          </cell>
        </row>
        <row r="50">
          <cell r="S50">
            <v>36951</v>
          </cell>
          <cell r="T50" t="e">
            <v>#VALUE!</v>
          </cell>
          <cell r="U50">
            <v>0</v>
          </cell>
        </row>
        <row r="51">
          <cell r="S51">
            <v>36982</v>
          </cell>
          <cell r="T51" t="e">
            <v>#VALUE!</v>
          </cell>
          <cell r="U51">
            <v>0</v>
          </cell>
        </row>
        <row r="52">
          <cell r="S52">
            <v>37012</v>
          </cell>
          <cell r="T52" t="e">
            <v>#VALUE!</v>
          </cell>
          <cell r="U52">
            <v>0</v>
          </cell>
        </row>
        <row r="53">
          <cell r="S53">
            <v>37043</v>
          </cell>
          <cell r="T53" t="e">
            <v>#VALUE!</v>
          </cell>
          <cell r="U53">
            <v>0</v>
          </cell>
        </row>
        <row r="54">
          <cell r="S54">
            <v>37073</v>
          </cell>
          <cell r="T54" t="e">
            <v>#VALUE!</v>
          </cell>
          <cell r="U54">
            <v>0</v>
          </cell>
        </row>
        <row r="55">
          <cell r="S55">
            <v>37104</v>
          </cell>
          <cell r="T55" t="e">
            <v>#VALUE!</v>
          </cell>
          <cell r="U55">
            <v>0</v>
          </cell>
        </row>
        <row r="56">
          <cell r="S56">
            <v>37135</v>
          </cell>
          <cell r="T56" t="e">
            <v>#VALUE!</v>
          </cell>
          <cell r="U56">
            <v>0</v>
          </cell>
        </row>
        <row r="57">
          <cell r="S57">
            <v>37165</v>
          </cell>
          <cell r="T57" t="e">
            <v>#VALUE!</v>
          </cell>
          <cell r="U57">
            <v>0</v>
          </cell>
        </row>
        <row r="58">
          <cell r="S58">
            <v>37196</v>
          </cell>
          <cell r="T58" t="e">
            <v>#VALUE!</v>
          </cell>
          <cell r="U58">
            <v>0</v>
          </cell>
        </row>
        <row r="59">
          <cell r="S59">
            <v>37226</v>
          </cell>
          <cell r="T59" t="e">
            <v>#VALUE!</v>
          </cell>
          <cell r="U59">
            <v>0</v>
          </cell>
        </row>
      </sheetData>
      <sheetData sheetId="15">
        <row r="5">
          <cell r="U5">
            <v>35551</v>
          </cell>
          <cell r="V5">
            <v>2216129.03225806</v>
          </cell>
        </row>
        <row r="6">
          <cell r="U6">
            <v>35582</v>
          </cell>
          <cell r="V6">
            <v>2185300</v>
          </cell>
        </row>
        <row r="7">
          <cell r="U7">
            <v>35612</v>
          </cell>
          <cell r="V7">
            <v>2460935.48387097</v>
          </cell>
        </row>
        <row r="8">
          <cell r="U8">
            <v>35643</v>
          </cell>
          <cell r="V8">
            <v>2513838.70967742</v>
          </cell>
        </row>
        <row r="9">
          <cell r="U9">
            <v>35674</v>
          </cell>
          <cell r="V9">
            <v>2709566.66666667</v>
          </cell>
        </row>
        <row r="10">
          <cell r="U10">
            <v>35704</v>
          </cell>
          <cell r="V10">
            <v>2319903.22580645</v>
          </cell>
        </row>
        <row r="11">
          <cell r="U11">
            <v>35735</v>
          </cell>
          <cell r="V11">
            <v>2419633.33333333</v>
          </cell>
        </row>
        <row r="12">
          <cell r="U12">
            <v>35765</v>
          </cell>
          <cell r="V12">
            <v>3118516.12903226</v>
          </cell>
        </row>
        <row r="13">
          <cell r="U13">
            <v>35796</v>
          </cell>
          <cell r="V13">
            <v>2979709.67741935</v>
          </cell>
        </row>
        <row r="14">
          <cell r="U14">
            <v>35827</v>
          </cell>
          <cell r="V14">
            <v>3107285.71428571</v>
          </cell>
        </row>
        <row r="15">
          <cell r="U15">
            <v>35855</v>
          </cell>
          <cell r="V15">
            <v>2722354.83870968</v>
          </cell>
        </row>
        <row r="16">
          <cell r="U16">
            <v>35886</v>
          </cell>
          <cell r="V16">
            <v>2586866.66666667</v>
          </cell>
        </row>
        <row r="17">
          <cell r="U17">
            <v>35916</v>
          </cell>
          <cell r="V17" t="e">
            <v>#VALUE!</v>
          </cell>
        </row>
        <row r="18">
          <cell r="U18">
            <v>35947</v>
          </cell>
          <cell r="V18" t="e">
            <v>#VALUE!</v>
          </cell>
        </row>
        <row r="19">
          <cell r="U19">
            <v>35977</v>
          </cell>
          <cell r="V19" t="e">
            <v>#VALUE!</v>
          </cell>
        </row>
        <row r="20">
          <cell r="U20">
            <v>36008</v>
          </cell>
          <cell r="V20">
            <v>2905967.74193548</v>
          </cell>
        </row>
        <row r="21">
          <cell r="U21">
            <v>36039</v>
          </cell>
          <cell r="V21">
            <v>2551133.33333333</v>
          </cell>
        </row>
        <row r="22">
          <cell r="U22">
            <v>36069</v>
          </cell>
          <cell r="V22">
            <v>2319483.87096774</v>
          </cell>
        </row>
        <row r="23">
          <cell r="U23">
            <v>36100</v>
          </cell>
          <cell r="V23">
            <v>2501400</v>
          </cell>
        </row>
        <row r="24">
          <cell r="U24">
            <v>36130</v>
          </cell>
          <cell r="V24">
            <v>3137766.66666667</v>
          </cell>
        </row>
        <row r="25">
          <cell r="U25">
            <v>36161</v>
          </cell>
          <cell r="V25">
            <v>2987387.09677419</v>
          </cell>
        </row>
        <row r="26">
          <cell r="U26">
            <v>36192</v>
          </cell>
          <cell r="V26">
            <v>2933071.42857143</v>
          </cell>
        </row>
        <row r="27">
          <cell r="U27">
            <v>36220</v>
          </cell>
          <cell r="V27">
            <v>2835258.06451613</v>
          </cell>
        </row>
        <row r="28">
          <cell r="U28">
            <v>36251</v>
          </cell>
          <cell r="V28">
            <v>2801266.66666667</v>
          </cell>
        </row>
        <row r="29">
          <cell r="U29">
            <v>36281</v>
          </cell>
          <cell r="V29">
            <v>2214161.29032258</v>
          </cell>
        </row>
        <row r="30">
          <cell r="U30">
            <v>36312</v>
          </cell>
          <cell r="V30">
            <v>2421600</v>
          </cell>
        </row>
        <row r="31">
          <cell r="U31">
            <v>36342</v>
          </cell>
          <cell r="V31">
            <v>2643096.77419355</v>
          </cell>
        </row>
        <row r="32">
          <cell r="U32">
            <v>36373</v>
          </cell>
          <cell r="V32">
            <v>2706516.12903226</v>
          </cell>
        </row>
        <row r="33">
          <cell r="U33">
            <v>36404</v>
          </cell>
          <cell r="V33">
            <v>2645233.33333333</v>
          </cell>
        </row>
        <row r="34">
          <cell r="U34">
            <v>36434</v>
          </cell>
          <cell r="V34">
            <v>2964096.77419355</v>
          </cell>
        </row>
        <row r="35">
          <cell r="U35">
            <v>36465</v>
          </cell>
          <cell r="V35">
            <v>2738600</v>
          </cell>
        </row>
        <row r="36">
          <cell r="U36">
            <v>36495</v>
          </cell>
          <cell r="V36">
            <v>3114903.22580645</v>
          </cell>
        </row>
        <row r="37">
          <cell r="U37">
            <v>36526</v>
          </cell>
          <cell r="V37">
            <v>3123483.87096774</v>
          </cell>
        </row>
        <row r="38">
          <cell r="U38">
            <v>36557</v>
          </cell>
          <cell r="V38">
            <v>3069448.27586207</v>
          </cell>
        </row>
        <row r="39">
          <cell r="U39">
            <v>36586</v>
          </cell>
          <cell r="V39">
            <v>2825354.83870968</v>
          </cell>
        </row>
        <row r="40">
          <cell r="U40">
            <v>36617</v>
          </cell>
          <cell r="V40">
            <v>2422966.66666667</v>
          </cell>
        </row>
        <row r="41">
          <cell r="U41">
            <v>36647</v>
          </cell>
          <cell r="V41">
            <v>2665677.41935484</v>
          </cell>
        </row>
        <row r="42">
          <cell r="U42">
            <v>36678</v>
          </cell>
          <cell r="V42">
            <v>3097900</v>
          </cell>
        </row>
        <row r="43">
          <cell r="U43">
            <v>36708</v>
          </cell>
          <cell r="V43">
            <v>3320806.4516129</v>
          </cell>
        </row>
        <row r="44">
          <cell r="U44">
            <v>36739</v>
          </cell>
          <cell r="V44">
            <v>3616161.29032258</v>
          </cell>
        </row>
        <row r="45">
          <cell r="U45">
            <v>36770</v>
          </cell>
          <cell r="V45">
            <v>3191666.66666667</v>
          </cell>
        </row>
        <row r="46">
          <cell r="U46">
            <v>36800</v>
          </cell>
          <cell r="V46">
            <v>3104806.4516129</v>
          </cell>
        </row>
        <row r="47">
          <cell r="U47">
            <v>36831</v>
          </cell>
          <cell r="V47">
            <v>3509000</v>
          </cell>
        </row>
        <row r="48">
          <cell r="U48">
            <v>36861</v>
          </cell>
          <cell r="V48">
            <v>3433677.41935484</v>
          </cell>
        </row>
        <row r="49">
          <cell r="U49">
            <v>36892</v>
          </cell>
          <cell r="V49">
            <v>3616181.81818182</v>
          </cell>
        </row>
        <row r="50">
          <cell r="U50">
            <v>36923</v>
          </cell>
          <cell r="V50" t="e">
            <v>#VALUE!</v>
          </cell>
        </row>
        <row r="51">
          <cell r="U51">
            <v>36951</v>
          </cell>
          <cell r="V51" t="e">
            <v>#VALUE!</v>
          </cell>
        </row>
        <row r="52">
          <cell r="U52">
            <v>36982</v>
          </cell>
          <cell r="V52" t="e">
            <v>#VALUE!</v>
          </cell>
        </row>
        <row r="53">
          <cell r="U53">
            <v>37012</v>
          </cell>
          <cell r="V53" t="e">
            <v>#VALUE!</v>
          </cell>
        </row>
        <row r="54">
          <cell r="U54">
            <v>37043</v>
          </cell>
          <cell r="V54" t="e">
            <v>#VALUE!</v>
          </cell>
        </row>
        <row r="55">
          <cell r="U55">
            <v>37073</v>
          </cell>
          <cell r="V55" t="e">
            <v>#VALUE!</v>
          </cell>
        </row>
        <row r="56">
          <cell r="U56">
            <v>37104</v>
          </cell>
          <cell r="V56" t="e">
            <v>#VALUE!</v>
          </cell>
        </row>
        <row r="57">
          <cell r="U57">
            <v>37135</v>
          </cell>
          <cell r="V57" t="e">
            <v>#VALUE!</v>
          </cell>
        </row>
        <row r="58">
          <cell r="U58">
            <v>37165</v>
          </cell>
          <cell r="V58" t="e">
            <v>#VALUE!</v>
          </cell>
        </row>
        <row r="59">
          <cell r="U59">
            <v>37196</v>
          </cell>
          <cell r="V59" t="e">
            <v>#VALUE!</v>
          </cell>
        </row>
        <row r="60">
          <cell r="U60">
            <v>37226</v>
          </cell>
          <cell r="V60" t="e">
            <v>#VALUE!</v>
          </cell>
        </row>
      </sheetData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Forecast"/>
      <sheetName val="Adjustments &amp; Maintanence"/>
      <sheetName val="Curves"/>
    </sheetNames>
    <sheetDataSet>
      <sheetData sheetId="0">
        <row r="1">
          <cell r="B1">
            <v>36903</v>
          </cell>
        </row>
        <row r="1">
          <cell r="E1">
            <v>0.32</v>
          </cell>
          <cell r="F1">
            <v>0.55</v>
          </cell>
          <cell r="G1">
            <v>0.13</v>
          </cell>
        </row>
        <row r="1">
          <cell r="P1">
            <v>1.03</v>
          </cell>
        </row>
        <row r="1">
          <cell r="S1">
            <v>0.011</v>
          </cell>
        </row>
        <row r="2">
          <cell r="C2" t="str">
            <v>SUPPLY</v>
          </cell>
        </row>
        <row r="2">
          <cell r="M2" t="str">
            <v>DEMAND</v>
          </cell>
        </row>
        <row r="2">
          <cell r="W2" t="str">
            <v>Storage</v>
          </cell>
        </row>
        <row r="3">
          <cell r="C3" t="str">
            <v>Malin</v>
          </cell>
          <cell r="D3" t="str">
            <v>In State</v>
          </cell>
          <cell r="E3" t="str">
            <v>TW</v>
          </cell>
          <cell r="F3" t="str">
            <v>EPNG</v>
          </cell>
          <cell r="G3" t="str">
            <v>Daggett</v>
          </cell>
          <cell r="H3" t="str">
            <v>Total Baja</v>
          </cell>
          <cell r="I3" t="str">
            <v>KRS</v>
          </cell>
          <cell r="J3" t="str">
            <v>Total Redwood</v>
          </cell>
          <cell r="K3" t="str">
            <v>Supply Adj.</v>
          </cell>
          <cell r="L3" t="str">
            <v>Total Supply</v>
          </cell>
          <cell r="M3" t="str">
            <v>Residential</v>
          </cell>
          <cell r="N3" t="str">
            <v>Industrial</v>
          </cell>
          <cell r="O3" t="str">
            <v>Power</v>
          </cell>
          <cell r="P3" t="str">
            <v>On-System</v>
          </cell>
          <cell r="Q3" t="str">
            <v>KRS</v>
          </cell>
          <cell r="R3" t="str">
            <v>SWG</v>
          </cell>
          <cell r="S3" t="str">
            <v>Fuel</v>
          </cell>
          <cell r="T3" t="str">
            <v>Total Demand</v>
          </cell>
          <cell r="U3" t="str">
            <v>PG&amp;E</v>
          </cell>
          <cell r="V3" t="str">
            <v>Wild Goose</v>
          </cell>
          <cell r="W3" t="str">
            <v>Total Storage</v>
          </cell>
          <cell r="X3" t="str">
            <v>Total Mo. Activity</v>
          </cell>
          <cell r="Y3" t="str">
            <v>System Bal</v>
          </cell>
        </row>
        <row r="4">
          <cell r="B4">
            <v>36342</v>
          </cell>
          <cell r="C4">
            <v>1718.93103448276</v>
          </cell>
          <cell r="D4">
            <v>136.793103448276</v>
          </cell>
          <cell r="E4">
            <v>94.1034482758621</v>
          </cell>
          <cell r="F4">
            <v>283.103448275862</v>
          </cell>
          <cell r="G4">
            <v>32.8275862068966</v>
          </cell>
          <cell r="H4">
            <v>410.034482758621</v>
          </cell>
          <cell r="I4">
            <v>6.51724137931035</v>
          </cell>
          <cell r="J4">
            <v>1360.51724137931</v>
          </cell>
        </row>
        <row r="4">
          <cell r="L4">
            <v>2272.27586206897</v>
          </cell>
        </row>
        <row r="4">
          <cell r="P4">
            <v>1703.93103448276</v>
          </cell>
          <cell r="Q4">
            <v>364.931034482759</v>
          </cell>
          <cell r="R4">
            <v>4</v>
          </cell>
          <cell r="S4">
            <v>37.9310344827586</v>
          </cell>
          <cell r="T4">
            <v>2110.79310344828</v>
          </cell>
          <cell r="U4">
            <v>-39.1289310344828</v>
          </cell>
          <cell r="V4">
            <v>0.009</v>
          </cell>
          <cell r="W4">
            <v>-39.1199310344828</v>
          </cell>
          <cell r="X4">
            <v>-1212.71786206897</v>
          </cell>
          <cell r="Y4">
            <v>100989</v>
          </cell>
        </row>
        <row r="5">
          <cell r="B5">
            <v>36373</v>
          </cell>
          <cell r="C5">
            <v>1788.82142857143</v>
          </cell>
          <cell r="D5">
            <v>134.178571428571</v>
          </cell>
          <cell r="E5">
            <v>26.3214285714286</v>
          </cell>
          <cell r="F5">
            <v>213.285714285714</v>
          </cell>
          <cell r="G5">
            <v>6.32142857142857</v>
          </cell>
          <cell r="H5">
            <v>245.928571428571</v>
          </cell>
          <cell r="I5">
            <v>4.17857142857143</v>
          </cell>
          <cell r="J5">
            <v>1520.92857142857</v>
          </cell>
        </row>
        <row r="5">
          <cell r="L5">
            <v>2173.10714285714</v>
          </cell>
        </row>
        <row r="5">
          <cell r="P5">
            <v>1901.03571428571</v>
          </cell>
          <cell r="Q5">
            <v>272.071428571429</v>
          </cell>
          <cell r="R5">
            <v>4</v>
          </cell>
          <cell r="S5">
            <v>38.0714285714286</v>
          </cell>
          <cell r="T5">
            <v>2215.17857142857</v>
          </cell>
          <cell r="U5">
            <v>-146.026714285714</v>
          </cell>
          <cell r="V5">
            <v>-9.16957142857143</v>
          </cell>
          <cell r="W5">
            <v>-155.196285714286</v>
          </cell>
          <cell r="X5">
            <v>-1981</v>
          </cell>
          <cell r="Y5">
            <v>99008</v>
          </cell>
        </row>
        <row r="6">
          <cell r="B6">
            <v>36404</v>
          </cell>
          <cell r="C6">
            <v>1851.89655172414</v>
          </cell>
          <cell r="D6">
            <v>131.758620689655</v>
          </cell>
          <cell r="E6">
            <v>75.4137931034483</v>
          </cell>
          <cell r="F6">
            <v>305.206896551724</v>
          </cell>
          <cell r="G6">
            <v>19.6551724137931</v>
          </cell>
          <cell r="H6">
            <v>400.275862068965</v>
          </cell>
          <cell r="I6">
            <v>10.0689655172414</v>
          </cell>
          <cell r="J6">
            <v>1592.10344827586</v>
          </cell>
        </row>
        <row r="6">
          <cell r="L6">
            <v>2394</v>
          </cell>
        </row>
        <row r="6">
          <cell r="P6">
            <v>1983.58620689655</v>
          </cell>
          <cell r="Q6">
            <v>269.862068965517</v>
          </cell>
          <cell r="R6">
            <v>4.10344827586207</v>
          </cell>
          <cell r="S6">
            <v>40.2413793103448</v>
          </cell>
          <cell r="T6">
            <v>2297.79310344828</v>
          </cell>
          <cell r="U6">
            <v>-56.3013448275862</v>
          </cell>
          <cell r="V6">
            <v>-1.54272413793103</v>
          </cell>
          <cell r="W6">
            <v>-57.8440689655172</v>
          </cell>
          <cell r="X6">
            <v>2011</v>
          </cell>
          <cell r="Y6">
            <v>101019</v>
          </cell>
        </row>
        <row r="7">
          <cell r="B7">
            <v>36434</v>
          </cell>
          <cell r="C7">
            <v>1840.38709677419</v>
          </cell>
          <cell r="D7">
            <v>139.935483870968</v>
          </cell>
          <cell r="E7">
            <v>125.096774193548</v>
          </cell>
          <cell r="F7">
            <v>393.516129032258</v>
          </cell>
          <cell r="G7">
            <v>65.3548387096774</v>
          </cell>
          <cell r="H7">
            <v>583.967741935484</v>
          </cell>
          <cell r="I7">
            <v>16.3225806451613</v>
          </cell>
          <cell r="J7">
            <v>1642.87096774194</v>
          </cell>
        </row>
        <row r="7">
          <cell r="L7">
            <v>2580.61290322581</v>
          </cell>
        </row>
        <row r="7">
          <cell r="P7">
            <v>2175.45161290323</v>
          </cell>
          <cell r="Q7">
            <v>213.838709677419</v>
          </cell>
          <cell r="R7">
            <v>7.16129032258065</v>
          </cell>
          <cell r="S7">
            <v>42.3548387096774</v>
          </cell>
          <cell r="T7">
            <v>2438.8064516129</v>
          </cell>
          <cell r="U7">
            <v>-19.4426129032258</v>
          </cell>
          <cell r="V7">
            <v>-10.6361612903226</v>
          </cell>
          <cell r="W7">
            <v>-30.0787741935484</v>
          </cell>
          <cell r="X7">
            <v>2504</v>
          </cell>
          <cell r="Y7">
            <v>103523</v>
          </cell>
        </row>
        <row r="8">
          <cell r="B8">
            <v>36465</v>
          </cell>
          <cell r="C8">
            <v>1751.72413793103</v>
          </cell>
          <cell r="D8">
            <v>138.862068965517</v>
          </cell>
          <cell r="E8">
            <v>162.620689655172</v>
          </cell>
          <cell r="F8">
            <v>328.51724137931</v>
          </cell>
          <cell r="G8">
            <v>110.827586206897</v>
          </cell>
          <cell r="H8">
            <v>601.965517241379</v>
          </cell>
          <cell r="I8">
            <v>30.2068965517241</v>
          </cell>
          <cell r="J8">
            <v>1639.79310344828</v>
          </cell>
        </row>
        <row r="8">
          <cell r="L8">
            <v>2522.75862068966</v>
          </cell>
        </row>
        <row r="8">
          <cell r="P8">
            <v>2223.55172413793</v>
          </cell>
          <cell r="Q8">
            <v>142.137931034483</v>
          </cell>
          <cell r="R8">
            <v>12.2413793103448</v>
          </cell>
          <cell r="S8">
            <v>41.8275862068966</v>
          </cell>
          <cell r="T8">
            <v>2419.75862068966</v>
          </cell>
          <cell r="U8">
            <v>-35.7841034482759</v>
          </cell>
          <cell r="V8">
            <v>-12.7576666666667</v>
          </cell>
          <cell r="W8">
            <v>-48.5417701149425</v>
          </cell>
          <cell r="X8">
            <v>1212</v>
          </cell>
          <cell r="Y8">
            <v>104735</v>
          </cell>
        </row>
        <row r="9">
          <cell r="B9">
            <v>36495</v>
          </cell>
          <cell r="C9">
            <v>1727.29032258065</v>
          </cell>
          <cell r="D9">
            <v>151.129032258065</v>
          </cell>
          <cell r="E9">
            <v>183</v>
          </cell>
          <cell r="F9">
            <v>353.387096774194</v>
          </cell>
          <cell r="G9">
            <v>169.096774193548</v>
          </cell>
          <cell r="H9">
            <v>705.483870967742</v>
          </cell>
          <cell r="I9">
            <v>28.9032258064516</v>
          </cell>
          <cell r="J9">
            <v>1601.67741935484</v>
          </cell>
        </row>
        <row r="9">
          <cell r="L9">
            <v>2612.8064516129</v>
          </cell>
        </row>
        <row r="9">
          <cell r="P9">
            <v>2764.25806451613</v>
          </cell>
          <cell r="Q9">
            <v>154.516129032258</v>
          </cell>
          <cell r="R9">
            <v>18.9032258064516</v>
          </cell>
          <cell r="S9">
            <v>43.3225806451613</v>
          </cell>
          <cell r="T9">
            <v>2981</v>
          </cell>
          <cell r="U9">
            <v>-344.345838709677</v>
          </cell>
          <cell r="V9">
            <v>-90.249064516129</v>
          </cell>
          <cell r="W9">
            <v>-434.594903225806</v>
          </cell>
          <cell r="X9">
            <v>-12286</v>
          </cell>
          <cell r="Y9">
            <v>92449</v>
          </cell>
        </row>
        <row r="10">
          <cell r="B10">
            <v>36526</v>
          </cell>
          <cell r="C10">
            <v>1680.45161290323</v>
          </cell>
          <cell r="D10">
            <v>153.064516129032</v>
          </cell>
          <cell r="E10">
            <v>134.774193548387</v>
          </cell>
          <cell r="F10">
            <v>327.516129032258</v>
          </cell>
          <cell r="G10">
            <v>104.41935483871</v>
          </cell>
          <cell r="H10">
            <v>566.709677419355</v>
          </cell>
          <cell r="I10">
            <v>33.5806451612903</v>
          </cell>
          <cell r="J10">
            <v>1605.83870967742</v>
          </cell>
        </row>
        <row r="10">
          <cell r="L10">
            <v>2433.8064516129</v>
          </cell>
        </row>
        <row r="10">
          <cell r="P10">
            <v>2630.77419354839</v>
          </cell>
          <cell r="Q10">
            <v>108.193548387097</v>
          </cell>
          <cell r="R10">
            <v>16</v>
          </cell>
          <cell r="S10">
            <v>41.4516129032258</v>
          </cell>
          <cell r="T10">
            <v>2796.41935483871</v>
          </cell>
          <cell r="U10">
            <v>-485.249064516129</v>
          </cell>
          <cell r="V10">
            <v>-123.184548387097</v>
          </cell>
          <cell r="W10">
            <v>-608.433612903226</v>
          </cell>
          <cell r="X10">
            <v>-13412</v>
          </cell>
          <cell r="Y10">
            <v>79037</v>
          </cell>
        </row>
        <row r="11">
          <cell r="B11">
            <v>36557</v>
          </cell>
          <cell r="C11">
            <v>1744.10344827586</v>
          </cell>
          <cell r="D11">
            <v>157.586206896552</v>
          </cell>
          <cell r="E11">
            <v>134.758620689655</v>
          </cell>
          <cell r="F11">
            <v>285.344827586207</v>
          </cell>
          <cell r="G11">
            <v>154.724137931035</v>
          </cell>
          <cell r="H11">
            <v>574.827586206897</v>
          </cell>
          <cell r="I11">
            <v>24.4137931034483</v>
          </cell>
          <cell r="J11">
            <v>1590.68965517241</v>
          </cell>
        </row>
        <row r="11">
          <cell r="L11">
            <v>2500.93103448276</v>
          </cell>
        </row>
        <row r="11">
          <cell r="P11">
            <v>2454.20689655172</v>
          </cell>
          <cell r="Q11">
            <v>177.827586206897</v>
          </cell>
          <cell r="R11">
            <v>15.8965517241379</v>
          </cell>
          <cell r="S11">
            <v>41.1724137931035</v>
          </cell>
          <cell r="T11">
            <v>2689.10344827586</v>
          </cell>
          <cell r="U11">
            <v>-495.611689655172</v>
          </cell>
          <cell r="V11">
            <v>-89.6461724137931</v>
          </cell>
          <cell r="W11">
            <v>-585.257862068965</v>
          </cell>
          <cell r="X11">
            <v>-8006</v>
          </cell>
          <cell r="Y11">
            <v>71031</v>
          </cell>
        </row>
        <row r="12">
          <cell r="B12">
            <v>36586</v>
          </cell>
          <cell r="C12">
            <v>1790.83870967742</v>
          </cell>
          <cell r="D12">
            <v>160.483870967742</v>
          </cell>
          <cell r="E12">
            <v>179</v>
          </cell>
          <cell r="F12">
            <v>256.774193548387</v>
          </cell>
          <cell r="G12">
            <v>143.516129032258</v>
          </cell>
          <cell r="H12">
            <v>579.290322580645</v>
          </cell>
          <cell r="I12">
            <v>22.4838709677419</v>
          </cell>
          <cell r="J12">
            <v>1611.41935483871</v>
          </cell>
        </row>
        <row r="12">
          <cell r="L12">
            <v>2553.09677419355</v>
          </cell>
        </row>
        <row r="12">
          <cell r="P12">
            <v>2118.09677419355</v>
          </cell>
          <cell r="Q12">
            <v>201.903225806452</v>
          </cell>
          <cell r="R12">
            <v>13</v>
          </cell>
          <cell r="S12">
            <v>41.6774193548387</v>
          </cell>
          <cell r="T12">
            <v>2374.67741935484</v>
          </cell>
          <cell r="U12">
            <v>-267.216806451613</v>
          </cell>
          <cell r="V12">
            <v>-37.8297096774194</v>
          </cell>
          <cell r="W12">
            <v>-305.046516129032</v>
          </cell>
          <cell r="X12">
            <v>4211</v>
          </cell>
          <cell r="Y12">
            <v>75242</v>
          </cell>
        </row>
        <row r="13">
          <cell r="B13">
            <v>36617</v>
          </cell>
          <cell r="C13">
            <v>1774.26666666667</v>
          </cell>
          <cell r="D13">
            <v>160.066666666667</v>
          </cell>
          <cell r="E13">
            <v>74.6666666666667</v>
          </cell>
          <cell r="F13">
            <v>246.733333333333</v>
          </cell>
          <cell r="G13">
            <v>51.2</v>
          </cell>
          <cell r="H13">
            <v>372.6</v>
          </cell>
          <cell r="I13">
            <v>0</v>
          </cell>
          <cell r="J13">
            <v>1586.1</v>
          </cell>
        </row>
        <row r="13">
          <cell r="L13">
            <v>2306.93333333333</v>
          </cell>
        </row>
        <row r="13">
          <cell r="P13">
            <v>1763.16666666667</v>
          </cell>
          <cell r="Q13">
            <v>188.166666666667</v>
          </cell>
          <cell r="R13">
            <v>12.8</v>
          </cell>
          <cell r="S13">
            <v>37.0333333333333</v>
          </cell>
          <cell r="T13">
            <v>2001.16666666667</v>
          </cell>
          <cell r="U13">
            <v>0.009</v>
          </cell>
          <cell r="V13">
            <v>0.009</v>
          </cell>
          <cell r="W13">
            <v>0.018</v>
          </cell>
          <cell r="X13">
            <v>9947</v>
          </cell>
          <cell r="Y13">
            <v>85189</v>
          </cell>
        </row>
        <row r="14">
          <cell r="B14">
            <v>36647</v>
          </cell>
          <cell r="C14">
            <v>1864.77419354839</v>
          </cell>
          <cell r="D14">
            <v>155.58064516129</v>
          </cell>
          <cell r="E14">
            <v>132.290322580645</v>
          </cell>
          <cell r="F14">
            <v>237.677419354839</v>
          </cell>
          <cell r="G14">
            <v>45.3225806451613</v>
          </cell>
          <cell r="H14">
            <v>415.290322580645</v>
          </cell>
          <cell r="I14">
            <v>0</v>
          </cell>
          <cell r="J14">
            <v>1599.96774193548</v>
          </cell>
        </row>
        <row r="14">
          <cell r="L14">
            <v>2435.64516129032</v>
          </cell>
        </row>
        <row r="14">
          <cell r="P14">
            <v>1902.38709677419</v>
          </cell>
          <cell r="Q14">
            <v>264.806451612903</v>
          </cell>
          <cell r="R14">
            <v>6.93548387096774</v>
          </cell>
          <cell r="S14">
            <v>33.7096774193548</v>
          </cell>
          <cell r="T14">
            <v>2207.83870967742</v>
          </cell>
          <cell r="U14">
            <v>0.009</v>
          </cell>
          <cell r="V14">
            <v>-8.23616129032258</v>
          </cell>
          <cell r="W14">
            <v>-8.22716129032258</v>
          </cell>
          <cell r="X14">
            <v>7471.39999999999</v>
          </cell>
          <cell r="Y14">
            <v>92660.4</v>
          </cell>
        </row>
        <row r="15">
          <cell r="B15">
            <v>36678</v>
          </cell>
          <cell r="C15">
            <v>1852.56666666667</v>
          </cell>
          <cell r="D15">
            <v>147.166666666667</v>
          </cell>
          <cell r="E15">
            <v>259.7</v>
          </cell>
          <cell r="F15">
            <v>299.7</v>
          </cell>
          <cell r="G15">
            <v>28.8</v>
          </cell>
          <cell r="H15">
            <v>588.2</v>
          </cell>
          <cell r="I15">
            <v>0</v>
          </cell>
          <cell r="J15">
            <v>1515.5</v>
          </cell>
        </row>
        <row r="15">
          <cell r="L15">
            <v>2587.93333333333</v>
          </cell>
        </row>
        <row r="15">
          <cell r="P15">
            <v>2096.66666666667</v>
          </cell>
          <cell r="Q15">
            <v>337.066666666667</v>
          </cell>
          <cell r="R15">
            <v>5</v>
          </cell>
          <cell r="S15">
            <v>36.2333333333333</v>
          </cell>
          <cell r="T15">
            <v>2474.96666666667</v>
          </cell>
          <cell r="U15">
            <v>0.009</v>
          </cell>
          <cell r="V15">
            <v>-24.8876666666667</v>
          </cell>
          <cell r="W15">
            <v>-24.8786666666667</v>
          </cell>
          <cell r="X15">
            <v>4060.10000000001</v>
          </cell>
          <cell r="Y15">
            <v>96720.5</v>
          </cell>
        </row>
        <row r="16">
          <cell r="B16">
            <v>36708</v>
          </cell>
          <cell r="C16">
            <v>1844.35483870968</v>
          </cell>
          <cell r="D16">
            <v>143.193548387097</v>
          </cell>
          <cell r="E16">
            <v>244.806451612903</v>
          </cell>
          <cell r="F16">
            <v>363.129032258065</v>
          </cell>
          <cell r="G16">
            <v>6.70967741935484</v>
          </cell>
          <cell r="H16">
            <v>614.645161290323</v>
          </cell>
          <cell r="I16">
            <v>0</v>
          </cell>
          <cell r="J16">
            <v>1476.1935483871</v>
          </cell>
        </row>
        <row r="16">
          <cell r="L16">
            <v>2602.1935483871</v>
          </cell>
        </row>
        <row r="16">
          <cell r="P16">
            <v>2189.48387096774</v>
          </cell>
          <cell r="Q16">
            <v>368.161290322581</v>
          </cell>
          <cell r="R16">
            <v>4</v>
          </cell>
          <cell r="S16">
            <v>36.3548387096774</v>
          </cell>
          <cell r="T16">
            <v>2598</v>
          </cell>
          <cell r="U16">
            <v>-67.3135806451613</v>
          </cell>
          <cell r="V16">
            <v>-20.1845483870968</v>
          </cell>
          <cell r="W16">
            <v>-87.4981290322581</v>
          </cell>
          <cell r="X16">
            <v>696</v>
          </cell>
          <cell r="Y16">
            <v>97416.5</v>
          </cell>
        </row>
        <row r="17">
          <cell r="B17">
            <v>36739</v>
          </cell>
          <cell r="C17">
            <v>1851.8064516129</v>
          </cell>
          <cell r="D17">
            <v>160.516129032258</v>
          </cell>
          <cell r="E17">
            <v>241.612903225806</v>
          </cell>
          <cell r="F17">
            <v>504.967741935484</v>
          </cell>
          <cell r="G17">
            <v>10.0967741935484</v>
          </cell>
          <cell r="H17">
            <v>756.677419354839</v>
          </cell>
          <cell r="I17">
            <v>0</v>
          </cell>
          <cell r="J17">
            <v>1429.35483870968</v>
          </cell>
        </row>
        <row r="17">
          <cell r="L17">
            <v>2769</v>
          </cell>
        </row>
        <row r="17">
          <cell r="P17">
            <v>2553.16129032258</v>
          </cell>
          <cell r="Q17">
            <v>422.451612903226</v>
          </cell>
          <cell r="R17">
            <v>4</v>
          </cell>
          <cell r="S17">
            <v>38.5806451612903</v>
          </cell>
          <cell r="T17">
            <v>3018.1935483871</v>
          </cell>
          <cell r="U17">
            <v>-221.055516129032</v>
          </cell>
          <cell r="V17">
            <v>30.8345161290323</v>
          </cell>
          <cell r="W17">
            <v>-190.221</v>
          </cell>
          <cell r="X17">
            <v>-6930</v>
          </cell>
          <cell r="Y17">
            <v>90486.5</v>
          </cell>
        </row>
        <row r="18">
          <cell r="B18">
            <v>36770</v>
          </cell>
          <cell r="C18">
            <v>1812.5</v>
          </cell>
          <cell r="D18">
            <v>162.9</v>
          </cell>
          <cell r="E18">
            <v>232.633333333333</v>
          </cell>
          <cell r="F18">
            <v>572.1</v>
          </cell>
          <cell r="G18">
            <v>18.4333333333333</v>
          </cell>
          <cell r="H18">
            <v>823.166666666667</v>
          </cell>
          <cell r="I18">
            <v>0</v>
          </cell>
          <cell r="J18">
            <v>1416.23333333333</v>
          </cell>
        </row>
        <row r="18">
          <cell r="L18">
            <v>2798.56666666667</v>
          </cell>
        </row>
        <row r="18">
          <cell r="O18">
            <v>0</v>
          </cell>
          <cell r="P18">
            <v>2501.23333333333</v>
          </cell>
          <cell r="Q18">
            <v>396.266666666667</v>
          </cell>
          <cell r="R18">
            <v>4.06666666666667</v>
          </cell>
          <cell r="S18">
            <v>39.8666666666667</v>
          </cell>
          <cell r="T18">
            <v>2941.43333333333</v>
          </cell>
          <cell r="U18">
            <v>-103.224333333333</v>
          </cell>
          <cell r="V18">
            <v>33.17</v>
          </cell>
          <cell r="W18">
            <v>-70.0543333333333</v>
          </cell>
          <cell r="X18">
            <v>-2143</v>
          </cell>
          <cell r="Y18">
            <v>88343.5</v>
          </cell>
        </row>
        <row r="19">
          <cell r="B19">
            <v>36800</v>
          </cell>
          <cell r="C19">
            <v>1789.58064516129</v>
          </cell>
          <cell r="D19">
            <v>164.645161290323</v>
          </cell>
          <cell r="E19">
            <v>275.064516129032</v>
          </cell>
          <cell r="F19">
            <v>607.225806451613</v>
          </cell>
          <cell r="G19">
            <v>6.45161290322581</v>
          </cell>
          <cell r="H19">
            <v>888.741935483871</v>
          </cell>
          <cell r="I19">
            <v>0</v>
          </cell>
          <cell r="J19">
            <v>1477.74193548387</v>
          </cell>
        </row>
        <row r="19">
          <cell r="L19">
            <v>2842.96774193548</v>
          </cell>
        </row>
        <row r="19">
          <cell r="O19">
            <v>0</v>
          </cell>
          <cell r="P19">
            <v>2397.87096774194</v>
          </cell>
          <cell r="Q19">
            <v>311.838709677419</v>
          </cell>
          <cell r="R19">
            <v>6.19354838709678</v>
          </cell>
          <cell r="S19">
            <v>39.1290322580645</v>
          </cell>
          <cell r="T19">
            <v>2755.03225806452</v>
          </cell>
          <cell r="U19">
            <v>-14.2813225806452</v>
          </cell>
          <cell r="V19">
            <v>36.77</v>
          </cell>
          <cell r="W19">
            <v>22.4886774193548</v>
          </cell>
          <cell r="X19">
            <v>3177</v>
          </cell>
          <cell r="Y19">
            <v>91520.5</v>
          </cell>
        </row>
        <row r="20">
          <cell r="B20">
            <v>36831</v>
          </cell>
          <cell r="C20">
            <v>1661.96666666667</v>
          </cell>
          <cell r="D20">
            <v>150</v>
          </cell>
          <cell r="E20">
            <v>304</v>
          </cell>
          <cell r="F20">
            <v>522.5</v>
          </cell>
          <cell r="G20">
            <v>123.5</v>
          </cell>
          <cell r="H20">
            <v>950</v>
          </cell>
          <cell r="I20">
            <v>0</v>
          </cell>
          <cell r="J20">
            <v>1465.3</v>
          </cell>
        </row>
        <row r="20">
          <cell r="L20">
            <v>2761.96666666667</v>
          </cell>
        </row>
        <row r="20">
          <cell r="O20">
            <v>0</v>
          </cell>
          <cell r="P20">
            <v>2973.3</v>
          </cell>
          <cell r="Q20">
            <v>196.666666666667</v>
          </cell>
          <cell r="R20">
            <v>15.3666666666667</v>
          </cell>
          <cell r="S20">
            <v>38.0666666666667</v>
          </cell>
          <cell r="T20">
            <v>3223.4</v>
          </cell>
          <cell r="U20">
            <v>-410.657666666667</v>
          </cell>
          <cell r="V20">
            <v>28.5033333333333</v>
          </cell>
          <cell r="W20">
            <v>-382.154333333333</v>
          </cell>
          <cell r="X20">
            <v>-12361</v>
          </cell>
          <cell r="Y20">
            <v>79159.5</v>
          </cell>
        </row>
        <row r="21">
          <cell r="B21">
            <v>36861</v>
          </cell>
          <cell r="C21">
            <v>1708.52380952381</v>
          </cell>
          <cell r="D21">
            <v>151</v>
          </cell>
          <cell r="E21">
            <v>304</v>
          </cell>
          <cell r="F21">
            <v>522.5</v>
          </cell>
          <cell r="G21">
            <v>123.5</v>
          </cell>
          <cell r="H21">
            <v>950</v>
          </cell>
          <cell r="I21">
            <v>0</v>
          </cell>
          <cell r="J21">
            <v>1422.95238095238</v>
          </cell>
          <cell r="K21">
            <v>0</v>
          </cell>
          <cell r="L21">
            <v>2809.52380952381</v>
          </cell>
        </row>
        <row r="21">
          <cell r="O21">
            <v>1</v>
          </cell>
          <cell r="P21">
            <v>2850.04761904762</v>
          </cell>
          <cell r="Q21">
            <v>285.571428571429</v>
          </cell>
          <cell r="R21">
            <v>14.3809523809524</v>
          </cell>
          <cell r="S21">
            <v>40.5714285714286</v>
          </cell>
          <cell r="T21">
            <v>3190.57142857143</v>
          </cell>
          <cell r="U21">
            <v>-212.419571428571</v>
          </cell>
          <cell r="V21">
            <v>26.0080952380952</v>
          </cell>
          <cell r="W21">
            <v>-186.411476190476</v>
          </cell>
          <cell r="X21">
            <v>-5778.75576190476</v>
          </cell>
          <cell r="Y21">
            <v>73380.7442380952</v>
          </cell>
        </row>
        <row r="22">
          <cell r="B22">
            <v>36892</v>
          </cell>
          <cell r="C22">
            <v>1650</v>
          </cell>
          <cell r="D22">
            <v>150</v>
          </cell>
          <cell r="E22">
            <v>320</v>
          </cell>
          <cell r="F22">
            <v>550</v>
          </cell>
          <cell r="G22">
            <v>130</v>
          </cell>
          <cell r="H22">
            <v>1000</v>
          </cell>
          <cell r="I22">
            <v>0</v>
          </cell>
          <cell r="J22">
            <v>1400</v>
          </cell>
          <cell r="K22" t="e">
            <v>#VALUE!</v>
          </cell>
          <cell r="L22" t="e">
            <v>#VALUE!</v>
          </cell>
        </row>
        <row r="22">
          <cell r="O22">
            <v>0</v>
          </cell>
          <cell r="P22" t="e">
            <v>#VALUE!</v>
          </cell>
          <cell r="Q22">
            <v>250</v>
          </cell>
          <cell r="R22">
            <v>9</v>
          </cell>
          <cell r="S22" t="e">
            <v>#VALUE!</v>
          </cell>
          <cell r="T22" t="e">
            <v>#VALUE!</v>
          </cell>
        </row>
        <row r="22">
          <cell r="W22" t="e">
            <v>#VALUE!</v>
          </cell>
          <cell r="X22" t="e">
            <v>#VALUE!</v>
          </cell>
          <cell r="Y22" t="e">
            <v>#VALUE!</v>
          </cell>
        </row>
        <row r="23">
          <cell r="B23">
            <v>36923</v>
          </cell>
          <cell r="C23">
            <v>1650</v>
          </cell>
          <cell r="D23">
            <v>150</v>
          </cell>
          <cell r="E23">
            <v>320</v>
          </cell>
          <cell r="F23">
            <v>550</v>
          </cell>
          <cell r="G23">
            <v>130</v>
          </cell>
          <cell r="H23">
            <v>1000</v>
          </cell>
          <cell r="I23">
            <v>0</v>
          </cell>
          <cell r="J23">
            <v>1400</v>
          </cell>
          <cell r="K23">
            <v>0</v>
          </cell>
          <cell r="L23">
            <v>2800</v>
          </cell>
        </row>
        <row r="23">
          <cell r="O23">
            <v>0</v>
          </cell>
          <cell r="P23">
            <v>2776.91724137931</v>
          </cell>
          <cell r="Q23">
            <v>250</v>
          </cell>
          <cell r="R23">
            <v>9</v>
          </cell>
          <cell r="S23">
            <v>30.8</v>
          </cell>
          <cell r="T23">
            <v>3066.71724137931</v>
          </cell>
        </row>
        <row r="23">
          <cell r="W23">
            <v>-266.717241379311</v>
          </cell>
          <cell r="X23">
            <v>-7468.08275862069</v>
          </cell>
          <cell r="Y23" t="e">
            <v>#VALUE!</v>
          </cell>
        </row>
        <row r="24">
          <cell r="B24">
            <v>36951</v>
          </cell>
          <cell r="C24">
            <v>1650</v>
          </cell>
          <cell r="D24">
            <v>150</v>
          </cell>
          <cell r="E24">
            <v>320</v>
          </cell>
          <cell r="F24">
            <v>550</v>
          </cell>
          <cell r="G24">
            <v>130</v>
          </cell>
          <cell r="H24">
            <v>1000</v>
          </cell>
          <cell r="I24">
            <v>0</v>
          </cell>
          <cell r="J24">
            <v>1400</v>
          </cell>
          <cell r="K24">
            <v>0</v>
          </cell>
          <cell r="L24">
            <v>2800</v>
          </cell>
        </row>
        <row r="24">
          <cell r="O24">
            <v>0</v>
          </cell>
          <cell r="P24">
            <v>2524.00161290323</v>
          </cell>
          <cell r="Q24">
            <v>250</v>
          </cell>
          <cell r="R24">
            <v>9</v>
          </cell>
          <cell r="S24">
            <v>30.8</v>
          </cell>
          <cell r="T24">
            <v>2813.80161290323</v>
          </cell>
        </row>
        <row r="24">
          <cell r="W24">
            <v>-13.8016129032267</v>
          </cell>
          <cell r="X24">
            <v>-427.850000000027</v>
          </cell>
          <cell r="Y24" t="e">
            <v>#VALUE!</v>
          </cell>
        </row>
        <row r="25">
          <cell r="B25">
            <v>36982</v>
          </cell>
          <cell r="C25">
            <v>1850</v>
          </cell>
          <cell r="D25">
            <v>150</v>
          </cell>
          <cell r="E25">
            <v>256</v>
          </cell>
          <cell r="F25">
            <v>440</v>
          </cell>
          <cell r="G25">
            <v>104</v>
          </cell>
          <cell r="H25">
            <v>800</v>
          </cell>
          <cell r="I25">
            <v>0</v>
          </cell>
          <cell r="J25">
            <v>1550</v>
          </cell>
          <cell r="K25">
            <v>0</v>
          </cell>
          <cell r="L25">
            <v>2800</v>
          </cell>
        </row>
        <row r="25">
          <cell r="O25">
            <v>0</v>
          </cell>
          <cell r="P25">
            <v>2001.325</v>
          </cell>
          <cell r="Q25">
            <v>300</v>
          </cell>
          <cell r="R25">
            <v>9</v>
          </cell>
          <cell r="S25">
            <v>30.8</v>
          </cell>
          <cell r="T25">
            <v>2341.125</v>
          </cell>
        </row>
        <row r="25">
          <cell r="W25">
            <v>458.875</v>
          </cell>
          <cell r="X25">
            <v>13766.25</v>
          </cell>
          <cell r="Y25" t="e">
            <v>#VALUE!</v>
          </cell>
        </row>
        <row r="26">
          <cell r="B26">
            <v>37012</v>
          </cell>
          <cell r="C26">
            <v>1850</v>
          </cell>
          <cell r="D26">
            <v>150</v>
          </cell>
          <cell r="E26">
            <v>256</v>
          </cell>
          <cell r="F26">
            <v>440</v>
          </cell>
          <cell r="G26">
            <v>104</v>
          </cell>
          <cell r="H26">
            <v>800</v>
          </cell>
          <cell r="I26">
            <v>0</v>
          </cell>
          <cell r="J26">
            <v>1550</v>
          </cell>
          <cell r="K26">
            <v>0</v>
          </cell>
          <cell r="L26">
            <v>2800</v>
          </cell>
        </row>
        <row r="26">
          <cell r="O26">
            <v>0</v>
          </cell>
          <cell r="P26">
            <v>1997.5064516129</v>
          </cell>
          <cell r="Q26">
            <v>300</v>
          </cell>
          <cell r="R26">
            <v>9</v>
          </cell>
          <cell r="S26">
            <v>30.8</v>
          </cell>
          <cell r="T26">
            <v>2337.3064516129</v>
          </cell>
        </row>
        <row r="26">
          <cell r="W26">
            <v>462.693548387097</v>
          </cell>
          <cell r="X26">
            <v>14343.5</v>
          </cell>
          <cell r="Y26" t="e">
            <v>#VALUE!</v>
          </cell>
        </row>
        <row r="27">
          <cell r="B27">
            <v>37043</v>
          </cell>
          <cell r="C27">
            <v>1850</v>
          </cell>
          <cell r="D27">
            <v>150</v>
          </cell>
          <cell r="E27">
            <v>256</v>
          </cell>
          <cell r="F27">
            <v>440</v>
          </cell>
          <cell r="G27">
            <v>104</v>
          </cell>
          <cell r="H27">
            <v>800</v>
          </cell>
          <cell r="I27">
            <v>0</v>
          </cell>
          <cell r="J27">
            <v>1550</v>
          </cell>
          <cell r="K27">
            <v>0</v>
          </cell>
          <cell r="L27">
            <v>2800</v>
          </cell>
        </row>
        <row r="27">
          <cell r="O27">
            <v>0</v>
          </cell>
          <cell r="P27">
            <v>2096.66666666667</v>
          </cell>
          <cell r="Q27">
            <v>300</v>
          </cell>
          <cell r="R27">
            <v>9</v>
          </cell>
          <cell r="S27">
            <v>30.8</v>
          </cell>
          <cell r="T27">
            <v>2436.46666666667</v>
          </cell>
        </row>
        <row r="27">
          <cell r="W27">
            <v>363.533333333333</v>
          </cell>
          <cell r="X27">
            <v>10906</v>
          </cell>
          <cell r="Y27" t="e">
            <v>#VALUE!</v>
          </cell>
        </row>
        <row r="28">
          <cell r="B28">
            <v>37073</v>
          </cell>
          <cell r="C28">
            <v>1850</v>
          </cell>
          <cell r="D28">
            <v>150</v>
          </cell>
          <cell r="E28">
            <v>256</v>
          </cell>
          <cell r="F28">
            <v>440</v>
          </cell>
          <cell r="G28">
            <v>104</v>
          </cell>
          <cell r="H28">
            <v>800</v>
          </cell>
          <cell r="I28">
            <v>0</v>
          </cell>
          <cell r="J28">
            <v>1550</v>
          </cell>
          <cell r="K28">
            <v>0</v>
          </cell>
          <cell r="L28">
            <v>2800</v>
          </cell>
        </row>
        <row r="28">
          <cell r="O28">
            <v>0</v>
          </cell>
          <cell r="P28">
            <v>2189.48387096774</v>
          </cell>
          <cell r="Q28">
            <v>300</v>
          </cell>
          <cell r="R28">
            <v>9</v>
          </cell>
          <cell r="S28">
            <v>30.8</v>
          </cell>
          <cell r="T28">
            <v>2529.28387096774</v>
          </cell>
        </row>
        <row r="28">
          <cell r="W28">
            <v>270.716129032258</v>
          </cell>
          <cell r="X28">
            <v>8392.19999999999</v>
          </cell>
          <cell r="Y28" t="e">
            <v>#VALUE!</v>
          </cell>
        </row>
        <row r="29">
          <cell r="B29">
            <v>37104</v>
          </cell>
          <cell r="C29">
            <v>1850</v>
          </cell>
          <cell r="D29">
            <v>150</v>
          </cell>
          <cell r="E29">
            <v>256</v>
          </cell>
          <cell r="F29">
            <v>440</v>
          </cell>
          <cell r="G29">
            <v>104</v>
          </cell>
          <cell r="H29">
            <v>800</v>
          </cell>
          <cell r="I29">
            <v>0</v>
          </cell>
          <cell r="J29">
            <v>1550</v>
          </cell>
          <cell r="K29">
            <v>0</v>
          </cell>
          <cell r="L29">
            <v>2800</v>
          </cell>
        </row>
        <row r="29">
          <cell r="O29">
            <v>0</v>
          </cell>
          <cell r="P29">
            <v>2553.16129032258</v>
          </cell>
          <cell r="Q29">
            <v>300</v>
          </cell>
          <cell r="R29">
            <v>9</v>
          </cell>
          <cell r="S29">
            <v>30.8</v>
          </cell>
          <cell r="T29">
            <v>2892.96129032258</v>
          </cell>
        </row>
        <row r="29">
          <cell r="W29">
            <v>-92.9612903225811</v>
          </cell>
          <cell r="X29">
            <v>-2881.80000000002</v>
          </cell>
          <cell r="Y29" t="e">
            <v>#VALUE!</v>
          </cell>
        </row>
        <row r="30">
          <cell r="B30">
            <v>37135</v>
          </cell>
          <cell r="C30">
            <v>1850</v>
          </cell>
          <cell r="D30">
            <v>150</v>
          </cell>
          <cell r="E30">
            <v>352</v>
          </cell>
          <cell r="F30">
            <v>605</v>
          </cell>
          <cell r="G30">
            <v>143</v>
          </cell>
          <cell r="H30">
            <v>1100</v>
          </cell>
          <cell r="I30">
            <v>0</v>
          </cell>
          <cell r="J30">
            <v>1550</v>
          </cell>
          <cell r="K30">
            <v>0</v>
          </cell>
          <cell r="L30">
            <v>3100</v>
          </cell>
        </row>
        <row r="30">
          <cell r="O30">
            <v>0</v>
          </cell>
          <cell r="P30">
            <v>2551.23333333333</v>
          </cell>
          <cell r="Q30">
            <v>300</v>
          </cell>
          <cell r="R30">
            <v>9</v>
          </cell>
          <cell r="S30">
            <v>34.1</v>
          </cell>
          <cell r="T30">
            <v>2894.33333333333</v>
          </cell>
        </row>
        <row r="30">
          <cell r="W30">
            <v>205.666666666667</v>
          </cell>
          <cell r="X30">
            <v>6170</v>
          </cell>
          <cell r="Y30" t="e">
            <v>#VALUE!</v>
          </cell>
        </row>
        <row r="31">
          <cell r="B31">
            <v>37165</v>
          </cell>
          <cell r="C31">
            <v>1850</v>
          </cell>
          <cell r="D31">
            <v>150</v>
          </cell>
          <cell r="E31">
            <v>352</v>
          </cell>
          <cell r="F31">
            <v>605</v>
          </cell>
          <cell r="G31">
            <v>143</v>
          </cell>
          <cell r="H31">
            <v>1100</v>
          </cell>
          <cell r="I31">
            <v>0</v>
          </cell>
          <cell r="J31">
            <v>1550</v>
          </cell>
          <cell r="K31">
            <v>0</v>
          </cell>
          <cell r="L31">
            <v>3100</v>
          </cell>
        </row>
        <row r="31">
          <cell r="O31">
            <v>120</v>
          </cell>
          <cell r="P31">
            <v>2567.87096774194</v>
          </cell>
          <cell r="Q31">
            <v>300</v>
          </cell>
          <cell r="R31">
            <v>9</v>
          </cell>
          <cell r="S31">
            <v>34.1</v>
          </cell>
          <cell r="T31">
            <v>2910.97096774194</v>
          </cell>
        </row>
        <row r="31">
          <cell r="W31">
            <v>189.029032258065</v>
          </cell>
          <cell r="X31">
            <v>5859.9</v>
          </cell>
          <cell r="Y31" t="e">
            <v>#VALUE!</v>
          </cell>
        </row>
        <row r="32">
          <cell r="B32">
            <v>37196</v>
          </cell>
          <cell r="C32">
            <v>1650</v>
          </cell>
          <cell r="D32">
            <v>150</v>
          </cell>
          <cell r="E32">
            <v>320</v>
          </cell>
          <cell r="F32">
            <v>550</v>
          </cell>
          <cell r="G32">
            <v>130</v>
          </cell>
          <cell r="H32">
            <v>1000</v>
          </cell>
          <cell r="I32">
            <v>0</v>
          </cell>
          <cell r="J32">
            <v>1500</v>
          </cell>
          <cell r="K32">
            <v>0</v>
          </cell>
          <cell r="L32">
            <v>2800</v>
          </cell>
        </row>
        <row r="32">
          <cell r="O32">
            <v>120</v>
          </cell>
          <cell r="P32">
            <v>3143.3</v>
          </cell>
          <cell r="Q32">
            <v>150</v>
          </cell>
          <cell r="R32">
            <v>9</v>
          </cell>
          <cell r="S32">
            <v>30.8</v>
          </cell>
          <cell r="T32">
            <v>3333.1</v>
          </cell>
        </row>
        <row r="32">
          <cell r="W32">
            <v>-533.1</v>
          </cell>
          <cell r="X32">
            <v>-15993</v>
          </cell>
          <cell r="Y32" t="e">
            <v>#VALUE!</v>
          </cell>
        </row>
        <row r="33">
          <cell r="B33">
            <v>37226</v>
          </cell>
          <cell r="C33">
            <v>1650</v>
          </cell>
          <cell r="D33">
            <v>150</v>
          </cell>
          <cell r="E33">
            <v>320</v>
          </cell>
          <cell r="F33">
            <v>550</v>
          </cell>
          <cell r="G33">
            <v>130</v>
          </cell>
          <cell r="H33">
            <v>1000</v>
          </cell>
          <cell r="I33">
            <v>0</v>
          </cell>
          <cell r="J33">
            <v>1500</v>
          </cell>
          <cell r="K33">
            <v>0</v>
          </cell>
          <cell r="L33">
            <v>2800</v>
          </cell>
        </row>
        <row r="33">
          <cell r="O33">
            <v>120</v>
          </cell>
          <cell r="P33">
            <v>3019.04761904762</v>
          </cell>
          <cell r="Q33">
            <v>150</v>
          </cell>
          <cell r="R33">
            <v>9</v>
          </cell>
          <cell r="S33">
            <v>30.8</v>
          </cell>
          <cell r="T33">
            <v>3208.84761904762</v>
          </cell>
        </row>
        <row r="33">
          <cell r="W33">
            <v>-408.847619047619</v>
          </cell>
          <cell r="X33">
            <v>-12674.2761904762</v>
          </cell>
          <cell r="Y33" t="e">
            <v>#VALUE!</v>
          </cell>
        </row>
        <row r="34">
          <cell r="B34">
            <v>37257</v>
          </cell>
          <cell r="C34">
            <v>1650</v>
          </cell>
          <cell r="D34">
            <v>150</v>
          </cell>
          <cell r="E34">
            <v>320</v>
          </cell>
          <cell r="F34">
            <v>550</v>
          </cell>
          <cell r="G34">
            <v>130</v>
          </cell>
          <cell r="H34">
            <v>1000</v>
          </cell>
          <cell r="I34">
            <v>0</v>
          </cell>
          <cell r="J34">
            <v>1500</v>
          </cell>
          <cell r="K34">
            <v>0</v>
          </cell>
          <cell r="L34">
            <v>2800</v>
          </cell>
        </row>
        <row r="34">
          <cell r="O34">
            <v>120</v>
          </cell>
          <cell r="P34" t="e">
            <v>#VALUE!</v>
          </cell>
          <cell r="Q34">
            <v>150</v>
          </cell>
          <cell r="R34">
            <v>9</v>
          </cell>
          <cell r="S34">
            <v>30.8</v>
          </cell>
          <cell r="T34" t="e">
            <v>#VALUE!</v>
          </cell>
        </row>
        <row r="34">
          <cell r="W34" t="e">
            <v>#VALUE!</v>
          </cell>
          <cell r="X34" t="e">
            <v>#VALUE!</v>
          </cell>
          <cell r="Y34" t="e">
            <v>#VALUE!</v>
          </cell>
        </row>
        <row r="35">
          <cell r="B35">
            <v>37288</v>
          </cell>
          <cell r="C35">
            <v>1650</v>
          </cell>
          <cell r="D35">
            <v>150</v>
          </cell>
          <cell r="E35">
            <v>320</v>
          </cell>
          <cell r="F35">
            <v>550</v>
          </cell>
          <cell r="G35">
            <v>130</v>
          </cell>
          <cell r="H35">
            <v>1000</v>
          </cell>
          <cell r="I35">
            <v>0</v>
          </cell>
          <cell r="J35">
            <v>1500</v>
          </cell>
          <cell r="K35">
            <v>0</v>
          </cell>
          <cell r="L35">
            <v>2800</v>
          </cell>
        </row>
        <row r="35">
          <cell r="O35">
            <v>120</v>
          </cell>
          <cell r="P35">
            <v>2946.91724137931</v>
          </cell>
          <cell r="Q35">
            <v>150</v>
          </cell>
          <cell r="R35">
            <v>9</v>
          </cell>
          <cell r="S35">
            <v>30.8</v>
          </cell>
          <cell r="T35">
            <v>3136.71724137931</v>
          </cell>
        </row>
        <row r="35">
          <cell r="W35">
            <v>-336.717241379311</v>
          </cell>
          <cell r="X35">
            <v>-9428.08275862069</v>
          </cell>
          <cell r="Y35" t="e">
            <v>#VALUE!</v>
          </cell>
        </row>
        <row r="36">
          <cell r="B36">
            <v>37316</v>
          </cell>
          <cell r="C36">
            <v>1650</v>
          </cell>
          <cell r="D36">
            <v>150</v>
          </cell>
          <cell r="E36">
            <v>320</v>
          </cell>
          <cell r="F36">
            <v>550</v>
          </cell>
          <cell r="G36">
            <v>130</v>
          </cell>
          <cell r="H36">
            <v>1000</v>
          </cell>
          <cell r="I36">
            <v>0</v>
          </cell>
          <cell r="J36">
            <v>1500</v>
          </cell>
          <cell r="K36">
            <v>0</v>
          </cell>
          <cell r="L36">
            <v>2800</v>
          </cell>
        </row>
        <row r="36">
          <cell r="O36">
            <v>120</v>
          </cell>
          <cell r="P36">
            <v>2694.00161290323</v>
          </cell>
          <cell r="Q36">
            <v>150</v>
          </cell>
          <cell r="R36">
            <v>9</v>
          </cell>
          <cell r="S36">
            <v>30.8</v>
          </cell>
          <cell r="T36">
            <v>2883.80161290323</v>
          </cell>
        </row>
        <row r="36">
          <cell r="W36">
            <v>-83.8016129032267</v>
          </cell>
          <cell r="X36">
            <v>-2597.85000000003</v>
          </cell>
          <cell r="Y36" t="e">
            <v>#VALUE!</v>
          </cell>
        </row>
        <row r="37">
          <cell r="B37">
            <v>37347</v>
          </cell>
          <cell r="C37">
            <v>1850</v>
          </cell>
          <cell r="D37">
            <v>150</v>
          </cell>
          <cell r="E37">
            <v>256</v>
          </cell>
          <cell r="F37">
            <v>440</v>
          </cell>
          <cell r="G37">
            <v>104</v>
          </cell>
          <cell r="H37">
            <v>800</v>
          </cell>
          <cell r="I37">
            <v>0</v>
          </cell>
          <cell r="J37">
            <v>1500</v>
          </cell>
          <cell r="K37">
            <v>0</v>
          </cell>
          <cell r="L37">
            <v>2800</v>
          </cell>
        </row>
        <row r="37">
          <cell r="O37">
            <v>120</v>
          </cell>
          <cell r="P37">
            <v>2121.325</v>
          </cell>
          <cell r="Q37">
            <v>350</v>
          </cell>
          <cell r="R37">
            <v>9</v>
          </cell>
          <cell r="S37">
            <v>30.8</v>
          </cell>
          <cell r="T37">
            <v>2511.125</v>
          </cell>
        </row>
        <row r="37">
          <cell r="W37">
            <v>288.875</v>
          </cell>
          <cell r="X37">
            <v>8666.25</v>
          </cell>
          <cell r="Y37" t="e">
            <v>#VALUE!</v>
          </cell>
        </row>
        <row r="38">
          <cell r="B38">
            <v>37377</v>
          </cell>
          <cell r="C38">
            <v>1850</v>
          </cell>
          <cell r="D38">
            <v>150</v>
          </cell>
          <cell r="E38">
            <v>256</v>
          </cell>
          <cell r="F38">
            <v>440</v>
          </cell>
          <cell r="G38">
            <v>104</v>
          </cell>
          <cell r="H38">
            <v>800</v>
          </cell>
          <cell r="I38">
            <v>0</v>
          </cell>
          <cell r="J38">
            <v>1500</v>
          </cell>
          <cell r="K38">
            <v>0</v>
          </cell>
          <cell r="L38">
            <v>2800</v>
          </cell>
        </row>
        <row r="38">
          <cell r="O38">
            <v>120</v>
          </cell>
          <cell r="P38">
            <v>2117.5064516129</v>
          </cell>
          <cell r="Q38">
            <v>350</v>
          </cell>
          <cell r="R38">
            <v>9</v>
          </cell>
          <cell r="S38">
            <v>30.8</v>
          </cell>
          <cell r="T38">
            <v>2507.3064516129</v>
          </cell>
        </row>
        <row r="38">
          <cell r="W38">
            <v>292.693548387097</v>
          </cell>
          <cell r="X38">
            <v>9073.5</v>
          </cell>
          <cell r="Y38" t="e">
            <v>#VALUE!</v>
          </cell>
        </row>
        <row r="39">
          <cell r="B39">
            <v>37408</v>
          </cell>
          <cell r="C39">
            <v>1850</v>
          </cell>
          <cell r="D39">
            <v>150</v>
          </cell>
          <cell r="E39">
            <v>256</v>
          </cell>
          <cell r="F39">
            <v>440</v>
          </cell>
          <cell r="G39">
            <v>104</v>
          </cell>
          <cell r="H39">
            <v>800</v>
          </cell>
          <cell r="I39">
            <v>0</v>
          </cell>
          <cell r="J39">
            <v>1500</v>
          </cell>
          <cell r="K39">
            <v>0</v>
          </cell>
          <cell r="L39">
            <v>2800</v>
          </cell>
        </row>
        <row r="39">
          <cell r="O39">
            <v>0</v>
          </cell>
          <cell r="P39">
            <v>2096.66666666667</v>
          </cell>
          <cell r="Q39">
            <v>350</v>
          </cell>
          <cell r="R39">
            <v>9</v>
          </cell>
          <cell r="S39">
            <v>30.8</v>
          </cell>
          <cell r="T39">
            <v>2486.46666666667</v>
          </cell>
        </row>
        <row r="39">
          <cell r="W39">
            <v>313.533333333333</v>
          </cell>
          <cell r="X39">
            <v>9405.99999999999</v>
          </cell>
          <cell r="Y39" t="e">
            <v>#VALUE!</v>
          </cell>
        </row>
        <row r="40">
          <cell r="B40">
            <v>37438</v>
          </cell>
          <cell r="C40">
            <v>1850</v>
          </cell>
          <cell r="D40">
            <v>150</v>
          </cell>
          <cell r="E40">
            <v>256</v>
          </cell>
          <cell r="F40">
            <v>440</v>
          </cell>
          <cell r="G40">
            <v>104</v>
          </cell>
          <cell r="H40">
            <v>800</v>
          </cell>
          <cell r="I40">
            <v>0</v>
          </cell>
          <cell r="J40">
            <v>1500</v>
          </cell>
          <cell r="K40">
            <v>0</v>
          </cell>
          <cell r="L40">
            <v>2800</v>
          </cell>
        </row>
        <row r="40">
          <cell r="O40">
            <v>0</v>
          </cell>
          <cell r="P40">
            <v>2189.48387096774</v>
          </cell>
          <cell r="Q40">
            <v>350</v>
          </cell>
          <cell r="R40">
            <v>9</v>
          </cell>
          <cell r="S40">
            <v>30.8</v>
          </cell>
          <cell r="T40">
            <v>2579.28387096774</v>
          </cell>
        </row>
        <row r="40">
          <cell r="W40">
            <v>220.716129032258</v>
          </cell>
          <cell r="X40">
            <v>6842.19999999999</v>
          </cell>
          <cell r="Y40" t="e">
            <v>#VALUE!</v>
          </cell>
        </row>
        <row r="41">
          <cell r="B41">
            <v>37469</v>
          </cell>
          <cell r="C41">
            <v>1850</v>
          </cell>
          <cell r="D41">
            <v>150</v>
          </cell>
          <cell r="E41">
            <v>256</v>
          </cell>
          <cell r="F41">
            <v>440</v>
          </cell>
          <cell r="G41">
            <v>104</v>
          </cell>
          <cell r="H41">
            <v>800</v>
          </cell>
          <cell r="I41">
            <v>0</v>
          </cell>
          <cell r="J41">
            <v>1500</v>
          </cell>
          <cell r="K41">
            <v>0</v>
          </cell>
          <cell r="L41">
            <v>2800</v>
          </cell>
        </row>
        <row r="41">
          <cell r="O41">
            <v>0</v>
          </cell>
          <cell r="P41">
            <v>2553.16129032258</v>
          </cell>
          <cell r="Q41">
            <v>350</v>
          </cell>
          <cell r="R41">
            <v>9</v>
          </cell>
          <cell r="S41">
            <v>30.8</v>
          </cell>
          <cell r="T41">
            <v>2942.96129032258</v>
          </cell>
        </row>
        <row r="41">
          <cell r="W41">
            <v>-142.961290322581</v>
          </cell>
          <cell r="X41">
            <v>-4431.80000000002</v>
          </cell>
          <cell r="Y41" t="e">
            <v>#VALUE!</v>
          </cell>
        </row>
        <row r="42">
          <cell r="B42">
            <v>37500</v>
          </cell>
          <cell r="C42">
            <v>1850</v>
          </cell>
          <cell r="D42">
            <v>150</v>
          </cell>
          <cell r="E42">
            <v>256</v>
          </cell>
          <cell r="F42">
            <v>440</v>
          </cell>
          <cell r="G42">
            <v>104</v>
          </cell>
          <cell r="H42">
            <v>800</v>
          </cell>
          <cell r="I42">
            <v>0</v>
          </cell>
          <cell r="J42">
            <v>1500</v>
          </cell>
          <cell r="K42">
            <v>0</v>
          </cell>
          <cell r="L42">
            <v>2800</v>
          </cell>
        </row>
        <row r="42">
          <cell r="O42">
            <v>0</v>
          </cell>
          <cell r="P42">
            <v>2551.23333333333</v>
          </cell>
          <cell r="Q42">
            <v>350</v>
          </cell>
          <cell r="R42">
            <v>9</v>
          </cell>
          <cell r="S42">
            <v>30.8</v>
          </cell>
          <cell r="T42">
            <v>2941.03333333333</v>
          </cell>
        </row>
        <row r="42">
          <cell r="W42">
            <v>-141.033333333334</v>
          </cell>
          <cell r="X42">
            <v>-4231.00000000001</v>
          </cell>
          <cell r="Y42" t="e">
            <v>#VALUE!</v>
          </cell>
        </row>
        <row r="43">
          <cell r="B43">
            <v>37530</v>
          </cell>
          <cell r="C43">
            <v>1850</v>
          </cell>
          <cell r="D43">
            <v>150</v>
          </cell>
          <cell r="E43">
            <v>256</v>
          </cell>
          <cell r="F43">
            <v>440</v>
          </cell>
          <cell r="G43">
            <v>104</v>
          </cell>
          <cell r="H43">
            <v>800</v>
          </cell>
          <cell r="I43">
            <v>0</v>
          </cell>
          <cell r="J43">
            <v>1500</v>
          </cell>
          <cell r="K43">
            <v>0</v>
          </cell>
          <cell r="L43">
            <v>2800</v>
          </cell>
        </row>
        <row r="43">
          <cell r="O43">
            <v>0</v>
          </cell>
          <cell r="P43">
            <v>2447.87096774194</v>
          </cell>
          <cell r="Q43">
            <v>350</v>
          </cell>
          <cell r="R43">
            <v>9</v>
          </cell>
          <cell r="S43">
            <v>30.8</v>
          </cell>
          <cell r="T43">
            <v>2837.67096774194</v>
          </cell>
        </row>
        <row r="43">
          <cell r="W43">
            <v>-37.6709677419358</v>
          </cell>
          <cell r="X43">
            <v>-1167.80000000001</v>
          </cell>
          <cell r="Y43" t="e">
            <v>#VALUE!</v>
          </cell>
        </row>
        <row r="44">
          <cell r="B44">
            <v>37561</v>
          </cell>
          <cell r="C44">
            <v>1650</v>
          </cell>
          <cell r="D44">
            <v>150</v>
          </cell>
          <cell r="E44">
            <v>256</v>
          </cell>
          <cell r="F44">
            <v>440</v>
          </cell>
          <cell r="G44">
            <v>104</v>
          </cell>
          <cell r="H44">
            <v>800</v>
          </cell>
          <cell r="I44">
            <v>0</v>
          </cell>
          <cell r="J44">
            <v>1650</v>
          </cell>
          <cell r="K44">
            <v>0</v>
          </cell>
          <cell r="L44">
            <v>2600</v>
          </cell>
        </row>
        <row r="44">
          <cell r="O44">
            <v>356.4</v>
          </cell>
          <cell r="P44">
            <v>3379.7</v>
          </cell>
          <cell r="Q44">
            <v>0</v>
          </cell>
          <cell r="R44">
            <v>9</v>
          </cell>
          <cell r="S44">
            <v>28.6</v>
          </cell>
          <cell r="T44">
            <v>3417.3</v>
          </cell>
        </row>
        <row r="44">
          <cell r="W44">
            <v>-817.3</v>
          </cell>
          <cell r="X44">
            <v>-24519</v>
          </cell>
          <cell r="Y44" t="e">
            <v>#VALUE!</v>
          </cell>
        </row>
        <row r="45">
          <cell r="B45">
            <v>37591</v>
          </cell>
          <cell r="C45">
            <v>1650</v>
          </cell>
          <cell r="D45">
            <v>150</v>
          </cell>
          <cell r="E45">
            <v>256</v>
          </cell>
          <cell r="F45">
            <v>440</v>
          </cell>
          <cell r="G45">
            <v>104</v>
          </cell>
          <cell r="H45">
            <v>800</v>
          </cell>
          <cell r="I45">
            <v>0</v>
          </cell>
          <cell r="J45">
            <v>1650</v>
          </cell>
          <cell r="K45">
            <v>0</v>
          </cell>
          <cell r="L45">
            <v>2600</v>
          </cell>
        </row>
        <row r="45">
          <cell r="O45">
            <v>356.4</v>
          </cell>
          <cell r="P45">
            <v>3255.44761904762</v>
          </cell>
          <cell r="Q45">
            <v>0</v>
          </cell>
          <cell r="R45">
            <v>9</v>
          </cell>
          <cell r="S45">
            <v>28.6</v>
          </cell>
          <cell r="T45">
            <v>3293.04761904762</v>
          </cell>
        </row>
        <row r="45">
          <cell r="W45">
            <v>-693.047619047619</v>
          </cell>
          <cell r="X45">
            <v>-21484.4761904762</v>
          </cell>
          <cell r="Y45" t="e">
            <v>#VALUE!</v>
          </cell>
        </row>
        <row r="46">
          <cell r="B46">
            <v>37622</v>
          </cell>
        </row>
        <row r="48">
          <cell r="C48" t="str">
            <v>Malin Assumptions</v>
          </cell>
        </row>
        <row r="48">
          <cell r="H48" t="str">
            <v>Winter Peak Day</v>
          </cell>
          <cell r="I48" t="str">
            <v>Supply</v>
          </cell>
          <cell r="J48" t="str">
            <v>Demand</v>
          </cell>
        </row>
        <row r="49">
          <cell r="C49" t="str">
            <v>Summer: If Aeco/Malin &gt; variable, 1850, 1700</v>
          </cell>
        </row>
        <row r="49">
          <cell r="H49">
            <v>36509</v>
          </cell>
          <cell r="I49">
            <v>3553</v>
          </cell>
          <cell r="J49">
            <v>3492</v>
          </cell>
          <cell r="K49">
            <v>36531</v>
          </cell>
        </row>
        <row r="50">
          <cell r="C50" t="str">
            <v>Winter: If Socal/Malin &gt; variable, 1800, 1650</v>
          </cell>
        </row>
        <row r="51">
          <cell r="H51" t="str">
            <v>SF</v>
          </cell>
          <cell r="I51" t="str">
            <v>55 / 44</v>
          </cell>
          <cell r="J51" t="str">
            <v>56 / 38</v>
          </cell>
        </row>
        <row r="52">
          <cell r="C52" t="str">
            <v>Baja Assumptions</v>
          </cell>
        </row>
        <row r="52">
          <cell r="H52" t="str">
            <v>Sacr</v>
          </cell>
          <cell r="I52" t="str">
            <v>57 / 30</v>
          </cell>
          <cell r="J52" t="str">
            <v>52 / 29</v>
          </cell>
        </row>
        <row r="53">
          <cell r="C53" t="str">
            <v>If Socal/SJ &gt;$0.60, 800, 650</v>
          </cell>
        </row>
        <row r="53">
          <cell r="H53" t="str">
            <v>Summer Peak Day</v>
          </cell>
        </row>
        <row r="54">
          <cell r="I54" t="str">
            <v>Supply</v>
          </cell>
          <cell r="J54" t="str">
            <v>Demand</v>
          </cell>
        </row>
        <row r="55">
          <cell r="C55" t="str">
            <v>KRS Supply Assumptions</v>
          </cell>
        </row>
        <row r="55">
          <cell r="H55">
            <v>36732</v>
          </cell>
          <cell r="I55">
            <v>3169</v>
          </cell>
          <cell r="J55">
            <v>3063</v>
          </cell>
          <cell r="K55">
            <v>36737</v>
          </cell>
        </row>
        <row r="56">
          <cell r="C56" t="str">
            <v>Summer: Supply of 50</v>
          </cell>
        </row>
        <row r="56">
          <cell r="H56" t="str">
            <v>SF</v>
          </cell>
          <cell r="I56" t="str">
            <v>69 / 53</v>
          </cell>
          <cell r="J56" t="str">
            <v>71 / 54</v>
          </cell>
        </row>
        <row r="57">
          <cell r="C57" t="str">
            <v>Winter: Supply of 150</v>
          </cell>
        </row>
        <row r="57">
          <cell r="H57" t="str">
            <v>Sacr</v>
          </cell>
          <cell r="I57" t="str">
            <v>95 / 60</v>
          </cell>
          <cell r="J57" t="str">
            <v>99 / 64</v>
          </cell>
        </row>
        <row r="59">
          <cell r="C59" t="str">
            <v>KRS Demand Assumptions</v>
          </cell>
        </row>
        <row r="60">
          <cell r="C60" t="str">
            <v>If Socal/Malin &gt; variable, 300,150</v>
          </cell>
        </row>
        <row r="61">
          <cell r="C61" t="str">
            <v>If Malin &gt; Socal, 0</v>
          </cell>
        </row>
      </sheetData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CurveFetch"/>
      <sheetName val="Sheet2"/>
      <sheetName val="Sheet3"/>
    </sheetNames>
    <sheetDataSet>
      <sheetData sheetId="0">
        <row r="8">
          <cell r="D8">
            <v>36923</v>
          </cell>
          <cell r="E8">
            <v>9.128</v>
          </cell>
          <cell r="F8">
            <v>-0.625</v>
          </cell>
          <cell r="G8">
            <v>-0.26</v>
          </cell>
          <cell r="H8">
            <v>-0.7</v>
          </cell>
          <cell r="I8">
            <v>-0.27290024871838</v>
          </cell>
          <cell r="J8">
            <v>0.58</v>
          </cell>
          <cell r="K8">
            <v>0.38</v>
          </cell>
          <cell r="L8">
            <v>0.78</v>
          </cell>
          <cell r="M8">
            <v>0</v>
          </cell>
          <cell r="N8">
            <v>0.061210621866435</v>
          </cell>
          <cell r="O8">
            <v>0.025</v>
          </cell>
          <cell r="P8">
            <v>-0.12</v>
          </cell>
        </row>
        <row r="8">
          <cell r="R8">
            <v>-0.21</v>
          </cell>
          <cell r="S8">
            <v>162</v>
          </cell>
        </row>
        <row r="9">
          <cell r="D9">
            <v>36951</v>
          </cell>
          <cell r="E9">
            <v>8.605</v>
          </cell>
          <cell r="F9">
            <v>-0.64</v>
          </cell>
          <cell r="G9">
            <v>-0.26</v>
          </cell>
          <cell r="H9">
            <v>-0.65</v>
          </cell>
          <cell r="I9">
            <v>-0.24691303969847</v>
          </cell>
          <cell r="J9">
            <v>0.22</v>
          </cell>
          <cell r="K9">
            <v>0.07</v>
          </cell>
          <cell r="L9">
            <v>0.42</v>
          </cell>
          <cell r="M9">
            <v>0</v>
          </cell>
          <cell r="N9">
            <v>0.059682982997529</v>
          </cell>
          <cell r="O9">
            <v>0</v>
          </cell>
          <cell r="P9">
            <v>-0.12</v>
          </cell>
        </row>
        <row r="9">
          <cell r="R9">
            <v>-0.2</v>
          </cell>
          <cell r="S9">
            <v>150</v>
          </cell>
        </row>
        <row r="10">
          <cell r="D10">
            <v>36982</v>
          </cell>
          <cell r="E10">
            <v>6.65</v>
          </cell>
          <cell r="F10">
            <v>-0.45</v>
          </cell>
          <cell r="G10">
            <v>-0.155</v>
          </cell>
          <cell r="H10">
            <v>-0.6</v>
          </cell>
          <cell r="I10">
            <v>-0.25</v>
          </cell>
          <cell r="J10">
            <v>0.345</v>
          </cell>
          <cell r="K10">
            <v>-0.005</v>
          </cell>
          <cell r="L10">
            <v>0.445</v>
          </cell>
          <cell r="M10">
            <v>0.0025</v>
          </cell>
          <cell r="N10">
            <v>0.058415947446133</v>
          </cell>
          <cell r="O10">
            <v>-0.105</v>
          </cell>
          <cell r="P10">
            <v>-0.13</v>
          </cell>
        </row>
        <row r="10">
          <cell r="R10">
            <v>-0.08</v>
          </cell>
          <cell r="S10">
            <v>150</v>
          </cell>
        </row>
        <row r="11">
          <cell r="D11">
            <v>37012</v>
          </cell>
          <cell r="E11">
            <v>6.065</v>
          </cell>
          <cell r="F11">
            <v>-0.45</v>
          </cell>
          <cell r="G11">
            <v>-0.135</v>
          </cell>
          <cell r="H11">
            <v>-0.6</v>
          </cell>
          <cell r="I11">
            <v>-0.25</v>
          </cell>
          <cell r="J11">
            <v>0.825</v>
          </cell>
          <cell r="K11">
            <v>0.475</v>
          </cell>
          <cell r="L11">
            <v>0.925</v>
          </cell>
          <cell r="M11">
            <v>0.0025</v>
          </cell>
          <cell r="N11">
            <v>0.057620465192262</v>
          </cell>
          <cell r="O11">
            <v>-0.105</v>
          </cell>
          <cell r="P11">
            <v>-0.115</v>
          </cell>
        </row>
        <row r="11">
          <cell r="R11">
            <v>-0.07</v>
          </cell>
          <cell r="S11">
            <v>155</v>
          </cell>
        </row>
        <row r="12">
          <cell r="D12">
            <v>37043</v>
          </cell>
          <cell r="E12">
            <v>6.015</v>
          </cell>
          <cell r="F12">
            <v>-0.45</v>
          </cell>
          <cell r="G12">
            <v>-0.155</v>
          </cell>
          <cell r="H12">
            <v>-0.6</v>
          </cell>
          <cell r="I12">
            <v>-0.25</v>
          </cell>
          <cell r="J12">
            <v>1.225</v>
          </cell>
          <cell r="K12">
            <v>0.875</v>
          </cell>
          <cell r="L12">
            <v>1.325</v>
          </cell>
          <cell r="M12">
            <v>0.0025</v>
          </cell>
          <cell r="N12">
            <v>0.056951683570872</v>
          </cell>
          <cell r="O12">
            <v>-0.105</v>
          </cell>
          <cell r="P12">
            <v>-0.11</v>
          </cell>
        </row>
        <row r="12">
          <cell r="R12">
            <v>-0.07</v>
          </cell>
          <cell r="S12">
            <v>230</v>
          </cell>
        </row>
        <row r="13">
          <cell r="D13">
            <v>37073</v>
          </cell>
          <cell r="E13">
            <v>6</v>
          </cell>
          <cell r="F13">
            <v>-0.445</v>
          </cell>
          <cell r="G13">
            <v>-0.06</v>
          </cell>
          <cell r="H13">
            <v>-0.81</v>
          </cell>
          <cell r="I13">
            <v>-0.25</v>
          </cell>
          <cell r="J13">
            <v>1.76</v>
          </cell>
          <cell r="K13">
            <v>1.31</v>
          </cell>
          <cell r="L13">
            <v>1.66</v>
          </cell>
          <cell r="M13">
            <v>0.0025</v>
          </cell>
          <cell r="N13">
            <v>0.056350655408428</v>
          </cell>
          <cell r="O13">
            <v>-0.105</v>
          </cell>
          <cell r="P13">
            <v>-0.11</v>
          </cell>
        </row>
        <row r="13">
          <cell r="R13">
            <v>-0.04</v>
          </cell>
          <cell r="S13">
            <v>310</v>
          </cell>
        </row>
        <row r="14">
          <cell r="D14">
            <v>37104</v>
          </cell>
          <cell r="E14">
            <v>5.99</v>
          </cell>
          <cell r="F14">
            <v>-0.445</v>
          </cell>
          <cell r="G14">
            <v>-0.02</v>
          </cell>
          <cell r="H14">
            <v>-0.81</v>
          </cell>
          <cell r="I14">
            <v>-0.25</v>
          </cell>
          <cell r="J14">
            <v>1.87</v>
          </cell>
          <cell r="K14">
            <v>1.42</v>
          </cell>
          <cell r="L14">
            <v>1.77</v>
          </cell>
          <cell r="M14">
            <v>0.0025</v>
          </cell>
          <cell r="N14">
            <v>0.055818790797591</v>
          </cell>
          <cell r="O14">
            <v>-0.105</v>
          </cell>
          <cell r="P14">
            <v>-0.11</v>
          </cell>
        </row>
        <row r="14">
          <cell r="R14">
            <v>-0.01</v>
          </cell>
          <cell r="S14">
            <v>320</v>
          </cell>
        </row>
        <row r="15">
          <cell r="D15">
            <v>37135</v>
          </cell>
          <cell r="E15">
            <v>5.957</v>
          </cell>
          <cell r="F15">
            <v>-0.445</v>
          </cell>
          <cell r="G15">
            <v>-0.02</v>
          </cell>
          <cell r="H15">
            <v>-0.81</v>
          </cell>
          <cell r="I15">
            <v>-0.25</v>
          </cell>
          <cell r="J15">
            <v>1.77</v>
          </cell>
          <cell r="K15">
            <v>1.32</v>
          </cell>
          <cell r="L15">
            <v>1.67</v>
          </cell>
          <cell r="M15">
            <v>0.0025</v>
          </cell>
          <cell r="N15">
            <v>0.055286926280937</v>
          </cell>
          <cell r="O15">
            <v>-0.105</v>
          </cell>
          <cell r="P15">
            <v>-0.105</v>
          </cell>
        </row>
        <row r="15">
          <cell r="R15">
            <v>-0.01</v>
          </cell>
          <cell r="S15">
            <v>300</v>
          </cell>
        </row>
        <row r="16">
          <cell r="D16">
            <v>37165</v>
          </cell>
          <cell r="E16">
            <v>5.962</v>
          </cell>
          <cell r="F16">
            <v>-0.495</v>
          </cell>
          <cell r="G16">
            <v>-0.04</v>
          </cell>
          <cell r="H16">
            <v>-0.75</v>
          </cell>
          <cell r="I16">
            <v>-0.25</v>
          </cell>
          <cell r="J16">
            <v>0.9</v>
          </cell>
          <cell r="K16">
            <v>0.5</v>
          </cell>
          <cell r="L16">
            <v>0.95</v>
          </cell>
          <cell r="M16">
            <v>0.0025</v>
          </cell>
          <cell r="N16">
            <v>0.054847843829286</v>
          </cell>
          <cell r="O16">
            <v>-0.105</v>
          </cell>
          <cell r="P16">
            <v>-0.1</v>
          </cell>
        </row>
        <row r="16">
          <cell r="R16">
            <v>-0.015</v>
          </cell>
          <cell r="S16">
            <v>142</v>
          </cell>
        </row>
        <row r="17">
          <cell r="D17">
            <v>37196</v>
          </cell>
          <cell r="E17">
            <v>6.06</v>
          </cell>
          <cell r="F17">
            <v>-0.3</v>
          </cell>
          <cell r="G17">
            <v>-0.03</v>
          </cell>
          <cell r="H17">
            <v>-0.38</v>
          </cell>
          <cell r="I17">
            <v>-0.17</v>
          </cell>
          <cell r="J17">
            <v>1.11</v>
          </cell>
          <cell r="K17">
            <v>1.01</v>
          </cell>
          <cell r="L17">
            <v>1.44</v>
          </cell>
          <cell r="M17">
            <v>0.005</v>
          </cell>
          <cell r="N17">
            <v>0.05451670929084</v>
          </cell>
          <cell r="O17">
            <v>0.813</v>
          </cell>
          <cell r="P17">
            <v>-0.12</v>
          </cell>
        </row>
        <row r="17">
          <cell r="R17">
            <v>-0.03</v>
          </cell>
          <cell r="S17">
            <v>112</v>
          </cell>
        </row>
        <row r="18">
          <cell r="D18">
            <v>37226</v>
          </cell>
          <cell r="E18">
            <v>6.19</v>
          </cell>
          <cell r="F18">
            <v>-0.3</v>
          </cell>
          <cell r="G18">
            <v>-0.03</v>
          </cell>
          <cell r="H18">
            <v>-0.38</v>
          </cell>
          <cell r="I18">
            <v>-0.17</v>
          </cell>
          <cell r="J18">
            <v>1.11</v>
          </cell>
          <cell r="K18">
            <v>1.01</v>
          </cell>
          <cell r="L18">
            <v>1.44</v>
          </cell>
          <cell r="M18">
            <v>0.005</v>
          </cell>
          <cell r="N18">
            <v>0.05419625654648</v>
          </cell>
          <cell r="O18">
            <v>0.918</v>
          </cell>
          <cell r="P18">
            <v>-0.1225</v>
          </cell>
        </row>
        <row r="18">
          <cell r="R18">
            <v>-0.03</v>
          </cell>
          <cell r="S18">
            <v>97</v>
          </cell>
        </row>
        <row r="19">
          <cell r="D19">
            <v>37257</v>
          </cell>
          <cell r="E19">
            <v>6.195</v>
          </cell>
          <cell r="F19">
            <v>-0.3</v>
          </cell>
          <cell r="G19">
            <v>-0.03</v>
          </cell>
          <cell r="H19">
            <v>-0.38</v>
          </cell>
          <cell r="I19">
            <v>-0.17</v>
          </cell>
          <cell r="J19">
            <v>1.1025</v>
          </cell>
          <cell r="K19">
            <v>1.0025</v>
          </cell>
          <cell r="L19">
            <v>1.4325</v>
          </cell>
          <cell r="M19">
            <v>0.005</v>
          </cell>
          <cell r="N19">
            <v>0.053977796992254</v>
          </cell>
          <cell r="O19">
            <v>0.938</v>
          </cell>
          <cell r="P19">
            <v>-0.125</v>
          </cell>
        </row>
        <row r="19">
          <cell r="R19">
            <v>-0.03</v>
          </cell>
          <cell r="S19">
            <v>95</v>
          </cell>
        </row>
        <row r="20">
          <cell r="D20">
            <v>37288</v>
          </cell>
          <cell r="E20">
            <v>5.94</v>
          </cell>
          <cell r="F20">
            <v>-0.3</v>
          </cell>
          <cell r="G20">
            <v>-0.03</v>
          </cell>
          <cell r="H20">
            <v>-0.38</v>
          </cell>
          <cell r="I20">
            <v>-0.17</v>
          </cell>
          <cell r="J20">
            <v>1.1025</v>
          </cell>
          <cell r="K20">
            <v>1.0025</v>
          </cell>
          <cell r="L20">
            <v>1.4325</v>
          </cell>
          <cell r="M20">
            <v>0.005</v>
          </cell>
          <cell r="N20">
            <v>0.053915348866635</v>
          </cell>
          <cell r="O20">
            <v>0.833</v>
          </cell>
          <cell r="P20">
            <v>-0.1175</v>
          </cell>
        </row>
        <row r="20">
          <cell r="R20">
            <v>-0.03</v>
          </cell>
          <cell r="S20">
            <v>85</v>
          </cell>
        </row>
        <row r="21">
          <cell r="D21">
            <v>37316</v>
          </cell>
          <cell r="E21">
            <v>5.6</v>
          </cell>
          <cell r="F21">
            <v>-0.3</v>
          </cell>
          <cell r="G21">
            <v>-0.03</v>
          </cell>
          <cell r="H21">
            <v>-0.38</v>
          </cell>
          <cell r="I21">
            <v>-0.17</v>
          </cell>
          <cell r="J21">
            <v>1.1025</v>
          </cell>
          <cell r="K21">
            <v>1.0025</v>
          </cell>
          <cell r="L21">
            <v>1.4325</v>
          </cell>
          <cell r="M21">
            <v>0.005</v>
          </cell>
          <cell r="N21">
            <v>0.053858944109129</v>
          </cell>
          <cell r="O21">
            <v>0.623</v>
          </cell>
          <cell r="P21">
            <v>-0.115</v>
          </cell>
        </row>
        <row r="21">
          <cell r="R21">
            <v>-0.03</v>
          </cell>
          <cell r="S21">
            <v>75</v>
          </cell>
        </row>
        <row r="22">
          <cell r="D22">
            <v>37347</v>
          </cell>
          <cell r="E22">
            <v>4.72</v>
          </cell>
          <cell r="F22">
            <v>-0.325</v>
          </cell>
          <cell r="G22">
            <v>-0.03</v>
          </cell>
          <cell r="H22">
            <v>-0.64</v>
          </cell>
          <cell r="I22">
            <v>-0.415</v>
          </cell>
          <cell r="J22">
            <v>1.055</v>
          </cell>
          <cell r="K22">
            <v>0.655</v>
          </cell>
          <cell r="L22">
            <v>1.155</v>
          </cell>
          <cell r="M22">
            <v>0.0035</v>
          </cell>
          <cell r="N22">
            <v>0.053811179361892</v>
          </cell>
          <cell r="O22">
            <v>-0.1</v>
          </cell>
          <cell r="P22">
            <v>-0.12</v>
          </cell>
        </row>
        <row r="22">
          <cell r="R22">
            <v>-0.03</v>
          </cell>
          <cell r="S22">
            <v>75</v>
          </cell>
        </row>
        <row r="23">
          <cell r="D23">
            <v>37377</v>
          </cell>
          <cell r="E23">
            <v>4.513</v>
          </cell>
          <cell r="F23">
            <v>-0.325</v>
          </cell>
          <cell r="G23">
            <v>-0.03</v>
          </cell>
          <cell r="H23">
            <v>-0.64</v>
          </cell>
          <cell r="I23">
            <v>-0.415</v>
          </cell>
          <cell r="J23">
            <v>1.055</v>
          </cell>
          <cell r="K23">
            <v>0.655</v>
          </cell>
          <cell r="L23">
            <v>1.155</v>
          </cell>
          <cell r="M23">
            <v>0.0035</v>
          </cell>
          <cell r="N23">
            <v>0.053783211531939</v>
          </cell>
          <cell r="O23">
            <v>-0.1</v>
          </cell>
          <cell r="P23">
            <v>-0.12</v>
          </cell>
        </row>
        <row r="23">
          <cell r="R23">
            <v>-0.03</v>
          </cell>
          <cell r="S23">
            <v>80</v>
          </cell>
        </row>
        <row r="24">
          <cell r="D24">
            <v>37408</v>
          </cell>
          <cell r="E24">
            <v>4.473</v>
          </cell>
          <cell r="F24">
            <v>-0.325</v>
          </cell>
          <cell r="G24">
            <v>-0.03</v>
          </cell>
          <cell r="H24">
            <v>-0.64</v>
          </cell>
          <cell r="I24">
            <v>-0.415</v>
          </cell>
          <cell r="J24">
            <v>1.055</v>
          </cell>
          <cell r="K24">
            <v>0.655</v>
          </cell>
          <cell r="L24">
            <v>1.155</v>
          </cell>
          <cell r="M24">
            <v>0.0035</v>
          </cell>
          <cell r="N24">
            <v>0.053754311441261</v>
          </cell>
          <cell r="O24">
            <v>-0.1</v>
          </cell>
          <cell r="P24">
            <v>-0.12</v>
          </cell>
        </row>
        <row r="24">
          <cell r="R24">
            <v>-0.03</v>
          </cell>
          <cell r="S24">
            <v>105</v>
          </cell>
        </row>
        <row r="25">
          <cell r="D25">
            <v>37438</v>
          </cell>
          <cell r="E25">
            <v>4.478</v>
          </cell>
          <cell r="F25">
            <v>-0.325</v>
          </cell>
          <cell r="G25">
            <v>-0.03</v>
          </cell>
          <cell r="H25">
            <v>-0.64</v>
          </cell>
          <cell r="I25">
            <v>-0.415</v>
          </cell>
          <cell r="J25">
            <v>1.74</v>
          </cell>
          <cell r="K25">
            <v>1.34</v>
          </cell>
          <cell r="L25">
            <v>1.84</v>
          </cell>
          <cell r="M25">
            <v>0.0035</v>
          </cell>
          <cell r="N25">
            <v>0.053753867875072</v>
          </cell>
          <cell r="O25">
            <v>-0.1</v>
          </cell>
          <cell r="P25">
            <v>-0.12</v>
          </cell>
        </row>
        <row r="25">
          <cell r="R25">
            <v>-0.03</v>
          </cell>
          <cell r="S25">
            <v>167</v>
          </cell>
        </row>
        <row r="26">
          <cell r="D26">
            <v>37469</v>
          </cell>
          <cell r="E26">
            <v>4.473</v>
          </cell>
          <cell r="F26">
            <v>-0.325</v>
          </cell>
          <cell r="G26">
            <v>-0.03</v>
          </cell>
          <cell r="H26">
            <v>-0.64</v>
          </cell>
          <cell r="I26">
            <v>-0.415</v>
          </cell>
          <cell r="J26">
            <v>1.74</v>
          </cell>
          <cell r="K26">
            <v>1.34</v>
          </cell>
          <cell r="L26">
            <v>1.84</v>
          </cell>
          <cell r="M26">
            <v>0.0035</v>
          </cell>
          <cell r="N26">
            <v>0.053798596544218</v>
          </cell>
          <cell r="O26">
            <v>-0.1</v>
          </cell>
          <cell r="P26">
            <v>-0.12</v>
          </cell>
        </row>
        <row r="26">
          <cell r="R26">
            <v>-0.03</v>
          </cell>
          <cell r="S26">
            <v>177</v>
          </cell>
        </row>
        <row r="27">
          <cell r="D27">
            <v>37500</v>
          </cell>
          <cell r="E27">
            <v>4.46</v>
          </cell>
          <cell r="F27">
            <v>-0.325</v>
          </cell>
          <cell r="G27">
            <v>-0.03</v>
          </cell>
          <cell r="H27">
            <v>-0.64</v>
          </cell>
          <cell r="I27">
            <v>-0.415</v>
          </cell>
          <cell r="J27">
            <v>1.74</v>
          </cell>
          <cell r="K27">
            <v>1.34</v>
          </cell>
          <cell r="L27">
            <v>1.84</v>
          </cell>
          <cell r="M27">
            <v>0.0035</v>
          </cell>
          <cell r="N27">
            <v>0.053843325214032</v>
          </cell>
          <cell r="O27">
            <v>-0.1</v>
          </cell>
          <cell r="P27">
            <v>-0.12</v>
          </cell>
        </row>
        <row r="27">
          <cell r="R27">
            <v>-0.03</v>
          </cell>
          <cell r="S27">
            <v>157</v>
          </cell>
        </row>
        <row r="28">
          <cell r="D28">
            <v>37530</v>
          </cell>
          <cell r="E28">
            <v>4.49</v>
          </cell>
          <cell r="F28">
            <v>-0.325</v>
          </cell>
          <cell r="G28">
            <v>-0.03</v>
          </cell>
          <cell r="H28">
            <v>-0.64</v>
          </cell>
          <cell r="I28">
            <v>-0.415</v>
          </cell>
          <cell r="J28">
            <v>1.14</v>
          </cell>
          <cell r="K28">
            <v>0.74</v>
          </cell>
          <cell r="L28">
            <v>1.24</v>
          </cell>
          <cell r="M28">
            <v>0.0035</v>
          </cell>
          <cell r="N28">
            <v>0.053898883775665</v>
          </cell>
          <cell r="O28">
            <v>-0.1</v>
          </cell>
          <cell r="P28">
            <v>-0.12</v>
          </cell>
        </row>
        <row r="28">
          <cell r="R28">
            <v>-0.03</v>
          </cell>
          <cell r="S28">
            <v>102</v>
          </cell>
        </row>
        <row r="29">
          <cell r="D29">
            <v>37561</v>
          </cell>
          <cell r="E29">
            <v>4.595</v>
          </cell>
          <cell r="F29">
            <v>-0.21</v>
          </cell>
          <cell r="G29">
            <v>-0.03</v>
          </cell>
          <cell r="H29">
            <v>-0.25</v>
          </cell>
          <cell r="I29">
            <v>-0.25</v>
          </cell>
          <cell r="J29">
            <v>0.85</v>
          </cell>
          <cell r="K29">
            <v>0.85</v>
          </cell>
          <cell r="L29">
            <v>1.005</v>
          </cell>
          <cell r="M29">
            <v>0.006</v>
          </cell>
          <cell r="N29">
            <v>0.053973871330399</v>
          </cell>
          <cell r="O29">
            <v>0.254</v>
          </cell>
          <cell r="P29">
            <v>-0.13</v>
          </cell>
        </row>
        <row r="29">
          <cell r="R29">
            <v>-0.03</v>
          </cell>
          <cell r="S29">
            <v>72</v>
          </cell>
        </row>
        <row r="30">
          <cell r="D30">
            <v>37591</v>
          </cell>
          <cell r="E30">
            <v>4.695</v>
          </cell>
          <cell r="F30">
            <v>-0.21</v>
          </cell>
          <cell r="G30">
            <v>-0.03</v>
          </cell>
          <cell r="H30">
            <v>-0.25</v>
          </cell>
          <cell r="I30">
            <v>-0.25</v>
          </cell>
          <cell r="J30">
            <v>0.85</v>
          </cell>
          <cell r="K30">
            <v>0.85</v>
          </cell>
          <cell r="L30">
            <v>1.005</v>
          </cell>
          <cell r="M30">
            <v>0.006</v>
          </cell>
          <cell r="N30">
            <v>0.054046439933537</v>
          </cell>
          <cell r="O30">
            <v>0.314</v>
          </cell>
          <cell r="P30">
            <v>-0.1325</v>
          </cell>
        </row>
        <row r="30">
          <cell r="R30">
            <v>-0.03</v>
          </cell>
          <cell r="S30">
            <v>57</v>
          </cell>
        </row>
        <row r="31">
          <cell r="D31">
            <v>37622</v>
          </cell>
          <cell r="E31">
            <v>4.724</v>
          </cell>
          <cell r="F31">
            <v>-0.21</v>
          </cell>
          <cell r="G31">
            <v>-0.03</v>
          </cell>
          <cell r="H31">
            <v>-0.25</v>
          </cell>
          <cell r="I31">
            <v>-0.25</v>
          </cell>
          <cell r="J31">
            <v>0.85</v>
          </cell>
          <cell r="K31">
            <v>0.85</v>
          </cell>
          <cell r="L31">
            <v>1.005</v>
          </cell>
          <cell r="M31">
            <v>0.005</v>
          </cell>
          <cell r="N31">
            <v>0.054138502291509</v>
          </cell>
          <cell r="O31">
            <v>0.394</v>
          </cell>
          <cell r="P31">
            <v>-0.135</v>
          </cell>
        </row>
        <row r="31">
          <cell r="R31">
            <v>-0.03</v>
          </cell>
          <cell r="S31">
            <v>69.4459</v>
          </cell>
        </row>
        <row r="32">
          <cell r="D32">
            <v>37653</v>
          </cell>
          <cell r="E32">
            <v>4.549</v>
          </cell>
          <cell r="F32">
            <v>-0.21</v>
          </cell>
          <cell r="G32">
            <v>-0.03</v>
          </cell>
          <cell r="H32">
            <v>-0.25</v>
          </cell>
          <cell r="I32">
            <v>-0.25</v>
          </cell>
          <cell r="J32">
            <v>0.85</v>
          </cell>
          <cell r="K32">
            <v>0.85</v>
          </cell>
          <cell r="L32">
            <v>1.005</v>
          </cell>
          <cell r="M32">
            <v>0.005</v>
          </cell>
          <cell r="N32">
            <v>0.05425129833824</v>
          </cell>
          <cell r="O32">
            <v>0.254</v>
          </cell>
          <cell r="P32">
            <v>-0.1275</v>
          </cell>
        </row>
        <row r="32">
          <cell r="R32">
            <v>-0.03</v>
          </cell>
          <cell r="S32">
            <v>59.4459</v>
          </cell>
        </row>
        <row r="33">
          <cell r="D33">
            <v>37681</v>
          </cell>
          <cell r="E33">
            <v>4.299</v>
          </cell>
          <cell r="F33">
            <v>-0.21</v>
          </cell>
          <cell r="G33">
            <v>-0.03</v>
          </cell>
          <cell r="H33">
            <v>-0.25</v>
          </cell>
          <cell r="I33">
            <v>-0.25</v>
          </cell>
          <cell r="J33">
            <v>0.85</v>
          </cell>
          <cell r="K33">
            <v>0.85</v>
          </cell>
          <cell r="L33">
            <v>1.005</v>
          </cell>
          <cell r="M33">
            <v>0.005</v>
          </cell>
          <cell r="N33">
            <v>0.054353178642157</v>
          </cell>
          <cell r="O33">
            <v>0.034</v>
          </cell>
          <cell r="P33">
            <v>-0.125</v>
          </cell>
        </row>
        <row r="33">
          <cell r="R33">
            <v>-0.03</v>
          </cell>
          <cell r="S33">
            <v>49.4459</v>
          </cell>
        </row>
        <row r="34">
          <cell r="D34">
            <v>37712</v>
          </cell>
          <cell r="E34">
            <v>3.996</v>
          </cell>
          <cell r="F34">
            <v>-0.255</v>
          </cell>
          <cell r="G34">
            <v>-0.03</v>
          </cell>
          <cell r="H34">
            <v>-0.345</v>
          </cell>
          <cell r="I34">
            <v>-0.38</v>
          </cell>
          <cell r="J34">
            <v>0.9</v>
          </cell>
          <cell r="K34">
            <v>0.12</v>
          </cell>
          <cell r="L34">
            <v>1.055</v>
          </cell>
          <cell r="M34">
            <v>0.005</v>
          </cell>
          <cell r="N34">
            <v>0.054454190075276</v>
          </cell>
          <cell r="O34">
            <v>-0.125</v>
          </cell>
          <cell r="P34">
            <v>-0.13</v>
          </cell>
        </row>
        <row r="34">
          <cell r="R34">
            <v>-0.03</v>
          </cell>
          <cell r="S34">
            <v>49.3193</v>
          </cell>
        </row>
        <row r="35">
          <cell r="D35">
            <v>37742</v>
          </cell>
          <cell r="E35">
            <v>3.921</v>
          </cell>
          <cell r="F35">
            <v>-0.255</v>
          </cell>
          <cell r="G35">
            <v>-0.03</v>
          </cell>
          <cell r="H35">
            <v>-0.345</v>
          </cell>
          <cell r="I35">
            <v>-0.38</v>
          </cell>
          <cell r="J35">
            <v>0.9</v>
          </cell>
          <cell r="K35">
            <v>0.12</v>
          </cell>
          <cell r="L35">
            <v>1.055</v>
          </cell>
          <cell r="M35">
            <v>0.005</v>
          </cell>
          <cell r="N35">
            <v>0.054536343531129</v>
          </cell>
          <cell r="O35">
            <v>-0.125</v>
          </cell>
          <cell r="P35">
            <v>-0.13</v>
          </cell>
        </row>
        <row r="35">
          <cell r="R35">
            <v>-0.03</v>
          </cell>
          <cell r="S35">
            <v>54.3193</v>
          </cell>
        </row>
        <row r="36">
          <cell r="D36">
            <v>37773</v>
          </cell>
          <cell r="E36">
            <v>3.925</v>
          </cell>
          <cell r="F36">
            <v>-0.255</v>
          </cell>
          <cell r="G36">
            <v>-0.03</v>
          </cell>
          <cell r="H36">
            <v>-0.345</v>
          </cell>
          <cell r="I36">
            <v>-0.38</v>
          </cell>
          <cell r="J36">
            <v>0.9</v>
          </cell>
          <cell r="K36">
            <v>0.12</v>
          </cell>
          <cell r="L36">
            <v>1.055</v>
          </cell>
          <cell r="M36">
            <v>0.005</v>
          </cell>
          <cell r="N36">
            <v>0.054621235437872</v>
          </cell>
          <cell r="O36">
            <v>-0.125</v>
          </cell>
          <cell r="P36">
            <v>-0.13</v>
          </cell>
        </row>
        <row r="36">
          <cell r="R36">
            <v>-0.03</v>
          </cell>
          <cell r="S36">
            <v>79.3193</v>
          </cell>
        </row>
        <row r="37">
          <cell r="D37">
            <v>37803</v>
          </cell>
          <cell r="E37">
            <v>3.94</v>
          </cell>
          <cell r="F37">
            <v>-0.255</v>
          </cell>
          <cell r="G37">
            <v>-0.03</v>
          </cell>
          <cell r="H37">
            <v>-0.345</v>
          </cell>
          <cell r="I37">
            <v>-0.38</v>
          </cell>
          <cell r="J37">
            <v>0.9</v>
          </cell>
          <cell r="K37">
            <v>0.12</v>
          </cell>
          <cell r="L37">
            <v>1.055</v>
          </cell>
          <cell r="M37">
            <v>0.005</v>
          </cell>
          <cell r="N37">
            <v>0.054703194533146</v>
          </cell>
          <cell r="O37">
            <v>-0.125</v>
          </cell>
          <cell r="P37">
            <v>-0.13</v>
          </cell>
        </row>
        <row r="37">
          <cell r="R37">
            <v>-0.03</v>
          </cell>
          <cell r="S37">
            <v>124.8062</v>
          </cell>
        </row>
        <row r="38">
          <cell r="D38">
            <v>37834</v>
          </cell>
          <cell r="E38">
            <v>3.94</v>
          </cell>
          <cell r="F38">
            <v>-0.255</v>
          </cell>
          <cell r="G38">
            <v>-0.03</v>
          </cell>
          <cell r="H38">
            <v>-0.345</v>
          </cell>
          <cell r="I38">
            <v>-0.38</v>
          </cell>
          <cell r="J38">
            <v>0.9</v>
          </cell>
          <cell r="K38">
            <v>0.12</v>
          </cell>
          <cell r="L38">
            <v>1.055</v>
          </cell>
          <cell r="M38">
            <v>0.005</v>
          </cell>
          <cell r="N38">
            <v>0.054787606551799</v>
          </cell>
          <cell r="O38">
            <v>-0.125</v>
          </cell>
          <cell r="P38">
            <v>-0.13</v>
          </cell>
        </row>
        <row r="38">
          <cell r="R38">
            <v>-0.03</v>
          </cell>
          <cell r="S38">
            <v>134.8062</v>
          </cell>
        </row>
        <row r="39">
          <cell r="D39">
            <v>37865</v>
          </cell>
          <cell r="E39">
            <v>3.961</v>
          </cell>
          <cell r="F39">
            <v>-0.255</v>
          </cell>
          <cell r="G39">
            <v>-0.03</v>
          </cell>
          <cell r="H39">
            <v>-0.345</v>
          </cell>
          <cell r="I39">
            <v>-0.38</v>
          </cell>
          <cell r="J39">
            <v>0.9</v>
          </cell>
          <cell r="K39">
            <v>0.12</v>
          </cell>
          <cell r="L39">
            <v>1.055</v>
          </cell>
          <cell r="M39">
            <v>0.005</v>
          </cell>
          <cell r="N39">
            <v>0.054872018572825</v>
          </cell>
          <cell r="O39">
            <v>-0.125</v>
          </cell>
          <cell r="P39">
            <v>-0.13</v>
          </cell>
        </row>
        <row r="39">
          <cell r="R39">
            <v>-0.03</v>
          </cell>
          <cell r="S39">
            <v>114.8062</v>
          </cell>
        </row>
        <row r="40">
          <cell r="D40">
            <v>37895</v>
          </cell>
          <cell r="E40">
            <v>3.986</v>
          </cell>
          <cell r="F40">
            <v>-0.255</v>
          </cell>
          <cell r="G40">
            <v>-0.03</v>
          </cell>
          <cell r="H40">
            <v>-0.345</v>
          </cell>
          <cell r="I40">
            <v>-0.38</v>
          </cell>
          <cell r="J40">
            <v>0.9</v>
          </cell>
          <cell r="K40">
            <v>0.12</v>
          </cell>
          <cell r="L40">
            <v>1.055</v>
          </cell>
          <cell r="M40">
            <v>0.005</v>
          </cell>
          <cell r="N40">
            <v>0.054953513215957</v>
          </cell>
          <cell r="O40">
            <v>-0.125</v>
          </cell>
          <cell r="P40">
            <v>-0.13</v>
          </cell>
        </row>
        <row r="40">
          <cell r="R40">
            <v>-0.03</v>
          </cell>
          <cell r="S40">
            <v>78.744</v>
          </cell>
        </row>
        <row r="41">
          <cell r="D41">
            <v>37926</v>
          </cell>
          <cell r="E41">
            <v>4.121</v>
          </cell>
          <cell r="F41">
            <v>-0.2</v>
          </cell>
          <cell r="G41">
            <v>-0.01</v>
          </cell>
          <cell r="H41">
            <v>-0.29</v>
          </cell>
          <cell r="I41">
            <v>-0.3</v>
          </cell>
          <cell r="J41">
            <v>0.54</v>
          </cell>
          <cell r="K41">
            <v>0.49</v>
          </cell>
          <cell r="L41">
            <v>0.695</v>
          </cell>
          <cell r="M41">
            <v>0.005</v>
          </cell>
          <cell r="N41">
            <v>0.055037480368084</v>
          </cell>
          <cell r="O41">
            <v>0.064</v>
          </cell>
          <cell r="P41">
            <v>-0.14</v>
          </cell>
        </row>
        <row r="41">
          <cell r="R41">
            <v>-0.02</v>
          </cell>
          <cell r="S41">
            <v>48.744</v>
          </cell>
        </row>
        <row r="42">
          <cell r="D42">
            <v>37956</v>
          </cell>
          <cell r="E42">
            <v>4.246</v>
          </cell>
          <cell r="F42">
            <v>-0.2</v>
          </cell>
          <cell r="G42">
            <v>-0.01</v>
          </cell>
          <cell r="H42">
            <v>-0.29</v>
          </cell>
          <cell r="I42">
            <v>-0.3</v>
          </cell>
          <cell r="J42">
            <v>0.54</v>
          </cell>
          <cell r="K42">
            <v>0.49</v>
          </cell>
          <cell r="L42">
            <v>0.695</v>
          </cell>
          <cell r="M42">
            <v>0.005</v>
          </cell>
          <cell r="N42">
            <v>0.055118738904638</v>
          </cell>
          <cell r="O42">
            <v>0.144</v>
          </cell>
          <cell r="P42">
            <v>-0.1425</v>
          </cell>
        </row>
        <row r="42">
          <cell r="R42">
            <v>-0.02</v>
          </cell>
          <cell r="S42">
            <v>33.744</v>
          </cell>
        </row>
        <row r="43">
          <cell r="D43">
            <v>37987</v>
          </cell>
          <cell r="E43">
            <v>4.275</v>
          </cell>
          <cell r="F43">
            <v>-0.2</v>
          </cell>
          <cell r="G43">
            <v>-0.01</v>
          </cell>
          <cell r="H43">
            <v>-0.29</v>
          </cell>
          <cell r="I43">
            <v>-0.3</v>
          </cell>
          <cell r="J43">
            <v>0.54</v>
          </cell>
          <cell r="K43">
            <v>0.49</v>
          </cell>
          <cell r="L43">
            <v>0.695</v>
          </cell>
          <cell r="M43">
            <v>0.005</v>
          </cell>
          <cell r="N43">
            <v>0.055209084886415</v>
          </cell>
          <cell r="O43">
            <v>0.224</v>
          </cell>
          <cell r="P43">
            <v>-0.145</v>
          </cell>
        </row>
        <row r="43">
          <cell r="R43">
            <v>-0.02</v>
          </cell>
          <cell r="S43">
            <v>57.5076</v>
          </cell>
        </row>
        <row r="44">
          <cell r="D44">
            <v>38018</v>
          </cell>
          <cell r="E44">
            <v>4.179</v>
          </cell>
          <cell r="F44">
            <v>-0.2</v>
          </cell>
          <cell r="G44">
            <v>-0.01</v>
          </cell>
          <cell r="H44">
            <v>-0.29</v>
          </cell>
          <cell r="I44">
            <v>-0.3</v>
          </cell>
          <cell r="J44">
            <v>0.54</v>
          </cell>
          <cell r="K44">
            <v>0.49</v>
          </cell>
          <cell r="L44">
            <v>0.695</v>
          </cell>
          <cell r="M44">
            <v>0.005</v>
          </cell>
          <cell r="N44">
            <v>0.055306234951161</v>
          </cell>
          <cell r="O44">
            <v>0.084</v>
          </cell>
          <cell r="P44">
            <v>-0.1375</v>
          </cell>
        </row>
        <row r="44">
          <cell r="R44">
            <v>-0.02</v>
          </cell>
          <cell r="S44">
            <v>47.5076</v>
          </cell>
        </row>
        <row r="45">
          <cell r="D45">
            <v>38047</v>
          </cell>
          <cell r="E45">
            <v>4.029</v>
          </cell>
          <cell r="F45">
            <v>-0.2</v>
          </cell>
          <cell r="G45">
            <v>-0.01</v>
          </cell>
          <cell r="H45">
            <v>-0.29</v>
          </cell>
          <cell r="I45">
            <v>-0.3</v>
          </cell>
          <cell r="J45">
            <v>0.54</v>
          </cell>
          <cell r="K45">
            <v>0.49</v>
          </cell>
          <cell r="L45">
            <v>0.695</v>
          </cell>
          <cell r="M45">
            <v>0.005</v>
          </cell>
          <cell r="N45">
            <v>0.05539711727264</v>
          </cell>
          <cell r="O45">
            <v>-0.116</v>
          </cell>
          <cell r="P45">
            <v>-0.135</v>
          </cell>
        </row>
        <row r="45">
          <cell r="R45">
            <v>-0.02</v>
          </cell>
          <cell r="S45">
            <v>37.5076</v>
          </cell>
        </row>
        <row r="46">
          <cell r="D46">
            <v>38078</v>
          </cell>
          <cell r="E46">
            <v>3.846</v>
          </cell>
          <cell r="F46">
            <v>-0.24</v>
          </cell>
          <cell r="G46">
            <v>0</v>
          </cell>
          <cell r="H46">
            <v>-0.35</v>
          </cell>
          <cell r="I46">
            <v>-0.4</v>
          </cell>
          <cell r="J46">
            <v>0.595</v>
          </cell>
          <cell r="K46">
            <v>0.12</v>
          </cell>
          <cell r="L46">
            <v>0.495</v>
          </cell>
          <cell r="M46">
            <v>0.005</v>
          </cell>
          <cell r="N46">
            <v>0.055483670787007</v>
          </cell>
          <cell r="O46">
            <v>-0.25</v>
          </cell>
          <cell r="P46">
            <v>-0.14</v>
          </cell>
        </row>
        <row r="46">
          <cell r="R46">
            <v>0</v>
          </cell>
          <cell r="S46">
            <v>37.0438</v>
          </cell>
        </row>
        <row r="47">
          <cell r="D47">
            <v>38108</v>
          </cell>
          <cell r="E47">
            <v>3.821</v>
          </cell>
          <cell r="F47">
            <v>-0.24</v>
          </cell>
          <cell r="G47">
            <v>0</v>
          </cell>
          <cell r="H47">
            <v>-0.35</v>
          </cell>
          <cell r="I47">
            <v>-0.4</v>
          </cell>
          <cell r="J47">
            <v>0.595</v>
          </cell>
          <cell r="K47">
            <v>0.12</v>
          </cell>
          <cell r="L47">
            <v>0.495</v>
          </cell>
          <cell r="M47">
            <v>0.005</v>
          </cell>
          <cell r="N47">
            <v>0.055556493873767</v>
          </cell>
          <cell r="O47">
            <v>-0.25</v>
          </cell>
          <cell r="P47">
            <v>-0.14</v>
          </cell>
        </row>
        <row r="47">
          <cell r="R47">
            <v>0</v>
          </cell>
          <cell r="S47">
            <v>42.0438</v>
          </cell>
        </row>
        <row r="48">
          <cell r="D48">
            <v>38139</v>
          </cell>
          <cell r="E48">
            <v>3.85</v>
          </cell>
          <cell r="F48">
            <v>-0.24</v>
          </cell>
          <cell r="G48">
            <v>0</v>
          </cell>
          <cell r="H48">
            <v>-0.35</v>
          </cell>
          <cell r="I48">
            <v>-0.4</v>
          </cell>
          <cell r="J48">
            <v>0.595</v>
          </cell>
          <cell r="K48">
            <v>0.12</v>
          </cell>
          <cell r="L48">
            <v>0.495</v>
          </cell>
          <cell r="M48">
            <v>0.005</v>
          </cell>
          <cell r="N48">
            <v>0.055631744398608</v>
          </cell>
          <cell r="O48">
            <v>-0.25</v>
          </cell>
          <cell r="P48">
            <v>-0.14</v>
          </cell>
        </row>
        <row r="48">
          <cell r="R48">
            <v>0</v>
          </cell>
          <cell r="S48">
            <v>67.0438</v>
          </cell>
        </row>
        <row r="49">
          <cell r="D49">
            <v>38169</v>
          </cell>
          <cell r="E49">
            <v>3.88</v>
          </cell>
          <cell r="F49">
            <v>-0.24</v>
          </cell>
          <cell r="G49">
            <v>0</v>
          </cell>
          <cell r="H49">
            <v>-0.35</v>
          </cell>
          <cell r="I49">
            <v>-0.4</v>
          </cell>
          <cell r="J49">
            <v>0.595</v>
          </cell>
          <cell r="K49">
            <v>0.12</v>
          </cell>
          <cell r="L49">
            <v>0.495</v>
          </cell>
          <cell r="M49">
            <v>0.005</v>
          </cell>
          <cell r="N49">
            <v>0.055704124471487</v>
          </cell>
          <cell r="O49">
            <v>-0.25</v>
          </cell>
          <cell r="P49">
            <v>-0.14</v>
          </cell>
        </row>
        <row r="49">
          <cell r="R49">
            <v>0</v>
          </cell>
          <cell r="S49">
            <v>90.9768</v>
          </cell>
        </row>
        <row r="50">
          <cell r="D50">
            <v>38200</v>
          </cell>
          <cell r="E50">
            <v>3.9</v>
          </cell>
          <cell r="F50">
            <v>-0.24</v>
          </cell>
          <cell r="G50">
            <v>0</v>
          </cell>
          <cell r="H50">
            <v>-0.35</v>
          </cell>
          <cell r="I50">
            <v>-0.4</v>
          </cell>
          <cell r="J50">
            <v>0.595</v>
          </cell>
          <cell r="K50">
            <v>0.12</v>
          </cell>
          <cell r="L50">
            <v>0.495</v>
          </cell>
          <cell r="M50">
            <v>0.005</v>
          </cell>
          <cell r="N50">
            <v>0.055778430336502</v>
          </cell>
          <cell r="O50">
            <v>-0.25</v>
          </cell>
          <cell r="P50">
            <v>-0.14</v>
          </cell>
        </row>
        <row r="50">
          <cell r="R50">
            <v>0</v>
          </cell>
          <cell r="S50">
            <v>100.9768</v>
          </cell>
        </row>
        <row r="51">
          <cell r="D51">
            <v>38231</v>
          </cell>
          <cell r="E51">
            <v>3.921</v>
          </cell>
          <cell r="F51">
            <v>-0.24</v>
          </cell>
          <cell r="G51">
            <v>0</v>
          </cell>
          <cell r="H51">
            <v>-0.35</v>
          </cell>
          <cell r="I51">
            <v>-0.4</v>
          </cell>
          <cell r="J51">
            <v>0.595</v>
          </cell>
          <cell r="K51">
            <v>0.12</v>
          </cell>
          <cell r="L51">
            <v>0.495</v>
          </cell>
          <cell r="M51">
            <v>0.005</v>
          </cell>
          <cell r="N51">
            <v>0.055852736203356</v>
          </cell>
          <cell r="O51">
            <v>-0.25</v>
          </cell>
          <cell r="P51">
            <v>-0.14</v>
          </cell>
        </row>
        <row r="51">
          <cell r="R51">
            <v>0</v>
          </cell>
          <cell r="S51">
            <v>80.9768</v>
          </cell>
        </row>
        <row r="52">
          <cell r="D52">
            <v>38261</v>
          </cell>
          <cell r="E52">
            <v>3.951</v>
          </cell>
          <cell r="F52">
            <v>-0.24</v>
          </cell>
          <cell r="G52">
            <v>0</v>
          </cell>
          <cell r="H52">
            <v>-0.35</v>
          </cell>
          <cell r="I52">
            <v>-0.4</v>
          </cell>
          <cell r="J52">
            <v>0.595</v>
          </cell>
          <cell r="K52">
            <v>0.12</v>
          </cell>
          <cell r="L52">
            <v>0.495</v>
          </cell>
          <cell r="M52">
            <v>0.005</v>
          </cell>
          <cell r="N52">
            <v>0.055924454309932</v>
          </cell>
          <cell r="O52">
            <v>-0.25</v>
          </cell>
          <cell r="P52">
            <v>-0.14</v>
          </cell>
        </row>
        <row r="52">
          <cell r="R52">
            <v>0</v>
          </cell>
          <cell r="S52">
            <v>69.2606</v>
          </cell>
        </row>
        <row r="53">
          <cell r="D53">
            <v>38292</v>
          </cell>
          <cell r="E53">
            <v>4.091</v>
          </cell>
          <cell r="F53">
            <v>-0.19</v>
          </cell>
          <cell r="G53">
            <v>0.01</v>
          </cell>
          <cell r="H53">
            <v>-0.29</v>
          </cell>
          <cell r="I53">
            <v>-0.35</v>
          </cell>
          <cell r="J53">
            <v>0.48</v>
          </cell>
          <cell r="K53">
            <v>0.43</v>
          </cell>
          <cell r="L53">
            <v>0.38</v>
          </cell>
          <cell r="M53">
            <v>0.005</v>
          </cell>
          <cell r="N53">
            <v>0.05599837942568</v>
          </cell>
          <cell r="O53">
            <v>0</v>
          </cell>
          <cell r="P53">
            <v>-0.15</v>
          </cell>
        </row>
        <row r="53">
          <cell r="R53">
            <v>0.01</v>
          </cell>
          <cell r="S53">
            <v>39.2606</v>
          </cell>
        </row>
        <row r="54">
          <cell r="D54">
            <v>38322</v>
          </cell>
          <cell r="E54">
            <v>4.216</v>
          </cell>
          <cell r="F54">
            <v>-0.19</v>
          </cell>
          <cell r="G54">
            <v>0.01</v>
          </cell>
          <cell r="H54">
            <v>-0.29</v>
          </cell>
          <cell r="I54">
            <v>-0.35</v>
          </cell>
          <cell r="J54">
            <v>0.48</v>
          </cell>
          <cell r="K54">
            <v>0.43</v>
          </cell>
          <cell r="L54">
            <v>0.38</v>
          </cell>
          <cell r="M54">
            <v>0.005</v>
          </cell>
          <cell r="N54">
            <v>0.056069919862008</v>
          </cell>
          <cell r="O54">
            <v>0.06</v>
          </cell>
          <cell r="P54">
            <v>-0.1525</v>
          </cell>
        </row>
        <row r="54">
          <cell r="R54">
            <v>0.01</v>
          </cell>
          <cell r="S54">
            <v>24.2606</v>
          </cell>
        </row>
        <row r="55">
          <cell r="D55">
            <v>38353</v>
          </cell>
          <cell r="E55">
            <v>4.28</v>
          </cell>
          <cell r="F55">
            <v>-0.19</v>
          </cell>
          <cell r="G55">
            <v>0.01</v>
          </cell>
          <cell r="H55">
            <v>-0.29</v>
          </cell>
          <cell r="I55">
            <v>-0.35</v>
          </cell>
          <cell r="J55">
            <v>0.48</v>
          </cell>
          <cell r="K55">
            <v>0.43</v>
          </cell>
          <cell r="L55">
            <v>0.38</v>
          </cell>
          <cell r="M55">
            <v>0.005</v>
          </cell>
          <cell r="N55">
            <v>0.056149749946644</v>
          </cell>
          <cell r="O55">
            <v>0.13</v>
          </cell>
          <cell r="P55">
            <v>-0.155</v>
          </cell>
        </row>
        <row r="55">
          <cell r="R55">
            <v>0.01</v>
          </cell>
          <cell r="S55">
            <v>54.2853</v>
          </cell>
        </row>
        <row r="56">
          <cell r="D56">
            <v>38384</v>
          </cell>
          <cell r="E56">
            <v>4.184</v>
          </cell>
          <cell r="F56">
            <v>-0.19</v>
          </cell>
          <cell r="G56">
            <v>0.01</v>
          </cell>
          <cell r="H56">
            <v>-0.29</v>
          </cell>
          <cell r="I56">
            <v>-0.35</v>
          </cell>
          <cell r="J56">
            <v>0.48</v>
          </cell>
          <cell r="K56">
            <v>0.43</v>
          </cell>
          <cell r="L56">
            <v>0.38</v>
          </cell>
          <cell r="M56">
            <v>0.005</v>
          </cell>
          <cell r="N56">
            <v>0.056234442946145</v>
          </cell>
          <cell r="O56">
            <v>0</v>
          </cell>
          <cell r="P56">
            <v>-0.1475</v>
          </cell>
        </row>
        <row r="56">
          <cell r="R56">
            <v>0.01</v>
          </cell>
          <cell r="S56">
            <v>44.2853</v>
          </cell>
        </row>
        <row r="57">
          <cell r="D57">
            <v>38412</v>
          </cell>
          <cell r="E57">
            <v>4.034</v>
          </cell>
          <cell r="F57">
            <v>-0.19</v>
          </cell>
          <cell r="G57">
            <v>0.01</v>
          </cell>
          <cell r="H57">
            <v>-0.29</v>
          </cell>
          <cell r="I57">
            <v>-0.35</v>
          </cell>
          <cell r="J57">
            <v>0.48</v>
          </cell>
          <cell r="K57">
            <v>0.43</v>
          </cell>
          <cell r="L57">
            <v>0.38</v>
          </cell>
          <cell r="M57">
            <v>0.005</v>
          </cell>
          <cell r="N57">
            <v>0.056310939850973</v>
          </cell>
          <cell r="O57">
            <v>-0.18</v>
          </cell>
          <cell r="P57">
            <v>-0.145</v>
          </cell>
        </row>
        <row r="57">
          <cell r="R57">
            <v>0.01</v>
          </cell>
          <cell r="S57">
            <v>34.2853</v>
          </cell>
        </row>
        <row r="58">
          <cell r="D58">
            <v>38443</v>
          </cell>
          <cell r="E58">
            <v>3.851</v>
          </cell>
          <cell r="F58">
            <v>-0.235</v>
          </cell>
          <cell r="G58">
            <v>0.01</v>
          </cell>
          <cell r="H58">
            <v>-0.355</v>
          </cell>
          <cell r="I58">
            <v>-0.44</v>
          </cell>
          <cell r="J58">
            <v>0.54</v>
          </cell>
          <cell r="K58">
            <v>0.12</v>
          </cell>
          <cell r="L58">
            <v>0.44</v>
          </cell>
          <cell r="M58">
            <v>0.005</v>
          </cell>
          <cell r="N58">
            <v>0.056383429443268</v>
          </cell>
          <cell r="O58">
            <v>-0.29</v>
          </cell>
          <cell r="P58">
            <v>-0.15</v>
          </cell>
        </row>
        <row r="58">
          <cell r="R58">
            <v>0.01</v>
          </cell>
          <cell r="S58">
            <v>33.6402</v>
          </cell>
        </row>
        <row r="59">
          <cell r="D59">
            <v>38473</v>
          </cell>
          <cell r="E59">
            <v>3.826</v>
          </cell>
          <cell r="F59">
            <v>-0.235</v>
          </cell>
          <cell r="G59">
            <v>0.01</v>
          </cell>
          <cell r="H59">
            <v>-0.355</v>
          </cell>
          <cell r="I59">
            <v>-0.44</v>
          </cell>
          <cell r="J59">
            <v>0.54</v>
          </cell>
          <cell r="K59">
            <v>0.12</v>
          </cell>
          <cell r="L59">
            <v>0.44</v>
          </cell>
          <cell r="M59">
            <v>0.005</v>
          </cell>
          <cell r="N59">
            <v>0.056443854983896</v>
          </cell>
          <cell r="O59">
            <v>-0.29</v>
          </cell>
          <cell r="P59">
            <v>-0.15</v>
          </cell>
        </row>
        <row r="59">
          <cell r="R59">
            <v>0.01</v>
          </cell>
          <cell r="S59">
            <v>38.6402</v>
          </cell>
        </row>
        <row r="60">
          <cell r="D60">
            <v>38504</v>
          </cell>
          <cell r="E60">
            <v>3.855</v>
          </cell>
          <cell r="F60">
            <v>-0.235</v>
          </cell>
          <cell r="G60">
            <v>0.01</v>
          </cell>
          <cell r="H60">
            <v>-0.355</v>
          </cell>
          <cell r="I60">
            <v>-0.44</v>
          </cell>
          <cell r="J60">
            <v>0.54</v>
          </cell>
          <cell r="K60">
            <v>0.12</v>
          </cell>
          <cell r="L60">
            <v>0.44</v>
          </cell>
          <cell r="M60">
            <v>0.005</v>
          </cell>
          <cell r="N60">
            <v>0.05650629471049</v>
          </cell>
          <cell r="O60">
            <v>-0.29</v>
          </cell>
          <cell r="P60">
            <v>-0.15</v>
          </cell>
        </row>
        <row r="60">
          <cell r="R60">
            <v>0.01</v>
          </cell>
          <cell r="S60">
            <v>63.6402</v>
          </cell>
        </row>
        <row r="61">
          <cell r="D61">
            <v>38534</v>
          </cell>
          <cell r="E61">
            <v>3.885</v>
          </cell>
          <cell r="F61">
            <v>-0.235</v>
          </cell>
          <cell r="G61">
            <v>0.01</v>
          </cell>
          <cell r="H61">
            <v>-0.355</v>
          </cell>
          <cell r="I61">
            <v>-0.44</v>
          </cell>
          <cell r="J61">
            <v>0.54</v>
          </cell>
          <cell r="K61">
            <v>0.12</v>
          </cell>
          <cell r="L61">
            <v>0.44</v>
          </cell>
          <cell r="M61">
            <v>0.005</v>
          </cell>
          <cell r="N61">
            <v>0.05656672025359</v>
          </cell>
          <cell r="O61">
            <v>-0.29</v>
          </cell>
          <cell r="P61">
            <v>-0.15</v>
          </cell>
        </row>
        <row r="61">
          <cell r="R61">
            <v>0.01</v>
          </cell>
          <cell r="S61">
            <v>77.9712</v>
          </cell>
        </row>
        <row r="62">
          <cell r="D62">
            <v>38565</v>
          </cell>
          <cell r="E62">
            <v>3.905</v>
          </cell>
          <cell r="F62">
            <v>-0.235</v>
          </cell>
          <cell r="G62">
            <v>0.01</v>
          </cell>
          <cell r="H62">
            <v>-0.355</v>
          </cell>
          <cell r="I62">
            <v>-0.44</v>
          </cell>
          <cell r="J62">
            <v>0.54</v>
          </cell>
          <cell r="K62">
            <v>0.12</v>
          </cell>
          <cell r="L62">
            <v>0.44</v>
          </cell>
          <cell r="M62">
            <v>0.005</v>
          </cell>
          <cell r="N62">
            <v>0.056629159982736</v>
          </cell>
          <cell r="O62">
            <v>-0.29</v>
          </cell>
          <cell r="P62">
            <v>-0.15</v>
          </cell>
        </row>
        <row r="62">
          <cell r="R62">
            <v>0.01</v>
          </cell>
          <cell r="S62">
            <v>87.9712</v>
          </cell>
        </row>
        <row r="63">
          <cell r="D63">
            <v>38596</v>
          </cell>
          <cell r="E63">
            <v>3.926</v>
          </cell>
          <cell r="F63">
            <v>-0.235</v>
          </cell>
          <cell r="G63">
            <v>0.01</v>
          </cell>
          <cell r="H63">
            <v>-0.355</v>
          </cell>
          <cell r="I63">
            <v>-0.44</v>
          </cell>
          <cell r="J63">
            <v>0.54</v>
          </cell>
          <cell r="K63">
            <v>0.12</v>
          </cell>
          <cell r="L63">
            <v>0.44</v>
          </cell>
          <cell r="M63">
            <v>0.005</v>
          </cell>
          <cell r="N63">
            <v>0.05669159971318</v>
          </cell>
          <cell r="O63">
            <v>-0.29</v>
          </cell>
          <cell r="P63">
            <v>-0.15</v>
          </cell>
        </row>
        <row r="63">
          <cell r="R63">
            <v>0.01</v>
          </cell>
          <cell r="S63">
            <v>67.9712</v>
          </cell>
        </row>
        <row r="64">
          <cell r="D64">
            <v>38626</v>
          </cell>
          <cell r="E64">
            <v>3.956</v>
          </cell>
          <cell r="F64">
            <v>-0.235</v>
          </cell>
          <cell r="G64">
            <v>0.01</v>
          </cell>
          <cell r="H64">
            <v>-0.355</v>
          </cell>
          <cell r="I64">
            <v>-0.44</v>
          </cell>
          <cell r="J64">
            <v>0.54</v>
          </cell>
          <cell r="K64">
            <v>0.12</v>
          </cell>
          <cell r="L64">
            <v>0.44</v>
          </cell>
          <cell r="M64">
            <v>0.005</v>
          </cell>
          <cell r="N64">
            <v>0.056752025260006</v>
          </cell>
          <cell r="O64">
            <v>-0.29</v>
          </cell>
          <cell r="P64">
            <v>-0.15</v>
          </cell>
        </row>
        <row r="64">
          <cell r="R64">
            <v>0.01</v>
          </cell>
          <cell r="S64">
            <v>67.048</v>
          </cell>
        </row>
        <row r="65">
          <cell r="D65">
            <v>38657</v>
          </cell>
          <cell r="E65">
            <v>4.096</v>
          </cell>
          <cell r="F65">
            <v>-0.19</v>
          </cell>
          <cell r="G65">
            <v>0.01</v>
          </cell>
          <cell r="H65">
            <v>-0.29</v>
          </cell>
          <cell r="I65">
            <v>-0.48</v>
          </cell>
          <cell r="J65">
            <v>0.42</v>
          </cell>
          <cell r="K65">
            <v>0.43</v>
          </cell>
          <cell r="L65">
            <v>0.32</v>
          </cell>
          <cell r="M65">
            <v>0.005</v>
          </cell>
          <cell r="N65">
            <v>0.056814464993004</v>
          </cell>
          <cell r="O65">
            <v>0</v>
          </cell>
          <cell r="P65">
            <v>-0.15</v>
          </cell>
        </row>
        <row r="65">
          <cell r="R65">
            <v>0.01</v>
          </cell>
          <cell r="S65">
            <v>37.048</v>
          </cell>
        </row>
        <row r="66">
          <cell r="D66">
            <v>38687</v>
          </cell>
          <cell r="E66">
            <v>4.221</v>
          </cell>
          <cell r="F66">
            <v>-0.19</v>
          </cell>
          <cell r="G66">
            <v>0.01</v>
          </cell>
          <cell r="H66">
            <v>-0.29</v>
          </cell>
          <cell r="I66">
            <v>-0.48</v>
          </cell>
          <cell r="J66">
            <v>0.42</v>
          </cell>
          <cell r="K66">
            <v>0.43</v>
          </cell>
          <cell r="L66">
            <v>0.32</v>
          </cell>
          <cell r="M66">
            <v>0.005</v>
          </cell>
          <cell r="N66">
            <v>0.0568748905423</v>
          </cell>
          <cell r="O66">
            <v>0.06</v>
          </cell>
          <cell r="P66">
            <v>-0.1525</v>
          </cell>
        </row>
        <row r="66">
          <cell r="R66">
            <v>0.01</v>
          </cell>
          <cell r="S66">
            <v>22.048</v>
          </cell>
        </row>
        <row r="67">
          <cell r="D67">
            <v>38718</v>
          </cell>
          <cell r="E67">
            <v>4.305</v>
          </cell>
          <cell r="F67">
            <v>-0.19</v>
          </cell>
          <cell r="G67">
            <v>0.01</v>
          </cell>
          <cell r="H67">
            <v>-0.29</v>
          </cell>
          <cell r="I67">
            <v>-0.48</v>
          </cell>
          <cell r="J67">
            <v>0.42</v>
          </cell>
          <cell r="K67">
            <v>0.43</v>
          </cell>
          <cell r="L67">
            <v>0.32</v>
          </cell>
          <cell r="M67">
            <v>0.005</v>
          </cell>
          <cell r="N67">
            <v>0.056937330277851</v>
          </cell>
          <cell r="O67">
            <v>0.13</v>
          </cell>
          <cell r="P67">
            <v>-0.155</v>
          </cell>
        </row>
        <row r="67">
          <cell r="R67">
            <v>0.01</v>
          </cell>
          <cell r="S67">
            <v>54.2171</v>
          </cell>
        </row>
        <row r="68">
          <cell r="D68">
            <v>38749</v>
          </cell>
          <cell r="E68">
            <v>4.209</v>
          </cell>
          <cell r="F68">
            <v>-0.19</v>
          </cell>
          <cell r="G68">
            <v>0.01</v>
          </cell>
          <cell r="H68">
            <v>-0.29</v>
          </cell>
          <cell r="I68">
            <v>-0.48</v>
          </cell>
          <cell r="J68">
            <v>0.42</v>
          </cell>
          <cell r="K68">
            <v>0.43</v>
          </cell>
          <cell r="L68">
            <v>0.32</v>
          </cell>
          <cell r="M68">
            <v>0.005</v>
          </cell>
          <cell r="N68">
            <v>0.056996310371457</v>
          </cell>
          <cell r="O68">
            <v>0</v>
          </cell>
          <cell r="P68">
            <v>-0.1475</v>
          </cell>
        </row>
        <row r="68">
          <cell r="R68">
            <v>0.01</v>
          </cell>
          <cell r="S68">
            <v>44.2171</v>
          </cell>
        </row>
        <row r="69">
          <cell r="D69">
            <v>38777</v>
          </cell>
          <cell r="E69">
            <v>4.059</v>
          </cell>
          <cell r="F69">
            <v>-0.19</v>
          </cell>
          <cell r="G69">
            <v>0.01</v>
          </cell>
          <cell r="H69">
            <v>-0.29</v>
          </cell>
          <cell r="I69">
            <v>-0.48</v>
          </cell>
          <cell r="J69">
            <v>0.42</v>
          </cell>
          <cell r="K69">
            <v>0.43</v>
          </cell>
          <cell r="L69">
            <v>0.32</v>
          </cell>
          <cell r="M69">
            <v>0.005</v>
          </cell>
          <cell r="N69">
            <v>0.057047864053553</v>
          </cell>
          <cell r="O69">
            <v>-0.18</v>
          </cell>
          <cell r="P69">
            <v>-0.145</v>
          </cell>
        </row>
        <row r="69">
          <cell r="R69">
            <v>0.01</v>
          </cell>
          <cell r="S69">
            <v>34.2171</v>
          </cell>
        </row>
        <row r="70">
          <cell r="D70">
            <v>38808</v>
          </cell>
          <cell r="E70">
            <v>3.876</v>
          </cell>
          <cell r="F70">
            <v>-0.235</v>
          </cell>
          <cell r="G70">
            <v>0.01</v>
          </cell>
          <cell r="H70">
            <v>-0.355</v>
          </cell>
          <cell r="I70">
            <v>-0.55</v>
          </cell>
          <cell r="J70">
            <v>0.54</v>
          </cell>
          <cell r="K70">
            <v>0.12</v>
          </cell>
          <cell r="L70">
            <v>0.44</v>
          </cell>
          <cell r="M70">
            <v>0.005</v>
          </cell>
          <cell r="N70">
            <v>0.057104941345478</v>
          </cell>
          <cell r="O70">
            <v>-0.29</v>
          </cell>
          <cell r="P70">
            <v>-0.15</v>
          </cell>
        </row>
        <row r="70">
          <cell r="R70">
            <v>0.01</v>
          </cell>
          <cell r="S70">
            <v>33.3832</v>
          </cell>
        </row>
        <row r="71">
          <cell r="D71">
            <v>38838</v>
          </cell>
          <cell r="E71">
            <v>3.851</v>
          </cell>
          <cell r="F71">
            <v>-0.235</v>
          </cell>
          <cell r="G71">
            <v>0.01</v>
          </cell>
          <cell r="H71">
            <v>-0.355</v>
          </cell>
          <cell r="I71">
            <v>-0.55</v>
          </cell>
          <cell r="J71">
            <v>0.54</v>
          </cell>
          <cell r="K71">
            <v>0.12</v>
          </cell>
          <cell r="L71">
            <v>0.44</v>
          </cell>
          <cell r="M71">
            <v>0.005</v>
          </cell>
          <cell r="N71">
            <v>0.057160177435469</v>
          </cell>
          <cell r="O71">
            <v>-0.29</v>
          </cell>
          <cell r="P71">
            <v>-0.15</v>
          </cell>
        </row>
        <row r="71">
          <cell r="R71">
            <v>0.01</v>
          </cell>
          <cell r="S71">
            <v>38.3832</v>
          </cell>
        </row>
        <row r="72">
          <cell r="D72">
            <v>38869</v>
          </cell>
          <cell r="E72">
            <v>3.88</v>
          </cell>
          <cell r="F72">
            <v>-0.235</v>
          </cell>
          <cell r="G72">
            <v>0.01</v>
          </cell>
          <cell r="H72">
            <v>-0.355</v>
          </cell>
          <cell r="I72">
            <v>-0.55</v>
          </cell>
          <cell r="J72">
            <v>0.54</v>
          </cell>
          <cell r="K72">
            <v>0.12</v>
          </cell>
          <cell r="L72">
            <v>0.44</v>
          </cell>
          <cell r="M72">
            <v>0.005</v>
          </cell>
          <cell r="N72">
            <v>0.057217254729527</v>
          </cell>
          <cell r="O72">
            <v>-0.29</v>
          </cell>
          <cell r="P72">
            <v>-0.15</v>
          </cell>
        </row>
        <row r="72">
          <cell r="R72">
            <v>0.01</v>
          </cell>
          <cell r="S72">
            <v>63.3832</v>
          </cell>
        </row>
        <row r="73">
          <cell r="D73">
            <v>38899</v>
          </cell>
          <cell r="E73">
            <v>3.91</v>
          </cell>
          <cell r="F73">
            <v>-0.235</v>
          </cell>
          <cell r="G73">
            <v>0.01</v>
          </cell>
          <cell r="H73">
            <v>-0.355</v>
          </cell>
          <cell r="I73">
            <v>-0.55</v>
          </cell>
          <cell r="J73">
            <v>0.54</v>
          </cell>
          <cell r="K73">
            <v>0.12</v>
          </cell>
          <cell r="L73">
            <v>0.44</v>
          </cell>
          <cell r="M73">
            <v>0.005</v>
          </cell>
          <cell r="N73">
            <v>0.057272490821583</v>
          </cell>
          <cell r="O73">
            <v>-0.29</v>
          </cell>
          <cell r="P73">
            <v>-0.15</v>
          </cell>
        </row>
        <row r="73">
          <cell r="R73">
            <v>0.01</v>
          </cell>
          <cell r="S73">
            <v>72.0087</v>
          </cell>
        </row>
        <row r="74">
          <cell r="D74">
            <v>38930</v>
          </cell>
          <cell r="E74">
            <v>3.93</v>
          </cell>
          <cell r="F74">
            <v>-0.235</v>
          </cell>
          <cell r="G74">
            <v>0.01</v>
          </cell>
          <cell r="H74">
            <v>-0.355</v>
          </cell>
          <cell r="I74">
            <v>-0.55</v>
          </cell>
          <cell r="J74">
            <v>0.54</v>
          </cell>
          <cell r="K74">
            <v>0.12</v>
          </cell>
          <cell r="L74">
            <v>0.44</v>
          </cell>
          <cell r="M74">
            <v>0.005</v>
          </cell>
          <cell r="N74">
            <v>0.057329568117773</v>
          </cell>
          <cell r="O74">
            <v>-0.29</v>
          </cell>
          <cell r="P74">
            <v>-0.15</v>
          </cell>
        </row>
        <row r="74">
          <cell r="R74">
            <v>0.01</v>
          </cell>
          <cell r="S74">
            <v>82.0087</v>
          </cell>
        </row>
        <row r="75">
          <cell r="D75">
            <v>38961</v>
          </cell>
          <cell r="E75">
            <v>3.951</v>
          </cell>
          <cell r="F75">
            <v>-0.235</v>
          </cell>
          <cell r="G75">
            <v>0.01</v>
          </cell>
          <cell r="H75">
            <v>-0.355</v>
          </cell>
          <cell r="I75">
            <v>-0.55</v>
          </cell>
          <cell r="J75">
            <v>0.54</v>
          </cell>
          <cell r="K75">
            <v>0.12</v>
          </cell>
          <cell r="L75">
            <v>0.44</v>
          </cell>
          <cell r="M75">
            <v>0.005</v>
          </cell>
          <cell r="N75">
            <v>0.057386645415047</v>
          </cell>
          <cell r="O75">
            <v>-0.29</v>
          </cell>
          <cell r="P75">
            <v>-0.15</v>
          </cell>
        </row>
        <row r="75">
          <cell r="R75">
            <v>0.01</v>
          </cell>
          <cell r="S75">
            <v>62.0087</v>
          </cell>
        </row>
        <row r="76">
          <cell r="D76">
            <v>38991</v>
          </cell>
          <cell r="E76">
            <v>3.981</v>
          </cell>
          <cell r="F76">
            <v>-0.235</v>
          </cell>
          <cell r="G76">
            <v>0.01</v>
          </cell>
          <cell r="H76">
            <v>-0.355</v>
          </cell>
          <cell r="I76">
            <v>-0.55</v>
          </cell>
          <cell r="J76">
            <v>0.54</v>
          </cell>
          <cell r="K76">
            <v>0.12</v>
          </cell>
          <cell r="L76">
            <v>0.44</v>
          </cell>
          <cell r="M76">
            <v>0.005</v>
          </cell>
          <cell r="N76">
            <v>0.057441881510215</v>
          </cell>
          <cell r="O76">
            <v>-0.29</v>
          </cell>
          <cell r="P76">
            <v>-0.15</v>
          </cell>
        </row>
        <row r="76">
          <cell r="R76">
            <v>0.01</v>
          </cell>
          <cell r="S76">
            <v>67.3379</v>
          </cell>
        </row>
        <row r="77">
          <cell r="D77">
            <v>39022</v>
          </cell>
          <cell r="E77">
            <v>4.121</v>
          </cell>
          <cell r="F77">
            <v>-0.19</v>
          </cell>
          <cell r="G77">
            <v>0.01</v>
          </cell>
          <cell r="H77">
            <v>-0.29</v>
          </cell>
          <cell r="I77">
            <v>-0.52</v>
          </cell>
          <cell r="J77">
            <v>0.42</v>
          </cell>
          <cell r="K77">
            <v>0.43</v>
          </cell>
          <cell r="L77">
            <v>0.32</v>
          </cell>
          <cell r="M77">
            <v>0.005</v>
          </cell>
          <cell r="N77">
            <v>0.057498958809623</v>
          </cell>
          <cell r="O77">
            <v>0</v>
          </cell>
          <cell r="P77">
            <v>-0.15</v>
          </cell>
        </row>
        <row r="77">
          <cell r="R77">
            <v>0.01</v>
          </cell>
          <cell r="S77">
            <v>37.3379</v>
          </cell>
        </row>
        <row r="78">
          <cell r="D78">
            <v>39052</v>
          </cell>
          <cell r="E78">
            <v>4.246</v>
          </cell>
          <cell r="F78">
            <v>-0.19</v>
          </cell>
          <cell r="G78">
            <v>0.01</v>
          </cell>
          <cell r="H78">
            <v>-0.29</v>
          </cell>
          <cell r="I78">
            <v>-0.52</v>
          </cell>
          <cell r="J78">
            <v>0.42</v>
          </cell>
          <cell r="K78">
            <v>0.43</v>
          </cell>
          <cell r="L78">
            <v>0.32</v>
          </cell>
          <cell r="M78">
            <v>0.005</v>
          </cell>
          <cell r="N78">
            <v>0.057554194906854</v>
          </cell>
          <cell r="O78">
            <v>0.06</v>
          </cell>
          <cell r="P78">
            <v>-0.1525</v>
          </cell>
        </row>
        <row r="78">
          <cell r="R78">
            <v>0.01</v>
          </cell>
          <cell r="S78">
            <v>22.3379</v>
          </cell>
        </row>
        <row r="79">
          <cell r="D79">
            <v>39083</v>
          </cell>
          <cell r="E79">
            <v>4.34</v>
          </cell>
          <cell r="F79">
            <v>-0.19</v>
          </cell>
          <cell r="G79">
            <v>0.01</v>
          </cell>
          <cell r="H79">
            <v>-0.29</v>
          </cell>
          <cell r="I79">
            <v>-0.52</v>
          </cell>
          <cell r="J79">
            <v>0.42</v>
          </cell>
          <cell r="K79">
            <v>0.43</v>
          </cell>
          <cell r="L79">
            <v>0.32</v>
          </cell>
          <cell r="M79">
            <v>0.005</v>
          </cell>
          <cell r="N79">
            <v>0.057611272208394</v>
          </cell>
          <cell r="O79">
            <v>0.13</v>
          </cell>
          <cell r="P79">
            <v>-0.155</v>
          </cell>
        </row>
        <row r="79">
          <cell r="R79">
            <v>0</v>
          </cell>
          <cell r="S79">
            <v>53.5749</v>
          </cell>
        </row>
        <row r="80">
          <cell r="D80">
            <v>39114</v>
          </cell>
          <cell r="E80">
            <v>4.244</v>
          </cell>
          <cell r="F80">
            <v>-0.19</v>
          </cell>
          <cell r="G80">
            <v>0.01</v>
          </cell>
          <cell r="H80">
            <v>-0.29</v>
          </cell>
          <cell r="I80">
            <v>-0.52</v>
          </cell>
          <cell r="J80">
            <v>0.42</v>
          </cell>
          <cell r="K80">
            <v>0.43</v>
          </cell>
          <cell r="L80">
            <v>0.32</v>
          </cell>
          <cell r="M80">
            <v>0.005</v>
          </cell>
          <cell r="N80">
            <v>0.057668349511017</v>
          </cell>
          <cell r="O80">
            <v>0</v>
          </cell>
          <cell r="P80">
            <v>-0.1475</v>
          </cell>
        </row>
        <row r="80">
          <cell r="R80">
            <v>0</v>
          </cell>
          <cell r="S80">
            <v>43.5749</v>
          </cell>
        </row>
        <row r="81">
          <cell r="D81">
            <v>39142</v>
          </cell>
          <cell r="E81">
            <v>4.094</v>
          </cell>
          <cell r="F81">
            <v>-0.19</v>
          </cell>
          <cell r="G81">
            <v>0.01</v>
          </cell>
          <cell r="H81">
            <v>-0.29</v>
          </cell>
          <cell r="I81">
            <v>-0.52</v>
          </cell>
          <cell r="J81">
            <v>0.42</v>
          </cell>
          <cell r="K81">
            <v>0.43</v>
          </cell>
          <cell r="L81">
            <v>0.32</v>
          </cell>
          <cell r="M81">
            <v>0.005</v>
          </cell>
          <cell r="N81">
            <v>0.057719903204641</v>
          </cell>
          <cell r="O81">
            <v>-0.18</v>
          </cell>
          <cell r="P81">
            <v>-0.145</v>
          </cell>
        </row>
        <row r="81">
          <cell r="R81">
            <v>0</v>
          </cell>
          <cell r="S81">
            <v>33.5749</v>
          </cell>
        </row>
        <row r="82">
          <cell r="D82">
            <v>39173</v>
          </cell>
          <cell r="E82">
            <v>3.911</v>
          </cell>
          <cell r="F82">
            <v>-0.235</v>
          </cell>
          <cell r="G82">
            <v>0.01</v>
          </cell>
          <cell r="H82">
            <v>-0.355</v>
          </cell>
          <cell r="I82">
            <v>-0.585</v>
          </cell>
          <cell r="J82">
            <v>0.54</v>
          </cell>
          <cell r="K82">
            <v>0.12</v>
          </cell>
          <cell r="L82">
            <v>0.44</v>
          </cell>
          <cell r="M82">
            <v>0.005</v>
          </cell>
          <cell r="N82">
            <v>0.057776980509326</v>
          </cell>
          <cell r="O82">
            <v>-0.29</v>
          </cell>
          <cell r="P82">
            <v>-0.15</v>
          </cell>
        </row>
        <row r="82">
          <cell r="R82">
            <v>0</v>
          </cell>
          <cell r="S82">
            <v>32.6279</v>
          </cell>
        </row>
        <row r="83">
          <cell r="D83">
            <v>39203</v>
          </cell>
          <cell r="E83">
            <v>3.886</v>
          </cell>
          <cell r="F83">
            <v>-0.235</v>
          </cell>
          <cell r="G83">
            <v>0.01</v>
          </cell>
          <cell r="H83">
            <v>-0.355</v>
          </cell>
          <cell r="I83">
            <v>-0.585</v>
          </cell>
          <cell r="J83">
            <v>0.54</v>
          </cell>
          <cell r="K83">
            <v>0.12</v>
          </cell>
          <cell r="L83">
            <v>0.44</v>
          </cell>
          <cell r="M83">
            <v>0.005</v>
          </cell>
          <cell r="N83">
            <v>0.057832216611667</v>
          </cell>
          <cell r="O83">
            <v>-0.29</v>
          </cell>
          <cell r="P83">
            <v>-0.15</v>
          </cell>
        </row>
        <row r="83">
          <cell r="R83">
            <v>0</v>
          </cell>
          <cell r="S83">
            <v>37.6279</v>
          </cell>
        </row>
        <row r="84">
          <cell r="D84">
            <v>39234</v>
          </cell>
          <cell r="E84">
            <v>3.915</v>
          </cell>
          <cell r="F84">
            <v>-0.235</v>
          </cell>
          <cell r="G84">
            <v>0.01</v>
          </cell>
          <cell r="H84">
            <v>-0.355</v>
          </cell>
          <cell r="I84">
            <v>-0.585</v>
          </cell>
          <cell r="J84">
            <v>0.54</v>
          </cell>
          <cell r="K84">
            <v>0.12</v>
          </cell>
          <cell r="L84">
            <v>0</v>
          </cell>
          <cell r="M84">
            <v>0.005</v>
          </cell>
          <cell r="N84">
            <v>0.057889293918484</v>
          </cell>
          <cell r="O84">
            <v>-0.29</v>
          </cell>
          <cell r="P84">
            <v>-0.15</v>
          </cell>
        </row>
        <row r="84">
          <cell r="R84">
            <v>0</v>
          </cell>
          <cell r="S84">
            <v>62.6279</v>
          </cell>
        </row>
        <row r="85">
          <cell r="D85">
            <v>39264</v>
          </cell>
          <cell r="E85">
            <v>3.945</v>
          </cell>
          <cell r="F85">
            <v>-0.235</v>
          </cell>
          <cell r="G85">
            <v>0.01</v>
          </cell>
          <cell r="H85">
            <v>-0.355</v>
          </cell>
          <cell r="I85">
            <v>-0.585</v>
          </cell>
          <cell r="J85">
            <v>0.54</v>
          </cell>
          <cell r="K85">
            <v>0.12</v>
          </cell>
          <cell r="L85">
            <v>0</v>
          </cell>
          <cell r="M85">
            <v>0.005</v>
          </cell>
          <cell r="N85">
            <v>0.057944530022888</v>
          </cell>
          <cell r="O85">
            <v>-0.29</v>
          </cell>
          <cell r="P85">
            <v>-0.15</v>
          </cell>
        </row>
        <row r="85">
          <cell r="R85">
            <v>0</v>
          </cell>
          <cell r="S85">
            <v>67.8345</v>
          </cell>
        </row>
        <row r="86">
          <cell r="D86">
            <v>39295</v>
          </cell>
          <cell r="E86">
            <v>3.965</v>
          </cell>
          <cell r="F86">
            <v>-0.235</v>
          </cell>
          <cell r="G86">
            <v>0.01</v>
          </cell>
          <cell r="H86">
            <v>-0.355</v>
          </cell>
          <cell r="I86">
            <v>-0.585</v>
          </cell>
          <cell r="J86">
            <v>0.54</v>
          </cell>
          <cell r="K86">
            <v>0.12</v>
          </cell>
          <cell r="L86">
            <v>0</v>
          </cell>
          <cell r="M86">
            <v>0.005</v>
          </cell>
          <cell r="N86">
            <v>0.058001607331838</v>
          </cell>
          <cell r="O86">
            <v>-0.29</v>
          </cell>
          <cell r="P86">
            <v>-0.15</v>
          </cell>
        </row>
        <row r="86">
          <cell r="R86">
            <v>0</v>
          </cell>
          <cell r="S86">
            <v>77.8345</v>
          </cell>
        </row>
        <row r="87">
          <cell r="D87">
            <v>39326</v>
          </cell>
          <cell r="E87">
            <v>3.986</v>
          </cell>
          <cell r="F87">
            <v>-0.235</v>
          </cell>
          <cell r="G87">
            <v>0.01</v>
          </cell>
          <cell r="H87">
            <v>-0.355</v>
          </cell>
          <cell r="I87">
            <v>-0.585</v>
          </cell>
          <cell r="J87">
            <v>0.54</v>
          </cell>
          <cell r="K87">
            <v>0.12</v>
          </cell>
          <cell r="L87">
            <v>0</v>
          </cell>
          <cell r="M87">
            <v>0.005</v>
          </cell>
          <cell r="N87">
            <v>0.058058684641872</v>
          </cell>
          <cell r="O87">
            <v>-0.29</v>
          </cell>
          <cell r="P87">
            <v>-0.15</v>
          </cell>
        </row>
        <row r="87">
          <cell r="R87">
            <v>0</v>
          </cell>
          <cell r="S87">
            <v>57.8345</v>
          </cell>
        </row>
        <row r="88">
          <cell r="D88">
            <v>39356</v>
          </cell>
          <cell r="E88">
            <v>4.016</v>
          </cell>
          <cell r="F88">
            <v>-0.235</v>
          </cell>
          <cell r="G88">
            <v>0.01</v>
          </cell>
          <cell r="H88">
            <v>-0.355</v>
          </cell>
          <cell r="I88">
            <v>-0.585</v>
          </cell>
          <cell r="J88">
            <v>0.54</v>
          </cell>
          <cell r="K88">
            <v>0.12</v>
          </cell>
          <cell r="L88">
            <v>0</v>
          </cell>
          <cell r="M88">
            <v>0.005</v>
          </cell>
          <cell r="N88">
            <v>0.058113920749388</v>
          </cell>
          <cell r="O88">
            <v>-0.29</v>
          </cell>
          <cell r="P88">
            <v>-0.15</v>
          </cell>
        </row>
        <row r="88">
          <cell r="R88">
            <v>0</v>
          </cell>
          <cell r="S88">
            <v>66.9106</v>
          </cell>
        </row>
        <row r="89">
          <cell r="D89">
            <v>39387</v>
          </cell>
          <cell r="E89">
            <v>4.156</v>
          </cell>
          <cell r="F89">
            <v>-0.19</v>
          </cell>
          <cell r="G89">
            <v>0.01</v>
          </cell>
          <cell r="H89">
            <v>-0.29</v>
          </cell>
          <cell r="I89">
            <v>-0.52</v>
          </cell>
          <cell r="J89">
            <v>0.42</v>
          </cell>
          <cell r="K89">
            <v>0.43</v>
          </cell>
          <cell r="L89">
            <v>0</v>
          </cell>
          <cell r="M89">
            <v>0.005</v>
          </cell>
          <cell r="N89">
            <v>0.058170998061553</v>
          </cell>
          <cell r="O89">
            <v>0</v>
          </cell>
          <cell r="P89">
            <v>-0.15</v>
          </cell>
        </row>
        <row r="89">
          <cell r="R89">
            <v>0</v>
          </cell>
          <cell r="S89">
            <v>36.9106</v>
          </cell>
        </row>
        <row r="90">
          <cell r="D90">
            <v>39417</v>
          </cell>
          <cell r="E90">
            <v>4.281</v>
          </cell>
          <cell r="F90">
            <v>-0.19</v>
          </cell>
          <cell r="G90">
            <v>0.01</v>
          </cell>
          <cell r="H90">
            <v>-0.29</v>
          </cell>
          <cell r="I90">
            <v>-0.52</v>
          </cell>
          <cell r="J90">
            <v>0.42</v>
          </cell>
          <cell r="K90">
            <v>0.43</v>
          </cell>
          <cell r="L90">
            <v>0</v>
          </cell>
          <cell r="M90">
            <v>0.005</v>
          </cell>
          <cell r="N90">
            <v>0.058226234171132</v>
          </cell>
          <cell r="O90">
            <v>0.06</v>
          </cell>
          <cell r="P90">
            <v>-0.1525</v>
          </cell>
        </row>
        <row r="90">
          <cell r="R90">
            <v>0</v>
          </cell>
          <cell r="S90">
            <v>21.9106</v>
          </cell>
        </row>
        <row r="91">
          <cell r="D91">
            <v>39448</v>
          </cell>
          <cell r="E91">
            <v>4.385</v>
          </cell>
          <cell r="F91">
            <v>-0.19</v>
          </cell>
          <cell r="G91">
            <v>0.01</v>
          </cell>
          <cell r="H91">
            <v>-0.29</v>
          </cell>
          <cell r="I91">
            <v>-0.52</v>
          </cell>
          <cell r="J91">
            <v>0.42</v>
          </cell>
          <cell r="K91">
            <v>0.43</v>
          </cell>
          <cell r="L91">
            <v>0</v>
          </cell>
          <cell r="M91">
            <v>0.005</v>
          </cell>
          <cell r="N91">
            <v>0.058283311485429</v>
          </cell>
          <cell r="O91">
            <v>0.13</v>
          </cell>
          <cell r="P91">
            <v>-0.155</v>
          </cell>
        </row>
        <row r="91">
          <cell r="R91">
            <v>0</v>
          </cell>
          <cell r="S91">
            <v>52.6767</v>
          </cell>
        </row>
        <row r="92">
          <cell r="D92">
            <v>39479</v>
          </cell>
          <cell r="E92">
            <v>4.289</v>
          </cell>
          <cell r="F92">
            <v>-0.19</v>
          </cell>
          <cell r="G92">
            <v>0.01</v>
          </cell>
          <cell r="H92">
            <v>-0.29</v>
          </cell>
          <cell r="I92">
            <v>-0.52</v>
          </cell>
          <cell r="J92">
            <v>0.42</v>
          </cell>
          <cell r="K92">
            <v>0.43</v>
          </cell>
          <cell r="L92">
            <v>0</v>
          </cell>
          <cell r="M92">
            <v>0.005</v>
          </cell>
          <cell r="N92">
            <v>0.058341521263721</v>
          </cell>
          <cell r="O92">
            <v>0</v>
          </cell>
          <cell r="P92">
            <v>-0.1475</v>
          </cell>
        </row>
        <row r="92">
          <cell r="R92">
            <v>0</v>
          </cell>
          <cell r="S92">
            <v>42.6767</v>
          </cell>
        </row>
        <row r="93">
          <cell r="D93">
            <v>39508</v>
          </cell>
          <cell r="E93">
            <v>4.139</v>
          </cell>
          <cell r="F93">
            <v>-0.19</v>
          </cell>
          <cell r="G93">
            <v>0.01</v>
          </cell>
          <cell r="H93">
            <v>-0.29</v>
          </cell>
          <cell r="I93">
            <v>-0.52</v>
          </cell>
          <cell r="J93">
            <v>0.42</v>
          </cell>
          <cell r="K93">
            <v>0.43</v>
          </cell>
          <cell r="L93">
            <v>0</v>
          </cell>
          <cell r="M93">
            <v>0.005</v>
          </cell>
          <cell r="N93">
            <v>0.058396740696269</v>
          </cell>
          <cell r="O93">
            <v>-0.18</v>
          </cell>
          <cell r="P93">
            <v>-0.145</v>
          </cell>
        </row>
        <row r="93">
          <cell r="R93">
            <v>0</v>
          </cell>
          <cell r="S93">
            <v>32.6767</v>
          </cell>
        </row>
        <row r="94">
          <cell r="D94">
            <v>39539</v>
          </cell>
          <cell r="E94">
            <v>3.956</v>
          </cell>
          <cell r="F94">
            <v>-0.235</v>
          </cell>
          <cell r="G94">
            <v>0.01</v>
          </cell>
          <cell r="H94">
            <v>-0.355</v>
          </cell>
          <cell r="I94">
            <v>-0.595</v>
          </cell>
          <cell r="J94">
            <v>0.54</v>
          </cell>
          <cell r="K94">
            <v>0.12</v>
          </cell>
          <cell r="L94">
            <v>0</v>
          </cell>
          <cell r="M94">
            <v>0.005</v>
          </cell>
          <cell r="N94">
            <v>0.058455768366667</v>
          </cell>
          <cell r="O94">
            <v>-0.29</v>
          </cell>
          <cell r="P94">
            <v>-0.15</v>
          </cell>
        </row>
        <row r="94">
          <cell r="R94">
            <v>0</v>
          </cell>
          <cell r="S94">
            <v>31.674</v>
          </cell>
        </row>
        <row r="95">
          <cell r="D95">
            <v>39569</v>
          </cell>
          <cell r="E95">
            <v>3.931</v>
          </cell>
          <cell r="F95">
            <v>-0.235</v>
          </cell>
          <cell r="G95">
            <v>0.01</v>
          </cell>
          <cell r="H95">
            <v>-0.355</v>
          </cell>
          <cell r="I95">
            <v>-0.595</v>
          </cell>
          <cell r="J95">
            <v>0.54</v>
          </cell>
          <cell r="K95">
            <v>0.12</v>
          </cell>
          <cell r="L95">
            <v>0</v>
          </cell>
          <cell r="M95">
            <v>0.005</v>
          </cell>
          <cell r="N95">
            <v>0.058512891919768</v>
          </cell>
          <cell r="O95">
            <v>-0.29</v>
          </cell>
          <cell r="P95">
            <v>-0.15</v>
          </cell>
        </row>
        <row r="95">
          <cell r="R95">
            <v>0</v>
          </cell>
          <cell r="S95">
            <v>36.674</v>
          </cell>
        </row>
        <row r="96">
          <cell r="D96">
            <v>39600</v>
          </cell>
          <cell r="E96">
            <v>3.96</v>
          </cell>
          <cell r="F96">
            <v>-0.235</v>
          </cell>
          <cell r="G96">
            <v>0.01</v>
          </cell>
          <cell r="H96">
            <v>-0.355</v>
          </cell>
          <cell r="I96">
            <v>-0.595</v>
          </cell>
          <cell r="J96">
            <v>0.54</v>
          </cell>
          <cell r="K96">
            <v>0.12</v>
          </cell>
          <cell r="L96">
            <v>0</v>
          </cell>
          <cell r="M96">
            <v>0.005</v>
          </cell>
          <cell r="N96">
            <v>0.058571919592445</v>
          </cell>
          <cell r="O96">
            <v>-0.29</v>
          </cell>
          <cell r="P96">
            <v>-0.15</v>
          </cell>
        </row>
        <row r="96">
          <cell r="R96">
            <v>0</v>
          </cell>
          <cell r="S96">
            <v>61.674</v>
          </cell>
        </row>
        <row r="97">
          <cell r="D97">
            <v>39630</v>
          </cell>
          <cell r="E97">
            <v>3.99</v>
          </cell>
          <cell r="F97">
            <v>-0.235</v>
          </cell>
          <cell r="G97">
            <v>0.01</v>
          </cell>
          <cell r="H97">
            <v>-0.355</v>
          </cell>
          <cell r="I97">
            <v>-0.595</v>
          </cell>
          <cell r="J97">
            <v>0.54</v>
          </cell>
          <cell r="K97">
            <v>0.12</v>
          </cell>
          <cell r="L97">
            <v>0</v>
          </cell>
          <cell r="M97">
            <v>0.005</v>
          </cell>
          <cell r="N97">
            <v>0.058629043147752</v>
          </cell>
          <cell r="O97">
            <v>-0.29</v>
          </cell>
          <cell r="P97">
            <v>-0.15</v>
          </cell>
        </row>
        <row r="97">
          <cell r="R97">
            <v>0</v>
          </cell>
          <cell r="S97">
            <v>64.3697</v>
          </cell>
        </row>
        <row r="98">
          <cell r="D98">
            <v>39661</v>
          </cell>
          <cell r="E98">
            <v>4.01</v>
          </cell>
          <cell r="F98">
            <v>-0.235</v>
          </cell>
          <cell r="G98">
            <v>0.01</v>
          </cell>
          <cell r="H98">
            <v>-0.355</v>
          </cell>
          <cell r="I98">
            <v>-0.595</v>
          </cell>
          <cell r="J98">
            <v>0.54</v>
          </cell>
          <cell r="K98">
            <v>0.12</v>
          </cell>
          <cell r="L98">
            <v>0</v>
          </cell>
          <cell r="M98">
            <v>0.005</v>
          </cell>
          <cell r="N98">
            <v>0.058688070822709</v>
          </cell>
          <cell r="O98">
            <v>-0.29</v>
          </cell>
          <cell r="P98">
            <v>-0.15</v>
          </cell>
        </row>
        <row r="98">
          <cell r="R98">
            <v>0</v>
          </cell>
          <cell r="S98">
            <v>74.3697</v>
          </cell>
        </row>
        <row r="99">
          <cell r="D99">
            <v>39692</v>
          </cell>
          <cell r="E99">
            <v>4.031</v>
          </cell>
          <cell r="F99">
            <v>-0.235</v>
          </cell>
          <cell r="G99">
            <v>0.01</v>
          </cell>
          <cell r="H99">
            <v>-0.355</v>
          </cell>
          <cell r="I99">
            <v>-0.595</v>
          </cell>
          <cell r="J99">
            <v>0.54</v>
          </cell>
          <cell r="K99">
            <v>0.12</v>
          </cell>
          <cell r="L99">
            <v>0</v>
          </cell>
          <cell r="M99">
            <v>0.005</v>
          </cell>
          <cell r="N99">
            <v>0.058747098498824</v>
          </cell>
          <cell r="O99">
            <v>-0.29</v>
          </cell>
          <cell r="P99">
            <v>-0.15</v>
          </cell>
        </row>
        <row r="99">
          <cell r="R99">
            <v>0</v>
          </cell>
          <cell r="S99">
            <v>54.3697</v>
          </cell>
        </row>
        <row r="100">
          <cell r="D100">
            <v>39722</v>
          </cell>
          <cell r="E100">
            <v>4.061</v>
          </cell>
          <cell r="F100">
            <v>-0.235</v>
          </cell>
          <cell r="G100">
            <v>0.01</v>
          </cell>
          <cell r="H100">
            <v>-0.355</v>
          </cell>
          <cell r="I100">
            <v>-0.595</v>
          </cell>
          <cell r="J100">
            <v>0.54</v>
          </cell>
          <cell r="K100">
            <v>0.12</v>
          </cell>
          <cell r="L100">
            <v>0</v>
          </cell>
          <cell r="M100">
            <v>0.005</v>
          </cell>
          <cell r="N100">
            <v>0.058804222057458</v>
          </cell>
          <cell r="O100">
            <v>-0.29</v>
          </cell>
          <cell r="P100">
            <v>-0.15</v>
          </cell>
        </row>
        <row r="100">
          <cell r="R100">
            <v>0</v>
          </cell>
          <cell r="S100">
            <v>66.254</v>
          </cell>
        </row>
        <row r="101">
          <cell r="D101">
            <v>39753</v>
          </cell>
          <cell r="E101">
            <v>4.201</v>
          </cell>
          <cell r="F101">
            <v>-0.19</v>
          </cell>
          <cell r="G101">
            <v>0.01</v>
          </cell>
          <cell r="H101">
            <v>-0.29</v>
          </cell>
          <cell r="I101">
            <v>-0.5</v>
          </cell>
          <cell r="J101">
            <v>0.42</v>
          </cell>
          <cell r="K101">
            <v>0</v>
          </cell>
          <cell r="L101">
            <v>0</v>
          </cell>
          <cell r="M101">
            <v>0.005</v>
          </cell>
          <cell r="N101">
            <v>0.058863249735853</v>
          </cell>
          <cell r="O101">
            <v>0</v>
          </cell>
          <cell r="P101">
            <v>-0.15</v>
          </cell>
        </row>
        <row r="101">
          <cell r="R101">
            <v>0</v>
          </cell>
          <cell r="S101">
            <v>36.254</v>
          </cell>
        </row>
        <row r="102">
          <cell r="D102">
            <v>39783</v>
          </cell>
          <cell r="E102">
            <v>4.326</v>
          </cell>
          <cell r="F102">
            <v>-0.19</v>
          </cell>
          <cell r="G102">
            <v>0.01</v>
          </cell>
          <cell r="H102">
            <v>-0.29</v>
          </cell>
          <cell r="I102">
            <v>-0.5</v>
          </cell>
          <cell r="J102">
            <v>0.42</v>
          </cell>
          <cell r="K102">
            <v>0</v>
          </cell>
          <cell r="L102">
            <v>0</v>
          </cell>
          <cell r="M102">
            <v>0.005</v>
          </cell>
          <cell r="N102">
            <v>0.058920373296692</v>
          </cell>
          <cell r="O102">
            <v>0.06</v>
          </cell>
          <cell r="P102">
            <v>-0.1525</v>
          </cell>
        </row>
        <row r="102">
          <cell r="R102">
            <v>0</v>
          </cell>
          <cell r="S102">
            <v>21.254</v>
          </cell>
        </row>
        <row r="103">
          <cell r="D103">
            <v>39814</v>
          </cell>
          <cell r="E103">
            <v>4.44</v>
          </cell>
          <cell r="F103">
            <v>-0.19</v>
          </cell>
          <cell r="G103">
            <v>0.01</v>
          </cell>
          <cell r="H103">
            <v>-0.29</v>
          </cell>
          <cell r="I103">
            <v>-0.5</v>
          </cell>
          <cell r="J103">
            <v>0.42</v>
          </cell>
          <cell r="K103">
            <v>0</v>
          </cell>
          <cell r="L103">
            <v>0</v>
          </cell>
          <cell r="M103">
            <v>0.005</v>
          </cell>
          <cell r="N103">
            <v>0.058979400977367</v>
          </cell>
          <cell r="O103">
            <v>0.13</v>
          </cell>
          <cell r="P103">
            <v>-0.155</v>
          </cell>
        </row>
        <row r="103">
          <cell r="R103">
            <v>0</v>
          </cell>
          <cell r="S103">
            <v>52.3875</v>
          </cell>
        </row>
        <row r="104">
          <cell r="D104">
            <v>39845</v>
          </cell>
          <cell r="E104">
            <v>4.344</v>
          </cell>
          <cell r="F104">
            <v>-0.19</v>
          </cell>
          <cell r="G104">
            <v>0.01</v>
          </cell>
          <cell r="H104">
            <v>-0.29</v>
          </cell>
          <cell r="I104">
            <v>-0.5</v>
          </cell>
          <cell r="J104">
            <v>0.42</v>
          </cell>
          <cell r="K104">
            <v>0</v>
          </cell>
          <cell r="L104">
            <v>0</v>
          </cell>
          <cell r="M104">
            <v>0.005</v>
          </cell>
          <cell r="N104">
            <v>0.059038428659198</v>
          </cell>
          <cell r="O104">
            <v>0</v>
          </cell>
          <cell r="P104">
            <v>-0.1475</v>
          </cell>
        </row>
        <row r="104">
          <cell r="R104">
            <v>0</v>
          </cell>
          <cell r="S104">
            <v>42.3875</v>
          </cell>
        </row>
        <row r="105">
          <cell r="D105">
            <v>39873</v>
          </cell>
          <cell r="E105">
            <v>4.194</v>
          </cell>
          <cell r="F105">
            <v>-0.19</v>
          </cell>
          <cell r="G105">
            <v>0.01</v>
          </cell>
          <cell r="H105">
            <v>-0.29</v>
          </cell>
          <cell r="I105">
            <v>-0.5</v>
          </cell>
          <cell r="J105">
            <v>0.42</v>
          </cell>
          <cell r="K105">
            <v>0</v>
          </cell>
          <cell r="L105">
            <v>0</v>
          </cell>
          <cell r="M105">
            <v>0.005</v>
          </cell>
          <cell r="N105">
            <v>0.05909174398572</v>
          </cell>
          <cell r="O105">
            <v>-0.18</v>
          </cell>
          <cell r="P105">
            <v>-0.145</v>
          </cell>
        </row>
        <row r="105">
          <cell r="R105">
            <v>0</v>
          </cell>
          <cell r="S105">
            <v>32.3875</v>
          </cell>
        </row>
        <row r="106">
          <cell r="D106">
            <v>39904</v>
          </cell>
          <cell r="E106">
            <v>4.011</v>
          </cell>
          <cell r="F106">
            <v>-0.235</v>
          </cell>
          <cell r="G106">
            <v>0.01</v>
          </cell>
          <cell r="H106">
            <v>-0.355</v>
          </cell>
          <cell r="I106">
            <v>-0.6</v>
          </cell>
          <cell r="J106">
            <v>0.54</v>
          </cell>
          <cell r="K106">
            <v>0</v>
          </cell>
          <cell r="L106">
            <v>0</v>
          </cell>
          <cell r="M106">
            <v>0.005</v>
          </cell>
          <cell r="N106">
            <v>0.059150771669757</v>
          </cell>
          <cell r="O106">
            <v>-0.29</v>
          </cell>
          <cell r="P106">
            <v>-0.15</v>
          </cell>
        </row>
        <row r="106">
          <cell r="R106">
            <v>0</v>
          </cell>
          <cell r="S106">
            <v>31.348</v>
          </cell>
        </row>
        <row r="107">
          <cell r="D107">
            <v>39934</v>
          </cell>
          <cell r="E107">
            <v>3.986</v>
          </cell>
          <cell r="F107">
            <v>-0.235</v>
          </cell>
          <cell r="G107">
            <v>0.01</v>
          </cell>
          <cell r="H107">
            <v>-0.355</v>
          </cell>
          <cell r="I107">
            <v>-0.6</v>
          </cell>
          <cell r="J107">
            <v>0.54</v>
          </cell>
          <cell r="K107">
            <v>0</v>
          </cell>
          <cell r="L107">
            <v>0</v>
          </cell>
          <cell r="M107">
            <v>0.005</v>
          </cell>
          <cell r="N107">
            <v>0.059207895236056</v>
          </cell>
          <cell r="O107">
            <v>-0.29</v>
          </cell>
          <cell r="P107">
            <v>-0.15</v>
          </cell>
        </row>
        <row r="107">
          <cell r="R107">
            <v>0</v>
          </cell>
          <cell r="S107">
            <v>36.348</v>
          </cell>
        </row>
        <row r="108">
          <cell r="D108">
            <v>39965</v>
          </cell>
          <cell r="E108">
            <v>4.015</v>
          </cell>
          <cell r="F108">
            <v>-0.235</v>
          </cell>
          <cell r="G108">
            <v>0.01</v>
          </cell>
          <cell r="H108">
            <v>-0.355</v>
          </cell>
          <cell r="I108">
            <v>-0.6</v>
          </cell>
          <cell r="J108">
            <v>0.54</v>
          </cell>
          <cell r="K108">
            <v>0</v>
          </cell>
          <cell r="L108">
            <v>0</v>
          </cell>
          <cell r="M108">
            <v>0.005</v>
          </cell>
          <cell r="N108">
            <v>0.059266922922372</v>
          </cell>
          <cell r="O108">
            <v>-0.29</v>
          </cell>
          <cell r="P108">
            <v>-0.15</v>
          </cell>
        </row>
        <row r="108">
          <cell r="R108">
            <v>0</v>
          </cell>
          <cell r="S108">
            <v>61.348</v>
          </cell>
        </row>
        <row r="109">
          <cell r="D109">
            <v>39995</v>
          </cell>
          <cell r="E109">
            <v>4.045</v>
          </cell>
          <cell r="F109">
            <v>-0.235</v>
          </cell>
          <cell r="G109">
            <v>0.01</v>
          </cell>
          <cell r="H109">
            <v>-0.355</v>
          </cell>
          <cell r="I109">
            <v>-0.6</v>
          </cell>
          <cell r="J109">
            <v>0.54</v>
          </cell>
          <cell r="K109">
            <v>0</v>
          </cell>
          <cell r="L109">
            <v>0</v>
          </cell>
          <cell r="M109">
            <v>0.005</v>
          </cell>
          <cell r="N109">
            <v>0.059324046490877</v>
          </cell>
          <cell r="O109">
            <v>-0.29</v>
          </cell>
          <cell r="P109">
            <v>-0.15</v>
          </cell>
        </row>
        <row r="109">
          <cell r="R109">
            <v>0</v>
          </cell>
          <cell r="S109">
            <v>62.0917</v>
          </cell>
        </row>
        <row r="110">
          <cell r="D110">
            <v>40026</v>
          </cell>
          <cell r="E110">
            <v>4.065</v>
          </cell>
          <cell r="F110">
            <v>-0.235</v>
          </cell>
          <cell r="G110">
            <v>0.01</v>
          </cell>
          <cell r="H110">
            <v>-0.355</v>
          </cell>
          <cell r="I110">
            <v>-0.6</v>
          </cell>
          <cell r="J110">
            <v>0.54</v>
          </cell>
          <cell r="K110">
            <v>0</v>
          </cell>
          <cell r="L110">
            <v>0</v>
          </cell>
          <cell r="M110">
            <v>0.005</v>
          </cell>
          <cell r="N110">
            <v>0.059383074179471</v>
          </cell>
          <cell r="O110">
            <v>-0.29</v>
          </cell>
          <cell r="P110">
            <v>-0.15</v>
          </cell>
        </row>
        <row r="110">
          <cell r="R110">
            <v>0</v>
          </cell>
          <cell r="S110">
            <v>72.0917</v>
          </cell>
        </row>
        <row r="111">
          <cell r="D111">
            <v>40057</v>
          </cell>
          <cell r="E111">
            <v>4.086</v>
          </cell>
          <cell r="F111">
            <v>-0.235</v>
          </cell>
          <cell r="G111">
            <v>0.01</v>
          </cell>
          <cell r="H111">
            <v>-0.355</v>
          </cell>
          <cell r="I111">
            <v>-0.6</v>
          </cell>
          <cell r="J111">
            <v>0.54</v>
          </cell>
          <cell r="K111">
            <v>0</v>
          </cell>
          <cell r="L111">
            <v>0</v>
          </cell>
          <cell r="M111">
            <v>0.005</v>
          </cell>
          <cell r="N111">
            <v>0.059442101869223</v>
          </cell>
          <cell r="O111">
            <v>-0.29</v>
          </cell>
          <cell r="P111">
            <v>-0.15</v>
          </cell>
        </row>
        <row r="111">
          <cell r="R111">
            <v>0</v>
          </cell>
          <cell r="S111">
            <v>52.0917</v>
          </cell>
        </row>
        <row r="112">
          <cell r="D112">
            <v>40087</v>
          </cell>
          <cell r="E112">
            <v>4.116</v>
          </cell>
          <cell r="F112">
            <v>-0.235</v>
          </cell>
          <cell r="G112">
            <v>0.01</v>
          </cell>
          <cell r="H112">
            <v>-0.355</v>
          </cell>
          <cell r="I112">
            <v>-0.6</v>
          </cell>
          <cell r="J112">
            <v>0.54</v>
          </cell>
          <cell r="K112">
            <v>0</v>
          </cell>
          <cell r="L112">
            <v>0</v>
          </cell>
          <cell r="M112">
            <v>0.005</v>
          </cell>
          <cell r="N112">
            <v>0.059499225441054</v>
          </cell>
          <cell r="O112">
            <v>-0.29</v>
          </cell>
          <cell r="P112">
            <v>-0.15</v>
          </cell>
        </row>
        <row r="112">
          <cell r="R112">
            <v>0</v>
          </cell>
          <cell r="S112">
            <v>66.1728</v>
          </cell>
        </row>
        <row r="113">
          <cell r="D113">
            <v>40118</v>
          </cell>
          <cell r="E113">
            <v>4.256</v>
          </cell>
          <cell r="F113">
            <v>-0.19</v>
          </cell>
          <cell r="G113">
            <v>0.01</v>
          </cell>
          <cell r="H113">
            <v>-0.29</v>
          </cell>
          <cell r="I113">
            <v>-0.57</v>
          </cell>
          <cell r="J113">
            <v>0.42</v>
          </cell>
          <cell r="K113">
            <v>0</v>
          </cell>
          <cell r="L113">
            <v>0</v>
          </cell>
          <cell r="M113">
            <v>0.005</v>
          </cell>
          <cell r="N113">
            <v>0.059558253133085</v>
          </cell>
          <cell r="O113">
            <v>0</v>
          </cell>
          <cell r="P113">
            <v>-0.15</v>
          </cell>
        </row>
        <row r="113">
          <cell r="R113">
            <v>0</v>
          </cell>
          <cell r="S113">
            <v>36.1728</v>
          </cell>
        </row>
        <row r="114">
          <cell r="D114">
            <v>40148</v>
          </cell>
          <cell r="E114">
            <v>4.381</v>
          </cell>
          <cell r="F114">
            <v>-0.19</v>
          </cell>
          <cell r="G114">
            <v>0.01</v>
          </cell>
          <cell r="H114">
            <v>-0.29</v>
          </cell>
          <cell r="I114">
            <v>-0.57</v>
          </cell>
          <cell r="J114">
            <v>0.42</v>
          </cell>
          <cell r="K114">
            <v>0</v>
          </cell>
          <cell r="L114">
            <v>0</v>
          </cell>
          <cell r="M114">
            <v>0.005</v>
          </cell>
          <cell r="N114">
            <v>0.059615376707121</v>
          </cell>
          <cell r="O114">
            <v>0.06</v>
          </cell>
          <cell r="P114">
            <v>-0.1525</v>
          </cell>
        </row>
        <row r="114">
          <cell r="R114">
            <v>0</v>
          </cell>
          <cell r="S114">
            <v>21.1728</v>
          </cell>
        </row>
        <row r="115">
          <cell r="D115">
            <v>40179</v>
          </cell>
          <cell r="E115">
            <v>4.505</v>
          </cell>
          <cell r="F115">
            <v>-0.19</v>
          </cell>
          <cell r="G115">
            <v>0.01</v>
          </cell>
          <cell r="H115">
            <v>-0.29</v>
          </cell>
          <cell r="I115">
            <v>-0.57</v>
          </cell>
          <cell r="J115">
            <v>0.42</v>
          </cell>
          <cell r="K115">
            <v>0</v>
          </cell>
          <cell r="L115">
            <v>0</v>
          </cell>
          <cell r="M115">
            <v>0.005</v>
          </cell>
          <cell r="N115">
            <v>0.059674404401431</v>
          </cell>
          <cell r="O115">
            <v>0.13</v>
          </cell>
          <cell r="P115">
            <v>-0.155</v>
          </cell>
        </row>
        <row r="115">
          <cell r="R115">
            <v>0</v>
          </cell>
          <cell r="S115">
            <v>52.752</v>
          </cell>
        </row>
        <row r="116">
          <cell r="D116">
            <v>40210</v>
          </cell>
          <cell r="E116">
            <v>4.409</v>
          </cell>
          <cell r="F116">
            <v>-0.19</v>
          </cell>
          <cell r="G116">
            <v>0.01</v>
          </cell>
          <cell r="H116">
            <v>-0.29</v>
          </cell>
          <cell r="I116">
            <v>-0.57</v>
          </cell>
          <cell r="J116">
            <v>0.42</v>
          </cell>
          <cell r="K116">
            <v>0</v>
          </cell>
          <cell r="L116">
            <v>0</v>
          </cell>
          <cell r="M116">
            <v>0.005</v>
          </cell>
          <cell r="N116">
            <v>0.059733432096898</v>
          </cell>
          <cell r="O116">
            <v>0</v>
          </cell>
          <cell r="P116">
            <v>-0.1475</v>
          </cell>
        </row>
        <row r="116">
          <cell r="R116">
            <v>0</v>
          </cell>
          <cell r="S116">
            <v>42.752</v>
          </cell>
        </row>
        <row r="117">
          <cell r="D117">
            <v>40238</v>
          </cell>
          <cell r="E117">
            <v>4.259</v>
          </cell>
          <cell r="F117">
            <v>-0.19</v>
          </cell>
          <cell r="G117">
            <v>0.01</v>
          </cell>
          <cell r="H117">
            <v>-0.29</v>
          </cell>
          <cell r="I117">
            <v>-0.57</v>
          </cell>
          <cell r="J117">
            <v>0.42</v>
          </cell>
          <cell r="K117">
            <v>0</v>
          </cell>
          <cell r="L117">
            <v>0</v>
          </cell>
          <cell r="M117">
            <v>0.005</v>
          </cell>
          <cell r="N117">
            <v>0.059786747435735</v>
          </cell>
          <cell r="O117">
            <v>-0.18</v>
          </cell>
          <cell r="P117">
            <v>-0.145</v>
          </cell>
        </row>
        <row r="117">
          <cell r="R117">
            <v>0</v>
          </cell>
          <cell r="S117">
            <v>32.752</v>
          </cell>
        </row>
        <row r="118">
          <cell r="D118">
            <v>40269</v>
          </cell>
          <cell r="E118">
            <v>4.076</v>
          </cell>
          <cell r="F118">
            <v>-0.235</v>
          </cell>
          <cell r="G118">
            <v>0.01</v>
          </cell>
          <cell r="H118">
            <v>-0.355</v>
          </cell>
          <cell r="I118">
            <v>-0.57</v>
          </cell>
          <cell r="J118">
            <v>0.54</v>
          </cell>
          <cell r="K118">
            <v>0</v>
          </cell>
          <cell r="L118">
            <v>0</v>
          </cell>
          <cell r="M118">
            <v>0.005</v>
          </cell>
          <cell r="N118">
            <v>0.059845775133406</v>
          </cell>
          <cell r="O118">
            <v>-0.29</v>
          </cell>
          <cell r="P118">
            <v>-0.15</v>
          </cell>
        </row>
        <row r="118">
          <cell r="R118">
            <v>0</v>
          </cell>
          <cell r="S118">
            <v>31.6759</v>
          </cell>
        </row>
        <row r="119">
          <cell r="D119">
            <v>40299</v>
          </cell>
          <cell r="E119">
            <v>4.051</v>
          </cell>
          <cell r="F119">
            <v>-0.235</v>
          </cell>
          <cell r="G119">
            <v>0.01</v>
          </cell>
          <cell r="H119">
            <v>-0.355</v>
          </cell>
          <cell r="I119">
            <v>-0.57</v>
          </cell>
          <cell r="J119">
            <v>0.54</v>
          </cell>
          <cell r="K119">
            <v>0</v>
          </cell>
          <cell r="L119">
            <v>0</v>
          </cell>
          <cell r="M119">
            <v>0.005</v>
          </cell>
          <cell r="N119">
            <v>0.0599028987129</v>
          </cell>
          <cell r="O119">
            <v>-0.29</v>
          </cell>
          <cell r="P119">
            <v>-0.15</v>
          </cell>
        </row>
        <row r="119">
          <cell r="R119">
            <v>0</v>
          </cell>
          <cell r="S119">
            <v>36.6759</v>
          </cell>
        </row>
        <row r="120">
          <cell r="D120">
            <v>40330</v>
          </cell>
          <cell r="E120">
            <v>4.08</v>
          </cell>
          <cell r="F120">
            <v>-0.235</v>
          </cell>
          <cell r="G120">
            <v>0.01</v>
          </cell>
          <cell r="H120">
            <v>-0.355</v>
          </cell>
          <cell r="I120">
            <v>-0.57</v>
          </cell>
          <cell r="J120">
            <v>0.54</v>
          </cell>
          <cell r="K120">
            <v>0</v>
          </cell>
          <cell r="L120">
            <v>0</v>
          </cell>
          <cell r="M120">
            <v>0.005</v>
          </cell>
          <cell r="N120">
            <v>0.059961926412849</v>
          </cell>
          <cell r="O120">
            <v>-0.29</v>
          </cell>
          <cell r="P120">
            <v>-0.15</v>
          </cell>
        </row>
        <row r="120">
          <cell r="R120">
            <v>0</v>
          </cell>
          <cell r="S120">
            <v>61.6759</v>
          </cell>
        </row>
        <row r="121">
          <cell r="D121">
            <v>40360</v>
          </cell>
          <cell r="E121">
            <v>4.11</v>
          </cell>
          <cell r="F121">
            <v>-0.235</v>
          </cell>
          <cell r="G121">
            <v>0.01</v>
          </cell>
          <cell r="H121">
            <v>-0.355</v>
          </cell>
          <cell r="I121">
            <v>-0.57</v>
          </cell>
          <cell r="J121">
            <v>0.54</v>
          </cell>
          <cell r="K121">
            <v>0</v>
          </cell>
          <cell r="L121">
            <v>0</v>
          </cell>
          <cell r="M121">
            <v>0.005</v>
          </cell>
          <cell r="N121">
            <v>0.060019049994547</v>
          </cell>
          <cell r="O121">
            <v>-0.29</v>
          </cell>
          <cell r="P121">
            <v>-0.15</v>
          </cell>
        </row>
        <row r="121">
          <cell r="R121">
            <v>0</v>
          </cell>
          <cell r="S121">
            <v>60.9102</v>
          </cell>
        </row>
        <row r="122">
          <cell r="D122">
            <v>40391</v>
          </cell>
          <cell r="E122">
            <v>4.13</v>
          </cell>
          <cell r="F122">
            <v>-0.235</v>
          </cell>
          <cell r="G122">
            <v>0.01</v>
          </cell>
          <cell r="H122">
            <v>-0.355</v>
          </cell>
          <cell r="I122">
            <v>-0.57</v>
          </cell>
          <cell r="J122">
            <v>0.54</v>
          </cell>
          <cell r="K122">
            <v>0</v>
          </cell>
          <cell r="L122">
            <v>0</v>
          </cell>
          <cell r="M122">
            <v>0.005</v>
          </cell>
          <cell r="N122">
            <v>0.060078077696774</v>
          </cell>
          <cell r="O122">
            <v>-0.29</v>
          </cell>
          <cell r="P122">
            <v>-0.15</v>
          </cell>
        </row>
        <row r="122">
          <cell r="R122">
            <v>0</v>
          </cell>
          <cell r="S122">
            <v>70.9102</v>
          </cell>
        </row>
        <row r="123">
          <cell r="D123">
            <v>40422</v>
          </cell>
          <cell r="E123">
            <v>4.151</v>
          </cell>
          <cell r="F123">
            <v>-0.235</v>
          </cell>
          <cell r="G123">
            <v>0.01</v>
          </cell>
          <cell r="H123">
            <v>-0.355</v>
          </cell>
          <cell r="I123">
            <v>-0.57</v>
          </cell>
          <cell r="J123">
            <v>0.54</v>
          </cell>
          <cell r="K123">
            <v>0</v>
          </cell>
          <cell r="L123">
            <v>0</v>
          </cell>
          <cell r="M123">
            <v>0.005</v>
          </cell>
          <cell r="N123">
            <v>0.06013710540016</v>
          </cell>
          <cell r="O123">
            <v>-0.29</v>
          </cell>
          <cell r="P123">
            <v>-0.15</v>
          </cell>
        </row>
        <row r="123">
          <cell r="R123">
            <v>0</v>
          </cell>
          <cell r="S123">
            <v>50.9102</v>
          </cell>
        </row>
        <row r="124">
          <cell r="D124">
            <v>40452</v>
          </cell>
          <cell r="E124">
            <v>4.181</v>
          </cell>
          <cell r="F124">
            <v>-0.235</v>
          </cell>
          <cell r="G124">
            <v>0.01</v>
          </cell>
          <cell r="H124">
            <v>-0.355</v>
          </cell>
          <cell r="I124">
            <v>-0.57</v>
          </cell>
          <cell r="J124">
            <v>0.54</v>
          </cell>
          <cell r="K124">
            <v>0</v>
          </cell>
          <cell r="L124">
            <v>0</v>
          </cell>
          <cell r="M124">
            <v>0.005</v>
          </cell>
          <cell r="N124">
            <v>0.060194228985183</v>
          </cell>
          <cell r="O124">
            <v>-0.29</v>
          </cell>
          <cell r="P124">
            <v>-0.15</v>
          </cell>
        </row>
        <row r="124">
          <cell r="R124">
            <v>0</v>
          </cell>
          <cell r="S124">
            <v>66.6735</v>
          </cell>
        </row>
        <row r="125">
          <cell r="D125">
            <v>40483</v>
          </cell>
          <cell r="E125">
            <v>4.321</v>
          </cell>
          <cell r="F125">
            <v>-0.19</v>
          </cell>
          <cell r="G125">
            <v>0.01</v>
          </cell>
          <cell r="H125">
            <v>-0.29</v>
          </cell>
          <cell r="I125">
            <v>-0.57</v>
          </cell>
          <cell r="J125">
            <v>0.42</v>
          </cell>
          <cell r="K125">
            <v>0</v>
          </cell>
          <cell r="L125">
            <v>0</v>
          </cell>
          <cell r="M125">
            <v>0.005</v>
          </cell>
          <cell r="N125">
            <v>0.060253256690845</v>
          </cell>
          <cell r="O125">
            <v>0</v>
          </cell>
          <cell r="P125">
            <v>-0.15</v>
          </cell>
        </row>
        <row r="125">
          <cell r="R125">
            <v>0</v>
          </cell>
          <cell r="S125">
            <v>36.6735</v>
          </cell>
        </row>
        <row r="126">
          <cell r="D126">
            <v>40513</v>
          </cell>
          <cell r="E126">
            <v>4.446</v>
          </cell>
          <cell r="F126">
            <v>-0.19</v>
          </cell>
          <cell r="G126">
            <v>0.01</v>
          </cell>
          <cell r="H126">
            <v>-0.29</v>
          </cell>
          <cell r="I126">
            <v>-0.57</v>
          </cell>
          <cell r="J126">
            <v>0.42</v>
          </cell>
          <cell r="K126">
            <v>0</v>
          </cell>
          <cell r="L126">
            <v>0</v>
          </cell>
          <cell r="M126">
            <v>0.005</v>
          </cell>
          <cell r="N126">
            <v>0.060310380278073</v>
          </cell>
          <cell r="O126">
            <v>0.06</v>
          </cell>
          <cell r="P126">
            <v>-0.1525</v>
          </cell>
        </row>
        <row r="126">
          <cell r="R126">
            <v>0</v>
          </cell>
          <cell r="S126">
            <v>21.6735</v>
          </cell>
        </row>
        <row r="127">
          <cell r="D127">
            <v>40544</v>
          </cell>
          <cell r="E127">
            <v>4.58</v>
          </cell>
          <cell r="F127">
            <v>-0.19</v>
          </cell>
          <cell r="G127">
            <v>0.01</v>
          </cell>
          <cell r="H127">
            <v>-0.29</v>
          </cell>
          <cell r="I127">
            <v>-0.57</v>
          </cell>
          <cell r="J127">
            <v>0.42</v>
          </cell>
          <cell r="K127">
            <v>0</v>
          </cell>
          <cell r="L127">
            <v>0</v>
          </cell>
          <cell r="M127">
            <v>0.005</v>
          </cell>
          <cell r="N127">
            <v>0.060369407986013</v>
          </cell>
          <cell r="O127">
            <v>0.13</v>
          </cell>
          <cell r="P127">
            <v>-0.155</v>
          </cell>
        </row>
        <row r="127">
          <cell r="R127">
            <v>0</v>
          </cell>
          <cell r="S127">
            <v>53.4236</v>
          </cell>
        </row>
        <row r="128">
          <cell r="D128">
            <v>40575</v>
          </cell>
          <cell r="E128">
            <v>4.484</v>
          </cell>
          <cell r="F128">
            <v>-0.19</v>
          </cell>
          <cell r="G128">
            <v>0.01</v>
          </cell>
          <cell r="H128">
            <v>-0.29</v>
          </cell>
          <cell r="I128">
            <v>-0.57</v>
          </cell>
          <cell r="J128">
            <v>0.42</v>
          </cell>
          <cell r="K128">
            <v>0</v>
          </cell>
          <cell r="L128">
            <v>0</v>
          </cell>
          <cell r="M128">
            <v>0.005</v>
          </cell>
          <cell r="N128">
            <v>0.060406163350889</v>
          </cell>
          <cell r="O128">
            <v>0</v>
          </cell>
          <cell r="P128">
            <v>-0.1475</v>
          </cell>
        </row>
        <row r="128">
          <cell r="R128">
            <v>0</v>
          </cell>
          <cell r="S128">
            <v>43.4236</v>
          </cell>
        </row>
        <row r="129">
          <cell r="D129">
            <v>40603</v>
          </cell>
          <cell r="E129">
            <v>4.334</v>
          </cell>
          <cell r="F129">
            <v>-0.19</v>
          </cell>
          <cell r="G129">
            <v>0.01</v>
          </cell>
          <cell r="H129">
            <v>-0.29</v>
          </cell>
          <cell r="I129">
            <v>-0.57</v>
          </cell>
          <cell r="J129">
            <v>0.42</v>
          </cell>
          <cell r="K129">
            <v>0</v>
          </cell>
          <cell r="L129">
            <v>0</v>
          </cell>
          <cell r="M129">
            <v>0.005</v>
          </cell>
          <cell r="N129">
            <v>0.060428297419457</v>
          </cell>
          <cell r="O129">
            <v>-0.18</v>
          </cell>
          <cell r="P129">
            <v>-0.145</v>
          </cell>
        </row>
        <row r="129">
          <cell r="R129">
            <v>0</v>
          </cell>
          <cell r="S129">
            <v>33.4236</v>
          </cell>
        </row>
        <row r="130">
          <cell r="D130">
            <v>40634</v>
          </cell>
          <cell r="E130">
            <v>4.151</v>
          </cell>
          <cell r="F130">
            <v>-0.19</v>
          </cell>
          <cell r="G130">
            <v>0.01</v>
          </cell>
          <cell r="H130">
            <v>0</v>
          </cell>
          <cell r="I130">
            <v>-0.57</v>
          </cell>
          <cell r="J130">
            <v>0.54</v>
          </cell>
          <cell r="K130">
            <v>0</v>
          </cell>
          <cell r="L130">
            <v>0</v>
          </cell>
          <cell r="M130">
            <v>0.005</v>
          </cell>
          <cell r="N130">
            <v>0.06045280299556</v>
          </cell>
          <cell r="O130">
            <v>-0.29</v>
          </cell>
          <cell r="P130">
            <v>-0.15</v>
          </cell>
        </row>
        <row r="130">
          <cell r="R130">
            <v>0</v>
          </cell>
          <cell r="S130">
            <v>32.3054</v>
          </cell>
        </row>
        <row r="131">
          <cell r="D131">
            <v>40664</v>
          </cell>
          <cell r="E131">
            <v>4.126</v>
          </cell>
          <cell r="F131">
            <v>-0.19</v>
          </cell>
          <cell r="G131">
            <v>0.01</v>
          </cell>
          <cell r="H131">
            <v>0</v>
          </cell>
          <cell r="I131">
            <v>-0.57</v>
          </cell>
          <cell r="J131">
            <v>0.54</v>
          </cell>
          <cell r="K131">
            <v>0</v>
          </cell>
          <cell r="L131">
            <v>0</v>
          </cell>
          <cell r="M131">
            <v>0.005</v>
          </cell>
          <cell r="N131">
            <v>0.060476518069398</v>
          </cell>
          <cell r="O131">
            <v>-0.29</v>
          </cell>
          <cell r="P131">
            <v>-0.15</v>
          </cell>
        </row>
        <row r="131">
          <cell r="R131">
            <v>0</v>
          </cell>
          <cell r="S131">
            <v>37.3054</v>
          </cell>
        </row>
        <row r="132">
          <cell r="D132">
            <v>40695</v>
          </cell>
          <cell r="E132">
            <v>4.155</v>
          </cell>
          <cell r="F132">
            <v>-0.19</v>
          </cell>
          <cell r="G132">
            <v>0.01</v>
          </cell>
          <cell r="H132">
            <v>0</v>
          </cell>
          <cell r="I132">
            <v>-0.57</v>
          </cell>
          <cell r="J132">
            <v>0.54</v>
          </cell>
          <cell r="K132">
            <v>0</v>
          </cell>
          <cell r="L132">
            <v>0</v>
          </cell>
          <cell r="M132">
            <v>0.005</v>
          </cell>
          <cell r="N132">
            <v>0.060501023645895</v>
          </cell>
          <cell r="O132">
            <v>-0.29</v>
          </cell>
          <cell r="P132">
            <v>-0.15</v>
          </cell>
        </row>
        <row r="132">
          <cell r="R132">
            <v>0</v>
          </cell>
          <cell r="S132">
            <v>62.3054</v>
          </cell>
        </row>
        <row r="133">
          <cell r="D133">
            <v>40725</v>
          </cell>
          <cell r="E133">
            <v>4.185</v>
          </cell>
          <cell r="F133">
            <v>-0.19</v>
          </cell>
          <cell r="G133">
            <v>0.01</v>
          </cell>
          <cell r="H133">
            <v>0</v>
          </cell>
          <cell r="I133">
            <v>-0.57</v>
          </cell>
          <cell r="J133">
            <v>0.54</v>
          </cell>
          <cell r="K133">
            <v>0</v>
          </cell>
          <cell r="L133">
            <v>0</v>
          </cell>
          <cell r="M133">
            <v>0.005</v>
          </cell>
          <cell r="N133">
            <v>0.060524738720113</v>
          </cell>
          <cell r="O133">
            <v>-0.29</v>
          </cell>
          <cell r="P133">
            <v>-0.15</v>
          </cell>
        </row>
        <row r="133">
          <cell r="R133">
            <v>0</v>
          </cell>
          <cell r="S133">
            <v>60.2552</v>
          </cell>
        </row>
        <row r="134">
          <cell r="D134">
            <v>40756</v>
          </cell>
          <cell r="E134">
            <v>4.205</v>
          </cell>
          <cell r="F134">
            <v>-0.19</v>
          </cell>
          <cell r="G134">
            <v>0.01</v>
          </cell>
          <cell r="H134">
            <v>0</v>
          </cell>
          <cell r="I134">
            <v>-0.57</v>
          </cell>
          <cell r="J134">
            <v>0.54</v>
          </cell>
          <cell r="K134">
            <v>0</v>
          </cell>
          <cell r="L134">
            <v>0</v>
          </cell>
          <cell r="M134">
            <v>0.005</v>
          </cell>
          <cell r="N134">
            <v>0.060549244297002</v>
          </cell>
          <cell r="O134">
            <v>-0.29</v>
          </cell>
          <cell r="P134">
            <v>-0.15</v>
          </cell>
        </row>
        <row r="134">
          <cell r="R134">
            <v>0</v>
          </cell>
          <cell r="S134">
            <v>70.2552</v>
          </cell>
        </row>
        <row r="135">
          <cell r="D135">
            <v>40787</v>
          </cell>
          <cell r="E135">
            <v>4.226</v>
          </cell>
          <cell r="F135">
            <v>-0.19</v>
          </cell>
          <cell r="G135">
            <v>0.01</v>
          </cell>
          <cell r="H135">
            <v>0</v>
          </cell>
          <cell r="I135">
            <v>-0.57</v>
          </cell>
          <cell r="J135">
            <v>0.54</v>
          </cell>
          <cell r="K135">
            <v>0</v>
          </cell>
          <cell r="L135">
            <v>0</v>
          </cell>
          <cell r="M135">
            <v>0.005</v>
          </cell>
          <cell r="N135">
            <v>0.06057374987409</v>
          </cell>
          <cell r="O135">
            <v>-0.29</v>
          </cell>
          <cell r="P135">
            <v>-0.15</v>
          </cell>
        </row>
        <row r="135">
          <cell r="R135">
            <v>0</v>
          </cell>
          <cell r="S135">
            <v>50.2552</v>
          </cell>
        </row>
        <row r="136">
          <cell r="D136">
            <v>40817</v>
          </cell>
          <cell r="E136">
            <v>4.256</v>
          </cell>
          <cell r="F136">
            <v>-0.19</v>
          </cell>
          <cell r="G136">
            <v>0.01</v>
          </cell>
          <cell r="H136">
            <v>0</v>
          </cell>
          <cell r="I136">
            <v>-0.57</v>
          </cell>
          <cell r="J136">
            <v>0.54</v>
          </cell>
          <cell r="K136">
            <v>0</v>
          </cell>
          <cell r="L136">
            <v>0</v>
          </cell>
          <cell r="M136">
            <v>0.005</v>
          </cell>
          <cell r="N136">
            <v>0.060597464948881</v>
          </cell>
          <cell r="O136">
            <v>-0.29</v>
          </cell>
          <cell r="P136">
            <v>-0.15</v>
          </cell>
        </row>
        <row r="136">
          <cell r="R136">
            <v>0</v>
          </cell>
          <cell r="S136">
            <v>67.4272</v>
          </cell>
        </row>
        <row r="137">
          <cell r="D137">
            <v>40848</v>
          </cell>
          <cell r="E137">
            <v>4.396</v>
          </cell>
          <cell r="F137">
            <v>-0.19</v>
          </cell>
          <cell r="G137">
            <v>0.01</v>
          </cell>
          <cell r="H137">
            <v>0</v>
          </cell>
          <cell r="I137">
            <v>-0.57</v>
          </cell>
          <cell r="J137">
            <v>0.42</v>
          </cell>
          <cell r="K137">
            <v>0</v>
          </cell>
          <cell r="L137">
            <v>0</v>
          </cell>
          <cell r="M137">
            <v>0.005</v>
          </cell>
          <cell r="N137">
            <v>0.060621970526362</v>
          </cell>
          <cell r="O137">
            <v>0</v>
          </cell>
          <cell r="P137">
            <v>-0.15</v>
          </cell>
        </row>
        <row r="137">
          <cell r="R137">
            <v>0</v>
          </cell>
          <cell r="S137">
            <v>37.4272</v>
          </cell>
        </row>
        <row r="138">
          <cell r="D138">
            <v>40878</v>
          </cell>
          <cell r="E138">
            <v>4.521</v>
          </cell>
          <cell r="F138">
            <v>-0.19</v>
          </cell>
          <cell r="G138">
            <v>0.01</v>
          </cell>
          <cell r="H138">
            <v>0</v>
          </cell>
          <cell r="I138">
            <v>-0.57</v>
          </cell>
          <cell r="J138">
            <v>0.42</v>
          </cell>
          <cell r="K138">
            <v>0</v>
          </cell>
          <cell r="L138">
            <v>0</v>
          </cell>
          <cell r="M138">
            <v>0.005</v>
          </cell>
          <cell r="N138">
            <v>0.060645685601532</v>
          </cell>
          <cell r="O138">
            <v>0.06</v>
          </cell>
          <cell r="P138">
            <v>-0.1525</v>
          </cell>
        </row>
        <row r="138">
          <cell r="R138">
            <v>0</v>
          </cell>
          <cell r="S138">
            <v>22.4272</v>
          </cell>
        </row>
        <row r="139">
          <cell r="D139">
            <v>40909</v>
          </cell>
          <cell r="E139">
            <v>4.66</v>
          </cell>
          <cell r="F139">
            <v>-0.19</v>
          </cell>
          <cell r="G139">
            <v>0.01</v>
          </cell>
          <cell r="H139">
            <v>0</v>
          </cell>
          <cell r="I139">
            <v>-0.57</v>
          </cell>
          <cell r="J139">
            <v>0.42</v>
          </cell>
          <cell r="K139">
            <v>0</v>
          </cell>
          <cell r="L139">
            <v>0</v>
          </cell>
          <cell r="M139">
            <v>0.005</v>
          </cell>
          <cell r="N139">
            <v>0.060670191179406</v>
          </cell>
          <cell r="O139">
            <v>0.13</v>
          </cell>
          <cell r="P139">
            <v>-0.155</v>
          </cell>
        </row>
        <row r="139">
          <cell r="R139">
            <v>0</v>
          </cell>
          <cell r="S139">
            <v>54.0719</v>
          </cell>
        </row>
        <row r="140">
          <cell r="D140">
            <v>40940</v>
          </cell>
          <cell r="E140">
            <v>4.564</v>
          </cell>
          <cell r="F140">
            <v>-0.19</v>
          </cell>
          <cell r="G140">
            <v>0.01</v>
          </cell>
          <cell r="H140">
            <v>0</v>
          </cell>
          <cell r="I140">
            <v>-0.57</v>
          </cell>
          <cell r="J140">
            <v>0.42</v>
          </cell>
          <cell r="K140">
            <v>0</v>
          </cell>
          <cell r="L140">
            <v>0</v>
          </cell>
          <cell r="M140">
            <v>0.005</v>
          </cell>
          <cell r="N140">
            <v>0.060694696757479</v>
          </cell>
          <cell r="O140">
            <v>0</v>
          </cell>
          <cell r="P140">
            <v>-0.1475</v>
          </cell>
        </row>
        <row r="140">
          <cell r="R140">
            <v>0</v>
          </cell>
          <cell r="S140">
            <v>44.0719</v>
          </cell>
        </row>
        <row r="141">
          <cell r="D141">
            <v>40969</v>
          </cell>
          <cell r="E141">
            <v>4.414</v>
          </cell>
          <cell r="F141">
            <v>-0.19</v>
          </cell>
          <cell r="G141">
            <v>0.01</v>
          </cell>
          <cell r="H141">
            <v>0</v>
          </cell>
          <cell r="I141">
            <v>-0.57</v>
          </cell>
          <cell r="J141">
            <v>0.42</v>
          </cell>
          <cell r="K141">
            <v>0</v>
          </cell>
          <cell r="L141">
            <v>0</v>
          </cell>
          <cell r="M141">
            <v>0.005</v>
          </cell>
          <cell r="N141">
            <v>0.060717621330695</v>
          </cell>
          <cell r="O141">
            <v>-0.18</v>
          </cell>
          <cell r="P141">
            <v>-0.145</v>
          </cell>
        </row>
        <row r="141">
          <cell r="R141">
            <v>0</v>
          </cell>
          <cell r="S141">
            <v>34.0719</v>
          </cell>
        </row>
        <row r="142">
          <cell r="D142">
            <v>41000</v>
          </cell>
          <cell r="E142">
            <v>4.231</v>
          </cell>
          <cell r="F142">
            <v>-0.19</v>
          </cell>
          <cell r="G142">
            <v>0.01</v>
          </cell>
          <cell r="H142">
            <v>0</v>
          </cell>
          <cell r="I142">
            <v>-0.57</v>
          </cell>
          <cell r="J142">
            <v>0.54</v>
          </cell>
          <cell r="K142">
            <v>0</v>
          </cell>
          <cell r="L142">
            <v>0</v>
          </cell>
          <cell r="M142">
            <v>0.005</v>
          </cell>
          <cell r="N142">
            <v>0.060742126909153</v>
          </cell>
          <cell r="O142">
            <v>-0.29</v>
          </cell>
          <cell r="P142">
            <v>-0.15</v>
          </cell>
        </row>
        <row r="142">
          <cell r="R142">
            <v>0</v>
          </cell>
          <cell r="S142">
            <v>32.9146</v>
          </cell>
        </row>
        <row r="143">
          <cell r="D143">
            <v>41030</v>
          </cell>
          <cell r="E143">
            <v>4.206</v>
          </cell>
          <cell r="F143">
            <v>-0.19</v>
          </cell>
          <cell r="G143">
            <v>0.01</v>
          </cell>
          <cell r="H143">
            <v>0</v>
          </cell>
          <cell r="I143">
            <v>-0.57</v>
          </cell>
          <cell r="J143">
            <v>0.54</v>
          </cell>
          <cell r="K143">
            <v>0</v>
          </cell>
          <cell r="L143">
            <v>0</v>
          </cell>
          <cell r="M143">
            <v>0.005</v>
          </cell>
          <cell r="N143">
            <v>0.060765841985271</v>
          </cell>
          <cell r="O143">
            <v>-0.29</v>
          </cell>
          <cell r="P143">
            <v>-0.15</v>
          </cell>
        </row>
        <row r="143">
          <cell r="R143">
            <v>0</v>
          </cell>
          <cell r="S143">
            <v>37.9146</v>
          </cell>
        </row>
        <row r="144">
          <cell r="D144">
            <v>41061</v>
          </cell>
          <cell r="E144">
            <v>4.235</v>
          </cell>
          <cell r="F144">
            <v>-0.19</v>
          </cell>
          <cell r="G144">
            <v>0.01</v>
          </cell>
          <cell r="H144">
            <v>0</v>
          </cell>
          <cell r="I144">
            <v>-0.57</v>
          </cell>
          <cell r="J144">
            <v>0.54</v>
          </cell>
          <cell r="K144">
            <v>0</v>
          </cell>
          <cell r="L144">
            <v>0</v>
          </cell>
          <cell r="M144">
            <v>0.005</v>
          </cell>
          <cell r="N144">
            <v>0.060790347564122</v>
          </cell>
          <cell r="O144">
            <v>-0.29</v>
          </cell>
          <cell r="P144">
            <v>-0.15</v>
          </cell>
        </row>
        <row r="144">
          <cell r="R144">
            <v>0</v>
          </cell>
          <cell r="S144">
            <v>62.9146</v>
          </cell>
        </row>
        <row r="145">
          <cell r="D145">
            <v>41091</v>
          </cell>
          <cell r="E145">
            <v>4.265</v>
          </cell>
          <cell r="F145">
            <v>-0.19</v>
          </cell>
          <cell r="G145">
            <v>0.01</v>
          </cell>
          <cell r="H145">
            <v>0</v>
          </cell>
          <cell r="I145">
            <v>-0.57</v>
          </cell>
          <cell r="J145">
            <v>0.54</v>
          </cell>
          <cell r="K145">
            <v>0</v>
          </cell>
          <cell r="L145">
            <v>0</v>
          </cell>
          <cell r="M145">
            <v>0.005</v>
          </cell>
          <cell r="N145">
            <v>0.060814062640619</v>
          </cell>
          <cell r="O145">
            <v>-0.29</v>
          </cell>
          <cell r="P145">
            <v>-0.15</v>
          </cell>
        </row>
        <row r="145">
          <cell r="R145">
            <v>0</v>
          </cell>
          <cell r="S145">
            <v>59.6732</v>
          </cell>
        </row>
        <row r="146">
          <cell r="D146">
            <v>41122</v>
          </cell>
          <cell r="E146">
            <v>4.285</v>
          </cell>
          <cell r="F146">
            <v>-0.19</v>
          </cell>
          <cell r="G146">
            <v>0.01</v>
          </cell>
          <cell r="H146">
            <v>0</v>
          </cell>
          <cell r="I146">
            <v>-0.57</v>
          </cell>
          <cell r="J146">
            <v>0.54</v>
          </cell>
          <cell r="K146">
            <v>0</v>
          </cell>
          <cell r="L146">
            <v>0</v>
          </cell>
          <cell r="M146">
            <v>0.005</v>
          </cell>
          <cell r="N146">
            <v>0.060838568219863</v>
          </cell>
          <cell r="O146">
            <v>-0.29</v>
          </cell>
          <cell r="P146">
            <v>-0.15</v>
          </cell>
        </row>
        <row r="146">
          <cell r="R146">
            <v>0</v>
          </cell>
          <cell r="S146">
            <v>69.6732</v>
          </cell>
        </row>
        <row r="147">
          <cell r="D147">
            <v>41153</v>
          </cell>
          <cell r="E147">
            <v>4.306</v>
          </cell>
          <cell r="F147">
            <v>-0.19</v>
          </cell>
          <cell r="G147">
            <v>0.01</v>
          </cell>
          <cell r="H147">
            <v>0</v>
          </cell>
          <cell r="I147">
            <v>-0.57</v>
          </cell>
          <cell r="J147">
            <v>0.54</v>
          </cell>
          <cell r="K147">
            <v>0</v>
          </cell>
          <cell r="L147">
            <v>0</v>
          </cell>
          <cell r="M147">
            <v>0.005</v>
          </cell>
          <cell r="N147">
            <v>0.060863073799306</v>
          </cell>
          <cell r="O147">
            <v>-0.29</v>
          </cell>
          <cell r="P147">
            <v>-0.15</v>
          </cell>
        </row>
        <row r="147">
          <cell r="R147">
            <v>0</v>
          </cell>
          <cell r="S147">
            <v>49.6732</v>
          </cell>
        </row>
        <row r="148">
          <cell r="D148">
            <v>41183</v>
          </cell>
          <cell r="E148">
            <v>4.336</v>
          </cell>
          <cell r="F148">
            <v>-0.19</v>
          </cell>
          <cell r="G148">
            <v>0.01</v>
          </cell>
          <cell r="H148">
            <v>0</v>
          </cell>
          <cell r="I148">
            <v>-0.57</v>
          </cell>
          <cell r="J148">
            <v>0.54</v>
          </cell>
          <cell r="K148">
            <v>0</v>
          </cell>
          <cell r="L148">
            <v>0</v>
          </cell>
          <cell r="M148">
            <v>0.005</v>
          </cell>
          <cell r="N148">
            <v>0.060886788876376</v>
          </cell>
          <cell r="O148">
            <v>-0.29</v>
          </cell>
          <cell r="P148">
            <v>-0.15</v>
          </cell>
        </row>
        <row r="148">
          <cell r="R148">
            <v>0</v>
          </cell>
          <cell r="S148">
            <v>68.1517</v>
          </cell>
        </row>
        <row r="149">
          <cell r="D149">
            <v>41214</v>
          </cell>
          <cell r="E149">
            <v>4.476</v>
          </cell>
          <cell r="F149">
            <v>-0.19</v>
          </cell>
          <cell r="G149">
            <v>0.01</v>
          </cell>
          <cell r="H149">
            <v>0</v>
          </cell>
          <cell r="I149">
            <v>-0.57</v>
          </cell>
          <cell r="J149">
            <v>0.42</v>
          </cell>
          <cell r="K149">
            <v>0</v>
          </cell>
          <cell r="L149">
            <v>0</v>
          </cell>
          <cell r="M149">
            <v>0.005</v>
          </cell>
          <cell r="N149">
            <v>0.060911294456211</v>
          </cell>
          <cell r="O149">
            <v>0</v>
          </cell>
          <cell r="P149">
            <v>-0.15</v>
          </cell>
        </row>
        <row r="149">
          <cell r="R149">
            <v>0</v>
          </cell>
          <cell r="S149">
            <v>38.1517</v>
          </cell>
        </row>
        <row r="150">
          <cell r="D150">
            <v>41244</v>
          </cell>
          <cell r="E150">
            <v>4.601</v>
          </cell>
          <cell r="F150">
            <v>-0.19</v>
          </cell>
          <cell r="G150">
            <v>0.01</v>
          </cell>
          <cell r="H150">
            <v>0</v>
          </cell>
          <cell r="I150">
            <v>-0.57</v>
          </cell>
          <cell r="J150">
            <v>0.42</v>
          </cell>
          <cell r="K150">
            <v>0</v>
          </cell>
          <cell r="L150">
            <v>0</v>
          </cell>
          <cell r="M150">
            <v>0.005</v>
          </cell>
          <cell r="N150">
            <v>0.060935009533661</v>
          </cell>
          <cell r="O150">
            <v>0.06</v>
          </cell>
          <cell r="P150">
            <v>-0.1525</v>
          </cell>
        </row>
        <row r="150">
          <cell r="R150">
            <v>0</v>
          </cell>
          <cell r="S150">
            <v>23.1517</v>
          </cell>
        </row>
        <row r="151">
          <cell r="D151">
            <v>41275</v>
          </cell>
          <cell r="E151">
            <v>4.745</v>
          </cell>
          <cell r="F151">
            <v>-0.19</v>
          </cell>
          <cell r="G151">
            <v>0.01</v>
          </cell>
          <cell r="H151">
            <v>0</v>
          </cell>
          <cell r="I151">
            <v>-0.57</v>
          </cell>
          <cell r="J151">
            <v>0.42</v>
          </cell>
          <cell r="K151">
            <v>0</v>
          </cell>
          <cell r="L151">
            <v>0</v>
          </cell>
          <cell r="M151">
            <v>0.005</v>
          </cell>
          <cell r="N151">
            <v>0.060959515113889</v>
          </cell>
          <cell r="O151">
            <v>0.13</v>
          </cell>
          <cell r="P151">
            <v>-0.155</v>
          </cell>
        </row>
        <row r="151">
          <cell r="R151">
            <v>0</v>
          </cell>
          <cell r="S151">
            <v>54.3943</v>
          </cell>
        </row>
        <row r="152">
          <cell r="D152">
            <v>41306</v>
          </cell>
          <cell r="E152">
            <v>4.649</v>
          </cell>
          <cell r="F152">
            <v>-0.19</v>
          </cell>
          <cell r="G152">
            <v>0.01</v>
          </cell>
          <cell r="H152">
            <v>0</v>
          </cell>
          <cell r="I152">
            <v>-0.57</v>
          </cell>
          <cell r="J152">
            <v>0.42</v>
          </cell>
          <cell r="K152">
            <v>0</v>
          </cell>
          <cell r="L152">
            <v>0</v>
          </cell>
          <cell r="M152">
            <v>0.005</v>
          </cell>
          <cell r="N152">
            <v>0.060984020694317</v>
          </cell>
          <cell r="O152">
            <v>0</v>
          </cell>
          <cell r="P152">
            <v>-0.1475</v>
          </cell>
        </row>
        <row r="152">
          <cell r="R152">
            <v>0</v>
          </cell>
          <cell r="S152">
            <v>44.3943</v>
          </cell>
        </row>
        <row r="153">
          <cell r="D153">
            <v>41334</v>
          </cell>
          <cell r="E153">
            <v>4.499</v>
          </cell>
          <cell r="F153">
            <v>-0.19</v>
          </cell>
          <cell r="G153">
            <v>0.01</v>
          </cell>
          <cell r="H153">
            <v>0</v>
          </cell>
          <cell r="I153">
            <v>-0.57</v>
          </cell>
          <cell r="J153">
            <v>0.42</v>
          </cell>
          <cell r="K153">
            <v>0</v>
          </cell>
          <cell r="L153">
            <v>0</v>
          </cell>
          <cell r="M153">
            <v>0.005</v>
          </cell>
          <cell r="N153">
            <v>0.061006154767133</v>
          </cell>
          <cell r="O153">
            <v>-0.18</v>
          </cell>
          <cell r="P153">
            <v>-0.145</v>
          </cell>
        </row>
        <row r="153">
          <cell r="R153">
            <v>0</v>
          </cell>
          <cell r="S153">
            <v>34.3943</v>
          </cell>
        </row>
        <row r="154">
          <cell r="D154">
            <v>41365</v>
          </cell>
          <cell r="E154">
            <v>4.316</v>
          </cell>
          <cell r="F154">
            <v>-0.19</v>
          </cell>
          <cell r="G154">
            <v>0.01</v>
          </cell>
          <cell r="H154">
            <v>0</v>
          </cell>
          <cell r="I154">
            <v>-0.57</v>
          </cell>
          <cell r="J154">
            <v>0.54</v>
          </cell>
          <cell r="K154">
            <v>0</v>
          </cell>
          <cell r="L154">
            <v>0</v>
          </cell>
          <cell r="M154">
            <v>0.005</v>
          </cell>
          <cell r="N154">
            <v>0.061030660347939</v>
          </cell>
          <cell r="O154">
            <v>-0.29</v>
          </cell>
          <cell r="P154">
            <v>-0.15</v>
          </cell>
        </row>
        <row r="154">
          <cell r="R154">
            <v>0</v>
          </cell>
          <cell r="S154">
            <v>33.2406</v>
          </cell>
        </row>
        <row r="155">
          <cell r="D155">
            <v>41395</v>
          </cell>
          <cell r="E155">
            <v>4.291</v>
          </cell>
          <cell r="F155">
            <v>-0.19</v>
          </cell>
          <cell r="G155">
            <v>0.01</v>
          </cell>
          <cell r="H155">
            <v>0</v>
          </cell>
          <cell r="I155">
            <v>-0.57</v>
          </cell>
          <cell r="J155">
            <v>0.54</v>
          </cell>
          <cell r="K155">
            <v>0</v>
          </cell>
          <cell r="L155">
            <v>0</v>
          </cell>
          <cell r="M155">
            <v>0.005</v>
          </cell>
          <cell r="N155">
            <v>0.06105437542633</v>
          </cell>
          <cell r="O155">
            <v>-0.29</v>
          </cell>
          <cell r="P155">
            <v>-0.15</v>
          </cell>
        </row>
        <row r="155">
          <cell r="R155">
            <v>0</v>
          </cell>
          <cell r="S155">
            <v>38.2406</v>
          </cell>
        </row>
        <row r="156">
          <cell r="D156">
            <v>41426</v>
          </cell>
          <cell r="E156">
            <v>4.32</v>
          </cell>
          <cell r="F156">
            <v>-0.19</v>
          </cell>
          <cell r="G156">
            <v>0.01</v>
          </cell>
          <cell r="H156">
            <v>0</v>
          </cell>
          <cell r="I156">
            <v>-0.57</v>
          </cell>
          <cell r="J156">
            <v>0.54</v>
          </cell>
          <cell r="K156">
            <v>0</v>
          </cell>
          <cell r="L156">
            <v>0</v>
          </cell>
          <cell r="M156">
            <v>0.005</v>
          </cell>
          <cell r="N156">
            <v>0.061078881007529</v>
          </cell>
          <cell r="O156">
            <v>-0.29</v>
          </cell>
          <cell r="P156">
            <v>-0.15</v>
          </cell>
        </row>
        <row r="156">
          <cell r="R156">
            <v>0</v>
          </cell>
          <cell r="S156">
            <v>63.2406</v>
          </cell>
        </row>
        <row r="157">
          <cell r="D157">
            <v>41456</v>
          </cell>
          <cell r="E157">
            <v>4.35</v>
          </cell>
          <cell r="F157">
            <v>-0.19</v>
          </cell>
          <cell r="G157">
            <v>0.01</v>
          </cell>
          <cell r="H157">
            <v>0</v>
          </cell>
          <cell r="I157">
            <v>-0.57</v>
          </cell>
          <cell r="J157">
            <v>0.54</v>
          </cell>
          <cell r="K157">
            <v>0</v>
          </cell>
          <cell r="L157">
            <v>0</v>
          </cell>
          <cell r="M157">
            <v>0.005</v>
          </cell>
          <cell r="N157">
            <v>0.061102596086299</v>
          </cell>
          <cell r="O157">
            <v>-0.29</v>
          </cell>
          <cell r="P157">
            <v>-0.15</v>
          </cell>
        </row>
        <row r="157">
          <cell r="R157">
            <v>0</v>
          </cell>
          <cell r="S157">
            <v>60.1094</v>
          </cell>
        </row>
        <row r="158">
          <cell r="D158">
            <v>41487</v>
          </cell>
          <cell r="E158">
            <v>4.37</v>
          </cell>
          <cell r="F158">
            <v>-0.19</v>
          </cell>
          <cell r="G158">
            <v>0.01</v>
          </cell>
          <cell r="H158">
            <v>0</v>
          </cell>
          <cell r="I158">
            <v>-0.57</v>
          </cell>
          <cell r="J158">
            <v>0.54</v>
          </cell>
          <cell r="K158">
            <v>0</v>
          </cell>
          <cell r="L158">
            <v>0</v>
          </cell>
          <cell r="M158">
            <v>0.005</v>
          </cell>
          <cell r="N158">
            <v>0.06112710166789</v>
          </cell>
          <cell r="O158">
            <v>-0.29</v>
          </cell>
          <cell r="P158">
            <v>-0.15</v>
          </cell>
        </row>
        <row r="158">
          <cell r="R158">
            <v>0</v>
          </cell>
          <cell r="S158">
            <v>70.1094</v>
          </cell>
        </row>
        <row r="159">
          <cell r="D159">
            <v>41518</v>
          </cell>
          <cell r="E159">
            <v>4.391</v>
          </cell>
          <cell r="F159">
            <v>-0.19</v>
          </cell>
          <cell r="G159">
            <v>0.01</v>
          </cell>
          <cell r="H159">
            <v>0</v>
          </cell>
          <cell r="I159">
            <v>-0.57</v>
          </cell>
          <cell r="J159">
            <v>0.54</v>
          </cell>
          <cell r="K159">
            <v>0</v>
          </cell>
          <cell r="L159">
            <v>0</v>
          </cell>
          <cell r="M159">
            <v>0.005</v>
          </cell>
          <cell r="N159">
            <v>0.061151607249682</v>
          </cell>
          <cell r="O159">
            <v>-0.29</v>
          </cell>
          <cell r="P159">
            <v>-0.15</v>
          </cell>
        </row>
        <row r="159">
          <cell r="R159">
            <v>0</v>
          </cell>
          <cell r="S159">
            <v>50.1094</v>
          </cell>
        </row>
        <row r="160">
          <cell r="D160">
            <v>41548</v>
          </cell>
          <cell r="E160">
            <v>4.421</v>
          </cell>
          <cell r="F160">
            <v>-0.19</v>
          </cell>
          <cell r="G160">
            <v>0.01</v>
          </cell>
          <cell r="H160">
            <v>0</v>
          </cell>
          <cell r="I160">
            <v>-0.57</v>
          </cell>
          <cell r="J160">
            <v>0.54</v>
          </cell>
          <cell r="K160">
            <v>0</v>
          </cell>
          <cell r="L160">
            <v>0</v>
          </cell>
          <cell r="M160">
            <v>0.005</v>
          </cell>
          <cell r="N160">
            <v>0.061175322329025</v>
          </cell>
          <cell r="O160">
            <v>-0.29</v>
          </cell>
          <cell r="P160">
            <v>-0.15</v>
          </cell>
        </row>
        <row r="160">
          <cell r="R160">
            <v>0</v>
          </cell>
          <cell r="S160">
            <v>68.4671</v>
          </cell>
        </row>
        <row r="161">
          <cell r="D161">
            <v>41579</v>
          </cell>
          <cell r="E161">
            <v>4.561</v>
          </cell>
          <cell r="F161">
            <v>-0.19</v>
          </cell>
          <cell r="G161">
            <v>0.01</v>
          </cell>
          <cell r="H161">
            <v>0</v>
          </cell>
          <cell r="I161">
            <v>-0.57</v>
          </cell>
          <cell r="J161">
            <v>0.12</v>
          </cell>
          <cell r="K161">
            <v>0</v>
          </cell>
          <cell r="L161">
            <v>0</v>
          </cell>
          <cell r="M161">
            <v>0.005</v>
          </cell>
          <cell r="N161">
            <v>0.061199827911208</v>
          </cell>
          <cell r="O161">
            <v>0</v>
          </cell>
          <cell r="P161">
            <v>-0.15</v>
          </cell>
        </row>
        <row r="161">
          <cell r="R161">
            <v>0</v>
          </cell>
          <cell r="S161">
            <v>38.4671</v>
          </cell>
        </row>
        <row r="162">
          <cell r="D162">
            <v>41609</v>
          </cell>
          <cell r="E162">
            <v>4.686</v>
          </cell>
          <cell r="F162">
            <v>-0.19</v>
          </cell>
          <cell r="G162">
            <v>0.01</v>
          </cell>
          <cell r="H162">
            <v>0</v>
          </cell>
          <cell r="I162">
            <v>-0.57</v>
          </cell>
          <cell r="J162">
            <v>0.12</v>
          </cell>
          <cell r="K162">
            <v>0</v>
          </cell>
          <cell r="L162">
            <v>0</v>
          </cell>
          <cell r="M162">
            <v>0.005</v>
          </cell>
          <cell r="N162">
            <v>0.06122354299093</v>
          </cell>
          <cell r="O162">
            <v>0.06</v>
          </cell>
          <cell r="P162">
            <v>-0.1525</v>
          </cell>
        </row>
        <row r="162">
          <cell r="R162">
            <v>0</v>
          </cell>
          <cell r="S162">
            <v>23.4671</v>
          </cell>
        </row>
        <row r="163">
          <cell r="D163">
            <v>41640</v>
          </cell>
          <cell r="E163">
            <v>4.835</v>
          </cell>
          <cell r="F163">
            <v>-0.19</v>
          </cell>
          <cell r="G163">
            <v>0.01</v>
          </cell>
          <cell r="H163">
            <v>0</v>
          </cell>
          <cell r="I163">
            <v>-0.57</v>
          </cell>
          <cell r="J163">
            <v>0.12</v>
          </cell>
          <cell r="K163">
            <v>0</v>
          </cell>
          <cell r="L163">
            <v>0</v>
          </cell>
          <cell r="M163">
            <v>0.005</v>
          </cell>
          <cell r="N163">
            <v>0.061248048573506</v>
          </cell>
          <cell r="O163">
            <v>0.13</v>
          </cell>
          <cell r="P163">
            <v>-0.155</v>
          </cell>
        </row>
        <row r="163">
          <cell r="R163">
            <v>0</v>
          </cell>
          <cell r="S163">
            <v>54.6201</v>
          </cell>
        </row>
        <row r="164">
          <cell r="D164">
            <v>41671</v>
          </cell>
          <cell r="E164">
            <v>4.739</v>
          </cell>
          <cell r="F164">
            <v>-0.19</v>
          </cell>
          <cell r="G164">
            <v>0.01</v>
          </cell>
          <cell r="H164">
            <v>0</v>
          </cell>
          <cell r="I164">
            <v>-0.57</v>
          </cell>
          <cell r="J164">
            <v>0.12</v>
          </cell>
          <cell r="K164">
            <v>0</v>
          </cell>
          <cell r="L164">
            <v>0</v>
          </cell>
          <cell r="M164">
            <v>0.005</v>
          </cell>
          <cell r="N164">
            <v>0.061272554156282</v>
          </cell>
          <cell r="O164">
            <v>0</v>
          </cell>
          <cell r="P164">
            <v>-0.1475</v>
          </cell>
        </row>
        <row r="164">
          <cell r="R164">
            <v>0</v>
          </cell>
          <cell r="S164">
            <v>44.6201</v>
          </cell>
        </row>
        <row r="165">
          <cell r="D165">
            <v>41699</v>
          </cell>
          <cell r="E165">
            <v>4.589</v>
          </cell>
          <cell r="F165">
            <v>-0.19</v>
          </cell>
          <cell r="G165">
            <v>0.01</v>
          </cell>
          <cell r="H165">
            <v>0</v>
          </cell>
          <cell r="I165">
            <v>-0.57</v>
          </cell>
          <cell r="J165">
            <v>0.12</v>
          </cell>
          <cell r="K165">
            <v>0</v>
          </cell>
          <cell r="L165">
            <v>0</v>
          </cell>
          <cell r="M165">
            <v>0.005</v>
          </cell>
          <cell r="N165">
            <v>0.061294688231218</v>
          </cell>
          <cell r="O165">
            <v>-0.18</v>
          </cell>
          <cell r="P165">
            <v>-0.145</v>
          </cell>
        </row>
        <row r="165">
          <cell r="R165">
            <v>0</v>
          </cell>
          <cell r="S165">
            <v>34.6201</v>
          </cell>
        </row>
        <row r="166">
          <cell r="D166">
            <v>41730</v>
          </cell>
          <cell r="E166">
            <v>4.406</v>
          </cell>
          <cell r="F166">
            <v>-0.19</v>
          </cell>
          <cell r="G166">
            <v>0.01</v>
          </cell>
          <cell r="H166">
            <v>0</v>
          </cell>
          <cell r="I166">
            <v>-0.57</v>
          </cell>
          <cell r="J166">
            <v>0.295</v>
          </cell>
          <cell r="K166">
            <v>0</v>
          </cell>
          <cell r="L166">
            <v>0</v>
          </cell>
          <cell r="M166">
            <v>0.005</v>
          </cell>
          <cell r="N166">
            <v>0.061319193814373</v>
          </cell>
          <cell r="O166">
            <v>-0.29</v>
          </cell>
          <cell r="P166">
            <v>-0.15</v>
          </cell>
        </row>
        <row r="166">
          <cell r="R166">
            <v>0</v>
          </cell>
          <cell r="S166">
            <v>33.4708</v>
          </cell>
        </row>
        <row r="167">
          <cell r="D167">
            <v>41760</v>
          </cell>
          <cell r="E167">
            <v>4.381</v>
          </cell>
          <cell r="F167">
            <v>-0.19</v>
          </cell>
          <cell r="G167">
            <v>0.01</v>
          </cell>
          <cell r="H167">
            <v>0</v>
          </cell>
          <cell r="I167">
            <v>-0.57</v>
          </cell>
          <cell r="J167">
            <v>0.295</v>
          </cell>
          <cell r="K167">
            <v>0</v>
          </cell>
          <cell r="L167">
            <v>0</v>
          </cell>
          <cell r="M167">
            <v>0.005</v>
          </cell>
          <cell r="N167">
            <v>0.061342908895035</v>
          </cell>
          <cell r="O167">
            <v>-0.29</v>
          </cell>
          <cell r="P167">
            <v>-0.15</v>
          </cell>
        </row>
        <row r="167">
          <cell r="R167">
            <v>0</v>
          </cell>
          <cell r="S167">
            <v>38.4708</v>
          </cell>
        </row>
        <row r="168">
          <cell r="D168">
            <v>41791</v>
          </cell>
          <cell r="E168">
            <v>4.41</v>
          </cell>
          <cell r="F168">
            <v>-0.19</v>
          </cell>
          <cell r="G168">
            <v>0.01</v>
          </cell>
          <cell r="H168">
            <v>0</v>
          </cell>
          <cell r="I168">
            <v>-0.57</v>
          </cell>
          <cell r="J168">
            <v>0.295</v>
          </cell>
          <cell r="K168">
            <v>0</v>
          </cell>
          <cell r="L168">
            <v>0</v>
          </cell>
          <cell r="M168">
            <v>0.005</v>
          </cell>
          <cell r="N168">
            <v>0.061367414478583</v>
          </cell>
          <cell r="O168">
            <v>-0.29</v>
          </cell>
          <cell r="P168">
            <v>-0.15</v>
          </cell>
        </row>
        <row r="168">
          <cell r="R168">
            <v>0</v>
          </cell>
          <cell r="S168">
            <v>63.4708</v>
          </cell>
        </row>
        <row r="169">
          <cell r="D169">
            <v>41821</v>
          </cell>
          <cell r="E169">
            <v>4.44</v>
          </cell>
          <cell r="F169">
            <v>-0.19</v>
          </cell>
          <cell r="G169">
            <v>0.01</v>
          </cell>
          <cell r="H169">
            <v>0</v>
          </cell>
          <cell r="I169">
            <v>-0.57</v>
          </cell>
          <cell r="J169">
            <v>0.295</v>
          </cell>
          <cell r="K169">
            <v>0</v>
          </cell>
          <cell r="L169">
            <v>0</v>
          </cell>
          <cell r="M169">
            <v>0.005</v>
          </cell>
          <cell r="N169">
            <v>0.061391129559625</v>
          </cell>
          <cell r="O169">
            <v>-0.29</v>
          </cell>
          <cell r="P169">
            <v>-0.15</v>
          </cell>
        </row>
        <row r="169">
          <cell r="R169">
            <v>0</v>
          </cell>
          <cell r="S169">
            <v>60.449</v>
          </cell>
        </row>
        <row r="170">
          <cell r="D170">
            <v>41852</v>
          </cell>
          <cell r="E170">
            <v>4.46</v>
          </cell>
          <cell r="F170">
            <v>-0.19</v>
          </cell>
          <cell r="G170">
            <v>0.01</v>
          </cell>
          <cell r="H170">
            <v>0</v>
          </cell>
          <cell r="I170">
            <v>-0.57</v>
          </cell>
          <cell r="J170">
            <v>0.295</v>
          </cell>
          <cell r="K170">
            <v>0</v>
          </cell>
          <cell r="L170">
            <v>0</v>
          </cell>
          <cell r="M170">
            <v>0.005</v>
          </cell>
          <cell r="N170">
            <v>0.061415635143565</v>
          </cell>
          <cell r="O170">
            <v>-0.29</v>
          </cell>
          <cell r="P170">
            <v>-0.15</v>
          </cell>
        </row>
        <row r="170">
          <cell r="R170">
            <v>0</v>
          </cell>
          <cell r="S170">
            <v>70.449</v>
          </cell>
        </row>
        <row r="171">
          <cell r="D171">
            <v>41883</v>
          </cell>
          <cell r="E171">
            <v>4.481</v>
          </cell>
          <cell r="F171">
            <v>-0.19</v>
          </cell>
          <cell r="G171">
            <v>0.01</v>
          </cell>
          <cell r="H171">
            <v>0</v>
          </cell>
          <cell r="I171">
            <v>-0.57</v>
          </cell>
          <cell r="J171">
            <v>0.295</v>
          </cell>
          <cell r="K171">
            <v>0</v>
          </cell>
          <cell r="L171">
            <v>0</v>
          </cell>
          <cell r="M171">
            <v>0.005</v>
          </cell>
          <cell r="N171">
            <v>0.061440140727704</v>
          </cell>
          <cell r="O171">
            <v>-0.29</v>
          </cell>
          <cell r="P171">
            <v>-0.15</v>
          </cell>
        </row>
        <row r="171">
          <cell r="R171">
            <v>0</v>
          </cell>
          <cell r="S171">
            <v>50.449</v>
          </cell>
        </row>
        <row r="172">
          <cell r="D172">
            <v>41913</v>
          </cell>
          <cell r="E172">
            <v>4.511</v>
          </cell>
          <cell r="F172">
            <v>-0.19</v>
          </cell>
          <cell r="G172">
            <v>0.01</v>
          </cell>
          <cell r="H172">
            <v>0</v>
          </cell>
          <cell r="I172">
            <v>-0.57</v>
          </cell>
          <cell r="J172">
            <v>0.295</v>
          </cell>
          <cell r="K172">
            <v>0</v>
          </cell>
          <cell r="L172">
            <v>0</v>
          </cell>
          <cell r="M172">
            <v>0.005</v>
          </cell>
          <cell r="N172">
            <v>0.061463855809319</v>
          </cell>
          <cell r="O172">
            <v>-0.29</v>
          </cell>
          <cell r="P172">
            <v>-0.15</v>
          </cell>
        </row>
        <row r="172">
          <cell r="R172">
            <v>0</v>
          </cell>
          <cell r="S172">
            <v>68.6825</v>
          </cell>
        </row>
        <row r="173">
          <cell r="D173">
            <v>41944</v>
          </cell>
          <cell r="E173">
            <v>4.651</v>
          </cell>
          <cell r="F173">
            <v>-0.19</v>
          </cell>
          <cell r="G173">
            <v>0.01</v>
          </cell>
          <cell r="H173">
            <v>0</v>
          </cell>
          <cell r="I173">
            <v>-0.57</v>
          </cell>
          <cell r="J173">
            <v>0.12</v>
          </cell>
          <cell r="K173">
            <v>0</v>
          </cell>
          <cell r="L173">
            <v>0</v>
          </cell>
          <cell r="M173">
            <v>0.005</v>
          </cell>
          <cell r="N173">
            <v>0.06148836139385</v>
          </cell>
          <cell r="O173">
            <v>0</v>
          </cell>
          <cell r="P173">
            <v>-0.15</v>
          </cell>
        </row>
        <row r="173">
          <cell r="R173">
            <v>0</v>
          </cell>
          <cell r="S173">
            <v>38.6825</v>
          </cell>
        </row>
        <row r="174">
          <cell r="D174">
            <v>41974</v>
          </cell>
          <cell r="E174">
            <v>4.776</v>
          </cell>
          <cell r="F174">
            <v>-0.19</v>
          </cell>
          <cell r="G174">
            <v>0.01</v>
          </cell>
          <cell r="H174">
            <v>0</v>
          </cell>
          <cell r="I174">
            <v>-0.57</v>
          </cell>
          <cell r="J174">
            <v>0.12</v>
          </cell>
          <cell r="K174">
            <v>0</v>
          </cell>
          <cell r="L174">
            <v>0</v>
          </cell>
          <cell r="M174">
            <v>0.005</v>
          </cell>
          <cell r="N174">
            <v>0.061512076475844</v>
          </cell>
          <cell r="O174">
            <v>0.06</v>
          </cell>
          <cell r="P174">
            <v>-0.1525</v>
          </cell>
        </row>
        <row r="174">
          <cell r="R174">
            <v>0</v>
          </cell>
          <cell r="S174">
            <v>23.6825</v>
          </cell>
        </row>
        <row r="175">
          <cell r="D175">
            <v>42005</v>
          </cell>
          <cell r="E175">
            <v>4.93</v>
          </cell>
          <cell r="F175">
            <v>-0.19</v>
          </cell>
          <cell r="G175">
            <v>0.01</v>
          </cell>
          <cell r="H175">
            <v>0</v>
          </cell>
        </row>
        <row r="175">
          <cell r="J175">
            <v>0.12</v>
          </cell>
          <cell r="K175">
            <v>0</v>
          </cell>
          <cell r="L175">
            <v>0</v>
          </cell>
          <cell r="M175">
            <v>0.005</v>
          </cell>
          <cell r="N175">
            <v>0.061536582060768</v>
          </cell>
        </row>
        <row r="175">
          <cell r="P175">
            <v>-0.155</v>
          </cell>
        </row>
        <row r="175">
          <cell r="R175">
            <v>0</v>
          </cell>
          <cell r="S175">
            <v>54.8459</v>
          </cell>
        </row>
        <row r="176">
          <cell r="D176">
            <v>42036</v>
          </cell>
          <cell r="E176">
            <v>4.834</v>
          </cell>
          <cell r="F176">
            <v>-0.19</v>
          </cell>
          <cell r="G176">
            <v>0.01</v>
          </cell>
          <cell r="H176">
            <v>0</v>
          </cell>
        </row>
        <row r="176">
          <cell r="J176">
            <v>0.12</v>
          </cell>
          <cell r="K176">
            <v>0</v>
          </cell>
          <cell r="L176">
            <v>0</v>
          </cell>
          <cell r="M176">
            <v>0.005</v>
          </cell>
          <cell r="N176">
            <v>0.061561087645891</v>
          </cell>
        </row>
        <row r="176">
          <cell r="P176">
            <v>-0.1475</v>
          </cell>
        </row>
        <row r="176">
          <cell r="R176">
            <v>0</v>
          </cell>
          <cell r="S176">
            <v>44.8459</v>
          </cell>
        </row>
        <row r="177">
          <cell r="D177">
            <v>42064</v>
          </cell>
          <cell r="E177">
            <v>4.684</v>
          </cell>
          <cell r="F177">
            <v>-0.19</v>
          </cell>
          <cell r="G177">
            <v>0.01</v>
          </cell>
          <cell r="H177">
            <v>0</v>
          </cell>
        </row>
        <row r="177">
          <cell r="J177">
            <v>0.12</v>
          </cell>
          <cell r="K177">
            <v>0</v>
          </cell>
          <cell r="L177">
            <v>0</v>
          </cell>
          <cell r="M177">
            <v>0.005</v>
          </cell>
          <cell r="N177">
            <v>0.061583221722948</v>
          </cell>
        </row>
        <row r="177">
          <cell r="P177">
            <v>-0.145</v>
          </cell>
        </row>
        <row r="177">
          <cell r="R177">
            <v>0</v>
          </cell>
          <cell r="S177">
            <v>34.8459</v>
          </cell>
        </row>
        <row r="178">
          <cell r="D178">
            <v>42095</v>
          </cell>
          <cell r="E178">
            <v>4.501</v>
          </cell>
          <cell r="F178">
            <v>-0.19</v>
          </cell>
          <cell r="G178">
            <v>0.01</v>
          </cell>
          <cell r="H178">
            <v>0</v>
          </cell>
        </row>
        <row r="178">
          <cell r="J178">
            <v>0.295</v>
          </cell>
          <cell r="K178">
            <v>0</v>
          </cell>
          <cell r="L178">
            <v>0</v>
          </cell>
          <cell r="M178">
            <v>0.005</v>
          </cell>
          <cell r="N178">
            <v>0.061607727308451</v>
          </cell>
        </row>
        <row r="178">
          <cell r="P178">
            <v>-0.15</v>
          </cell>
        </row>
        <row r="178">
          <cell r="R178">
            <v>0</v>
          </cell>
          <cell r="S178">
            <v>33.701</v>
          </cell>
        </row>
        <row r="179">
          <cell r="D179">
            <v>42125</v>
          </cell>
          <cell r="E179">
            <v>4.476</v>
          </cell>
          <cell r="F179">
            <v>-0.19</v>
          </cell>
          <cell r="G179">
            <v>0.01</v>
          </cell>
          <cell r="H179">
            <v>0</v>
          </cell>
        </row>
        <row r="179">
          <cell r="J179">
            <v>0.295</v>
          </cell>
          <cell r="K179">
            <v>0</v>
          </cell>
          <cell r="L179">
            <v>0</v>
          </cell>
          <cell r="M179">
            <v>0.005</v>
          </cell>
          <cell r="N179">
            <v>0.061631442391386</v>
          </cell>
        </row>
        <row r="179">
          <cell r="P179">
            <v>-0.15</v>
          </cell>
        </row>
        <row r="179">
          <cell r="R179">
            <v>0</v>
          </cell>
          <cell r="S179">
            <v>38.701</v>
          </cell>
        </row>
        <row r="180">
          <cell r="D180">
            <v>42156</v>
          </cell>
          <cell r="E180">
            <v>4.505</v>
          </cell>
          <cell r="F180">
            <v>-0.19</v>
          </cell>
          <cell r="G180">
            <v>0.01</v>
          </cell>
          <cell r="H180">
            <v>0</v>
          </cell>
        </row>
        <row r="180">
          <cell r="J180">
            <v>0.295</v>
          </cell>
          <cell r="K180">
            <v>0</v>
          </cell>
          <cell r="L180">
            <v>0</v>
          </cell>
          <cell r="M180">
            <v>0.005</v>
          </cell>
          <cell r="N180">
            <v>0.06165594797728</v>
          </cell>
        </row>
        <row r="180">
          <cell r="P180">
            <v>-0.15</v>
          </cell>
        </row>
        <row r="180">
          <cell r="R180">
            <v>0</v>
          </cell>
          <cell r="S180">
            <v>63.701</v>
          </cell>
        </row>
        <row r="181">
          <cell r="D181">
            <v>42186</v>
          </cell>
          <cell r="E181">
            <v>4.535</v>
          </cell>
          <cell r="F181">
            <v>-0.19</v>
          </cell>
          <cell r="G181">
            <v>0.01</v>
          </cell>
          <cell r="H181">
            <v>0</v>
          </cell>
        </row>
        <row r="181">
          <cell r="J181">
            <v>0.295</v>
          </cell>
          <cell r="K181">
            <v>0</v>
          </cell>
          <cell r="L181">
            <v>0</v>
          </cell>
          <cell r="M181">
            <v>0.005</v>
          </cell>
          <cell r="N181">
            <v>0.061679663060594</v>
          </cell>
        </row>
        <row r="181">
          <cell r="P181">
            <v>-0.15</v>
          </cell>
        </row>
        <row r="181">
          <cell r="R181">
            <v>0</v>
          </cell>
          <cell r="S181">
            <v>60.7887</v>
          </cell>
        </row>
        <row r="182">
          <cell r="D182">
            <v>42217</v>
          </cell>
          <cell r="E182">
            <v>4.555</v>
          </cell>
          <cell r="F182">
            <v>-0.19</v>
          </cell>
          <cell r="G182">
            <v>0</v>
          </cell>
          <cell r="H182">
            <v>0</v>
          </cell>
        </row>
        <row r="182">
          <cell r="J182">
            <v>0.295</v>
          </cell>
          <cell r="K182">
            <v>0</v>
          </cell>
          <cell r="L182">
            <v>0</v>
          </cell>
          <cell r="M182">
            <v>0.005</v>
          </cell>
          <cell r="N182">
            <v>0.061704168646881</v>
          </cell>
        </row>
        <row r="182">
          <cell r="P182">
            <v>-0.15</v>
          </cell>
        </row>
        <row r="182">
          <cell r="R182">
            <v>0</v>
          </cell>
          <cell r="S182">
            <v>70.7887</v>
          </cell>
        </row>
        <row r="183">
          <cell r="D183">
            <v>42248</v>
          </cell>
          <cell r="E183">
            <v>4.576</v>
          </cell>
          <cell r="F183">
            <v>-0.19</v>
          </cell>
          <cell r="G183">
            <v>0</v>
          </cell>
          <cell r="H183">
            <v>0</v>
          </cell>
        </row>
        <row r="183">
          <cell r="J183">
            <v>0.295</v>
          </cell>
          <cell r="K183">
            <v>0</v>
          </cell>
          <cell r="L183">
            <v>0</v>
          </cell>
          <cell r="M183">
            <v>0.005</v>
          </cell>
          <cell r="N183">
            <v>0.061728674233368</v>
          </cell>
        </row>
        <row r="183">
          <cell r="P183">
            <v>-0.15</v>
          </cell>
        </row>
        <row r="183">
          <cell r="R183">
            <v>0</v>
          </cell>
          <cell r="S183">
            <v>50.7887</v>
          </cell>
        </row>
        <row r="184">
          <cell r="D184">
            <v>42278</v>
          </cell>
          <cell r="E184">
            <v>4.606</v>
          </cell>
          <cell r="F184">
            <v>-0.19</v>
          </cell>
          <cell r="G184">
            <v>0</v>
          </cell>
          <cell r="H184">
            <v>0</v>
          </cell>
        </row>
        <row r="184">
          <cell r="J184">
            <v>0.295</v>
          </cell>
          <cell r="K184">
            <v>0</v>
          </cell>
          <cell r="L184">
            <v>0</v>
          </cell>
          <cell r="M184">
            <v>0.005</v>
          </cell>
          <cell r="N184">
            <v>0.061752389317255</v>
          </cell>
        </row>
        <row r="184">
          <cell r="P184">
            <v>-0.15</v>
          </cell>
        </row>
        <row r="184">
          <cell r="R184">
            <v>0</v>
          </cell>
          <cell r="S184">
            <v>68.898</v>
          </cell>
        </row>
        <row r="185">
          <cell r="D185">
            <v>42309</v>
          </cell>
          <cell r="E185">
            <v>4.746</v>
          </cell>
          <cell r="F185">
            <v>-0.19</v>
          </cell>
          <cell r="G185">
            <v>0</v>
          </cell>
          <cell r="H185">
            <v>0</v>
          </cell>
        </row>
        <row r="185">
          <cell r="J185">
            <v>0.12</v>
          </cell>
          <cell r="K185">
            <v>0</v>
          </cell>
          <cell r="L185">
            <v>0</v>
          </cell>
          <cell r="M185">
            <v>0.005</v>
          </cell>
          <cell r="N185">
            <v>0.061776894904134</v>
          </cell>
        </row>
        <row r="185">
          <cell r="P185">
            <v>-0.15</v>
          </cell>
        </row>
        <row r="185">
          <cell r="R185">
            <v>0</v>
          </cell>
          <cell r="S185">
            <v>38.898</v>
          </cell>
        </row>
        <row r="186">
          <cell r="D186">
            <v>42339</v>
          </cell>
          <cell r="E186">
            <v>4.871</v>
          </cell>
          <cell r="F186">
            <v>-0.19</v>
          </cell>
          <cell r="G186">
            <v>0</v>
          </cell>
          <cell r="H186">
            <v>0</v>
          </cell>
        </row>
        <row r="186">
          <cell r="J186">
            <v>0.12</v>
          </cell>
          <cell r="K186">
            <v>0</v>
          </cell>
          <cell r="L186">
            <v>0</v>
          </cell>
          <cell r="M186">
            <v>0.005</v>
          </cell>
          <cell r="N186">
            <v>0.061800609988399</v>
          </cell>
        </row>
        <row r="186">
          <cell r="P186">
            <v>-0.1525</v>
          </cell>
        </row>
        <row r="186">
          <cell r="R186">
            <v>0</v>
          </cell>
          <cell r="S186">
            <v>23.898</v>
          </cell>
        </row>
        <row r="187">
          <cell r="D187">
            <v>42370</v>
          </cell>
          <cell r="E187">
            <v>5.03</v>
          </cell>
          <cell r="F187">
            <v>-0.19</v>
          </cell>
          <cell r="G187">
            <v>0</v>
          </cell>
          <cell r="H187">
            <v>0</v>
          </cell>
        </row>
        <row r="187">
          <cell r="J187">
            <v>0.12</v>
          </cell>
          <cell r="K187">
            <v>0</v>
          </cell>
          <cell r="L187">
            <v>0</v>
          </cell>
          <cell r="M187">
            <v>0.005</v>
          </cell>
          <cell r="N187">
            <v>0.061825115575671</v>
          </cell>
        </row>
        <row r="187">
          <cell r="P187">
            <v>-0.155</v>
          </cell>
        </row>
        <row r="187">
          <cell r="R187">
            <v>0</v>
          </cell>
          <cell r="S187">
            <v>55.0716</v>
          </cell>
        </row>
        <row r="188">
          <cell r="D188">
            <v>42401</v>
          </cell>
          <cell r="E188">
            <v>4.934</v>
          </cell>
          <cell r="F188">
            <v>-0.19</v>
          </cell>
          <cell r="G188">
            <v>0</v>
          </cell>
          <cell r="H188">
            <v>0</v>
          </cell>
        </row>
        <row r="188">
          <cell r="J188">
            <v>0.12</v>
          </cell>
          <cell r="K188">
            <v>0</v>
          </cell>
          <cell r="L188">
            <v>0</v>
          </cell>
          <cell r="M188">
            <v>0.005</v>
          </cell>
          <cell r="N188">
            <v>0.061849621163141</v>
          </cell>
        </row>
        <row r="188">
          <cell r="P188">
            <v>-0.1475</v>
          </cell>
        </row>
        <row r="188">
          <cell r="R188">
            <v>0</v>
          </cell>
          <cell r="S188">
            <v>45.0716</v>
          </cell>
        </row>
        <row r="189">
          <cell r="D189">
            <v>42430</v>
          </cell>
          <cell r="E189">
            <v>4.784</v>
          </cell>
          <cell r="F189">
            <v>-0.19</v>
          </cell>
          <cell r="G189">
            <v>0</v>
          </cell>
          <cell r="H189">
            <v>0</v>
          </cell>
        </row>
        <row r="189">
          <cell r="J189">
            <v>0.12</v>
          </cell>
          <cell r="K189">
            <v>0</v>
          </cell>
          <cell r="L189">
            <v>0</v>
          </cell>
          <cell r="M189">
            <v>0.005</v>
          </cell>
          <cell r="N189">
            <v>0.061872545745149</v>
          </cell>
        </row>
        <row r="189">
          <cell r="P189">
            <v>-0.145</v>
          </cell>
        </row>
        <row r="189">
          <cell r="R189">
            <v>0</v>
          </cell>
          <cell r="S189">
            <v>35.0716</v>
          </cell>
        </row>
        <row r="190">
          <cell r="D190">
            <v>42461</v>
          </cell>
          <cell r="E190">
            <v>4.601</v>
          </cell>
          <cell r="F190">
            <v>-0.19</v>
          </cell>
          <cell r="G190">
            <v>0</v>
          </cell>
          <cell r="H190">
            <v>0</v>
          </cell>
        </row>
        <row r="190">
          <cell r="J190">
            <v>0.295</v>
          </cell>
          <cell r="K190">
            <v>0</v>
          </cell>
          <cell r="L190">
            <v>0</v>
          </cell>
          <cell r="M190">
            <v>0.005</v>
          </cell>
          <cell r="N190">
            <v>0.061897051333005</v>
          </cell>
        </row>
        <row r="190">
          <cell r="P190">
            <v>-0.15</v>
          </cell>
        </row>
        <row r="190">
          <cell r="R190">
            <v>0</v>
          </cell>
          <cell r="S190">
            <v>33.9312</v>
          </cell>
        </row>
        <row r="191">
          <cell r="D191">
            <v>42491</v>
          </cell>
          <cell r="E191">
            <v>4.576</v>
          </cell>
          <cell r="F191">
            <v>-0.19</v>
          </cell>
          <cell r="G191">
            <v>0</v>
          </cell>
          <cell r="H191">
            <v>0</v>
          </cell>
        </row>
        <row r="191">
          <cell r="J191">
            <v>0.295</v>
          </cell>
          <cell r="K191">
            <v>0</v>
          </cell>
          <cell r="L191">
            <v>0</v>
          </cell>
          <cell r="M191">
            <v>0.005</v>
          </cell>
          <cell r="N191">
            <v>0.061920766418217</v>
          </cell>
        </row>
        <row r="191">
          <cell r="P191">
            <v>0</v>
          </cell>
        </row>
        <row r="191">
          <cell r="R191">
            <v>0</v>
          </cell>
          <cell r="S191">
            <v>38.9312</v>
          </cell>
        </row>
        <row r="192">
          <cell r="D192">
            <v>42522</v>
          </cell>
          <cell r="E192">
            <v>4.605</v>
          </cell>
          <cell r="F192">
            <v>-0.19</v>
          </cell>
          <cell r="G192">
            <v>0</v>
          </cell>
          <cell r="H192">
            <v>0</v>
          </cell>
        </row>
        <row r="192">
          <cell r="J192">
            <v>0.295</v>
          </cell>
          <cell r="K192">
            <v>0</v>
          </cell>
          <cell r="L192">
            <v>0</v>
          </cell>
          <cell r="M192">
            <v>0.005</v>
          </cell>
          <cell r="N192">
            <v>0.061945272006466</v>
          </cell>
        </row>
        <row r="192">
          <cell r="P192">
            <v>0</v>
          </cell>
        </row>
        <row r="192">
          <cell r="R192">
            <v>0</v>
          </cell>
          <cell r="S192">
            <v>63.9312</v>
          </cell>
        </row>
        <row r="193">
          <cell r="D193">
            <v>42552</v>
          </cell>
          <cell r="E193">
            <v>4.635</v>
          </cell>
          <cell r="F193">
            <v>-0.19</v>
          </cell>
          <cell r="G193">
            <v>0</v>
          </cell>
          <cell r="H193">
            <v>0</v>
          </cell>
        </row>
        <row r="193">
          <cell r="J193">
            <v>0.295</v>
          </cell>
          <cell r="K193">
            <v>0</v>
          </cell>
          <cell r="L193">
            <v>0</v>
          </cell>
          <cell r="M193">
            <v>0.005</v>
          </cell>
          <cell r="N193">
            <v>0.061968987092058</v>
          </cell>
        </row>
        <row r="193">
          <cell r="P193">
            <v>0</v>
          </cell>
        </row>
        <row r="193">
          <cell r="R193">
            <v>0</v>
          </cell>
          <cell r="S193">
            <v>61.1283</v>
          </cell>
        </row>
        <row r="194">
          <cell r="D194">
            <v>42583</v>
          </cell>
          <cell r="E194">
            <v>4.655</v>
          </cell>
          <cell r="F194">
            <v>-0.19</v>
          </cell>
          <cell r="G194">
            <v>0</v>
          </cell>
          <cell r="H194">
            <v>0</v>
          </cell>
        </row>
        <row r="194">
          <cell r="J194">
            <v>0.295</v>
          </cell>
          <cell r="K194">
            <v>0</v>
          </cell>
          <cell r="L194">
            <v>0</v>
          </cell>
          <cell r="M194">
            <v>0.005</v>
          </cell>
          <cell r="N194">
            <v>0.061993492680699</v>
          </cell>
        </row>
        <row r="194">
          <cell r="P194">
            <v>0</v>
          </cell>
        </row>
        <row r="194">
          <cell r="R194">
            <v>0</v>
          </cell>
          <cell r="S194">
            <v>71.1283</v>
          </cell>
        </row>
        <row r="195">
          <cell r="D195">
            <v>42614</v>
          </cell>
          <cell r="E195">
            <v>4.676</v>
          </cell>
          <cell r="F195">
            <v>-0.19</v>
          </cell>
          <cell r="G195">
            <v>0</v>
          </cell>
          <cell r="H195">
            <v>0</v>
          </cell>
        </row>
        <row r="195">
          <cell r="J195">
            <v>0.295</v>
          </cell>
          <cell r="K195">
            <v>0</v>
          </cell>
          <cell r="L195">
            <v>0</v>
          </cell>
          <cell r="M195">
            <v>0.005</v>
          </cell>
          <cell r="N195">
            <v>0.062017998269539</v>
          </cell>
        </row>
        <row r="195">
          <cell r="P195">
            <v>0</v>
          </cell>
        </row>
        <row r="195">
          <cell r="R195">
            <v>0</v>
          </cell>
          <cell r="S195">
            <v>51.1283</v>
          </cell>
        </row>
        <row r="196">
          <cell r="D196">
            <v>42644</v>
          </cell>
          <cell r="E196">
            <v>4.706</v>
          </cell>
          <cell r="F196">
            <v>-0.19</v>
          </cell>
          <cell r="G196">
            <v>0</v>
          </cell>
          <cell r="H196">
            <v>0</v>
          </cell>
        </row>
        <row r="196">
          <cell r="J196">
            <v>0.295</v>
          </cell>
          <cell r="K196">
            <v>0</v>
          </cell>
          <cell r="L196">
            <v>0</v>
          </cell>
          <cell r="M196">
            <v>0.005</v>
          </cell>
          <cell r="N196">
            <v>0.062041713355704</v>
          </cell>
        </row>
        <row r="196">
          <cell r="P196">
            <v>0</v>
          </cell>
        </row>
        <row r="196">
          <cell r="R196">
            <v>0</v>
          </cell>
          <cell r="S196">
            <v>69.1134</v>
          </cell>
        </row>
        <row r="197">
          <cell r="D197">
            <v>42675</v>
          </cell>
          <cell r="E197">
            <v>4.846</v>
          </cell>
          <cell r="F197">
            <v>-0.19</v>
          </cell>
          <cell r="G197">
            <v>0</v>
          </cell>
          <cell r="H197">
            <v>0</v>
          </cell>
        </row>
        <row r="197">
          <cell r="J197">
            <v>0.12</v>
          </cell>
          <cell r="K197">
            <v>0</v>
          </cell>
          <cell r="L197">
            <v>0</v>
          </cell>
          <cell r="M197">
            <v>0.005</v>
          </cell>
          <cell r="N197">
            <v>0.062066218944936</v>
          </cell>
        </row>
        <row r="197">
          <cell r="P197">
            <v>0</v>
          </cell>
        </row>
        <row r="197">
          <cell r="R197">
            <v>0</v>
          </cell>
          <cell r="S197">
            <v>39.1134</v>
          </cell>
        </row>
        <row r="198">
          <cell r="D198">
            <v>42705</v>
          </cell>
          <cell r="E198">
            <v>4.971</v>
          </cell>
          <cell r="F198">
            <v>-0.19</v>
          </cell>
          <cell r="G198">
            <v>0</v>
          </cell>
          <cell r="H198">
            <v>0</v>
          </cell>
        </row>
        <row r="198">
          <cell r="J198">
            <v>0.12</v>
          </cell>
          <cell r="K198">
            <v>0</v>
          </cell>
          <cell r="L198">
            <v>0</v>
          </cell>
          <cell r="M198">
            <v>0.005</v>
          </cell>
          <cell r="N198">
            <v>0.062089934031479</v>
          </cell>
        </row>
        <row r="198">
          <cell r="P198">
            <v>0</v>
          </cell>
        </row>
        <row r="198">
          <cell r="R198">
            <v>0</v>
          </cell>
          <cell r="S198">
            <v>24.1134</v>
          </cell>
        </row>
        <row r="199">
          <cell r="D199">
            <v>42736</v>
          </cell>
          <cell r="E199">
            <v>5.135</v>
          </cell>
          <cell r="F199">
            <v>-0.19</v>
          </cell>
          <cell r="G199">
            <v>0</v>
          </cell>
          <cell r="H199">
            <v>0</v>
          </cell>
        </row>
        <row r="199">
          <cell r="J199">
            <v>0.12</v>
          </cell>
          <cell r="K199">
            <v>0</v>
          </cell>
          <cell r="L199">
            <v>0</v>
          </cell>
          <cell r="M199">
            <v>0.005</v>
          </cell>
          <cell r="N199">
            <v>0.062114439621104</v>
          </cell>
        </row>
        <row r="199">
          <cell r="P199">
            <v>0</v>
          </cell>
        </row>
        <row r="199">
          <cell r="R199">
            <v>0</v>
          </cell>
          <cell r="S199">
            <v>55.2974</v>
          </cell>
        </row>
        <row r="200">
          <cell r="D200">
            <v>42767</v>
          </cell>
          <cell r="E200">
            <v>5.039</v>
          </cell>
          <cell r="F200">
            <v>-0.19</v>
          </cell>
          <cell r="G200">
            <v>0</v>
          </cell>
          <cell r="H200">
            <v>0</v>
          </cell>
        </row>
        <row r="200">
          <cell r="J200">
            <v>0.12</v>
          </cell>
          <cell r="K200">
            <v>0</v>
          </cell>
          <cell r="L200">
            <v>0</v>
          </cell>
          <cell r="M200">
            <v>0.005</v>
          </cell>
          <cell r="N200">
            <v>0.062138945210928</v>
          </cell>
        </row>
        <row r="200">
          <cell r="P200">
            <v>0</v>
          </cell>
        </row>
        <row r="200">
          <cell r="R200">
            <v>0</v>
          </cell>
          <cell r="S200">
            <v>45.2974</v>
          </cell>
        </row>
        <row r="201">
          <cell r="D201">
            <v>42795</v>
          </cell>
          <cell r="E201">
            <v>4.889</v>
          </cell>
          <cell r="F201">
            <v>-0.19</v>
          </cell>
          <cell r="G201">
            <v>0</v>
          </cell>
          <cell r="H201">
            <v>0</v>
          </cell>
        </row>
        <row r="201">
          <cell r="J201">
            <v>0.12</v>
          </cell>
          <cell r="K201">
            <v>0</v>
          </cell>
          <cell r="L201">
            <v>0</v>
          </cell>
          <cell r="M201">
            <v>0</v>
          </cell>
          <cell r="N201">
            <v>0.062161079292231</v>
          </cell>
        </row>
        <row r="201">
          <cell r="P201">
            <v>0</v>
          </cell>
        </row>
        <row r="201">
          <cell r="R201">
            <v>0</v>
          </cell>
          <cell r="S201">
            <v>35.2974</v>
          </cell>
        </row>
        <row r="202">
          <cell r="D202">
            <v>42826</v>
          </cell>
          <cell r="E202">
            <v>4.706</v>
          </cell>
          <cell r="F202">
            <v>-0.19</v>
          </cell>
          <cell r="G202">
            <v>0</v>
          </cell>
          <cell r="H202">
            <v>0</v>
          </cell>
        </row>
        <row r="202">
          <cell r="J202">
            <v>0.295</v>
          </cell>
          <cell r="K202">
            <v>0</v>
          </cell>
          <cell r="L202">
            <v>0</v>
          </cell>
          <cell r="M202">
            <v>0</v>
          </cell>
          <cell r="N202">
            <v>0.062185584882435</v>
          </cell>
        </row>
        <row r="202">
          <cell r="P202">
            <v>0</v>
          </cell>
        </row>
        <row r="202">
          <cell r="R202">
            <v>0</v>
          </cell>
          <cell r="S202">
            <v>34.1615</v>
          </cell>
        </row>
        <row r="203">
          <cell r="D203">
            <v>42856</v>
          </cell>
          <cell r="E203">
            <v>4.681</v>
          </cell>
          <cell r="F203">
            <v>-0.19</v>
          </cell>
          <cell r="G203">
            <v>0</v>
          </cell>
          <cell r="H203">
            <v>0</v>
          </cell>
        </row>
        <row r="203">
          <cell r="J203">
            <v>0.295</v>
          </cell>
          <cell r="K203">
            <v>0</v>
          </cell>
          <cell r="L203">
            <v>0</v>
          </cell>
          <cell r="M203">
            <v>0</v>
          </cell>
          <cell r="N203">
            <v>0.062209299969918</v>
          </cell>
        </row>
        <row r="203">
          <cell r="P203">
            <v>0</v>
          </cell>
        </row>
        <row r="203">
          <cell r="R203">
            <v>0</v>
          </cell>
          <cell r="S203">
            <v>39.1615</v>
          </cell>
        </row>
        <row r="204">
          <cell r="D204">
            <v>42887</v>
          </cell>
          <cell r="E204">
            <v>4.71</v>
          </cell>
          <cell r="F204">
            <v>-0.19</v>
          </cell>
          <cell r="G204">
            <v>0</v>
          </cell>
          <cell r="H204">
            <v>0</v>
          </cell>
        </row>
        <row r="204">
          <cell r="J204">
            <v>0.295</v>
          </cell>
          <cell r="K204">
            <v>0</v>
          </cell>
          <cell r="L204">
            <v>0</v>
          </cell>
          <cell r="M204">
            <v>0</v>
          </cell>
          <cell r="N204">
            <v>0.062233805560513</v>
          </cell>
        </row>
        <row r="204">
          <cell r="P204">
            <v>0</v>
          </cell>
        </row>
        <row r="204">
          <cell r="R204">
            <v>0</v>
          </cell>
          <cell r="S204">
            <v>64.1615</v>
          </cell>
        </row>
        <row r="205">
          <cell r="D205">
            <v>42917</v>
          </cell>
          <cell r="E205">
            <v>4.74</v>
          </cell>
          <cell r="F205">
            <v>-0.19</v>
          </cell>
          <cell r="G205">
            <v>0</v>
          </cell>
          <cell r="H205">
            <v>0</v>
          </cell>
        </row>
        <row r="205">
          <cell r="J205">
            <v>0.295</v>
          </cell>
          <cell r="K205">
            <v>0</v>
          </cell>
          <cell r="L205">
            <v>0</v>
          </cell>
          <cell r="M205">
            <v>0</v>
          </cell>
          <cell r="N205">
            <v>0.062257520648377</v>
          </cell>
        </row>
        <row r="205">
          <cell r="P205">
            <v>0</v>
          </cell>
        </row>
        <row r="205">
          <cell r="R205">
            <v>0</v>
          </cell>
          <cell r="S205">
            <v>61.468</v>
          </cell>
        </row>
        <row r="206">
          <cell r="D206">
            <v>42948</v>
          </cell>
          <cell r="E206">
            <v>4.76</v>
          </cell>
          <cell r="F206">
            <v>-0.19</v>
          </cell>
          <cell r="G206">
            <v>0</v>
          </cell>
          <cell r="H206">
            <v>0</v>
          </cell>
        </row>
        <row r="206">
          <cell r="J206">
            <v>0.295</v>
          </cell>
          <cell r="K206">
            <v>0</v>
          </cell>
          <cell r="L206">
            <v>0</v>
          </cell>
          <cell r="M206">
            <v>0</v>
          </cell>
          <cell r="N206">
            <v>0.062282026239365</v>
          </cell>
        </row>
        <row r="206">
          <cell r="P206">
            <v>0</v>
          </cell>
        </row>
        <row r="206">
          <cell r="R206">
            <v>0</v>
          </cell>
          <cell r="S206">
            <v>71.468</v>
          </cell>
        </row>
        <row r="207">
          <cell r="D207">
            <v>42979</v>
          </cell>
          <cell r="E207">
            <v>4.781</v>
          </cell>
          <cell r="F207">
            <v>-0.19</v>
          </cell>
          <cell r="G207">
            <v>0</v>
          </cell>
          <cell r="H207">
            <v>0</v>
          </cell>
        </row>
        <row r="207">
          <cell r="J207">
            <v>0.295</v>
          </cell>
          <cell r="K207">
            <v>0</v>
          </cell>
          <cell r="L207">
            <v>0</v>
          </cell>
          <cell r="M207">
            <v>0</v>
          </cell>
          <cell r="N207">
            <v>0.062306531830551</v>
          </cell>
        </row>
        <row r="207">
          <cell r="P207">
            <v>0</v>
          </cell>
        </row>
        <row r="207">
          <cell r="R207">
            <v>0</v>
          </cell>
          <cell r="S207">
            <v>51.468</v>
          </cell>
        </row>
        <row r="208">
          <cell r="D208">
            <v>43009</v>
          </cell>
          <cell r="E208">
            <v>4.811</v>
          </cell>
          <cell r="F208">
            <v>-0.19</v>
          </cell>
          <cell r="G208">
            <v>0</v>
          </cell>
          <cell r="H208">
            <v>0</v>
          </cell>
        </row>
        <row r="208">
          <cell r="J208">
            <v>0.295</v>
          </cell>
          <cell r="K208">
            <v>0</v>
          </cell>
          <cell r="L208">
            <v>0</v>
          </cell>
          <cell r="M208">
            <v>0</v>
          </cell>
          <cell r="N208">
            <v>0.062330246918987</v>
          </cell>
        </row>
        <row r="208">
          <cell r="P208">
            <v>0</v>
          </cell>
        </row>
        <row r="208">
          <cell r="R208">
            <v>0</v>
          </cell>
          <cell r="S208">
            <v>69.3289</v>
          </cell>
        </row>
        <row r="209">
          <cell r="D209">
            <v>43040</v>
          </cell>
          <cell r="E209">
            <v>4.951</v>
          </cell>
          <cell r="F209">
            <v>-0.19</v>
          </cell>
          <cell r="G209">
            <v>0</v>
          </cell>
          <cell r="H209">
            <v>0</v>
          </cell>
        </row>
        <row r="209">
          <cell r="J209">
            <v>0.12</v>
          </cell>
          <cell r="K209">
            <v>0</v>
          </cell>
          <cell r="L209">
            <v>0</v>
          </cell>
          <cell r="M209">
            <v>0</v>
          </cell>
          <cell r="N209">
            <v>0.062354752510566</v>
          </cell>
        </row>
        <row r="209">
          <cell r="R209">
            <v>0</v>
          </cell>
          <cell r="S209">
            <v>39.3289</v>
          </cell>
        </row>
        <row r="210">
          <cell r="D210">
            <v>43070</v>
          </cell>
          <cell r="E210">
            <v>5.076</v>
          </cell>
          <cell r="F210">
            <v>-0.19</v>
          </cell>
          <cell r="G210">
            <v>0</v>
          </cell>
          <cell r="H210">
            <v>0</v>
          </cell>
        </row>
        <row r="210">
          <cell r="J210">
            <v>0.12</v>
          </cell>
          <cell r="K210">
            <v>0</v>
          </cell>
          <cell r="L210">
            <v>0</v>
          </cell>
          <cell r="M210">
            <v>0</v>
          </cell>
          <cell r="N210">
            <v>0.062378467599381</v>
          </cell>
        </row>
        <row r="210">
          <cell r="R210">
            <v>0</v>
          </cell>
          <cell r="S210">
            <v>24.3289</v>
          </cell>
        </row>
        <row r="211">
          <cell r="D211">
            <v>43101</v>
          </cell>
          <cell r="E211">
            <v>5.245</v>
          </cell>
          <cell r="F211">
            <v>-0.19</v>
          </cell>
          <cell r="G211">
            <v>0</v>
          </cell>
          <cell r="H211">
            <v>0</v>
          </cell>
        </row>
        <row r="211">
          <cell r="J211">
            <v>0.12</v>
          </cell>
          <cell r="K211">
            <v>0</v>
          </cell>
          <cell r="L211">
            <v>0</v>
          </cell>
          <cell r="M211">
            <v>0</v>
          </cell>
          <cell r="N211">
            <v>0.062402973191352</v>
          </cell>
        </row>
        <row r="211">
          <cell r="R211">
            <v>0</v>
          </cell>
          <cell r="S211">
            <v>55.5232</v>
          </cell>
        </row>
        <row r="212">
          <cell r="D212">
            <v>43132</v>
          </cell>
          <cell r="E212">
            <v>5.149</v>
          </cell>
          <cell r="F212">
            <v>-0.19</v>
          </cell>
          <cell r="G212">
            <v>0</v>
          </cell>
          <cell r="H212">
            <v>0</v>
          </cell>
        </row>
        <row r="212">
          <cell r="J212">
            <v>0.12</v>
          </cell>
          <cell r="K212">
            <v>0</v>
          </cell>
          <cell r="L212">
            <v>0</v>
          </cell>
          <cell r="M212">
            <v>0</v>
          </cell>
          <cell r="N212">
            <v>0.062427478783523</v>
          </cell>
        </row>
        <row r="212">
          <cell r="R212">
            <v>0</v>
          </cell>
          <cell r="S212">
            <v>45.5232</v>
          </cell>
        </row>
        <row r="213">
          <cell r="D213">
            <v>43160</v>
          </cell>
          <cell r="E213">
            <v>4.999</v>
          </cell>
          <cell r="F213">
            <v>-0.19</v>
          </cell>
          <cell r="G213">
            <v>0</v>
          </cell>
          <cell r="H213">
            <v>0</v>
          </cell>
        </row>
        <row r="213">
          <cell r="J213">
            <v>0.12</v>
          </cell>
          <cell r="K213">
            <v>0</v>
          </cell>
          <cell r="L213">
            <v>0</v>
          </cell>
          <cell r="M213">
            <v>0</v>
          </cell>
          <cell r="N213">
            <v>0.062449612866946</v>
          </cell>
        </row>
        <row r="213">
          <cell r="R213">
            <v>0</v>
          </cell>
          <cell r="S213">
            <v>35.5232</v>
          </cell>
        </row>
        <row r="214">
          <cell r="D214">
            <v>43191</v>
          </cell>
          <cell r="E214">
            <v>4.816</v>
          </cell>
          <cell r="F214">
            <v>-0.19</v>
          </cell>
          <cell r="G214">
            <v>0</v>
          </cell>
          <cell r="H214">
            <v>0</v>
          </cell>
        </row>
        <row r="214">
          <cell r="J214">
            <v>0.295</v>
          </cell>
          <cell r="K214">
            <v>0</v>
          </cell>
          <cell r="L214">
            <v>0</v>
          </cell>
          <cell r="M214">
            <v>0</v>
          </cell>
          <cell r="N214">
            <v>0.062474118459496</v>
          </cell>
        </row>
        <row r="214">
          <cell r="R214">
            <v>0</v>
          </cell>
          <cell r="S214">
            <v>34.3917</v>
          </cell>
        </row>
        <row r="215">
          <cell r="D215">
            <v>43221</v>
          </cell>
          <cell r="E215">
            <v>4.791</v>
          </cell>
          <cell r="F215">
            <v>-0.19</v>
          </cell>
          <cell r="G215">
            <v>0</v>
          </cell>
          <cell r="H215">
            <v>0</v>
          </cell>
        </row>
        <row r="215">
          <cell r="J215">
            <v>0.295</v>
          </cell>
          <cell r="K215">
            <v>0</v>
          </cell>
          <cell r="L215">
            <v>0</v>
          </cell>
          <cell r="M215">
            <v>0</v>
          </cell>
          <cell r="N215">
            <v>0.06249783354925</v>
          </cell>
        </row>
        <row r="215">
          <cell r="R215">
            <v>0</v>
          </cell>
          <cell r="S215">
            <v>39.3917</v>
          </cell>
        </row>
        <row r="216">
          <cell r="D216">
            <v>43252</v>
          </cell>
          <cell r="E216">
            <v>4.82</v>
          </cell>
          <cell r="F216">
            <v>-0.19</v>
          </cell>
          <cell r="G216">
            <v>0</v>
          </cell>
          <cell r="H216">
            <v>0</v>
          </cell>
        </row>
        <row r="216">
          <cell r="J216">
            <v>0.295</v>
          </cell>
          <cell r="K216">
            <v>0</v>
          </cell>
          <cell r="L216">
            <v>0</v>
          </cell>
          <cell r="M216">
            <v>0</v>
          </cell>
          <cell r="N216">
            <v>0.062522339142193</v>
          </cell>
        </row>
        <row r="216">
          <cell r="R216">
            <v>0</v>
          </cell>
          <cell r="S216">
            <v>64.3917</v>
          </cell>
        </row>
        <row r="217">
          <cell r="D217">
            <v>43282</v>
          </cell>
          <cell r="E217">
            <v>4.85</v>
          </cell>
          <cell r="F217">
            <v>-0.19</v>
          </cell>
          <cell r="G217">
            <v>0</v>
          </cell>
          <cell r="H217">
            <v>0</v>
          </cell>
        </row>
        <row r="217">
          <cell r="J217">
            <v>0.295</v>
          </cell>
          <cell r="K217">
            <v>0</v>
          </cell>
          <cell r="L217">
            <v>0</v>
          </cell>
          <cell r="M217">
            <v>0</v>
          </cell>
          <cell r="N217">
            <v>0.062546054232326</v>
          </cell>
        </row>
        <row r="217">
          <cell r="R217">
            <v>0</v>
          </cell>
          <cell r="S217">
            <v>61.8076</v>
          </cell>
        </row>
        <row r="218">
          <cell r="D218">
            <v>43313</v>
          </cell>
          <cell r="E218">
            <v>4.87</v>
          </cell>
          <cell r="F218">
            <v>-0.19</v>
          </cell>
          <cell r="G218">
            <v>0</v>
          </cell>
          <cell r="H218">
            <v>0</v>
          </cell>
        </row>
        <row r="218">
          <cell r="J218">
            <v>0.295</v>
          </cell>
          <cell r="K218">
            <v>0</v>
          </cell>
          <cell r="L218">
            <v>0</v>
          </cell>
          <cell r="M218">
            <v>0</v>
          </cell>
          <cell r="N218">
            <v>0.062570559825661</v>
          </cell>
        </row>
        <row r="218">
          <cell r="R218">
            <v>0</v>
          </cell>
          <cell r="S218">
            <v>71.8076</v>
          </cell>
        </row>
        <row r="219">
          <cell r="D219">
            <v>43344</v>
          </cell>
          <cell r="E219">
            <v>4.891</v>
          </cell>
          <cell r="F219">
            <v>-0.19</v>
          </cell>
          <cell r="G219">
            <v>0</v>
          </cell>
          <cell r="H219">
            <v>0</v>
          </cell>
        </row>
        <row r="219">
          <cell r="J219">
            <v>0.295</v>
          </cell>
          <cell r="K219">
            <v>0</v>
          </cell>
          <cell r="L219">
            <v>0</v>
          </cell>
          <cell r="M219">
            <v>0</v>
          </cell>
          <cell r="N219">
            <v>0.062595065419194</v>
          </cell>
        </row>
        <row r="219">
          <cell r="R219">
            <v>0</v>
          </cell>
          <cell r="S219">
            <v>51.8076</v>
          </cell>
        </row>
        <row r="220">
          <cell r="D220">
            <v>43374</v>
          </cell>
          <cell r="E220">
            <v>4.921</v>
          </cell>
          <cell r="F220">
            <v>-0.19</v>
          </cell>
          <cell r="G220">
            <v>0</v>
          </cell>
          <cell r="H220">
            <v>0</v>
          </cell>
        </row>
        <row r="220">
          <cell r="J220">
            <v>0.295</v>
          </cell>
          <cell r="K220">
            <v>0</v>
          </cell>
          <cell r="L220">
            <v>0</v>
          </cell>
          <cell r="M220">
            <v>0</v>
          </cell>
          <cell r="N220">
            <v>0.062618780509901</v>
          </cell>
        </row>
        <row r="220">
          <cell r="R220">
            <v>0</v>
          </cell>
          <cell r="S220">
            <v>69.5444</v>
          </cell>
        </row>
        <row r="221">
          <cell r="D221">
            <v>43405</v>
          </cell>
          <cell r="E221">
            <v>5.061</v>
          </cell>
          <cell r="F221">
            <v>-0.19</v>
          </cell>
          <cell r="G221">
            <v>0</v>
          </cell>
          <cell r="H221">
            <v>0</v>
          </cell>
        </row>
        <row r="221">
          <cell r="J221">
            <v>0.12</v>
          </cell>
          <cell r="K221">
            <v>0</v>
          </cell>
          <cell r="L221">
            <v>0</v>
          </cell>
          <cell r="M221">
            <v>0</v>
          </cell>
          <cell r="N221">
            <v>0.062643286103827</v>
          </cell>
        </row>
        <row r="221">
          <cell r="R221">
            <v>0</v>
          </cell>
          <cell r="S221">
            <v>39.5444</v>
          </cell>
        </row>
        <row r="222">
          <cell r="D222">
            <v>43435</v>
          </cell>
          <cell r="E222">
            <v>5.186</v>
          </cell>
          <cell r="F222">
            <v>-0.19</v>
          </cell>
          <cell r="G222">
            <v>0</v>
          </cell>
          <cell r="H222">
            <v>0</v>
          </cell>
        </row>
        <row r="222">
          <cell r="J222">
            <v>0.12</v>
          </cell>
          <cell r="K222">
            <v>0</v>
          </cell>
          <cell r="L222">
            <v>0</v>
          </cell>
          <cell r="M222">
            <v>0</v>
          </cell>
          <cell r="N222">
            <v>0.062667001194912</v>
          </cell>
        </row>
        <row r="222">
          <cell r="R222">
            <v>0</v>
          </cell>
          <cell r="S222">
            <v>24.5444</v>
          </cell>
        </row>
        <row r="223">
          <cell r="D223">
            <v>43466</v>
          </cell>
          <cell r="E223">
            <v>5.355</v>
          </cell>
          <cell r="F223">
            <v>-0.19</v>
          </cell>
          <cell r="G223">
            <v>0</v>
          </cell>
          <cell r="H223">
            <v>0</v>
          </cell>
        </row>
        <row r="223">
          <cell r="J223">
            <v>0.12</v>
          </cell>
          <cell r="K223">
            <v>0</v>
          </cell>
          <cell r="L223">
            <v>0</v>
          </cell>
          <cell r="M223">
            <v>0</v>
          </cell>
          <cell r="N223">
            <v>0.062691506789231</v>
          </cell>
        </row>
        <row r="223">
          <cell r="R223">
            <v>0</v>
          </cell>
          <cell r="S223">
            <v>55.749</v>
          </cell>
        </row>
        <row r="224">
          <cell r="D224">
            <v>43497</v>
          </cell>
          <cell r="E224">
            <v>5.259</v>
          </cell>
          <cell r="F224">
            <v>0</v>
          </cell>
          <cell r="G224">
            <v>0</v>
          </cell>
          <cell r="H224">
            <v>0</v>
          </cell>
        </row>
        <row r="224">
          <cell r="J224">
            <v>0.31</v>
          </cell>
          <cell r="K224">
            <v>0</v>
          </cell>
          <cell r="L224">
            <v>0</v>
          </cell>
          <cell r="M224">
            <v>0</v>
          </cell>
          <cell r="N224">
            <v>0.062716012383748</v>
          </cell>
        </row>
        <row r="224">
          <cell r="R224">
            <v>0</v>
          </cell>
          <cell r="S224">
            <v>45.749</v>
          </cell>
        </row>
        <row r="225">
          <cell r="D225">
            <v>43525</v>
          </cell>
          <cell r="E225">
            <v>5.109</v>
          </cell>
          <cell r="F225">
            <v>0</v>
          </cell>
          <cell r="G225">
            <v>0</v>
          </cell>
          <cell r="H225">
            <v>0</v>
          </cell>
        </row>
        <row r="225">
          <cell r="J225">
            <v>0.31</v>
          </cell>
          <cell r="K225">
            <v>0</v>
          </cell>
          <cell r="L225">
            <v>0</v>
          </cell>
          <cell r="M225">
            <v>0</v>
          </cell>
          <cell r="N225">
            <v>0.062738146469289</v>
          </cell>
        </row>
        <row r="225">
          <cell r="R225">
            <v>0</v>
          </cell>
          <cell r="S225">
            <v>35.749</v>
          </cell>
        </row>
        <row r="226">
          <cell r="D226">
            <v>43556</v>
          </cell>
          <cell r="E226">
            <v>4.926</v>
          </cell>
          <cell r="F226">
            <v>0</v>
          </cell>
          <cell r="G226">
            <v>0</v>
          </cell>
          <cell r="H226">
            <v>0</v>
          </cell>
        </row>
        <row r="226">
          <cell r="J226">
            <v>0.3775</v>
          </cell>
          <cell r="K226">
            <v>0</v>
          </cell>
          <cell r="L226">
            <v>0</v>
          </cell>
          <cell r="M226">
            <v>0</v>
          </cell>
          <cell r="N226">
            <v>0.062762652064186</v>
          </cell>
        </row>
        <row r="226">
          <cell r="R226">
            <v>0</v>
          </cell>
          <cell r="S226">
            <v>34.6219</v>
          </cell>
        </row>
        <row r="227">
          <cell r="D227">
            <v>43586</v>
          </cell>
          <cell r="E227">
            <v>4.901</v>
          </cell>
          <cell r="F227">
            <v>0</v>
          </cell>
          <cell r="G227">
            <v>0</v>
          </cell>
          <cell r="H227">
            <v>0</v>
          </cell>
        </row>
        <row r="227">
          <cell r="J227">
            <v>0.3775</v>
          </cell>
          <cell r="K227">
            <v>0</v>
          </cell>
          <cell r="L227">
            <v>0</v>
          </cell>
          <cell r="M227">
            <v>0</v>
          </cell>
          <cell r="N227">
            <v>0.062786367156211</v>
          </cell>
        </row>
        <row r="227">
          <cell r="R227">
            <v>0</v>
          </cell>
          <cell r="S227">
            <v>39.6219</v>
          </cell>
        </row>
        <row r="228">
          <cell r="D228">
            <v>43617</v>
          </cell>
          <cell r="E228">
            <v>4.93</v>
          </cell>
          <cell r="F228">
            <v>0</v>
          </cell>
          <cell r="G228">
            <v>0</v>
          </cell>
          <cell r="H228">
            <v>0</v>
          </cell>
        </row>
        <row r="228">
          <cell r="J228">
            <v>0.3775</v>
          </cell>
          <cell r="K228">
            <v>0</v>
          </cell>
          <cell r="L228">
            <v>0</v>
          </cell>
          <cell r="M228">
            <v>0</v>
          </cell>
          <cell r="N228">
            <v>0.062810872751499</v>
          </cell>
        </row>
        <row r="228">
          <cell r="R228">
            <v>0</v>
          </cell>
          <cell r="S228">
            <v>64.6219</v>
          </cell>
        </row>
        <row r="229">
          <cell r="D229">
            <v>43647</v>
          </cell>
          <cell r="E229">
            <v>4.96</v>
          </cell>
          <cell r="F229">
            <v>0</v>
          </cell>
          <cell r="G229">
            <v>0</v>
          </cell>
          <cell r="H229">
            <v>0</v>
          </cell>
        </row>
        <row r="229">
          <cell r="J229">
            <v>0.3775</v>
          </cell>
          <cell r="K229">
            <v>0</v>
          </cell>
          <cell r="L229">
            <v>0</v>
          </cell>
          <cell r="M229">
            <v>0</v>
          </cell>
          <cell r="N229">
            <v>0.062834587843904</v>
          </cell>
        </row>
        <row r="229">
          <cell r="R229">
            <v>0</v>
          </cell>
          <cell r="S229">
            <v>62.1473</v>
          </cell>
        </row>
        <row r="230">
          <cell r="D230">
            <v>43678</v>
          </cell>
          <cell r="E230">
            <v>4.98</v>
          </cell>
          <cell r="F230">
            <v>0</v>
          </cell>
          <cell r="G230">
            <v>0</v>
          </cell>
          <cell r="H230">
            <v>0</v>
          </cell>
        </row>
        <row r="230">
          <cell r="J230">
            <v>0.3775</v>
          </cell>
          <cell r="K230">
            <v>0</v>
          </cell>
          <cell r="L230">
            <v>0</v>
          </cell>
          <cell r="M230">
            <v>0</v>
          </cell>
          <cell r="N230">
            <v>0.062859093439584</v>
          </cell>
        </row>
        <row r="230">
          <cell r="R230">
            <v>0</v>
          </cell>
          <cell r="S230">
            <v>72.1473</v>
          </cell>
        </row>
        <row r="231">
          <cell r="D231">
            <v>43709</v>
          </cell>
          <cell r="E231">
            <v>5.001</v>
          </cell>
          <cell r="F231">
            <v>0</v>
          </cell>
          <cell r="G231">
            <v>0</v>
          </cell>
          <cell r="H231">
            <v>0</v>
          </cell>
        </row>
        <row r="231">
          <cell r="J231">
            <v>0.3775</v>
          </cell>
          <cell r="K231">
            <v>0</v>
          </cell>
          <cell r="L231">
            <v>0</v>
          </cell>
          <cell r="M231">
            <v>0</v>
          </cell>
          <cell r="N231">
            <v>0.062883599035464</v>
          </cell>
        </row>
        <row r="231">
          <cell r="R231">
            <v>0</v>
          </cell>
          <cell r="S231">
            <v>52.1473</v>
          </cell>
        </row>
        <row r="232">
          <cell r="D232">
            <v>43739</v>
          </cell>
          <cell r="E232">
            <v>5.031</v>
          </cell>
          <cell r="F232">
            <v>0</v>
          </cell>
          <cell r="G232">
            <v>0</v>
          </cell>
          <cell r="H232">
            <v>0</v>
          </cell>
        </row>
        <row r="232">
          <cell r="J232">
            <v>0.3775</v>
          </cell>
          <cell r="K232">
            <v>0</v>
          </cell>
          <cell r="L232">
            <v>0</v>
          </cell>
          <cell r="M232">
            <v>0</v>
          </cell>
          <cell r="N232">
            <v>0.062907314128441</v>
          </cell>
        </row>
        <row r="232">
          <cell r="R232">
            <v>0</v>
          </cell>
          <cell r="S232">
            <v>69.7598</v>
          </cell>
        </row>
        <row r="233">
          <cell r="D233">
            <v>43770</v>
          </cell>
          <cell r="E233">
            <v>5.171</v>
          </cell>
          <cell r="F233">
            <v>0</v>
          </cell>
          <cell r="G233">
            <v>0</v>
          </cell>
          <cell r="H233">
            <v>0</v>
          </cell>
        </row>
        <row r="233">
          <cell r="J233">
            <v>0.31</v>
          </cell>
          <cell r="K233">
            <v>0</v>
          </cell>
          <cell r="L233">
            <v>0</v>
          </cell>
          <cell r="M233">
            <v>0</v>
          </cell>
          <cell r="N233">
            <v>0.062931819724713</v>
          </cell>
        </row>
        <row r="233">
          <cell r="R233">
            <v>0</v>
          </cell>
          <cell r="S233">
            <v>39.7598</v>
          </cell>
        </row>
        <row r="234">
          <cell r="D234">
            <v>43800</v>
          </cell>
          <cell r="E234">
            <v>5.296</v>
          </cell>
          <cell r="F234">
            <v>0</v>
          </cell>
          <cell r="G234">
            <v>0</v>
          </cell>
          <cell r="H234">
            <v>0</v>
          </cell>
        </row>
        <row r="234">
          <cell r="J234">
            <v>0.31</v>
          </cell>
          <cell r="K234">
            <v>0</v>
          </cell>
          <cell r="L234">
            <v>0</v>
          </cell>
          <cell r="M234">
            <v>0</v>
          </cell>
          <cell r="N234">
            <v>0.062955534818069</v>
          </cell>
        </row>
        <row r="234">
          <cell r="R234">
            <v>0</v>
          </cell>
          <cell r="S234">
            <v>24.7598</v>
          </cell>
        </row>
        <row r="235">
          <cell r="D235">
            <v>43831</v>
          </cell>
          <cell r="E235">
            <v>5.465</v>
          </cell>
          <cell r="F235">
            <v>0</v>
          </cell>
          <cell r="G235">
            <v>0</v>
          </cell>
          <cell r="H235">
            <v>0</v>
          </cell>
        </row>
        <row r="235">
          <cell r="J235">
            <v>0.31</v>
          </cell>
          <cell r="K235">
            <v>0</v>
          </cell>
          <cell r="L235">
            <v>0</v>
          </cell>
          <cell r="M235">
            <v>0</v>
          </cell>
          <cell r="N235">
            <v>0.062980040414733</v>
          </cell>
        </row>
        <row r="235">
          <cell r="R235">
            <v>0</v>
          </cell>
          <cell r="S235">
            <v>55.9748</v>
          </cell>
        </row>
        <row r="236">
          <cell r="D236">
            <v>43862</v>
          </cell>
          <cell r="E236">
            <v>5.369</v>
          </cell>
          <cell r="F236">
            <v>0</v>
          </cell>
          <cell r="G236">
            <v>0</v>
          </cell>
          <cell r="H236">
            <v>0</v>
          </cell>
        </row>
        <row r="236">
          <cell r="J236">
            <v>0.31</v>
          </cell>
          <cell r="K236">
            <v>0</v>
          </cell>
          <cell r="L236">
            <v>0</v>
          </cell>
          <cell r="M236">
            <v>0</v>
          </cell>
          <cell r="N236">
            <v>0.063004546011597</v>
          </cell>
        </row>
        <row r="236">
          <cell r="R236">
            <v>0</v>
          </cell>
          <cell r="S236">
            <v>45.9748</v>
          </cell>
        </row>
        <row r="237">
          <cell r="D237">
            <v>43891</v>
          </cell>
          <cell r="E237">
            <v>5.219</v>
          </cell>
          <cell r="F237">
            <v>0</v>
          </cell>
          <cell r="G237">
            <v>0</v>
          </cell>
          <cell r="H237">
            <v>0</v>
          </cell>
        </row>
        <row r="237">
          <cell r="J237">
            <v>0.31</v>
          </cell>
          <cell r="K237">
            <v>0</v>
          </cell>
          <cell r="L237">
            <v>0</v>
          </cell>
          <cell r="M237">
            <v>0</v>
          </cell>
          <cell r="N237">
            <v>0.063027470602391</v>
          </cell>
        </row>
        <row r="237">
          <cell r="R237">
            <v>0</v>
          </cell>
          <cell r="S237">
            <v>35.9748</v>
          </cell>
        </row>
        <row r="238">
          <cell r="D238">
            <v>43922</v>
          </cell>
          <cell r="E238">
            <v>5.036</v>
          </cell>
          <cell r="F238">
            <v>0</v>
          </cell>
          <cell r="G238">
            <v>0</v>
          </cell>
          <cell r="H238">
            <v>0</v>
          </cell>
        </row>
        <row r="238">
          <cell r="J238">
            <v>0.3775</v>
          </cell>
          <cell r="K238">
            <v>0</v>
          </cell>
          <cell r="L238">
            <v>0</v>
          </cell>
          <cell r="M238">
            <v>0</v>
          </cell>
          <cell r="N238">
            <v>0.06305197619964</v>
          </cell>
        </row>
        <row r="238">
          <cell r="R238">
            <v>0</v>
          </cell>
          <cell r="S238">
            <v>34.8521</v>
          </cell>
        </row>
        <row r="239">
          <cell r="D239">
            <v>43952</v>
          </cell>
          <cell r="E239">
            <v>5.011</v>
          </cell>
          <cell r="F239">
            <v>0</v>
          </cell>
          <cell r="G239">
            <v>0</v>
          </cell>
          <cell r="H239">
            <v>0</v>
          </cell>
        </row>
        <row r="239">
          <cell r="J239">
            <v>0.3775</v>
          </cell>
          <cell r="K239">
            <v>0</v>
          </cell>
          <cell r="L239">
            <v>0</v>
          </cell>
          <cell r="M239">
            <v>0</v>
          </cell>
          <cell r="N239">
            <v>0.063075691293941</v>
          </cell>
        </row>
        <row r="239">
          <cell r="R239">
            <v>0</v>
          </cell>
          <cell r="S239">
            <v>39.8521</v>
          </cell>
        </row>
        <row r="240">
          <cell r="D240">
            <v>43983</v>
          </cell>
          <cell r="E240">
            <v>5.04</v>
          </cell>
          <cell r="F240">
            <v>0</v>
          </cell>
          <cell r="G240">
            <v>0</v>
          </cell>
          <cell r="H240">
            <v>0</v>
          </cell>
        </row>
        <row r="240">
          <cell r="J240">
            <v>0.3775</v>
          </cell>
          <cell r="K240">
            <v>0</v>
          </cell>
          <cell r="L240">
            <v>0</v>
          </cell>
          <cell r="M240">
            <v>0</v>
          </cell>
          <cell r="N240">
            <v>0.063100196891582</v>
          </cell>
        </row>
        <row r="240">
          <cell r="R240">
            <v>0</v>
          </cell>
          <cell r="S240">
            <v>64.8521</v>
          </cell>
        </row>
        <row r="241">
          <cell r="D241">
            <v>44013</v>
          </cell>
          <cell r="E241">
            <v>5.07</v>
          </cell>
          <cell r="F241">
            <v>0</v>
          </cell>
          <cell r="G241">
            <v>0</v>
          </cell>
          <cell r="H241">
            <v>0</v>
          </cell>
        </row>
        <row r="241">
          <cell r="J241">
            <v>0.3775</v>
          </cell>
          <cell r="K241">
            <v>0</v>
          </cell>
          <cell r="L241">
            <v>0</v>
          </cell>
          <cell r="M241">
            <v>0</v>
          </cell>
          <cell r="N241">
            <v>0.063123911986263</v>
          </cell>
        </row>
        <row r="241">
          <cell r="R241">
            <v>0</v>
          </cell>
          <cell r="S241">
            <v>62.4869</v>
          </cell>
        </row>
        <row r="242">
          <cell r="D242">
            <v>44044</v>
          </cell>
          <cell r="E242">
            <v>5.09</v>
          </cell>
          <cell r="F242">
            <v>0</v>
          </cell>
          <cell r="G242">
            <v>0</v>
          </cell>
          <cell r="H242">
            <v>0</v>
          </cell>
        </row>
        <row r="242">
          <cell r="J242">
            <v>0.3775</v>
          </cell>
          <cell r="K242">
            <v>0</v>
          </cell>
          <cell r="L242">
            <v>0</v>
          </cell>
          <cell r="M242">
            <v>0</v>
          </cell>
          <cell r="N242">
            <v>0.063148417584296</v>
          </cell>
        </row>
        <row r="242">
          <cell r="R242">
            <v>0</v>
          </cell>
          <cell r="S242">
            <v>72.4869</v>
          </cell>
        </row>
        <row r="243">
          <cell r="D243">
            <v>44075</v>
          </cell>
          <cell r="E243">
            <v>5.111</v>
          </cell>
          <cell r="F243">
            <v>0</v>
          </cell>
          <cell r="G243">
            <v>0</v>
          </cell>
          <cell r="H243">
            <v>0</v>
          </cell>
        </row>
        <row r="243">
          <cell r="J243">
            <v>0.3775</v>
          </cell>
          <cell r="K243">
            <v>0</v>
          </cell>
          <cell r="L243">
            <v>0</v>
          </cell>
          <cell r="M243">
            <v>0</v>
          </cell>
          <cell r="N243">
            <v>0.063172923182529</v>
          </cell>
        </row>
        <row r="243">
          <cell r="R243">
            <v>0</v>
          </cell>
          <cell r="S243">
            <v>52.4869</v>
          </cell>
        </row>
        <row r="244">
          <cell r="D244">
            <v>44105</v>
          </cell>
          <cell r="E244">
            <v>5.141</v>
          </cell>
          <cell r="F244">
            <v>0</v>
          </cell>
          <cell r="G244">
            <v>0</v>
          </cell>
          <cell r="H244">
            <v>0</v>
          </cell>
        </row>
        <row r="244">
          <cell r="J244">
            <v>0.3775</v>
          </cell>
          <cell r="K244">
            <v>0</v>
          </cell>
          <cell r="L244">
            <v>0</v>
          </cell>
          <cell r="M244">
            <v>0</v>
          </cell>
          <cell r="N244">
            <v>0.063196638277782</v>
          </cell>
        </row>
        <row r="244">
          <cell r="R244">
            <v>0</v>
          </cell>
          <cell r="S244">
            <v>69.9753</v>
          </cell>
        </row>
        <row r="245">
          <cell r="D245">
            <v>44136</v>
          </cell>
          <cell r="E245">
            <v>5.281</v>
          </cell>
          <cell r="F245">
            <v>0</v>
          </cell>
          <cell r="G245">
            <v>0</v>
          </cell>
          <cell r="H245">
            <v>0</v>
          </cell>
        </row>
        <row r="245">
          <cell r="J245">
            <v>0.33</v>
          </cell>
          <cell r="K245">
            <v>0</v>
          </cell>
          <cell r="L245">
            <v>0</v>
          </cell>
          <cell r="M245">
            <v>0</v>
          </cell>
          <cell r="N245">
            <v>0.063221143876406</v>
          </cell>
        </row>
        <row r="245">
          <cell r="R245">
            <v>0</v>
          </cell>
          <cell r="S245">
            <v>39.9753</v>
          </cell>
        </row>
        <row r="246">
          <cell r="D246">
            <v>44166</v>
          </cell>
          <cell r="E246">
            <v>5.406</v>
          </cell>
          <cell r="F246">
            <v>0</v>
          </cell>
          <cell r="G246">
            <v>0</v>
          </cell>
          <cell r="H246">
            <v>0</v>
          </cell>
        </row>
        <row r="246">
          <cell r="J246">
            <v>0.33</v>
          </cell>
          <cell r="K246">
            <v>0</v>
          </cell>
          <cell r="L246">
            <v>0</v>
          </cell>
          <cell r="M246">
            <v>0</v>
          </cell>
          <cell r="N246">
            <v>0.063244858972038</v>
          </cell>
        </row>
        <row r="246">
          <cell r="R246">
            <v>0</v>
          </cell>
          <cell r="S246">
            <v>24.9753</v>
          </cell>
        </row>
        <row r="247">
          <cell r="D247">
            <v>44197</v>
          </cell>
          <cell r="E247">
            <v>5.575</v>
          </cell>
          <cell r="F247">
            <v>0</v>
          </cell>
          <cell r="G247">
            <v>0</v>
          </cell>
          <cell r="H247">
            <v>0</v>
          </cell>
        </row>
        <row r="247">
          <cell r="J247">
            <v>0.33</v>
          </cell>
          <cell r="K247">
            <v>0</v>
          </cell>
          <cell r="L247">
            <v>0</v>
          </cell>
          <cell r="M247">
            <v>0</v>
          </cell>
          <cell r="N247">
            <v>0.063269364571055</v>
          </cell>
        </row>
        <row r="247">
          <cell r="R247">
            <v>0</v>
          </cell>
          <cell r="S247">
            <v>56.2006</v>
          </cell>
        </row>
        <row r="248">
          <cell r="D248">
            <v>44228</v>
          </cell>
          <cell r="E248">
            <v>5.479</v>
          </cell>
          <cell r="F248">
            <v>0</v>
          </cell>
          <cell r="G248">
            <v>0</v>
          </cell>
          <cell r="H248">
            <v>0</v>
          </cell>
        </row>
        <row r="248">
          <cell r="J248">
            <v>0.33</v>
          </cell>
          <cell r="K248">
            <v>0</v>
          </cell>
          <cell r="L248">
            <v>0</v>
          </cell>
          <cell r="M248">
            <v>0</v>
          </cell>
          <cell r="N248">
            <v>0.063276697538158</v>
          </cell>
        </row>
        <row r="248">
          <cell r="R248">
            <v>0</v>
          </cell>
          <cell r="S248">
            <v>46.2006</v>
          </cell>
        </row>
        <row r="249">
          <cell r="D249">
            <v>44256</v>
          </cell>
          <cell r="E249">
            <v>5.329</v>
          </cell>
          <cell r="F249">
            <v>0</v>
          </cell>
          <cell r="G249">
            <v>0</v>
          </cell>
          <cell r="H249">
            <v>0</v>
          </cell>
        </row>
        <row r="249">
          <cell r="J249">
            <v>0.33</v>
          </cell>
          <cell r="K249">
            <v>0</v>
          </cell>
          <cell r="L249">
            <v>0</v>
          </cell>
          <cell r="M249">
            <v>0</v>
          </cell>
          <cell r="N249">
            <v>0.063274789942849</v>
          </cell>
        </row>
        <row r="249">
          <cell r="R249">
            <v>0</v>
          </cell>
          <cell r="S249">
            <v>36.2006</v>
          </cell>
        </row>
        <row r="250">
          <cell r="D250">
            <v>44287</v>
          </cell>
          <cell r="E250">
            <v>5.146</v>
          </cell>
          <cell r="F250">
            <v>0</v>
          </cell>
          <cell r="G250">
            <v>0</v>
          </cell>
          <cell r="H250">
            <v>0</v>
          </cell>
        </row>
        <row r="250">
          <cell r="J250">
            <v>0.33</v>
          </cell>
          <cell r="K250">
            <v>0</v>
          </cell>
          <cell r="L250">
            <v>0</v>
          </cell>
          <cell r="M250">
            <v>0</v>
          </cell>
          <cell r="N250">
            <v>0.063272677962329</v>
          </cell>
        </row>
        <row r="250">
          <cell r="R250">
            <v>0</v>
          </cell>
          <cell r="S250">
            <v>35.0824</v>
          </cell>
        </row>
        <row r="251">
          <cell r="D251">
            <v>44317</v>
          </cell>
          <cell r="E251">
            <v>5.121</v>
          </cell>
          <cell r="F251">
            <v>0</v>
          </cell>
          <cell r="G251">
            <v>0</v>
          </cell>
          <cell r="H251">
            <v>0</v>
          </cell>
        </row>
        <row r="251">
          <cell r="J251">
            <v>0.33</v>
          </cell>
          <cell r="K251">
            <v>0</v>
          </cell>
          <cell r="L251">
            <v>0</v>
          </cell>
          <cell r="M251">
            <v>0</v>
          </cell>
          <cell r="N251">
            <v>0.063270634110214</v>
          </cell>
        </row>
        <row r="251">
          <cell r="R251">
            <v>0</v>
          </cell>
          <cell r="S251">
            <v>40.0824</v>
          </cell>
        </row>
        <row r="252">
          <cell r="D252">
            <v>44348</v>
          </cell>
          <cell r="E252">
            <v>5.15</v>
          </cell>
          <cell r="F252">
            <v>0</v>
          </cell>
          <cell r="G252">
            <v>0</v>
          </cell>
          <cell r="H252">
            <v>0</v>
          </cell>
        </row>
        <row r="252">
          <cell r="J252">
            <v>0.33</v>
          </cell>
          <cell r="K252">
            <v>0</v>
          </cell>
          <cell r="L252">
            <v>0</v>
          </cell>
          <cell r="M252">
            <v>0</v>
          </cell>
          <cell r="N252">
            <v>0.063268522129697</v>
          </cell>
        </row>
        <row r="252">
          <cell r="R252">
            <v>0</v>
          </cell>
          <cell r="S252">
            <v>65.0824</v>
          </cell>
        </row>
        <row r="253">
          <cell r="D253">
            <v>44378</v>
          </cell>
          <cell r="E253">
            <v>5.18</v>
          </cell>
          <cell r="F253">
            <v>0</v>
          </cell>
          <cell r="G253">
            <v>0</v>
          </cell>
          <cell r="H253">
            <v>0</v>
          </cell>
        </row>
        <row r="253">
          <cell r="J253">
            <v>0.33</v>
          </cell>
          <cell r="K253">
            <v>0</v>
          </cell>
          <cell r="L253">
            <v>0</v>
          </cell>
          <cell r="M253">
            <v>0</v>
          </cell>
          <cell r="N253">
            <v>0.063266478277585</v>
          </cell>
        </row>
        <row r="253">
          <cell r="R253">
            <v>0</v>
          </cell>
          <cell r="S253">
            <v>62.8265</v>
          </cell>
        </row>
        <row r="254">
          <cell r="D254">
            <v>44409</v>
          </cell>
          <cell r="E254">
            <v>5.2</v>
          </cell>
          <cell r="F254">
            <v>0</v>
          </cell>
          <cell r="G254">
            <v>0</v>
          </cell>
          <cell r="H254">
            <v>0</v>
          </cell>
        </row>
        <row r="254">
          <cell r="J254">
            <v>0.33</v>
          </cell>
          <cell r="K254">
            <v>0</v>
          </cell>
          <cell r="L254">
            <v>0</v>
          </cell>
          <cell r="M254">
            <v>0</v>
          </cell>
          <cell r="N254">
            <v>0.063264366297071</v>
          </cell>
        </row>
        <row r="254">
          <cell r="R254">
            <v>0</v>
          </cell>
          <cell r="S254">
            <v>72.8265</v>
          </cell>
        </row>
        <row r="255">
          <cell r="D255">
            <v>44440</v>
          </cell>
          <cell r="E255">
            <v>5.221</v>
          </cell>
          <cell r="F255">
            <v>0</v>
          </cell>
          <cell r="G255">
            <v>0</v>
          </cell>
          <cell r="H255">
            <v>0</v>
          </cell>
        </row>
        <row r="255">
          <cell r="J255">
            <v>0.33</v>
          </cell>
          <cell r="K255">
            <v>0</v>
          </cell>
          <cell r="L255">
            <v>0</v>
          </cell>
          <cell r="M255">
            <v>0</v>
          </cell>
          <cell r="N255">
            <v>0.063262254316558</v>
          </cell>
        </row>
        <row r="255">
          <cell r="R255">
            <v>0</v>
          </cell>
          <cell r="S255">
            <v>52.8265</v>
          </cell>
        </row>
        <row r="256">
          <cell r="D256">
            <v>44470</v>
          </cell>
          <cell r="E256">
            <v>5.251</v>
          </cell>
          <cell r="F256">
            <v>0</v>
          </cell>
          <cell r="G256">
            <v>0</v>
          </cell>
          <cell r="H256">
            <v>0</v>
          </cell>
        </row>
        <row r="256">
          <cell r="J256">
            <v>0.33</v>
          </cell>
          <cell r="K256">
            <v>0</v>
          </cell>
          <cell r="L256">
            <v>0</v>
          </cell>
          <cell r="M256">
            <v>0</v>
          </cell>
          <cell r="N256">
            <v>0.06326021046445</v>
          </cell>
        </row>
        <row r="256">
          <cell r="R256">
            <v>0</v>
          </cell>
          <cell r="S256">
            <v>70.1908</v>
          </cell>
        </row>
        <row r="257">
          <cell r="D257">
            <v>44501</v>
          </cell>
          <cell r="E257">
            <v>5.391</v>
          </cell>
          <cell r="F257">
            <v>0</v>
          </cell>
          <cell r="G257">
            <v>0</v>
          </cell>
          <cell r="H257">
            <v>0</v>
          </cell>
        </row>
        <row r="257"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0.06325809848394</v>
          </cell>
        </row>
        <row r="257">
          <cell r="R257">
            <v>0</v>
          </cell>
          <cell r="S257">
            <v>40.1908</v>
          </cell>
        </row>
        <row r="258">
          <cell r="D258">
            <v>44531</v>
          </cell>
          <cell r="E258">
            <v>5.516</v>
          </cell>
          <cell r="F258">
            <v>0</v>
          </cell>
          <cell r="G258">
            <v>0</v>
          </cell>
          <cell r="H258">
            <v>0</v>
          </cell>
        </row>
        <row r="258"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0.063256054631835</v>
          </cell>
        </row>
        <row r="258">
          <cell r="R258">
            <v>0</v>
          </cell>
          <cell r="S258">
            <v>25.1908</v>
          </cell>
        </row>
        <row r="259">
          <cell r="D259">
            <v>44562</v>
          </cell>
          <cell r="E259">
            <v>5.685</v>
          </cell>
          <cell r="F259">
            <v>0</v>
          </cell>
          <cell r="G259">
            <v>0</v>
          </cell>
          <cell r="H259">
            <v>0</v>
          </cell>
        </row>
        <row r="259"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0.063253942651328</v>
          </cell>
        </row>
        <row r="259">
          <cell r="R259">
            <v>0</v>
          </cell>
          <cell r="S259">
            <v>56.4264</v>
          </cell>
        </row>
        <row r="260">
          <cell r="D260">
            <v>44593</v>
          </cell>
          <cell r="E260">
            <v>5.589</v>
          </cell>
          <cell r="F260">
            <v>0</v>
          </cell>
          <cell r="G260">
            <v>0</v>
          </cell>
          <cell r="H260">
            <v>0</v>
          </cell>
        </row>
        <row r="260"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0.063251830670823</v>
          </cell>
        </row>
        <row r="260">
          <cell r="R260">
            <v>0</v>
          </cell>
          <cell r="S260">
            <v>46.4264</v>
          </cell>
        </row>
        <row r="261">
          <cell r="D261">
            <v>44621</v>
          </cell>
          <cell r="E261">
            <v>5.439</v>
          </cell>
          <cell r="F261">
            <v>0</v>
          </cell>
          <cell r="G261">
            <v>0</v>
          </cell>
          <cell r="H261">
            <v>0</v>
          </cell>
        </row>
        <row r="261"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0.063249923075529</v>
          </cell>
        </row>
        <row r="261">
          <cell r="R261">
            <v>0</v>
          </cell>
          <cell r="S261">
            <v>36.4264</v>
          </cell>
        </row>
        <row r="262">
          <cell r="D262">
            <v>44652</v>
          </cell>
          <cell r="E262">
            <v>5.256</v>
          </cell>
          <cell r="F262">
            <v>0</v>
          </cell>
          <cell r="G262">
            <v>0</v>
          </cell>
          <cell r="H262">
            <v>0</v>
          </cell>
        </row>
        <row r="262"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0.063247811095026</v>
          </cell>
        </row>
        <row r="262">
          <cell r="R262">
            <v>0</v>
          </cell>
          <cell r="S262">
            <v>35.3126</v>
          </cell>
        </row>
        <row r="263">
          <cell r="D263">
            <v>44682</v>
          </cell>
          <cell r="E263">
            <v>5.231</v>
          </cell>
          <cell r="F263">
            <v>0</v>
          </cell>
          <cell r="G263">
            <v>0</v>
          </cell>
          <cell r="H263">
            <v>0</v>
          </cell>
        </row>
        <row r="263"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0.063245767242928</v>
          </cell>
        </row>
        <row r="263">
          <cell r="R263">
            <v>0</v>
          </cell>
          <cell r="S263">
            <v>40.3126</v>
          </cell>
        </row>
        <row r="264">
          <cell r="D264">
            <v>44713</v>
          </cell>
          <cell r="E264">
            <v>5.26</v>
          </cell>
          <cell r="F264">
            <v>0</v>
          </cell>
          <cell r="G264">
            <v>0</v>
          </cell>
          <cell r="H264">
            <v>0</v>
          </cell>
        </row>
        <row r="264"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0.063243655262428</v>
          </cell>
        </row>
        <row r="264">
          <cell r="R264">
            <v>0</v>
          </cell>
          <cell r="S264">
            <v>65.3126</v>
          </cell>
        </row>
        <row r="265">
          <cell r="D265">
            <v>44743</v>
          </cell>
          <cell r="E265">
            <v>5.29</v>
          </cell>
          <cell r="F265">
            <v>0</v>
          </cell>
          <cell r="G265">
            <v>0</v>
          </cell>
          <cell r="H265">
            <v>0</v>
          </cell>
        </row>
        <row r="265"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0.063241611410333</v>
          </cell>
        </row>
        <row r="265">
          <cell r="R265">
            <v>0</v>
          </cell>
          <cell r="S265">
            <v>63.1662</v>
          </cell>
        </row>
        <row r="266">
          <cell r="D266">
            <v>44774</v>
          </cell>
          <cell r="E266">
            <v>5.31</v>
          </cell>
          <cell r="F266">
            <v>0</v>
          </cell>
          <cell r="G266">
            <v>0</v>
          </cell>
          <cell r="H266">
            <v>0</v>
          </cell>
        </row>
        <row r="266"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0.063239499429836</v>
          </cell>
        </row>
        <row r="266">
          <cell r="R266">
            <v>0</v>
          </cell>
          <cell r="S266">
            <v>73.1662</v>
          </cell>
        </row>
        <row r="267">
          <cell r="D267">
            <v>44805</v>
          </cell>
          <cell r="E267">
            <v>5.331</v>
          </cell>
          <cell r="F267">
            <v>0</v>
          </cell>
          <cell r="G267">
            <v>0</v>
          </cell>
          <cell r="H267">
            <v>0</v>
          </cell>
        </row>
        <row r="267"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0.06323738744934</v>
          </cell>
        </row>
        <row r="267">
          <cell r="R267">
            <v>0</v>
          </cell>
          <cell r="S267">
            <v>53.1662</v>
          </cell>
        </row>
        <row r="268">
          <cell r="D268">
            <v>44835</v>
          </cell>
          <cell r="E268">
            <v>5.361</v>
          </cell>
          <cell r="F268">
            <v>0</v>
          </cell>
          <cell r="G268">
            <v>0</v>
          </cell>
          <cell r="H268">
            <v>0</v>
          </cell>
        </row>
        <row r="268"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0.06323534359725</v>
          </cell>
        </row>
        <row r="268">
          <cell r="R268">
            <v>0</v>
          </cell>
          <cell r="S268">
            <v>70.4062</v>
          </cell>
        </row>
        <row r="269">
          <cell r="D269">
            <v>44866</v>
          </cell>
          <cell r="E269">
            <v>5.501</v>
          </cell>
          <cell r="F269">
            <v>0</v>
          </cell>
          <cell r="G269">
            <v>0</v>
          </cell>
          <cell r="H269">
            <v>0</v>
          </cell>
        </row>
        <row r="269"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0.063233231616757</v>
          </cell>
        </row>
        <row r="269">
          <cell r="R269">
            <v>0</v>
          </cell>
          <cell r="S269">
            <v>40.4062</v>
          </cell>
        </row>
        <row r="270">
          <cell r="D270">
            <v>44896</v>
          </cell>
          <cell r="E270">
            <v>5.626</v>
          </cell>
          <cell r="F270">
            <v>0</v>
          </cell>
          <cell r="G270">
            <v>0</v>
          </cell>
          <cell r="H270">
            <v>0</v>
          </cell>
        </row>
        <row r="270"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0.06323118776467</v>
          </cell>
        </row>
        <row r="270">
          <cell r="R270">
            <v>0</v>
          </cell>
          <cell r="S270">
            <v>25.4062</v>
          </cell>
        </row>
        <row r="271">
          <cell r="D271">
            <v>44927</v>
          </cell>
          <cell r="E271">
            <v>5.795</v>
          </cell>
          <cell r="F271">
            <v>0</v>
          </cell>
          <cell r="G271">
            <v>0</v>
          </cell>
          <cell r="H271">
            <v>0</v>
          </cell>
        </row>
        <row r="271">
          <cell r="J271">
            <v>0</v>
          </cell>
          <cell r="K271">
            <v>0</v>
          </cell>
          <cell r="L271">
            <v>0</v>
          </cell>
        </row>
        <row r="271">
          <cell r="N271">
            <v>0.063229075784179</v>
          </cell>
        </row>
        <row r="271">
          <cell r="R271">
            <v>0</v>
          </cell>
          <cell r="S271">
            <v>56.6521</v>
          </cell>
        </row>
        <row r="272">
          <cell r="D272">
            <v>44958</v>
          </cell>
          <cell r="E272">
            <v>5.699</v>
          </cell>
          <cell r="F272">
            <v>0</v>
          </cell>
          <cell r="G272">
            <v>0</v>
          </cell>
          <cell r="H272">
            <v>0</v>
          </cell>
        </row>
        <row r="272">
          <cell r="J272">
            <v>0</v>
          </cell>
          <cell r="K272">
            <v>0</v>
          </cell>
          <cell r="L272">
            <v>0</v>
          </cell>
        </row>
        <row r="272">
          <cell r="N272">
            <v>0.063226963803692</v>
          </cell>
        </row>
        <row r="272">
          <cell r="R272">
            <v>0</v>
          </cell>
          <cell r="S272">
            <v>46.6521</v>
          </cell>
        </row>
        <row r="273">
          <cell r="D273">
            <v>44986</v>
          </cell>
          <cell r="E273">
            <v>5.549</v>
          </cell>
          <cell r="F273">
            <v>0</v>
          </cell>
          <cell r="G273">
            <v>0</v>
          </cell>
          <cell r="H273">
            <v>0</v>
          </cell>
        </row>
        <row r="273">
          <cell r="J273">
            <v>0</v>
          </cell>
          <cell r="K273">
            <v>0</v>
          </cell>
          <cell r="L273">
            <v>0</v>
          </cell>
        </row>
        <row r="273">
          <cell r="N273">
            <v>0.063225056208413</v>
          </cell>
        </row>
        <row r="273">
          <cell r="R273">
            <v>0</v>
          </cell>
          <cell r="S273">
            <v>36.6521</v>
          </cell>
        </row>
        <row r="274">
          <cell r="D274">
            <v>45017</v>
          </cell>
          <cell r="E274">
            <v>5.366</v>
          </cell>
          <cell r="F274">
            <v>0</v>
          </cell>
          <cell r="G274">
            <v>0</v>
          </cell>
          <cell r="H274">
            <v>0</v>
          </cell>
        </row>
        <row r="274">
          <cell r="J274">
            <v>0</v>
          </cell>
          <cell r="K274">
            <v>0</v>
          </cell>
          <cell r="L274">
            <v>0</v>
          </cell>
        </row>
        <row r="274">
          <cell r="N274">
            <v>0.063222944227928</v>
          </cell>
        </row>
        <row r="274">
          <cell r="R274">
            <v>0</v>
          </cell>
          <cell r="S274">
            <v>35.5428</v>
          </cell>
        </row>
        <row r="275">
          <cell r="D275">
            <v>45047</v>
          </cell>
          <cell r="E275">
            <v>5.341</v>
          </cell>
          <cell r="F275">
            <v>0</v>
          </cell>
          <cell r="G275">
            <v>0</v>
          </cell>
          <cell r="H275">
            <v>0</v>
          </cell>
        </row>
        <row r="275">
          <cell r="J275">
            <v>0</v>
          </cell>
          <cell r="K275">
            <v>0</v>
          </cell>
          <cell r="L275">
            <v>0</v>
          </cell>
        </row>
        <row r="275">
          <cell r="N275">
            <v>0.063220900375847</v>
          </cell>
        </row>
        <row r="275">
          <cell r="R275">
            <v>0</v>
          </cell>
          <cell r="S275">
            <v>40.5428</v>
          </cell>
        </row>
        <row r="276">
          <cell r="D276">
            <v>45078</v>
          </cell>
          <cell r="E276">
            <v>5.37</v>
          </cell>
          <cell r="F276">
            <v>0</v>
          </cell>
          <cell r="G276">
            <v>0</v>
          </cell>
          <cell r="H276">
            <v>0</v>
          </cell>
        </row>
        <row r="276">
          <cell r="J276">
            <v>0</v>
          </cell>
          <cell r="K276">
            <v>0</v>
          </cell>
          <cell r="L276">
            <v>0</v>
          </cell>
        </row>
        <row r="276">
          <cell r="N276">
            <v>0.063218788395365</v>
          </cell>
        </row>
        <row r="276">
          <cell r="R276">
            <v>0</v>
          </cell>
          <cell r="S276">
            <v>65.5428</v>
          </cell>
        </row>
        <row r="277">
          <cell r="D277">
            <v>45108</v>
          </cell>
          <cell r="E277">
            <v>5.4</v>
          </cell>
          <cell r="F277">
            <v>0</v>
          </cell>
          <cell r="G277">
            <v>0</v>
          </cell>
          <cell r="H277">
            <v>0</v>
          </cell>
        </row>
        <row r="277">
          <cell r="J277">
            <v>0</v>
          </cell>
          <cell r="K277">
            <v>0</v>
          </cell>
          <cell r="L277">
            <v>0</v>
          </cell>
        </row>
        <row r="277">
          <cell r="N277">
            <v>0.063216744543287</v>
          </cell>
        </row>
        <row r="277">
          <cell r="R277">
            <v>0</v>
          </cell>
          <cell r="S277">
            <v>63.5058</v>
          </cell>
        </row>
        <row r="278">
          <cell r="D278">
            <v>45139</v>
          </cell>
          <cell r="E278">
            <v>5.42</v>
          </cell>
          <cell r="F278">
            <v>0</v>
          </cell>
          <cell r="G278">
            <v>0</v>
          </cell>
          <cell r="H278">
            <v>0</v>
          </cell>
        </row>
        <row r="278">
          <cell r="J278">
            <v>0</v>
          </cell>
          <cell r="K278">
            <v>0</v>
          </cell>
          <cell r="L278">
            <v>0</v>
          </cell>
        </row>
        <row r="278">
          <cell r="N278">
            <v>0.063214632562807</v>
          </cell>
        </row>
        <row r="278">
          <cell r="R278">
            <v>0</v>
          </cell>
          <cell r="S278">
            <v>73.5058</v>
          </cell>
        </row>
        <row r="279">
          <cell r="D279">
            <v>45170</v>
          </cell>
          <cell r="E279">
            <v>5.441</v>
          </cell>
          <cell r="F279">
            <v>0</v>
          </cell>
          <cell r="G279">
            <v>0</v>
          </cell>
          <cell r="H279">
            <v>0</v>
          </cell>
        </row>
        <row r="279">
          <cell r="J279">
            <v>0</v>
          </cell>
          <cell r="K279">
            <v>0</v>
          </cell>
          <cell r="L279">
            <v>0</v>
          </cell>
        </row>
        <row r="279">
          <cell r="N279">
            <v>0.063212520582329</v>
          </cell>
        </row>
        <row r="279">
          <cell r="R279">
            <v>0</v>
          </cell>
          <cell r="S279">
            <v>53.5058</v>
          </cell>
        </row>
        <row r="280">
          <cell r="D280">
            <v>45200</v>
          </cell>
          <cell r="E280">
            <v>5.471</v>
          </cell>
          <cell r="F280">
            <v>0</v>
          </cell>
          <cell r="G280">
            <v>0</v>
          </cell>
          <cell r="H280">
            <v>0</v>
          </cell>
        </row>
        <row r="280">
          <cell r="J280">
            <v>0</v>
          </cell>
          <cell r="K280">
            <v>0</v>
          </cell>
          <cell r="L280">
            <v>0</v>
          </cell>
        </row>
        <row r="280">
          <cell r="N280">
            <v>0.063210476730255</v>
          </cell>
        </row>
        <row r="280">
          <cell r="R280">
            <v>0</v>
          </cell>
          <cell r="S280">
            <v>70.6217</v>
          </cell>
        </row>
        <row r="281">
          <cell r="D281">
            <v>45231</v>
          </cell>
          <cell r="E281">
            <v>5.611</v>
          </cell>
          <cell r="F281">
            <v>0</v>
          </cell>
          <cell r="G281">
            <v>0</v>
          </cell>
          <cell r="H281">
            <v>0</v>
          </cell>
        </row>
        <row r="281">
          <cell r="J281">
            <v>0</v>
          </cell>
          <cell r="K281">
            <v>0</v>
          </cell>
          <cell r="L281">
            <v>0</v>
          </cell>
        </row>
        <row r="281">
          <cell r="N281">
            <v>0.063208364749781</v>
          </cell>
        </row>
        <row r="281">
          <cell r="R281">
            <v>0</v>
          </cell>
          <cell r="S281">
            <v>40.6217</v>
          </cell>
        </row>
        <row r="282">
          <cell r="D282">
            <v>45261</v>
          </cell>
          <cell r="E282">
            <v>5.736</v>
          </cell>
          <cell r="F282">
            <v>0</v>
          </cell>
          <cell r="G282">
            <v>0</v>
          </cell>
          <cell r="H282">
            <v>0</v>
          </cell>
        </row>
        <row r="282">
          <cell r="J282">
            <v>0</v>
          </cell>
          <cell r="K282">
            <v>0</v>
          </cell>
          <cell r="L282">
            <v>0</v>
          </cell>
        </row>
        <row r="282">
          <cell r="N282">
            <v>0.063206320897709</v>
          </cell>
        </row>
        <row r="282">
          <cell r="R282">
            <v>0</v>
          </cell>
          <cell r="S282">
            <v>25.6217</v>
          </cell>
        </row>
        <row r="283">
          <cell r="F283">
            <v>0</v>
          </cell>
          <cell r="G283">
            <v>0</v>
          </cell>
          <cell r="H283">
            <v>0</v>
          </cell>
        </row>
        <row r="283">
          <cell r="J283">
            <v>0</v>
          </cell>
          <cell r="K283">
            <v>0</v>
          </cell>
          <cell r="L283">
            <v>0</v>
          </cell>
        </row>
        <row r="283">
          <cell r="N283">
            <v>0.063204208917237</v>
          </cell>
        </row>
        <row r="283">
          <cell r="R283">
            <v>0</v>
          </cell>
          <cell r="S283">
            <v>56.8779</v>
          </cell>
        </row>
        <row r="284">
          <cell r="F284">
            <v>0</v>
          </cell>
          <cell r="G284">
            <v>0</v>
          </cell>
          <cell r="H284">
            <v>0</v>
          </cell>
        </row>
        <row r="284">
          <cell r="J284">
            <v>0</v>
          </cell>
          <cell r="K284">
            <v>0</v>
          </cell>
          <cell r="L284">
            <v>0</v>
          </cell>
        </row>
        <row r="284">
          <cell r="N284">
            <v>0.063202096936766</v>
          </cell>
        </row>
        <row r="284">
          <cell r="R284">
            <v>0</v>
          </cell>
          <cell r="S284">
            <v>46.8779</v>
          </cell>
        </row>
        <row r="285">
          <cell r="F285">
            <v>0</v>
          </cell>
          <cell r="G285">
            <v>0</v>
          </cell>
          <cell r="H285">
            <v>0</v>
          </cell>
        </row>
        <row r="285">
          <cell r="J285">
            <v>0</v>
          </cell>
          <cell r="K285">
            <v>0</v>
          </cell>
          <cell r="L285">
            <v>0</v>
          </cell>
        </row>
        <row r="285">
          <cell r="N285">
            <v>0.063200121213101</v>
          </cell>
        </row>
        <row r="285">
          <cell r="R285">
            <v>0</v>
          </cell>
        </row>
        <row r="286">
          <cell r="F286">
            <v>0</v>
          </cell>
          <cell r="G286">
            <v>0</v>
          </cell>
          <cell r="H286">
            <v>0</v>
          </cell>
        </row>
        <row r="286">
          <cell r="J286">
            <v>0</v>
          </cell>
          <cell r="K286">
            <v>0</v>
          </cell>
          <cell r="L286">
            <v>0</v>
          </cell>
        </row>
        <row r="286">
          <cell r="N286">
            <v>0.063198009232634</v>
          </cell>
        </row>
        <row r="286">
          <cell r="R286">
            <v>0</v>
          </cell>
        </row>
        <row r="287">
          <cell r="F287">
            <v>0</v>
          </cell>
          <cell r="G287">
            <v>0</v>
          </cell>
          <cell r="H287">
            <v>0</v>
          </cell>
        </row>
        <row r="287">
          <cell r="J287">
            <v>0</v>
          </cell>
          <cell r="K287">
            <v>0</v>
          </cell>
          <cell r="L287">
            <v>0</v>
          </cell>
        </row>
        <row r="287">
          <cell r="N287">
            <v>0.063195965380569</v>
          </cell>
        </row>
        <row r="287">
          <cell r="R287">
            <v>0</v>
          </cell>
        </row>
        <row r="288">
          <cell r="F288">
            <v>0</v>
          </cell>
          <cell r="G288">
            <v>0</v>
          </cell>
          <cell r="H288">
            <v>0</v>
          </cell>
        </row>
        <row r="288">
          <cell r="J288">
            <v>0</v>
          </cell>
          <cell r="K288">
            <v>0</v>
          </cell>
          <cell r="L288">
            <v>0</v>
          </cell>
        </row>
        <row r="288">
          <cell r="N288">
            <v>0.063193853400105</v>
          </cell>
        </row>
        <row r="288">
          <cell r="R288">
            <v>0</v>
          </cell>
        </row>
        <row r="289">
          <cell r="F289">
            <v>0</v>
          </cell>
          <cell r="G289">
            <v>0</v>
          </cell>
          <cell r="H289">
            <v>0</v>
          </cell>
        </row>
        <row r="289">
          <cell r="J289">
            <v>0</v>
          </cell>
          <cell r="K289">
            <v>0</v>
          </cell>
          <cell r="L289">
            <v>0</v>
          </cell>
        </row>
        <row r="289">
          <cell r="N289">
            <v>0.063191809548043</v>
          </cell>
        </row>
        <row r="289">
          <cell r="R289">
            <v>0</v>
          </cell>
        </row>
        <row r="290">
          <cell r="F290">
            <v>0</v>
          </cell>
          <cell r="G290">
            <v>0</v>
          </cell>
          <cell r="H290">
            <v>0</v>
          </cell>
        </row>
        <row r="290">
          <cell r="J290">
            <v>0</v>
          </cell>
          <cell r="K290">
            <v>0</v>
          </cell>
          <cell r="L290">
            <v>0</v>
          </cell>
        </row>
        <row r="290">
          <cell r="N290">
            <v>0.063189697567581</v>
          </cell>
        </row>
        <row r="290">
          <cell r="R290">
            <v>0</v>
          </cell>
        </row>
        <row r="291">
          <cell r="F291">
            <v>0</v>
          </cell>
          <cell r="G291">
            <v>0</v>
          </cell>
          <cell r="H291">
            <v>0</v>
          </cell>
        </row>
        <row r="291">
          <cell r="J291">
            <v>0</v>
          </cell>
          <cell r="K291">
            <v>0</v>
          </cell>
          <cell r="L291">
            <v>0</v>
          </cell>
        </row>
        <row r="291">
          <cell r="N291">
            <v>0.063187585587121</v>
          </cell>
        </row>
        <row r="291">
          <cell r="R291">
            <v>0</v>
          </cell>
        </row>
        <row r="292">
          <cell r="F292">
            <v>0</v>
          </cell>
          <cell r="G292">
            <v>0</v>
          </cell>
          <cell r="H292">
            <v>0</v>
          </cell>
        </row>
        <row r="292">
          <cell r="J292">
            <v>0</v>
          </cell>
          <cell r="K292">
            <v>0</v>
          </cell>
          <cell r="L292">
            <v>0</v>
          </cell>
        </row>
        <row r="292">
          <cell r="N292">
            <v>0.063185541735064</v>
          </cell>
        </row>
        <row r="292">
          <cell r="R292">
            <v>0</v>
          </cell>
        </row>
        <row r="293">
          <cell r="F293">
            <v>0</v>
          </cell>
          <cell r="G293">
            <v>0</v>
          </cell>
          <cell r="H293">
            <v>0</v>
          </cell>
        </row>
        <row r="293">
          <cell r="J293">
            <v>0</v>
          </cell>
          <cell r="K293">
            <v>0</v>
          </cell>
          <cell r="L293">
            <v>0</v>
          </cell>
        </row>
        <row r="293">
          <cell r="N293">
            <v>0.063183429754607</v>
          </cell>
        </row>
        <row r="293">
          <cell r="R293">
            <v>0</v>
          </cell>
        </row>
        <row r="294">
          <cell r="F294">
            <v>0</v>
          </cell>
          <cell r="G294">
            <v>0</v>
          </cell>
          <cell r="H294">
            <v>0</v>
          </cell>
        </row>
        <row r="294">
          <cell r="J294">
            <v>0</v>
          </cell>
          <cell r="K294">
            <v>0</v>
          </cell>
          <cell r="L294">
            <v>0</v>
          </cell>
        </row>
        <row r="294">
          <cell r="N294">
            <v>0.063181385902552</v>
          </cell>
        </row>
        <row r="294">
          <cell r="R294">
            <v>0</v>
          </cell>
        </row>
        <row r="295">
          <cell r="F295">
            <v>0</v>
          </cell>
          <cell r="G295">
            <v>0</v>
          </cell>
          <cell r="H295">
            <v>0</v>
          </cell>
        </row>
        <row r="295">
          <cell r="J295">
            <v>0</v>
          </cell>
          <cell r="K295">
            <v>0</v>
          </cell>
          <cell r="L295">
            <v>0</v>
          </cell>
        </row>
        <row r="295">
          <cell r="N295">
            <v>0.063179273922097</v>
          </cell>
        </row>
        <row r="295">
          <cell r="R295">
            <v>0</v>
          </cell>
        </row>
        <row r="296">
          <cell r="F296">
            <v>0</v>
          </cell>
          <cell r="G296">
            <v>0</v>
          </cell>
          <cell r="H296">
            <v>0</v>
          </cell>
        </row>
        <row r="296">
          <cell r="J296">
            <v>0</v>
          </cell>
          <cell r="K296">
            <v>0</v>
          </cell>
          <cell r="L296">
            <v>0</v>
          </cell>
        </row>
        <row r="296">
          <cell r="N296">
            <v>0.063177161941644</v>
          </cell>
        </row>
        <row r="296">
          <cell r="R296">
            <v>0</v>
          </cell>
        </row>
        <row r="297">
          <cell r="F297">
            <v>0</v>
          </cell>
          <cell r="G297">
            <v>0</v>
          </cell>
          <cell r="H297">
            <v>0</v>
          </cell>
        </row>
        <row r="297">
          <cell r="J297">
            <v>0</v>
          </cell>
          <cell r="K297">
            <v>0</v>
          </cell>
          <cell r="L297">
            <v>0</v>
          </cell>
        </row>
        <row r="297">
          <cell r="N297">
            <v>0.063175254346397</v>
          </cell>
        </row>
        <row r="297">
          <cell r="R297">
            <v>0</v>
          </cell>
        </row>
        <row r="298">
          <cell r="F298">
            <v>0</v>
          </cell>
          <cell r="G298">
            <v>0</v>
          </cell>
          <cell r="H298">
            <v>0</v>
          </cell>
        </row>
        <row r="298">
          <cell r="J298">
            <v>0</v>
          </cell>
          <cell r="K298">
            <v>0</v>
          </cell>
          <cell r="L298">
            <v>0</v>
          </cell>
        </row>
        <row r="298">
          <cell r="N298">
            <v>0.063173142365947</v>
          </cell>
        </row>
        <row r="298">
          <cell r="R298">
            <v>0</v>
          </cell>
        </row>
        <row r="299">
          <cell r="F299">
            <v>0</v>
          </cell>
          <cell r="G299">
            <v>0</v>
          </cell>
          <cell r="H299">
            <v>0</v>
          </cell>
        </row>
        <row r="299">
          <cell r="J299">
            <v>0</v>
          </cell>
          <cell r="K299">
            <v>0</v>
          </cell>
          <cell r="L299">
            <v>0</v>
          </cell>
        </row>
        <row r="299">
          <cell r="N299">
            <v>0.0631710985139</v>
          </cell>
        </row>
        <row r="299">
          <cell r="R299">
            <v>0</v>
          </cell>
        </row>
        <row r="300">
          <cell r="F300">
            <v>0</v>
          </cell>
          <cell r="G300">
            <v>0</v>
          </cell>
          <cell r="H300">
            <v>0</v>
          </cell>
        </row>
        <row r="300">
          <cell r="J300">
            <v>0</v>
          </cell>
          <cell r="K300">
            <v>0</v>
          </cell>
          <cell r="L300">
            <v>0</v>
          </cell>
        </row>
        <row r="300">
          <cell r="N300">
            <v>0.063168986533452</v>
          </cell>
        </row>
        <row r="300">
          <cell r="R300">
            <v>0</v>
          </cell>
        </row>
        <row r="301">
          <cell r="F301">
            <v>0</v>
          </cell>
          <cell r="G301">
            <v>0</v>
          </cell>
          <cell r="H301">
            <v>0</v>
          </cell>
        </row>
        <row r="301">
          <cell r="J301">
            <v>0</v>
          </cell>
          <cell r="K301">
            <v>0</v>
          </cell>
          <cell r="L301">
            <v>0</v>
          </cell>
        </row>
        <row r="301">
          <cell r="N301">
            <v>0.063166942681408</v>
          </cell>
        </row>
        <row r="301">
          <cell r="R301">
            <v>0</v>
          </cell>
        </row>
        <row r="302">
          <cell r="F302">
            <v>0</v>
          </cell>
          <cell r="G302">
            <v>0</v>
          </cell>
          <cell r="H302">
            <v>0</v>
          </cell>
        </row>
        <row r="302">
          <cell r="J302">
            <v>0</v>
          </cell>
          <cell r="K302">
            <v>0</v>
          </cell>
          <cell r="L302">
            <v>0</v>
          </cell>
        </row>
        <row r="302">
          <cell r="N302">
            <v>0.063164830700963</v>
          </cell>
        </row>
        <row r="302">
          <cell r="R302">
            <v>0</v>
          </cell>
        </row>
        <row r="303">
          <cell r="F303">
            <v>0</v>
          </cell>
          <cell r="G303">
            <v>0</v>
          </cell>
          <cell r="H303">
            <v>0</v>
          </cell>
        </row>
        <row r="303">
          <cell r="J303">
            <v>0</v>
          </cell>
          <cell r="K303">
            <v>0</v>
          </cell>
          <cell r="L303">
            <v>0</v>
          </cell>
        </row>
        <row r="303">
          <cell r="N303">
            <v>0.06316271872052</v>
          </cell>
        </row>
        <row r="303">
          <cell r="R303">
            <v>0</v>
          </cell>
        </row>
        <row r="304">
          <cell r="F304">
            <v>0</v>
          </cell>
          <cell r="G304">
            <v>0</v>
          </cell>
          <cell r="H304">
            <v>0</v>
          </cell>
        </row>
        <row r="304">
          <cell r="J304">
            <v>0</v>
          </cell>
          <cell r="K304">
            <v>0</v>
          </cell>
          <cell r="L304">
            <v>0</v>
          </cell>
        </row>
        <row r="304">
          <cell r="N304">
            <v>0.06316067486848</v>
          </cell>
        </row>
        <row r="304">
          <cell r="R304">
            <v>0</v>
          </cell>
        </row>
        <row r="305">
          <cell r="F305">
            <v>0</v>
          </cell>
          <cell r="G305">
            <v>0</v>
          </cell>
          <cell r="H305">
            <v>0</v>
          </cell>
        </row>
        <row r="305">
          <cell r="J305">
            <v>0</v>
          </cell>
          <cell r="K305">
            <v>0</v>
          </cell>
          <cell r="L305">
            <v>0</v>
          </cell>
        </row>
        <row r="305">
          <cell r="N305">
            <v>0.06315856288804</v>
          </cell>
        </row>
        <row r="305">
          <cell r="R305">
            <v>0</v>
          </cell>
        </row>
        <row r="306">
          <cell r="F306">
            <v>0</v>
          </cell>
          <cell r="G306">
            <v>0</v>
          </cell>
          <cell r="H306">
            <v>0</v>
          </cell>
        </row>
        <row r="306">
          <cell r="J306">
            <v>0</v>
          </cell>
          <cell r="K306">
            <v>0</v>
          </cell>
          <cell r="L306">
            <v>0</v>
          </cell>
        </row>
        <row r="306">
          <cell r="N306">
            <v>0.063156519036002</v>
          </cell>
        </row>
        <row r="306">
          <cell r="R306">
            <v>0</v>
          </cell>
        </row>
        <row r="307">
          <cell r="F307">
            <v>0</v>
          </cell>
          <cell r="G307">
            <v>0</v>
          </cell>
          <cell r="H307">
            <v>0</v>
          </cell>
        </row>
        <row r="307">
          <cell r="J307">
            <v>0</v>
          </cell>
          <cell r="K307">
            <v>0</v>
          </cell>
          <cell r="L307">
            <v>0</v>
          </cell>
        </row>
        <row r="307">
          <cell r="N307">
            <v>0.063154407055565</v>
          </cell>
        </row>
        <row r="307">
          <cell r="R307">
            <v>0</v>
          </cell>
        </row>
        <row r="308">
          <cell r="F308">
            <v>0</v>
          </cell>
          <cell r="G308">
            <v>0</v>
          </cell>
          <cell r="H308">
            <v>0</v>
          </cell>
        </row>
        <row r="308">
          <cell r="J308">
            <v>0</v>
          </cell>
          <cell r="K308">
            <v>0</v>
          </cell>
          <cell r="L308">
            <v>0</v>
          </cell>
        </row>
        <row r="308">
          <cell r="N308">
            <v>0.06315229507513</v>
          </cell>
        </row>
        <row r="308">
          <cell r="R308">
            <v>0</v>
          </cell>
        </row>
        <row r="309">
          <cell r="F309">
            <v>0</v>
          </cell>
          <cell r="G309">
            <v>0</v>
          </cell>
          <cell r="H309">
            <v>0</v>
          </cell>
        </row>
        <row r="309">
          <cell r="J309">
            <v>0</v>
          </cell>
          <cell r="K309">
            <v>0</v>
          </cell>
          <cell r="L309">
            <v>0</v>
          </cell>
        </row>
        <row r="309">
          <cell r="N309">
            <v>0.063150387479898</v>
          </cell>
        </row>
        <row r="309">
          <cell r="R309">
            <v>0</v>
          </cell>
        </row>
        <row r="310">
          <cell r="F310">
            <v>0</v>
          </cell>
          <cell r="G310">
            <v>0</v>
          </cell>
          <cell r="H310">
            <v>0</v>
          </cell>
        </row>
        <row r="310">
          <cell r="J310">
            <v>0</v>
          </cell>
          <cell r="K310">
            <v>0</v>
          </cell>
          <cell r="L310">
            <v>0</v>
          </cell>
        </row>
        <row r="310">
          <cell r="N310">
            <v>0.063148275499465</v>
          </cell>
        </row>
        <row r="310">
          <cell r="R310">
            <v>0</v>
          </cell>
        </row>
        <row r="311">
          <cell r="F311">
            <v>0</v>
          </cell>
          <cell r="G311">
            <v>0</v>
          </cell>
          <cell r="H311">
            <v>0</v>
          </cell>
        </row>
        <row r="311">
          <cell r="J311">
            <v>0</v>
          </cell>
          <cell r="K311">
            <v>0</v>
          </cell>
          <cell r="L311">
            <v>0</v>
          </cell>
        </row>
        <row r="311">
          <cell r="N311">
            <v>0.063146231647435</v>
          </cell>
        </row>
        <row r="311">
          <cell r="R311">
            <v>0</v>
          </cell>
        </row>
        <row r="312">
          <cell r="F312">
            <v>0</v>
          </cell>
          <cell r="G312">
            <v>0</v>
          </cell>
          <cell r="H312">
            <v>0</v>
          </cell>
        </row>
        <row r="312">
          <cell r="J312">
            <v>0</v>
          </cell>
          <cell r="K312">
            <v>0</v>
          </cell>
          <cell r="L312">
            <v>0</v>
          </cell>
        </row>
        <row r="312">
          <cell r="N312">
            <v>0.063144119667005</v>
          </cell>
        </row>
        <row r="312">
          <cell r="R312">
            <v>0</v>
          </cell>
        </row>
        <row r="313">
          <cell r="F313">
            <v>0</v>
          </cell>
          <cell r="G313">
            <v>0</v>
          </cell>
          <cell r="H313">
            <v>0</v>
          </cell>
        </row>
        <row r="313">
          <cell r="J313">
            <v>0</v>
          </cell>
          <cell r="K313">
            <v>0</v>
          </cell>
          <cell r="L313">
            <v>0</v>
          </cell>
        </row>
        <row r="313">
          <cell r="N313">
            <v>0.063142075814977</v>
          </cell>
        </row>
        <row r="313">
          <cell r="R313">
            <v>0</v>
          </cell>
        </row>
        <row r="314">
          <cell r="F314">
            <v>0</v>
          </cell>
          <cell r="G314">
            <v>0</v>
          </cell>
          <cell r="H314">
            <v>0</v>
          </cell>
        </row>
        <row r="314">
          <cell r="J314">
            <v>0</v>
          </cell>
          <cell r="K314">
            <v>0</v>
          </cell>
          <cell r="L314">
            <v>0</v>
          </cell>
        </row>
        <row r="314">
          <cell r="N314">
            <v>0.06313996383455</v>
          </cell>
        </row>
        <row r="314">
          <cell r="R314">
            <v>0</v>
          </cell>
        </row>
        <row r="315">
          <cell r="F315">
            <v>0</v>
          </cell>
          <cell r="G315">
            <v>0</v>
          </cell>
          <cell r="H315">
            <v>0</v>
          </cell>
        </row>
        <row r="315">
          <cell r="J315">
            <v>0</v>
          </cell>
          <cell r="K315">
            <v>0</v>
          </cell>
          <cell r="L315">
            <v>0</v>
          </cell>
        </row>
        <row r="315">
          <cell r="N315">
            <v>0.063137851854125</v>
          </cell>
        </row>
        <row r="315">
          <cell r="R315">
            <v>0</v>
          </cell>
        </row>
        <row r="316">
          <cell r="F316">
            <v>0</v>
          </cell>
          <cell r="G316">
            <v>0</v>
          </cell>
          <cell r="H316">
            <v>0</v>
          </cell>
        </row>
        <row r="316">
          <cell r="J316">
            <v>0</v>
          </cell>
          <cell r="K316">
            <v>0</v>
          </cell>
          <cell r="L316">
            <v>0</v>
          </cell>
        </row>
        <row r="316">
          <cell r="N316">
            <v>0.063135808002101</v>
          </cell>
        </row>
        <row r="316">
          <cell r="R316">
            <v>0</v>
          </cell>
        </row>
        <row r="317">
          <cell r="F317">
            <v>0</v>
          </cell>
          <cell r="G317">
            <v>0</v>
          </cell>
          <cell r="H317">
            <v>0</v>
          </cell>
        </row>
        <row r="317">
          <cell r="J317">
            <v>0</v>
          </cell>
          <cell r="K317">
            <v>0</v>
          </cell>
          <cell r="L317">
            <v>0</v>
          </cell>
        </row>
        <row r="317">
          <cell r="N317">
            <v>0.063133696021679</v>
          </cell>
        </row>
        <row r="317">
          <cell r="R317">
            <v>0</v>
          </cell>
        </row>
        <row r="318">
          <cell r="F318">
            <v>0</v>
          </cell>
          <cell r="G318">
            <v>0</v>
          </cell>
          <cell r="H318">
            <v>0</v>
          </cell>
        </row>
        <row r="318">
          <cell r="J318">
            <v>0</v>
          </cell>
          <cell r="K318">
            <v>0</v>
          </cell>
          <cell r="L318">
            <v>0</v>
          </cell>
        </row>
        <row r="318">
          <cell r="N318">
            <v>0.063131652169658</v>
          </cell>
        </row>
        <row r="318">
          <cell r="R318">
            <v>0</v>
          </cell>
        </row>
        <row r="319">
          <cell r="F319">
            <v>0</v>
          </cell>
          <cell r="G319">
            <v>0</v>
          </cell>
          <cell r="H319">
            <v>0</v>
          </cell>
        </row>
        <row r="319">
          <cell r="J319">
            <v>0</v>
          </cell>
          <cell r="K319">
            <v>0</v>
          </cell>
          <cell r="L319">
            <v>0</v>
          </cell>
        </row>
        <row r="319">
          <cell r="N319">
            <v>0.063129540189238</v>
          </cell>
        </row>
        <row r="319">
          <cell r="R319">
            <v>0</v>
          </cell>
        </row>
        <row r="320">
          <cell r="F320">
            <v>0</v>
          </cell>
          <cell r="G320">
            <v>0</v>
          </cell>
          <cell r="H320">
            <v>0</v>
          </cell>
        </row>
        <row r="320">
          <cell r="J320">
            <v>0</v>
          </cell>
          <cell r="K320">
            <v>0</v>
          </cell>
          <cell r="L320">
            <v>0</v>
          </cell>
        </row>
        <row r="320">
          <cell r="N320">
            <v>0.06312742820882</v>
          </cell>
        </row>
        <row r="320">
          <cell r="R320">
            <v>0</v>
          </cell>
        </row>
        <row r="321">
          <cell r="F321">
            <v>0</v>
          </cell>
          <cell r="G321">
            <v>0</v>
          </cell>
          <cell r="H321">
            <v>0</v>
          </cell>
        </row>
        <row r="321">
          <cell r="J321">
            <v>0</v>
          </cell>
          <cell r="K321">
            <v>0</v>
          </cell>
          <cell r="L321">
            <v>0</v>
          </cell>
        </row>
        <row r="321">
          <cell r="N321">
            <v>0.063125520613604</v>
          </cell>
        </row>
        <row r="321">
          <cell r="R321">
            <v>0</v>
          </cell>
        </row>
        <row r="322">
          <cell r="F322">
            <v>0</v>
          </cell>
          <cell r="G322">
            <v>0</v>
          </cell>
          <cell r="H322">
            <v>0</v>
          </cell>
        </row>
        <row r="322">
          <cell r="J322">
            <v>0</v>
          </cell>
          <cell r="K322">
            <v>0</v>
          </cell>
          <cell r="L322">
            <v>0</v>
          </cell>
        </row>
        <row r="322">
          <cell r="N322">
            <v>0.063123408633189</v>
          </cell>
        </row>
        <row r="322">
          <cell r="R322">
            <v>0</v>
          </cell>
        </row>
        <row r="323">
          <cell r="F323">
            <v>0</v>
          </cell>
          <cell r="G323">
            <v>0</v>
          </cell>
          <cell r="H323">
            <v>0</v>
          </cell>
        </row>
        <row r="323">
          <cell r="J323">
            <v>0</v>
          </cell>
          <cell r="K323">
            <v>0</v>
          </cell>
          <cell r="L323">
            <v>0</v>
          </cell>
        </row>
        <row r="323">
          <cell r="N323">
            <v>0.063121364781175</v>
          </cell>
        </row>
        <row r="323">
          <cell r="R323">
            <v>0</v>
          </cell>
        </row>
        <row r="324">
          <cell r="F324">
            <v>0</v>
          </cell>
          <cell r="G324">
            <v>0</v>
          </cell>
          <cell r="H324">
            <v>0</v>
          </cell>
        </row>
        <row r="324">
          <cell r="J324">
            <v>0</v>
          </cell>
          <cell r="K324">
            <v>0</v>
          </cell>
          <cell r="L324">
            <v>0</v>
          </cell>
        </row>
        <row r="324">
          <cell r="N324">
            <v>0.063119252800763</v>
          </cell>
        </row>
        <row r="324">
          <cell r="R324">
            <v>0</v>
          </cell>
        </row>
        <row r="325">
          <cell r="F325">
            <v>0</v>
          </cell>
          <cell r="G325">
            <v>0</v>
          </cell>
          <cell r="H325">
            <v>0</v>
          </cell>
        </row>
        <row r="325">
          <cell r="J325">
            <v>0</v>
          </cell>
          <cell r="K325">
            <v>0</v>
          </cell>
          <cell r="L325">
            <v>0</v>
          </cell>
        </row>
        <row r="325">
          <cell r="N325">
            <v>0.063117208948752</v>
          </cell>
        </row>
        <row r="325">
          <cell r="R325">
            <v>0</v>
          </cell>
        </row>
        <row r="326">
          <cell r="F326">
            <v>0</v>
          </cell>
          <cell r="G326">
            <v>0</v>
          </cell>
          <cell r="H326">
            <v>0</v>
          </cell>
        </row>
        <row r="326">
          <cell r="J326">
            <v>0</v>
          </cell>
          <cell r="K326">
            <v>0</v>
          </cell>
          <cell r="L326">
            <v>0</v>
          </cell>
        </row>
        <row r="326">
          <cell r="N326">
            <v>0.063115096968342</v>
          </cell>
        </row>
        <row r="326">
          <cell r="R326">
            <v>0</v>
          </cell>
        </row>
        <row r="327">
          <cell r="F327">
            <v>0</v>
          </cell>
          <cell r="G327">
            <v>0</v>
          </cell>
          <cell r="H327">
            <v>0</v>
          </cell>
        </row>
        <row r="327">
          <cell r="J327">
            <v>0</v>
          </cell>
          <cell r="K327">
            <v>0</v>
          </cell>
          <cell r="L327">
            <v>0</v>
          </cell>
        </row>
        <row r="327">
          <cell r="N327">
            <v>0.063112984987934</v>
          </cell>
        </row>
        <row r="327">
          <cell r="R327">
            <v>0</v>
          </cell>
        </row>
        <row r="328">
          <cell r="F328">
            <v>0</v>
          </cell>
          <cell r="G328">
            <v>0</v>
          </cell>
          <cell r="H328">
            <v>0</v>
          </cell>
        </row>
        <row r="328">
          <cell r="J328">
            <v>0</v>
          </cell>
          <cell r="K328">
            <v>0</v>
          </cell>
          <cell r="L328">
            <v>0</v>
          </cell>
        </row>
        <row r="328">
          <cell r="N328">
            <v>0.063110941135928</v>
          </cell>
        </row>
        <row r="328">
          <cell r="R328">
            <v>0</v>
          </cell>
        </row>
        <row r="329">
          <cell r="F329">
            <v>0</v>
          </cell>
          <cell r="G329">
            <v>0</v>
          </cell>
          <cell r="H329">
            <v>0</v>
          </cell>
        </row>
        <row r="329">
          <cell r="J329">
            <v>0</v>
          </cell>
          <cell r="K329">
            <v>0</v>
          </cell>
          <cell r="L329">
            <v>0</v>
          </cell>
        </row>
        <row r="329">
          <cell r="N329">
            <v>0.063108829155522</v>
          </cell>
        </row>
        <row r="329">
          <cell r="R329">
            <v>0</v>
          </cell>
        </row>
        <row r="330">
          <cell r="F330">
            <v>0</v>
          </cell>
          <cell r="G330">
            <v>0</v>
          </cell>
          <cell r="H330">
            <v>0</v>
          </cell>
        </row>
        <row r="330">
          <cell r="J330">
            <v>0</v>
          </cell>
          <cell r="K330">
            <v>0</v>
          </cell>
          <cell r="L330">
            <v>0</v>
          </cell>
        </row>
        <row r="330">
          <cell r="N330">
            <v>0.063106785303519</v>
          </cell>
        </row>
        <row r="330">
          <cell r="R330">
            <v>0</v>
          </cell>
        </row>
        <row r="331">
          <cell r="F331">
            <v>0</v>
          </cell>
          <cell r="G331">
            <v>0</v>
          </cell>
          <cell r="H331">
            <v>0</v>
          </cell>
        </row>
        <row r="331">
          <cell r="J331">
            <v>0</v>
          </cell>
          <cell r="K331">
            <v>0</v>
          </cell>
          <cell r="L331">
            <v>0</v>
          </cell>
        </row>
        <row r="331">
          <cell r="N331">
            <v>0.063104673323116</v>
          </cell>
        </row>
        <row r="331">
          <cell r="R331">
            <v>0</v>
          </cell>
        </row>
        <row r="332">
          <cell r="F332">
            <v>0</v>
          </cell>
          <cell r="G332">
            <v>0</v>
          </cell>
          <cell r="H332">
            <v>0</v>
          </cell>
        </row>
        <row r="332">
          <cell r="J332">
            <v>0</v>
          </cell>
          <cell r="K332">
            <v>0</v>
          </cell>
          <cell r="L332">
            <v>0</v>
          </cell>
        </row>
        <row r="332">
          <cell r="N332">
            <v>0.063102561342715</v>
          </cell>
        </row>
        <row r="332">
          <cell r="R332">
            <v>0</v>
          </cell>
        </row>
        <row r="333">
          <cell r="F333">
            <v>0</v>
          </cell>
          <cell r="G333">
            <v>0</v>
          </cell>
          <cell r="H333">
            <v>0</v>
          </cell>
        </row>
        <row r="333">
          <cell r="J333">
            <v>0</v>
          </cell>
          <cell r="K333">
            <v>0</v>
          </cell>
          <cell r="L333">
            <v>0</v>
          </cell>
        </row>
        <row r="333">
          <cell r="N333">
            <v>0.063100585619116</v>
          </cell>
        </row>
        <row r="333">
          <cell r="R333">
            <v>0</v>
          </cell>
        </row>
        <row r="334">
          <cell r="F334">
            <v>0</v>
          </cell>
          <cell r="G334">
            <v>0</v>
          </cell>
          <cell r="H334">
            <v>0</v>
          </cell>
        </row>
        <row r="334">
          <cell r="J334">
            <v>0</v>
          </cell>
          <cell r="K334">
            <v>0</v>
          </cell>
          <cell r="L334">
            <v>0</v>
          </cell>
        </row>
        <row r="334">
          <cell r="N334">
            <v>0.063098473638718</v>
          </cell>
        </row>
        <row r="334">
          <cell r="R334">
            <v>0</v>
          </cell>
        </row>
        <row r="335">
          <cell r="F335">
            <v>0</v>
          </cell>
          <cell r="G335">
            <v>0</v>
          </cell>
          <cell r="H335">
            <v>0</v>
          </cell>
        </row>
        <row r="335">
          <cell r="J335">
            <v>0</v>
          </cell>
          <cell r="K335">
            <v>0</v>
          </cell>
          <cell r="L335">
            <v>0</v>
          </cell>
        </row>
        <row r="335">
          <cell r="N335">
            <v>0.063096429786721</v>
          </cell>
        </row>
        <row r="335">
          <cell r="R335">
            <v>0</v>
          </cell>
        </row>
        <row r="336">
          <cell r="F336">
            <v>0</v>
          </cell>
          <cell r="G336">
            <v>0</v>
          </cell>
          <cell r="H336">
            <v>0</v>
          </cell>
        </row>
        <row r="336">
          <cell r="J336">
            <v>0</v>
          </cell>
          <cell r="K336">
            <v>0</v>
          </cell>
          <cell r="L336">
            <v>0</v>
          </cell>
        </row>
        <row r="336">
          <cell r="N336">
            <v>0.063094317806326</v>
          </cell>
        </row>
        <row r="336">
          <cell r="R336">
            <v>0</v>
          </cell>
        </row>
        <row r="337">
          <cell r="F337">
            <v>0</v>
          </cell>
          <cell r="G337">
            <v>0</v>
          </cell>
          <cell r="H337">
            <v>0</v>
          </cell>
        </row>
        <row r="337">
          <cell r="J337">
            <v>0</v>
          </cell>
          <cell r="K337">
            <v>0</v>
          </cell>
          <cell r="L337">
            <v>0</v>
          </cell>
        </row>
        <row r="337">
          <cell r="N337">
            <v>0.063092273954332</v>
          </cell>
        </row>
        <row r="337">
          <cell r="R337">
            <v>0</v>
          </cell>
        </row>
        <row r="338">
          <cell r="F338">
            <v>0</v>
          </cell>
          <cell r="G338">
            <v>0</v>
          </cell>
          <cell r="H338">
            <v>0</v>
          </cell>
        </row>
        <row r="338">
          <cell r="J338">
            <v>0</v>
          </cell>
          <cell r="K338">
            <v>0</v>
          </cell>
          <cell r="L338">
            <v>0</v>
          </cell>
        </row>
        <row r="338">
          <cell r="N338">
            <v>0.06309016197394</v>
          </cell>
        </row>
        <row r="338">
          <cell r="R338">
            <v>0</v>
          </cell>
        </row>
        <row r="339">
          <cell r="F339">
            <v>0</v>
          </cell>
          <cell r="G339">
            <v>0</v>
          </cell>
          <cell r="H339">
            <v>0</v>
          </cell>
        </row>
        <row r="339">
          <cell r="J339">
            <v>0</v>
          </cell>
          <cell r="K339">
            <v>0</v>
          </cell>
          <cell r="L339">
            <v>0</v>
          </cell>
        </row>
        <row r="339">
          <cell r="N339">
            <v>0.063088049993549</v>
          </cell>
        </row>
        <row r="339">
          <cell r="R339">
            <v>0</v>
          </cell>
        </row>
        <row r="340">
          <cell r="F340">
            <v>0</v>
          </cell>
          <cell r="G340">
            <v>0</v>
          </cell>
          <cell r="H340">
            <v>0</v>
          </cell>
        </row>
        <row r="340">
          <cell r="J340">
            <v>0</v>
          </cell>
          <cell r="K340">
            <v>0</v>
          </cell>
          <cell r="L340">
            <v>0</v>
          </cell>
        </row>
        <row r="340">
          <cell r="N340">
            <v>0.063086006141559</v>
          </cell>
        </row>
        <row r="340">
          <cell r="R340">
            <v>0</v>
          </cell>
        </row>
        <row r="341">
          <cell r="F341">
            <v>0</v>
          </cell>
          <cell r="G341">
            <v>0</v>
          </cell>
          <cell r="H341">
            <v>0</v>
          </cell>
        </row>
        <row r="341">
          <cell r="J341">
            <v>0</v>
          </cell>
          <cell r="K341">
            <v>0</v>
          </cell>
          <cell r="L341">
            <v>0</v>
          </cell>
        </row>
        <row r="341">
          <cell r="N341">
            <v>0.063083894161171</v>
          </cell>
        </row>
        <row r="341">
          <cell r="R341">
            <v>0</v>
          </cell>
        </row>
        <row r="342">
          <cell r="F342">
            <v>0</v>
          </cell>
          <cell r="G342">
            <v>0</v>
          </cell>
          <cell r="H342">
            <v>0</v>
          </cell>
        </row>
        <row r="342">
          <cell r="J342">
            <v>0</v>
          </cell>
          <cell r="K342">
            <v>0</v>
          </cell>
          <cell r="L342">
            <v>0</v>
          </cell>
        </row>
        <row r="342">
          <cell r="N342">
            <v>0.063081850309185</v>
          </cell>
        </row>
        <row r="342">
          <cell r="R342">
            <v>0</v>
          </cell>
        </row>
        <row r="343">
          <cell r="F343">
            <v>0</v>
          </cell>
          <cell r="G343">
            <v>0</v>
          </cell>
          <cell r="H343">
            <v>0</v>
          </cell>
        </row>
        <row r="343">
          <cell r="J343">
            <v>0</v>
          </cell>
          <cell r="K343">
            <v>0</v>
          </cell>
          <cell r="L343">
            <v>0</v>
          </cell>
        </row>
        <row r="343">
          <cell r="N343">
            <v>0.0630797383288</v>
          </cell>
        </row>
        <row r="343">
          <cell r="R343">
            <v>0</v>
          </cell>
        </row>
        <row r="344">
          <cell r="F344">
            <v>0</v>
          </cell>
          <cell r="G344">
            <v>0</v>
          </cell>
          <cell r="H344">
            <v>0</v>
          </cell>
        </row>
        <row r="344">
          <cell r="J344">
            <v>0</v>
          </cell>
          <cell r="K344">
            <v>0</v>
          </cell>
          <cell r="L344">
            <v>0</v>
          </cell>
        </row>
        <row r="344">
          <cell r="N344">
            <v>0.063077626348417</v>
          </cell>
        </row>
        <row r="344">
          <cell r="R344">
            <v>0</v>
          </cell>
        </row>
        <row r="345">
          <cell r="F345">
            <v>0</v>
          </cell>
          <cell r="G345">
            <v>0</v>
          </cell>
          <cell r="H345">
            <v>0</v>
          </cell>
        </row>
        <row r="345">
          <cell r="J345">
            <v>0</v>
          </cell>
          <cell r="K345">
            <v>0</v>
          </cell>
          <cell r="L345">
            <v>0</v>
          </cell>
        </row>
        <row r="345">
          <cell r="N345">
            <v>0.063075718753233</v>
          </cell>
        </row>
        <row r="345">
          <cell r="R345">
            <v>0</v>
          </cell>
        </row>
        <row r="346">
          <cell r="F346">
            <v>0</v>
          </cell>
          <cell r="G346">
            <v>0</v>
          </cell>
          <cell r="H346">
            <v>0</v>
          </cell>
        </row>
        <row r="346">
          <cell r="J346">
            <v>0</v>
          </cell>
          <cell r="K346">
            <v>0</v>
          </cell>
          <cell r="L346">
            <v>0</v>
          </cell>
        </row>
        <row r="346">
          <cell r="N346">
            <v>0.063073606772852</v>
          </cell>
        </row>
        <row r="346">
          <cell r="R346">
            <v>0</v>
          </cell>
        </row>
        <row r="347">
          <cell r="F347">
            <v>0</v>
          </cell>
          <cell r="G347">
            <v>0</v>
          </cell>
          <cell r="H347">
            <v>0</v>
          </cell>
        </row>
        <row r="347">
          <cell r="J347">
            <v>0</v>
          </cell>
          <cell r="K347">
            <v>0</v>
          </cell>
          <cell r="L347">
            <v>0</v>
          </cell>
        </row>
        <row r="347">
          <cell r="N347">
            <v>0.063071562920872</v>
          </cell>
        </row>
        <row r="347">
          <cell r="R347">
            <v>0</v>
          </cell>
        </row>
        <row r="348">
          <cell r="F348">
            <v>0</v>
          </cell>
          <cell r="G348">
            <v>0</v>
          </cell>
          <cell r="H348">
            <v>0</v>
          </cell>
        </row>
        <row r="348">
          <cell r="J348">
            <v>0</v>
          </cell>
          <cell r="K348">
            <v>0</v>
          </cell>
          <cell r="L348">
            <v>0</v>
          </cell>
        </row>
        <row r="348">
          <cell r="N348">
            <v>0.063069450940495</v>
          </cell>
        </row>
        <row r="348">
          <cell r="R348">
            <v>0</v>
          </cell>
        </row>
        <row r="349">
          <cell r="F349">
            <v>0</v>
          </cell>
          <cell r="G349">
            <v>0</v>
          </cell>
          <cell r="H349">
            <v>0</v>
          </cell>
        </row>
        <row r="349">
          <cell r="J349">
            <v>0</v>
          </cell>
          <cell r="K349">
            <v>0</v>
          </cell>
          <cell r="L349">
            <v>0</v>
          </cell>
        </row>
        <row r="349">
          <cell r="N349">
            <v>0.063067407088518</v>
          </cell>
        </row>
        <row r="349">
          <cell r="R349">
            <v>0</v>
          </cell>
        </row>
        <row r="350">
          <cell r="F350">
            <v>0</v>
          </cell>
          <cell r="G350">
            <v>0</v>
          </cell>
          <cell r="H350">
            <v>0</v>
          </cell>
        </row>
        <row r="350">
          <cell r="J350">
            <v>0</v>
          </cell>
          <cell r="K350">
            <v>0</v>
          </cell>
          <cell r="L350">
            <v>0</v>
          </cell>
        </row>
        <row r="350">
          <cell r="N350">
            <v>0.063065295108143</v>
          </cell>
        </row>
        <row r="350">
          <cell r="R350">
            <v>0</v>
          </cell>
        </row>
        <row r="351">
          <cell r="F351">
            <v>0</v>
          </cell>
          <cell r="G351">
            <v>0</v>
          </cell>
          <cell r="H351">
            <v>0</v>
          </cell>
        </row>
        <row r="351">
          <cell r="J351">
            <v>0</v>
          </cell>
          <cell r="K351">
            <v>0</v>
          </cell>
          <cell r="L351">
            <v>0</v>
          </cell>
        </row>
        <row r="351">
          <cell r="N351">
            <v>0.06306318312777</v>
          </cell>
        </row>
        <row r="351">
          <cell r="R351">
            <v>0</v>
          </cell>
        </row>
        <row r="352">
          <cell r="F352">
            <v>0</v>
          </cell>
          <cell r="G352">
            <v>0</v>
          </cell>
          <cell r="H352">
            <v>0</v>
          </cell>
        </row>
        <row r="352">
          <cell r="J352">
            <v>0</v>
          </cell>
          <cell r="K352">
            <v>0</v>
          </cell>
          <cell r="L352">
            <v>0</v>
          </cell>
        </row>
        <row r="352">
          <cell r="N352">
            <v>0.063061139275797</v>
          </cell>
        </row>
        <row r="352">
          <cell r="R352">
            <v>0</v>
          </cell>
        </row>
        <row r="353">
          <cell r="F353">
            <v>0</v>
          </cell>
          <cell r="G353">
            <v>0</v>
          </cell>
          <cell r="H353">
            <v>0</v>
          </cell>
        </row>
        <row r="353">
          <cell r="J353">
            <v>0</v>
          </cell>
          <cell r="K353">
            <v>0</v>
          </cell>
          <cell r="L353">
            <v>0</v>
          </cell>
        </row>
        <row r="353">
          <cell r="N353">
            <v>0.063059027295426</v>
          </cell>
        </row>
        <row r="353">
          <cell r="R353">
            <v>0</v>
          </cell>
        </row>
        <row r="354">
          <cell r="F354">
            <v>0</v>
          </cell>
          <cell r="G354">
            <v>0</v>
          </cell>
          <cell r="H354">
            <v>0</v>
          </cell>
        </row>
        <row r="354">
          <cell r="J354">
            <v>0</v>
          </cell>
          <cell r="K354">
            <v>0</v>
          </cell>
          <cell r="L354">
            <v>0</v>
          </cell>
        </row>
        <row r="354">
          <cell r="N354">
            <v>0.063056983443456</v>
          </cell>
        </row>
        <row r="354">
          <cell r="R354">
            <v>0</v>
          </cell>
        </row>
        <row r="355">
          <cell r="N355">
            <v>0.063054871463089</v>
          </cell>
        </row>
        <row r="356">
          <cell r="N356">
            <v>0.063052759482723</v>
          </cell>
        </row>
        <row r="357">
          <cell r="N357">
            <v>0.063050851887555</v>
          </cell>
        </row>
        <row r="358">
          <cell r="N358">
            <v>0.063048739907192</v>
          </cell>
        </row>
        <row r="359">
          <cell r="N359">
            <v>0.063046696055228</v>
          </cell>
        </row>
        <row r="360">
          <cell r="N360">
            <v>0.063044584074868</v>
          </cell>
        </row>
        <row r="361">
          <cell r="N361">
            <v>0.063042540222908</v>
          </cell>
        </row>
        <row r="362">
          <cell r="N362">
            <v>0.063040428242551</v>
          </cell>
        </row>
        <row r="363">
          <cell r="N363">
            <v>0.063038316262195</v>
          </cell>
        </row>
        <row r="364">
          <cell r="N364">
            <v>0.063036272410239</v>
          </cell>
        </row>
        <row r="365">
          <cell r="N365">
            <v>0.063034160429886</v>
          </cell>
        </row>
        <row r="366">
          <cell r="N366">
            <v>0.063032116577933</v>
          </cell>
        </row>
        <row r="367">
          <cell r="N367">
            <v>0.063030004597583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hyperlink" Target="http://nrstg1s.djnr.com/cgi-bin/DJInteractive?cgi=WEB_FLAT_PAGE&amp;GJANum=228471440&amp;page=wrapper/index&amp;entry_point=1" TargetMode="External"/><Relationship Id="rId2" Type="http://schemas.openxmlformats.org/officeDocument/2006/relationships/hyperlink" Target="http://www.energy.state.or.us/office/rel/rel98e.htm" TargetMode="External"/><Relationship Id="rId3" Type="http://schemas.openxmlformats.org/officeDocument/2006/relationships/hyperlink" Target="http://www.energy.state.or.us/office/rel/rel98g.htm" TargetMode="External"/><Relationship Id="rId4" Type="http://schemas.openxmlformats.org/officeDocument/2006/relationships/hyperlink" Target="http://nrstg1s.djnr.com/cgi-bin/DJInteractive?cgi=WEB_FLAT_PAGE&amp;GJANum=228471440&amp;page=wrapper/index&amp;entry_point=1" TargetMode="External"/><Relationship Id="rId5" Type="http://schemas.openxmlformats.org/officeDocument/2006/relationships/hyperlink" Target="http://nrstg1s.djnr.com/cgi-bin/DJInteractive?cgi=WEB_FLAT_PAGE&amp;GJANum=228471440&amp;page=wrapper/index&amp;entry_point=1" TargetMode="External"/><Relationship Id="rId6" Type="http://schemas.openxmlformats.org/officeDocument/2006/relationships/hyperlink" Target="http://www.energy.state.or.us/office/rel/rel98e.htm" TargetMode="External"/><Relationship Id="rId7" Type="http://schemas.openxmlformats.org/officeDocument/2006/relationships/hyperlink" Target="http://www.energy.state.or.us/office/rel/rel98g.htm" TargetMode="External"/><Relationship Id="rId8" Type="http://schemas.openxmlformats.org/officeDocument/2006/relationships/hyperlink" Target="http://nrstg1s.djnr.com/cgi-bin/DJInteractive?cgi=WEB_FLAT_PAGE&amp;GJANum=228471440&amp;page=wrapper/index&amp;entry_point=1" TargetMode="External"/><Relationship Id="rId9" Type="http://schemas.openxmlformats.org/officeDocument/2006/relationships/drawing" Target="../drawings/drawing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2.7"/>
    <col collapsed="false" customWidth="false" hidden="false" outlineLevel="0" max="2" min="2" style="1" width="9.14"/>
    <col collapsed="false" customWidth="true" hidden="false" outlineLevel="0" max="3" min="3" style="1" width="10.99"/>
    <col collapsed="false" customWidth="true" hidden="false" outlineLevel="0" max="4" min="4" style="1" width="10.71"/>
    <col collapsed="false" customWidth="false" hidden="false" outlineLevel="0" max="5" min="5" style="1" width="9.14"/>
    <col collapsed="false" customWidth="true" hidden="false" outlineLevel="0" max="6" min="6" style="1" width="10.71"/>
    <col collapsed="false" customWidth="false" hidden="false" outlineLevel="0" max="7" min="7" style="1" width="9.14"/>
    <col collapsed="false" customWidth="true" hidden="false" outlineLevel="0" max="8" min="8" style="1" width="9.85"/>
    <col collapsed="false" customWidth="true" hidden="false" outlineLevel="0" max="9" min="9" style="1" width="10.71"/>
    <col collapsed="false" customWidth="false" hidden="false" outlineLevel="0" max="10" min="10" style="1" width="9.14"/>
    <col collapsed="false" customWidth="true" hidden="false" outlineLevel="0" max="11" min="11" style="1" width="12.28"/>
    <col collapsed="false" customWidth="false" hidden="false" outlineLevel="0" max="257" min="12" style="1" width="9.14"/>
  </cols>
  <sheetData>
    <row r="1" customFormat="false" ht="12" hidden="false" customHeight="false" outlineLevel="0" collapsed="false">
      <c r="A1" s="2"/>
      <c r="C1" s="3" t="s">
        <v>0</v>
      </c>
      <c r="D1" s="4" t="s">
        <v>1</v>
      </c>
      <c r="E1" s="4" t="s">
        <v>2</v>
      </c>
      <c r="F1" s="4" t="s">
        <v>3</v>
      </c>
      <c r="G1" s="5"/>
      <c r="H1" s="6" t="s">
        <v>4</v>
      </c>
      <c r="I1" s="7" t="s">
        <v>5</v>
      </c>
    </row>
    <row r="2" customFormat="false" ht="12" hidden="false" customHeight="false" outlineLevel="0" collapsed="false">
      <c r="A2" s="8" t="n">
        <f aca="false">B3-B2</f>
        <v>31</v>
      </c>
      <c r="B2" s="9" t="n">
        <v>35551</v>
      </c>
      <c r="C2" s="10" t="n">
        <f aca="false">VLOOKUP($B2,Forecast!$C$5:$S$100,16)</f>
        <v>2740580.64516129</v>
      </c>
      <c r="D2" s="10" t="n">
        <f aca="false">VLOOKUP($B2,Forecast!$C$5:$S$100,5)</f>
        <v>2216129.03225806</v>
      </c>
      <c r="E2" s="10" t="n">
        <f aca="false">VLOOKUP($B2,Forecast!$C$5:$S$100,17)</f>
        <v>566806.451612903</v>
      </c>
      <c r="F2" s="11" t="n">
        <v>48797000</v>
      </c>
      <c r="G2" s="12" t="n">
        <f aca="false">B2</f>
        <v>35551</v>
      </c>
      <c r="H2" s="13"/>
      <c r="I2" s="14"/>
    </row>
    <row r="3" customFormat="false" ht="11.25" hidden="false" customHeight="false" outlineLevel="0" collapsed="false">
      <c r="A3" s="8" t="n">
        <f aca="false">B4-B3</f>
        <v>30</v>
      </c>
      <c r="B3" s="15" t="n">
        <f aca="false">DATE(YEAR(B2),MONTH(B2)+1,1)</f>
        <v>35582</v>
      </c>
      <c r="C3" s="10" t="n">
        <f aca="false">VLOOKUP($B3,Forecast!$C$5:$S$100,16)</f>
        <v>2710766.66666667</v>
      </c>
      <c r="D3" s="16" t="n">
        <f aca="false">VLOOKUP($B3,Forecast!$C$5:$S$100,5)</f>
        <v>2185300</v>
      </c>
      <c r="E3" s="17" t="n">
        <f aca="false">VLOOKUP($B3,Forecast!$C$5:$S$100,17)</f>
        <v>586100</v>
      </c>
      <c r="F3" s="11" t="n">
        <v>66511000</v>
      </c>
      <c r="G3" s="18" t="n">
        <f aca="false">B3</f>
        <v>35582</v>
      </c>
      <c r="H3" s="2"/>
      <c r="I3" s="19"/>
    </row>
    <row r="4" customFormat="false" ht="12" hidden="false" customHeight="false" outlineLevel="0" collapsed="false">
      <c r="A4" s="8" t="n">
        <f aca="false">B5-B4</f>
        <v>31</v>
      </c>
      <c r="B4" s="20" t="n">
        <f aca="false">DATE(YEAR(B3),MONTH(B3)+1,1)</f>
        <v>35612</v>
      </c>
      <c r="C4" s="10" t="n">
        <f aca="false">VLOOKUP($B4,Forecast!$C$5:$S$100,16)</f>
        <v>2688451.61290323</v>
      </c>
      <c r="D4" s="21" t="n">
        <f aca="false">VLOOKUP($B4,Forecast!$C$5:$S$100,5)</f>
        <v>2460935.48387097</v>
      </c>
      <c r="E4" s="22" t="n">
        <f aca="false">VLOOKUP($B4,Forecast!$C$5:$S$100,17)</f>
        <v>271741.935483871</v>
      </c>
      <c r="F4" s="23" t="n">
        <v>74703000</v>
      </c>
      <c r="G4" s="18" t="n">
        <f aca="false">B4</f>
        <v>35612</v>
      </c>
      <c r="H4" s="2"/>
      <c r="I4" s="19"/>
    </row>
    <row r="5" customFormat="false" ht="11.25" hidden="false" customHeight="false" outlineLevel="0" collapsed="false">
      <c r="A5" s="8" t="n">
        <f aca="false">B6-B5</f>
        <v>31</v>
      </c>
      <c r="B5" s="24" t="n">
        <f aca="false">DATE(YEAR(B4),MONTH(B4)+1,1)</f>
        <v>35643</v>
      </c>
      <c r="C5" s="10" t="n">
        <f aca="false">VLOOKUP($B5,Forecast!$C$5:$S$100,16)</f>
        <v>2625677.41935484</v>
      </c>
      <c r="D5" s="10" t="n">
        <f aca="false">VLOOKUP($B5,Forecast!$C$5:$S$100,5)</f>
        <v>2513838.70967742</v>
      </c>
      <c r="E5" s="10" t="n">
        <f aca="false">VLOOKUP($B5,Forecast!$C$5:$S$100,17)</f>
        <v>175032.258064516</v>
      </c>
      <c r="F5" s="25" t="n">
        <v>80577000</v>
      </c>
      <c r="G5" s="18" t="n">
        <f aca="false">B5</f>
        <v>35643</v>
      </c>
      <c r="H5" s="2"/>
      <c r="I5" s="19"/>
    </row>
    <row r="6" customFormat="false" ht="11.25" hidden="false" customHeight="false" outlineLevel="0" collapsed="false">
      <c r="A6" s="8" t="n">
        <f aca="false">B7-B6</f>
        <v>30</v>
      </c>
      <c r="B6" s="24" t="n">
        <f aca="false">DATE(YEAR(B5),MONTH(B5)+1,1)</f>
        <v>35674</v>
      </c>
      <c r="C6" s="10" t="n">
        <f aca="false">VLOOKUP($B6,Forecast!$C$5:$S$100,16)</f>
        <v>2784333.33333333</v>
      </c>
      <c r="D6" s="10" t="n">
        <f aca="false">VLOOKUP($B6,Forecast!$C$5:$S$100,5)</f>
        <v>2709566.66666667</v>
      </c>
      <c r="E6" s="10" t="n">
        <f aca="false">VLOOKUP($B6,Forecast!$C$5:$S$100,17)</f>
        <v>139866.666666667</v>
      </c>
      <c r="F6" s="25" t="n">
        <v>84058000</v>
      </c>
      <c r="G6" s="18" t="n">
        <f aca="false">B6</f>
        <v>35674</v>
      </c>
      <c r="H6" s="2"/>
      <c r="I6" s="19"/>
    </row>
    <row r="7" customFormat="false" ht="12" hidden="false" customHeight="false" outlineLevel="0" collapsed="false">
      <c r="A7" s="8" t="n">
        <f aca="false">B8-B7</f>
        <v>31</v>
      </c>
      <c r="B7" s="26" t="n">
        <f aca="false">DATE(YEAR(B6),MONTH(B6)+1,1)</f>
        <v>35704</v>
      </c>
      <c r="C7" s="22" t="n">
        <f aca="false">VLOOKUP($B7,Forecast!$C$5:$S$100,16)</f>
        <v>2577225.80645161</v>
      </c>
      <c r="D7" s="22" t="n">
        <f aca="false">VLOOKUP($B7,Forecast!$C$5:$S$100,5)</f>
        <v>2319903.22580645</v>
      </c>
      <c r="E7" s="22" t="n">
        <f aca="false">VLOOKUP($B7,Forecast!$C$5:$S$100,17)</f>
        <v>320000</v>
      </c>
      <c r="F7" s="23" t="n">
        <v>93976000</v>
      </c>
      <c r="G7" s="27" t="n">
        <f aca="false">B7</f>
        <v>35704</v>
      </c>
      <c r="H7" s="28"/>
      <c r="I7" s="29"/>
    </row>
    <row r="8" customFormat="false" ht="12" hidden="false" customHeight="false" outlineLevel="0" collapsed="false">
      <c r="A8" s="8" t="n">
        <f aca="false">B9-B8</f>
        <v>30</v>
      </c>
      <c r="B8" s="24" t="n">
        <f aca="false">DATE(YEAR(B7),MONTH(B7)+1,1)</f>
        <v>35735</v>
      </c>
      <c r="C8" s="10" t="n">
        <f aca="false">VLOOKUP($B8,Forecast!$C$5:$S$100,16)</f>
        <v>2321666.66666667</v>
      </c>
      <c r="D8" s="10" t="n">
        <f aca="false">VLOOKUP($B8,Forecast!$C$5:$S$100,5)</f>
        <v>2419633.33333333</v>
      </c>
      <c r="E8" s="10" t="n">
        <f aca="false">VLOOKUP($B8,Forecast!$C$5:$S$100,17)</f>
        <v>-34933.3333333333</v>
      </c>
      <c r="F8" s="30" t="n">
        <v>92893000</v>
      </c>
      <c r="G8" s="18" t="n">
        <f aca="false">B8</f>
        <v>35735</v>
      </c>
      <c r="H8" s="2"/>
      <c r="I8" s="19"/>
    </row>
    <row r="9" customFormat="false" ht="11.25" hidden="false" customHeight="false" outlineLevel="0" collapsed="false">
      <c r="A9" s="8" t="n">
        <f aca="false">B10-B9</f>
        <v>31</v>
      </c>
      <c r="B9" s="24" t="n">
        <f aca="false">DATE(YEAR(B8),MONTH(B8)+1,1)</f>
        <v>35765</v>
      </c>
      <c r="C9" s="10" t="n">
        <f aca="false">VLOOKUP($B9,Forecast!$C$5:$S$100,16)</f>
        <v>1857548.38709677</v>
      </c>
      <c r="D9" s="10" t="n">
        <f aca="false">VLOOKUP($B9,Forecast!$C$5:$S$100,5)</f>
        <v>3118516.12903226</v>
      </c>
      <c r="E9" s="10" t="n">
        <f aca="false">VLOOKUP($B9,Forecast!$C$5:$S$100,17)</f>
        <v>-1209580.64516129</v>
      </c>
      <c r="F9" s="25" t="n">
        <v>55335000</v>
      </c>
      <c r="G9" s="18" t="n">
        <f aca="false">B9</f>
        <v>35765</v>
      </c>
      <c r="H9" s="2"/>
      <c r="I9" s="19"/>
    </row>
    <row r="10" customFormat="false" ht="11.25" hidden="false" customHeight="false" outlineLevel="0" collapsed="false">
      <c r="A10" s="8" t="n">
        <f aca="false">B11-B10</f>
        <v>31</v>
      </c>
      <c r="B10" s="24" t="n">
        <f aca="false">DATE(YEAR(B9),MONTH(B9)+1,1)</f>
        <v>35796</v>
      </c>
      <c r="C10" s="10" t="n">
        <f aca="false">VLOOKUP($B10,Forecast!$C$5:$S$100,16)</f>
        <v>2426580.64516129</v>
      </c>
      <c r="D10" s="10" t="n">
        <f aca="false">VLOOKUP($B10,Forecast!$C$5:$S$100,5)</f>
        <v>2979709.67741935</v>
      </c>
      <c r="E10" s="10" t="n">
        <f aca="false">VLOOKUP($B10,Forecast!$C$5:$S$100,17)</f>
        <v>-490709.677419355</v>
      </c>
      <c r="F10" s="25" t="n">
        <v>39934000</v>
      </c>
      <c r="G10" s="18" t="n">
        <f aca="false">B10</f>
        <v>35796</v>
      </c>
      <c r="H10" s="2"/>
      <c r="I10" s="19"/>
    </row>
    <row r="11" customFormat="false" ht="12" hidden="false" customHeight="false" outlineLevel="0" collapsed="false">
      <c r="A11" s="8" t="n">
        <f aca="false">B12-B11</f>
        <v>28</v>
      </c>
      <c r="B11" s="24" t="n">
        <f aca="false">DATE(YEAR(B10),MONTH(B10)+1,1)</f>
        <v>35827</v>
      </c>
      <c r="C11" s="10" t="n">
        <f aca="false">VLOOKUP($B11,Forecast!$C$5:$S$100,16)</f>
        <v>2395428.57142857</v>
      </c>
      <c r="D11" s="10" t="n">
        <f aca="false">VLOOKUP($B11,Forecast!$C$5:$S$100,5)</f>
        <v>3107285.71428571</v>
      </c>
      <c r="E11" s="10" t="n">
        <f aca="false">VLOOKUP($B11,Forecast!$C$5:$S$100,17)</f>
        <v>-656928.571428572</v>
      </c>
      <c r="F11" s="25" t="n">
        <v>21507000</v>
      </c>
      <c r="G11" s="18" t="n">
        <f aca="false">B11</f>
        <v>35827</v>
      </c>
      <c r="H11" s="31" t="n">
        <v>0.226812169312169</v>
      </c>
      <c r="I11" s="32" t="n">
        <v>0.200701058201059</v>
      </c>
    </row>
    <row r="12" customFormat="false" ht="12" hidden="false" customHeight="false" outlineLevel="0" collapsed="false">
      <c r="A12" s="8" t="n">
        <f aca="false">B13-B12</f>
        <v>31</v>
      </c>
      <c r="B12" s="26" t="n">
        <f aca="false">DATE(YEAR(B11),MONTH(B11)+1,1)</f>
        <v>35855</v>
      </c>
      <c r="C12" s="22" t="n">
        <f aca="false">VLOOKUP($B12,Forecast!$C$5:$S$100,16)</f>
        <v>2752354.83870968</v>
      </c>
      <c r="D12" s="22" t="n">
        <f aca="false">VLOOKUP($B12,Forecast!$C$5:$S$100,5)</f>
        <v>2722354.83870968</v>
      </c>
      <c r="E12" s="22" t="n">
        <f aca="false">VLOOKUP($B12,Forecast!$C$5:$S$100,17)</f>
        <v>59258.064516129</v>
      </c>
      <c r="F12" s="23" t="n">
        <v>23218000</v>
      </c>
      <c r="G12" s="27" t="n">
        <f aca="false">B12</f>
        <v>35855</v>
      </c>
      <c r="H12" s="33" t="n">
        <v>0.282741935483871</v>
      </c>
      <c r="I12" s="34" t="n">
        <v>0.258548387096774</v>
      </c>
      <c r="K12" s="35" t="s">
        <v>6</v>
      </c>
      <c r="L12" s="36" t="s">
        <v>7</v>
      </c>
      <c r="M12" s="37" t="s">
        <v>8</v>
      </c>
    </row>
    <row r="13" customFormat="false" ht="11.25" hidden="false" customHeight="false" outlineLevel="0" collapsed="false">
      <c r="A13" s="8" t="n">
        <f aca="false">B14-B13</f>
        <v>30</v>
      </c>
      <c r="B13" s="24" t="n">
        <f aca="false">DATE(YEAR(B12),MONTH(B12)+1,1)</f>
        <v>35886</v>
      </c>
      <c r="C13" s="10" t="n">
        <f aca="false">VLOOKUP($B13,Forecast!$C$5:$S$100,16)</f>
        <v>2744966.66666667</v>
      </c>
      <c r="D13" s="10" t="n">
        <f aca="false">VLOOKUP($B13,Forecast!$C$5:$S$100,5)</f>
        <v>2586866.66666667</v>
      </c>
      <c r="E13" s="10" t="n">
        <f aca="false">VLOOKUP($B13,Forecast!$C$5:$S$100,17)</f>
        <v>170233.333333333</v>
      </c>
      <c r="F13" s="25" t="n">
        <v>28262000</v>
      </c>
      <c r="G13" s="18" t="n">
        <f aca="false">B13</f>
        <v>35886</v>
      </c>
      <c r="H13" s="31" t="n">
        <v>0.347444444444444</v>
      </c>
      <c r="I13" s="32" t="n">
        <v>0.266908045977011</v>
      </c>
      <c r="K13" s="38" t="s">
        <v>9</v>
      </c>
      <c r="L13" s="39" t="n">
        <v>0.153</v>
      </c>
      <c r="M13" s="40" t="n">
        <v>0.191</v>
      </c>
    </row>
    <row r="14" customFormat="false" ht="12" hidden="false" customHeight="false" outlineLevel="0" collapsed="false">
      <c r="A14" s="8" t="n">
        <f aca="false">B15-B14</f>
        <v>31</v>
      </c>
      <c r="B14" s="24" t="n">
        <f aca="false">DATE(YEAR(B13),MONTH(B13)+1,1)</f>
        <v>35916</v>
      </c>
      <c r="C14" s="10" t="e">
        <f aca="false">VLOOKUP($B14,Forecast!$C$5:$S$100,16)</f>
        <v>#DIV/0!</v>
      </c>
      <c r="D14" s="10" t="e">
        <f aca="false">VLOOKUP($B14,Forecast!$C$5:$S$100,5)</f>
        <v>#DIV/0!</v>
      </c>
      <c r="E14" s="10" t="e">
        <f aca="false">VLOOKUP($B14,Forecast!$C$5:$S$100,17)</f>
        <v>#DIV/0!</v>
      </c>
      <c r="F14" s="25" t="s">
        <v>10</v>
      </c>
      <c r="G14" s="18" t="n">
        <f aca="false">B14</f>
        <v>35916</v>
      </c>
      <c r="H14" s="31" t="n">
        <v>0.293978494623656</v>
      </c>
      <c r="I14" s="32" t="n">
        <v>0.208978494623656</v>
      </c>
      <c r="K14" s="41" t="s">
        <v>11</v>
      </c>
      <c r="L14" s="42" t="n">
        <v>0.197</v>
      </c>
      <c r="M14" s="43" t="n">
        <v>0.239</v>
      </c>
    </row>
    <row r="15" customFormat="false" ht="12" hidden="false" customHeight="false" outlineLevel="0" collapsed="false">
      <c r="A15" s="8" t="n">
        <f aca="false">B16-B15</f>
        <v>30</v>
      </c>
      <c r="B15" s="24" t="n">
        <f aca="false">DATE(YEAR(B14),MONTH(B14)+1,1)</f>
        <v>35947</v>
      </c>
      <c r="C15" s="10" t="e">
        <f aca="false">VLOOKUP($B15,Forecast!$C$5:$S$100,16)</f>
        <v>#DIV/0!</v>
      </c>
      <c r="D15" s="10" t="e">
        <f aca="false">VLOOKUP($B15,Forecast!$C$5:$S$100,5)</f>
        <v>#DIV/0!</v>
      </c>
      <c r="E15" s="10" t="e">
        <f aca="false">VLOOKUP($B15,Forecast!$C$5:$S$100,17)</f>
        <v>#DIV/0!</v>
      </c>
      <c r="F15" s="25" t="s">
        <v>10</v>
      </c>
      <c r="G15" s="18" t="n">
        <f aca="false">B15</f>
        <v>35947</v>
      </c>
      <c r="H15" s="31" t="n">
        <v>0.371000000000001</v>
      </c>
      <c r="I15" s="32" t="n">
        <v>0.0755000000000001</v>
      </c>
    </row>
    <row r="16" customFormat="false" ht="11.25" hidden="false" customHeight="false" outlineLevel="0" collapsed="false">
      <c r="A16" s="8" t="n">
        <f aca="false">B17-B16</f>
        <v>31</v>
      </c>
      <c r="B16" s="24" t="n">
        <f aca="false">DATE(YEAR(B15),MONTH(B15)+1,1)</f>
        <v>35977</v>
      </c>
      <c r="C16" s="10" t="e">
        <f aca="false">VLOOKUP($B16,Forecast!$C$5:$S$100,16)</f>
        <v>#DIV/0!</v>
      </c>
      <c r="D16" s="10" t="e">
        <f aca="false">VLOOKUP($B16,Forecast!$C$5:$S$100,5)</f>
        <v>#DIV/0!</v>
      </c>
      <c r="E16" s="10" t="e">
        <f aca="false">VLOOKUP($B16,Forecast!$C$5:$S$100,17)</f>
        <v>#DIV/0!</v>
      </c>
      <c r="F16" s="25" t="s">
        <v>10</v>
      </c>
      <c r="G16" s="18" t="n">
        <f aca="false">B16</f>
        <v>35977</v>
      </c>
      <c r="H16" s="31" t="n">
        <v>0.47002688172043</v>
      </c>
      <c r="I16" s="32" t="n">
        <v>0.22102688172043</v>
      </c>
      <c r="K16" s="44" t="s">
        <v>12</v>
      </c>
      <c r="L16" s="45" t="s">
        <v>7</v>
      </c>
    </row>
    <row r="17" customFormat="false" ht="11.25" hidden="false" customHeight="false" outlineLevel="0" collapsed="false">
      <c r="A17" s="8" t="n">
        <f aca="false">B18-B17</f>
        <v>31</v>
      </c>
      <c r="B17" s="24" t="n">
        <f aca="false">DATE(YEAR(B16),MONTH(B16)+1,1)</f>
        <v>36008</v>
      </c>
      <c r="C17" s="10" t="n">
        <f aca="false">VLOOKUP($B17,Forecast!$C$5:$S$100,16)</f>
        <v>2993032.25806452</v>
      </c>
      <c r="D17" s="10" t="n">
        <f aca="false">VLOOKUP($B17,Forecast!$C$5:$S$100,5)</f>
        <v>2905967.74193548</v>
      </c>
      <c r="E17" s="10" t="n">
        <f aca="false">VLOOKUP($B17,Forecast!$C$5:$S$100,17)</f>
        <v>82322.5806451613</v>
      </c>
      <c r="F17" s="25" t="n">
        <v>74661000</v>
      </c>
      <c r="G17" s="18" t="n">
        <f aca="false">B17</f>
        <v>36008</v>
      </c>
      <c r="H17" s="31" t="n">
        <v>0.497580645161292</v>
      </c>
      <c r="I17" s="32" t="n">
        <v>0.452419354838711</v>
      </c>
      <c r="K17" s="46" t="s">
        <v>9</v>
      </c>
      <c r="L17" s="40" t="n">
        <v>0.56</v>
      </c>
    </row>
    <row r="18" customFormat="false" ht="12" hidden="false" customHeight="false" outlineLevel="0" collapsed="false">
      <c r="A18" s="8" t="n">
        <f aca="false">B19-B18</f>
        <v>30</v>
      </c>
      <c r="B18" s="24" t="n">
        <f aca="false">DATE(YEAR(B17),MONTH(B17)+1,1)</f>
        <v>36039</v>
      </c>
      <c r="C18" s="10" t="n">
        <f aca="false">VLOOKUP($B18,Forecast!$C$5:$S$100,16)</f>
        <v>2731954.02298851</v>
      </c>
      <c r="D18" s="10" t="n">
        <f aca="false">VLOOKUP($B18,Forecast!$C$5:$S$100,5)</f>
        <v>2551133.33333333</v>
      </c>
      <c r="E18" s="10" t="n">
        <f aca="false">VLOOKUP($B18,Forecast!$C$5:$S$100,17)</f>
        <v>184300</v>
      </c>
      <c r="F18" s="25" t="n">
        <v>77170000</v>
      </c>
      <c r="G18" s="18" t="n">
        <f aca="false">B18</f>
        <v>36039</v>
      </c>
      <c r="H18" s="31" t="n">
        <v>0.401040229885057</v>
      </c>
      <c r="I18" s="32" t="n">
        <v>0.300005747126437</v>
      </c>
      <c r="K18" s="47" t="s">
        <v>11</v>
      </c>
      <c r="L18" s="43" t="n">
        <v>0.53</v>
      </c>
    </row>
    <row r="19" customFormat="false" ht="12" hidden="false" customHeight="false" outlineLevel="0" collapsed="false">
      <c r="A19" s="8" t="n">
        <f aca="false">B20-B19</f>
        <v>31</v>
      </c>
      <c r="B19" s="26" t="n">
        <f aca="false">DATE(YEAR(B18),MONTH(B18)+1,1)</f>
        <v>36069</v>
      </c>
      <c r="C19" s="22" t="n">
        <f aca="false">VLOOKUP($B19,Forecast!$C$5:$S$100,16)</f>
        <v>2713322.58064516</v>
      </c>
      <c r="D19" s="22" t="n">
        <f aca="false">VLOOKUP($B19,Forecast!$C$5:$S$100,5)</f>
        <v>2319483.87096774</v>
      </c>
      <c r="E19" s="22" t="n">
        <f aca="false">VLOOKUP($B19,Forecast!$C$5:$S$100,17)</f>
        <v>521161.290322581</v>
      </c>
      <c r="F19" s="23" t="n">
        <v>93259000</v>
      </c>
      <c r="G19" s="27" t="n">
        <f aca="false">B19</f>
        <v>36069</v>
      </c>
      <c r="H19" s="33" t="n">
        <v>0.511290322580646</v>
      </c>
      <c r="I19" s="34" t="n">
        <v>0.428064516129033</v>
      </c>
    </row>
    <row r="20" customFormat="false" ht="12" hidden="false" customHeight="false" outlineLevel="0" collapsed="false">
      <c r="A20" s="8" t="n">
        <f aca="false">B21-B20</f>
        <v>30</v>
      </c>
      <c r="B20" s="24" t="n">
        <f aca="false">DATE(YEAR(B19),MONTH(B19)+1,1)</f>
        <v>36100</v>
      </c>
      <c r="C20" s="10" t="n">
        <f aca="false">VLOOKUP($B20,Forecast!$C$5:$S$100,16)</f>
        <v>2629533.33333333</v>
      </c>
      <c r="D20" s="10" t="n">
        <f aca="false">VLOOKUP($B20,Forecast!$C$5:$S$100,5)</f>
        <v>2501400</v>
      </c>
      <c r="E20" s="10" t="n">
        <f aca="false">VLOOKUP($B20,Forecast!$C$5:$S$100,17)</f>
        <v>184833.333333333</v>
      </c>
      <c r="F20" s="30" t="n">
        <v>98791000</v>
      </c>
      <c r="G20" s="18" t="n">
        <f aca="false">B20</f>
        <v>36100</v>
      </c>
      <c r="H20" s="31" t="n">
        <v>0.379940476190477</v>
      </c>
      <c r="I20" s="32" t="n">
        <v>0.361726190476191</v>
      </c>
    </row>
    <row r="21" customFormat="false" ht="11.25" hidden="false" customHeight="false" outlineLevel="0" collapsed="false">
      <c r="A21" s="8" t="n">
        <f aca="false">B22-B21</f>
        <v>31</v>
      </c>
      <c r="B21" s="24" t="n">
        <f aca="false">DATE(YEAR(B20),MONTH(B20)+1,1)</f>
        <v>36130</v>
      </c>
      <c r="C21" s="10" t="n">
        <f aca="false">VLOOKUP($B21,Forecast!$C$5:$S$100,16)</f>
        <v>2541066.99751861</v>
      </c>
      <c r="D21" s="10" t="n">
        <f aca="false">VLOOKUP($B21,Forecast!$C$5:$S$100,5)</f>
        <v>3137766.66666667</v>
      </c>
      <c r="E21" s="10" t="n">
        <f aca="false">VLOOKUP($B21,Forecast!$C$5:$S$100,17)</f>
        <v>-571354.838709678</v>
      </c>
      <c r="F21" s="25" t="n">
        <v>81080000</v>
      </c>
      <c r="G21" s="18" t="n">
        <f aca="false">B21</f>
        <v>36130</v>
      </c>
      <c r="H21" s="31" t="n">
        <v>0.424949944382648</v>
      </c>
      <c r="I21" s="32" t="n">
        <v>0.43960511679644</v>
      </c>
    </row>
    <row r="22" customFormat="false" ht="11.25" hidden="false" customHeight="false" outlineLevel="0" collapsed="false">
      <c r="A22" s="8" t="n">
        <f aca="false">B23-B22</f>
        <v>31</v>
      </c>
      <c r="B22" s="24" t="n">
        <f aca="false">DATE(YEAR(B21),MONTH(B21)+1,1)</f>
        <v>36161</v>
      </c>
      <c r="C22" s="10" t="n">
        <f aca="false">VLOOKUP($B22,Forecast!$C$5:$S$100,16)</f>
        <v>2398366.05890603</v>
      </c>
      <c r="D22" s="10" t="n">
        <f aca="false">VLOOKUP($B22,Forecast!$C$5:$S$100,5)</f>
        <v>2987387.09677419</v>
      </c>
      <c r="E22" s="10" t="n">
        <f aca="false">VLOOKUP($B22,Forecast!$C$5:$S$100,17)</f>
        <v>-544838.709677419</v>
      </c>
      <c r="F22" s="25" t="n">
        <v>65284000</v>
      </c>
      <c r="G22" s="18" t="n">
        <f aca="false">B22</f>
        <v>36161</v>
      </c>
      <c r="H22" s="31" t="n">
        <v>0.160350389321468</v>
      </c>
      <c r="I22" s="32" t="n">
        <v>0.15448832035595</v>
      </c>
    </row>
    <row r="23" customFormat="false" ht="11.25" hidden="false" customHeight="false" outlineLevel="0" collapsed="false">
      <c r="A23" s="8" t="n">
        <f aca="false">B24-B23</f>
        <v>28</v>
      </c>
      <c r="B23" s="24" t="n">
        <f aca="false">DATE(YEAR(B22),MONTH(B22)+1,1)</f>
        <v>36192</v>
      </c>
      <c r="C23" s="10" t="n">
        <f aca="false">VLOOKUP($B23,Forecast!$C$5:$S$100,16)</f>
        <v>2416821.42857143</v>
      </c>
      <c r="D23" s="10" t="n">
        <f aca="false">VLOOKUP($B23,Forecast!$C$5:$S$100,5)</f>
        <v>2933071.42857143</v>
      </c>
      <c r="E23" s="10" t="n">
        <f aca="false">VLOOKUP($B23,Forecast!$C$5:$S$100,17)</f>
        <v>-446642.857142857</v>
      </c>
      <c r="F23" s="25" t="n">
        <v>52783000</v>
      </c>
      <c r="G23" s="18" t="n">
        <f aca="false">B23</f>
        <v>36192</v>
      </c>
      <c r="H23" s="31" t="n">
        <v>0.222321428571429</v>
      </c>
      <c r="I23" s="32" t="n">
        <v>0.188214285714286</v>
      </c>
    </row>
    <row r="24" customFormat="false" ht="12" hidden="false" customHeight="false" outlineLevel="0" collapsed="false">
      <c r="A24" s="8" t="n">
        <f aca="false">B25-B24</f>
        <v>31</v>
      </c>
      <c r="B24" s="26" t="n">
        <f aca="false">DATE(YEAR(B23),MONTH(B23)+1,1)</f>
        <v>36220</v>
      </c>
      <c r="C24" s="22" t="n">
        <f aca="false">VLOOKUP($B24,Forecast!$C$5:$S$100,16)</f>
        <v>2511322.58064516</v>
      </c>
      <c r="D24" s="22" t="n">
        <f aca="false">VLOOKUP($B24,Forecast!$C$5:$S$100,5)</f>
        <v>2835258.06451613</v>
      </c>
      <c r="E24" s="22" t="n">
        <f aca="false">VLOOKUP($B24,Forecast!$C$5:$S$100,17)</f>
        <v>-251032.258064516</v>
      </c>
      <c r="F24" s="23" t="n">
        <v>44969000</v>
      </c>
      <c r="G24" s="27" t="n">
        <f aca="false">B24</f>
        <v>36220</v>
      </c>
      <c r="H24" s="33" t="n">
        <v>0.157096774193548</v>
      </c>
      <c r="I24" s="34" t="n">
        <v>0.109032258064516</v>
      </c>
    </row>
    <row r="25" customFormat="false" ht="11.25" hidden="false" customHeight="false" outlineLevel="0" collapsed="false">
      <c r="A25" s="8" t="n">
        <f aca="false">B26-B25</f>
        <v>30</v>
      </c>
      <c r="B25" s="24" t="n">
        <f aca="false">DATE(YEAR(B24),MONTH(B24)+1,1)</f>
        <v>36251</v>
      </c>
      <c r="C25" s="10" t="n">
        <f aca="false">VLOOKUP($B25,Forecast!$C$5:$S$100,16)</f>
        <v>2544500</v>
      </c>
      <c r="D25" s="10" t="n">
        <f aca="false">VLOOKUP($B25,Forecast!$C$5:$S$100,5)</f>
        <v>2801266.66666667</v>
      </c>
      <c r="E25" s="10" t="n">
        <f aca="false">VLOOKUP($B25,Forecast!$C$5:$S$100,17)</f>
        <v>-205733.333333333</v>
      </c>
      <c r="F25" s="25" t="n">
        <v>38789000</v>
      </c>
      <c r="G25" s="12" t="n">
        <f aca="false">B25</f>
        <v>36251</v>
      </c>
      <c r="H25" s="48" t="n">
        <v>0.169</v>
      </c>
      <c r="I25" s="49" t="n">
        <v>0.118499999999999</v>
      </c>
    </row>
    <row r="26" customFormat="false" ht="11.25" hidden="false" customHeight="false" outlineLevel="0" collapsed="false">
      <c r="A26" s="8" t="n">
        <f aca="false">B27-B26</f>
        <v>31</v>
      </c>
      <c r="B26" s="24" t="n">
        <f aca="false">DATE(YEAR(B25),MONTH(B25)+1,1)</f>
        <v>36281</v>
      </c>
      <c r="C26" s="10" t="n">
        <f aca="false">VLOOKUP($B26,Forecast!$C$5:$S$100,16)</f>
        <v>2709129.03225806</v>
      </c>
      <c r="D26" s="10" t="n">
        <f aca="false">VLOOKUP($B26,Forecast!$C$5:$S$100,5)</f>
        <v>2214161.29032258</v>
      </c>
      <c r="E26" s="10" t="n">
        <f aca="false">VLOOKUP($B26,Forecast!$C$5:$S$100,17)</f>
        <v>559161.290322581</v>
      </c>
      <c r="F26" s="25" t="n">
        <v>56057000</v>
      </c>
      <c r="G26" s="18" t="n">
        <f aca="false">B26</f>
        <v>36281</v>
      </c>
      <c r="H26" s="31" t="n">
        <v>0.236612903225806</v>
      </c>
      <c r="I26" s="32" t="n">
        <v>0.106774193548387</v>
      </c>
    </row>
    <row r="27" customFormat="false" ht="11.25" hidden="false" customHeight="false" outlineLevel="0" collapsed="false">
      <c r="A27" s="8" t="n">
        <f aca="false">B28-B27</f>
        <v>30</v>
      </c>
      <c r="B27" s="24" t="n">
        <f aca="false">DATE(YEAR(B26),MONTH(B26)+1,1)</f>
        <v>36312</v>
      </c>
      <c r="C27" s="10" t="n">
        <f aca="false">VLOOKUP($B27,Forecast!$C$5:$S$100,16)</f>
        <v>2837000</v>
      </c>
      <c r="D27" s="10" t="n">
        <f aca="false">VLOOKUP($B27,Forecast!$C$5:$S$100,5)</f>
        <v>2421600</v>
      </c>
      <c r="E27" s="10" t="n">
        <f aca="false">VLOOKUP($B27,Forecast!$C$5:$S$100,17)</f>
        <v>412133.333333333</v>
      </c>
      <c r="F27" s="25" t="n">
        <v>68397000</v>
      </c>
      <c r="G27" s="18" t="n">
        <f aca="false">B27</f>
        <v>36312</v>
      </c>
      <c r="H27" s="31" t="n">
        <v>0.269166666666667</v>
      </c>
      <c r="I27" s="32" t="n">
        <v>0.141833333333333</v>
      </c>
    </row>
    <row r="28" customFormat="false" ht="11.25" hidden="false" customHeight="false" outlineLevel="0" collapsed="false">
      <c r="A28" s="8" t="n">
        <f aca="false">B29-B28</f>
        <v>31</v>
      </c>
      <c r="B28" s="24" t="n">
        <f aca="false">DATE(YEAR(B27),MONTH(B27)+1,1)</f>
        <v>36342</v>
      </c>
      <c r="C28" s="10" t="n">
        <f aca="false">VLOOKUP($B28,Forecast!$C$5:$S$100,16)</f>
        <v>2922096.77419355</v>
      </c>
      <c r="D28" s="10" t="n">
        <f aca="false">VLOOKUP($B28,Forecast!$C$5:$S$100,5)</f>
        <v>2643096.77419355</v>
      </c>
      <c r="E28" s="10" t="n">
        <f aca="false">VLOOKUP($B28,Forecast!$C$5:$S$100,17)</f>
        <v>282709.677419355</v>
      </c>
      <c r="F28" s="25" t="n">
        <v>77117000</v>
      </c>
      <c r="G28" s="18" t="n">
        <f aca="false">B28</f>
        <v>36342</v>
      </c>
      <c r="H28" s="31" t="n">
        <v>0.33258064516129</v>
      </c>
      <c r="I28" s="32" t="n">
        <v>0.148225806451614</v>
      </c>
    </row>
    <row r="29" customFormat="false" ht="11.25" hidden="false" customHeight="false" outlineLevel="0" collapsed="false">
      <c r="A29" s="8" t="n">
        <f aca="false">B30-B29</f>
        <v>31</v>
      </c>
      <c r="B29" s="24" t="n">
        <f aca="false">DATE(YEAR(B28),MONTH(B28)+1,1)</f>
        <v>36373</v>
      </c>
      <c r="C29" s="10" t="n">
        <f aca="false">VLOOKUP($B29,Forecast!$C$5:$S$100,16)</f>
        <v>2726612.90322581</v>
      </c>
      <c r="D29" s="10" t="n">
        <f aca="false">VLOOKUP($B29,Forecast!$C$5:$S$100,5)</f>
        <v>2706516.12903226</v>
      </c>
      <c r="E29" s="10" t="n">
        <f aca="false">VLOOKUP($B29,Forecast!$C$5:$S$100,17)</f>
        <v>18400</v>
      </c>
      <c r="F29" s="25" t="n">
        <v>78044000</v>
      </c>
      <c r="G29" s="18" t="n">
        <f aca="false">B29</f>
        <v>36373</v>
      </c>
      <c r="H29" s="31" t="n">
        <v>0.321774193548386</v>
      </c>
      <c r="I29" s="32" t="n">
        <v>0.0733870967741925</v>
      </c>
    </row>
    <row r="30" customFormat="false" ht="11.25" hidden="false" customHeight="false" outlineLevel="0" collapsed="false">
      <c r="A30" s="8" t="n">
        <f aca="false">B31-B30</f>
        <v>30</v>
      </c>
      <c r="B30" s="24" t="n">
        <f aca="false">DATE(YEAR(B29),MONTH(B29)+1,1)</f>
        <v>36404</v>
      </c>
      <c r="C30" s="10" t="n">
        <f aca="false">VLOOKUP($B30,Forecast!$C$5:$S$100,16)</f>
        <v>2929200</v>
      </c>
      <c r="D30" s="10" t="n">
        <f aca="false">VLOOKUP($B30,Forecast!$C$5:$S$100,5)</f>
        <v>2645233.33333333</v>
      </c>
      <c r="E30" s="10" t="n">
        <f aca="false">VLOOKUP($B30,Forecast!$C$5:$S$100,17)</f>
        <v>285233.333333333</v>
      </c>
      <c r="F30" s="25" t="n">
        <v>86618000</v>
      </c>
      <c r="G30" s="18" t="n">
        <f aca="false">B30</f>
        <v>36404</v>
      </c>
      <c r="H30" s="31" t="n">
        <v>0.373500000000001</v>
      </c>
      <c r="I30" s="32" t="n">
        <v>0.251333333333335</v>
      </c>
    </row>
    <row r="31" customFormat="false" ht="12" hidden="false" customHeight="false" outlineLevel="0" collapsed="false">
      <c r="A31" s="8" t="n">
        <f aca="false">B32-B31</f>
        <v>31</v>
      </c>
      <c r="B31" s="26" t="n">
        <f aca="false">DATE(YEAR(B30),MONTH(B30)+1,1)</f>
        <v>36434</v>
      </c>
      <c r="C31" s="22" t="n">
        <f aca="false">VLOOKUP($B31,Forecast!$C$5:$S$100,16)</f>
        <v>3076967.74193548</v>
      </c>
      <c r="D31" s="22" t="n">
        <f aca="false">VLOOKUP($B31,Forecast!$C$5:$S$100,5)</f>
        <v>2964096.77419355</v>
      </c>
      <c r="E31" s="22" t="n">
        <f aca="false">VLOOKUP($B31,Forecast!$C$5:$S$100,17)</f>
        <v>88129.0322580645</v>
      </c>
      <c r="F31" s="23" t="n">
        <v>89228000</v>
      </c>
      <c r="G31" s="27" t="n">
        <f aca="false">B31</f>
        <v>36434</v>
      </c>
      <c r="H31" s="33" t="n">
        <v>0.337258064516128</v>
      </c>
      <c r="I31" s="34" t="n">
        <v>0.330967741935483</v>
      </c>
    </row>
    <row r="32" customFormat="false" ht="12" hidden="false" customHeight="false" outlineLevel="0" collapsed="false">
      <c r="A32" s="8" t="n">
        <f aca="false">B33-B32</f>
        <v>30</v>
      </c>
      <c r="B32" s="24" t="n">
        <f aca="false">DATE(YEAR(B31),MONTH(B31)+1,1)</f>
        <v>36465</v>
      </c>
      <c r="C32" s="10" t="n">
        <f aca="false">VLOOKUP($B32,Forecast!$C$5:$S$100,16)</f>
        <v>2880633.33333333</v>
      </c>
      <c r="D32" s="10" t="n">
        <f aca="false">VLOOKUP($B32,Forecast!$C$5:$S$100,5)</f>
        <v>2738600</v>
      </c>
      <c r="E32" s="10" t="n">
        <f aca="false">VLOOKUP($B32,Forecast!$C$5:$S$100,17)</f>
        <v>150933.333333333</v>
      </c>
      <c r="F32" s="30" t="n">
        <v>92944000</v>
      </c>
      <c r="G32" s="12" t="n">
        <f aca="false">B32</f>
        <v>36465</v>
      </c>
      <c r="H32" s="48" t="n">
        <v>0.410999999999999</v>
      </c>
      <c r="I32" s="49" t="n">
        <v>0.396333333333333</v>
      </c>
    </row>
    <row r="33" customFormat="false" ht="11.25" hidden="false" customHeight="false" outlineLevel="0" collapsed="false">
      <c r="A33" s="8" t="n">
        <f aca="false">B34-B33</f>
        <v>31</v>
      </c>
      <c r="B33" s="24" t="n">
        <f aca="false">DATE(YEAR(B32),MONTH(B32)+1,1)</f>
        <v>36495</v>
      </c>
      <c r="C33" s="10" t="n">
        <f aca="false">VLOOKUP($B33,Forecast!$C$5:$S$100,16)</f>
        <v>2665993.03225806</v>
      </c>
      <c r="D33" s="10" t="n">
        <f aca="false">VLOOKUP($B33,Forecast!$C$5:$S$100,5)</f>
        <v>3114903.22580645</v>
      </c>
      <c r="E33" s="10" t="n">
        <f aca="false">VLOOKUP($B33,Forecast!$C$5:$S$100,17)</f>
        <v>-463645.161290323</v>
      </c>
      <c r="F33" s="25" t="n">
        <v>78580000</v>
      </c>
      <c r="G33" s="18" t="n">
        <f aca="false">B33</f>
        <v>36495</v>
      </c>
      <c r="H33" s="31" t="n">
        <v>0.232741935483871</v>
      </c>
      <c r="I33" s="32" t="n">
        <v>0.227741935483871</v>
      </c>
    </row>
    <row r="34" customFormat="false" ht="11.25" hidden="false" customHeight="false" outlineLevel="0" collapsed="false">
      <c r="A34" s="8" t="n">
        <f aca="false">B35-B34</f>
        <v>31</v>
      </c>
      <c r="B34" s="24" t="n">
        <f aca="false">DATE(YEAR(B33),MONTH(B33)+1,1)</f>
        <v>36526</v>
      </c>
      <c r="C34" s="10" t="n">
        <f aca="false">VLOOKUP($B34,Forecast!$C$5:$S$100,16)</f>
        <v>2611548.38709677</v>
      </c>
      <c r="D34" s="10" t="n">
        <f aca="false">VLOOKUP($B34,Forecast!$C$5:$S$100,5)</f>
        <v>3123483.87096774</v>
      </c>
      <c r="E34" s="10" t="n">
        <f aca="false">VLOOKUP($B34,Forecast!$C$5:$S$100,17)</f>
        <v>-509516.129032258</v>
      </c>
      <c r="F34" s="25" t="n">
        <v>62970000</v>
      </c>
      <c r="G34" s="18" t="n">
        <f aca="false">B34</f>
        <v>36526</v>
      </c>
      <c r="H34" s="31" t="n">
        <v>0.177258064516129</v>
      </c>
      <c r="I34" s="32" t="n">
        <v>0.158225806451614</v>
      </c>
    </row>
    <row r="35" customFormat="false" ht="11.25" hidden="false" customHeight="false" outlineLevel="0" collapsed="false">
      <c r="A35" s="8" t="n">
        <f aca="false">B36-B35</f>
        <v>29</v>
      </c>
      <c r="B35" s="24" t="n">
        <f aca="false">DATE(YEAR(B34),MONTH(B34)+1,1)</f>
        <v>36557</v>
      </c>
      <c r="C35" s="10" t="n">
        <f aca="false">VLOOKUP($B35,Forecast!$C$5:$S$100,16)</f>
        <v>2575689.65517241</v>
      </c>
      <c r="D35" s="10" t="n">
        <f aca="false">VLOOKUP($B35,Forecast!$C$5:$S$100,5)</f>
        <v>3069448.27586207</v>
      </c>
      <c r="E35" s="10" t="n">
        <f aca="false">VLOOKUP($B35,Forecast!$C$5:$S$100,17)</f>
        <v>-496482.75862069</v>
      </c>
      <c r="F35" s="25" t="n">
        <v>48405000</v>
      </c>
      <c r="G35" s="18" t="n">
        <f aca="false">B35</f>
        <v>36557</v>
      </c>
      <c r="H35" s="31" t="n">
        <v>0.213103448275862</v>
      </c>
      <c r="I35" s="32" t="n">
        <v>0.173965517241379</v>
      </c>
    </row>
    <row r="36" customFormat="false" ht="12" hidden="false" customHeight="false" outlineLevel="0" collapsed="false">
      <c r="A36" s="8" t="n">
        <f aca="false">B37-B36</f>
        <v>31</v>
      </c>
      <c r="B36" s="26" t="n">
        <f aca="false">DATE(YEAR(B35),MONTH(B35)+1,1)</f>
        <v>36586</v>
      </c>
      <c r="C36" s="22" t="n">
        <f aca="false">VLOOKUP($B36,Forecast!$C$5:$S$100,16)</f>
        <v>2900774.19354839</v>
      </c>
      <c r="D36" s="22" t="n">
        <f aca="false">VLOOKUP($B36,Forecast!$C$5:$S$100,5)</f>
        <v>2825354.83870968</v>
      </c>
      <c r="E36" s="22" t="n">
        <f aca="false">VLOOKUP($B36,Forecast!$C$5:$S$100,17)</f>
        <v>30258.064516129</v>
      </c>
      <c r="F36" s="23" t="n">
        <v>49222000</v>
      </c>
      <c r="G36" s="27" t="n">
        <f aca="false">B36</f>
        <v>36586</v>
      </c>
      <c r="H36" s="33" t="n">
        <v>0.213387096774192</v>
      </c>
      <c r="I36" s="34" t="n">
        <v>0.169516129032257</v>
      </c>
    </row>
    <row r="37" customFormat="false" ht="11.25" hidden="false" customHeight="false" outlineLevel="0" collapsed="false">
      <c r="A37" s="8" t="n">
        <f aca="false">B38-B37</f>
        <v>30</v>
      </c>
      <c r="B37" s="24" t="n">
        <f aca="false">DATE(YEAR(B36),MONTH(B36)+1,1)</f>
        <v>36617</v>
      </c>
      <c r="C37" s="10" t="n">
        <f aca="false">VLOOKUP($B37,Forecast!$C$5:$S$100,16)</f>
        <v>2814466.66666667</v>
      </c>
      <c r="D37" s="10" t="n">
        <f aca="false">VLOOKUP($B37,Forecast!$C$5:$S$100,5)</f>
        <v>2422966.66666667</v>
      </c>
      <c r="E37" s="10" t="n">
        <f aca="false">VLOOKUP($B37,Forecast!$C$5:$S$100,17)</f>
        <v>390966.666666667</v>
      </c>
      <c r="F37" s="25" t="n">
        <v>60911000</v>
      </c>
      <c r="G37" s="12" t="n">
        <f aca="false">B37</f>
        <v>36617</v>
      </c>
      <c r="H37" s="48" t="n">
        <v>0.274</v>
      </c>
      <c r="I37" s="49" t="n">
        <v>0.199500000000001</v>
      </c>
    </row>
    <row r="38" customFormat="false" ht="11.25" hidden="false" customHeight="false" outlineLevel="0" collapsed="false">
      <c r="A38" s="8" t="n">
        <f aca="false">B39-B38</f>
        <v>31</v>
      </c>
      <c r="B38" s="24" t="n">
        <f aca="false">DATE(YEAR(B37),MONTH(B37)+1,1)</f>
        <v>36647</v>
      </c>
      <c r="C38" s="10" t="n">
        <f aca="false">VLOOKUP($B38,Forecast!$C$5:$S$100,16)</f>
        <v>2821967.74193548</v>
      </c>
      <c r="D38" s="10" t="n">
        <f aca="false">VLOOKUP($B38,Forecast!$C$5:$S$100,5)</f>
        <v>2665677.41935484</v>
      </c>
      <c r="E38" s="10" t="n">
        <f aca="false">VLOOKUP($B38,Forecast!$C$5:$S$100,17)</f>
        <v>152645.161290323</v>
      </c>
      <c r="F38" s="25" t="n">
        <v>65633000</v>
      </c>
      <c r="G38" s="18" t="n">
        <f aca="false">B38</f>
        <v>36647</v>
      </c>
      <c r="H38" s="31" t="n">
        <v>0.445483870967741</v>
      </c>
      <c r="I38" s="32" t="n">
        <v>0.259999999999999</v>
      </c>
    </row>
    <row r="39" customFormat="false" ht="11.25" hidden="false" customHeight="false" outlineLevel="0" collapsed="false">
      <c r="A39" s="8" t="n">
        <f aca="false">B40-B39</f>
        <v>30</v>
      </c>
      <c r="B39" s="24" t="n">
        <f aca="false">DATE(YEAR(B38),MONTH(B38)+1,1)</f>
        <v>36678</v>
      </c>
      <c r="C39" s="10" t="n">
        <f aca="false">VLOOKUP($B39,Forecast!$C$5:$S$100,16)</f>
        <v>3166733.33333333</v>
      </c>
      <c r="D39" s="10" t="n">
        <f aca="false">VLOOKUP($B39,Forecast!$C$5:$S$100,5)</f>
        <v>3097900</v>
      </c>
      <c r="E39" s="10" t="n">
        <f aca="false">VLOOKUP($B39,Forecast!$C$5:$S$100,17)</f>
        <v>68500</v>
      </c>
      <c r="F39" s="25" t="n">
        <v>67650000</v>
      </c>
      <c r="G39" s="18" t="n">
        <f aca="false">B39</f>
        <v>36678</v>
      </c>
      <c r="H39" s="31" t="n">
        <v>0.658666666666667</v>
      </c>
      <c r="I39" s="32" t="n">
        <v>0.472166666666666</v>
      </c>
    </row>
    <row r="40" customFormat="false" ht="11.25" hidden="false" customHeight="false" outlineLevel="0" collapsed="false">
      <c r="A40" s="8" t="n">
        <f aca="false">B41-B40</f>
        <v>31</v>
      </c>
      <c r="B40" s="24" t="n">
        <f aca="false">DATE(YEAR(B39),MONTH(B39)+1,1)</f>
        <v>36708</v>
      </c>
      <c r="C40" s="10" t="n">
        <f aca="false">VLOOKUP($B40,Forecast!$C$5:$S$100,16)</f>
        <v>3294903.22580645</v>
      </c>
      <c r="D40" s="10" t="n">
        <f aca="false">VLOOKUP($B40,Forecast!$C$5:$S$100,5)</f>
        <v>3320806.4516129</v>
      </c>
      <c r="E40" s="10" t="n">
        <f aca="false">VLOOKUP($B40,Forecast!$C$5:$S$100,17)</f>
        <v>-37709.6774193548</v>
      </c>
      <c r="F40" s="25" t="n">
        <v>66434000</v>
      </c>
      <c r="G40" s="18" t="n">
        <f aca="false">B40</f>
        <v>36708</v>
      </c>
      <c r="H40" s="31" t="n">
        <v>0.964354838709678</v>
      </c>
      <c r="I40" s="32" t="n">
        <v>0.623870967741935</v>
      </c>
    </row>
    <row r="41" customFormat="false" ht="11.25" hidden="false" customHeight="false" outlineLevel="0" collapsed="false">
      <c r="A41" s="8" t="n">
        <f aca="false">B42-B41</f>
        <v>31</v>
      </c>
      <c r="B41" s="24" t="n">
        <f aca="false">DATE(YEAR(B40),MONTH(B40)+1,1)</f>
        <v>36739</v>
      </c>
      <c r="C41" s="10" t="n">
        <f aca="false">VLOOKUP($B41,Forecast!$C$5:$S$100,16)</f>
        <v>3210967.74193548</v>
      </c>
      <c r="D41" s="10" t="n">
        <f aca="false">VLOOKUP($B41,Forecast!$C$5:$S$100,5)</f>
        <v>3616161.29032258</v>
      </c>
      <c r="E41" s="10" t="n">
        <f aca="false">VLOOKUP($B41,Forecast!$C$5:$S$100,17)</f>
        <v>-405161.290322581</v>
      </c>
      <c r="F41" s="25" t="n">
        <f aca="false">E41*A41+F40</f>
        <v>53874000</v>
      </c>
      <c r="G41" s="18" t="n">
        <f aca="false">B41</f>
        <v>36739</v>
      </c>
      <c r="H41" s="31" t="n">
        <v>1.11</v>
      </c>
      <c r="I41" s="32" t="n">
        <v>0.72625</v>
      </c>
      <c r="K41" s="50"/>
      <c r="L41" s="50"/>
      <c r="M41" s="50"/>
      <c r="N41" s="50"/>
    </row>
    <row r="42" customFormat="false" ht="11.25" hidden="false" customHeight="false" outlineLevel="0" collapsed="false">
      <c r="A42" s="8" t="n">
        <f aca="false">B43-B42</f>
        <v>30</v>
      </c>
      <c r="B42" s="24" t="n">
        <f aca="false">DATE(YEAR(B41),MONTH(B41)+1,1)</f>
        <v>36770</v>
      </c>
      <c r="C42" s="10" t="n">
        <f aca="false">VLOOKUP($B42,Forecast!$C$5:$S$100,16)</f>
        <v>3311166.66666667</v>
      </c>
      <c r="D42" s="10" t="n">
        <f aca="false">VLOOKUP($B42,Forecast!$C$5:$S$100,5)</f>
        <v>3191666.66666667</v>
      </c>
      <c r="E42" s="10" t="n">
        <f aca="false">VLOOKUP($B42,Forecast!$C$5:$S$100,17)</f>
        <v>118633.333333333</v>
      </c>
      <c r="F42" s="25" t="n">
        <f aca="false">E42*A42+F41</f>
        <v>57433000</v>
      </c>
      <c r="G42" s="18" t="n">
        <f aca="false">B42</f>
        <v>36770</v>
      </c>
      <c r="H42" s="51" t="e">
        <f aca="false">VLOOKUP($B42,Curves!$A$3:$I$34,3)-VLOOKUP($B42,Curves!$A$3:$I$34,7)</f>
        <v>#N/A</v>
      </c>
      <c r="I42" s="52" t="e">
        <f aca="false">VLOOKUP($B42,Curves!$A$3:$I$34,3)-VLOOKUP($B42,Curves!$A$3:$I$34,5)</f>
        <v>#N/A</v>
      </c>
      <c r="K42" s="53"/>
      <c r="L42" s="53"/>
      <c r="M42" s="53"/>
      <c r="N42" s="54"/>
      <c r="O42" s="55"/>
    </row>
    <row r="43" customFormat="false" ht="12" hidden="false" customHeight="false" outlineLevel="0" collapsed="false">
      <c r="A43" s="8" t="n">
        <f aca="false">B44-B43</f>
        <v>31</v>
      </c>
      <c r="B43" s="26" t="n">
        <f aca="false">DATE(YEAR(B42),MONTH(B42)+1,1)</f>
        <v>36800</v>
      </c>
      <c r="C43" s="22" t="n">
        <f aca="false">VLOOKUP($B43,Forecast!$C$5:$S$100,16)</f>
        <v>3353935.48387097</v>
      </c>
      <c r="D43" s="22" t="n">
        <f aca="false">VLOOKUP($B43,Forecast!$C$5:$S$100,5)</f>
        <v>3104806.4516129</v>
      </c>
      <c r="E43" s="22" t="n">
        <f aca="false">VLOOKUP($B43,Forecast!$C$5:$S$100,17)</f>
        <v>254967.741935484</v>
      </c>
      <c r="F43" s="23" t="n">
        <f aca="false">E43*A43+F42</f>
        <v>65337000</v>
      </c>
      <c r="G43" s="27" t="n">
        <f aca="false">B43</f>
        <v>36800</v>
      </c>
      <c r="H43" s="56" t="e">
        <f aca="false">VLOOKUP($B43,Curves!$A$3:$I$34,3)-VLOOKUP($B43,Curves!$A$3:$I$34,7)</f>
        <v>#N/A</v>
      </c>
      <c r="I43" s="57" t="e">
        <f aca="false">VLOOKUP($B43,Curves!$A$3:$I$34,3)-VLOOKUP($B43,Curves!$A$3:$I$34,5)</f>
        <v>#N/A</v>
      </c>
      <c r="K43" s="53"/>
      <c r="L43" s="53"/>
      <c r="M43" s="53"/>
      <c r="N43" s="54"/>
      <c r="O43" s="55"/>
    </row>
    <row r="44" customFormat="false" ht="12" hidden="false" customHeight="false" outlineLevel="0" collapsed="false">
      <c r="A44" s="8" t="n">
        <f aca="false">B45-B44</f>
        <v>30</v>
      </c>
      <c r="B44" s="24" t="n">
        <f aca="false">DATE(YEAR(B43),MONTH(B43)+1,1)</f>
        <v>36831</v>
      </c>
      <c r="C44" s="10" t="n">
        <f aca="false">VLOOKUP($B44,Forecast!$C$5:$S$100,16)</f>
        <v>3023266.66666667</v>
      </c>
      <c r="D44" s="10" t="n">
        <f aca="false">VLOOKUP($B44,Forecast!$C$5:$S$100,5)</f>
        <v>3509000</v>
      </c>
      <c r="E44" s="10" t="n">
        <f aca="false">VLOOKUP($B44,Forecast!$C$5:$S$100,17)</f>
        <v>-491766.666666667</v>
      </c>
      <c r="F44" s="30" t="n">
        <f aca="false">E44*A44+F43</f>
        <v>50584000</v>
      </c>
      <c r="G44" s="12" t="n">
        <f aca="false">B44</f>
        <v>36831</v>
      </c>
      <c r="H44" s="58" t="e">
        <f aca="false">VLOOKUP($B44,Curves!$A$3:$I$34,3)-VLOOKUP($B44,Curves!$A$3:$I$34,7)</f>
        <v>#N/A</v>
      </c>
      <c r="I44" s="59" t="e">
        <f aca="false">VLOOKUP($B44,Curves!$A$3:$I$34,3)-VLOOKUP($B44,Curves!$A$3:$I$34,5)</f>
        <v>#N/A</v>
      </c>
      <c r="K44" s="53"/>
      <c r="L44" s="53"/>
      <c r="M44" s="53"/>
      <c r="N44" s="54"/>
      <c r="O44" s="55"/>
    </row>
    <row r="45" customFormat="false" ht="11.25" hidden="false" customHeight="false" outlineLevel="0" collapsed="false">
      <c r="A45" s="8" t="n">
        <f aca="false">B46-B45</f>
        <v>31</v>
      </c>
      <c r="B45" s="24" t="n">
        <f aca="false">DATE(YEAR(B44),MONTH(B44)+1,1)</f>
        <v>36861</v>
      </c>
      <c r="C45" s="10" t="n">
        <f aca="false">VLOOKUP($B45,Forecast!$C$5:$S$100,16)</f>
        <v>3439322.58064516</v>
      </c>
      <c r="D45" s="10" t="n">
        <f aca="false">VLOOKUP($B45,Forecast!$C$5:$S$100,5)</f>
        <v>3433677.41935484</v>
      </c>
      <c r="E45" s="10" t="n">
        <f aca="false">VLOOKUP($B45,Forecast!$C$5:$S$100,17)</f>
        <v>4032.25806451613</v>
      </c>
      <c r="F45" s="25" t="n">
        <f aca="false">E45*A45+F44</f>
        <v>50709000</v>
      </c>
      <c r="G45" s="18" t="n">
        <f aca="false">B45</f>
        <v>36861</v>
      </c>
      <c r="H45" s="51" t="e">
        <f aca="false">VLOOKUP($B45,Curves!$A$3:$I$34,3)-VLOOKUP($B45,Curves!$A$3:$I$34,7)</f>
        <v>#N/A</v>
      </c>
      <c r="I45" s="52" t="e">
        <f aca="false">VLOOKUP($B45,Curves!$A$3:$I$34,3)-VLOOKUP($B45,Curves!$A$3:$I$34,5)</f>
        <v>#N/A</v>
      </c>
      <c r="K45" s="53"/>
      <c r="L45" s="53"/>
      <c r="M45" s="53"/>
      <c r="N45" s="54"/>
      <c r="O45" s="55"/>
    </row>
    <row r="46" customFormat="false" ht="11.25" hidden="false" customHeight="false" outlineLevel="0" collapsed="false">
      <c r="A46" s="8" t="n">
        <f aca="false">B47-B46</f>
        <v>31</v>
      </c>
      <c r="B46" s="24" t="n">
        <f aca="false">DATE(YEAR(B45),MONTH(B45)+1,1)</f>
        <v>36892</v>
      </c>
      <c r="C46" s="10" t="n">
        <f aca="false">VLOOKUP($B46,Forecast!$C$5:$S$100,16)</f>
        <v>3474909.09090909</v>
      </c>
      <c r="D46" s="10" t="n">
        <f aca="false">VLOOKUP($B46,Forecast!$C$5:$S$100,5)</f>
        <v>3667188.38709677</v>
      </c>
      <c r="E46" s="10" t="n">
        <f aca="false">VLOOKUP($B46,Forecast!$C$5:$S$100,17)</f>
        <v>-192279.296187683</v>
      </c>
      <c r="F46" s="25" t="n">
        <f aca="false">E46*A46+F45</f>
        <v>44748341.8181818</v>
      </c>
      <c r="G46" s="18" t="n">
        <f aca="false">B46</f>
        <v>36892</v>
      </c>
      <c r="H46" s="51" t="e">
        <f aca="false">VLOOKUP($B46,Curves!$A$3:$I$34,3)-VLOOKUP($B46,Curves!$A$3:$I$34,7)</f>
        <v>#N/A</v>
      </c>
      <c r="I46" s="52" t="e">
        <f aca="false">VLOOKUP($B46,Curves!$A$3:$I$34,3)-VLOOKUP($B46,Curves!$A$3:$I$34,5)</f>
        <v>#N/A</v>
      </c>
      <c r="K46" s="53"/>
      <c r="L46" s="53"/>
      <c r="M46" s="53"/>
      <c r="N46" s="54"/>
      <c r="O46" s="55"/>
    </row>
    <row r="47" customFormat="false" ht="12" hidden="false" customHeight="false" outlineLevel="0" collapsed="false">
      <c r="A47" s="8" t="n">
        <f aca="false">B48-B47</f>
        <v>28</v>
      </c>
      <c r="B47" s="24" t="n">
        <f aca="false">DATE(YEAR(B46),MONTH(B46)+1,1)</f>
        <v>36923</v>
      </c>
      <c r="C47" s="10" t="n">
        <f aca="false">VLOOKUP($B47,Forecast!$C$5:$S$100,16)</f>
        <v>3395000</v>
      </c>
      <c r="D47" s="10" t="n">
        <f aca="false">VLOOKUP($B47,Forecast!$C$5:$S$100,5)</f>
        <v>3336531.72413793</v>
      </c>
      <c r="E47" s="10" t="n">
        <f aca="false">VLOOKUP($B47,Forecast!$C$5:$S$100,17)</f>
        <v>58468.2758620689</v>
      </c>
      <c r="F47" s="25" t="n">
        <f aca="false">E47*A47+F46</f>
        <v>46385453.5423197</v>
      </c>
      <c r="G47" s="18" t="n">
        <f aca="false">B47</f>
        <v>36923</v>
      </c>
      <c r="H47" s="51" t="e">
        <f aca="false">VLOOKUP($B47,Curves!$A$3:$I$34,3)-VLOOKUP($B47,Curves!$A$3:$I$34,7)</f>
        <v>#N/A</v>
      </c>
      <c r="I47" s="52" t="e">
        <f aca="false">VLOOKUP($B47,Curves!$A$3:$I$34,3)-VLOOKUP($B47,Curves!$A$3:$I$34,5)</f>
        <v>#N/A</v>
      </c>
      <c r="K47" s="53"/>
      <c r="L47" s="53"/>
      <c r="M47" s="53"/>
      <c r="N47" s="54"/>
      <c r="O47" s="55"/>
    </row>
    <row r="48" customFormat="false" ht="12" hidden="false" customHeight="false" outlineLevel="0" collapsed="false">
      <c r="A48" s="8" t="n">
        <f aca="false">B49-B48</f>
        <v>31</v>
      </c>
      <c r="B48" s="60" t="n">
        <f aca="false">DATE(YEAR(B47),MONTH(B47)+1,1)</f>
        <v>36951</v>
      </c>
      <c r="C48" s="61" t="e">
        <f aca="false">VLOOKUP($B48,Forecast!$C$5:$S$100,16)</f>
        <v>#N/A</v>
      </c>
      <c r="D48" s="61" t="n">
        <f aca="false">VLOOKUP($B48,Forecast!$C$5:$S$100,5)</f>
        <v>3060115.48387097</v>
      </c>
      <c r="E48" s="61" t="e">
        <f aca="false">VLOOKUP($B48,Forecast!$C$5:$S$100,17)</f>
        <v>#N/A</v>
      </c>
      <c r="F48" s="62" t="e">
        <f aca="false">E48*A48+F47</f>
        <v>#N/A</v>
      </c>
      <c r="G48" s="27" t="n">
        <f aca="false">B48</f>
        <v>36951</v>
      </c>
      <c r="H48" s="56" t="e">
        <f aca="false">VLOOKUP($B48,Curves!$A$3:$I$34,3)-VLOOKUP($B48,Curves!$A$3:$I$34,7)</f>
        <v>#N/A</v>
      </c>
      <c r="I48" s="57" t="e">
        <f aca="false">VLOOKUP($B48,Curves!$A$3:$I$34,3)-VLOOKUP($B48,Curves!$A$3:$I$34,5)</f>
        <v>#N/A</v>
      </c>
      <c r="K48" s="53"/>
      <c r="L48" s="53"/>
      <c r="M48" s="53"/>
      <c r="N48" s="54"/>
      <c r="O48" s="55"/>
    </row>
    <row r="49" customFormat="false" ht="11.25" hidden="false" customHeight="false" outlineLevel="0" collapsed="false">
      <c r="A49" s="8" t="n">
        <f aca="false">B50-B49</f>
        <v>30</v>
      </c>
      <c r="B49" s="24" t="n">
        <f aca="false">DATE(YEAR(B48),MONTH(B48)+1,1)</f>
        <v>36982</v>
      </c>
      <c r="C49" s="10" t="e">
        <f aca="false">VLOOKUP($B49,Forecast!$C$5:$S$100,16)</f>
        <v>#N/A</v>
      </c>
      <c r="D49" s="10" t="n">
        <f aca="false">VLOOKUP($B49,Forecast!$C$5:$S$100,5)</f>
        <v>2845655.66666667</v>
      </c>
      <c r="E49" s="10" t="e">
        <f aca="false">VLOOKUP($B49,Forecast!$C$5:$S$100,17)</f>
        <v>#N/A</v>
      </c>
      <c r="F49" s="25" t="e">
        <f aca="false">E49*A49+F48</f>
        <v>#N/A</v>
      </c>
      <c r="G49" s="12" t="n">
        <f aca="false">B49</f>
        <v>36982</v>
      </c>
      <c r="H49" s="58" t="e">
        <f aca="false">VLOOKUP($B49,Curves!$A$3:$I$34,3)-VLOOKUP($B49,Curves!$A$3:$I$34,7)</f>
        <v>#N/A</v>
      </c>
      <c r="I49" s="59" t="e">
        <f aca="false">VLOOKUP($B49,Curves!$A$3:$I$34,3)-VLOOKUP($B49,Curves!$A$3:$I$34,5)</f>
        <v>#N/A</v>
      </c>
      <c r="K49" s="53"/>
      <c r="L49" s="53"/>
      <c r="M49" s="53"/>
      <c r="N49" s="54"/>
      <c r="O49" s="55"/>
    </row>
    <row r="50" customFormat="false" ht="11.25" hidden="false" customHeight="false" outlineLevel="0" collapsed="false">
      <c r="A50" s="8" t="n">
        <f aca="false">B51-B50</f>
        <v>31</v>
      </c>
      <c r="B50" s="24" t="n">
        <f aca="false">DATE(YEAR(B49),MONTH(B49)+1,1)</f>
        <v>37012</v>
      </c>
      <c r="C50" s="10" t="e">
        <f aca="false">VLOOKUP($B50,Forecast!$C$5:$S$100,16)</f>
        <v>#N/A</v>
      </c>
      <c r="D50" s="10" t="n">
        <f aca="false">VLOOKUP($B50,Forecast!$C$5:$S$100,5)</f>
        <v>2845647.74193548</v>
      </c>
      <c r="E50" s="10" t="e">
        <f aca="false">VLOOKUP($B50,Forecast!$C$5:$S$100,17)</f>
        <v>#N/A</v>
      </c>
      <c r="F50" s="25" t="e">
        <f aca="false">E50*A50+F49</f>
        <v>#N/A</v>
      </c>
      <c r="G50" s="18" t="n">
        <f aca="false">B50</f>
        <v>37012</v>
      </c>
      <c r="H50" s="51" t="e">
        <f aca="false">VLOOKUP($B50,Curves!$A$3:$I$34,3)-VLOOKUP($B50,Curves!$A$3:$I$34,7)</f>
        <v>#N/A</v>
      </c>
      <c r="I50" s="52" t="e">
        <f aca="false">VLOOKUP($B50,Curves!$A$3:$I$34,3)-VLOOKUP($B50,Curves!$A$3:$I$34,5)</f>
        <v>#N/A</v>
      </c>
      <c r="K50" s="53"/>
      <c r="L50" s="53"/>
      <c r="M50" s="53"/>
      <c r="N50" s="54"/>
      <c r="O50" s="55"/>
    </row>
    <row r="51" customFormat="false" ht="11.25" hidden="false" customHeight="false" outlineLevel="0" collapsed="false">
      <c r="A51" s="8" t="n">
        <f aca="false">B52-B51</f>
        <v>30</v>
      </c>
      <c r="B51" s="24" t="n">
        <f aca="false">DATE(YEAR(B50),MONTH(B50)+1,1)</f>
        <v>37043</v>
      </c>
      <c r="C51" s="10" t="e">
        <f aca="false">VLOOKUP($B51,Forecast!$C$5:$S$100,16)</f>
        <v>#N/A</v>
      </c>
      <c r="D51" s="10" t="n">
        <f aca="false">VLOOKUP($B51,Forecast!$C$5:$S$100,5)</f>
        <v>3290837</v>
      </c>
      <c r="E51" s="10" t="e">
        <f aca="false">VLOOKUP($B51,Forecast!$C$5:$S$100,17)</f>
        <v>#N/A</v>
      </c>
      <c r="F51" s="25" t="e">
        <f aca="false">E51*A51+F50</f>
        <v>#N/A</v>
      </c>
      <c r="G51" s="18" t="n">
        <f aca="false">B51</f>
        <v>37043</v>
      </c>
      <c r="H51" s="51" t="e">
        <f aca="false">VLOOKUP($B51,Curves!$A$3:$I$34,3)-VLOOKUP($B51,Curves!$A$3:$I$34,7)</f>
        <v>#N/A</v>
      </c>
      <c r="I51" s="52" t="e">
        <f aca="false">VLOOKUP($B51,Curves!$A$3:$I$34,3)-VLOOKUP($B51,Curves!$A$3:$I$34,5)</f>
        <v>#N/A</v>
      </c>
      <c r="K51" s="53"/>
      <c r="L51" s="53"/>
      <c r="M51" s="53"/>
      <c r="N51" s="54"/>
      <c r="O51" s="55"/>
    </row>
    <row r="52" customFormat="false" ht="11.25" hidden="false" customHeight="false" outlineLevel="0" collapsed="false">
      <c r="A52" s="8" t="n">
        <f aca="false">B53-B52</f>
        <v>31</v>
      </c>
      <c r="B52" s="24" t="n">
        <f aca="false">DATE(YEAR(B51),MONTH(B51)+1,1)</f>
        <v>37073</v>
      </c>
      <c r="C52" s="10" t="e">
        <f aca="false">VLOOKUP($B52,Forecast!$C$5:$S$100,16)</f>
        <v>#N/A</v>
      </c>
      <c r="D52" s="10" t="n">
        <f aca="false">VLOOKUP($B52,Forecast!$C$5:$S$100,5)</f>
        <v>3520430.64516129</v>
      </c>
      <c r="E52" s="10" t="e">
        <f aca="false">VLOOKUP($B52,Forecast!$C$5:$S$100,17)</f>
        <v>#N/A</v>
      </c>
      <c r="F52" s="25" t="e">
        <f aca="false">E52*A52+F51</f>
        <v>#N/A</v>
      </c>
      <c r="G52" s="18" t="n">
        <f aca="false">B52</f>
        <v>37073</v>
      </c>
      <c r="H52" s="51" t="e">
        <f aca="false">VLOOKUP($B52,Curves!$A$3:$I$34,3)-VLOOKUP($B52,Curves!$A$3:$I$34,7)</f>
        <v>#N/A</v>
      </c>
      <c r="I52" s="52" t="e">
        <f aca="false">VLOOKUP($B52,Curves!$A$3:$I$34,3)-VLOOKUP($B52,Curves!$A$3:$I$34,5)</f>
        <v>#N/A</v>
      </c>
      <c r="K52" s="53"/>
      <c r="L52" s="53"/>
      <c r="M52" s="53"/>
      <c r="N52" s="54"/>
      <c r="O52" s="55"/>
    </row>
    <row r="53" customFormat="false" ht="11.25" hidden="false" customHeight="false" outlineLevel="0" collapsed="false">
      <c r="A53" s="8" t="n">
        <f aca="false">B54-B53</f>
        <v>31</v>
      </c>
      <c r="B53" s="24" t="n">
        <f aca="false">DATE(YEAR(B52),MONTH(B52)+1,1)</f>
        <v>37104</v>
      </c>
      <c r="C53" s="10" t="e">
        <f aca="false">VLOOKUP($B53,Forecast!$C$5:$S$100,16)</f>
        <v>#N/A</v>
      </c>
      <c r="D53" s="10" t="n">
        <f aca="false">VLOOKUP($B53,Forecast!$C$5:$S$100,5)</f>
        <v>3724646.12903226</v>
      </c>
      <c r="E53" s="10" t="e">
        <f aca="false">VLOOKUP($B53,Forecast!$C$5:$S$100,17)</f>
        <v>#N/A</v>
      </c>
      <c r="F53" s="25" t="e">
        <f aca="false">E53*A53+F52</f>
        <v>#N/A</v>
      </c>
      <c r="G53" s="18" t="n">
        <f aca="false">B53</f>
        <v>37104</v>
      </c>
      <c r="H53" s="51" t="e">
        <f aca="false">VLOOKUP($B53,Curves!$A$3:$I$34,3)-VLOOKUP($B53,Curves!$A$3:$I$34,7)</f>
        <v>#N/A</v>
      </c>
      <c r="I53" s="52" t="e">
        <f aca="false">VLOOKUP($B53,Curves!$A$3:$I$34,3)-VLOOKUP($B53,Curves!$A$3:$I$34,5)</f>
        <v>#N/A</v>
      </c>
      <c r="K53" s="53"/>
      <c r="L53" s="53"/>
      <c r="M53" s="53"/>
      <c r="N53" s="54"/>
      <c r="O53" s="55"/>
    </row>
    <row r="54" customFormat="false" ht="11.25" hidden="false" customHeight="false" outlineLevel="0" collapsed="false">
      <c r="A54" s="8" t="n">
        <f aca="false">B55-B54</f>
        <v>30</v>
      </c>
      <c r="B54" s="24" t="n">
        <f aca="false">DATE(YEAR(B53),MONTH(B53)+1,1)</f>
        <v>37135</v>
      </c>
      <c r="C54" s="10" t="e">
        <f aca="false">VLOOKUP($B54,Forecast!$C$5:$S$100,16)</f>
        <v>#N/A</v>
      </c>
      <c r="D54" s="10" t="n">
        <f aca="false">VLOOKUP($B54,Forecast!$C$5:$S$100,5)</f>
        <v>3337416.66666667</v>
      </c>
      <c r="E54" s="10" t="e">
        <f aca="false">VLOOKUP($B54,Forecast!$C$5:$S$100,17)</f>
        <v>#N/A</v>
      </c>
      <c r="F54" s="25" t="e">
        <f aca="false">E54*A54+F53</f>
        <v>#N/A</v>
      </c>
      <c r="G54" s="18" t="n">
        <f aca="false">B54</f>
        <v>37135</v>
      </c>
      <c r="H54" s="51" t="e">
        <f aca="false">VLOOKUP($B54,Curves!$A$3:$I$34,3)-VLOOKUP($B54,Curves!$A$3:$I$34,7)</f>
        <v>#N/A</v>
      </c>
      <c r="I54" s="52" t="e">
        <f aca="false">VLOOKUP($B54,Curves!$A$3:$I$34,3)-VLOOKUP($B54,Curves!$A$3:$I$34,5)</f>
        <v>#N/A</v>
      </c>
      <c r="K54" s="53"/>
      <c r="L54" s="53"/>
      <c r="M54" s="53"/>
      <c r="N54" s="54"/>
      <c r="O54" s="55"/>
    </row>
    <row r="55" customFormat="false" ht="12" hidden="false" customHeight="false" outlineLevel="0" collapsed="false">
      <c r="A55" s="8" t="n">
        <f aca="false">B56-B55</f>
        <v>31</v>
      </c>
      <c r="B55" s="26" t="n">
        <f aca="false">DATE(YEAR(B54),MONTH(B54)+1,1)</f>
        <v>37165</v>
      </c>
      <c r="C55" s="22" t="e">
        <f aca="false">VLOOKUP($B55,Forecast!$C$5:$S$100,16)</f>
        <v>#N/A</v>
      </c>
      <c r="D55" s="22" t="n">
        <f aca="false">VLOOKUP($B55,Forecast!$C$5:$S$100,5)</f>
        <v>3197950.64516129</v>
      </c>
      <c r="E55" s="22" t="e">
        <f aca="false">VLOOKUP($B55,Forecast!$C$5:$S$100,17)</f>
        <v>#N/A</v>
      </c>
      <c r="F55" s="23" t="e">
        <f aca="false">E55*A55+F54</f>
        <v>#N/A</v>
      </c>
      <c r="G55" s="27" t="n">
        <f aca="false">B55</f>
        <v>37165</v>
      </c>
      <c r="H55" s="56" t="e">
        <f aca="false">VLOOKUP($B55,Curves!$A$3:$I$34,3)-VLOOKUP($B55,Curves!$A$3:$I$34,7)</f>
        <v>#N/A</v>
      </c>
      <c r="I55" s="57" t="e">
        <f aca="false">VLOOKUP($B55,Curves!$A$3:$I$34,3)-VLOOKUP($B55,Curves!$A$3:$I$34,5)</f>
        <v>#N/A</v>
      </c>
      <c r="K55" s="53"/>
      <c r="L55" s="53"/>
      <c r="M55" s="53"/>
      <c r="N55" s="54"/>
      <c r="O55" s="55"/>
    </row>
    <row r="56" customFormat="false" ht="12" hidden="false" customHeight="false" outlineLevel="0" collapsed="false">
      <c r="A56" s="8" t="n">
        <f aca="false">B57-B56</f>
        <v>30</v>
      </c>
      <c r="B56" s="24" t="n">
        <f aca="false">DATE(YEAR(B55),MONTH(B55)+1,1)</f>
        <v>37196</v>
      </c>
      <c r="C56" s="10" t="e">
        <f aca="false">VLOOKUP($B56,Forecast!$C$5:$S$100,16)</f>
        <v>#N/A</v>
      </c>
      <c r="D56" s="10" t="n">
        <f aca="false">VLOOKUP($B56,Forecast!$C$5:$S$100,5)</f>
        <v>3614270</v>
      </c>
      <c r="E56" s="10" t="e">
        <f aca="false">VLOOKUP($B56,Forecast!$C$5:$S$100,17)</f>
        <v>#N/A</v>
      </c>
      <c r="F56" s="30" t="e">
        <f aca="false">E56*A56+F55</f>
        <v>#N/A</v>
      </c>
      <c r="G56" s="12" t="n">
        <f aca="false">B56</f>
        <v>37196</v>
      </c>
      <c r="H56" s="58" t="e">
        <f aca="false">VLOOKUP($B56,Curves!$A$3:$I$34,3)-VLOOKUP($B56,Curves!$A$3:$I$34,7)</f>
        <v>#N/A</v>
      </c>
      <c r="I56" s="59" t="e">
        <f aca="false">VLOOKUP($B56,Curves!$A$3:$I$34,3)-VLOOKUP($B56,Curves!$A$3:$I$34,5)</f>
        <v>#N/A</v>
      </c>
      <c r="K56" s="53"/>
      <c r="L56" s="53"/>
      <c r="M56" s="53"/>
      <c r="N56" s="54"/>
      <c r="O56" s="55"/>
    </row>
    <row r="57" customFormat="false" ht="11.25" hidden="false" customHeight="false" outlineLevel="0" collapsed="false">
      <c r="A57" s="8" t="n">
        <f aca="false">B58-B57</f>
        <v>31</v>
      </c>
      <c r="B57" s="24" t="n">
        <f aca="false">DATE(YEAR(B56),MONTH(B56)+1,1)</f>
        <v>37226</v>
      </c>
      <c r="C57" s="10" t="e">
        <f aca="false">VLOOKUP($B57,Forecast!$C$5:$S$100,16)</f>
        <v>#N/A</v>
      </c>
      <c r="D57" s="10" t="n">
        <f aca="false">VLOOKUP($B57,Forecast!$C$5:$S$100,5)</f>
        <v>3536687.74193548</v>
      </c>
      <c r="E57" s="10" t="e">
        <f aca="false">VLOOKUP($B57,Forecast!$C$5:$S$100,17)</f>
        <v>#N/A</v>
      </c>
      <c r="F57" s="25" t="e">
        <f aca="false">E57*A57+F56</f>
        <v>#N/A</v>
      </c>
      <c r="G57" s="18" t="n">
        <f aca="false">B57</f>
        <v>37226</v>
      </c>
      <c r="H57" s="51" t="e">
        <f aca="false">VLOOKUP($B57,Curves!$A$3:$I$34,3)-VLOOKUP($B57,Curves!$A$3:$I$34,7)</f>
        <v>#N/A</v>
      </c>
      <c r="I57" s="52" t="e">
        <f aca="false">VLOOKUP($B57,Curves!$A$3:$I$34,3)-VLOOKUP($B57,Curves!$A$3:$I$34,5)</f>
        <v>#N/A</v>
      </c>
      <c r="K57" s="53"/>
      <c r="L57" s="53"/>
      <c r="M57" s="53"/>
      <c r="N57" s="54"/>
      <c r="O57" s="55"/>
    </row>
    <row r="58" customFormat="false" ht="11.25" hidden="false" customHeight="false" outlineLevel="0" collapsed="false">
      <c r="A58" s="8" t="n">
        <f aca="false">B59-B58</f>
        <v>31</v>
      </c>
      <c r="B58" s="24" t="n">
        <f aca="false">DATE(YEAR(B57),MONTH(B57)+1,1)</f>
        <v>37257</v>
      </c>
      <c r="C58" s="10" t="e">
        <f aca="false">VLOOKUP($B58,Forecast!$C$5:$S$100,16)</f>
        <v>#N/A</v>
      </c>
      <c r="D58" s="10" t="n">
        <f aca="false">VLOOKUP($B58,Forecast!$C$5:$S$100,5)</f>
        <v>3667188.38709677</v>
      </c>
      <c r="E58" s="10" t="e">
        <f aca="false">VLOOKUP($B58,Forecast!$C$5:$S$100,17)</f>
        <v>#N/A</v>
      </c>
      <c r="F58" s="25" t="e">
        <f aca="false">E58*A58+F57</f>
        <v>#N/A</v>
      </c>
      <c r="G58" s="18" t="n">
        <f aca="false">B58</f>
        <v>37257</v>
      </c>
      <c r="H58" s="51" t="e">
        <f aca="false">VLOOKUP($B58,Curves!$A$3:$I$34,3)-VLOOKUP($B58,Curves!$A$3:$I$34,7)</f>
        <v>#N/A</v>
      </c>
      <c r="I58" s="52" t="e">
        <f aca="false">VLOOKUP($B58,Curves!$A$3:$I$34,3)-VLOOKUP($B58,Curves!$A$3:$I$34,5)</f>
        <v>#N/A</v>
      </c>
      <c r="K58" s="53"/>
      <c r="L58" s="53"/>
      <c r="M58" s="53"/>
      <c r="N58" s="54"/>
      <c r="O58" s="55"/>
    </row>
    <row r="59" customFormat="false" ht="11.25" hidden="false" customHeight="false" outlineLevel="0" collapsed="false">
      <c r="A59" s="8" t="n">
        <f aca="false">B60-B59</f>
        <v>28</v>
      </c>
      <c r="B59" s="24" t="n">
        <f aca="false">DATE(YEAR(B58),MONTH(B58)+1,1)</f>
        <v>37288</v>
      </c>
      <c r="C59" s="10" t="e">
        <f aca="false">VLOOKUP($B59,Forecast!$C$5:$S$100,16)</f>
        <v>#N/A</v>
      </c>
      <c r="D59" s="10" t="n">
        <f aca="false">VLOOKUP($B59,Forecast!$C$5:$S$100,5)</f>
        <v>3386531.72413793</v>
      </c>
      <c r="E59" s="10" t="e">
        <f aca="false">VLOOKUP($B59,Forecast!$C$5:$S$100,17)</f>
        <v>#N/A</v>
      </c>
      <c r="F59" s="25" t="e">
        <f aca="false">E59*A59+F58</f>
        <v>#N/A</v>
      </c>
      <c r="G59" s="18" t="n">
        <f aca="false">B59</f>
        <v>37288</v>
      </c>
      <c r="H59" s="51" t="e">
        <f aca="false">VLOOKUP($B59,Curves!$A$3:$I$34,3)-VLOOKUP($B59,Curves!$A$3:$I$34,7)</f>
        <v>#N/A</v>
      </c>
      <c r="I59" s="52" t="e">
        <f aca="false">VLOOKUP($B59,Curves!$A$3:$I$34,3)-VLOOKUP($B59,Curves!$A$3:$I$34,5)</f>
        <v>#N/A</v>
      </c>
      <c r="K59" s="53"/>
      <c r="L59" s="53"/>
      <c r="M59" s="53"/>
      <c r="N59" s="54"/>
      <c r="O59" s="55"/>
    </row>
    <row r="60" customFormat="false" ht="12" hidden="false" customHeight="false" outlineLevel="0" collapsed="false">
      <c r="A60" s="8" t="n">
        <f aca="false">B61-B60</f>
        <v>31</v>
      </c>
      <c r="B60" s="26" t="n">
        <f aca="false">DATE(YEAR(B59),MONTH(B59)+1,1)</f>
        <v>37316</v>
      </c>
      <c r="C60" s="22" t="e">
        <f aca="false">VLOOKUP($B60,Forecast!$C$5:$S$100,16)</f>
        <v>#N/A</v>
      </c>
      <c r="D60" s="22" t="n">
        <f aca="false">VLOOKUP($B60,Forecast!$C$5:$S$100,5)</f>
        <v>3110115.48387097</v>
      </c>
      <c r="E60" s="22" t="e">
        <f aca="false">VLOOKUP($B60,Forecast!$C$5:$S$100,17)</f>
        <v>#N/A</v>
      </c>
      <c r="F60" s="23" t="e">
        <f aca="false">E60*A60+F59</f>
        <v>#N/A</v>
      </c>
      <c r="G60" s="27" t="n">
        <f aca="false">B60</f>
        <v>37316</v>
      </c>
      <c r="H60" s="56" t="e">
        <f aca="false">VLOOKUP($B60,Curves!$A$3:$I$34,3)-VLOOKUP($B60,Curves!$A$3:$I$34,7)</f>
        <v>#N/A</v>
      </c>
      <c r="I60" s="57" t="e">
        <f aca="false">VLOOKUP($B60,Curves!$A$3:$I$34,3)-VLOOKUP($B60,Curves!$A$3:$I$34,5)</f>
        <v>#N/A</v>
      </c>
      <c r="K60" s="53"/>
      <c r="L60" s="53"/>
      <c r="M60" s="53"/>
      <c r="N60" s="54"/>
      <c r="O60" s="55"/>
    </row>
    <row r="61" customFormat="false" ht="11.25" hidden="false" customHeight="false" outlineLevel="0" collapsed="false">
      <c r="B61" s="63" t="n">
        <v>37347</v>
      </c>
    </row>
  </sheetData>
  <printOptions headings="false" gridLines="false" gridLinesSet="true" horizontalCentered="true" verticalCentered="true"/>
  <pageMargins left="0.25" right="0.25" top="0.25" bottom="0.27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false"/>
  </sheetPr>
  <dimension ref="A1:G9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99" activeCellId="0" sqref="E99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99" width="26.99"/>
    <col collapsed="false" customWidth="true" hidden="false" outlineLevel="0" max="2" min="2" style="99" width="7.99"/>
    <col collapsed="false" customWidth="true" hidden="false" outlineLevel="0" max="3" min="3" style="99" width="10.99"/>
    <col collapsed="false" customWidth="true" hidden="false" outlineLevel="0" max="4" min="4" style="99" width="13.56"/>
    <col collapsed="false" customWidth="true" hidden="false" outlineLevel="0" max="5" min="5" style="99" width="8.99"/>
    <col collapsed="false" customWidth="false" hidden="false" outlineLevel="0" max="6" min="6" style="99" width="9.14"/>
    <col collapsed="false" customWidth="true" hidden="false" outlineLevel="0" max="7" min="7" style="99" width="12.56"/>
    <col collapsed="false" customWidth="false" hidden="false" outlineLevel="0" max="257" min="8" style="99" width="9.14"/>
  </cols>
  <sheetData>
    <row r="1" customFormat="false" ht="23.25" hidden="false" customHeight="false" outlineLevel="0" collapsed="false">
      <c r="A1" s="162" t="s">
        <v>290</v>
      </c>
      <c r="B1" s="162" t="s">
        <v>291</v>
      </c>
      <c r="C1" s="162" t="s">
        <v>292</v>
      </c>
      <c r="D1" s="162" t="s">
        <v>293</v>
      </c>
      <c r="E1" s="419" t="s">
        <v>294</v>
      </c>
      <c r="G1" s="99" t="s">
        <v>295</v>
      </c>
    </row>
    <row r="2" customFormat="false" ht="11.25" hidden="true" customHeight="false" outlineLevel="0" collapsed="false">
      <c r="A2" s="420" t="s">
        <v>296</v>
      </c>
      <c r="B2" s="99" t="s">
        <v>297</v>
      </c>
      <c r="C2" s="421" t="n">
        <v>36951</v>
      </c>
      <c r="D2" s="422" t="n">
        <v>16</v>
      </c>
      <c r="E2" s="423" t="n">
        <f aca="false">D2+0</f>
        <v>16</v>
      </c>
      <c r="F2" s="424"/>
    </row>
    <row r="3" customFormat="false" ht="11.25" hidden="false" customHeight="false" outlineLevel="0" collapsed="false">
      <c r="A3" s="425" t="s">
        <v>298</v>
      </c>
      <c r="B3" s="426" t="s">
        <v>133</v>
      </c>
      <c r="C3" s="421" t="n">
        <v>36951</v>
      </c>
      <c r="D3" s="427" t="n">
        <v>545</v>
      </c>
      <c r="E3" s="423" t="n">
        <f aca="false">D3+E2</f>
        <v>561</v>
      </c>
      <c r="F3" s="424"/>
    </row>
    <row r="4" customFormat="false" ht="11.25" hidden="false" customHeight="false" outlineLevel="0" collapsed="false">
      <c r="A4" s="428" t="s">
        <v>299</v>
      </c>
      <c r="B4" s="426" t="s">
        <v>133</v>
      </c>
      <c r="C4" s="421" t="n">
        <v>37012</v>
      </c>
      <c r="D4" s="427" t="n">
        <v>520</v>
      </c>
      <c r="E4" s="423" t="n">
        <f aca="false">D4+E3</f>
        <v>1081</v>
      </c>
      <c r="F4" s="424"/>
    </row>
    <row r="5" customFormat="false" ht="11.25" hidden="true" customHeight="false" outlineLevel="0" collapsed="false">
      <c r="A5" s="428" t="s">
        <v>300</v>
      </c>
      <c r="B5" s="426" t="s">
        <v>301</v>
      </c>
      <c r="C5" s="421" t="n">
        <v>37012</v>
      </c>
      <c r="D5" s="427" t="n">
        <v>37</v>
      </c>
      <c r="E5" s="423" t="n">
        <f aca="false">D5+E4</f>
        <v>1118</v>
      </c>
      <c r="F5" s="424"/>
    </row>
    <row r="6" customFormat="false" ht="11.25" hidden="true" customHeight="false" outlineLevel="0" collapsed="false">
      <c r="A6" s="420" t="s">
        <v>302</v>
      </c>
      <c r="B6" s="99" t="s">
        <v>297</v>
      </c>
      <c r="C6" s="421" t="n">
        <v>37043</v>
      </c>
      <c r="D6" s="420" t="n">
        <v>49</v>
      </c>
      <c r="E6" s="423" t="n">
        <f aca="false">D6+E5</f>
        <v>1167</v>
      </c>
      <c r="F6" s="424"/>
    </row>
    <row r="7" customFormat="false" ht="11.25" hidden="false" customHeight="false" outlineLevel="0" collapsed="false">
      <c r="A7" s="428" t="s">
        <v>303</v>
      </c>
      <c r="B7" s="426" t="s">
        <v>133</v>
      </c>
      <c r="C7" s="421" t="n">
        <v>37043</v>
      </c>
      <c r="D7" s="427" t="n">
        <v>560</v>
      </c>
      <c r="E7" s="423" t="n">
        <f aca="false">D7+E6</f>
        <v>1727</v>
      </c>
      <c r="F7" s="424"/>
    </row>
    <row r="8" customFormat="false" ht="11.25" hidden="true" customHeight="false" outlineLevel="0" collapsed="false">
      <c r="A8" s="428" t="s">
        <v>304</v>
      </c>
      <c r="B8" s="426" t="s">
        <v>301</v>
      </c>
      <c r="C8" s="421" t="n">
        <v>37043</v>
      </c>
      <c r="D8" s="427" t="n">
        <v>235</v>
      </c>
      <c r="E8" s="423" t="n">
        <f aca="false">D8+E7</f>
        <v>1962</v>
      </c>
      <c r="F8" s="424"/>
    </row>
    <row r="9" customFormat="false" ht="11.25" hidden="true" customHeight="false" outlineLevel="0" collapsed="false">
      <c r="A9" s="428" t="s">
        <v>305</v>
      </c>
      <c r="B9" s="426" t="s">
        <v>301</v>
      </c>
      <c r="C9" s="421" t="n">
        <v>37043</v>
      </c>
      <c r="D9" s="427" t="n">
        <v>148</v>
      </c>
      <c r="E9" s="423" t="n">
        <f aca="false">D9+E8</f>
        <v>2110</v>
      </c>
      <c r="F9" s="424"/>
    </row>
    <row r="10" customFormat="false" ht="11.25" hidden="true" customHeight="false" outlineLevel="0" collapsed="false">
      <c r="A10" s="428" t="s">
        <v>74</v>
      </c>
      <c r="B10" s="426" t="s">
        <v>306</v>
      </c>
      <c r="C10" s="421" t="n">
        <v>37043</v>
      </c>
      <c r="D10" s="427" t="n">
        <v>500</v>
      </c>
      <c r="E10" s="423" t="n">
        <f aca="false">D10+E9</f>
        <v>2610</v>
      </c>
      <c r="F10" s="424"/>
    </row>
    <row r="11" customFormat="false" ht="11.25" hidden="true" customHeight="false" outlineLevel="0" collapsed="false">
      <c r="A11" s="428" t="s">
        <v>307</v>
      </c>
      <c r="B11" s="426" t="s">
        <v>308</v>
      </c>
      <c r="C11" s="421" t="n">
        <v>37073</v>
      </c>
      <c r="D11" s="427" t="n">
        <v>490</v>
      </c>
      <c r="E11" s="423" t="n">
        <f aca="false">D11+E10</f>
        <v>3100</v>
      </c>
      <c r="F11" s="424"/>
    </row>
    <row r="12" customFormat="false" ht="11.25" hidden="true" customHeight="false" outlineLevel="0" collapsed="false">
      <c r="A12" s="425" t="s">
        <v>309</v>
      </c>
      <c r="B12" s="426" t="s">
        <v>306</v>
      </c>
      <c r="C12" s="421" t="n">
        <v>37073</v>
      </c>
      <c r="D12" s="427" t="n">
        <v>500</v>
      </c>
      <c r="E12" s="423" t="n">
        <f aca="false">D12+E11</f>
        <v>3600</v>
      </c>
      <c r="F12" s="424"/>
    </row>
    <row r="13" customFormat="false" ht="11.25" hidden="true" customHeight="false" outlineLevel="0" collapsed="false">
      <c r="A13" s="428" t="s">
        <v>310</v>
      </c>
      <c r="B13" s="426" t="s">
        <v>308</v>
      </c>
      <c r="C13" s="421" t="n">
        <v>37104</v>
      </c>
      <c r="D13" s="427" t="n">
        <v>270</v>
      </c>
      <c r="E13" s="423" t="n">
        <f aca="false">D13+E12</f>
        <v>3870</v>
      </c>
      <c r="F13" s="424"/>
    </row>
    <row r="14" customFormat="false" ht="11.25" hidden="true" customHeight="false" outlineLevel="0" collapsed="false">
      <c r="A14" s="429" t="s">
        <v>311</v>
      </c>
      <c r="B14" s="99" t="s">
        <v>312</v>
      </c>
      <c r="C14" s="421" t="n">
        <v>37104</v>
      </c>
      <c r="D14" s="99" t="n">
        <v>450</v>
      </c>
      <c r="E14" s="423" t="n">
        <f aca="false">D14+E13</f>
        <v>4320</v>
      </c>
      <c r="F14" s="424"/>
    </row>
    <row r="15" customFormat="false" ht="11.25" hidden="true" customHeight="false" outlineLevel="0" collapsed="false">
      <c r="A15" s="428" t="s">
        <v>313</v>
      </c>
      <c r="B15" s="426" t="s">
        <v>314</v>
      </c>
      <c r="C15" s="421" t="n">
        <v>37104</v>
      </c>
      <c r="D15" s="427" t="n">
        <v>320</v>
      </c>
      <c r="E15" s="423" t="n">
        <f aca="false">D15+E14</f>
        <v>4640</v>
      </c>
      <c r="F15" s="424"/>
    </row>
    <row r="16" customFormat="false" ht="11.25" hidden="false" customHeight="false" outlineLevel="0" collapsed="false">
      <c r="A16" s="428" t="s">
        <v>141</v>
      </c>
      <c r="B16" s="426" t="s">
        <v>133</v>
      </c>
      <c r="C16" s="421" t="n">
        <v>37104</v>
      </c>
      <c r="D16" s="427" t="n">
        <v>70</v>
      </c>
      <c r="E16" s="423" t="n">
        <f aca="false">D16+E15</f>
        <v>4710</v>
      </c>
      <c r="F16" s="424"/>
    </row>
    <row r="17" customFormat="false" ht="11.25" hidden="true" customHeight="false" outlineLevel="0" collapsed="false">
      <c r="A17" s="420" t="s">
        <v>315</v>
      </c>
      <c r="B17" s="99" t="s">
        <v>316</v>
      </c>
      <c r="C17" s="421" t="n">
        <v>37135</v>
      </c>
      <c r="D17" s="420" t="n">
        <v>350</v>
      </c>
      <c r="E17" s="423" t="n">
        <f aca="false">D17+E16</f>
        <v>5060</v>
      </c>
      <c r="F17" s="424"/>
    </row>
    <row r="18" customFormat="false" ht="11.25" hidden="true" customHeight="false" outlineLevel="0" collapsed="false">
      <c r="A18" s="428" t="s">
        <v>78</v>
      </c>
      <c r="B18" s="426" t="s">
        <v>314</v>
      </c>
      <c r="C18" s="421" t="n">
        <v>37196</v>
      </c>
      <c r="D18" s="427" t="n">
        <v>1048</v>
      </c>
      <c r="E18" s="423" t="n">
        <f aca="false">D18+E17</f>
        <v>6108</v>
      </c>
      <c r="F18" s="424"/>
    </row>
    <row r="19" customFormat="false" ht="11.25" hidden="true" customHeight="false" outlineLevel="0" collapsed="false">
      <c r="A19" s="428" t="s">
        <v>317</v>
      </c>
      <c r="B19" s="426" t="s">
        <v>308</v>
      </c>
      <c r="C19" s="421" t="n">
        <v>37226</v>
      </c>
      <c r="D19" s="422" t="n">
        <v>35</v>
      </c>
      <c r="E19" s="423" t="n">
        <f aca="false">D19+E18</f>
        <v>6143</v>
      </c>
      <c r="F19" s="424"/>
    </row>
    <row r="20" customFormat="false" ht="11.25" hidden="false" customHeight="false" outlineLevel="0" collapsed="false">
      <c r="A20" s="420" t="s">
        <v>318</v>
      </c>
      <c r="B20" s="99" t="s">
        <v>133</v>
      </c>
      <c r="C20" s="421" t="n">
        <v>37257</v>
      </c>
      <c r="D20" s="420" t="n">
        <v>250</v>
      </c>
      <c r="E20" s="423" t="n">
        <f aca="false">D20+E19</f>
        <v>6393</v>
      </c>
      <c r="F20" s="424"/>
    </row>
    <row r="21" customFormat="false" ht="11.25" hidden="true" customHeight="false" outlineLevel="0" collapsed="false">
      <c r="A21" s="428" t="s">
        <v>319</v>
      </c>
      <c r="B21" s="426" t="s">
        <v>301</v>
      </c>
      <c r="C21" s="421" t="n">
        <v>37377</v>
      </c>
      <c r="D21" s="427" t="n">
        <v>50</v>
      </c>
      <c r="E21" s="423" t="n">
        <f aca="false">D21+E20</f>
        <v>6443</v>
      </c>
    </row>
    <row r="22" customFormat="false" ht="11.25" hidden="true" customHeight="false" outlineLevel="0" collapsed="false">
      <c r="A22" s="428" t="s">
        <v>320</v>
      </c>
      <c r="B22" s="426" t="s">
        <v>301</v>
      </c>
      <c r="C22" s="421" t="n">
        <v>37377</v>
      </c>
      <c r="D22" s="427" t="n">
        <v>55</v>
      </c>
      <c r="E22" s="423" t="n">
        <f aca="false">D22+E21</f>
        <v>6498</v>
      </c>
      <c r="F22" s="424"/>
    </row>
    <row r="23" customFormat="false" ht="11.25" hidden="true" customHeight="false" outlineLevel="0" collapsed="false">
      <c r="A23" s="428" t="s">
        <v>321</v>
      </c>
      <c r="B23" s="426" t="s">
        <v>308</v>
      </c>
      <c r="C23" s="421" t="n">
        <v>37408</v>
      </c>
      <c r="D23" s="427" t="n">
        <v>280</v>
      </c>
      <c r="E23" s="423" t="n">
        <f aca="false">D23+E22</f>
        <v>6778</v>
      </c>
      <c r="F23" s="424"/>
    </row>
    <row r="24" customFormat="false" ht="11.25" hidden="true" customHeight="false" outlineLevel="0" collapsed="false">
      <c r="A24" s="425" t="s">
        <v>322</v>
      </c>
      <c r="B24" s="426" t="s">
        <v>308</v>
      </c>
      <c r="C24" s="421" t="n">
        <v>37408</v>
      </c>
      <c r="D24" s="427" t="n">
        <v>249</v>
      </c>
      <c r="E24" s="423" t="n">
        <f aca="false">D24+E23</f>
        <v>7027</v>
      </c>
      <c r="F24" s="424"/>
    </row>
    <row r="25" customFormat="false" ht="11.25" hidden="true" customHeight="false" outlineLevel="0" collapsed="false">
      <c r="A25" s="428" t="s">
        <v>323</v>
      </c>
      <c r="B25" s="426" t="s">
        <v>308</v>
      </c>
      <c r="C25" s="421" t="n">
        <v>37408</v>
      </c>
      <c r="D25" s="427" t="n">
        <v>536</v>
      </c>
      <c r="E25" s="423" t="n">
        <f aca="false">D25+E24</f>
        <v>7563</v>
      </c>
      <c r="F25" s="424"/>
    </row>
    <row r="26" customFormat="false" ht="11.25" hidden="false" customHeight="false" outlineLevel="0" collapsed="false">
      <c r="A26" s="428" t="s">
        <v>324</v>
      </c>
      <c r="B26" s="426" t="s">
        <v>133</v>
      </c>
      <c r="C26" s="421" t="n">
        <v>37408</v>
      </c>
      <c r="D26" s="427" t="n">
        <v>530</v>
      </c>
      <c r="E26" s="423" t="n">
        <f aca="false">D26+E25</f>
        <v>8093</v>
      </c>
      <c r="F26" s="424"/>
    </row>
    <row r="27" customFormat="false" ht="11.25" hidden="false" customHeight="false" outlineLevel="0" collapsed="false">
      <c r="A27" s="428" t="s">
        <v>325</v>
      </c>
      <c r="B27" s="426" t="s">
        <v>133</v>
      </c>
      <c r="C27" s="421" t="n">
        <v>37408</v>
      </c>
      <c r="D27" s="427" t="n">
        <v>530</v>
      </c>
      <c r="E27" s="423" t="n">
        <f aca="false">D27+E26</f>
        <v>8623</v>
      </c>
      <c r="F27" s="424"/>
    </row>
    <row r="28" customFormat="false" ht="11.25" hidden="true" customHeight="false" outlineLevel="0" collapsed="false">
      <c r="A28" s="428" t="s">
        <v>326</v>
      </c>
      <c r="B28" s="426" t="s">
        <v>306</v>
      </c>
      <c r="C28" s="421" t="n">
        <v>37438</v>
      </c>
      <c r="D28" s="427" t="n">
        <v>880</v>
      </c>
      <c r="E28" s="423" t="n">
        <f aca="false">D28+E27</f>
        <v>9503</v>
      </c>
      <c r="F28" s="424"/>
    </row>
    <row r="29" customFormat="false" ht="11.25" hidden="true" customHeight="false" outlineLevel="0" collapsed="false">
      <c r="A29" s="428" t="s">
        <v>92</v>
      </c>
      <c r="B29" s="426" t="s">
        <v>314</v>
      </c>
      <c r="C29" s="421" t="n">
        <v>37438</v>
      </c>
      <c r="D29" s="427" t="n">
        <v>500</v>
      </c>
      <c r="E29" s="423" t="n">
        <f aca="false">D29+E28</f>
        <v>10003</v>
      </c>
      <c r="F29" s="424"/>
    </row>
    <row r="30" customFormat="false" ht="11.25" hidden="false" customHeight="false" outlineLevel="0" collapsed="false">
      <c r="A30" s="428" t="s">
        <v>143</v>
      </c>
      <c r="B30" s="426" t="s">
        <v>133</v>
      </c>
      <c r="C30" s="421" t="n">
        <v>37469</v>
      </c>
      <c r="D30" s="427" t="n">
        <v>550</v>
      </c>
      <c r="E30" s="423" t="n">
        <f aca="false">D30+E29</f>
        <v>10553</v>
      </c>
      <c r="F30" s="426"/>
    </row>
    <row r="31" customFormat="false" ht="11.25" hidden="true" customHeight="false" outlineLevel="0" collapsed="false">
      <c r="A31" s="428" t="s">
        <v>95</v>
      </c>
      <c r="B31" s="426" t="s">
        <v>306</v>
      </c>
      <c r="C31" s="421" t="n">
        <v>37500</v>
      </c>
      <c r="D31" s="427" t="n">
        <v>1060</v>
      </c>
      <c r="E31" s="423" t="n">
        <f aca="false">D31+E30</f>
        <v>11613</v>
      </c>
    </row>
    <row r="32" customFormat="false" ht="11.25" hidden="true" customHeight="false" outlineLevel="0" collapsed="false">
      <c r="A32" s="428" t="s">
        <v>327</v>
      </c>
      <c r="B32" s="426" t="s">
        <v>301</v>
      </c>
      <c r="C32" s="421" t="n">
        <v>37622</v>
      </c>
      <c r="D32" s="420" t="n">
        <v>-90</v>
      </c>
      <c r="E32" s="423" t="n">
        <f aca="false">D32+E31</f>
        <v>11523</v>
      </c>
    </row>
    <row r="33" customFormat="false" ht="11.25" hidden="true" customHeight="false" outlineLevel="0" collapsed="false">
      <c r="A33" s="428" t="s">
        <v>86</v>
      </c>
      <c r="B33" s="426" t="s">
        <v>297</v>
      </c>
      <c r="C33" s="421" t="n">
        <v>37622</v>
      </c>
      <c r="D33" s="427" t="n">
        <v>720</v>
      </c>
      <c r="E33" s="423" t="n">
        <f aca="false">D33+E32</f>
        <v>12243</v>
      </c>
    </row>
    <row r="34" customFormat="false" ht="11.25" hidden="false" customHeight="false" outlineLevel="0" collapsed="false">
      <c r="A34" s="428" t="s">
        <v>328</v>
      </c>
      <c r="B34" s="426" t="s">
        <v>133</v>
      </c>
      <c r="C34" s="421" t="n">
        <v>37622</v>
      </c>
      <c r="D34" s="427" t="n">
        <v>1250</v>
      </c>
      <c r="E34" s="423" t="n">
        <f aca="false">D34+E33</f>
        <v>13493</v>
      </c>
    </row>
    <row r="35" customFormat="false" ht="11.25" hidden="true" customHeight="false" outlineLevel="0" collapsed="false">
      <c r="A35" s="420" t="s">
        <v>329</v>
      </c>
      <c r="B35" s="99" t="s">
        <v>306</v>
      </c>
      <c r="C35" s="421" t="n">
        <v>37653</v>
      </c>
      <c r="D35" s="420" t="n">
        <v>600</v>
      </c>
      <c r="E35" s="423" t="n">
        <f aca="false">D35+E34</f>
        <v>14093</v>
      </c>
    </row>
    <row r="36" customFormat="false" ht="11.25" hidden="false" customHeight="false" outlineLevel="0" collapsed="false">
      <c r="A36" s="428" t="s">
        <v>330</v>
      </c>
      <c r="B36" s="426" t="s">
        <v>133</v>
      </c>
      <c r="C36" s="421" t="n">
        <v>37681</v>
      </c>
      <c r="D36" s="427" t="n">
        <v>1040</v>
      </c>
      <c r="E36" s="423" t="n">
        <f aca="false">D36+E35</f>
        <v>15133</v>
      </c>
    </row>
    <row r="37" customFormat="false" ht="11.25" hidden="true" customHeight="false" outlineLevel="0" collapsed="false">
      <c r="A37" s="428" t="s">
        <v>331</v>
      </c>
      <c r="B37" s="426" t="s">
        <v>297</v>
      </c>
      <c r="C37" s="421" t="n">
        <v>37681</v>
      </c>
      <c r="D37" s="427" t="n">
        <v>500</v>
      </c>
      <c r="E37" s="423" t="n">
        <f aca="false">D37+E36</f>
        <v>15633</v>
      </c>
    </row>
    <row r="38" customFormat="false" ht="11.25" hidden="false" customHeight="false" outlineLevel="0" collapsed="false">
      <c r="A38" s="420" t="s">
        <v>332</v>
      </c>
      <c r="B38" s="426" t="s">
        <v>133</v>
      </c>
      <c r="C38" s="421" t="n">
        <v>37742</v>
      </c>
      <c r="D38" s="427" t="n">
        <v>750</v>
      </c>
      <c r="E38" s="423" t="n">
        <f aca="false">D38+E37</f>
        <v>16383</v>
      </c>
    </row>
    <row r="39" customFormat="false" ht="11.25" hidden="true" customHeight="false" outlineLevel="0" collapsed="false">
      <c r="A39" s="428" t="s">
        <v>333</v>
      </c>
      <c r="B39" s="426" t="s">
        <v>301</v>
      </c>
      <c r="C39" s="421" t="n">
        <v>37742</v>
      </c>
      <c r="D39" s="427" t="n">
        <v>460</v>
      </c>
      <c r="E39" s="423" t="n">
        <f aca="false">D39+E38</f>
        <v>16843</v>
      </c>
    </row>
    <row r="40" customFormat="false" ht="11.25" hidden="true" customHeight="false" outlineLevel="0" collapsed="false">
      <c r="A40" s="428" t="s">
        <v>334</v>
      </c>
      <c r="B40" s="426" t="s">
        <v>308</v>
      </c>
      <c r="C40" s="421" t="n">
        <v>37773</v>
      </c>
      <c r="D40" s="427" t="n">
        <v>550</v>
      </c>
      <c r="E40" s="423" t="n">
        <f aca="false">D40+E39</f>
        <v>17393</v>
      </c>
    </row>
    <row r="41" customFormat="false" ht="11.25" hidden="true" customHeight="false" outlineLevel="0" collapsed="false">
      <c r="A41" s="428" t="s">
        <v>97</v>
      </c>
      <c r="B41" s="426" t="s">
        <v>297</v>
      </c>
      <c r="C41" s="421" t="n">
        <v>37773</v>
      </c>
      <c r="D41" s="430" t="n">
        <v>510</v>
      </c>
      <c r="E41" s="423" t="n">
        <f aca="false">D41+E40</f>
        <v>17903</v>
      </c>
    </row>
    <row r="42" customFormat="false" ht="11.25" hidden="true" customHeight="false" outlineLevel="0" collapsed="false">
      <c r="A42" s="428" t="s">
        <v>100</v>
      </c>
      <c r="B42" s="426" t="s">
        <v>297</v>
      </c>
      <c r="C42" s="421" t="n">
        <v>37773</v>
      </c>
      <c r="D42" s="427" t="n">
        <v>750</v>
      </c>
      <c r="E42" s="423" t="n">
        <f aca="false">D42+E41</f>
        <v>18653</v>
      </c>
    </row>
    <row r="43" customFormat="false" ht="11.25" hidden="false" customHeight="false" outlineLevel="0" collapsed="false">
      <c r="A43" s="428" t="s">
        <v>142</v>
      </c>
      <c r="B43" s="426" t="s">
        <v>133</v>
      </c>
      <c r="C43" s="421" t="n">
        <v>37834</v>
      </c>
      <c r="D43" s="427" t="n">
        <v>530</v>
      </c>
      <c r="E43" s="423" t="n">
        <f aca="false">D43+E42</f>
        <v>19183</v>
      </c>
    </row>
    <row r="44" customFormat="false" ht="11.25" hidden="true" customHeight="false" outlineLevel="0" collapsed="false">
      <c r="A44" s="425" t="s">
        <v>335</v>
      </c>
      <c r="B44" s="426" t="s">
        <v>308</v>
      </c>
      <c r="C44" s="421" t="n">
        <v>37956</v>
      </c>
      <c r="D44" s="431" t="n">
        <v>80</v>
      </c>
      <c r="E44" s="423" t="n">
        <f aca="false">D44+E43</f>
        <v>19263</v>
      </c>
    </row>
    <row r="45" customFormat="false" ht="11.25" hidden="true" customHeight="false" outlineLevel="0" collapsed="false">
      <c r="A45" s="428" t="s">
        <v>336</v>
      </c>
      <c r="B45" s="426" t="s">
        <v>308</v>
      </c>
      <c r="C45" s="421" t="n">
        <v>38139</v>
      </c>
      <c r="D45" s="432" t="n">
        <v>-11</v>
      </c>
      <c r="E45" s="423" t="n">
        <f aca="false">D45+E44</f>
        <v>19252</v>
      </c>
    </row>
    <row r="46" customFormat="false" ht="11.25" hidden="true" customHeight="false" outlineLevel="0" collapsed="false">
      <c r="A46" s="428" t="s">
        <v>337</v>
      </c>
      <c r="B46" s="426" t="s">
        <v>308</v>
      </c>
      <c r="C46" s="421" t="n">
        <v>39448</v>
      </c>
      <c r="D46" s="432" t="n">
        <v>-23</v>
      </c>
      <c r="E46" s="423" t="n">
        <f aca="false">D46+E45</f>
        <v>19229</v>
      </c>
    </row>
    <row r="47" customFormat="false" ht="11.25" hidden="false" customHeight="false" outlineLevel="0" collapsed="false">
      <c r="A47" s="425" t="s">
        <v>298</v>
      </c>
      <c r="B47" s="426" t="s">
        <v>133</v>
      </c>
      <c r="C47" s="421" t="n">
        <v>36951</v>
      </c>
      <c r="D47" s="427" t="n">
        <v>545</v>
      </c>
      <c r="E47" s="423" t="n">
        <f aca="false">D47+0</f>
        <v>545</v>
      </c>
      <c r="F47" s="424"/>
    </row>
    <row r="48" customFormat="false" ht="11.25" hidden="false" customHeight="false" outlineLevel="0" collapsed="false">
      <c r="A48" s="428" t="s">
        <v>299</v>
      </c>
      <c r="B48" s="426" t="s">
        <v>133</v>
      </c>
      <c r="C48" s="421" t="n">
        <v>37012</v>
      </c>
      <c r="D48" s="427" t="n">
        <v>520</v>
      </c>
      <c r="E48" s="423" t="n">
        <f aca="false">D48+E47</f>
        <v>1065</v>
      </c>
      <c r="F48" s="424"/>
    </row>
    <row r="49" customFormat="false" ht="11.25" hidden="false" customHeight="false" outlineLevel="0" collapsed="false">
      <c r="A49" s="428" t="s">
        <v>303</v>
      </c>
      <c r="B49" s="426" t="s">
        <v>133</v>
      </c>
      <c r="C49" s="421" t="n">
        <v>37043</v>
      </c>
      <c r="D49" s="427" t="n">
        <v>560</v>
      </c>
      <c r="E49" s="423" t="n">
        <f aca="false">D49+E48</f>
        <v>1625</v>
      </c>
      <c r="F49" s="424"/>
    </row>
    <row r="50" customFormat="false" ht="11.25" hidden="false" customHeight="false" outlineLevel="0" collapsed="false">
      <c r="A50" s="428" t="s">
        <v>141</v>
      </c>
      <c r="B50" s="426" t="s">
        <v>133</v>
      </c>
      <c r="C50" s="421" t="n">
        <v>37104</v>
      </c>
      <c r="D50" s="427" t="n">
        <v>70</v>
      </c>
      <c r="E50" s="423" t="n">
        <f aca="false">D50+E49</f>
        <v>1695</v>
      </c>
      <c r="F50" s="424"/>
    </row>
    <row r="51" customFormat="false" ht="11.25" hidden="false" customHeight="false" outlineLevel="0" collapsed="false">
      <c r="A51" s="420" t="s">
        <v>318</v>
      </c>
      <c r="B51" s="99" t="s">
        <v>133</v>
      </c>
      <c r="C51" s="421" t="n">
        <v>37257</v>
      </c>
      <c r="D51" s="420" t="n">
        <v>250</v>
      </c>
      <c r="E51" s="423" t="n">
        <f aca="false">D51+E50</f>
        <v>1945</v>
      </c>
      <c r="F51" s="424"/>
    </row>
    <row r="52" customFormat="false" ht="11.25" hidden="false" customHeight="false" outlineLevel="0" collapsed="false">
      <c r="A52" s="428" t="s">
        <v>324</v>
      </c>
      <c r="B52" s="426" t="s">
        <v>133</v>
      </c>
      <c r="C52" s="421" t="n">
        <v>37408</v>
      </c>
      <c r="D52" s="427" t="n">
        <v>530</v>
      </c>
      <c r="E52" s="423" t="n">
        <f aca="false">D52+E51</f>
        <v>2475</v>
      </c>
      <c r="F52" s="424"/>
    </row>
    <row r="53" customFormat="false" ht="11.25" hidden="false" customHeight="false" outlineLevel="0" collapsed="false">
      <c r="A53" s="428" t="s">
        <v>325</v>
      </c>
      <c r="B53" s="426" t="s">
        <v>133</v>
      </c>
      <c r="C53" s="421" t="n">
        <v>37408</v>
      </c>
      <c r="D53" s="427" t="n">
        <v>530</v>
      </c>
      <c r="E53" s="423" t="n">
        <f aca="false">D53+E52</f>
        <v>3005</v>
      </c>
      <c r="F53" s="424"/>
    </row>
    <row r="54" customFormat="false" ht="11.25" hidden="false" customHeight="false" outlineLevel="0" collapsed="false">
      <c r="A54" s="428" t="s">
        <v>143</v>
      </c>
      <c r="B54" s="426" t="s">
        <v>133</v>
      </c>
      <c r="C54" s="421" t="n">
        <v>37469</v>
      </c>
      <c r="D54" s="427" t="n">
        <v>550</v>
      </c>
      <c r="E54" s="423" t="n">
        <f aca="false">D54+E53</f>
        <v>3555</v>
      </c>
      <c r="F54" s="424"/>
    </row>
    <row r="55" customFormat="false" ht="11.25" hidden="false" customHeight="false" outlineLevel="0" collapsed="false">
      <c r="A55" s="428" t="s">
        <v>328</v>
      </c>
      <c r="B55" s="426" t="s">
        <v>133</v>
      </c>
      <c r="C55" s="421" t="n">
        <v>37622</v>
      </c>
      <c r="D55" s="427" t="n">
        <v>1250</v>
      </c>
      <c r="E55" s="423" t="n">
        <f aca="false">D55+E54</f>
        <v>4805</v>
      </c>
      <c r="F55" s="424"/>
    </row>
    <row r="56" customFormat="false" ht="11.25" hidden="false" customHeight="false" outlineLevel="0" collapsed="false">
      <c r="A56" s="428" t="s">
        <v>330</v>
      </c>
      <c r="B56" s="426" t="s">
        <v>133</v>
      </c>
      <c r="C56" s="421" t="n">
        <v>37681</v>
      </c>
      <c r="D56" s="427" t="n">
        <v>1040</v>
      </c>
      <c r="E56" s="423" t="n">
        <f aca="false">D56+E55</f>
        <v>5845</v>
      </c>
      <c r="F56" s="424"/>
    </row>
    <row r="57" customFormat="false" ht="11.25" hidden="false" customHeight="false" outlineLevel="0" collapsed="false">
      <c r="A57" s="420" t="s">
        <v>332</v>
      </c>
      <c r="B57" s="426" t="s">
        <v>133</v>
      </c>
      <c r="C57" s="421" t="n">
        <v>37742</v>
      </c>
      <c r="D57" s="427" t="n">
        <v>750</v>
      </c>
      <c r="E57" s="423" t="n">
        <f aca="false">D57+E56</f>
        <v>6595</v>
      </c>
      <c r="F57" s="424"/>
    </row>
    <row r="58" customFormat="false" ht="11.25" hidden="false" customHeight="false" outlineLevel="0" collapsed="false">
      <c r="A58" s="428" t="s">
        <v>142</v>
      </c>
      <c r="B58" s="426" t="s">
        <v>133</v>
      </c>
      <c r="C58" s="421" t="n">
        <v>37834</v>
      </c>
      <c r="D58" s="427" t="n">
        <v>530</v>
      </c>
      <c r="E58" s="423" t="n">
        <f aca="false">D58+E57</f>
        <v>7125</v>
      </c>
      <c r="F58" s="424"/>
    </row>
    <row r="59" customFormat="false" ht="11.25" hidden="true" customHeight="false" outlineLevel="0" collapsed="false">
      <c r="A59" s="420" t="s">
        <v>315</v>
      </c>
      <c r="B59" s="99" t="s">
        <v>316</v>
      </c>
      <c r="C59" s="421" t="n">
        <v>37135</v>
      </c>
      <c r="D59" s="420" t="n">
        <v>350</v>
      </c>
      <c r="E59" s="423" t="n">
        <f aca="false">D59+E58</f>
        <v>7475</v>
      </c>
      <c r="F59" s="424"/>
    </row>
    <row r="60" customFormat="false" ht="11.25" hidden="true" customHeight="false" outlineLevel="0" collapsed="false">
      <c r="A60" s="428" t="s">
        <v>74</v>
      </c>
      <c r="B60" s="426" t="s">
        <v>306</v>
      </c>
      <c r="C60" s="421" t="n">
        <v>37043</v>
      </c>
      <c r="D60" s="427" t="n">
        <v>500</v>
      </c>
      <c r="E60" s="423" t="n">
        <f aca="false">D60+E59</f>
        <v>7975</v>
      </c>
      <c r="F60" s="424"/>
    </row>
    <row r="61" customFormat="false" ht="11.25" hidden="true" customHeight="false" outlineLevel="0" collapsed="false">
      <c r="A61" s="425" t="s">
        <v>309</v>
      </c>
      <c r="B61" s="426" t="s">
        <v>306</v>
      </c>
      <c r="C61" s="421" t="n">
        <v>37073</v>
      </c>
      <c r="D61" s="427" t="n">
        <v>500</v>
      </c>
      <c r="E61" s="423" t="n">
        <f aca="false">D61+E60</f>
        <v>8475</v>
      </c>
      <c r="F61" s="424"/>
    </row>
    <row r="62" customFormat="false" ht="11.25" hidden="true" customHeight="false" outlineLevel="0" collapsed="false">
      <c r="A62" s="428" t="s">
        <v>326</v>
      </c>
      <c r="B62" s="426" t="s">
        <v>306</v>
      </c>
      <c r="C62" s="421" t="n">
        <v>37438</v>
      </c>
      <c r="D62" s="427" t="n">
        <v>880</v>
      </c>
      <c r="E62" s="423" t="n">
        <f aca="false">D62+E61</f>
        <v>9355</v>
      </c>
      <c r="F62" s="424"/>
    </row>
    <row r="63" customFormat="false" ht="11.25" hidden="true" customHeight="false" outlineLevel="0" collapsed="false">
      <c r="A63" s="428" t="s">
        <v>95</v>
      </c>
      <c r="B63" s="426" t="s">
        <v>306</v>
      </c>
      <c r="C63" s="421" t="n">
        <v>37500</v>
      </c>
      <c r="D63" s="427" t="n">
        <v>1060</v>
      </c>
      <c r="E63" s="423" t="n">
        <f aca="false">D63+E62</f>
        <v>10415</v>
      </c>
      <c r="F63" s="424"/>
    </row>
    <row r="64" customFormat="false" ht="11.25" hidden="true" customHeight="false" outlineLevel="0" collapsed="false">
      <c r="A64" s="420" t="s">
        <v>329</v>
      </c>
      <c r="B64" s="99" t="s">
        <v>306</v>
      </c>
      <c r="C64" s="421" t="n">
        <v>37653</v>
      </c>
      <c r="D64" s="420" t="n">
        <v>600</v>
      </c>
      <c r="E64" s="423" t="n">
        <f aca="false">D64+E63</f>
        <v>11015</v>
      </c>
      <c r="F64" s="424"/>
    </row>
    <row r="65" customFormat="false" ht="11.25" hidden="true" customHeight="false" outlineLevel="0" collapsed="false">
      <c r="A65" s="428" t="s">
        <v>307</v>
      </c>
      <c r="B65" s="426" t="s">
        <v>308</v>
      </c>
      <c r="C65" s="421" t="n">
        <v>37073</v>
      </c>
      <c r="D65" s="427" t="n">
        <v>490</v>
      </c>
      <c r="E65" s="423" t="n">
        <f aca="false">D65+E64</f>
        <v>11505</v>
      </c>
      <c r="F65" s="424"/>
    </row>
    <row r="66" customFormat="false" ht="11.25" hidden="true" customHeight="false" outlineLevel="0" collapsed="false">
      <c r="A66" s="428" t="s">
        <v>310</v>
      </c>
      <c r="B66" s="426" t="s">
        <v>308</v>
      </c>
      <c r="C66" s="421" t="n">
        <v>37104</v>
      </c>
      <c r="D66" s="427" t="n">
        <v>270</v>
      </c>
      <c r="E66" s="423" t="n">
        <f aca="false">D66+E65</f>
        <v>11775</v>
      </c>
    </row>
    <row r="67" customFormat="false" ht="11.25" hidden="true" customHeight="false" outlineLevel="0" collapsed="false">
      <c r="A67" s="428" t="s">
        <v>317</v>
      </c>
      <c r="B67" s="426" t="s">
        <v>308</v>
      </c>
      <c r="C67" s="421" t="n">
        <v>37226</v>
      </c>
      <c r="D67" s="422" t="n">
        <v>35</v>
      </c>
      <c r="E67" s="423" t="n">
        <f aca="false">D67+E66</f>
        <v>11810</v>
      </c>
      <c r="F67" s="424"/>
    </row>
    <row r="68" customFormat="false" ht="11.25" hidden="true" customHeight="false" outlineLevel="0" collapsed="false">
      <c r="A68" s="428" t="s">
        <v>321</v>
      </c>
      <c r="B68" s="426" t="s">
        <v>308</v>
      </c>
      <c r="C68" s="421" t="n">
        <v>37408</v>
      </c>
      <c r="D68" s="427" t="n">
        <v>280</v>
      </c>
      <c r="E68" s="423" t="n">
        <f aca="false">D68+E67</f>
        <v>12090</v>
      </c>
      <c r="F68" s="424"/>
    </row>
    <row r="69" customFormat="false" ht="11.25" hidden="true" customHeight="false" outlineLevel="0" collapsed="false">
      <c r="A69" s="425" t="s">
        <v>322</v>
      </c>
      <c r="B69" s="426" t="s">
        <v>308</v>
      </c>
      <c r="C69" s="421" t="n">
        <v>37408</v>
      </c>
      <c r="D69" s="427" t="n">
        <v>249</v>
      </c>
      <c r="E69" s="423" t="n">
        <f aca="false">D69+E68</f>
        <v>12339</v>
      </c>
      <c r="F69" s="424"/>
    </row>
    <row r="70" customFormat="false" ht="11.25" hidden="true" customHeight="false" outlineLevel="0" collapsed="false">
      <c r="A70" s="428" t="s">
        <v>323</v>
      </c>
      <c r="B70" s="426" t="s">
        <v>308</v>
      </c>
      <c r="C70" s="421" t="n">
        <v>37408</v>
      </c>
      <c r="D70" s="427" t="n">
        <v>536</v>
      </c>
      <c r="E70" s="423" t="n">
        <f aca="false">D70+E69</f>
        <v>12875</v>
      </c>
      <c r="F70" s="424"/>
    </row>
    <row r="71" customFormat="false" ht="11.25" hidden="true" customHeight="false" outlineLevel="0" collapsed="false">
      <c r="A71" s="428" t="s">
        <v>334</v>
      </c>
      <c r="B71" s="426" t="s">
        <v>308</v>
      </c>
      <c r="C71" s="421" t="n">
        <v>37773</v>
      </c>
      <c r="D71" s="427" t="n">
        <v>550</v>
      </c>
      <c r="E71" s="423" t="n">
        <f aca="false">D71+E70</f>
        <v>13425</v>
      </c>
      <c r="F71" s="424"/>
    </row>
    <row r="72" customFormat="false" ht="11.25" hidden="true" customHeight="false" outlineLevel="0" collapsed="false">
      <c r="A72" s="425" t="s">
        <v>335</v>
      </c>
      <c r="B72" s="426" t="s">
        <v>308</v>
      </c>
      <c r="C72" s="421" t="n">
        <v>37956</v>
      </c>
      <c r="D72" s="431" t="n">
        <v>80</v>
      </c>
      <c r="E72" s="423" t="n">
        <f aca="false">D72+E71</f>
        <v>13505</v>
      </c>
      <c r="F72" s="424"/>
    </row>
    <row r="73" customFormat="false" ht="11.25" hidden="true" customHeight="false" outlineLevel="0" collapsed="false">
      <c r="A73" s="428" t="s">
        <v>336</v>
      </c>
      <c r="B73" s="426" t="s">
        <v>308</v>
      </c>
      <c r="C73" s="421" t="n">
        <v>38139</v>
      </c>
      <c r="D73" s="432" t="n">
        <v>-11</v>
      </c>
      <c r="E73" s="423" t="n">
        <f aca="false">D73+E72</f>
        <v>13494</v>
      </c>
      <c r="F73" s="424"/>
    </row>
    <row r="74" customFormat="false" ht="11.25" hidden="true" customHeight="false" outlineLevel="0" collapsed="false">
      <c r="A74" s="428" t="s">
        <v>337</v>
      </c>
      <c r="B74" s="426" t="s">
        <v>308</v>
      </c>
      <c r="C74" s="421" t="n">
        <v>39448</v>
      </c>
      <c r="D74" s="432" t="n">
        <v>-23</v>
      </c>
      <c r="E74" s="423" t="n">
        <f aca="false">D74+E73</f>
        <v>13471</v>
      </c>
      <c r="F74" s="424"/>
    </row>
    <row r="75" customFormat="false" ht="11.25" hidden="true" customHeight="false" outlineLevel="0" collapsed="false">
      <c r="A75" s="428" t="s">
        <v>300</v>
      </c>
      <c r="B75" s="426" t="s">
        <v>301</v>
      </c>
      <c r="C75" s="421" t="n">
        <v>37012</v>
      </c>
      <c r="D75" s="427" t="n">
        <v>37</v>
      </c>
      <c r="E75" s="423" t="n">
        <f aca="false">D75+E74</f>
        <v>13508</v>
      </c>
      <c r="F75" s="426"/>
    </row>
    <row r="76" customFormat="false" ht="11.25" hidden="true" customHeight="false" outlineLevel="0" collapsed="false">
      <c r="A76" s="428" t="s">
        <v>304</v>
      </c>
      <c r="B76" s="426" t="s">
        <v>301</v>
      </c>
      <c r="C76" s="421" t="n">
        <v>37043</v>
      </c>
      <c r="D76" s="427" t="n">
        <v>235</v>
      </c>
      <c r="E76" s="423" t="n">
        <f aca="false">D76+E75</f>
        <v>13743</v>
      </c>
    </row>
    <row r="77" customFormat="false" ht="11.25" hidden="true" customHeight="false" outlineLevel="0" collapsed="false">
      <c r="A77" s="428" t="s">
        <v>305</v>
      </c>
      <c r="B77" s="426" t="s">
        <v>301</v>
      </c>
      <c r="C77" s="421" t="n">
        <v>37043</v>
      </c>
      <c r="D77" s="427" t="n">
        <v>148</v>
      </c>
      <c r="E77" s="423" t="n">
        <f aca="false">D77+E76</f>
        <v>13891</v>
      </c>
    </row>
    <row r="78" customFormat="false" ht="11.25" hidden="true" customHeight="false" outlineLevel="0" collapsed="false">
      <c r="A78" s="428" t="s">
        <v>319</v>
      </c>
      <c r="B78" s="426" t="s">
        <v>301</v>
      </c>
      <c r="C78" s="421" t="n">
        <v>37377</v>
      </c>
      <c r="D78" s="427" t="n">
        <v>50</v>
      </c>
      <c r="E78" s="423" t="n">
        <f aca="false">D78+E77</f>
        <v>13941</v>
      </c>
    </row>
    <row r="79" customFormat="false" ht="11.25" hidden="true" customHeight="false" outlineLevel="0" collapsed="false">
      <c r="A79" s="428" t="s">
        <v>320</v>
      </c>
      <c r="B79" s="426" t="s">
        <v>301</v>
      </c>
      <c r="C79" s="421" t="n">
        <v>37377</v>
      </c>
      <c r="D79" s="427" t="n">
        <v>55</v>
      </c>
      <c r="E79" s="423" t="n">
        <f aca="false">D79+E78</f>
        <v>13996</v>
      </c>
    </row>
    <row r="80" customFormat="false" ht="11.25" hidden="true" customHeight="false" outlineLevel="0" collapsed="false">
      <c r="A80" s="428" t="s">
        <v>327</v>
      </c>
      <c r="B80" s="426" t="s">
        <v>301</v>
      </c>
      <c r="C80" s="421" t="n">
        <v>37622</v>
      </c>
      <c r="D80" s="420" t="n">
        <v>-90</v>
      </c>
      <c r="E80" s="423" t="n">
        <f aca="false">D80+E79</f>
        <v>13906</v>
      </c>
    </row>
    <row r="81" customFormat="false" ht="11.25" hidden="true" customHeight="false" outlineLevel="0" collapsed="false">
      <c r="A81" s="428" t="s">
        <v>333</v>
      </c>
      <c r="B81" s="426" t="s">
        <v>301</v>
      </c>
      <c r="C81" s="421" t="n">
        <v>37742</v>
      </c>
      <c r="D81" s="427" t="n">
        <v>460</v>
      </c>
      <c r="E81" s="423" t="n">
        <f aca="false">D81+E80</f>
        <v>14366</v>
      </c>
    </row>
    <row r="82" customFormat="false" ht="11.25" hidden="true" customHeight="false" outlineLevel="0" collapsed="false">
      <c r="A82" s="420" t="s">
        <v>296</v>
      </c>
      <c r="B82" s="99" t="s">
        <v>297</v>
      </c>
      <c r="C82" s="421" t="n">
        <v>36951</v>
      </c>
      <c r="D82" s="422" t="n">
        <v>16</v>
      </c>
      <c r="E82" s="423" t="n">
        <f aca="false">D82+E81</f>
        <v>14382</v>
      </c>
    </row>
    <row r="83" customFormat="false" ht="11.25" hidden="true" customHeight="false" outlineLevel="0" collapsed="false">
      <c r="A83" s="420" t="s">
        <v>302</v>
      </c>
      <c r="B83" s="99" t="s">
        <v>297</v>
      </c>
      <c r="C83" s="421" t="n">
        <v>37043</v>
      </c>
      <c r="D83" s="420" t="n">
        <v>49</v>
      </c>
      <c r="E83" s="423" t="n">
        <f aca="false">D83+E82</f>
        <v>14431</v>
      </c>
    </row>
    <row r="84" customFormat="false" ht="11.25" hidden="true" customHeight="false" outlineLevel="0" collapsed="false">
      <c r="A84" s="428" t="s">
        <v>86</v>
      </c>
      <c r="B84" s="426" t="s">
        <v>297</v>
      </c>
      <c r="C84" s="421" t="n">
        <v>37622</v>
      </c>
      <c r="D84" s="427" t="n">
        <v>720</v>
      </c>
      <c r="E84" s="423" t="n">
        <f aca="false">D84+E83</f>
        <v>15151</v>
      </c>
    </row>
    <row r="85" customFormat="false" ht="11.25" hidden="true" customHeight="false" outlineLevel="0" collapsed="false">
      <c r="A85" s="428" t="s">
        <v>331</v>
      </c>
      <c r="B85" s="426" t="s">
        <v>297</v>
      </c>
      <c r="C85" s="421" t="n">
        <v>37681</v>
      </c>
      <c r="D85" s="427" t="n">
        <v>500</v>
      </c>
      <c r="E85" s="423" t="n">
        <f aca="false">D85+E84</f>
        <v>15651</v>
      </c>
    </row>
    <row r="86" customFormat="false" ht="11.25" hidden="true" customHeight="false" outlineLevel="0" collapsed="false">
      <c r="A86" s="428" t="s">
        <v>97</v>
      </c>
      <c r="B86" s="426" t="s">
        <v>297</v>
      </c>
      <c r="C86" s="421" t="n">
        <v>37773</v>
      </c>
      <c r="D86" s="430" t="n">
        <v>510</v>
      </c>
      <c r="E86" s="423" t="n">
        <f aca="false">D86+E85</f>
        <v>16161</v>
      </c>
    </row>
    <row r="87" customFormat="false" ht="11.25" hidden="true" customHeight="false" outlineLevel="0" collapsed="false">
      <c r="A87" s="428" t="s">
        <v>100</v>
      </c>
      <c r="B87" s="426" t="s">
        <v>297</v>
      </c>
      <c r="C87" s="421" t="n">
        <v>37773</v>
      </c>
      <c r="D87" s="427" t="n">
        <v>750</v>
      </c>
      <c r="E87" s="423" t="n">
        <f aca="false">D87+E86</f>
        <v>16911</v>
      </c>
    </row>
    <row r="88" customFormat="false" ht="11.25" hidden="true" customHeight="false" outlineLevel="0" collapsed="false">
      <c r="A88" s="429" t="s">
        <v>311</v>
      </c>
      <c r="B88" s="99" t="s">
        <v>312</v>
      </c>
      <c r="C88" s="421" t="n">
        <v>37104</v>
      </c>
      <c r="D88" s="99" t="n">
        <v>450</v>
      </c>
      <c r="E88" s="423" t="n">
        <f aca="false">D88+E87</f>
        <v>17361</v>
      </c>
    </row>
    <row r="89" customFormat="false" ht="11.25" hidden="true" customHeight="false" outlineLevel="0" collapsed="false">
      <c r="A89" s="428" t="s">
        <v>313</v>
      </c>
      <c r="B89" s="426" t="s">
        <v>314</v>
      </c>
      <c r="C89" s="421" t="n">
        <v>37104</v>
      </c>
      <c r="D89" s="427" t="n">
        <v>320</v>
      </c>
      <c r="E89" s="423" t="n">
        <f aca="false">D89+E88</f>
        <v>17681</v>
      </c>
    </row>
    <row r="90" customFormat="false" ht="11.25" hidden="true" customHeight="false" outlineLevel="0" collapsed="false">
      <c r="A90" s="428" t="s">
        <v>78</v>
      </c>
      <c r="B90" s="426" t="s">
        <v>314</v>
      </c>
      <c r="C90" s="421" t="n">
        <v>37196</v>
      </c>
      <c r="D90" s="427" t="n">
        <v>1048</v>
      </c>
      <c r="E90" s="423" t="n">
        <f aca="false">D90+E89</f>
        <v>18729</v>
      </c>
    </row>
    <row r="91" customFormat="false" ht="11.25" hidden="true" customHeight="false" outlineLevel="0" collapsed="false">
      <c r="A91" s="428" t="s">
        <v>92</v>
      </c>
      <c r="B91" s="426" t="s">
        <v>314</v>
      </c>
      <c r="C91" s="421" t="n">
        <v>37438</v>
      </c>
      <c r="D91" s="427" t="n">
        <v>500</v>
      </c>
      <c r="E91" s="423" t="n">
        <f aca="false">D91+E90</f>
        <v>19229</v>
      </c>
    </row>
  </sheetData>
  <autoFilter ref="A1:E91">
    <filterColumn colId="1">
      <filters>
        <filter val="DSW"/>
      </filters>
    </filterColumn>
  </autoFilter>
  <hyperlinks>
    <hyperlink ref="A3" r:id="rId1" display="South Point Power Plant [Mojave]"/>
    <hyperlink ref="A12" r:id="rId2" display="Los Medanos (Pittsburg)"/>
    <hyperlink ref="A24" r:id="rId3" display="Fredrickson"/>
    <hyperlink ref="A44" r:id="rId4" display="Wygen 1"/>
    <hyperlink ref="A47" r:id="rId5" display="South Point Power Plant [Mojave]"/>
    <hyperlink ref="A61" r:id="rId6" display="Los Medanos (Pittsburg)"/>
    <hyperlink ref="A69" r:id="rId7" display="Fredrickson"/>
    <hyperlink ref="A72" r:id="rId8" display="Wygen 1"/>
  </hyperlink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F16" activeCellId="0" sqref="F1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5.85"/>
    <col collapsed="false" customWidth="true" hidden="false" outlineLevel="0" max="2" min="2" style="1" width="6.41"/>
    <col collapsed="false" customWidth="true" hidden="false" outlineLevel="0" max="3" min="3" style="1" width="10.85"/>
    <col collapsed="false" customWidth="true" hidden="false" outlineLevel="0" max="4" min="4" style="1" width="10.41"/>
    <col collapsed="false" customWidth="true" hidden="false" outlineLevel="0" max="5" min="5" style="1" width="12.42"/>
    <col collapsed="false" customWidth="true" hidden="false" outlineLevel="0" max="6" min="6" style="1" width="8.56"/>
    <col collapsed="false" customWidth="true" hidden="false" outlineLevel="0" max="7" min="7" style="1" width="11.85"/>
    <col collapsed="false" customWidth="true" hidden="false" outlineLevel="0" max="8" min="8" style="1" width="8.85"/>
    <col collapsed="false" customWidth="true" hidden="false" outlineLevel="0" max="9" min="9" style="1" width="14.85"/>
    <col collapsed="false" customWidth="true" hidden="false" outlineLevel="0" max="10" min="10" style="1" width="13.85"/>
    <col collapsed="false" customWidth="true" hidden="false" outlineLevel="0" max="11" min="11" style="1" width="8.41"/>
    <col collapsed="false" customWidth="true" hidden="false" outlineLevel="0" max="12" min="12" style="1" width="10.85"/>
    <col collapsed="false" customWidth="true" hidden="false" outlineLevel="0" max="13" min="13" style="1" width="7.99"/>
    <col collapsed="false" customWidth="true" hidden="false" outlineLevel="0" max="14" min="14" style="1" width="9.28"/>
    <col collapsed="false" customWidth="true" hidden="false" outlineLevel="0" max="16" min="15" style="1" width="7.99"/>
    <col collapsed="false" customWidth="true" hidden="false" outlineLevel="0" max="21" min="17" style="1" width="8.99"/>
    <col collapsed="false" customWidth="false" hidden="false" outlineLevel="0" max="22" min="22" style="1" width="9.14"/>
    <col collapsed="false" customWidth="true" hidden="false" outlineLevel="0" max="23" min="23" style="1" width="9.7"/>
    <col collapsed="false" customWidth="true" hidden="false" outlineLevel="0" max="24" min="24" style="1" width="7.85"/>
    <col collapsed="false" customWidth="true" hidden="false" outlineLevel="0" max="25" min="25" style="1" width="2.7"/>
    <col collapsed="false" customWidth="false" hidden="false" outlineLevel="0" max="257" min="26" style="1" width="9.14"/>
  </cols>
  <sheetData>
    <row r="1" customFormat="false" ht="11.25" hidden="false" customHeight="false" outlineLevel="0" collapsed="false">
      <c r="C1" s="64" t="s">
        <v>13</v>
      </c>
      <c r="E1" s="64" t="s">
        <v>13</v>
      </c>
      <c r="H1" s="64" t="s">
        <v>13</v>
      </c>
      <c r="K1" s="64" t="s">
        <v>13</v>
      </c>
      <c r="L1" s="65" t="n">
        <v>1</v>
      </c>
      <c r="M1" s="65" t="n">
        <v>0.9</v>
      </c>
      <c r="N1" s="65" t="n">
        <v>0.6</v>
      </c>
      <c r="O1" s="65" t="n">
        <v>0.5</v>
      </c>
      <c r="P1" s="65" t="n">
        <v>0.25</v>
      </c>
      <c r="Q1" s="66" t="n">
        <v>1</v>
      </c>
      <c r="R1" s="66" t="n">
        <v>0.9</v>
      </c>
      <c r="S1" s="66" t="n">
        <v>0.6</v>
      </c>
      <c r="T1" s="66" t="n">
        <v>0.5</v>
      </c>
      <c r="U1" s="66" t="n">
        <v>0.25</v>
      </c>
      <c r="W1" s="1" t="n">
        <v>0.56</v>
      </c>
      <c r="X1" s="1" t="n">
        <v>250</v>
      </c>
      <c r="Y1" s="1" t="n">
        <v>50</v>
      </c>
    </row>
    <row r="2" customFormat="false" ht="12" hidden="false" customHeight="false" outlineLevel="0" collapsed="false">
      <c r="A2" s="50"/>
      <c r="B2" s="50" t="s">
        <v>14</v>
      </c>
      <c r="C2" s="50" t="s">
        <v>15</v>
      </c>
      <c r="D2" s="50" t="s">
        <v>16</v>
      </c>
      <c r="E2" s="50" t="s">
        <v>17</v>
      </c>
      <c r="F2" s="50" t="s">
        <v>18</v>
      </c>
      <c r="G2" s="50" t="s">
        <v>19</v>
      </c>
      <c r="H2" s="50" t="s">
        <v>20</v>
      </c>
      <c r="I2" s="50" t="s">
        <v>21</v>
      </c>
      <c r="J2" s="50" t="s">
        <v>22</v>
      </c>
      <c r="K2" s="50" t="s">
        <v>23</v>
      </c>
      <c r="L2" s="67" t="s">
        <v>24</v>
      </c>
      <c r="M2" s="67" t="s">
        <v>25</v>
      </c>
      <c r="N2" s="67" t="s">
        <v>25</v>
      </c>
      <c r="O2" s="67" t="s">
        <v>25</v>
      </c>
      <c r="P2" s="67" t="s">
        <v>25</v>
      </c>
      <c r="Q2" s="68" t="s">
        <v>26</v>
      </c>
      <c r="R2" s="68" t="s">
        <v>26</v>
      </c>
      <c r="S2" s="68" t="s">
        <v>26</v>
      </c>
      <c r="T2" s="68" t="s">
        <v>26</v>
      </c>
      <c r="U2" s="68" t="s">
        <v>26</v>
      </c>
      <c r="V2" s="50"/>
      <c r="W2" s="50" t="s">
        <v>27</v>
      </c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</row>
    <row r="3" customFormat="false" ht="11.25" hidden="false" customHeight="false" outlineLevel="0" collapsed="false">
      <c r="B3" s="69" t="n">
        <v>36892</v>
      </c>
      <c r="C3" s="70" t="n">
        <f aca="false">HLOOKUP($X3,[1]Data!$AC$7:$CE$22,4)/1000</f>
        <v>2667.24929032258</v>
      </c>
      <c r="D3" s="70" t="n">
        <v>1900</v>
      </c>
      <c r="E3" s="70" t="n">
        <f aca="false">HLOOKUP($X3,[2]Data!$S$7:$BU$78,11)/1000</f>
        <v>180.471709677419</v>
      </c>
      <c r="F3" s="71" t="n">
        <f aca="false">C3-E3-D3</f>
        <v>586.777580645161</v>
      </c>
      <c r="G3" s="1" t="n">
        <v>850</v>
      </c>
      <c r="H3" s="72" t="n">
        <v>550</v>
      </c>
      <c r="I3" s="70" t="n">
        <f aca="false">SUM(F3:H3)</f>
        <v>1986.77758064516</v>
      </c>
      <c r="J3" s="1" t="n">
        <v>125</v>
      </c>
      <c r="K3" s="70" t="n">
        <f aca="false">HLOOKUP($X3,[2]Data!$S$7:$BU$78,12)/1000</f>
        <v>616.234161290323</v>
      </c>
      <c r="L3" s="70" t="e">
        <f aca="false">VLOOKUP($B3,'Power Curve'!$D$9:$DU$282,85,0)/1000</f>
        <v>#N/A</v>
      </c>
      <c r="M3" s="70" t="e">
        <f aca="false">$L3*M$1</f>
        <v>#N/A</v>
      </c>
      <c r="N3" s="70" t="e">
        <f aca="false">$L3*N$1</f>
        <v>#N/A</v>
      </c>
      <c r="O3" s="70" t="e">
        <f aca="false">$L3*O$1</f>
        <v>#N/A</v>
      </c>
      <c r="P3" s="70" t="e">
        <f aca="false">$L3*P$1</f>
        <v>#N/A</v>
      </c>
      <c r="Q3" s="70" t="e">
        <f aca="false">IF(($I3-$J3-$K3-L3)&gt;1200,1200,($I3-$J3-$K3-L3))</f>
        <v>#N/A</v>
      </c>
      <c r="R3" s="70" t="e">
        <f aca="false">$I3-$J3-$K3-M3</f>
        <v>#N/A</v>
      </c>
      <c r="S3" s="70" t="e">
        <f aca="false">$I3-$J3-$K3-N3</f>
        <v>#N/A</v>
      </c>
      <c r="T3" s="70" t="e">
        <f aca="false">$I3-$J3-$K3-O3</f>
        <v>#N/A</v>
      </c>
      <c r="U3" s="70" t="e">
        <f aca="false">$I3-$J3-$K3-P3</f>
        <v>#N/A</v>
      </c>
      <c r="W3" s="73" t="e">
        <f aca="false">VLOOKUP($B3,Curves!$A$2:$M$28,12,0)</f>
        <v>#N/A</v>
      </c>
      <c r="X3" s="74" t="n">
        <f aca="false">DATE(YEAR($B3)-1,MONTH($B3),1)</f>
        <v>36526</v>
      </c>
      <c r="Z3" s="74" t="n">
        <f aca="false">DATE(YEAR($B3),MONTH($B3)-1,1)</f>
        <v>36861</v>
      </c>
    </row>
    <row r="4" customFormat="false" ht="11.25" hidden="false" customHeight="false" outlineLevel="0" collapsed="false">
      <c r="B4" s="69" t="n">
        <v>36923</v>
      </c>
      <c r="C4" s="70" t="n">
        <f aca="false">HLOOKUP($X4,[1]Data!$AC$7:$CE$22,4)/1000</f>
        <v>2700.96372413793</v>
      </c>
      <c r="D4" s="70" t="n">
        <v>1900</v>
      </c>
      <c r="E4" s="70" t="n">
        <f aca="false">HLOOKUP($X4,[2]Data!$S$7:$BU$78,11)/1000</f>
        <v>166.623551724138</v>
      </c>
      <c r="F4" s="71" t="n">
        <f aca="false">C4-E4-D4</f>
        <v>634.340172413793</v>
      </c>
      <c r="G4" s="1" t="n">
        <v>850</v>
      </c>
      <c r="H4" s="75" t="n">
        <v>550</v>
      </c>
      <c r="I4" s="70" t="n">
        <f aca="false">SUM(F4:H4)</f>
        <v>2034.34017241379</v>
      </c>
      <c r="J4" s="1" t="n">
        <v>125</v>
      </c>
      <c r="K4" s="70" t="n">
        <f aca="false">HLOOKUP($X4,[2]Data!$S$7:$BU$78,12)/1000</f>
        <v>526.467655172414</v>
      </c>
      <c r="L4" s="70" t="n">
        <f aca="false">VLOOKUP($B4,'Power Curve'!$D$9:$DU$282,85,0)/1000</f>
        <v>0</v>
      </c>
      <c r="M4" s="70" t="n">
        <f aca="false">$L4*M$1</f>
        <v>0</v>
      </c>
      <c r="N4" s="70" t="n">
        <f aca="false">$L4*N$1</f>
        <v>0</v>
      </c>
      <c r="O4" s="70" t="n">
        <f aca="false">$L4*O$1</f>
        <v>0</v>
      </c>
      <c r="P4" s="70" t="n">
        <f aca="false">$L4*P$1</f>
        <v>0</v>
      </c>
      <c r="Q4" s="70" t="n">
        <f aca="false">IF(($I4-$J4-$K4-L4)&gt;1200,1200,($I4-$J4-$K4-L4))</f>
        <v>1200</v>
      </c>
      <c r="R4" s="70" t="n">
        <f aca="false">$I4-$J4-$K4-M4</f>
        <v>1382.87251724138</v>
      </c>
      <c r="S4" s="70" t="n">
        <f aca="false">$I4-$J4-$K4-N4</f>
        <v>1382.87251724138</v>
      </c>
      <c r="T4" s="70" t="n">
        <f aca="false">$I4-$J4-$K4-O4</f>
        <v>1382.87251724138</v>
      </c>
      <c r="U4" s="70" t="n">
        <f aca="false">$I4-$J4-$K4-P4</f>
        <v>1382.87251724138</v>
      </c>
      <c r="W4" s="73" t="e">
        <f aca="false">VLOOKUP($B4,Curves!$A$2:$M$28,12,0)</f>
        <v>#N/A</v>
      </c>
      <c r="X4" s="74" t="n">
        <f aca="false">DATE(YEAR($B4)-1,MONTH($B4),1)</f>
        <v>36557</v>
      </c>
      <c r="Z4" s="74" t="n">
        <f aca="false">DATE(YEAR($B4),MONTH($B4)-1,1)</f>
        <v>36892</v>
      </c>
    </row>
    <row r="5" customFormat="false" ht="11.25" hidden="false" customHeight="false" outlineLevel="0" collapsed="false">
      <c r="B5" s="69" t="n">
        <v>36951</v>
      </c>
      <c r="C5" s="70" t="n">
        <f aca="false">HLOOKUP($X5,[1]Data!$AC$7:$CE$22,4)/1000</f>
        <v>2717.89058064516</v>
      </c>
      <c r="D5" s="70" t="n">
        <v>1900</v>
      </c>
      <c r="E5" s="70" t="n">
        <f aca="false">HLOOKUP($X5,[2]Data!$S$7:$BU$78,11)/1000</f>
        <v>175.409935483871</v>
      </c>
      <c r="F5" s="71" t="n">
        <f aca="false">C5-E5-D5</f>
        <v>642.48064516129</v>
      </c>
      <c r="G5" s="1" t="n">
        <v>850</v>
      </c>
      <c r="H5" s="75" t="n">
        <v>550</v>
      </c>
      <c r="I5" s="70" t="n">
        <f aca="false">SUM(F5:H5)</f>
        <v>2042.48064516129</v>
      </c>
      <c r="J5" s="1" t="n">
        <v>125</v>
      </c>
      <c r="K5" s="70" t="n">
        <f aca="false">HLOOKUP($X5,[2]Data!$S$7:$BU$78,12)/1000</f>
        <v>458.163838709677</v>
      </c>
      <c r="L5" s="70" t="e">
        <f aca="false">VLOOKUP($B5,'Power Curve'!$D$9:$DU$282,85,0)/1000</f>
        <v>#N/A</v>
      </c>
      <c r="M5" s="70" t="e">
        <f aca="false">$L5*M$1</f>
        <v>#N/A</v>
      </c>
      <c r="N5" s="70" t="e">
        <f aca="false">$L5*N$1</f>
        <v>#N/A</v>
      </c>
      <c r="O5" s="70" t="e">
        <f aca="false">$L5*O$1</f>
        <v>#N/A</v>
      </c>
      <c r="P5" s="70" t="e">
        <f aca="false">$L5*P$1</f>
        <v>#N/A</v>
      </c>
      <c r="Q5" s="70" t="e">
        <f aca="false">IF(($I5-$J5-$K5-L5)&gt;1200,1200,($I5-$J5-$K5-L5))</f>
        <v>#N/A</v>
      </c>
      <c r="R5" s="70" t="e">
        <f aca="false">$I5-$J5-$K5-M5</f>
        <v>#N/A</v>
      </c>
      <c r="S5" s="70" t="e">
        <f aca="false">$I5-$J5-$K5-N5</f>
        <v>#N/A</v>
      </c>
      <c r="T5" s="70" t="e">
        <f aca="false">$I5-$J5-$K5-O5</f>
        <v>#N/A</v>
      </c>
      <c r="U5" s="70" t="e">
        <f aca="false">$I5-$J5-$K5-P5</f>
        <v>#N/A</v>
      </c>
      <c r="W5" s="73" t="e">
        <f aca="false">VLOOKUP($B5,Curves!$A$2:$M$28,12,0)</f>
        <v>#N/A</v>
      </c>
      <c r="X5" s="74" t="n">
        <f aca="false">DATE(YEAR($B5)-1,MONTH($B5),1)</f>
        <v>36586</v>
      </c>
      <c r="Z5" s="74" t="n">
        <f aca="false">DATE(YEAR($B5),MONTH($B5)-1,1)</f>
        <v>36923</v>
      </c>
    </row>
    <row r="6" customFormat="false" ht="11.25" hidden="false" customHeight="false" outlineLevel="0" collapsed="false">
      <c r="B6" s="69" t="n">
        <v>36982</v>
      </c>
      <c r="C6" s="70" t="n">
        <f aca="false">HLOOKUP($X6,[1]Data!$AC$7:$CE$22,4)/1000</f>
        <v>2674.6213</v>
      </c>
      <c r="D6" s="70" t="n">
        <v>1900</v>
      </c>
      <c r="E6" s="70" t="n">
        <f aca="false">HLOOKUP($X6,[2]Data!$S$7:$BU$78,11)/1000</f>
        <v>154.2723</v>
      </c>
      <c r="F6" s="71" t="n">
        <f aca="false">C6-E6-D6</f>
        <v>620.349</v>
      </c>
      <c r="G6" s="1" t="n">
        <v>850</v>
      </c>
      <c r="H6" s="75" t="n">
        <v>550</v>
      </c>
      <c r="I6" s="70" t="n">
        <f aca="false">SUM(F6:H6)</f>
        <v>2020.349</v>
      </c>
      <c r="J6" s="1" t="n">
        <v>125</v>
      </c>
      <c r="K6" s="70" t="n">
        <f aca="false">HLOOKUP($X6,[2]Data!$S$7:$BU$78,12)/1000</f>
        <v>458.581233333333</v>
      </c>
      <c r="L6" s="70" t="e">
        <f aca="false">VLOOKUP($B6,'Power Curve'!$D$9:$DU$282,85,0)/1000</f>
        <v>#N/A</v>
      </c>
      <c r="M6" s="70" t="e">
        <f aca="false">$L6*M$1</f>
        <v>#N/A</v>
      </c>
      <c r="N6" s="70" t="e">
        <f aca="false">$L6*N$1</f>
        <v>#N/A</v>
      </c>
      <c r="O6" s="70" t="e">
        <f aca="false">$L6*O$1</f>
        <v>#N/A</v>
      </c>
      <c r="P6" s="70" t="e">
        <f aca="false">$L6*P$1</f>
        <v>#N/A</v>
      </c>
      <c r="Q6" s="70" t="e">
        <f aca="false">IF(($I6-$J6-$K6-L6)&gt;1200,1200,($I6-$J6-$K6-L6))</f>
        <v>#N/A</v>
      </c>
      <c r="R6" s="70" t="e">
        <f aca="false">$I6-$J6-$K6-M6</f>
        <v>#N/A</v>
      </c>
      <c r="S6" s="70" t="e">
        <f aca="false">$I6-$J6-$K6-N6</f>
        <v>#N/A</v>
      </c>
      <c r="T6" s="70" t="e">
        <f aca="false">$I6-$J6-$K6-O6</f>
        <v>#N/A</v>
      </c>
      <c r="U6" s="70" t="e">
        <f aca="false">$I6-$J6-$K6-P6</f>
        <v>#N/A</v>
      </c>
      <c r="W6" s="73" t="e">
        <f aca="false">VLOOKUP($B6,Curves!$A$2:$M$28,12,0)</f>
        <v>#N/A</v>
      </c>
      <c r="X6" s="74" t="n">
        <f aca="false">DATE(YEAR($B6)-1,MONTH($B6),1)</f>
        <v>36617</v>
      </c>
      <c r="Z6" s="74" t="n">
        <f aca="false">DATE(YEAR($B6),MONTH($B6)-1,1)</f>
        <v>36951</v>
      </c>
    </row>
    <row r="7" customFormat="false" ht="11.25" hidden="false" customHeight="false" outlineLevel="0" collapsed="false">
      <c r="B7" s="69" t="n">
        <v>37012</v>
      </c>
      <c r="C7" s="70" t="n">
        <f aca="false">HLOOKUP($X7,[1]Data!$AC$7:$CE$22,4)/1000</f>
        <v>2665.59864516129</v>
      </c>
      <c r="D7" s="70" t="n">
        <v>1900</v>
      </c>
      <c r="E7" s="70" t="n">
        <f aca="false">HLOOKUP($X7,[2]Data!$S$7:$BU$78,11)/1000</f>
        <v>165.72</v>
      </c>
      <c r="F7" s="71" t="n">
        <f aca="false">C7-E7-D7</f>
        <v>599.878645161291</v>
      </c>
      <c r="G7" s="1" t="n">
        <v>850</v>
      </c>
      <c r="H7" s="75" t="n">
        <v>550</v>
      </c>
      <c r="I7" s="70" t="n">
        <f aca="false">SUM(F7:H7)</f>
        <v>1999.87864516129</v>
      </c>
      <c r="J7" s="1" t="n">
        <v>125</v>
      </c>
      <c r="K7" s="70" t="n">
        <f aca="false">HLOOKUP($X7,[2]Data!$S$7:$BU$78,12)/1000</f>
        <v>547.810193548387</v>
      </c>
      <c r="L7" s="70" t="e">
        <f aca="false">VLOOKUP($B7,'Power Curve'!$D$9:$DU$282,85,0)/1000</f>
        <v>#N/A</v>
      </c>
      <c r="M7" s="70" t="e">
        <f aca="false">$L7*M$1</f>
        <v>#N/A</v>
      </c>
      <c r="N7" s="70" t="e">
        <f aca="false">$L7*N$1</f>
        <v>#N/A</v>
      </c>
      <c r="O7" s="70" t="e">
        <f aca="false">$L7*O$1</f>
        <v>#N/A</v>
      </c>
      <c r="P7" s="70" t="e">
        <f aca="false">$L7*P$1</f>
        <v>#N/A</v>
      </c>
      <c r="Q7" s="70" t="e">
        <f aca="false">IF(($I7-$J7-$K7-L7)&gt;1200,1200,($I7-$J7-$K7-L7))</f>
        <v>#N/A</v>
      </c>
      <c r="R7" s="70" t="e">
        <f aca="false">$I7-$J7-$K7-M7</f>
        <v>#N/A</v>
      </c>
      <c r="S7" s="70" t="e">
        <f aca="false">$I7-$J7-$K7-N7</f>
        <v>#N/A</v>
      </c>
      <c r="T7" s="70" t="e">
        <f aca="false">$I7-$J7-$K7-O7</f>
        <v>#N/A</v>
      </c>
      <c r="U7" s="70" t="e">
        <f aca="false">$I7-$J7-$K7-P7</f>
        <v>#N/A</v>
      </c>
      <c r="W7" s="73" t="e">
        <f aca="false">VLOOKUP($B7,Curves!$A$2:$M$28,12,0)</f>
        <v>#N/A</v>
      </c>
      <c r="X7" s="74" t="n">
        <f aca="false">DATE(YEAR($B7)-1,MONTH($B7),1)</f>
        <v>36647</v>
      </c>
      <c r="Z7" s="74" t="n">
        <f aca="false">DATE(YEAR($B7),MONTH($B7)-1,1)</f>
        <v>36982</v>
      </c>
    </row>
    <row r="8" customFormat="false" ht="11.25" hidden="false" customHeight="false" outlineLevel="0" collapsed="false">
      <c r="B8" s="69" t="n">
        <v>37043</v>
      </c>
      <c r="C8" s="70" t="n">
        <f aca="false">HLOOKUP($X8,[1]Data!$AC$7:$CE$22,4)/1000</f>
        <v>2607.17373333333</v>
      </c>
      <c r="D8" s="70" t="n">
        <v>1900</v>
      </c>
      <c r="E8" s="70" t="n">
        <f aca="false">HLOOKUP($X8,[2]Data!$S$7:$BU$78,11)/1000</f>
        <v>129.2857</v>
      </c>
      <c r="F8" s="71" t="n">
        <f aca="false">C8-E8-D8</f>
        <v>577.888033333334</v>
      </c>
      <c r="G8" s="1" t="n">
        <v>850</v>
      </c>
      <c r="H8" s="75" t="n">
        <v>625</v>
      </c>
      <c r="I8" s="70" t="n">
        <f aca="false">SUM(F8:H8)</f>
        <v>2052.88803333333</v>
      </c>
      <c r="J8" s="1" t="n">
        <v>125</v>
      </c>
      <c r="K8" s="70" t="n">
        <f aca="false">HLOOKUP($X8,[2]Data!$S$7:$BU$78,12)/1000</f>
        <v>585.106433333333</v>
      </c>
      <c r="L8" s="70" t="e">
        <f aca="false">VLOOKUP($B8,'Power Curve'!$D$9:$DU$282,85,0)/1000</f>
        <v>#N/A</v>
      </c>
      <c r="M8" s="70" t="e">
        <f aca="false">$L8*M$1</f>
        <v>#N/A</v>
      </c>
      <c r="N8" s="70" t="e">
        <f aca="false">$L8*N$1</f>
        <v>#N/A</v>
      </c>
      <c r="O8" s="70" t="e">
        <f aca="false">$L8*O$1</f>
        <v>#N/A</v>
      </c>
      <c r="P8" s="70" t="e">
        <f aca="false">$L8*P$1</f>
        <v>#N/A</v>
      </c>
      <c r="Q8" s="70" t="e">
        <f aca="false">IF(($I8-$J8-$K8-L8)&gt;1200,1200,($I8-$J8-$K8-L8))</f>
        <v>#N/A</v>
      </c>
      <c r="R8" s="70" t="e">
        <f aca="false">$I8-$J8-$K8-M8</f>
        <v>#N/A</v>
      </c>
      <c r="S8" s="70" t="e">
        <f aca="false">$I8-$J8-$K8-N8</f>
        <v>#N/A</v>
      </c>
      <c r="T8" s="70" t="e">
        <f aca="false">$I8-$J8-$K8-O8</f>
        <v>#N/A</v>
      </c>
      <c r="U8" s="70" t="e">
        <f aca="false">$I8-$J8-$K8-P8</f>
        <v>#N/A</v>
      </c>
      <c r="W8" s="73" t="e">
        <f aca="false">VLOOKUP($B8,Curves!$A$2:$M$28,12,0)</f>
        <v>#N/A</v>
      </c>
      <c r="X8" s="74" t="n">
        <f aca="false">DATE(YEAR($B8)-1,MONTH($B8),1)</f>
        <v>36678</v>
      </c>
      <c r="Z8" s="74" t="n">
        <f aca="false">DATE(YEAR($B8),MONTH($B8)-1,1)</f>
        <v>37012</v>
      </c>
    </row>
    <row r="9" customFormat="false" ht="11.25" hidden="false" customHeight="false" outlineLevel="0" collapsed="false">
      <c r="B9" s="69" t="n">
        <v>37073</v>
      </c>
      <c r="C9" s="70" t="n">
        <f aca="false">HLOOKUP($X9,[1]Data!$AC$7:$CE$22,4)/1000</f>
        <v>2681.21496774194</v>
      </c>
      <c r="D9" s="70" t="n">
        <v>1900</v>
      </c>
      <c r="E9" s="70" t="n">
        <f aca="false">HLOOKUP($X9,[2]Data!$S$7:$BU$78,11)/1000</f>
        <v>141.715774193548</v>
      </c>
      <c r="F9" s="71" t="n">
        <f aca="false">C9-E9-D9</f>
        <v>639.499193548387</v>
      </c>
      <c r="G9" s="1" t="n">
        <v>850</v>
      </c>
      <c r="H9" s="75" t="n">
        <v>625</v>
      </c>
      <c r="I9" s="70" t="n">
        <f aca="false">SUM(F9:H9)</f>
        <v>2114.49919354839</v>
      </c>
      <c r="J9" s="1" t="n">
        <v>125</v>
      </c>
      <c r="K9" s="70" t="n">
        <f aca="false">HLOOKUP($X9,[2]Data!$S$7:$BU$78,12)/1000</f>
        <v>677.565580645161</v>
      </c>
      <c r="L9" s="70" t="e">
        <f aca="false">VLOOKUP($B9,'Power Curve'!$D$9:$DU$282,85,0)/1000</f>
        <v>#N/A</v>
      </c>
      <c r="M9" s="70" t="e">
        <f aca="false">$L9*M$1</f>
        <v>#N/A</v>
      </c>
      <c r="N9" s="70" t="e">
        <f aca="false">$L9*N$1</f>
        <v>#N/A</v>
      </c>
      <c r="O9" s="70" t="e">
        <f aca="false">$L9*O$1</f>
        <v>#N/A</v>
      </c>
      <c r="P9" s="70" t="e">
        <f aca="false">$L9*P$1</f>
        <v>#N/A</v>
      </c>
      <c r="Q9" s="70" t="e">
        <f aca="false">IF(($I9-$J9-$K9-L9)&gt;1200,1200,($I9-$J9-$K9-L9))</f>
        <v>#N/A</v>
      </c>
      <c r="R9" s="70" t="e">
        <f aca="false">$I9-$J9-$K9-M9</f>
        <v>#N/A</v>
      </c>
      <c r="S9" s="70" t="e">
        <f aca="false">$I9-$J9-$K9-N9</f>
        <v>#N/A</v>
      </c>
      <c r="T9" s="70" t="e">
        <f aca="false">$I9-$J9-$K9-O9</f>
        <v>#N/A</v>
      </c>
      <c r="U9" s="70" t="e">
        <f aca="false">$I9-$J9-$K9-P9</f>
        <v>#N/A</v>
      </c>
      <c r="W9" s="73" t="e">
        <f aca="false">VLOOKUP($B9,Curves!$A$2:$M$28,12,0)</f>
        <v>#N/A</v>
      </c>
      <c r="X9" s="74" t="n">
        <f aca="false">DATE(YEAR($B9)-1,MONTH($B9),1)</f>
        <v>36708</v>
      </c>
      <c r="Z9" s="74" t="n">
        <f aca="false">DATE(YEAR($B9),MONTH($B9)-1,1)</f>
        <v>37043</v>
      </c>
    </row>
    <row r="10" customFormat="false" ht="11.25" hidden="false" customHeight="false" outlineLevel="0" collapsed="false">
      <c r="B10" s="69" t="n">
        <v>37104</v>
      </c>
      <c r="C10" s="70" t="n">
        <f aca="false">HLOOKUP($X10,[1]Data!$AC$7:$CE$22,4)/1000</f>
        <v>2690.34461290323</v>
      </c>
      <c r="D10" s="70" t="n">
        <v>1900</v>
      </c>
      <c r="E10" s="70" t="n">
        <f aca="false">HLOOKUP($X10,[2]Data!$S$7:$BU$78,11)/1000</f>
        <v>190.976483870968</v>
      </c>
      <c r="F10" s="71" t="n">
        <f aca="false">C10-E10-D10</f>
        <v>599.368129032258</v>
      </c>
      <c r="G10" s="1" t="n">
        <v>850</v>
      </c>
      <c r="H10" s="75" t="n">
        <v>625</v>
      </c>
      <c r="I10" s="70" t="n">
        <f aca="false">SUM(F10:H10)</f>
        <v>2074.36812903226</v>
      </c>
      <c r="J10" s="1" t="n">
        <v>125</v>
      </c>
      <c r="K10" s="70" t="n">
        <f aca="false">HLOOKUP($X10,[2]Data!$S$7:$BU$78,12)/1000</f>
        <v>753.443870967742</v>
      </c>
      <c r="L10" s="70" t="e">
        <f aca="false">VLOOKUP($B10,'Power Curve'!$D$9:$DU$282,85,0)/1000</f>
        <v>#N/A</v>
      </c>
      <c r="M10" s="70" t="e">
        <f aca="false">$L10*M$1</f>
        <v>#N/A</v>
      </c>
      <c r="N10" s="70" t="e">
        <f aca="false">$L10*N$1</f>
        <v>#N/A</v>
      </c>
      <c r="O10" s="70" t="e">
        <f aca="false">$L10*O$1</f>
        <v>#N/A</v>
      </c>
      <c r="P10" s="70" t="e">
        <f aca="false">$L10*P$1</f>
        <v>#N/A</v>
      </c>
      <c r="Q10" s="70" t="e">
        <f aca="false">IF(($I10-$J10-$K10-L10)&gt;1200,1200,($I10-$J10-$K10-L10))</f>
        <v>#N/A</v>
      </c>
      <c r="R10" s="70" t="e">
        <f aca="false">$I10-$J10-$K10-M10</f>
        <v>#N/A</v>
      </c>
      <c r="S10" s="70" t="e">
        <f aca="false">$I10-$J10-$K10-N10</f>
        <v>#N/A</v>
      </c>
      <c r="T10" s="70" t="e">
        <f aca="false">$I10-$J10-$K10-O10</f>
        <v>#N/A</v>
      </c>
      <c r="U10" s="70" t="e">
        <f aca="false">$I10-$J10-$K10-P10</f>
        <v>#N/A</v>
      </c>
      <c r="W10" s="73" t="e">
        <f aca="false">VLOOKUP($B10,Curves!$A$2:$M$28,12,0)</f>
        <v>#N/A</v>
      </c>
      <c r="X10" s="74" t="n">
        <f aca="false">DATE(YEAR($B10)-1,MONTH($B10),1)</f>
        <v>36739</v>
      </c>
      <c r="Z10" s="74" t="n">
        <f aca="false">DATE(YEAR($B10),MONTH($B10)-1,1)</f>
        <v>37073</v>
      </c>
    </row>
    <row r="11" customFormat="false" ht="11.25" hidden="false" customHeight="false" outlineLevel="0" collapsed="false">
      <c r="B11" s="69" t="n">
        <v>37135</v>
      </c>
      <c r="C11" s="70" t="n">
        <f aca="false">HLOOKUP($X11,[1]Data!$AC$7:$CE$22,4)/1000</f>
        <v>2761.51933333333</v>
      </c>
      <c r="D11" s="70" t="n">
        <v>1900</v>
      </c>
      <c r="E11" s="70" t="n">
        <f aca="false">HLOOKUP($X11,[2]Data!$S$7:$BU$78,11)/1000</f>
        <v>156.396066666667</v>
      </c>
      <c r="F11" s="71" t="n">
        <f aca="false">C11-E11-D11</f>
        <v>705.123266666667</v>
      </c>
      <c r="G11" s="1" t="n">
        <v>850</v>
      </c>
      <c r="H11" s="75" t="n">
        <v>625</v>
      </c>
      <c r="I11" s="70" t="n">
        <f aca="false">SUM(F11:H11)</f>
        <v>2180.12326666667</v>
      </c>
      <c r="J11" s="1" t="n">
        <v>125</v>
      </c>
      <c r="K11" s="70" t="n">
        <f aca="false">HLOOKUP($X11,[2]Data!$S$7:$BU$78,12)/1000</f>
        <v>707.1051</v>
      </c>
      <c r="L11" s="70" t="e">
        <f aca="false">VLOOKUP($B11,'Power Curve'!$D$9:$DU$282,85,0)/1000</f>
        <v>#N/A</v>
      </c>
      <c r="M11" s="70" t="e">
        <f aca="false">$L11*M$1</f>
        <v>#N/A</v>
      </c>
      <c r="N11" s="70" t="e">
        <f aca="false">$L11*N$1</f>
        <v>#N/A</v>
      </c>
      <c r="O11" s="70" t="e">
        <f aca="false">$L11*O$1</f>
        <v>#N/A</v>
      </c>
      <c r="P11" s="70" t="e">
        <f aca="false">$L11*P$1</f>
        <v>#N/A</v>
      </c>
      <c r="Q11" s="70" t="e">
        <f aca="false">IF(($I11-$J11-$K11-L11)&gt;1200,1200,($I11-$J11-$K11-L11))</f>
        <v>#N/A</v>
      </c>
      <c r="R11" s="70" t="e">
        <f aca="false">$I11-$J11-$K11-M11</f>
        <v>#N/A</v>
      </c>
      <c r="S11" s="70" t="e">
        <f aca="false">$I11-$J11-$K11-N11</f>
        <v>#N/A</v>
      </c>
      <c r="T11" s="70" t="e">
        <f aca="false">$I11-$J11-$K11-O11</f>
        <v>#N/A</v>
      </c>
      <c r="U11" s="70" t="e">
        <f aca="false">$I11-$J11-$K11-P11</f>
        <v>#N/A</v>
      </c>
      <c r="W11" s="73" t="e">
        <f aca="false">VLOOKUP($B11,Curves!$A$2:$M$28,12,0)</f>
        <v>#N/A</v>
      </c>
      <c r="X11" s="74" t="n">
        <f aca="false">DATE(YEAR($B11)-1,MONTH($B11),1)</f>
        <v>36770</v>
      </c>
      <c r="Z11" s="74" t="n">
        <f aca="false">DATE(YEAR($B11),MONTH($B11)-1,1)</f>
        <v>37104</v>
      </c>
    </row>
    <row r="12" customFormat="false" ht="11.25" hidden="false" customHeight="false" outlineLevel="0" collapsed="false">
      <c r="B12" s="69" t="n">
        <v>37165</v>
      </c>
      <c r="C12" s="70" t="n">
        <f aca="false">HLOOKUP($X12,[1]Data!$AC$7:$CE$22,4)/1000</f>
        <v>2727.82238709677</v>
      </c>
      <c r="D12" s="70" t="n">
        <v>1900</v>
      </c>
      <c r="E12" s="70" t="n">
        <f aca="false">HLOOKUP($X12,[2]Data!$S$7:$BU$78,11)/1000</f>
        <v>176.213129032258</v>
      </c>
      <c r="F12" s="71" t="n">
        <f aca="false">C12-E12-D12</f>
        <v>651.609258064516</v>
      </c>
      <c r="G12" s="1" t="n">
        <v>850</v>
      </c>
      <c r="H12" s="75" t="n">
        <v>625</v>
      </c>
      <c r="I12" s="70" t="n">
        <f aca="false">SUM(F12:H12)</f>
        <v>2126.60925806452</v>
      </c>
      <c r="J12" s="1" t="n">
        <v>125</v>
      </c>
      <c r="K12" s="70" t="n">
        <f aca="false">HLOOKUP($X12,[2]Data!$S$7:$BU$78,12)/1000</f>
        <v>646.788516129032</v>
      </c>
      <c r="L12" s="70" t="e">
        <f aca="false">VLOOKUP($B12,'Power Curve'!$D$9:$DU$282,85,0)/1000</f>
        <v>#N/A</v>
      </c>
      <c r="M12" s="70" t="e">
        <f aca="false">$L12*M$1</f>
        <v>#N/A</v>
      </c>
      <c r="N12" s="70" t="e">
        <f aca="false">$L12*N$1</f>
        <v>#N/A</v>
      </c>
      <c r="O12" s="70" t="e">
        <f aca="false">$L12*O$1</f>
        <v>#N/A</v>
      </c>
      <c r="P12" s="70" t="e">
        <f aca="false">$L12*P$1</f>
        <v>#N/A</v>
      </c>
      <c r="Q12" s="70" t="e">
        <f aca="false">IF(($I12-$J12-$K12-L12)&gt;1200,1200,($I12-$J12-$K12-L12))</f>
        <v>#N/A</v>
      </c>
      <c r="R12" s="70" t="e">
        <f aca="false">$I12-$J12-$K12-M12</f>
        <v>#N/A</v>
      </c>
      <c r="S12" s="70" t="e">
        <f aca="false">$I12-$J12-$K12-N12</f>
        <v>#N/A</v>
      </c>
      <c r="T12" s="70" t="e">
        <f aca="false">$I12-$J12-$K12-O12</f>
        <v>#N/A</v>
      </c>
      <c r="U12" s="70" t="e">
        <f aca="false">$I12-$J12-$K12-P12</f>
        <v>#N/A</v>
      </c>
      <c r="W12" s="73" t="e">
        <f aca="false">VLOOKUP($B12,Curves!$A$2:$M$28,12,0)</f>
        <v>#N/A</v>
      </c>
      <c r="X12" s="74" t="n">
        <f aca="false">DATE(YEAR($B12)-1,MONTH($B12),1)</f>
        <v>36800</v>
      </c>
      <c r="Z12" s="74" t="n">
        <f aca="false">DATE(YEAR($B12),MONTH($B12)-1,1)</f>
        <v>37135</v>
      </c>
    </row>
    <row r="13" customFormat="false" ht="11.25" hidden="false" customHeight="false" outlineLevel="0" collapsed="false">
      <c r="B13" s="69" t="n">
        <v>37196</v>
      </c>
      <c r="C13" s="70" t="n">
        <f aca="false">HLOOKUP($X13,[1]Data!$AC$7:$CE$22,4)/1000</f>
        <v>2570.32216666667</v>
      </c>
      <c r="D13" s="70" t="n">
        <v>1900</v>
      </c>
      <c r="E13" s="70" t="n">
        <f aca="false">HLOOKUP($X13,[2]Data!$S$7:$BU$78,11)/1000</f>
        <v>202.837833333333</v>
      </c>
      <c r="F13" s="71" t="n">
        <f aca="false">C13-E13-D13</f>
        <v>467.484333333333</v>
      </c>
      <c r="G13" s="1" t="n">
        <v>850</v>
      </c>
      <c r="H13" s="75" t="n">
        <v>625</v>
      </c>
      <c r="I13" s="70" t="n">
        <f aca="false">SUM(F13:H13)</f>
        <v>1942.48433333333</v>
      </c>
      <c r="J13" s="1" t="n">
        <v>125</v>
      </c>
      <c r="K13" s="70" t="n">
        <f aca="false">HLOOKUP($X13,[2]Data!$S$7:$BU$78,12)/1000</f>
        <v>823.71</v>
      </c>
      <c r="L13" s="70" t="e">
        <f aca="false">VLOOKUP($B13,'Power Curve'!$D$9:$DU$282,85,0)/1000</f>
        <v>#N/A</v>
      </c>
      <c r="M13" s="70" t="e">
        <f aca="false">$L13*M$1</f>
        <v>#N/A</v>
      </c>
      <c r="N13" s="70" t="e">
        <f aca="false">$L13*N$1</f>
        <v>#N/A</v>
      </c>
      <c r="O13" s="70" t="e">
        <f aca="false">$L13*O$1</f>
        <v>#N/A</v>
      </c>
      <c r="P13" s="70" t="e">
        <f aca="false">$L13*P$1</f>
        <v>#N/A</v>
      </c>
      <c r="Q13" s="70" t="e">
        <f aca="false">IF(($I13-$J13-$K13-L13)&gt;1200,1200,($I13-$J13-$K13-L13))</f>
        <v>#N/A</v>
      </c>
      <c r="R13" s="70" t="e">
        <f aca="false">$I13-$J13-$K13-M13</f>
        <v>#N/A</v>
      </c>
      <c r="S13" s="70" t="e">
        <f aca="false">$I13-$J13-$K13-N13</f>
        <v>#N/A</v>
      </c>
      <c r="T13" s="70" t="e">
        <f aca="false">$I13-$J13-$K13-O13</f>
        <v>#N/A</v>
      </c>
      <c r="U13" s="70" t="e">
        <f aca="false">$I13-$J13-$K13-P13</f>
        <v>#N/A</v>
      </c>
      <c r="W13" s="73" t="e">
        <f aca="false">VLOOKUP($B13,Curves!$A$2:$M$28,12,0)</f>
        <v>#N/A</v>
      </c>
      <c r="X13" s="74" t="n">
        <f aca="false">DATE(YEAR($B13)-1,MONTH($B13),1)</f>
        <v>36831</v>
      </c>
      <c r="Z13" s="74" t="n">
        <f aca="false">DATE(YEAR($B13),MONTH($B13)-1,1)</f>
        <v>37165</v>
      </c>
    </row>
    <row r="14" customFormat="false" ht="12" hidden="false" customHeight="false" outlineLevel="0" collapsed="false">
      <c r="B14" s="69" t="n">
        <v>37226</v>
      </c>
      <c r="C14" s="71" t="n">
        <v>2600</v>
      </c>
      <c r="D14" s="70" t="n">
        <v>1900</v>
      </c>
      <c r="E14" s="71" t="n">
        <v>225</v>
      </c>
      <c r="F14" s="71" t="n">
        <f aca="false">C14-E14-D14</f>
        <v>475</v>
      </c>
      <c r="G14" s="1" t="n">
        <v>850</v>
      </c>
      <c r="H14" s="76" t="n">
        <v>550</v>
      </c>
      <c r="I14" s="70" t="n">
        <f aca="false">SUM(F14:H14)</f>
        <v>1875</v>
      </c>
      <c r="J14" s="1" t="n">
        <v>125</v>
      </c>
      <c r="K14" s="71" t="n">
        <v>750</v>
      </c>
      <c r="L14" s="70" t="e">
        <f aca="false">VLOOKUP($B14,'Power Curve'!$D$9:$DU$282,85,0)/1000</f>
        <v>#N/A</v>
      </c>
      <c r="M14" s="70" t="e">
        <f aca="false">$L14*M$1</f>
        <v>#N/A</v>
      </c>
      <c r="N14" s="70" t="e">
        <f aca="false">$L14*N$1</f>
        <v>#N/A</v>
      </c>
      <c r="O14" s="70" t="e">
        <f aca="false">$L14*O$1</f>
        <v>#N/A</v>
      </c>
      <c r="P14" s="70" t="e">
        <f aca="false">$L14*P$1</f>
        <v>#N/A</v>
      </c>
      <c r="Q14" s="70" t="e">
        <f aca="false">IF(($I14-$J14-$K14-L14)&gt;1200,1200,($I14-$J14-$K14-L14))</f>
        <v>#N/A</v>
      </c>
      <c r="R14" s="70" t="e">
        <f aca="false">$I14-$J14-$K14-M14</f>
        <v>#N/A</v>
      </c>
      <c r="S14" s="70" t="e">
        <f aca="false">$I14-$J14-$K14-N14</f>
        <v>#N/A</v>
      </c>
      <c r="T14" s="70" t="e">
        <f aca="false">$I14-$J14-$K14-O14</f>
        <v>#N/A</v>
      </c>
      <c r="U14" s="70" t="e">
        <f aca="false">$I14-$J14-$K14-P14</f>
        <v>#N/A</v>
      </c>
      <c r="W14" s="73" t="e">
        <f aca="false">VLOOKUP($B14,Curves!$A$2:$M$28,12,0)</f>
        <v>#N/A</v>
      </c>
      <c r="X14" s="74" t="n">
        <f aca="false">DATE(YEAR($B14)-1,MONTH($B14),1)</f>
        <v>36861</v>
      </c>
      <c r="Z14" s="74" t="n">
        <f aca="false">DATE(YEAR($B14),MONTH($B14)-1,1)</f>
        <v>37196</v>
      </c>
    </row>
    <row r="15" customFormat="false" ht="11.25" hidden="false" customHeight="false" outlineLevel="0" collapsed="false">
      <c r="O15" s="70"/>
    </row>
    <row r="16" customFormat="false" ht="13.5" hidden="false" customHeight="false" outlineLevel="0" collapsed="false">
      <c r="C16" s="77"/>
      <c r="D16" s="77"/>
      <c r="E16" s="77"/>
      <c r="F16" s="77"/>
      <c r="G16" s="77"/>
      <c r="H16" s="77"/>
      <c r="I16" s="77"/>
      <c r="J16" s="78"/>
    </row>
    <row r="17" customFormat="false" ht="12" hidden="false" customHeight="false" outlineLevel="0" collapsed="false">
      <c r="B17" s="79"/>
      <c r="C17" s="80" t="s">
        <v>28</v>
      </c>
      <c r="D17" s="80" t="s">
        <v>29</v>
      </c>
      <c r="E17" s="80" t="s">
        <v>30</v>
      </c>
      <c r="F17" s="80" t="s">
        <v>31</v>
      </c>
      <c r="G17" s="80" t="s">
        <v>32</v>
      </c>
      <c r="H17" s="80" t="s">
        <v>33</v>
      </c>
      <c r="I17" s="80" t="s">
        <v>34</v>
      </c>
      <c r="J17" s="80" t="s">
        <v>35</v>
      </c>
      <c r="K17" s="81" t="s">
        <v>36</v>
      </c>
      <c r="L17" s="81" t="s">
        <v>37</v>
      </c>
      <c r="M17" s="81" t="s">
        <v>2</v>
      </c>
      <c r="N17" s="82" t="s">
        <v>38</v>
      </c>
    </row>
    <row r="18" customFormat="false" ht="11.25" hidden="false" customHeight="false" outlineLevel="0" collapsed="false">
      <c r="A18" s="83" t="n">
        <f aca="false">B19-B18</f>
        <v>31</v>
      </c>
      <c r="B18" s="9" t="n">
        <v>36892</v>
      </c>
      <c r="C18" s="17" t="n">
        <f aca="false">VLOOKUP($B18,Forecast!$C$49:$O$72,6)/1000</f>
        <v>538</v>
      </c>
      <c r="D18" s="10" t="e">
        <f aca="false">VLOOKUP($B18,$B$2:$U$14,16)</f>
        <v>#N/A</v>
      </c>
      <c r="E18" s="17" t="n">
        <f aca="false">VLOOKUP($B18,Forecast!$C$49:$O$72,8)/1000</f>
        <v>424.181818181818</v>
      </c>
      <c r="F18" s="17" t="n">
        <f aca="false">VLOOKUP($B18,Forecast!$C$49:$O$72,9)/1000</f>
        <v>276.727272727273</v>
      </c>
      <c r="G18" s="17" t="n">
        <f aca="false">VLOOKUP($B18,Forecast!$C$49:$O$72,10)/1000</f>
        <v>747.545454545455</v>
      </c>
      <c r="H18" s="17" t="n">
        <f aca="false">VLOOKUP($B18,Forecast!$C$49:$O$72,11)/1000</f>
        <v>295.454545454546</v>
      </c>
      <c r="I18" s="17" t="n">
        <f aca="false">VLOOKUP($B18,Forecast!$C$49:$O$72,12)/1000</f>
        <v>0</v>
      </c>
      <c r="J18" s="17" t="e">
        <f aca="false">SUM(C18:I18)</f>
        <v>#N/A</v>
      </c>
      <c r="K18" s="17" t="n">
        <f aca="false">VLOOKUP($B18,Forecast!$C$49:$O$72,5)/1000</f>
        <v>3667.18838709677</v>
      </c>
      <c r="L18" s="17" t="n">
        <f aca="false">VLOOKUP($Z3,'Lavo Fcst'!$B$29:$F$52,5)/1000</f>
        <v>50709</v>
      </c>
      <c r="M18" s="17" t="e">
        <f aca="false">J18-K18</f>
        <v>#N/A</v>
      </c>
      <c r="N18" s="84" t="e">
        <f aca="false">(M18*A18)+L18</f>
        <v>#N/A</v>
      </c>
    </row>
    <row r="19" customFormat="false" ht="11.25" hidden="false" customHeight="false" outlineLevel="0" collapsed="false">
      <c r="A19" s="83" t="n">
        <f aca="false">B20-B19</f>
        <v>28</v>
      </c>
      <c r="B19" s="24" t="n">
        <v>36923</v>
      </c>
      <c r="C19" s="10" t="n">
        <f aca="false">VLOOKUP($B19,Forecast!$C$49:$O$72,6)/1000</f>
        <v>520</v>
      </c>
      <c r="D19" s="10" t="n">
        <f aca="false">VLOOKUP($B19,$B$2:$U$14,16)</f>
        <v>1200</v>
      </c>
      <c r="E19" s="10" t="n">
        <f aca="false">VLOOKUP($B19,Forecast!$C$49:$O$72,8)/1000</f>
        <v>375</v>
      </c>
      <c r="F19" s="10" t="n">
        <f aca="false">VLOOKUP($B19,Forecast!$C$49:$O$72,9)/1000</f>
        <v>250</v>
      </c>
      <c r="G19" s="10" t="n">
        <f aca="false">VLOOKUP($B19,Forecast!$C$49:$O$72,10)/1000</f>
        <v>750</v>
      </c>
      <c r="H19" s="10" t="n">
        <f aca="false">VLOOKUP($B19,Forecast!$C$49:$O$72,11)/1000</f>
        <v>300</v>
      </c>
      <c r="I19" s="10" t="n">
        <f aca="false">VLOOKUP($B19,Forecast!$C$49:$O$72,12)/1000</f>
        <v>0</v>
      </c>
      <c r="J19" s="10" t="n">
        <f aca="false">SUM(C19:I19)</f>
        <v>3395</v>
      </c>
      <c r="K19" s="10" t="n">
        <f aca="false">VLOOKUP($B19,Forecast!$C$49:$O$72,5)/1000</f>
        <v>3336.53172413793</v>
      </c>
      <c r="L19" s="10" t="e">
        <f aca="false">N18</f>
        <v>#N/A</v>
      </c>
      <c r="M19" s="10" t="n">
        <f aca="false">J19-K19</f>
        <v>58.4682758620688</v>
      </c>
      <c r="N19" s="85" t="e">
        <f aca="false">(M19*A19)+L19</f>
        <v>#N/A</v>
      </c>
    </row>
    <row r="20" customFormat="false" ht="12" hidden="false" customHeight="false" outlineLevel="0" collapsed="false">
      <c r="A20" s="83" t="n">
        <f aca="false">B21-B20</f>
        <v>31</v>
      </c>
      <c r="B20" s="24" t="n">
        <v>36951</v>
      </c>
      <c r="C20" s="86" t="n">
        <f aca="false">VLOOKUP($B20,Forecast!$C$49:$O$72,6)/1000</f>
        <v>520</v>
      </c>
      <c r="D20" s="86" t="e">
        <f aca="false">VLOOKUP($B20,$B$2:$U$14,16)</f>
        <v>#N/A</v>
      </c>
      <c r="E20" s="86" t="n">
        <f aca="false">VLOOKUP($B20,Forecast!$C$49:$O$72,8)/1000</f>
        <v>375</v>
      </c>
      <c r="F20" s="86" t="n">
        <f aca="false">VLOOKUP($B20,Forecast!$C$49:$O$72,9)/1000</f>
        <v>250</v>
      </c>
      <c r="G20" s="86" t="n">
        <f aca="false">VLOOKUP($B20,Forecast!$C$49:$O$72,10)/1000</f>
        <v>750</v>
      </c>
      <c r="H20" s="86" t="n">
        <f aca="false">VLOOKUP($B20,Forecast!$C$49:$O$72,11)/1000</f>
        <v>300</v>
      </c>
      <c r="I20" s="86" t="n">
        <f aca="false">VLOOKUP($B20,Forecast!$C$49:$O$72,12)/1000</f>
        <v>0</v>
      </c>
      <c r="J20" s="86" t="e">
        <f aca="false">SUM(C20:I20)</f>
        <v>#N/A</v>
      </c>
      <c r="K20" s="86" t="n">
        <f aca="false">VLOOKUP($B20,Forecast!$C$49:$O$72,5)/1000</f>
        <v>3060.11548387097</v>
      </c>
      <c r="L20" s="86" t="e">
        <f aca="false">N19</f>
        <v>#N/A</v>
      </c>
      <c r="M20" s="86" t="e">
        <f aca="false">J20-K20</f>
        <v>#N/A</v>
      </c>
      <c r="N20" s="87" t="e">
        <f aca="false">(M20*A20)+L20</f>
        <v>#N/A</v>
      </c>
    </row>
    <row r="21" customFormat="false" ht="12" hidden="false" customHeight="false" outlineLevel="0" collapsed="false">
      <c r="A21" s="83" t="n">
        <f aca="false">B22-B21</f>
        <v>30</v>
      </c>
      <c r="B21" s="24" t="n">
        <v>36982</v>
      </c>
      <c r="C21" s="10" t="n">
        <f aca="false">VLOOKUP($B21,Forecast!$C$49:$O$72,6)/1000</f>
        <v>520</v>
      </c>
      <c r="D21" s="10" t="e">
        <f aca="false">VLOOKUP($B21,$B$2:$U$14,16)</f>
        <v>#N/A</v>
      </c>
      <c r="E21" s="10" t="n">
        <f aca="false">VLOOKUP($B21,Forecast!$C$49:$O$72,8)/1000</f>
        <v>375</v>
      </c>
      <c r="F21" s="10" t="n">
        <f aca="false">VLOOKUP($B21,Forecast!$C$49:$O$72,9)/1000</f>
        <v>300</v>
      </c>
      <c r="G21" s="10" t="n">
        <f aca="false">VLOOKUP($B21,Forecast!$C$49:$O$72,10)/1000</f>
        <v>750</v>
      </c>
      <c r="H21" s="10" t="n">
        <f aca="false">VLOOKUP($B21,Forecast!$C$49:$O$72,11)/1000</f>
        <v>300</v>
      </c>
      <c r="I21" s="10" t="n">
        <f aca="false">VLOOKUP($B21,Forecast!$C$49:$O$72,12)/1000</f>
        <v>0</v>
      </c>
      <c r="J21" s="10" t="e">
        <f aca="false">SUM(C21:I21)</f>
        <v>#N/A</v>
      </c>
      <c r="K21" s="10" t="n">
        <f aca="false">VLOOKUP($B21,Forecast!$C$49:$O$72,5)/1000</f>
        <v>2845.65566666667</v>
      </c>
      <c r="L21" s="10" t="e">
        <f aca="false">N20</f>
        <v>#N/A</v>
      </c>
      <c r="M21" s="10" t="e">
        <f aca="false">J21-K21</f>
        <v>#N/A</v>
      </c>
      <c r="N21" s="85" t="e">
        <f aca="false">(M21*A21)+L21</f>
        <v>#N/A</v>
      </c>
    </row>
    <row r="22" customFormat="false" ht="11.25" hidden="false" customHeight="false" outlineLevel="0" collapsed="false">
      <c r="A22" s="83" t="n">
        <f aca="false">B23-B22</f>
        <v>31</v>
      </c>
      <c r="B22" s="24" t="n">
        <v>37012</v>
      </c>
      <c r="C22" s="10" t="n">
        <f aca="false">VLOOKUP($B22,Forecast!$C$49:$O$72,6)/1000</f>
        <v>520</v>
      </c>
      <c r="D22" s="10" t="e">
        <f aca="false">VLOOKUP($B22,$B$2:$U$14,16)</f>
        <v>#N/A</v>
      </c>
      <c r="E22" s="10" t="n">
        <f aca="false">VLOOKUP($B22,Forecast!$C$49:$O$72,8)/1000</f>
        <v>375</v>
      </c>
      <c r="F22" s="10" t="n">
        <f aca="false">VLOOKUP($B22,Forecast!$C$49:$O$72,9)/1000</f>
        <v>300</v>
      </c>
      <c r="G22" s="10" t="n">
        <f aca="false">VLOOKUP($B22,Forecast!$C$49:$O$72,10)/1000</f>
        <v>750</v>
      </c>
      <c r="H22" s="10" t="n">
        <f aca="false">VLOOKUP($B22,Forecast!$C$49:$O$72,11)/1000</f>
        <v>300</v>
      </c>
      <c r="I22" s="10" t="n">
        <f aca="false">VLOOKUP($B22,Forecast!$C$49:$O$72,12)/1000</f>
        <v>0</v>
      </c>
      <c r="J22" s="10" t="e">
        <f aca="false">SUM(C22:I22)</f>
        <v>#N/A</v>
      </c>
      <c r="K22" s="10" t="n">
        <f aca="false">VLOOKUP($B22,Forecast!$C$49:$O$72,5)/1000</f>
        <v>2845.64774193548</v>
      </c>
      <c r="L22" s="10" t="e">
        <f aca="false">N21</f>
        <v>#N/A</v>
      </c>
      <c r="M22" s="10" t="e">
        <f aca="false">J22-K22</f>
        <v>#N/A</v>
      </c>
      <c r="N22" s="85" t="e">
        <f aca="false">(M22*A22)+L22</f>
        <v>#N/A</v>
      </c>
    </row>
    <row r="23" customFormat="false" ht="11.25" hidden="false" customHeight="false" outlineLevel="0" collapsed="false">
      <c r="A23" s="83" t="n">
        <f aca="false">B24-B23</f>
        <v>30</v>
      </c>
      <c r="B23" s="24" t="n">
        <v>37043</v>
      </c>
      <c r="C23" s="10" t="n">
        <f aca="false">VLOOKUP($B23,Forecast!$C$49:$O$72,6)/1000</f>
        <v>520</v>
      </c>
      <c r="D23" s="10" t="e">
        <f aca="false">VLOOKUP($B23,$B$2:$U$14,16)</f>
        <v>#N/A</v>
      </c>
      <c r="E23" s="10" t="n">
        <f aca="false">VLOOKUP($B23,Forecast!$C$49:$O$72,8)/1000</f>
        <v>375</v>
      </c>
      <c r="F23" s="10" t="n">
        <f aca="false">VLOOKUP($B23,Forecast!$C$49:$O$72,9)/1000</f>
        <v>300</v>
      </c>
      <c r="G23" s="10" t="n">
        <f aca="false">VLOOKUP($B23,Forecast!$C$49:$O$72,10)/1000</f>
        <v>750</v>
      </c>
      <c r="H23" s="10" t="n">
        <f aca="false">VLOOKUP($B23,Forecast!$C$49:$O$72,11)/1000</f>
        <v>300</v>
      </c>
      <c r="I23" s="10" t="n">
        <f aca="false">VLOOKUP($B23,Forecast!$C$49:$O$72,12)/1000</f>
        <v>0</v>
      </c>
      <c r="J23" s="10" t="e">
        <f aca="false">SUM(C23:I23)</f>
        <v>#N/A</v>
      </c>
      <c r="K23" s="10" t="n">
        <f aca="false">VLOOKUP($B23,Forecast!$C$49:$O$72,5)/1000</f>
        <v>3290.837</v>
      </c>
      <c r="L23" s="10" t="e">
        <f aca="false">N22</f>
        <v>#N/A</v>
      </c>
      <c r="M23" s="10" t="e">
        <f aca="false">J23-K23</f>
        <v>#N/A</v>
      </c>
      <c r="N23" s="85" t="e">
        <f aca="false">(M23*A23)+L23</f>
        <v>#N/A</v>
      </c>
    </row>
    <row r="24" customFormat="false" ht="11.25" hidden="false" customHeight="false" outlineLevel="0" collapsed="false">
      <c r="A24" s="83" t="n">
        <f aca="false">B25-B24</f>
        <v>31</v>
      </c>
      <c r="B24" s="24" t="n">
        <v>37073</v>
      </c>
      <c r="C24" s="10" t="n">
        <f aca="false">VLOOKUP($B24,Forecast!$C$49:$O$72,6)/1000</f>
        <v>520</v>
      </c>
      <c r="D24" s="10" t="e">
        <f aca="false">VLOOKUP($B24,$B$2:$U$14,16)</f>
        <v>#N/A</v>
      </c>
      <c r="E24" s="10" t="n">
        <f aca="false">VLOOKUP($B24,Forecast!$C$49:$O$72,8)/1000</f>
        <v>375</v>
      </c>
      <c r="F24" s="10" t="n">
        <f aca="false">VLOOKUP($B24,Forecast!$C$49:$O$72,9)/1000</f>
        <v>300</v>
      </c>
      <c r="G24" s="10" t="n">
        <f aca="false">VLOOKUP($B24,Forecast!$C$49:$O$72,10)/1000</f>
        <v>750</v>
      </c>
      <c r="H24" s="10" t="n">
        <f aca="false">VLOOKUP($B24,Forecast!$C$49:$O$72,11)/1000</f>
        <v>300</v>
      </c>
      <c r="I24" s="10" t="n">
        <f aca="false">VLOOKUP($B24,Forecast!$C$49:$O$72,12)/1000</f>
        <v>120</v>
      </c>
      <c r="J24" s="10" t="e">
        <f aca="false">SUM(C24:I24)</f>
        <v>#N/A</v>
      </c>
      <c r="K24" s="10" t="n">
        <f aca="false">VLOOKUP($B24,Forecast!$C$49:$O$72,5)/1000</f>
        <v>3520.43064516129</v>
      </c>
      <c r="L24" s="10" t="e">
        <f aca="false">N23</f>
        <v>#N/A</v>
      </c>
      <c r="M24" s="10" t="e">
        <f aca="false">J24-K24</f>
        <v>#N/A</v>
      </c>
      <c r="N24" s="85" t="e">
        <f aca="false">(M24*A24)+L24</f>
        <v>#N/A</v>
      </c>
    </row>
    <row r="25" customFormat="false" ht="11.25" hidden="false" customHeight="false" outlineLevel="0" collapsed="false">
      <c r="A25" s="83" t="n">
        <f aca="false">B26-B25</f>
        <v>31</v>
      </c>
      <c r="B25" s="24" t="n">
        <v>37104</v>
      </c>
      <c r="C25" s="10" t="n">
        <f aca="false">VLOOKUP($B25,Forecast!$C$49:$O$72,6)/1000</f>
        <v>520</v>
      </c>
      <c r="D25" s="10" t="e">
        <f aca="false">VLOOKUP($B25,$B$2:$U$14,16)</f>
        <v>#N/A</v>
      </c>
      <c r="E25" s="10" t="n">
        <f aca="false">VLOOKUP($B25,Forecast!$C$49:$O$72,8)/1000</f>
        <v>375</v>
      </c>
      <c r="F25" s="10" t="n">
        <f aca="false">VLOOKUP($B25,Forecast!$C$49:$O$72,9)/1000</f>
        <v>300</v>
      </c>
      <c r="G25" s="10" t="n">
        <f aca="false">VLOOKUP($B25,Forecast!$C$49:$O$72,10)/1000</f>
        <v>750</v>
      </c>
      <c r="H25" s="10" t="n">
        <f aca="false">VLOOKUP($B25,Forecast!$C$49:$O$72,11)/1000</f>
        <v>300</v>
      </c>
      <c r="I25" s="10" t="n">
        <f aca="false">VLOOKUP($B25,Forecast!$C$49:$O$72,12)/1000</f>
        <v>120</v>
      </c>
      <c r="J25" s="10" t="e">
        <f aca="false">SUM(C25:I25)</f>
        <v>#N/A</v>
      </c>
      <c r="K25" s="10" t="n">
        <f aca="false">VLOOKUP($B25,Forecast!$C$49:$O$72,5)/1000</f>
        <v>3724.64612903226</v>
      </c>
      <c r="L25" s="10" t="e">
        <f aca="false">N24</f>
        <v>#N/A</v>
      </c>
      <c r="M25" s="10" t="e">
        <f aca="false">J25-K25</f>
        <v>#N/A</v>
      </c>
      <c r="N25" s="85" t="e">
        <f aca="false">(M25*A25)+L25</f>
        <v>#N/A</v>
      </c>
    </row>
    <row r="26" customFormat="false" ht="11.25" hidden="false" customHeight="false" outlineLevel="0" collapsed="false">
      <c r="A26" s="83" t="n">
        <f aca="false">B27-B26</f>
        <v>30</v>
      </c>
      <c r="B26" s="24" t="n">
        <v>37135</v>
      </c>
      <c r="C26" s="10" t="n">
        <f aca="false">VLOOKUP($B26,Forecast!$C$49:$O$72,6)/1000</f>
        <v>520</v>
      </c>
      <c r="D26" s="10" t="e">
        <f aca="false">VLOOKUP($B26,$B$2:$U$14,16)</f>
        <v>#N/A</v>
      </c>
      <c r="E26" s="10" t="n">
        <f aca="false">VLOOKUP($B26,Forecast!$C$49:$O$72,8)/1000</f>
        <v>375</v>
      </c>
      <c r="F26" s="10" t="n">
        <f aca="false">VLOOKUP($B26,Forecast!$C$49:$O$72,9)/1000</f>
        <v>300</v>
      </c>
      <c r="G26" s="10" t="n">
        <f aca="false">VLOOKUP($B26,Forecast!$C$49:$O$72,10)/1000</f>
        <v>750</v>
      </c>
      <c r="H26" s="10" t="n">
        <f aca="false">VLOOKUP($B26,Forecast!$C$49:$O$72,11)/1000</f>
        <v>300</v>
      </c>
      <c r="I26" s="10" t="n">
        <f aca="false">VLOOKUP($B26,Forecast!$C$49:$O$72,12)/1000</f>
        <v>120</v>
      </c>
      <c r="J26" s="10" t="e">
        <f aca="false">SUM(C26:I26)</f>
        <v>#N/A</v>
      </c>
      <c r="K26" s="10" t="n">
        <f aca="false">VLOOKUP($B26,Forecast!$C$49:$O$72,5)/1000</f>
        <v>3337.41666666667</v>
      </c>
      <c r="L26" s="10" t="e">
        <f aca="false">N25</f>
        <v>#N/A</v>
      </c>
      <c r="M26" s="10" t="e">
        <f aca="false">J26-K26</f>
        <v>#N/A</v>
      </c>
      <c r="N26" s="85" t="e">
        <f aca="false">(M26*A26)+L26</f>
        <v>#N/A</v>
      </c>
    </row>
    <row r="27" customFormat="false" ht="12" hidden="false" customHeight="false" outlineLevel="0" collapsed="false">
      <c r="A27" s="83" t="n">
        <f aca="false">B28-B27</f>
        <v>31</v>
      </c>
      <c r="B27" s="24" t="n">
        <v>37165</v>
      </c>
      <c r="C27" s="86" t="n">
        <f aca="false">VLOOKUP($B27,Forecast!$C$49:$O$72,6)/1000</f>
        <v>520</v>
      </c>
      <c r="D27" s="86" t="e">
        <f aca="false">VLOOKUP($B27,$B$2:$U$14,16)</f>
        <v>#N/A</v>
      </c>
      <c r="E27" s="86" t="n">
        <f aca="false">VLOOKUP($B27,Forecast!$C$49:$O$72,8)/1000</f>
        <v>375</v>
      </c>
      <c r="F27" s="86" t="n">
        <f aca="false">VLOOKUP($B27,Forecast!$C$49:$O$72,9)/1000</f>
        <v>300</v>
      </c>
      <c r="G27" s="86" t="n">
        <f aca="false">VLOOKUP($B27,Forecast!$C$49:$O$72,10)/1000</f>
        <v>750</v>
      </c>
      <c r="H27" s="86" t="n">
        <f aca="false">VLOOKUP($B27,Forecast!$C$49:$O$72,11)/1000</f>
        <v>300</v>
      </c>
      <c r="I27" s="86" t="n">
        <f aca="false">VLOOKUP($B27,Forecast!$C$49:$O$72,12)/1000</f>
        <v>120</v>
      </c>
      <c r="J27" s="86" t="e">
        <f aca="false">SUM(C27:I27)</f>
        <v>#N/A</v>
      </c>
      <c r="K27" s="86" t="n">
        <f aca="false">VLOOKUP($B27,Forecast!$C$49:$O$72,5)/1000</f>
        <v>3197.95064516129</v>
      </c>
      <c r="L27" s="86" t="e">
        <f aca="false">N26</f>
        <v>#N/A</v>
      </c>
      <c r="M27" s="86" t="e">
        <f aca="false">J27-K27</f>
        <v>#N/A</v>
      </c>
      <c r="N27" s="87" t="e">
        <f aca="false">(M27*A27)+L27</f>
        <v>#N/A</v>
      </c>
    </row>
    <row r="28" customFormat="false" ht="12" hidden="false" customHeight="false" outlineLevel="0" collapsed="false">
      <c r="A28" s="83" t="n">
        <f aca="false">B29-B28</f>
        <v>30</v>
      </c>
      <c r="B28" s="24" t="n">
        <v>37196</v>
      </c>
      <c r="C28" s="10" t="n">
        <f aca="false">VLOOKUP($B28,Forecast!$C$49:$O$72,6)/1000</f>
        <v>520</v>
      </c>
      <c r="D28" s="10" t="e">
        <f aca="false">VLOOKUP($B28,$B$2:$U$14,16)</f>
        <v>#N/A</v>
      </c>
      <c r="E28" s="10" t="n">
        <f aca="false">VLOOKUP($B28,Forecast!$C$49:$O$72,8)/1000</f>
        <v>375</v>
      </c>
      <c r="F28" s="10" t="n">
        <f aca="false">VLOOKUP($B28,Forecast!$C$49:$O$72,9)/1000</f>
        <v>150</v>
      </c>
      <c r="G28" s="10" t="n">
        <f aca="false">VLOOKUP($B28,Forecast!$C$49:$O$72,10)/1000</f>
        <v>750</v>
      </c>
      <c r="H28" s="10" t="n">
        <f aca="false">VLOOKUP($B28,Forecast!$C$49:$O$72,11)/1000</f>
        <v>300</v>
      </c>
      <c r="I28" s="10" t="n">
        <f aca="false">VLOOKUP($B28,Forecast!$C$49:$O$72,12)/1000</f>
        <v>120</v>
      </c>
      <c r="J28" s="10" t="e">
        <f aca="false">SUM(C28:I28)</f>
        <v>#N/A</v>
      </c>
      <c r="K28" s="10" t="n">
        <f aca="false">VLOOKUP($B28,Forecast!$C$49:$O$72,5)/1000</f>
        <v>3614.27</v>
      </c>
      <c r="L28" s="10" t="e">
        <f aca="false">N27</f>
        <v>#N/A</v>
      </c>
      <c r="M28" s="10" t="e">
        <f aca="false">J28-K28</f>
        <v>#N/A</v>
      </c>
      <c r="N28" s="85" t="e">
        <f aca="false">(M28*A28)+L28</f>
        <v>#N/A</v>
      </c>
    </row>
    <row r="29" customFormat="false" ht="12" hidden="false" customHeight="false" outlineLevel="0" collapsed="false">
      <c r="A29" s="83" t="n">
        <f aca="false">B30-B29</f>
        <v>31</v>
      </c>
      <c r="B29" s="26" t="n">
        <v>37226</v>
      </c>
      <c r="C29" s="22" t="n">
        <f aca="false">VLOOKUP($B29,Forecast!$C$49:$O$72,6)/1000</f>
        <v>520</v>
      </c>
      <c r="D29" s="22" t="e">
        <f aca="false">VLOOKUP($B29,$B$2:$U$14,16)</f>
        <v>#N/A</v>
      </c>
      <c r="E29" s="22" t="n">
        <f aca="false">VLOOKUP($B29,Forecast!$C$49:$O$72,8)/1000</f>
        <v>375</v>
      </c>
      <c r="F29" s="22" t="n">
        <f aca="false">VLOOKUP($B29,Forecast!$C$49:$O$72,9)/1000</f>
        <v>150</v>
      </c>
      <c r="G29" s="22" t="n">
        <f aca="false">VLOOKUP($B29,Forecast!$C$49:$O$72,10)/1000</f>
        <v>750</v>
      </c>
      <c r="H29" s="22" t="n">
        <f aca="false">VLOOKUP($B29,Forecast!$C$49:$O$72,11)/1000</f>
        <v>300</v>
      </c>
      <c r="I29" s="22" t="n">
        <f aca="false">VLOOKUP($B29,Forecast!$C$49:$O$72,12)/1000</f>
        <v>120</v>
      </c>
      <c r="J29" s="22" t="e">
        <f aca="false">SUM(C29:I29)</f>
        <v>#N/A</v>
      </c>
      <c r="K29" s="22" t="n">
        <f aca="false">VLOOKUP($B29,Forecast!$C$49:$O$72,5)/1000</f>
        <v>3536.68774193548</v>
      </c>
      <c r="L29" s="22" t="e">
        <f aca="false">N28</f>
        <v>#N/A</v>
      </c>
      <c r="M29" s="22" t="e">
        <f aca="false">J29-K29</f>
        <v>#N/A</v>
      </c>
      <c r="N29" s="88" t="e">
        <f aca="false">(M29*A29)+L29</f>
        <v>#N/A</v>
      </c>
    </row>
    <row r="30" customFormat="false" ht="12" hidden="false" customHeight="false" outlineLevel="0" collapsed="false">
      <c r="B30" s="89" t="n">
        <v>37257</v>
      </c>
    </row>
    <row r="31" customFormat="false" ht="12" hidden="false" customHeight="false" outlineLevel="0" collapsed="false">
      <c r="C31" s="90" t="n">
        <v>2000</v>
      </c>
      <c r="D31" s="91"/>
      <c r="E31" s="91" t="n">
        <v>2000</v>
      </c>
      <c r="F31" s="91" t="n">
        <v>2000</v>
      </c>
      <c r="G31" s="91" t="n">
        <v>2000</v>
      </c>
      <c r="H31" s="91" t="n">
        <v>2000</v>
      </c>
      <c r="I31" s="91"/>
      <c r="J31" s="91"/>
      <c r="K31" s="91" t="n">
        <v>2000</v>
      </c>
      <c r="L31" s="91" t="s">
        <v>39</v>
      </c>
      <c r="M31" s="91"/>
      <c r="N31" s="92"/>
    </row>
    <row r="32" customFormat="false" ht="12" hidden="false" customHeight="false" outlineLevel="0" collapsed="false">
      <c r="C32" s="93" t="s">
        <v>28</v>
      </c>
      <c r="D32" s="94" t="s">
        <v>29</v>
      </c>
      <c r="E32" s="94" t="s">
        <v>30</v>
      </c>
      <c r="F32" s="94" t="s">
        <v>31</v>
      </c>
      <c r="G32" s="94" t="s">
        <v>32</v>
      </c>
      <c r="H32" s="94" t="s">
        <v>33</v>
      </c>
      <c r="I32" s="94" t="s">
        <v>34</v>
      </c>
      <c r="J32" s="94" t="s">
        <v>35</v>
      </c>
      <c r="K32" s="95" t="s">
        <v>36</v>
      </c>
      <c r="L32" s="95" t="s">
        <v>37</v>
      </c>
      <c r="M32" s="95" t="s">
        <v>2</v>
      </c>
      <c r="N32" s="96" t="s">
        <v>38</v>
      </c>
    </row>
    <row r="33" customFormat="false" ht="11.25" hidden="false" customHeight="false" outlineLevel="0" collapsed="false">
      <c r="A33" s="83" t="n">
        <f aca="false">B34-B33</f>
        <v>31</v>
      </c>
      <c r="B33" s="12" t="n">
        <v>36892</v>
      </c>
      <c r="C33" s="16" t="n">
        <f aca="false">VLOOKUP($X3,Forecast!$C$30:$O$72,6)/1000</f>
        <v>530.096774193548</v>
      </c>
      <c r="D33" s="17" t="e">
        <f aca="false">VLOOKUP($B33,$B$2:$U$14,16)</f>
        <v>#N/A</v>
      </c>
      <c r="E33" s="17" t="n">
        <f aca="false">VLOOKUP($X3,Forecast!$C$30:$O$72,8)/1000</f>
        <v>197.064516129032</v>
      </c>
      <c r="F33" s="17" t="n">
        <f aca="false">VLOOKUP($X3,Forecast!$C$30:$O$72,9)/1000</f>
        <v>78.2258064516129</v>
      </c>
      <c r="G33" s="17" t="n">
        <f aca="false">VLOOKUP($X3,Forecast!$C$30:$O$72,10)/1000</f>
        <v>676.967741935484</v>
      </c>
      <c r="H33" s="17" t="n">
        <f aca="false">VLOOKUP($X3,Forecast!$C$30:$O$72,11)/1000</f>
        <v>257.645161290323</v>
      </c>
      <c r="I33" s="17" t="n">
        <f aca="false">VLOOKUP($X3,Forecast!$C$30:$O$72,12)/1000</f>
        <v>0</v>
      </c>
      <c r="J33" s="17" t="e">
        <f aca="false">SUM(C33:I33)</f>
        <v>#N/A</v>
      </c>
      <c r="K33" s="17" t="n">
        <f aca="false">VLOOKUP($X3,Forecast!$C$30:$O$72,5)/1000</f>
        <v>3123.48387096774</v>
      </c>
      <c r="L33" s="17" t="n">
        <f aca="false">'Lavo Fcst'!$F$33/1000</f>
        <v>78580</v>
      </c>
      <c r="M33" s="17" t="e">
        <f aca="false">J33-K33</f>
        <v>#N/A</v>
      </c>
      <c r="N33" s="84" t="e">
        <f aca="false">(M33*A33)+L33</f>
        <v>#N/A</v>
      </c>
    </row>
    <row r="34" customFormat="false" ht="11.25" hidden="false" customHeight="false" outlineLevel="0" collapsed="false">
      <c r="A34" s="83" t="n">
        <f aca="false">B35-B34</f>
        <v>28</v>
      </c>
      <c r="B34" s="18" t="n">
        <v>36923</v>
      </c>
      <c r="C34" s="97" t="n">
        <f aca="false">VLOOKUP($X4,Forecast!$C$30:$O$72,6)/1000</f>
        <v>535.103448275862</v>
      </c>
      <c r="D34" s="10" t="n">
        <f aca="false">VLOOKUP($B34,$B$2:$U$14,16)</f>
        <v>1200</v>
      </c>
      <c r="E34" s="10" t="n">
        <f aca="false">VLOOKUP($X4,Forecast!$C$30:$O$72,8)/1000</f>
        <v>275.965517241379</v>
      </c>
      <c r="F34" s="10" t="n">
        <f aca="false">VLOOKUP($X4,Forecast!$C$30:$O$72,9)/1000</f>
        <v>163.931034482759</v>
      </c>
      <c r="G34" s="10" t="n">
        <f aca="false">VLOOKUP($X4,Forecast!$C$30:$O$72,10)/1000</f>
        <v>674.586206896552</v>
      </c>
      <c r="H34" s="10" t="n">
        <f aca="false">VLOOKUP($X4,Forecast!$C$30:$O$72,11)/1000</f>
        <v>269.068965517241</v>
      </c>
      <c r="I34" s="10" t="n">
        <f aca="false">VLOOKUP($X4,Forecast!$C$30:$O$72,12)/1000</f>
        <v>0</v>
      </c>
      <c r="J34" s="10" t="n">
        <f aca="false">SUM(C34:I34)</f>
        <v>3118.65517241379</v>
      </c>
      <c r="K34" s="10" t="n">
        <f aca="false">VLOOKUP($X4,Forecast!$C$30:$O$72,5)/1000</f>
        <v>3069.44827586207</v>
      </c>
      <c r="L34" s="10" t="e">
        <f aca="false">N33</f>
        <v>#N/A</v>
      </c>
      <c r="M34" s="10" t="n">
        <f aca="false">J34-K34</f>
        <v>49.2068965517242</v>
      </c>
      <c r="N34" s="85" t="e">
        <f aca="false">(M34*A34)+L34</f>
        <v>#N/A</v>
      </c>
    </row>
    <row r="35" customFormat="false" ht="11.25" hidden="false" customHeight="false" outlineLevel="0" collapsed="false">
      <c r="A35" s="83" t="n">
        <f aca="false">B36-B35</f>
        <v>31</v>
      </c>
      <c r="B35" s="18" t="n">
        <v>36951</v>
      </c>
      <c r="C35" s="97" t="n">
        <f aca="false">VLOOKUP($X5,Forecast!$C$30:$O$72,6)/1000</f>
        <v>527.709677419355</v>
      </c>
      <c r="D35" s="10" t="e">
        <f aca="false">VLOOKUP($B35,$B$2:$U$14,16)</f>
        <v>#N/A</v>
      </c>
      <c r="E35" s="10" t="n">
        <f aca="false">VLOOKUP($X5,Forecast!$C$30:$O$72,8)/1000</f>
        <v>349.645161290323</v>
      </c>
      <c r="F35" s="10" t="n">
        <f aca="false">VLOOKUP($X5,Forecast!$C$30:$O$72,9)/1000</f>
        <v>223.225806451613</v>
      </c>
      <c r="G35" s="10" t="n">
        <f aca="false">VLOOKUP($X5,Forecast!$C$30:$O$72,10)/1000</f>
        <v>684.709677419355</v>
      </c>
      <c r="H35" s="10" t="n">
        <f aca="false">VLOOKUP($X5,Forecast!$C$30:$O$72,11)/1000</f>
        <v>249.967741935484</v>
      </c>
      <c r="I35" s="10" t="n">
        <f aca="false">VLOOKUP($X5,Forecast!$C$30:$O$72,12)/1000</f>
        <v>0</v>
      </c>
      <c r="J35" s="10" t="e">
        <f aca="false">SUM(C35:I35)</f>
        <v>#N/A</v>
      </c>
      <c r="K35" s="10" t="n">
        <f aca="false">VLOOKUP($X5,Forecast!$C$30:$O$72,5)/1000</f>
        <v>2825.35483870968</v>
      </c>
      <c r="L35" s="10" t="e">
        <f aca="false">N34</f>
        <v>#N/A</v>
      </c>
      <c r="M35" s="10" t="e">
        <f aca="false">J35-K35</f>
        <v>#N/A</v>
      </c>
      <c r="N35" s="85" t="e">
        <f aca="false">(M35*A35)+L35</f>
        <v>#N/A</v>
      </c>
    </row>
    <row r="36" customFormat="false" ht="11.25" hidden="false" customHeight="false" outlineLevel="0" collapsed="false">
      <c r="A36" s="83" t="n">
        <f aca="false">B37-B36</f>
        <v>30</v>
      </c>
      <c r="B36" s="18" t="n">
        <v>36982</v>
      </c>
      <c r="C36" s="97" t="n">
        <f aca="false">VLOOKUP($X6,Forecast!$C$30:$O$72,6)/1000</f>
        <v>531.633333333333</v>
      </c>
      <c r="D36" s="10" t="e">
        <f aca="false">VLOOKUP($B36,$B$2:$U$14,16)</f>
        <v>#N/A</v>
      </c>
      <c r="E36" s="10" t="n">
        <f aca="false">VLOOKUP($X6,Forecast!$C$30:$O$72,8)/1000</f>
        <v>461.9</v>
      </c>
      <c r="F36" s="10" t="n">
        <f aca="false">VLOOKUP($X6,Forecast!$C$30:$O$72,9)/1000</f>
        <v>188.2</v>
      </c>
      <c r="G36" s="10" t="n">
        <f aca="false">VLOOKUP($X6,Forecast!$C$30:$O$72,10)/1000</f>
        <v>608.866666666667</v>
      </c>
      <c r="H36" s="10" t="n">
        <f aca="false">VLOOKUP($X6,Forecast!$C$30:$O$72,11)/1000</f>
        <v>245.3</v>
      </c>
      <c r="I36" s="10" t="n">
        <f aca="false">VLOOKUP($X6,Forecast!$C$30:$O$72,12)/1000</f>
        <v>0</v>
      </c>
      <c r="J36" s="10" t="e">
        <f aca="false">SUM(C36:I36)</f>
        <v>#N/A</v>
      </c>
      <c r="K36" s="10" t="n">
        <f aca="false">VLOOKUP($X6,Forecast!$C$30:$O$72,5)/1000</f>
        <v>2422.96666666667</v>
      </c>
      <c r="L36" s="10" t="e">
        <f aca="false">N35</f>
        <v>#N/A</v>
      </c>
      <c r="M36" s="10" t="e">
        <f aca="false">J36-K36</f>
        <v>#N/A</v>
      </c>
      <c r="N36" s="85" t="e">
        <f aca="false">(M36*A36)+L36</f>
        <v>#N/A</v>
      </c>
    </row>
    <row r="37" customFormat="false" ht="11.25" hidden="false" customHeight="false" outlineLevel="0" collapsed="false">
      <c r="A37" s="83" t="n">
        <f aca="false">B38-B37</f>
        <v>31</v>
      </c>
      <c r="B37" s="18" t="n">
        <v>37012</v>
      </c>
      <c r="C37" s="97" t="n">
        <f aca="false">VLOOKUP($X7,Forecast!$C$30:$O$72,6)/1000</f>
        <v>522.387096774194</v>
      </c>
      <c r="D37" s="10" t="e">
        <f aca="false">VLOOKUP($B37,$B$2:$U$14,16)</f>
        <v>#N/A</v>
      </c>
      <c r="E37" s="10" t="n">
        <f aca="false">VLOOKUP($X7,Forecast!$C$30:$O$72,8)/1000</f>
        <v>490.516129032258</v>
      </c>
      <c r="F37" s="10" t="n">
        <f aca="false">VLOOKUP($X7,Forecast!$C$30:$O$72,9)/1000</f>
        <v>264.612903225806</v>
      </c>
      <c r="G37" s="10" t="n">
        <f aca="false">VLOOKUP($X7,Forecast!$C$30:$O$72,10)/1000</f>
        <v>663.548387096774</v>
      </c>
      <c r="H37" s="10" t="n">
        <f aca="false">VLOOKUP($X7,Forecast!$C$30:$O$72,11)/1000</f>
        <v>229.612903225806</v>
      </c>
      <c r="I37" s="10" t="n">
        <f aca="false">VLOOKUP($X7,Forecast!$C$30:$O$72,12)/1000</f>
        <v>0</v>
      </c>
      <c r="J37" s="10" t="e">
        <f aca="false">SUM(C37:I37)</f>
        <v>#N/A</v>
      </c>
      <c r="K37" s="10" t="n">
        <f aca="false">VLOOKUP($X7,Forecast!$C$30:$O$72,5)/1000</f>
        <v>2665.67741935484</v>
      </c>
      <c r="L37" s="10" t="e">
        <f aca="false">N36</f>
        <v>#N/A</v>
      </c>
      <c r="M37" s="10" t="e">
        <f aca="false">J37-K37</f>
        <v>#N/A</v>
      </c>
      <c r="N37" s="85" t="e">
        <f aca="false">(M37*A37)+L37</f>
        <v>#N/A</v>
      </c>
    </row>
    <row r="38" customFormat="false" ht="11.25" hidden="false" customHeight="false" outlineLevel="0" collapsed="false">
      <c r="A38" s="83" t="n">
        <f aca="false">B39-B38</f>
        <v>30</v>
      </c>
      <c r="B38" s="18" t="n">
        <v>37043</v>
      </c>
      <c r="C38" s="97" t="n">
        <f aca="false">VLOOKUP($X8,Forecast!$C$30:$O$72,6)/1000</f>
        <v>520.966666666667</v>
      </c>
      <c r="D38" s="10" t="e">
        <f aca="false">VLOOKUP($B38,$B$2:$U$14,16)</f>
        <v>#N/A</v>
      </c>
      <c r="E38" s="10" t="n">
        <f aca="false">VLOOKUP($X8,Forecast!$C$30:$O$72,8)/1000</f>
        <v>391.066666666667</v>
      </c>
      <c r="F38" s="10" t="n">
        <f aca="false">VLOOKUP($X8,Forecast!$C$30:$O$72,9)/1000</f>
        <v>342.5</v>
      </c>
      <c r="G38" s="10" t="n">
        <f aca="false">VLOOKUP($X8,Forecast!$C$30:$O$72,10)/1000</f>
        <v>696.866666666667</v>
      </c>
      <c r="H38" s="10" t="n">
        <f aca="false">VLOOKUP($X8,Forecast!$C$30:$O$72,11)/1000</f>
        <v>252.066666666667</v>
      </c>
      <c r="I38" s="10" t="n">
        <f aca="false">VLOOKUP($X8,Forecast!$C$30:$O$72,12)/1000</f>
        <v>0</v>
      </c>
      <c r="J38" s="10" t="e">
        <f aca="false">SUM(C38:I38)</f>
        <v>#N/A</v>
      </c>
      <c r="K38" s="10" t="n">
        <f aca="false">VLOOKUP($X8,Forecast!$C$30:$O$72,5)/1000</f>
        <v>3097.9</v>
      </c>
      <c r="L38" s="10" t="e">
        <f aca="false">N37</f>
        <v>#N/A</v>
      </c>
      <c r="M38" s="10" t="e">
        <f aca="false">J38-K38</f>
        <v>#N/A</v>
      </c>
      <c r="N38" s="85" t="e">
        <f aca="false">(M38*A38)+L38</f>
        <v>#N/A</v>
      </c>
    </row>
    <row r="39" customFormat="false" ht="11.25" hidden="false" customHeight="false" outlineLevel="0" collapsed="false">
      <c r="A39" s="83" t="n">
        <f aca="false">B40-B39</f>
        <v>31</v>
      </c>
      <c r="B39" s="18" t="n">
        <v>37073</v>
      </c>
      <c r="C39" s="97" t="n">
        <f aca="false">VLOOKUP($X9,Forecast!$C$30:$O$72,6)/1000</f>
        <v>522.096774193548</v>
      </c>
      <c r="D39" s="10" t="e">
        <f aca="false">VLOOKUP($B39,$B$2:$U$14,16)</f>
        <v>#N/A</v>
      </c>
      <c r="E39" s="10" t="n">
        <f aca="false">VLOOKUP($X9,Forecast!$C$30:$O$72,8)/1000</f>
        <v>392.903225806452</v>
      </c>
      <c r="F39" s="10" t="n">
        <f aca="false">VLOOKUP($X9,Forecast!$C$30:$O$72,9)/1000</f>
        <v>381.354838709677</v>
      </c>
      <c r="G39" s="10" t="n">
        <f aca="false">VLOOKUP($X9,Forecast!$C$30:$O$72,10)/1000</f>
        <v>708.645161290323</v>
      </c>
      <c r="H39" s="10" t="n">
        <f aca="false">VLOOKUP($X9,Forecast!$C$30:$O$72,11)/1000</f>
        <v>246.645161290323</v>
      </c>
      <c r="I39" s="10" t="n">
        <f aca="false">VLOOKUP($X9,Forecast!$C$30:$O$72,12)/1000</f>
        <v>0</v>
      </c>
      <c r="J39" s="10" t="e">
        <f aca="false">SUM(C39:I39)</f>
        <v>#N/A</v>
      </c>
      <c r="K39" s="10" t="n">
        <f aca="false">VLOOKUP($X9,Forecast!$C$30:$O$72,5)/1000</f>
        <v>3320.8064516129</v>
      </c>
      <c r="L39" s="10" t="e">
        <f aca="false">N38</f>
        <v>#N/A</v>
      </c>
      <c r="M39" s="10" t="e">
        <f aca="false">J39-K39</f>
        <v>#N/A</v>
      </c>
      <c r="N39" s="85" t="e">
        <f aca="false">(M39*A39)+L39</f>
        <v>#N/A</v>
      </c>
    </row>
    <row r="40" customFormat="false" ht="11.25" hidden="false" customHeight="false" outlineLevel="0" collapsed="false">
      <c r="A40" s="83" t="n">
        <f aca="false">B41-B40</f>
        <v>31</v>
      </c>
      <c r="B40" s="18" t="n">
        <v>37104</v>
      </c>
      <c r="C40" s="97" t="n">
        <f aca="false">VLOOKUP($X10,Forecast!$C$30:$O$72,6)/1000</f>
        <v>502.709677419355</v>
      </c>
      <c r="D40" s="10" t="e">
        <f aca="false">VLOOKUP($B40,$B$2:$U$14,16)</f>
        <v>#N/A</v>
      </c>
      <c r="E40" s="10" t="n">
        <f aca="false">VLOOKUP($X10,Forecast!$C$30:$O$72,8)/1000</f>
        <v>344</v>
      </c>
      <c r="F40" s="10" t="n">
        <f aca="false">VLOOKUP($X10,Forecast!$C$30:$O$72,9)/1000</f>
        <v>424.451612903226</v>
      </c>
      <c r="G40" s="10" t="n">
        <f aca="false">VLOOKUP($X10,Forecast!$C$30:$O$72,10)/1000</f>
        <v>711.064516129032</v>
      </c>
      <c r="H40" s="10" t="n">
        <f aca="false">VLOOKUP($X10,Forecast!$C$30:$O$72,11)/1000</f>
        <v>271.290322580645</v>
      </c>
      <c r="I40" s="10" t="n">
        <f aca="false">VLOOKUP($X10,Forecast!$C$30:$O$72,12)/1000</f>
        <v>0</v>
      </c>
      <c r="J40" s="10" t="e">
        <f aca="false">SUM(C40:I40)</f>
        <v>#N/A</v>
      </c>
      <c r="K40" s="10" t="n">
        <f aca="false">VLOOKUP($X10,Forecast!$C$30:$O$72,5)/1000</f>
        <v>3616.16129032258</v>
      </c>
      <c r="L40" s="10" t="e">
        <f aca="false">N39</f>
        <v>#N/A</v>
      </c>
      <c r="M40" s="10" t="e">
        <f aca="false">J40-K40</f>
        <v>#N/A</v>
      </c>
      <c r="N40" s="85" t="e">
        <f aca="false">(M40*A40)+L40</f>
        <v>#N/A</v>
      </c>
    </row>
    <row r="41" customFormat="false" ht="11.25" hidden="false" customHeight="false" outlineLevel="0" collapsed="false">
      <c r="A41" s="83" t="n">
        <f aca="false">B42-B41</f>
        <v>30</v>
      </c>
      <c r="B41" s="18" t="n">
        <v>37135</v>
      </c>
      <c r="C41" s="97" t="n">
        <f aca="false">VLOOKUP($X11,Forecast!$C$30:$O$72,6)/1000</f>
        <v>499.333333333333</v>
      </c>
      <c r="D41" s="10" t="e">
        <f aca="false">VLOOKUP($B41,$B$2:$U$14,16)</f>
        <v>#N/A</v>
      </c>
      <c r="E41" s="10" t="n">
        <f aca="false">VLOOKUP($X11,Forecast!$C$30:$O$72,8)/1000</f>
        <v>350.1</v>
      </c>
      <c r="F41" s="10" t="n">
        <f aca="false">VLOOKUP($X11,Forecast!$C$30:$O$72,9)/1000</f>
        <v>397.033333333333</v>
      </c>
      <c r="G41" s="10" t="n">
        <f aca="false">VLOOKUP($X11,Forecast!$C$30:$O$72,10)/1000</f>
        <v>705.933333333333</v>
      </c>
      <c r="H41" s="10" t="n">
        <f aca="false">VLOOKUP($X11,Forecast!$C$30:$O$72,11)/1000</f>
        <v>265.033333333333</v>
      </c>
      <c r="I41" s="10" t="n">
        <f aca="false">VLOOKUP($X11,Forecast!$C$30:$O$72,12)/1000</f>
        <v>0</v>
      </c>
      <c r="J41" s="10" t="e">
        <f aca="false">SUM(C41:I41)</f>
        <v>#N/A</v>
      </c>
      <c r="K41" s="10" t="n">
        <f aca="false">VLOOKUP($X11,Forecast!$C$30:$O$72,5)/1000</f>
        <v>3191.66666666667</v>
      </c>
      <c r="L41" s="10" t="e">
        <f aca="false">N40</f>
        <v>#N/A</v>
      </c>
      <c r="M41" s="10" t="e">
        <f aca="false">J41-K41</f>
        <v>#N/A</v>
      </c>
      <c r="N41" s="85" t="e">
        <f aca="false">(M41*A41)+L41</f>
        <v>#N/A</v>
      </c>
    </row>
    <row r="42" customFormat="false" ht="11.25" hidden="false" customHeight="false" outlineLevel="0" collapsed="false">
      <c r="A42" s="83" t="n">
        <f aca="false">B43-B42</f>
        <v>31</v>
      </c>
      <c r="B42" s="18" t="n">
        <v>37165</v>
      </c>
      <c r="C42" s="97" t="n">
        <f aca="false">VLOOKUP($X12,Forecast!$C$30:$O$72,6)/1000</f>
        <v>511.612903225806</v>
      </c>
      <c r="D42" s="10" t="e">
        <f aca="false">VLOOKUP($B42,$B$2:$U$14,16)</f>
        <v>#N/A</v>
      </c>
      <c r="E42" s="10" t="n">
        <f aca="false">VLOOKUP($X12,Forecast!$C$30:$O$72,8)/1000</f>
        <v>383.838709677419</v>
      </c>
      <c r="F42" s="10" t="n">
        <f aca="false">VLOOKUP($X12,Forecast!$C$30:$O$72,9)/1000</f>
        <v>312.290322580645</v>
      </c>
      <c r="G42" s="10" t="n">
        <f aca="false">VLOOKUP($X12,Forecast!$C$30:$O$72,10)/1000</f>
        <v>703.612903225807</v>
      </c>
      <c r="H42" s="10" t="n">
        <f aca="false">VLOOKUP($X12,Forecast!$C$30:$O$72,11)/1000</f>
        <v>277.483870967742</v>
      </c>
      <c r="I42" s="10" t="n">
        <f aca="false">VLOOKUP($X12,Forecast!$C$30:$O$72,12)/1000</f>
        <v>0</v>
      </c>
      <c r="J42" s="10" t="e">
        <f aca="false">SUM(C42:I42)</f>
        <v>#N/A</v>
      </c>
      <c r="K42" s="10" t="n">
        <f aca="false">VLOOKUP($X12,Forecast!$C$30:$O$72,5)/1000</f>
        <v>3104.8064516129</v>
      </c>
      <c r="L42" s="10" t="e">
        <f aca="false">N41</f>
        <v>#N/A</v>
      </c>
      <c r="M42" s="10" t="e">
        <f aca="false">J42-K42</f>
        <v>#N/A</v>
      </c>
      <c r="N42" s="85" t="e">
        <f aca="false">(M42*A42)+L42</f>
        <v>#N/A</v>
      </c>
    </row>
    <row r="43" customFormat="false" ht="11.25" hidden="false" customHeight="false" outlineLevel="0" collapsed="false">
      <c r="A43" s="83" t="n">
        <f aca="false">B44-B43</f>
        <v>30</v>
      </c>
      <c r="B43" s="18" t="n">
        <v>37196</v>
      </c>
      <c r="C43" s="97" t="n">
        <f aca="false">VLOOKUP($X13,Forecast!$C$30:$O$72,6)/1000</f>
        <v>510.266666666667</v>
      </c>
      <c r="D43" s="10" t="e">
        <f aca="false">VLOOKUP($B43,$B$2:$U$14,16)</f>
        <v>#N/A</v>
      </c>
      <c r="E43" s="10" t="n">
        <f aca="false">VLOOKUP($X13,Forecast!$C$30:$O$72,8)/1000</f>
        <v>269.166666666667</v>
      </c>
      <c r="F43" s="10" t="n">
        <f aca="false">VLOOKUP($X13,Forecast!$C$30:$O$72,9)/1000</f>
        <v>194.333333333333</v>
      </c>
      <c r="G43" s="10" t="n">
        <f aca="false">VLOOKUP($X13,Forecast!$C$30:$O$72,10)/1000</f>
        <v>648.266666666667</v>
      </c>
      <c r="H43" s="10" t="n">
        <f aca="false">VLOOKUP($X13,Forecast!$C$30:$O$72,11)/1000</f>
        <v>306.533333333333</v>
      </c>
      <c r="I43" s="10" t="n">
        <f aca="false">VLOOKUP($X13,Forecast!$C$30:$O$72,12)/1000</f>
        <v>0</v>
      </c>
      <c r="J43" s="10" t="e">
        <f aca="false">SUM(C43:I43)</f>
        <v>#N/A</v>
      </c>
      <c r="K43" s="10" t="n">
        <f aca="false">VLOOKUP($X13,Forecast!$C$30:$O$72,5)/1000</f>
        <v>3509</v>
      </c>
      <c r="L43" s="10" t="e">
        <f aca="false">N42</f>
        <v>#N/A</v>
      </c>
      <c r="M43" s="10" t="e">
        <f aca="false">J43-K43</f>
        <v>#N/A</v>
      </c>
      <c r="N43" s="85" t="e">
        <f aca="false">(M43*A43)+L43</f>
        <v>#N/A</v>
      </c>
    </row>
    <row r="44" customFormat="false" ht="12" hidden="false" customHeight="false" outlineLevel="0" collapsed="false">
      <c r="A44" s="83" t="n">
        <f aca="false">B45-B44</f>
        <v>31</v>
      </c>
      <c r="B44" s="26" t="n">
        <v>37226</v>
      </c>
      <c r="C44" s="21" t="n">
        <f aca="false">VLOOKUP($X14,Forecast!$C$30:$O$72,6)/1000</f>
        <v>527.032258064516</v>
      </c>
      <c r="D44" s="22" t="e">
        <f aca="false">VLOOKUP($B44,$B$2:$U$14,16)</f>
        <v>#N/A</v>
      </c>
      <c r="E44" s="22" t="n">
        <f aca="false">VLOOKUP($X14,Forecast!$C$30:$O$72,8)/1000</f>
        <v>391.709677419355</v>
      </c>
      <c r="F44" s="22" t="n">
        <f aca="false">VLOOKUP($X14,Forecast!$C$30:$O$72,9)/1000</f>
        <v>303.677419354839</v>
      </c>
      <c r="G44" s="22" t="n">
        <f aca="false">VLOOKUP($X14,Forecast!$C$30:$O$72,10)/1000</f>
        <v>737.516129032258</v>
      </c>
      <c r="H44" s="22" t="n">
        <f aca="false">VLOOKUP($X14,Forecast!$C$30:$O$72,11)/1000</f>
        <v>297.451612903226</v>
      </c>
      <c r="I44" s="22" t="n">
        <f aca="false">VLOOKUP($X14,Forecast!$C$30:$O$72,12)/1000</f>
        <v>0</v>
      </c>
      <c r="J44" s="22" t="e">
        <f aca="false">SUM(C44:I44)</f>
        <v>#N/A</v>
      </c>
      <c r="K44" s="22" t="n">
        <f aca="false">VLOOKUP($X14,Forecast!$C$30:$O$72,5)/1000</f>
        <v>3433.67741935484</v>
      </c>
      <c r="L44" s="22" t="e">
        <f aca="false">N43</f>
        <v>#N/A</v>
      </c>
      <c r="M44" s="22" t="e">
        <f aca="false">J44-K44</f>
        <v>#N/A</v>
      </c>
      <c r="N44" s="88" t="e">
        <f aca="false">(M44*A44)+L44</f>
        <v>#N/A</v>
      </c>
    </row>
    <row r="45" customFormat="false" ht="11.25" hidden="false" customHeight="false" outlineLevel="0" collapsed="false">
      <c r="B45" s="98" t="n">
        <v>37257</v>
      </c>
    </row>
  </sheetData>
  <printOptions headings="false" gridLines="false" gridLinesSet="true" horizontalCentered="true" verticalCentered="false"/>
  <pageMargins left="0.2" right="0.229861111111111" top="0.2" bottom="0.220138888888889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1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3" ySplit="4" topLeftCell="D45" activePane="bottomRight" state="frozen"/>
      <selection pane="topLeft" activeCell="A1" activeCellId="0" sqref="A1"/>
      <selection pane="topRight" activeCell="D1" activeCellId="0" sqref="D1"/>
      <selection pane="bottomLeft" activeCell="A45" activeCellId="0" sqref="A45"/>
      <selection pane="bottomRight" activeCell="H50" activeCellId="0" sqref="H5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99" width="9.14"/>
    <col collapsed="false" customWidth="true" hidden="false" outlineLevel="0" max="2" min="2" style="1" width="9.14"/>
    <col collapsed="false" customWidth="true" hidden="false" outlineLevel="0" max="3" min="3" style="100" width="9.14"/>
    <col collapsed="false" customWidth="true" hidden="false" outlineLevel="0" max="4" min="4" style="101" width="11.13"/>
    <col collapsed="false" customWidth="true" hidden="false" outlineLevel="0" max="6" min="5" style="101" width="12.56"/>
    <col collapsed="false" customWidth="true" hidden="false" outlineLevel="0" max="7" min="7" style="101" width="11.28"/>
    <col collapsed="false" customWidth="true" hidden="false" outlineLevel="0" max="8" min="8" style="101" width="9.14"/>
    <col collapsed="false" customWidth="true" hidden="false" outlineLevel="0" max="9" min="9" style="101" width="10.41"/>
    <col collapsed="false" customWidth="true" hidden="false" outlineLevel="0" max="10" min="10" style="101" width="12.42"/>
    <col collapsed="false" customWidth="true" hidden="false" outlineLevel="0" max="11" min="11" style="101" width="9.14"/>
    <col collapsed="false" customWidth="true" hidden="false" outlineLevel="0" max="12" min="12" style="101" width="11.85"/>
    <col collapsed="false" customWidth="true" hidden="false" outlineLevel="0" max="13" min="13" style="101" width="8.85"/>
    <col collapsed="false" customWidth="true" hidden="false" outlineLevel="0" max="14" min="14" style="101" width="14.85"/>
    <col collapsed="false" customWidth="true" hidden="false" outlineLevel="0" max="15" min="15" style="101" width="10.41"/>
    <col collapsed="false" customWidth="true" hidden="false" outlineLevel="0" max="17" min="16" style="101" width="11.13"/>
    <col collapsed="false" customWidth="true" hidden="false" outlineLevel="0" max="18" min="18" style="101" width="10.41"/>
    <col collapsed="false" customWidth="true" hidden="false" outlineLevel="0" max="19" min="19" style="101" width="14.85"/>
    <col collapsed="false" customWidth="true" hidden="false" outlineLevel="0" max="20" min="20" style="0" width="12.7"/>
    <col collapsed="false" customWidth="true" hidden="false" outlineLevel="0" max="21" min="21" style="0" width="9.7"/>
    <col collapsed="false" customWidth="true" hidden="false" outlineLevel="0" max="22" min="22" style="0" width="9.56"/>
    <col collapsed="false" customWidth="true" hidden="false" outlineLevel="0" max="24" min="24" style="0" width="10.85"/>
    <col collapsed="false" customWidth="true" hidden="false" outlineLevel="0" max="29" min="29" style="1" width="5.13"/>
  </cols>
  <sheetData>
    <row r="1" customFormat="false" ht="13.5" hidden="false" customHeight="false" outlineLevel="0" collapsed="false"/>
    <row r="2" customFormat="false" ht="13.5" hidden="false" customHeight="false" outlineLevel="0" collapsed="false">
      <c r="D2" s="102" t="s">
        <v>40</v>
      </c>
      <c r="E2" s="102"/>
      <c r="F2" s="102"/>
      <c r="G2" s="103"/>
      <c r="H2" s="104" t="s">
        <v>41</v>
      </c>
      <c r="I2" s="104"/>
      <c r="J2" s="104"/>
      <c r="K2" s="104"/>
      <c r="L2" s="104"/>
      <c r="M2" s="104"/>
      <c r="N2" s="104"/>
      <c r="O2" s="104"/>
      <c r="P2" s="105"/>
      <c r="Q2" s="106" t="s">
        <v>42</v>
      </c>
      <c r="R2" s="104"/>
      <c r="S2" s="107"/>
      <c r="T2" s="107"/>
      <c r="X2" s="108" t="s">
        <v>43</v>
      </c>
      <c r="Y2" s="109" t="e">
        <f aca="false">0.011*(Curves!$B3+Curves!$J3)</f>
        <v>#N/A</v>
      </c>
      <c r="Z2" s="70" t="n">
        <v>425000</v>
      </c>
    </row>
    <row r="3" customFormat="false" ht="12.75" hidden="false" customHeight="true" outlineLevel="0" collapsed="false">
      <c r="B3" s="110" t="s">
        <v>44</v>
      </c>
      <c r="D3" s="111" t="s">
        <v>45</v>
      </c>
      <c r="E3" s="112" t="s">
        <v>46</v>
      </c>
      <c r="F3" s="113" t="s">
        <v>47</v>
      </c>
      <c r="G3" s="114" t="s">
        <v>1</v>
      </c>
      <c r="H3" s="115"/>
      <c r="I3" s="115"/>
      <c r="J3" s="115"/>
      <c r="K3" s="115"/>
      <c r="L3" s="115"/>
      <c r="M3" s="115"/>
      <c r="N3" s="115"/>
      <c r="O3" s="116" t="s">
        <v>35</v>
      </c>
      <c r="P3" s="117" t="s">
        <v>48</v>
      </c>
      <c r="Q3" s="118" t="s">
        <v>49</v>
      </c>
      <c r="R3" s="119" t="s">
        <v>50</v>
      </c>
      <c r="S3" s="120" t="s">
        <v>51</v>
      </c>
      <c r="T3" s="121" t="s">
        <v>52</v>
      </c>
      <c r="Z3" s="70" t="n">
        <v>200000</v>
      </c>
      <c r="AA3" s="1"/>
      <c r="AC3" s="0"/>
    </row>
    <row r="4" customFormat="false" ht="13.5" hidden="false" customHeight="false" outlineLevel="0" collapsed="false">
      <c r="B4" s="110" t="s">
        <v>44</v>
      </c>
      <c r="D4" s="111"/>
      <c r="E4" s="112"/>
      <c r="F4" s="113"/>
      <c r="G4" s="114"/>
      <c r="H4" s="122" t="s">
        <v>28</v>
      </c>
      <c r="I4" s="122" t="s">
        <v>29</v>
      </c>
      <c r="J4" s="122" t="s">
        <v>30</v>
      </c>
      <c r="K4" s="122" t="s">
        <v>31</v>
      </c>
      <c r="L4" s="122" t="s">
        <v>32</v>
      </c>
      <c r="M4" s="122" t="s">
        <v>33</v>
      </c>
      <c r="N4" s="122" t="s">
        <v>34</v>
      </c>
      <c r="O4" s="116" t="s">
        <v>53</v>
      </c>
      <c r="P4" s="117" t="s">
        <v>54</v>
      </c>
      <c r="Q4" s="118" t="s">
        <v>55</v>
      </c>
      <c r="R4" s="123" t="s">
        <v>56</v>
      </c>
      <c r="S4" s="120"/>
      <c r="T4" s="121"/>
      <c r="AA4" s="74"/>
      <c r="AC4" s="0"/>
    </row>
    <row r="5" customFormat="false" ht="12.75" hidden="false" customHeight="false" outlineLevel="0" collapsed="false">
      <c r="A5" s="99" t="n">
        <f aca="false">MONTH(C5)</f>
        <v>5</v>
      </c>
      <c r="C5" s="124" t="n">
        <v>35551</v>
      </c>
      <c r="D5" s="97" t="n">
        <f aca="false">VLOOKUP($C5,'[3]Total Sendout'!$U$5:$V$1964,2)</f>
        <v>2216129.03225806</v>
      </c>
      <c r="E5" s="10"/>
      <c r="F5" s="10"/>
      <c r="G5" s="125" t="n">
        <f aca="false">SUM(D5:F5)</f>
        <v>2216129.03225806</v>
      </c>
      <c r="H5" s="126" t="n">
        <f aca="false">VLOOKUP($C5,[3]Topock!$S$5:$T$764,2)</f>
        <v>529096.774193548</v>
      </c>
      <c r="I5" s="126" t="n">
        <f aca="false">VLOOKUP($C5,[3]Ehrenberg!$S$7:$T$536,2)</f>
        <v>708258.064516129</v>
      </c>
      <c r="J5" s="126" t="n">
        <f aca="false">VLOOKUP($C5,'[3]Kern Mojave'!$S$5:$T$533,2)</f>
        <v>294870.967741935</v>
      </c>
      <c r="K5" s="126" t="n">
        <f aca="false">VLOOKUP($C5,'[3]PG&amp;E WR'!$S$8:$T$552,2)</f>
        <v>480774.193548387</v>
      </c>
      <c r="L5" s="126" t="n">
        <f aca="false">VLOOKUP($C5,'[3]TW N Needles'!$S$8:$T$536,2)</f>
        <v>556612.903225806</v>
      </c>
      <c r="M5" s="126" t="n">
        <f aca="false">VLOOKUP($C5,'[3]Cali Prod'!$S$5:$T$535,2)</f>
        <v>170967.741935484</v>
      </c>
      <c r="N5" s="126" t="n">
        <v>0</v>
      </c>
      <c r="O5" s="127" t="n">
        <f aca="false">SUM(H5:N5)</f>
        <v>2740580.64516129</v>
      </c>
      <c r="P5" s="17"/>
      <c r="Q5" s="84"/>
      <c r="R5" s="11" t="n">
        <f aca="false">O5-(P5+Q5)</f>
        <v>2740580.64516129</v>
      </c>
      <c r="S5" s="128" t="n">
        <f aca="false">VLOOKUP($C5,'[3]Inj-WD'!$S$4:$U$536,2)</f>
        <v>566806.451612903</v>
      </c>
      <c r="T5" s="129" t="n">
        <v>17571000</v>
      </c>
      <c r="AA5" s="83" t="n">
        <f aca="false">EOMONTH(C5,0)-C5+1</f>
        <v>31</v>
      </c>
      <c r="AC5" s="0"/>
    </row>
    <row r="6" customFormat="false" ht="12.75" hidden="false" customHeight="false" outlineLevel="0" collapsed="false">
      <c r="A6" s="99" t="n">
        <f aca="false">MONTH(C6)</f>
        <v>6</v>
      </c>
      <c r="C6" s="130" t="n">
        <f aca="false">DATE(YEAR(C7),MONTH(C7)-1,1)</f>
        <v>35582</v>
      </c>
      <c r="D6" s="97" t="n">
        <f aca="false">VLOOKUP($C6,'[3]Total Sendout'!$U$5:$V$1964,2)</f>
        <v>2185300</v>
      </c>
      <c r="E6" s="10"/>
      <c r="F6" s="10"/>
      <c r="G6" s="131" t="n">
        <f aca="false">SUM(D6:F6)</f>
        <v>2185300</v>
      </c>
      <c r="H6" s="132" t="n">
        <f aca="false">VLOOKUP($C6,[3]Topock!$S$5:$T$764,2)</f>
        <v>515066.666666667</v>
      </c>
      <c r="I6" s="132" t="n">
        <f aca="false">VLOOKUP($C6,[3]Ehrenberg!$S$7:$T$536,2)</f>
        <v>697833.333333333</v>
      </c>
      <c r="J6" s="132" t="n">
        <f aca="false">VLOOKUP($C6,'[3]Kern Mojave'!$S$5:$T$533,2)</f>
        <v>268533.333333333</v>
      </c>
      <c r="K6" s="132" t="n">
        <f aca="false">VLOOKUP($C6,'[3]PG&amp;E WR'!$S$8:$T$552,2)</f>
        <v>488700</v>
      </c>
      <c r="L6" s="132" t="n">
        <f aca="false">VLOOKUP($C6,'[3]TW N Needles'!$S$8:$T$536,2)</f>
        <v>533466.666666667</v>
      </c>
      <c r="M6" s="132" t="n">
        <f aca="false">VLOOKUP($C6,'[3]Cali Prod'!$S$5:$T$535,2)</f>
        <v>207166.666666667</v>
      </c>
      <c r="N6" s="132" t="n">
        <v>0</v>
      </c>
      <c r="O6" s="133" t="n">
        <f aca="false">SUM(H6:N6)</f>
        <v>2710766.66666667</v>
      </c>
      <c r="P6" s="10"/>
      <c r="Q6" s="85"/>
      <c r="R6" s="25" t="n">
        <f aca="false">O6-(P6+Q6)</f>
        <v>2710766.66666667</v>
      </c>
      <c r="S6" s="128" t="n">
        <f aca="false">VLOOKUP($C6,'[3]Inj-WD'!$S$4:$U$536,2)</f>
        <v>586100</v>
      </c>
      <c r="T6" s="129" t="n">
        <v>17583000</v>
      </c>
      <c r="AA6" s="83" t="n">
        <f aca="false">EOMONTH(C6,0)-C6+1</f>
        <v>30</v>
      </c>
      <c r="AC6" s="0"/>
    </row>
    <row r="7" customFormat="false" ht="12.75" hidden="false" customHeight="false" outlineLevel="0" collapsed="false">
      <c r="A7" s="99" t="n">
        <f aca="false">MONTH(C7)</f>
        <v>7</v>
      </c>
      <c r="C7" s="130" t="n">
        <f aca="false">DATE(YEAR(C8),MONTH(C8)-1,1)</f>
        <v>35612</v>
      </c>
      <c r="D7" s="97" t="n">
        <f aca="false">VLOOKUP($C7,'[3]Total Sendout'!$U$5:$V$1964,2)</f>
        <v>2460935.48387097</v>
      </c>
      <c r="E7" s="10"/>
      <c r="F7" s="10"/>
      <c r="G7" s="131" t="n">
        <f aca="false">SUM(D7:F7)</f>
        <v>2460935.48387097</v>
      </c>
      <c r="H7" s="132" t="n">
        <f aca="false">VLOOKUP($C7,[3]Topock!$S$5:$T$764,2)</f>
        <v>479129.032258065</v>
      </c>
      <c r="I7" s="132" t="n">
        <f aca="false">VLOOKUP($C7,[3]Ehrenberg!$S$7:$T$536,2)</f>
        <v>843290.322580645</v>
      </c>
      <c r="J7" s="132" t="n">
        <f aca="false">VLOOKUP($C7,'[3]Kern Mojave'!$S$5:$T$533,2)</f>
        <v>196419.35483871</v>
      </c>
      <c r="K7" s="132" t="n">
        <f aca="false">VLOOKUP($C7,'[3]PG&amp;E WR'!$S$8:$T$552,2)</f>
        <v>406032.258064516</v>
      </c>
      <c r="L7" s="132" t="n">
        <f aca="false">VLOOKUP($C7,'[3]TW N Needles'!$S$8:$T$536,2)</f>
        <v>570645.161290323</v>
      </c>
      <c r="M7" s="132" t="n">
        <f aca="false">VLOOKUP($C7,'[3]Cali Prod'!$S$5:$T$535,2)</f>
        <v>192935.483870968</v>
      </c>
      <c r="N7" s="132" t="n">
        <v>0</v>
      </c>
      <c r="O7" s="133" t="n">
        <f aca="false">SUM(H7:N7)</f>
        <v>2688451.61290323</v>
      </c>
      <c r="P7" s="10"/>
      <c r="Q7" s="85"/>
      <c r="R7" s="25" t="n">
        <f aca="false">O7-(P7+Q7)</f>
        <v>2688451.61290323</v>
      </c>
      <c r="S7" s="128" t="n">
        <f aca="false">VLOOKUP($C7,'[3]Inj-WD'!$S$4:$U$536,2)</f>
        <v>271741.935483871</v>
      </c>
      <c r="T7" s="129" t="n">
        <v>8424000</v>
      </c>
      <c r="AA7" s="83" t="n">
        <f aca="false">EOMONTH(C7,0)-C7+1</f>
        <v>31</v>
      </c>
      <c r="AC7" s="0"/>
    </row>
    <row r="8" customFormat="false" ht="12.75" hidden="false" customHeight="false" outlineLevel="0" collapsed="false">
      <c r="A8" s="99" t="n">
        <f aca="false">MONTH(C8)</f>
        <v>8</v>
      </c>
      <c r="C8" s="130" t="n">
        <f aca="false">DATE(YEAR(C9),MONTH(C9)-1,1)</f>
        <v>35643</v>
      </c>
      <c r="D8" s="97" t="n">
        <f aca="false">VLOOKUP($C8,'[3]Total Sendout'!$U$5:$V$1964,2)</f>
        <v>2513838.70967742</v>
      </c>
      <c r="E8" s="10"/>
      <c r="F8" s="10"/>
      <c r="G8" s="131" t="n">
        <f aca="false">SUM(D8:F8)</f>
        <v>2513838.70967742</v>
      </c>
      <c r="H8" s="132" t="n">
        <f aca="false">VLOOKUP($C8,[3]Topock!$S$5:$T$764,2)</f>
        <v>514032.258064516</v>
      </c>
      <c r="I8" s="132" t="n">
        <f aca="false">VLOOKUP($C8,[3]Ehrenberg!$S$7:$T$536,2)</f>
        <v>759774.193548387</v>
      </c>
      <c r="J8" s="132" t="n">
        <f aca="false">VLOOKUP($C8,'[3]Kern Mojave'!$S$5:$T$533,2)</f>
        <v>195612.903225806</v>
      </c>
      <c r="K8" s="132" t="n">
        <f aca="false">VLOOKUP($C8,'[3]PG&amp;E WR'!$S$8:$T$552,2)</f>
        <v>438580.64516129</v>
      </c>
      <c r="L8" s="132" t="n">
        <f aca="false">VLOOKUP($C8,'[3]TW N Needles'!$S$8:$T$536,2)</f>
        <v>529806.451612903</v>
      </c>
      <c r="M8" s="132" t="n">
        <f aca="false">VLOOKUP($C8,'[3]Cali Prod'!$S$5:$T$535,2)</f>
        <v>187870.967741935</v>
      </c>
      <c r="N8" s="132" t="n">
        <v>0</v>
      </c>
      <c r="O8" s="133" t="n">
        <f aca="false">SUM(H8:N8)</f>
        <v>2625677.41935484</v>
      </c>
      <c r="P8" s="10"/>
      <c r="Q8" s="85"/>
      <c r="R8" s="25" t="n">
        <f aca="false">O8-(P8+Q8)</f>
        <v>2625677.41935484</v>
      </c>
      <c r="S8" s="128" t="n">
        <f aca="false">VLOOKUP($C8,'[3]Inj-WD'!$S$4:$U$536,2)</f>
        <v>175032.258064516</v>
      </c>
      <c r="T8" s="129" t="n">
        <v>5426000</v>
      </c>
      <c r="AA8" s="83" t="n">
        <f aca="false">EOMONTH(C8,0)-C8+1</f>
        <v>31</v>
      </c>
      <c r="AC8" s="0"/>
    </row>
    <row r="9" customFormat="false" ht="12.75" hidden="false" customHeight="false" outlineLevel="0" collapsed="false">
      <c r="A9" s="99" t="n">
        <f aca="false">MONTH(C9)</f>
        <v>9</v>
      </c>
      <c r="C9" s="130" t="n">
        <f aca="false">DATE(YEAR(C10),MONTH(C10)-1,1)</f>
        <v>35674</v>
      </c>
      <c r="D9" s="97" t="n">
        <f aca="false">VLOOKUP($C9,'[3]Total Sendout'!$U$5:$V$1964,2)</f>
        <v>2709566.66666667</v>
      </c>
      <c r="E9" s="10"/>
      <c r="F9" s="10"/>
      <c r="G9" s="131" t="n">
        <f aca="false">SUM(D9:F9)</f>
        <v>2709566.66666667</v>
      </c>
      <c r="H9" s="132" t="n">
        <f aca="false">VLOOKUP($C9,[3]Topock!$S$5:$T$764,2)</f>
        <v>516633.333333333</v>
      </c>
      <c r="I9" s="132" t="n">
        <f aca="false">VLOOKUP($C9,[3]Ehrenberg!$S$7:$T$536,2)</f>
        <v>973200</v>
      </c>
      <c r="J9" s="132" t="n">
        <f aca="false">VLOOKUP($C9,'[3]Kern Mojave'!$S$5:$T$533,2)</f>
        <v>248300</v>
      </c>
      <c r="K9" s="132" t="n">
        <f aca="false">VLOOKUP($C9,'[3]PG&amp;E WR'!$S$8:$T$552,2)</f>
        <v>413000</v>
      </c>
      <c r="L9" s="132" t="n">
        <f aca="false">VLOOKUP($C9,'[3]TW N Needles'!$S$8:$T$536,2)</f>
        <v>446800</v>
      </c>
      <c r="M9" s="132" t="n">
        <f aca="false">VLOOKUP($C9,'[3]Cali Prod'!$S$5:$T$535,2)</f>
        <v>186400</v>
      </c>
      <c r="N9" s="132" t="n">
        <v>0</v>
      </c>
      <c r="O9" s="133" t="n">
        <f aca="false">SUM(H9:N9)</f>
        <v>2784333.33333333</v>
      </c>
      <c r="P9" s="10"/>
      <c r="Q9" s="85"/>
      <c r="R9" s="25" t="n">
        <f aca="false">O9-(P9+Q9)</f>
        <v>2784333.33333333</v>
      </c>
      <c r="S9" s="128" t="n">
        <f aca="false">VLOOKUP($C9,'[3]Inj-WD'!$S$4:$U$536,2)</f>
        <v>139866.666666667</v>
      </c>
      <c r="T9" s="129" t="n">
        <v>4196000</v>
      </c>
      <c r="AA9" s="83" t="n">
        <f aca="false">EOMONTH(C9,0)-C9+1</f>
        <v>30</v>
      </c>
      <c r="AC9" s="0"/>
    </row>
    <row r="10" customFormat="false" ht="13.5" hidden="false" customHeight="false" outlineLevel="0" collapsed="false">
      <c r="A10" s="99" t="n">
        <f aca="false">MONTH(C10)</f>
        <v>10</v>
      </c>
      <c r="C10" s="130" t="n">
        <f aca="false">DATE(YEAR(C11),MONTH(C11)-1,1)</f>
        <v>35704</v>
      </c>
      <c r="D10" s="97" t="n">
        <f aca="false">VLOOKUP($C10,'[3]Total Sendout'!$U$5:$V$1964,2)</f>
        <v>2319903.22580645</v>
      </c>
      <c r="E10" s="10"/>
      <c r="F10" s="10"/>
      <c r="G10" s="131" t="n">
        <f aca="false">SUM(D10:F10)</f>
        <v>2319903.22580645</v>
      </c>
      <c r="H10" s="132" t="n">
        <f aca="false">VLOOKUP($C10,[3]Topock!$S$5:$T$764,2)</f>
        <v>530000</v>
      </c>
      <c r="I10" s="132" t="n">
        <f aca="false">VLOOKUP($C10,[3]Ehrenberg!$S$7:$T$536,2)</f>
        <v>726935.483870968</v>
      </c>
      <c r="J10" s="132" t="n">
        <f aca="false">VLOOKUP($C10,'[3]Kern Mojave'!$S$5:$T$533,2)</f>
        <v>230967.741935484</v>
      </c>
      <c r="K10" s="132" t="n">
        <f aca="false">VLOOKUP($C10,'[3]PG&amp;E WR'!$S$8:$T$552,2)</f>
        <v>446483.870967742</v>
      </c>
      <c r="L10" s="132" t="n">
        <f aca="false">VLOOKUP($C10,'[3]TW N Needles'!$S$8:$T$536,2)</f>
        <v>444774.193548387</v>
      </c>
      <c r="M10" s="132" t="n">
        <f aca="false">VLOOKUP($C10,'[3]Cali Prod'!$S$5:$T$535,2)</f>
        <v>198064.516129032</v>
      </c>
      <c r="N10" s="132" t="n">
        <v>0</v>
      </c>
      <c r="O10" s="133" t="n">
        <f aca="false">SUM(H10:N10)</f>
        <v>2577225.80645161</v>
      </c>
      <c r="P10" s="10"/>
      <c r="Q10" s="85"/>
      <c r="R10" s="25" t="n">
        <f aca="false">O10-(P10+Q10)</f>
        <v>2577225.80645161</v>
      </c>
      <c r="S10" s="128" t="n">
        <f aca="false">VLOOKUP($C10,'[3]Inj-WD'!$S$4:$U$536,2)</f>
        <v>320000</v>
      </c>
      <c r="T10" s="129" t="n">
        <v>9920000</v>
      </c>
      <c r="AA10" s="83" t="n">
        <f aca="false">EOMONTH(C10,0)-C10+1</f>
        <v>31</v>
      </c>
      <c r="AC10" s="0"/>
    </row>
    <row r="11" customFormat="false" ht="12.75" hidden="false" customHeight="false" outlineLevel="0" collapsed="false">
      <c r="A11" s="99" t="n">
        <f aca="false">MONTH(C11)</f>
        <v>11</v>
      </c>
      <c r="C11" s="134" t="n">
        <f aca="false">DATE(YEAR(C12),MONTH(C12)-1,1)</f>
        <v>35735</v>
      </c>
      <c r="D11" s="97" t="n">
        <f aca="false">VLOOKUP($C11,'[3]Total Sendout'!$U$5:$V$1964,2)</f>
        <v>2419633.33333333</v>
      </c>
      <c r="E11" s="10"/>
      <c r="F11" s="10"/>
      <c r="G11" s="131" t="n">
        <f aca="false">SUM(D11:F11)</f>
        <v>2419633.33333333</v>
      </c>
      <c r="H11" s="132" t="n">
        <f aca="false">VLOOKUP($C11,[3]Topock!$S$5:$T$764,2)</f>
        <v>494400</v>
      </c>
      <c r="I11" s="132" t="n">
        <f aca="false">VLOOKUP($C11,[3]Ehrenberg!$S$7:$T$536,2)</f>
        <v>575733.333333333</v>
      </c>
      <c r="J11" s="132" t="n">
        <f aca="false">VLOOKUP($C11,'[3]Kern Mojave'!$S$5:$T$533,2)</f>
        <v>231300</v>
      </c>
      <c r="K11" s="132" t="n">
        <f aca="false">VLOOKUP($C11,'[3]PG&amp;E WR'!$S$8:$T$552,2)</f>
        <v>448633.333333333</v>
      </c>
      <c r="L11" s="132" t="n">
        <f aca="false">VLOOKUP($C11,'[3]TW N Needles'!$S$8:$T$536,2)</f>
        <v>378333.333333333</v>
      </c>
      <c r="M11" s="132" t="n">
        <f aca="false">VLOOKUP($C11,'[3]Cali Prod'!$S$5:$T$535,2)</f>
        <v>193266.666666667</v>
      </c>
      <c r="N11" s="132" t="n">
        <v>0</v>
      </c>
      <c r="O11" s="133" t="n">
        <f aca="false">SUM(H11:N11)</f>
        <v>2321666.66666667</v>
      </c>
      <c r="P11" s="10"/>
      <c r="Q11" s="85"/>
      <c r="R11" s="25" t="n">
        <f aca="false">O11-(P11+Q11)</f>
        <v>2321666.66666667</v>
      </c>
      <c r="S11" s="128" t="n">
        <f aca="false">VLOOKUP($C11,'[3]Inj-WD'!$S$4:$U$536,2)</f>
        <v>-34933.3333333333</v>
      </c>
      <c r="T11" s="129" t="n">
        <v>-1048000</v>
      </c>
      <c r="AA11" s="83" t="n">
        <f aca="false">EOMONTH(C11,0)-C11+1</f>
        <v>30</v>
      </c>
      <c r="AC11" s="0"/>
    </row>
    <row r="12" customFormat="false" ht="12.75" hidden="false" customHeight="false" outlineLevel="0" collapsed="false">
      <c r="A12" s="99" t="n">
        <f aca="false">MONTH(C12)</f>
        <v>12</v>
      </c>
      <c r="C12" s="130" t="n">
        <f aca="false">DATE(YEAR(C13),MONTH(C13)-1,1)</f>
        <v>35765</v>
      </c>
      <c r="D12" s="97" t="n">
        <f aca="false">VLOOKUP($C12,'[3]Total Sendout'!$U$5:$V$1964,2)</f>
        <v>3118516.12903226</v>
      </c>
      <c r="E12" s="10"/>
      <c r="F12" s="10"/>
      <c r="G12" s="131" t="n">
        <f aca="false">SUM(D12:F12)</f>
        <v>3118516.12903226</v>
      </c>
      <c r="H12" s="132" t="n">
        <f aca="false">VLOOKUP($C12,[3]Topock!$S$5:$T$764,2)</f>
        <v>386451.612903226</v>
      </c>
      <c r="I12" s="132" t="n">
        <f aca="false">VLOOKUP($C12,[3]Ehrenberg!$S$7:$T$536,2)</f>
        <v>538806.451612903</v>
      </c>
      <c r="J12" s="132" t="n">
        <f aca="false">VLOOKUP($C12,'[3]Kern Mojave'!$S$5:$T$533,2)</f>
        <v>131903.225806452</v>
      </c>
      <c r="K12" s="132" t="n">
        <f aca="false">VLOOKUP($C12,'[3]PG&amp;E WR'!$S$8:$T$552,2)</f>
        <v>292774.193548387</v>
      </c>
      <c r="L12" s="132" t="n">
        <f aca="false">VLOOKUP($C12,'[3]TW N Needles'!$S$8:$T$536,2)</f>
        <v>313096.774193548</v>
      </c>
      <c r="M12" s="132" t="n">
        <f aca="false">VLOOKUP($C12,'[3]Cali Prod'!$S$5:$T$535,2)</f>
        <v>194516.129032258</v>
      </c>
      <c r="N12" s="132" t="n">
        <v>0</v>
      </c>
      <c r="O12" s="133" t="n">
        <f aca="false">SUM(H12:N12)</f>
        <v>1857548.38709677</v>
      </c>
      <c r="P12" s="10"/>
      <c r="Q12" s="85"/>
      <c r="R12" s="25" t="n">
        <f aca="false">O12-(P12+Q12)</f>
        <v>1857548.38709677</v>
      </c>
      <c r="S12" s="128" t="n">
        <f aca="false">VLOOKUP($C12,'[3]Inj-WD'!$S$4:$U$536,2)</f>
        <v>-1209580.64516129</v>
      </c>
      <c r="T12" s="129" t="n">
        <v>-37497000</v>
      </c>
      <c r="AA12" s="83" t="n">
        <f aca="false">EOMONTH(C12,0)-C12+1</f>
        <v>31</v>
      </c>
      <c r="AC12" s="0"/>
    </row>
    <row r="13" customFormat="false" ht="12.75" hidden="false" customHeight="false" outlineLevel="0" collapsed="false">
      <c r="A13" s="99" t="n">
        <f aca="false">MONTH(C13)</f>
        <v>1</v>
      </c>
      <c r="C13" s="130" t="n">
        <f aca="false">DATE(YEAR(C14),MONTH(C14)-1,1)</f>
        <v>35796</v>
      </c>
      <c r="D13" s="97" t="n">
        <f aca="false">VLOOKUP($C13,'[3]Total Sendout'!$U$5:$V$1964,2)</f>
        <v>2979709.67741935</v>
      </c>
      <c r="E13" s="10"/>
      <c r="F13" s="10"/>
      <c r="G13" s="131" t="n">
        <f aca="false">SUM(D13:F13)</f>
        <v>2979709.67741935</v>
      </c>
      <c r="H13" s="132" t="n">
        <f aca="false">VLOOKUP($C13,[3]Topock!$S$5:$T$764,2)</f>
        <v>418483.870967742</v>
      </c>
      <c r="I13" s="132" t="n">
        <f aca="false">VLOOKUP($C13,[3]Ehrenberg!$S$7:$T$536,2)</f>
        <v>700483.870967742</v>
      </c>
      <c r="J13" s="132" t="n">
        <f aca="false">VLOOKUP($C13,'[3]Kern Mojave'!$S$5:$T$533,2)</f>
        <v>156161.290322581</v>
      </c>
      <c r="K13" s="132" t="n">
        <f aca="false">VLOOKUP($C13,'[3]PG&amp;E WR'!$S$8:$T$552,2)</f>
        <v>309838.709677419</v>
      </c>
      <c r="L13" s="132" t="n">
        <f aca="false">VLOOKUP($C13,'[3]TW N Needles'!$S$8:$T$536,2)</f>
        <v>648032.258064516</v>
      </c>
      <c r="M13" s="132" t="n">
        <f aca="false">VLOOKUP($C13,'[3]Cali Prod'!$S$5:$T$535,2)</f>
        <v>193580.64516129</v>
      </c>
      <c r="N13" s="132" t="n">
        <v>0</v>
      </c>
      <c r="O13" s="133" t="n">
        <f aca="false">SUM(H13:N13)</f>
        <v>2426580.64516129</v>
      </c>
      <c r="P13" s="10"/>
      <c r="Q13" s="85"/>
      <c r="R13" s="25" t="n">
        <f aca="false">O13-(P13+Q13)</f>
        <v>2426580.64516129</v>
      </c>
      <c r="S13" s="128" t="n">
        <f aca="false">VLOOKUP($C13,'[3]Inj-WD'!$S$4:$U$536,2)</f>
        <v>-490709.677419355</v>
      </c>
      <c r="T13" s="129" t="n">
        <v>-15212000</v>
      </c>
      <c r="AA13" s="83" t="n">
        <f aca="false">EOMONTH(C13,0)-C13+1</f>
        <v>31</v>
      </c>
      <c r="AC13" s="0"/>
    </row>
    <row r="14" customFormat="false" ht="12.75" hidden="false" customHeight="false" outlineLevel="0" collapsed="false">
      <c r="A14" s="99" t="n">
        <f aca="false">MONTH(C14)</f>
        <v>2</v>
      </c>
      <c r="C14" s="130" t="n">
        <f aca="false">DATE(YEAR(C15),MONTH(C15)-1,1)</f>
        <v>35827</v>
      </c>
      <c r="D14" s="97" t="n">
        <f aca="false">VLOOKUP($C14,'[3]Total Sendout'!$U$5:$V$1964,2)</f>
        <v>3107285.71428571</v>
      </c>
      <c r="E14" s="10"/>
      <c r="F14" s="10"/>
      <c r="G14" s="131" t="n">
        <f aca="false">SUM(D14:F14)</f>
        <v>3107285.71428571</v>
      </c>
      <c r="H14" s="132" t="n">
        <f aca="false">VLOOKUP($C14,[3]Topock!$S$5:$T$764,2)</f>
        <v>458714.285714286</v>
      </c>
      <c r="I14" s="132" t="n">
        <f aca="false">VLOOKUP($C14,[3]Ehrenberg!$S$7:$T$536,2)</f>
        <v>647607.142857143</v>
      </c>
      <c r="J14" s="132" t="n">
        <f aca="false">VLOOKUP($C14,'[3]Kern Mojave'!$S$5:$T$533,2)</f>
        <v>153107.142857143</v>
      </c>
      <c r="K14" s="132" t="n">
        <f aca="false">VLOOKUP($C14,'[3]PG&amp;E WR'!$S$8:$T$552,2)</f>
        <v>420071.428571429</v>
      </c>
      <c r="L14" s="132" t="n">
        <f aca="false">VLOOKUP($C14,'[3]TW N Needles'!$S$8:$T$536,2)</f>
        <v>534428.571428572</v>
      </c>
      <c r="M14" s="132" t="n">
        <f aca="false">VLOOKUP($C14,'[3]Cali Prod'!$S$5:$T$535,2)</f>
        <v>181500</v>
      </c>
      <c r="N14" s="132" t="n">
        <v>0</v>
      </c>
      <c r="O14" s="133" t="n">
        <f aca="false">SUM(H14:N14)</f>
        <v>2395428.57142857</v>
      </c>
      <c r="P14" s="10"/>
      <c r="Q14" s="85"/>
      <c r="R14" s="25" t="n">
        <f aca="false">O14-(P14+Q14)</f>
        <v>2395428.57142857</v>
      </c>
      <c r="S14" s="128" t="n">
        <f aca="false">VLOOKUP($C14,'[3]Inj-WD'!$S$4:$U$536,2)</f>
        <v>-656928.571428572</v>
      </c>
      <c r="T14" s="129" t="n">
        <v>-18394000</v>
      </c>
      <c r="AA14" s="83" t="n">
        <f aca="false">EOMONTH(C14,0)-C14+1</f>
        <v>28</v>
      </c>
      <c r="AC14" s="0"/>
    </row>
    <row r="15" customFormat="false" ht="13.5" hidden="false" customHeight="false" outlineLevel="0" collapsed="false">
      <c r="A15" s="99" t="n">
        <f aca="false">MONTH(C15)</f>
        <v>3</v>
      </c>
      <c r="C15" s="130" t="n">
        <f aca="false">DATE(YEAR(C16),MONTH(C16)-1,1)</f>
        <v>35855</v>
      </c>
      <c r="D15" s="97" t="n">
        <f aca="false">VLOOKUP($C15,'[3]Total Sendout'!$U$5:$V$1964,2)</f>
        <v>2722354.83870968</v>
      </c>
      <c r="E15" s="10"/>
      <c r="F15" s="10"/>
      <c r="G15" s="131" t="n">
        <f aca="false">SUM(D15:F15)</f>
        <v>2722354.83870968</v>
      </c>
      <c r="H15" s="132" t="n">
        <f aca="false">VLOOKUP($C15,[3]Topock!$S$5:$T$764,2)</f>
        <v>530032.258064516</v>
      </c>
      <c r="I15" s="132" t="n">
        <f aca="false">VLOOKUP($C15,[3]Ehrenberg!$S$7:$T$536,2)</f>
        <v>719741.935483871</v>
      </c>
      <c r="J15" s="132" t="n">
        <f aca="false">VLOOKUP($C15,'[3]Kern Mojave'!$S$5:$T$533,2)</f>
        <v>275451.612903226</v>
      </c>
      <c r="K15" s="132" t="n">
        <f aca="false">VLOOKUP($C15,'[3]PG&amp;E WR'!$S$8:$T$552,2)</f>
        <v>346709.677419355</v>
      </c>
      <c r="L15" s="132" t="n">
        <f aca="false">VLOOKUP($C15,'[3]TW N Needles'!$S$8:$T$536,2)</f>
        <v>699193.548387097</v>
      </c>
      <c r="M15" s="132" t="n">
        <f aca="false">VLOOKUP($C15,'[3]Cali Prod'!$S$5:$T$535,2)</f>
        <v>181225.806451613</v>
      </c>
      <c r="N15" s="132" t="n">
        <v>0</v>
      </c>
      <c r="O15" s="133" t="n">
        <f aca="false">SUM(H15:N15)</f>
        <v>2752354.83870968</v>
      </c>
      <c r="P15" s="10"/>
      <c r="Q15" s="85"/>
      <c r="R15" s="23" t="n">
        <f aca="false">O15-(P15+Q15)</f>
        <v>2752354.83870968</v>
      </c>
      <c r="S15" s="128" t="n">
        <f aca="false">VLOOKUP($C15,'[3]Inj-WD'!$S$4:$U$536,2)</f>
        <v>59258.064516129</v>
      </c>
      <c r="T15" s="129" t="n">
        <v>1837000</v>
      </c>
      <c r="AA15" s="83" t="n">
        <f aca="false">EOMONTH(C15,0)-C15+1</f>
        <v>31</v>
      </c>
      <c r="AC15" s="0"/>
    </row>
    <row r="16" customFormat="false" ht="12.75" hidden="false" customHeight="false" outlineLevel="0" collapsed="false">
      <c r="A16" s="99" t="n">
        <f aca="false">MONTH(C16)</f>
        <v>4</v>
      </c>
      <c r="C16" s="124" t="n">
        <f aca="false">DATE(YEAR(C17),MONTH(C17)-1,1)</f>
        <v>35886</v>
      </c>
      <c r="D16" s="97" t="n">
        <f aca="false">VLOOKUP($C16,'[3]Total Sendout'!$U$5:$V$1964,2)</f>
        <v>2586866.66666667</v>
      </c>
      <c r="E16" s="10"/>
      <c r="F16" s="10"/>
      <c r="G16" s="131" t="n">
        <f aca="false">SUM(D16:F16)</f>
        <v>2586866.66666667</v>
      </c>
      <c r="H16" s="132" t="n">
        <f aca="false">VLOOKUP($C16,[3]Topock!$S$5:$T$764,2)</f>
        <v>528500</v>
      </c>
      <c r="I16" s="132" t="n">
        <f aca="false">VLOOKUP($C16,[3]Ehrenberg!$S$7:$T$536,2)</f>
        <v>678366.666666667</v>
      </c>
      <c r="J16" s="132" t="n">
        <f aca="false">VLOOKUP($C16,'[3]Kern Mojave'!$S$5:$T$533,2)</f>
        <v>385933.333333333</v>
      </c>
      <c r="K16" s="132" t="n">
        <f aca="false">VLOOKUP($C16,'[3]PG&amp;E WR'!$S$8:$T$552,2)</f>
        <v>323100</v>
      </c>
      <c r="L16" s="132" t="n">
        <f aca="false">VLOOKUP($C16,'[3]TW N Needles'!$S$8:$T$536,2)</f>
        <v>626100</v>
      </c>
      <c r="M16" s="132" t="n">
        <f aca="false">VLOOKUP($C16,'[3]Cali Prod'!$S$5:$T$535,2)</f>
        <v>202966.666666667</v>
      </c>
      <c r="N16" s="132" t="n">
        <v>0</v>
      </c>
      <c r="O16" s="133" t="n">
        <f aca="false">SUM(H16:N16)</f>
        <v>2744966.66666667</v>
      </c>
      <c r="P16" s="10"/>
      <c r="Q16" s="85"/>
      <c r="R16" s="25" t="n">
        <f aca="false">O16-(P16+Q16)</f>
        <v>2744966.66666667</v>
      </c>
      <c r="S16" s="128" t="n">
        <f aca="false">VLOOKUP($C16,'[3]Inj-WD'!$S$4:$U$536,2)</f>
        <v>170233.333333333</v>
      </c>
      <c r="T16" s="129" t="n">
        <v>5107000</v>
      </c>
      <c r="AA16" s="83" t="n">
        <f aca="false">EOMONTH(C16,0)-C16+1</f>
        <v>30</v>
      </c>
      <c r="AC16" s="0"/>
    </row>
    <row r="17" customFormat="false" ht="12.75" hidden="false" customHeight="false" outlineLevel="0" collapsed="false">
      <c r="A17" s="99" t="n">
        <f aca="false">MONTH(C17)</f>
        <v>5</v>
      </c>
      <c r="C17" s="130" t="n">
        <f aca="false">DATE(YEAR(C18),MONTH(C18)-1,1)</f>
        <v>35916</v>
      </c>
      <c r="D17" s="97" t="e">
        <f aca="false">VLOOKUP($C17,'[3]Total Sendout'!$U$5:$V$1964,2)</f>
        <v>#DIV/0!</v>
      </c>
      <c r="E17" s="10"/>
      <c r="F17" s="10"/>
      <c r="G17" s="131" t="e">
        <f aca="false">SUM(D17:F17)</f>
        <v>#DIV/0!</v>
      </c>
      <c r="H17" s="132" t="n">
        <f aca="false">VLOOKUP($C17,[3]Topock!$S$5:$T$764,2)</f>
        <v>523536.064516129</v>
      </c>
      <c r="I17" s="132" t="n">
        <f aca="false">VLOOKUP($C17,[3]Ehrenberg!$S$7:$T$536,2)</f>
        <v>728308</v>
      </c>
      <c r="J17" s="132" t="e">
        <f aca="false">VLOOKUP($C17,'[3]Kern Mojave'!$S$5:$T$533,2)</f>
        <v>#DIV/0!</v>
      </c>
      <c r="K17" s="132" t="e">
        <f aca="false">VLOOKUP($C17,'[3]PG&amp;E WR'!$S$8:$T$552,2)</f>
        <v>#DIV/0!</v>
      </c>
      <c r="L17" s="132" t="n">
        <f aca="false">VLOOKUP($C17,'[3]TW N Needles'!$S$8:$T$536,2)</f>
        <v>672643.6</v>
      </c>
      <c r="M17" s="132" t="e">
        <f aca="false">VLOOKUP($C17,'[3]Cali Prod'!$S$5:$T$535,2)</f>
        <v>#DIV/0!</v>
      </c>
      <c r="N17" s="132" t="n">
        <v>0</v>
      </c>
      <c r="O17" s="133" t="e">
        <f aca="false">SUM(H17:N17)</f>
        <v>#DIV/0!</v>
      </c>
      <c r="P17" s="10"/>
      <c r="Q17" s="85"/>
      <c r="R17" s="25" t="e">
        <f aca="false">O17-(P17+Q17)</f>
        <v>#DIV/0!</v>
      </c>
      <c r="S17" s="128" t="e">
        <f aca="false">VLOOKUP($C17,'[3]Inj-WD'!$S$4:$U$536,2)</f>
        <v>#DIV/0!</v>
      </c>
      <c r="T17" s="129" t="n">
        <v>0</v>
      </c>
      <c r="AA17" s="83" t="n">
        <f aca="false">EOMONTH(C17,0)-C17+1</f>
        <v>31</v>
      </c>
      <c r="AC17" s="0"/>
    </row>
    <row r="18" customFormat="false" ht="12.75" hidden="false" customHeight="false" outlineLevel="0" collapsed="false">
      <c r="A18" s="99" t="n">
        <f aca="false">MONTH(C18)</f>
        <v>6</v>
      </c>
      <c r="C18" s="130" t="n">
        <f aca="false">DATE(YEAR(C19),MONTH(C19)-1,1)</f>
        <v>35947</v>
      </c>
      <c r="D18" s="97" t="e">
        <f aca="false">VLOOKUP($C18,'[3]Total Sendout'!$U$5:$V$1964,2)</f>
        <v>#DIV/0!</v>
      </c>
      <c r="E18" s="10"/>
      <c r="F18" s="10"/>
      <c r="G18" s="131" t="e">
        <f aca="false">SUM(D18:F18)</f>
        <v>#DIV/0!</v>
      </c>
      <c r="H18" s="132" t="n">
        <f aca="false">VLOOKUP($C18,[3]Topock!$S$5:$T$764,2)</f>
        <v>524943.379310345</v>
      </c>
      <c r="I18" s="132" t="n">
        <f aca="false">VLOOKUP($C18,[3]Ehrenberg!$S$7:$T$536,2)</f>
        <v>597677.310344828</v>
      </c>
      <c r="J18" s="132" t="e">
        <f aca="false">VLOOKUP($C18,'[3]Kern Mojave'!$S$5:$T$533,2)</f>
        <v>#DIV/0!</v>
      </c>
      <c r="K18" s="132" t="e">
        <f aca="false">VLOOKUP($C18,'[3]PG&amp;E WR'!$S$8:$T$552,2)</f>
        <v>#DIV/0!</v>
      </c>
      <c r="L18" s="132" t="n">
        <f aca="false">VLOOKUP($C18,'[3]TW N Needles'!$S$8:$T$536,2)</f>
        <v>676325.633333333</v>
      </c>
      <c r="M18" s="132" t="e">
        <f aca="false">VLOOKUP($C18,'[3]Cali Prod'!$S$5:$T$535,2)</f>
        <v>#DIV/0!</v>
      </c>
      <c r="N18" s="132" t="n">
        <v>0</v>
      </c>
      <c r="O18" s="133" t="e">
        <f aca="false">SUM(H18:N18)</f>
        <v>#DIV/0!</v>
      </c>
      <c r="P18" s="10"/>
      <c r="Q18" s="85"/>
      <c r="R18" s="25" t="e">
        <f aca="false">O18-(P18+Q18)</f>
        <v>#DIV/0!</v>
      </c>
      <c r="S18" s="128" t="e">
        <f aca="false">VLOOKUP($C18,'[3]Inj-WD'!$S$4:$U$536,2)</f>
        <v>#DIV/0!</v>
      </c>
      <c r="T18" s="129" t="n">
        <v>0</v>
      </c>
      <c r="AA18" s="83" t="n">
        <f aca="false">EOMONTH(C18,0)-C18+1</f>
        <v>30</v>
      </c>
      <c r="AC18" s="0"/>
    </row>
    <row r="19" customFormat="false" ht="12.75" hidden="false" customHeight="false" outlineLevel="0" collapsed="false">
      <c r="A19" s="99" t="n">
        <f aca="false">MONTH(C19)</f>
        <v>7</v>
      </c>
      <c r="C19" s="130" t="n">
        <f aca="false">DATE(YEAR(C20),MONTH(C20)-1,1)</f>
        <v>35977</v>
      </c>
      <c r="D19" s="135" t="e">
        <f aca="false">VLOOKUP($C19,'[3]Total Sendout'!$U$5:$V$1964,2)</f>
        <v>#DIV/0!</v>
      </c>
      <c r="E19" s="136"/>
      <c r="F19" s="136"/>
      <c r="G19" s="137" t="e">
        <f aca="false">SUM(D19:F19)</f>
        <v>#DIV/0!</v>
      </c>
      <c r="H19" s="132" t="n">
        <f aca="false">VLOOKUP($C19,[3]Topock!$S$5:$T$764,2)</f>
        <v>530440.967741936</v>
      </c>
      <c r="I19" s="132" t="n">
        <f aca="false">VLOOKUP($C19,[3]Ehrenberg!$S$7:$T$536,2)</f>
        <v>605879.709677419</v>
      </c>
      <c r="J19" s="132" t="e">
        <f aca="false">VLOOKUP($C19,'[3]Kern Mojave'!$S$5:$T$533,2)</f>
        <v>#DIV/0!</v>
      </c>
      <c r="K19" s="132" t="e">
        <f aca="false">VLOOKUP($C19,'[3]PG&amp;E WR'!$S$8:$T$552,2)</f>
        <v>#DIV/0!</v>
      </c>
      <c r="L19" s="132" t="n">
        <f aca="false">VLOOKUP($C19,'[3]TW N Needles'!$S$8:$T$536,2)</f>
        <v>658084.35483871</v>
      </c>
      <c r="M19" s="132" t="e">
        <f aca="false">VLOOKUP($C19,'[3]Cali Prod'!$S$5:$T$535,2)</f>
        <v>#DIV/0!</v>
      </c>
      <c r="N19" s="132" t="n">
        <v>0</v>
      </c>
      <c r="O19" s="133" t="e">
        <f aca="false">SUM(H19:N19)</f>
        <v>#DIV/0!</v>
      </c>
      <c r="P19" s="136"/>
      <c r="Q19" s="138"/>
      <c r="R19" s="25" t="e">
        <f aca="false">O19-(P19+Q19)</f>
        <v>#DIV/0!</v>
      </c>
      <c r="S19" s="128" t="e">
        <f aca="false">VLOOKUP($C19,'[3]Inj-WD'!$S$4:$U$536,2)</f>
        <v>#DIV/0!</v>
      </c>
      <c r="T19" s="129" t="n">
        <v>0</v>
      </c>
      <c r="AA19" s="83" t="n">
        <f aca="false">EOMONTH(C19,0)-C19+1</f>
        <v>31</v>
      </c>
      <c r="AC19" s="0"/>
    </row>
    <row r="20" customFormat="false" ht="12.75" hidden="false" customHeight="false" outlineLevel="0" collapsed="false">
      <c r="A20" s="99" t="n">
        <f aca="false">MONTH(C20)</f>
        <v>8</v>
      </c>
      <c r="B20" s="1" t="n">
        <f aca="false">+D20/D8</f>
        <v>1.15598814305329</v>
      </c>
      <c r="C20" s="130" t="n">
        <f aca="false">DATE(YEAR(C21),MONTH(C21)-1,1)</f>
        <v>36008</v>
      </c>
      <c r="D20" s="139" t="n">
        <f aca="false">VLOOKUP($C20,'[3]Total Sendout'!$U$5:$V$1964,2)</f>
        <v>2905967.74193548</v>
      </c>
      <c r="E20" s="132"/>
      <c r="F20" s="132"/>
      <c r="G20" s="140" t="n">
        <f aca="false">SUM(D20:F20)</f>
        <v>2905967.74193548</v>
      </c>
      <c r="H20" s="132" t="n">
        <f aca="false">VLOOKUP($C20,[3]Topock!$S$5:$T$764,2)</f>
        <v>514064.516129032</v>
      </c>
      <c r="I20" s="132" t="n">
        <f aca="false">VLOOKUP($C20,[3]Ehrenberg!$S$7:$T$536,2)</f>
        <v>981774.193548387</v>
      </c>
      <c r="J20" s="132" t="n">
        <f aca="false">VLOOKUP($C20,'[3]Kern Mojave'!$S$5:$T$533,2)</f>
        <v>242967.741935484</v>
      </c>
      <c r="K20" s="132" t="n">
        <f aca="false">VLOOKUP($C20,'[3]PG&amp;E WR'!$S$8:$T$552,2)</f>
        <v>303967.741935484</v>
      </c>
      <c r="L20" s="132" t="n">
        <f aca="false">VLOOKUP($C20,'[3]TW N Needles'!$S$8:$T$536,2)</f>
        <v>693387.096774194</v>
      </c>
      <c r="M20" s="132" t="n">
        <f aca="false">VLOOKUP($C20,'[3]Cali Prod'!$S$5:$T$535,2)</f>
        <v>256870.967741935</v>
      </c>
      <c r="N20" s="132" t="n">
        <v>0</v>
      </c>
      <c r="O20" s="133" t="n">
        <f aca="false">SUM(H20:N20)</f>
        <v>2993032.25806452</v>
      </c>
      <c r="P20" s="132"/>
      <c r="Q20" s="141"/>
      <c r="R20" s="25" t="n">
        <f aca="false">O20-(P20+Q20)</f>
        <v>2993032.25806452</v>
      </c>
      <c r="S20" s="128" t="n">
        <f aca="false">VLOOKUP($C20,'[3]Inj-WD'!$S$4:$U$536,2)</f>
        <v>82322.5806451613</v>
      </c>
      <c r="T20" s="129" t="n">
        <v>2552000</v>
      </c>
      <c r="AA20" s="83" t="n">
        <f aca="false">EOMONTH(C20,0)-C20+1</f>
        <v>31</v>
      </c>
      <c r="AC20" s="0"/>
    </row>
    <row r="21" customFormat="false" ht="12.75" hidden="false" customHeight="false" outlineLevel="0" collapsed="false">
      <c r="A21" s="99" t="n">
        <f aca="false">MONTH(C21)</f>
        <v>9</v>
      </c>
      <c r="B21" s="1" t="n">
        <f aca="false">+D21/D9</f>
        <v>0.941528165635342</v>
      </c>
      <c r="C21" s="130" t="n">
        <f aca="false">DATE(YEAR(C22),MONTH(C22)-1,1)</f>
        <v>36039</v>
      </c>
      <c r="D21" s="139" t="n">
        <f aca="false">VLOOKUP($C21,'[3]Total Sendout'!$U$5:$V$1964,2)</f>
        <v>2551133.33333333</v>
      </c>
      <c r="E21" s="132"/>
      <c r="F21" s="132"/>
      <c r="G21" s="140" t="n">
        <f aca="false">SUM(D21:F21)</f>
        <v>2551133.33333333</v>
      </c>
      <c r="H21" s="132" t="n">
        <f aca="false">VLOOKUP($C21,[3]Topock!$S$5:$T$764,2)</f>
        <v>515533.333333333</v>
      </c>
      <c r="I21" s="132" t="n">
        <f aca="false">VLOOKUP($C21,[3]Ehrenberg!$S$7:$T$536,2)</f>
        <v>732233.333333333</v>
      </c>
      <c r="J21" s="132" t="n">
        <f aca="false">VLOOKUP($C21,'[3]Kern Mojave'!$S$5:$T$533,2)</f>
        <v>310900</v>
      </c>
      <c r="K21" s="132" t="n">
        <f aca="false">VLOOKUP($C21,'[3]PG&amp;E WR'!$S$8:$T$552,2)</f>
        <v>218666.666666667</v>
      </c>
      <c r="L21" s="132" t="n">
        <f aca="false">VLOOKUP($C21,'[3]TW N Needles'!$S$8:$T$536,2)</f>
        <v>709000</v>
      </c>
      <c r="M21" s="132" t="n">
        <f aca="false">VLOOKUP($C21,'[3]Cali Prod'!$S$5:$T$535,2)</f>
        <v>245620.689655172</v>
      </c>
      <c r="N21" s="132" t="n">
        <v>0</v>
      </c>
      <c r="O21" s="133" t="n">
        <f aca="false">SUM(H21:N21)</f>
        <v>2731954.02298851</v>
      </c>
      <c r="P21" s="132"/>
      <c r="Q21" s="141"/>
      <c r="R21" s="25" t="n">
        <f aca="false">O21-(P21+Q21)</f>
        <v>2731954.02298851</v>
      </c>
      <c r="S21" s="128" t="n">
        <f aca="false">VLOOKUP($C21,'[3]Inj-WD'!$S$4:$U$536,2)</f>
        <v>184300</v>
      </c>
      <c r="T21" s="129" t="n">
        <v>5529000</v>
      </c>
      <c r="AA21" s="83" t="n">
        <f aca="false">EOMONTH(C21,0)-C21+1</f>
        <v>30</v>
      </c>
      <c r="AC21" s="0"/>
    </row>
    <row r="22" customFormat="false" ht="13.5" hidden="false" customHeight="false" outlineLevel="0" collapsed="false">
      <c r="A22" s="99" t="n">
        <f aca="false">MONTH(C22)</f>
        <v>10</v>
      </c>
      <c r="B22" s="1" t="n">
        <f aca="false">+D22/D10</f>
        <v>0.999819236063796</v>
      </c>
      <c r="C22" s="130" t="n">
        <f aca="false">DATE(YEAR(C23),MONTH(C23)-1,1)</f>
        <v>36069</v>
      </c>
      <c r="D22" s="139" t="n">
        <f aca="false">VLOOKUP($C22,'[3]Total Sendout'!$U$5:$V$1964,2)</f>
        <v>2319483.87096774</v>
      </c>
      <c r="E22" s="132"/>
      <c r="F22" s="132"/>
      <c r="G22" s="140" t="n">
        <f aca="false">SUM(D22:F22)</f>
        <v>2319483.87096774</v>
      </c>
      <c r="H22" s="132" t="n">
        <f aca="false">VLOOKUP($C22,[3]Topock!$S$5:$T$764,2)</f>
        <v>503096.774193548</v>
      </c>
      <c r="I22" s="132" t="n">
        <f aca="false">VLOOKUP($C22,[3]Ehrenberg!$S$7:$T$536,2)</f>
        <v>874451.612903226</v>
      </c>
      <c r="J22" s="132" t="n">
        <f aca="false">VLOOKUP($C22,'[3]Kern Mojave'!$S$5:$T$533,2)</f>
        <v>267193.548387097</v>
      </c>
      <c r="K22" s="132" t="n">
        <f aca="false">VLOOKUP($C22,'[3]PG&amp;E WR'!$S$8:$T$552,2)</f>
        <v>226161.290322581</v>
      </c>
      <c r="L22" s="132" t="n">
        <f aca="false">VLOOKUP($C22,'[3]TW N Needles'!$S$8:$T$536,2)</f>
        <v>643387.096774194</v>
      </c>
      <c r="M22" s="132" t="n">
        <f aca="false">VLOOKUP($C22,'[3]Cali Prod'!$S$5:$T$535,2)</f>
        <v>199032.258064516</v>
      </c>
      <c r="N22" s="132" t="n">
        <v>0</v>
      </c>
      <c r="O22" s="133" t="n">
        <f aca="false">SUM(H22:N22)</f>
        <v>2713322.58064516</v>
      </c>
      <c r="P22" s="132"/>
      <c r="Q22" s="141"/>
      <c r="R22" s="25" t="n">
        <f aca="false">O22-(P22+Q22)</f>
        <v>2713322.58064516</v>
      </c>
      <c r="S22" s="128" t="n">
        <f aca="false">VLOOKUP($C22,'[3]Inj-WD'!$S$4:$U$536,2)</f>
        <v>521161.290322581</v>
      </c>
      <c r="T22" s="129" t="n">
        <v>16156000</v>
      </c>
      <c r="AA22" s="83" t="n">
        <f aca="false">EOMONTH(C22,0)-C22+1</f>
        <v>31</v>
      </c>
      <c r="AC22" s="0"/>
    </row>
    <row r="23" customFormat="false" ht="12.75" hidden="false" customHeight="false" outlineLevel="0" collapsed="false">
      <c r="A23" s="99" t="n">
        <f aca="false">MONTH(C23)</f>
        <v>11</v>
      </c>
      <c r="B23" s="1" t="n">
        <f aca="false">+D23/D11</f>
        <v>1.03379299893923</v>
      </c>
      <c r="C23" s="134" t="n">
        <f aca="false">DATE(YEAR(C24),MONTH(C24)-1,1)</f>
        <v>36100</v>
      </c>
      <c r="D23" s="139" t="n">
        <f aca="false">VLOOKUP($C23,'[3]Total Sendout'!$U$5:$V$1964,2)</f>
        <v>2501400</v>
      </c>
      <c r="E23" s="132"/>
      <c r="F23" s="132"/>
      <c r="G23" s="140" t="n">
        <f aca="false">SUM(D23:F23)</f>
        <v>2501400</v>
      </c>
      <c r="H23" s="132" t="n">
        <f aca="false">VLOOKUP($C23,[3]Topock!$S$5:$T$764,2)</f>
        <v>424533.333333333</v>
      </c>
      <c r="I23" s="132" t="n">
        <f aca="false">VLOOKUP($C23,[3]Ehrenberg!$S$7:$T$536,2)</f>
        <v>963900</v>
      </c>
      <c r="J23" s="132" t="n">
        <f aca="false">VLOOKUP($C23,'[3]Kern Mojave'!$S$5:$T$533,2)</f>
        <v>218433.333333333</v>
      </c>
      <c r="K23" s="132" t="n">
        <f aca="false">VLOOKUP($C23,'[3]PG&amp;E WR'!$S$8:$T$552,2)</f>
        <v>187466.666666667</v>
      </c>
      <c r="L23" s="132" t="n">
        <f aca="false">VLOOKUP($C23,'[3]TW N Needles'!$S$8:$T$536,2)</f>
        <v>648366.666666667</v>
      </c>
      <c r="M23" s="132" t="n">
        <f aca="false">VLOOKUP($C23,'[3]Cali Prod'!$S$5:$T$535,2)</f>
        <v>186833.333333333</v>
      </c>
      <c r="N23" s="132" t="n">
        <v>0</v>
      </c>
      <c r="O23" s="133" t="n">
        <f aca="false">SUM(H23:N23)</f>
        <v>2629533.33333333</v>
      </c>
      <c r="P23" s="132"/>
      <c r="Q23" s="141"/>
      <c r="R23" s="25" t="n">
        <f aca="false">O23-(P23+Q23)</f>
        <v>2629533.33333333</v>
      </c>
      <c r="S23" s="128" t="n">
        <f aca="false">VLOOKUP($C23,'[3]Inj-WD'!$S$4:$U$536,2)</f>
        <v>184833.333333333</v>
      </c>
      <c r="T23" s="129" t="n">
        <v>5545000</v>
      </c>
      <c r="AA23" s="83" t="n">
        <f aca="false">EOMONTH(C23,0)-C23+1</f>
        <v>30</v>
      </c>
      <c r="AC23" s="0"/>
    </row>
    <row r="24" customFormat="false" ht="12.75" hidden="false" customHeight="false" outlineLevel="0" collapsed="false">
      <c r="A24" s="99" t="n">
        <f aca="false">MONTH(C24)</f>
        <v>12</v>
      </c>
      <c r="B24" s="1" t="n">
        <f aca="false">+D24/D12</f>
        <v>1.00617297998083</v>
      </c>
      <c r="C24" s="130" t="n">
        <f aca="false">DATE(YEAR(C25),MONTH(C25)-1,1)</f>
        <v>36130</v>
      </c>
      <c r="D24" s="139" t="n">
        <f aca="false">VLOOKUP($C24,'[3]Total Sendout'!$U$5:$V$1964,2)</f>
        <v>3137766.66666667</v>
      </c>
      <c r="E24" s="132"/>
      <c r="F24" s="132"/>
      <c r="G24" s="140" t="n">
        <f aca="false">SUM(D24:F24)</f>
        <v>3137766.66666667</v>
      </c>
      <c r="H24" s="132" t="n">
        <f aca="false">VLOOKUP($C24,[3]Topock!$S$5:$T$764,2)</f>
        <v>432322.580645161</v>
      </c>
      <c r="I24" s="132" t="n">
        <f aca="false">VLOOKUP($C24,[3]Ehrenberg!$S$7:$T$536,2)</f>
        <v>1045580.64516129</v>
      </c>
      <c r="J24" s="132" t="n">
        <f aca="false">VLOOKUP($C24,'[3]Kern Mojave'!$S$5:$T$533,2)</f>
        <v>161387.096774194</v>
      </c>
      <c r="K24" s="132" t="n">
        <f aca="false">VLOOKUP($C24,'[3]PG&amp;E WR'!$S$8:$T$552,2)</f>
        <v>59615.3846153846</v>
      </c>
      <c r="L24" s="132" t="n">
        <f aca="false">VLOOKUP($C24,'[3]TW N Needles'!$S$8:$T$536,2)</f>
        <v>650354.838709678</v>
      </c>
      <c r="M24" s="132" t="n">
        <f aca="false">VLOOKUP($C24,'[3]Cali Prod'!$S$5:$T$535,2)</f>
        <v>191806.451612903</v>
      </c>
      <c r="N24" s="132" t="n">
        <v>0</v>
      </c>
      <c r="O24" s="133" t="n">
        <f aca="false">SUM(H24:N24)</f>
        <v>2541066.99751861</v>
      </c>
      <c r="P24" s="132"/>
      <c r="Q24" s="141"/>
      <c r="R24" s="25" t="n">
        <f aca="false">O24-(P24+Q24)</f>
        <v>2541066.99751861</v>
      </c>
      <c r="S24" s="128" t="n">
        <f aca="false">VLOOKUP($C24,'[3]Inj-WD'!$S$4:$U$536,2)</f>
        <v>-571354.838709678</v>
      </c>
      <c r="T24" s="129" t="n">
        <v>-17712000</v>
      </c>
      <c r="AA24" s="83" t="n">
        <f aca="false">EOMONTH(C24,0)-C24+1</f>
        <v>31</v>
      </c>
      <c r="AC24" s="0"/>
    </row>
    <row r="25" customFormat="false" ht="12.75" hidden="false" customHeight="false" outlineLevel="0" collapsed="false">
      <c r="A25" s="99" t="n">
        <f aca="false">MONTH(C25)</f>
        <v>1</v>
      </c>
      <c r="B25" s="1" t="n">
        <f aca="false">+D25/D13</f>
        <v>1.00257656623832</v>
      </c>
      <c r="C25" s="130" t="n">
        <f aca="false">DATE(YEAR(C26),MONTH(C26)-1,1)</f>
        <v>36161</v>
      </c>
      <c r="D25" s="139" t="n">
        <f aca="false">VLOOKUP($C25,'[3]Total Sendout'!$U$5:$V$1964,2)</f>
        <v>2987387.09677419</v>
      </c>
      <c r="E25" s="132"/>
      <c r="F25" s="132"/>
      <c r="G25" s="140" t="n">
        <f aca="false">SUM(D25:F25)</f>
        <v>2987387.09677419</v>
      </c>
      <c r="H25" s="132" t="n">
        <f aca="false">VLOOKUP($C25,[3]Topock!$S$5:$T$764,2)</f>
        <v>481806.451612903</v>
      </c>
      <c r="I25" s="132" t="n">
        <f aca="false">VLOOKUP($C25,[3]Ehrenberg!$S$7:$T$536,2)</f>
        <v>872161.290322581</v>
      </c>
      <c r="J25" s="132" t="n">
        <f aca="false">VLOOKUP($C25,'[3]Kern Mojave'!$S$5:$T$533,2)</f>
        <v>149258.064516129</v>
      </c>
      <c r="K25" s="132" t="n">
        <f aca="false">VLOOKUP($C25,'[3]PG&amp;E WR'!$S$8:$T$552,2)</f>
        <v>100043.47826087</v>
      </c>
      <c r="L25" s="132" t="n">
        <f aca="false">VLOOKUP($C25,'[3]TW N Needles'!$S$8:$T$536,2)</f>
        <v>605000</v>
      </c>
      <c r="M25" s="132" t="n">
        <f aca="false">VLOOKUP($C25,'[3]Cali Prod'!$S$5:$T$535,2)</f>
        <v>190096.774193548</v>
      </c>
      <c r="N25" s="132" t="n">
        <v>0</v>
      </c>
      <c r="O25" s="133" t="n">
        <f aca="false">SUM(H25:N25)</f>
        <v>2398366.05890603</v>
      </c>
      <c r="P25" s="132"/>
      <c r="Q25" s="141"/>
      <c r="R25" s="25" t="n">
        <f aca="false">O25-(P25+Q25)</f>
        <v>2398366.05890603</v>
      </c>
      <c r="S25" s="128" t="n">
        <f aca="false">VLOOKUP($C25,'[3]Inj-WD'!$S$4:$U$536,2)</f>
        <v>-544838.709677419</v>
      </c>
      <c r="T25" s="129" t="n">
        <v>-16890000</v>
      </c>
      <c r="AA25" s="83" t="n">
        <f aca="false">EOMONTH(C25,0)-C25+1</f>
        <v>31</v>
      </c>
      <c r="AC25" s="0"/>
    </row>
    <row r="26" customFormat="false" ht="12.75" hidden="false" customHeight="false" outlineLevel="0" collapsed="false">
      <c r="A26" s="99" t="n">
        <f aca="false">MONTH(C26)</f>
        <v>2</v>
      </c>
      <c r="B26" s="1" t="n">
        <f aca="false">+D26/D14</f>
        <v>0.943933612247713</v>
      </c>
      <c r="C26" s="130" t="n">
        <f aca="false">DATE(YEAR(C27),MONTH(C27)-1,1)</f>
        <v>36192</v>
      </c>
      <c r="D26" s="139" t="n">
        <f aca="false">VLOOKUP($C26,'[3]Total Sendout'!$U$5:$V$1964,2)</f>
        <v>2933071.42857143</v>
      </c>
      <c r="E26" s="132"/>
      <c r="F26" s="132"/>
      <c r="G26" s="140" t="n">
        <f aca="false">SUM(D26:F26)</f>
        <v>2933071.42857143</v>
      </c>
      <c r="H26" s="132" t="n">
        <f aca="false">VLOOKUP($C26,[3]Topock!$S$5:$T$764,2)</f>
        <v>515035.714285714</v>
      </c>
      <c r="I26" s="132" t="n">
        <f aca="false">VLOOKUP($C26,[3]Ehrenberg!$S$7:$T$536,2)</f>
        <v>681107.142857143</v>
      </c>
      <c r="J26" s="132" t="n">
        <f aca="false">VLOOKUP($C26,'[3]Kern Mojave'!$S$5:$T$533,2)</f>
        <v>215892.857142857</v>
      </c>
      <c r="K26" s="132" t="n">
        <f aca="false">VLOOKUP($C26,'[3]PG&amp;E WR'!$S$8:$T$552,2)</f>
        <v>139500</v>
      </c>
      <c r="L26" s="132" t="n">
        <f aca="false">VLOOKUP($C26,'[3]TW N Needles'!$S$8:$T$536,2)</f>
        <v>679678.571428572</v>
      </c>
      <c r="M26" s="132" t="n">
        <f aca="false">VLOOKUP($C26,'[3]Cali Prod'!$S$5:$T$535,2)</f>
        <v>185607.142857143</v>
      </c>
      <c r="N26" s="132" t="n">
        <v>0</v>
      </c>
      <c r="O26" s="133" t="n">
        <f aca="false">SUM(H26:N26)</f>
        <v>2416821.42857143</v>
      </c>
      <c r="P26" s="132"/>
      <c r="Q26" s="141"/>
      <c r="R26" s="25" t="n">
        <f aca="false">O26-(P26+Q26)</f>
        <v>2416821.42857143</v>
      </c>
      <c r="S26" s="128" t="n">
        <f aca="false">VLOOKUP($C26,'[3]Inj-WD'!$S$4:$U$536,2)</f>
        <v>-446642.857142857</v>
      </c>
      <c r="T26" s="129" t="n">
        <v>-12506000</v>
      </c>
      <c r="AA26" s="83" t="n">
        <f aca="false">EOMONTH(C26,0)-C26+1</f>
        <v>28</v>
      </c>
      <c r="AC26" s="0"/>
    </row>
    <row r="27" customFormat="false" ht="13.5" hidden="false" customHeight="false" outlineLevel="0" collapsed="false">
      <c r="A27" s="99" t="n">
        <f aca="false">MONTH(C27)</f>
        <v>3</v>
      </c>
      <c r="B27" s="1" t="n">
        <f aca="false">+D27/D15</f>
        <v>1.04147263398623</v>
      </c>
      <c r="C27" s="130" t="n">
        <f aca="false">DATE(YEAR(C28),MONTH(C28)-1,1)</f>
        <v>36220</v>
      </c>
      <c r="D27" s="139" t="n">
        <f aca="false">VLOOKUP($C27,'[3]Total Sendout'!$U$5:$V$1964,2)</f>
        <v>2835258.06451613</v>
      </c>
      <c r="E27" s="132"/>
      <c r="F27" s="132"/>
      <c r="G27" s="140" t="n">
        <f aca="false">SUM(D27:F27)</f>
        <v>2835258.06451613</v>
      </c>
      <c r="H27" s="132" t="n">
        <f aca="false">VLOOKUP($C27,[3]Topock!$S$5:$T$764,2)</f>
        <v>533161.290322581</v>
      </c>
      <c r="I27" s="132" t="n">
        <f aca="false">VLOOKUP($C27,[3]Ehrenberg!$S$7:$T$536,2)</f>
        <v>679548.387096774</v>
      </c>
      <c r="J27" s="132" t="n">
        <f aca="false">VLOOKUP($C27,'[3]Kern Mojave'!$S$5:$T$533,2)</f>
        <v>287225.806451613</v>
      </c>
      <c r="K27" s="132" t="n">
        <f aca="false">VLOOKUP($C27,'[3]PG&amp;E WR'!$S$8:$T$552,2)</f>
        <v>280806.451612903</v>
      </c>
      <c r="L27" s="132" t="n">
        <f aca="false">VLOOKUP($C27,'[3]TW N Needles'!$S$8:$T$536,2)</f>
        <v>552806.451612903</v>
      </c>
      <c r="M27" s="132" t="n">
        <f aca="false">VLOOKUP($C27,'[3]Cali Prod'!$S$5:$T$535,2)</f>
        <v>177774.193548387</v>
      </c>
      <c r="N27" s="132" t="n">
        <v>0</v>
      </c>
      <c r="O27" s="133" t="n">
        <f aca="false">SUM(H27:N27)</f>
        <v>2511322.58064516</v>
      </c>
      <c r="P27" s="132"/>
      <c r="Q27" s="141"/>
      <c r="R27" s="23" t="n">
        <f aca="false">O27-(P27+Q27)</f>
        <v>2511322.58064516</v>
      </c>
      <c r="S27" s="128" t="n">
        <f aca="false">VLOOKUP($C27,'[3]Inj-WD'!$S$4:$U$536,2)</f>
        <v>-251032.258064516</v>
      </c>
      <c r="T27" s="129" t="n">
        <v>-7782000</v>
      </c>
      <c r="AA27" s="83" t="n">
        <f aca="false">EOMONTH(C27,0)-C27+1</f>
        <v>31</v>
      </c>
      <c r="AC27" s="0"/>
    </row>
    <row r="28" customFormat="false" ht="12.75" hidden="false" customHeight="false" outlineLevel="0" collapsed="false">
      <c r="A28" s="99" t="n">
        <f aca="false">MONTH(C28)</f>
        <v>4</v>
      </c>
      <c r="B28" s="1" t="n">
        <f aca="false">+D28/D16</f>
        <v>1.08288018967606</v>
      </c>
      <c r="C28" s="124" t="n">
        <f aca="false">DATE(YEAR(C29),MONTH(C29)-1,1)</f>
        <v>36251</v>
      </c>
      <c r="D28" s="97" t="n">
        <f aca="false">VLOOKUP($C28,'[3]Total Sendout'!$U$5:$V$1964,2)</f>
        <v>2801266.66666667</v>
      </c>
      <c r="E28" s="10"/>
      <c r="F28" s="10"/>
      <c r="G28" s="131" t="n">
        <f aca="false">SUM(D28:F28)</f>
        <v>2801266.66666667</v>
      </c>
      <c r="H28" s="132" t="n">
        <f aca="false">VLOOKUP($C28,[3]Topock!$S$5:$T$764,2)</f>
        <v>508533.333333333</v>
      </c>
      <c r="I28" s="132" t="n">
        <f aca="false">VLOOKUP($C28,[3]Ehrenberg!$S$7:$T$536,2)</f>
        <v>685933.333333333</v>
      </c>
      <c r="J28" s="132" t="n">
        <f aca="false">VLOOKUP($C28,'[3]Kern Mojave'!$S$5:$T$533,2)</f>
        <v>309800</v>
      </c>
      <c r="K28" s="132" t="n">
        <f aca="false">VLOOKUP($C28,'[3]PG&amp;E WR'!$S$8:$T$552,2)</f>
        <v>274400</v>
      </c>
      <c r="L28" s="132" t="n">
        <f aca="false">VLOOKUP($C28,'[3]TW N Needles'!$S$8:$T$536,2)</f>
        <v>585866.666666667</v>
      </c>
      <c r="M28" s="132" t="n">
        <f aca="false">VLOOKUP($C28,'[3]Cali Prod'!$S$5:$T$535,2)</f>
        <v>179966.666666667</v>
      </c>
      <c r="N28" s="132" t="n">
        <v>0</v>
      </c>
      <c r="O28" s="133" t="n">
        <f aca="false">SUM(H28:N28)</f>
        <v>2544500</v>
      </c>
      <c r="P28" s="10"/>
      <c r="Q28" s="85"/>
      <c r="R28" s="25" t="n">
        <f aca="false">O28-(P28+Q28)</f>
        <v>2544500</v>
      </c>
      <c r="S28" s="128" t="n">
        <f aca="false">VLOOKUP($C28,'[3]Inj-WD'!$S$4:$U$536,2)</f>
        <v>-205733.333333333</v>
      </c>
      <c r="T28" s="129" t="n">
        <v>-6172000</v>
      </c>
      <c r="AA28" s="83" t="n">
        <f aca="false">EOMONTH(C28,0)-C28+1</f>
        <v>30</v>
      </c>
      <c r="AC28" s="0"/>
    </row>
    <row r="29" customFormat="false" ht="12.75" hidden="false" customHeight="false" outlineLevel="0" collapsed="false">
      <c r="A29" s="99" t="n">
        <f aca="false">MONTH(C29)</f>
        <v>5</v>
      </c>
      <c r="C29" s="130" t="n">
        <f aca="false">DATE(YEAR(C30),MONTH(C30)-1,1)</f>
        <v>36281</v>
      </c>
      <c r="D29" s="97" t="n">
        <f aca="false">VLOOKUP($C29,'[3]Total Sendout'!$U$5:$V$1964,2)</f>
        <v>2214161.29032258</v>
      </c>
      <c r="E29" s="10"/>
      <c r="F29" s="10"/>
      <c r="G29" s="131" t="n">
        <f aca="false">SUM(D29:F29)</f>
        <v>2214161.29032258</v>
      </c>
      <c r="H29" s="132" t="n">
        <f aca="false">VLOOKUP($C29,[3]Topock!$S$5:$T$764,2)</f>
        <v>520870.967741935</v>
      </c>
      <c r="I29" s="132" t="n">
        <f aca="false">VLOOKUP($C29,[3]Ehrenberg!$S$7:$T$536,2)</f>
        <v>783225.806451613</v>
      </c>
      <c r="J29" s="132" t="n">
        <f aca="false">VLOOKUP($C29,'[3]Kern Mojave'!$S$5:$T$533,2)</f>
        <v>332709.677419355</v>
      </c>
      <c r="K29" s="132" t="n">
        <f aca="false">VLOOKUP($C29,'[3]PG&amp;E WR'!$S$8:$T$552,2)</f>
        <v>325322.580645161</v>
      </c>
      <c r="L29" s="132" t="n">
        <f aca="false">VLOOKUP($C29,'[3]TW N Needles'!$S$8:$T$536,2)</f>
        <v>573419.35483871</v>
      </c>
      <c r="M29" s="132" t="n">
        <f aca="false">VLOOKUP($C29,'[3]Cali Prod'!$S$5:$T$535,2)</f>
        <v>173580.64516129</v>
      </c>
      <c r="N29" s="132" t="n">
        <v>0</v>
      </c>
      <c r="O29" s="133" t="n">
        <f aca="false">SUM(H29:N29)</f>
        <v>2709129.03225806</v>
      </c>
      <c r="P29" s="10"/>
      <c r="Q29" s="85"/>
      <c r="R29" s="25" t="n">
        <f aca="false">O29-(P29+Q29)</f>
        <v>2709129.03225806</v>
      </c>
      <c r="S29" s="128" t="n">
        <f aca="false">VLOOKUP($C29,'[3]Inj-WD'!$S$4:$U$536,2)</f>
        <v>559161.290322581</v>
      </c>
      <c r="T29" s="129" t="n">
        <v>17334000</v>
      </c>
      <c r="AA29" s="83" t="n">
        <f aca="false">EOMONTH(C29,0)-C29+1</f>
        <v>31</v>
      </c>
      <c r="AC29" s="0"/>
    </row>
    <row r="30" customFormat="false" ht="12.75" hidden="false" customHeight="false" outlineLevel="0" collapsed="false">
      <c r="A30" s="99" t="n">
        <f aca="false">MONTH(C30)</f>
        <v>6</v>
      </c>
      <c r="C30" s="130" t="n">
        <f aca="false">DATE(YEAR(C31),MONTH(C31)-1,1)</f>
        <v>36312</v>
      </c>
      <c r="D30" s="97" t="n">
        <f aca="false">VLOOKUP($C30,'[3]Total Sendout'!$U$5:$V$1964,2)</f>
        <v>2421600</v>
      </c>
      <c r="E30" s="10"/>
      <c r="F30" s="10"/>
      <c r="G30" s="131" t="n">
        <f aca="false">SUM(D30:F30)</f>
        <v>2421600</v>
      </c>
      <c r="H30" s="132" t="n">
        <f aca="false">VLOOKUP($C30,[3]Topock!$S$5:$T$764,2)</f>
        <v>530300</v>
      </c>
      <c r="I30" s="132" t="n">
        <f aca="false">VLOOKUP($C30,[3]Ehrenberg!$S$7:$T$536,2)</f>
        <v>701233.333333333</v>
      </c>
      <c r="J30" s="132" t="n">
        <f aca="false">VLOOKUP($C30,'[3]Kern Mojave'!$S$5:$T$533,2)</f>
        <v>383666.666666667</v>
      </c>
      <c r="K30" s="132" t="n">
        <f aca="false">VLOOKUP($C30,'[3]PG&amp;E WR'!$S$8:$T$552,2)</f>
        <v>362200</v>
      </c>
      <c r="L30" s="132" t="n">
        <f aca="false">VLOOKUP($C30,'[3]TW N Needles'!$S$8:$T$536,2)</f>
        <v>613433.333333333</v>
      </c>
      <c r="M30" s="132" t="n">
        <f aca="false">VLOOKUP($C30,'[3]Cali Prod'!$S$5:$T$535,2)</f>
        <v>246166.666666667</v>
      </c>
      <c r="N30" s="132" t="n">
        <v>0</v>
      </c>
      <c r="O30" s="133" t="n">
        <f aca="false">SUM(H30:N30)</f>
        <v>2837000</v>
      </c>
      <c r="P30" s="10"/>
      <c r="Q30" s="85"/>
      <c r="R30" s="25" t="n">
        <f aca="false">O30-(P30+Q30)</f>
        <v>2837000</v>
      </c>
      <c r="S30" s="128" t="n">
        <f aca="false">VLOOKUP($C30,'[3]Inj-WD'!$S$4:$U$536,2)</f>
        <v>412133.333333333</v>
      </c>
      <c r="T30" s="129" t="n">
        <v>12364000</v>
      </c>
      <c r="AA30" s="83" t="n">
        <f aca="false">EOMONTH(C30,0)-C30+1</f>
        <v>30</v>
      </c>
      <c r="AC30" s="0"/>
    </row>
    <row r="31" customFormat="false" ht="12.75" hidden="false" customHeight="false" outlineLevel="0" collapsed="false">
      <c r="A31" s="99" t="n">
        <f aca="false">MONTH(C31)</f>
        <v>7</v>
      </c>
      <c r="C31" s="130" t="n">
        <f aca="false">DATE(YEAR(C32),MONTH(C32)-1,1)</f>
        <v>36342</v>
      </c>
      <c r="D31" s="135" t="n">
        <f aca="false">VLOOKUP($C31,'[3]Total Sendout'!$U$5:$V$1964,2)</f>
        <v>2643096.77419355</v>
      </c>
      <c r="E31" s="136"/>
      <c r="F31" s="136"/>
      <c r="G31" s="137" t="n">
        <f aca="false">SUM(D31:F31)</f>
        <v>2643096.77419355</v>
      </c>
      <c r="H31" s="132" t="n">
        <f aca="false">VLOOKUP($C31,[3]Topock!$S$5:$T$764,2)</f>
        <v>523064.516129032</v>
      </c>
      <c r="I31" s="132" t="n">
        <f aca="false">VLOOKUP($C31,[3]Ehrenberg!$S$7:$T$536,2)</f>
        <v>744774.193548387</v>
      </c>
      <c r="J31" s="132" t="n">
        <f aca="false">VLOOKUP($C31,'[3]Kern Mojave'!$S$5:$T$533,2)</f>
        <v>379000</v>
      </c>
      <c r="K31" s="132" t="n">
        <f aca="false">VLOOKUP($C31,'[3]PG&amp;E WR'!$S$8:$T$552,2)</f>
        <v>362612.903225806</v>
      </c>
      <c r="L31" s="132" t="n">
        <f aca="false">VLOOKUP($C31,'[3]TW N Needles'!$S$8:$T$536,2)</f>
        <v>663451.612903226</v>
      </c>
      <c r="M31" s="132" t="n">
        <f aca="false">VLOOKUP($C31,'[3]Cali Prod'!$S$5:$T$535,2)</f>
        <v>249193.548387097</v>
      </c>
      <c r="N31" s="132" t="n">
        <v>0</v>
      </c>
      <c r="O31" s="133" t="n">
        <f aca="false">SUM(H31:N31)</f>
        <v>2922096.77419355</v>
      </c>
      <c r="P31" s="136"/>
      <c r="Q31" s="138"/>
      <c r="R31" s="25" t="n">
        <f aca="false">O31-(P31+Q31)</f>
        <v>2922096.77419355</v>
      </c>
      <c r="S31" s="128" t="n">
        <f aca="false">VLOOKUP($C31,'[3]Inj-WD'!$S$4:$U$536,2)</f>
        <v>282709.677419355</v>
      </c>
      <c r="T31" s="129" t="n">
        <v>8764000</v>
      </c>
      <c r="AA31" s="83" t="n">
        <f aca="false">EOMONTH(C31,0)-C31+1</f>
        <v>31</v>
      </c>
      <c r="AC31" s="0"/>
    </row>
    <row r="32" customFormat="false" ht="12.75" hidden="false" customHeight="false" outlineLevel="0" collapsed="false">
      <c r="A32" s="99" t="n">
        <f aca="false">MONTH(C32)</f>
        <v>8</v>
      </c>
      <c r="B32" s="1" t="n">
        <f aca="false">+D32/D20</f>
        <v>0.931364822112449</v>
      </c>
      <c r="C32" s="130" t="n">
        <f aca="false">DATE(YEAR(C33),MONTH(C33)-1,1)</f>
        <v>36373</v>
      </c>
      <c r="D32" s="139" t="n">
        <f aca="false">VLOOKUP($C32,'[3]Total Sendout'!$U$5:$V$1964,2)</f>
        <v>2706516.12903226</v>
      </c>
      <c r="E32" s="132"/>
      <c r="F32" s="132"/>
      <c r="G32" s="140" t="n">
        <f aca="false">SUM(D32:F32)</f>
        <v>2706516.12903226</v>
      </c>
      <c r="H32" s="132" t="n">
        <f aca="false">VLOOKUP($C32,[3]Topock!$S$5:$T$764,2)</f>
        <v>515451.612903226</v>
      </c>
      <c r="I32" s="132" t="n">
        <f aca="false">VLOOKUP($C32,[3]Ehrenberg!$S$7:$T$536,2)</f>
        <v>569612.903225806</v>
      </c>
      <c r="J32" s="132" t="n">
        <f aca="false">VLOOKUP($C32,'[3]Kern Mojave'!$S$5:$T$533,2)</f>
        <v>483387.096774194</v>
      </c>
      <c r="K32" s="132" t="n">
        <f aca="false">VLOOKUP($C32,'[3]PG&amp;E WR'!$S$8:$T$552,2)</f>
        <v>267580.64516129</v>
      </c>
      <c r="L32" s="132" t="n">
        <f aca="false">VLOOKUP($C32,'[3]TW N Needles'!$S$8:$T$536,2)</f>
        <v>626483.870967742</v>
      </c>
      <c r="M32" s="132" t="n">
        <f aca="false">VLOOKUP($C32,'[3]Cali Prod'!$S$5:$T$535,2)</f>
        <v>264096.774193548</v>
      </c>
      <c r="N32" s="132" t="n">
        <v>0</v>
      </c>
      <c r="O32" s="133" t="n">
        <f aca="false">SUM(H32:N32)</f>
        <v>2726612.90322581</v>
      </c>
      <c r="P32" s="132"/>
      <c r="Q32" s="141"/>
      <c r="R32" s="25" t="n">
        <f aca="false">O32-(P32+Q32)</f>
        <v>2726612.90322581</v>
      </c>
      <c r="S32" s="128" t="n">
        <f aca="false">VLOOKUP($C32,'[3]Inj-WD'!$S$4:$U$536,2)</f>
        <v>18400</v>
      </c>
      <c r="T32" s="129" t="n">
        <v>552000</v>
      </c>
      <c r="AA32" s="83" t="n">
        <f aca="false">EOMONTH(C32,0)-C32+1</f>
        <v>31</v>
      </c>
      <c r="AC32" s="0"/>
    </row>
    <row r="33" customFormat="false" ht="12.75" hidden="false" customHeight="false" outlineLevel="0" collapsed="false">
      <c r="A33" s="99" t="n">
        <f aca="false">MONTH(C33)</f>
        <v>9</v>
      </c>
      <c r="B33" s="1" t="n">
        <f aca="false">+D33/D21</f>
        <v>1.03688556719889</v>
      </c>
      <c r="C33" s="130" t="n">
        <f aca="false">DATE(YEAR(C34),MONTH(C34)-1,1)</f>
        <v>36404</v>
      </c>
      <c r="D33" s="139" t="n">
        <f aca="false">VLOOKUP($C33,'[3]Total Sendout'!$U$5:$V$1964,2)</f>
        <v>2645233.33333333</v>
      </c>
      <c r="E33" s="132"/>
      <c r="F33" s="132"/>
      <c r="G33" s="140" t="n">
        <f aca="false">SUM(D33:F33)</f>
        <v>2645233.33333333</v>
      </c>
      <c r="H33" s="132" t="n">
        <f aca="false">VLOOKUP($C33,[3]Topock!$S$5:$T$764,2)</f>
        <v>509566.666666667</v>
      </c>
      <c r="I33" s="132" t="n">
        <f aca="false">VLOOKUP($C33,[3]Ehrenberg!$S$7:$T$536,2)</f>
        <v>810300</v>
      </c>
      <c r="J33" s="132" t="n">
        <f aca="false">VLOOKUP($C33,'[3]Kern Mojave'!$S$5:$T$533,2)</f>
        <v>417833.333333333</v>
      </c>
      <c r="K33" s="132" t="n">
        <f aca="false">VLOOKUP($C33,'[3]PG&amp;E WR'!$S$8:$T$552,2)</f>
        <v>254300</v>
      </c>
      <c r="L33" s="132" t="n">
        <f aca="false">VLOOKUP($C33,'[3]TW N Needles'!$S$8:$T$536,2)</f>
        <v>677400</v>
      </c>
      <c r="M33" s="132" t="n">
        <f aca="false">VLOOKUP($C33,'[3]Cali Prod'!$S$5:$T$535,2)</f>
        <v>259800</v>
      </c>
      <c r="N33" s="132" t="n">
        <v>0</v>
      </c>
      <c r="O33" s="133" t="n">
        <f aca="false">SUM(H33:N33)</f>
        <v>2929200</v>
      </c>
      <c r="P33" s="132"/>
      <c r="Q33" s="141"/>
      <c r="R33" s="25" t="n">
        <f aca="false">O33-(P33+Q33)</f>
        <v>2929200</v>
      </c>
      <c r="S33" s="128" t="n">
        <f aca="false">VLOOKUP($C33,'[3]Inj-WD'!$S$4:$U$536,2)</f>
        <v>285233.333333333</v>
      </c>
      <c r="T33" s="129" t="n">
        <v>8557000</v>
      </c>
      <c r="AA33" s="83" t="n">
        <f aca="false">EOMONTH(C33,0)-C33+1</f>
        <v>30</v>
      </c>
      <c r="AC33" s="0"/>
    </row>
    <row r="34" customFormat="false" ht="13.5" hidden="false" customHeight="false" outlineLevel="0" collapsed="false">
      <c r="A34" s="99" t="n">
        <f aca="false">MONTH(C34)</f>
        <v>10</v>
      </c>
      <c r="B34" s="1" t="n">
        <f aca="false">+D34/D22</f>
        <v>1.27791221628838</v>
      </c>
      <c r="C34" s="130" t="n">
        <f aca="false">DATE(YEAR(C35),MONTH(C35)-1,1)</f>
        <v>36434</v>
      </c>
      <c r="D34" s="139" t="n">
        <f aca="false">VLOOKUP($C34,'[3]Total Sendout'!$U$5:$V$1964,2)</f>
        <v>2964096.77419355</v>
      </c>
      <c r="E34" s="132"/>
      <c r="F34" s="132"/>
      <c r="G34" s="140" t="n">
        <f aca="false">SUM(D34:F34)</f>
        <v>2964096.77419355</v>
      </c>
      <c r="H34" s="132" t="n">
        <f aca="false">VLOOKUP($C34,[3]Topock!$S$5:$T$764,2)</f>
        <v>477806.451612903</v>
      </c>
      <c r="I34" s="132" t="n">
        <f aca="false">VLOOKUP($C34,[3]Ehrenberg!$S$7:$T$536,2)</f>
        <v>1037419.35483871</v>
      </c>
      <c r="J34" s="132" t="n">
        <f aca="false">VLOOKUP($C34,'[3]Kern Mojave'!$S$5:$T$533,2)</f>
        <v>389774.193548387</v>
      </c>
      <c r="K34" s="132" t="n">
        <f aca="false">VLOOKUP($C34,'[3]PG&amp;E WR'!$S$8:$T$552,2)</f>
        <v>194419.35483871</v>
      </c>
      <c r="L34" s="132" t="n">
        <f aca="false">VLOOKUP($C34,'[3]TW N Needles'!$S$8:$T$536,2)</f>
        <v>721645.161290323</v>
      </c>
      <c r="M34" s="132" t="n">
        <f aca="false">VLOOKUP($C34,'[3]Cali Prod'!$S$5:$T$535,2)</f>
        <v>255903.225806452</v>
      </c>
      <c r="N34" s="132" t="n">
        <v>0</v>
      </c>
      <c r="O34" s="133" t="n">
        <f aca="false">SUM(H34:N34)</f>
        <v>3076967.74193548</v>
      </c>
      <c r="P34" s="132"/>
      <c r="Q34" s="141"/>
      <c r="R34" s="25" t="n">
        <f aca="false">O34-(P34+Q34)</f>
        <v>3076967.74193548</v>
      </c>
      <c r="S34" s="128" t="n">
        <f aca="false">VLOOKUP($C34,'[3]Inj-WD'!$S$4:$U$536,2)</f>
        <v>88129.0322580645</v>
      </c>
      <c r="T34" s="129" t="n">
        <v>2732000</v>
      </c>
      <c r="AA34" s="83" t="n">
        <f aca="false">EOMONTH(C34,0)-C34+1</f>
        <v>31</v>
      </c>
      <c r="AC34" s="0"/>
    </row>
    <row r="35" customFormat="false" ht="12.75" hidden="false" customHeight="false" outlineLevel="0" collapsed="false">
      <c r="A35" s="99" t="n">
        <f aca="false">MONTH(C35)</f>
        <v>11</v>
      </c>
      <c r="B35" s="1" t="n">
        <f aca="false">+D35/D23</f>
        <v>1.09482689693771</v>
      </c>
      <c r="C35" s="134" t="n">
        <f aca="false">DATE(YEAR(C36),MONTH(C36)-1,1)</f>
        <v>36465</v>
      </c>
      <c r="D35" s="139" t="n">
        <f aca="false">VLOOKUP($C35,'[3]Total Sendout'!$U$5:$V$1964,2)</f>
        <v>2738600</v>
      </c>
      <c r="E35" s="132"/>
      <c r="F35" s="132"/>
      <c r="G35" s="140" t="n">
        <f aca="false">SUM(D35:F35)</f>
        <v>2738600</v>
      </c>
      <c r="H35" s="132" t="n">
        <f aca="false">VLOOKUP($C35,[3]Topock!$S$5:$T$764,2)</f>
        <v>513033.333333333</v>
      </c>
      <c r="I35" s="132" t="n">
        <f aca="false">VLOOKUP($C35,[3]Ehrenberg!$S$7:$T$536,2)</f>
        <v>943800</v>
      </c>
      <c r="J35" s="132" t="n">
        <f aca="false">VLOOKUP($C35,'[3]Kern Mojave'!$S$5:$T$533,2)</f>
        <v>329066.666666667</v>
      </c>
      <c r="K35" s="132" t="n">
        <f aca="false">VLOOKUP($C35,'[3]PG&amp;E WR'!$S$8:$T$552,2)</f>
        <v>110800</v>
      </c>
      <c r="L35" s="132" t="n">
        <f aca="false">VLOOKUP($C35,'[3]TW N Needles'!$S$8:$T$536,2)</f>
        <v>722433.333333333</v>
      </c>
      <c r="M35" s="132" t="n">
        <f aca="false">VLOOKUP($C35,'[3]Cali Prod'!$S$5:$T$535,2)</f>
        <v>261500</v>
      </c>
      <c r="N35" s="132" t="n">
        <v>0</v>
      </c>
      <c r="O35" s="133" t="n">
        <f aca="false">SUM(H35:N35)</f>
        <v>2880633.33333333</v>
      </c>
      <c r="P35" s="132"/>
      <c r="Q35" s="141"/>
      <c r="R35" s="25" t="n">
        <f aca="false">O35-(P35+Q35)</f>
        <v>2880633.33333333</v>
      </c>
      <c r="S35" s="128" t="n">
        <f aca="false">VLOOKUP($C35,'[3]Inj-WD'!$S$4:$U$536,2)</f>
        <v>150933.333333333</v>
      </c>
      <c r="T35" s="129" t="n">
        <v>4528000</v>
      </c>
      <c r="AA35" s="83" t="n">
        <f aca="false">EOMONTH(C35,0)-C35+1</f>
        <v>30</v>
      </c>
      <c r="AC35" s="0"/>
    </row>
    <row r="36" customFormat="false" ht="12.75" hidden="false" customHeight="false" outlineLevel="0" collapsed="false">
      <c r="A36" s="99" t="n">
        <f aca="false">MONTH(C36)</f>
        <v>12</v>
      </c>
      <c r="B36" s="1" t="n">
        <f aca="false">+D36/D24</f>
        <v>0.992713466841528</v>
      </c>
      <c r="C36" s="130" t="n">
        <f aca="false">DATE(YEAR(C37),MONTH(C37)-1,1)</f>
        <v>36495</v>
      </c>
      <c r="D36" s="139" t="n">
        <f aca="false">VLOOKUP($C36,'[3]Total Sendout'!$U$5:$V$1964,2)</f>
        <v>3114903.22580645</v>
      </c>
      <c r="E36" s="132"/>
      <c r="F36" s="132"/>
      <c r="G36" s="140" t="n">
        <f aca="false">SUM(D36:F36)</f>
        <v>3114903.22580645</v>
      </c>
      <c r="H36" s="132" t="n">
        <f aca="false">VLOOKUP($C36,[3]Topock!$S$5:$T$764,2)</f>
        <v>469903.903225806</v>
      </c>
      <c r="I36" s="132" t="n">
        <f aca="false">VLOOKUP($C36,[3]Ehrenberg!$S$7:$T$536,2)</f>
        <v>936062.64516129</v>
      </c>
      <c r="J36" s="132" t="n">
        <f aca="false">VLOOKUP($C36,'[3]Kern Mojave'!$S$5:$T$533,2)</f>
        <v>161982.612903226</v>
      </c>
      <c r="K36" s="132" t="n">
        <f aca="false">VLOOKUP($C36,'[3]PG&amp;E WR'!$S$8:$T$552,2)</f>
        <v>137157.258064516</v>
      </c>
      <c r="L36" s="132" t="n">
        <f aca="false">VLOOKUP($C36,'[3]TW N Needles'!$S$8:$T$536,2)</f>
        <v>695830.64516129</v>
      </c>
      <c r="M36" s="132" t="n">
        <f aca="false">VLOOKUP($C36,'[3]Cali Prod'!$S$5:$T$535,2)</f>
        <v>265055.967741935</v>
      </c>
      <c r="N36" s="132" t="n">
        <v>0</v>
      </c>
      <c r="O36" s="133" t="n">
        <f aca="false">SUM(H36:N36)</f>
        <v>2665993.03225806</v>
      </c>
      <c r="P36" s="132"/>
      <c r="Q36" s="141"/>
      <c r="R36" s="25" t="n">
        <f aca="false">O36-(P36+Q36)</f>
        <v>2665993.03225806</v>
      </c>
      <c r="S36" s="128" t="n">
        <f aca="false">VLOOKUP($C36,'[3]Inj-WD'!$S$4:$U$536,2)</f>
        <v>-463645.161290323</v>
      </c>
      <c r="T36" s="129" t="n">
        <v>-14373000</v>
      </c>
      <c r="AA36" s="83" t="n">
        <f aca="false">EOMONTH(C36,0)-C36+1</f>
        <v>31</v>
      </c>
      <c r="AC36" s="0"/>
    </row>
    <row r="37" customFormat="false" ht="12.75" hidden="false" customHeight="false" outlineLevel="0" collapsed="false">
      <c r="A37" s="99" t="n">
        <f aca="false">MONTH(C37)</f>
        <v>1</v>
      </c>
      <c r="B37" s="1" t="n">
        <f aca="false">+D37/D25</f>
        <v>1.04555712727705</v>
      </c>
      <c r="C37" s="130" t="n">
        <f aca="false">DATE(YEAR(C38),MONTH(C38)-1,1)</f>
        <v>36526</v>
      </c>
      <c r="D37" s="139" t="n">
        <f aca="false">VLOOKUP($C37,'[3]Total Sendout'!$U$5:$V$1964,2)</f>
        <v>3123483.87096774</v>
      </c>
      <c r="E37" s="132"/>
      <c r="F37" s="132"/>
      <c r="G37" s="140" t="n">
        <f aca="false">SUM(D37:F37)</f>
        <v>3123483.87096774</v>
      </c>
      <c r="H37" s="132" t="n">
        <f aca="false">VLOOKUP($C37,[3]Topock!$S$5:$T$764,2)</f>
        <v>530096.774193548</v>
      </c>
      <c r="I37" s="132" t="n">
        <f aca="false">VLOOKUP($C37,[3]Ehrenberg!$S$7:$T$536,2)</f>
        <v>871548.387096774</v>
      </c>
      <c r="J37" s="132" t="n">
        <f aca="false">VLOOKUP($C37,'[3]Kern Mojave'!$S$5:$T$533,2)</f>
        <v>197064.516129032</v>
      </c>
      <c r="K37" s="132" t="n">
        <f aca="false">VLOOKUP($C37,'[3]PG&amp;E WR'!$S$8:$T$552,2)</f>
        <v>78225.8064516129</v>
      </c>
      <c r="L37" s="132" t="n">
        <f aca="false">VLOOKUP($C37,'[3]TW N Needles'!$S$8:$T$536,2)</f>
        <v>676967.741935484</v>
      </c>
      <c r="M37" s="132" t="n">
        <f aca="false">VLOOKUP($C37,'[3]Cali Prod'!$S$5:$T$535,2)</f>
        <v>257645.161290323</v>
      </c>
      <c r="N37" s="132" t="n">
        <v>0</v>
      </c>
      <c r="O37" s="133" t="n">
        <f aca="false">SUM(H37:N37)</f>
        <v>2611548.38709677</v>
      </c>
      <c r="P37" s="132"/>
      <c r="Q37" s="141"/>
      <c r="R37" s="25" t="n">
        <f aca="false">O37-(P37+Q37)</f>
        <v>2611548.38709677</v>
      </c>
      <c r="S37" s="128" t="n">
        <f aca="false">VLOOKUP($C37,'[3]Inj-WD'!$S$4:$U$536,2)</f>
        <v>-509516.129032258</v>
      </c>
      <c r="T37" s="129" t="n">
        <v>-15795000</v>
      </c>
      <c r="AA37" s="83" t="n">
        <f aca="false">EOMONTH(C37,0)-C37+1</f>
        <v>31</v>
      </c>
      <c r="AC37" s="0"/>
    </row>
    <row r="38" customFormat="false" ht="12.75" hidden="false" customHeight="false" outlineLevel="0" collapsed="false">
      <c r="A38" s="99" t="n">
        <f aca="false">MONTH(C38)</f>
        <v>2</v>
      </c>
      <c r="B38" s="1" t="n">
        <f aca="false">+D38/D26</f>
        <v>1.04649625848255</v>
      </c>
      <c r="C38" s="130" t="n">
        <f aca="false">DATE(YEAR(C39),MONTH(C39)-1,1)</f>
        <v>36557</v>
      </c>
      <c r="D38" s="139" t="n">
        <f aca="false">VLOOKUP($C38,'[3]Total Sendout'!$U$5:$V$1964,2)</f>
        <v>3069448.27586207</v>
      </c>
      <c r="E38" s="132"/>
      <c r="F38" s="132"/>
      <c r="G38" s="140" t="n">
        <f aca="false">SUM(D38:F38)</f>
        <v>3069448.27586207</v>
      </c>
      <c r="H38" s="132" t="n">
        <f aca="false">VLOOKUP($C38,[3]Topock!$S$5:$T$764,2)</f>
        <v>535103.448275862</v>
      </c>
      <c r="I38" s="132" t="n">
        <f aca="false">VLOOKUP($C38,[3]Ehrenberg!$S$7:$T$536,2)</f>
        <v>657034.482758621</v>
      </c>
      <c r="J38" s="132" t="n">
        <f aca="false">VLOOKUP($C38,'[3]Kern Mojave'!$S$5:$T$533,2)</f>
        <v>275965.517241379</v>
      </c>
      <c r="K38" s="132" t="n">
        <f aca="false">VLOOKUP($C38,'[3]PG&amp;E WR'!$S$8:$T$552,2)</f>
        <v>163931.034482759</v>
      </c>
      <c r="L38" s="132" t="n">
        <f aca="false">VLOOKUP($C38,'[3]TW N Needles'!$S$8:$T$536,2)</f>
        <v>674586.206896552</v>
      </c>
      <c r="M38" s="132" t="n">
        <f aca="false">VLOOKUP($C38,'[3]Cali Prod'!$S$5:$T$535,2)</f>
        <v>269068.965517241</v>
      </c>
      <c r="N38" s="132" t="n">
        <v>0</v>
      </c>
      <c r="O38" s="133" t="n">
        <f aca="false">SUM(H38:N38)</f>
        <v>2575689.65517241</v>
      </c>
      <c r="P38" s="132"/>
      <c r="Q38" s="141"/>
      <c r="R38" s="25" t="n">
        <f aca="false">O38-(P38+Q38)</f>
        <v>2575689.65517241</v>
      </c>
      <c r="S38" s="128" t="n">
        <f aca="false">VLOOKUP($C38,'[3]Inj-WD'!$S$4:$U$536,2)</f>
        <v>-496482.75862069</v>
      </c>
      <c r="T38" s="129" t="n">
        <v>-14398000</v>
      </c>
      <c r="AA38" s="83" t="n">
        <f aca="false">EOMONTH(C38,0)-C38+1</f>
        <v>29</v>
      </c>
      <c r="AC38" s="0"/>
    </row>
    <row r="39" customFormat="false" ht="13.5" hidden="false" customHeight="false" outlineLevel="0" collapsed="false">
      <c r="A39" s="99" t="n">
        <f aca="false">MONTH(C39)</f>
        <v>3</v>
      </c>
      <c r="B39" s="1" t="n">
        <f aca="false">+D39/D27</f>
        <v>0.996507116607694</v>
      </c>
      <c r="C39" s="130" t="n">
        <f aca="false">DATE(YEAR(C40),MONTH(C40)-1,1)</f>
        <v>36586</v>
      </c>
      <c r="D39" s="139" t="n">
        <f aca="false">VLOOKUP($C39,'[3]Total Sendout'!$U$5:$V$1964,2)</f>
        <v>2825354.83870968</v>
      </c>
      <c r="E39" s="132"/>
      <c r="F39" s="132"/>
      <c r="G39" s="140" t="n">
        <f aca="false">SUM(D39:F39)</f>
        <v>2825354.83870968</v>
      </c>
      <c r="H39" s="132" t="n">
        <f aca="false">VLOOKUP($C39,[3]Topock!$S$5:$T$764,2)</f>
        <v>527709.677419355</v>
      </c>
      <c r="I39" s="132" t="n">
        <f aca="false">VLOOKUP($C39,[3]Ehrenberg!$S$7:$T$536,2)</f>
        <v>865516.129032258</v>
      </c>
      <c r="J39" s="132" t="n">
        <f aca="false">VLOOKUP($C39,'[3]Kern Mojave'!$S$5:$T$533,2)</f>
        <v>349645.161290323</v>
      </c>
      <c r="K39" s="132" t="n">
        <f aca="false">VLOOKUP($C39,'[3]PG&amp;E WR'!$S$8:$T$552,2)</f>
        <v>223225.806451613</v>
      </c>
      <c r="L39" s="132" t="n">
        <f aca="false">VLOOKUP($C39,'[3]TW N Needles'!$S$8:$T$536,2)</f>
        <v>684709.677419355</v>
      </c>
      <c r="M39" s="132" t="n">
        <f aca="false">VLOOKUP($C39,'[3]Cali Prod'!$S$5:$T$535,2)</f>
        <v>249967.741935484</v>
      </c>
      <c r="N39" s="132" t="n">
        <v>0</v>
      </c>
      <c r="O39" s="133" t="n">
        <f aca="false">SUM(H39:N39)</f>
        <v>2900774.19354839</v>
      </c>
      <c r="P39" s="132"/>
      <c r="Q39" s="141"/>
      <c r="R39" s="23" t="n">
        <f aca="false">O39-(P39+Q39)</f>
        <v>2900774.19354839</v>
      </c>
      <c r="S39" s="128" t="n">
        <f aca="false">VLOOKUP($C39,'[3]Inj-WD'!$S$4:$U$536,2)</f>
        <v>30258.064516129</v>
      </c>
      <c r="T39" s="129" t="n">
        <v>938000</v>
      </c>
      <c r="AA39" s="83" t="n">
        <f aca="false">EOMONTH(C39,0)-C39+1</f>
        <v>31</v>
      </c>
      <c r="AC39" s="0"/>
    </row>
    <row r="40" customFormat="false" ht="12.75" hidden="false" customHeight="false" outlineLevel="0" collapsed="false">
      <c r="A40" s="99" t="n">
        <f aca="false">MONTH(C40)</f>
        <v>4</v>
      </c>
      <c r="B40" s="1" t="n">
        <f aca="false">+D40/D28</f>
        <v>0.864953949403841</v>
      </c>
      <c r="C40" s="124" t="n">
        <f aca="false">DATE(YEAR(C41),MONTH(C41)-1,1)</f>
        <v>36617</v>
      </c>
      <c r="D40" s="97" t="n">
        <f aca="false">VLOOKUP($C40,'[3]Total Sendout'!$U$5:$V$1964,2)</f>
        <v>2422966.66666667</v>
      </c>
      <c r="E40" s="10"/>
      <c r="F40" s="10"/>
      <c r="G40" s="131" t="n">
        <f aca="false">SUM(D40:F40)</f>
        <v>2422966.66666667</v>
      </c>
      <c r="H40" s="132" t="n">
        <f aca="false">VLOOKUP($C40,[3]Topock!$S$5:$T$764,2)</f>
        <v>531633.333333333</v>
      </c>
      <c r="I40" s="132" t="n">
        <f aca="false">VLOOKUP($C40,[3]Ehrenberg!$S$7:$T$536,2)</f>
        <v>778566.666666667</v>
      </c>
      <c r="J40" s="132" t="n">
        <f aca="false">VLOOKUP($C40,'[3]Kern Mojave'!$S$5:$T$533,2)</f>
        <v>461900</v>
      </c>
      <c r="K40" s="132" t="n">
        <f aca="false">VLOOKUP($C40,'[3]PG&amp;E WR'!$S$8:$T$552,2)</f>
        <v>188200</v>
      </c>
      <c r="L40" s="132" t="n">
        <f aca="false">VLOOKUP($C40,'[3]TW N Needles'!$S$8:$T$536,2)</f>
        <v>608866.666666667</v>
      </c>
      <c r="M40" s="132" t="n">
        <f aca="false">VLOOKUP($C40,'[3]Cali Prod'!$S$5:$T$535,2)</f>
        <v>245300</v>
      </c>
      <c r="N40" s="132" t="n">
        <v>0</v>
      </c>
      <c r="O40" s="133" t="n">
        <f aca="false">SUM(H40:N40)</f>
        <v>2814466.66666667</v>
      </c>
      <c r="P40" s="10"/>
      <c r="Q40" s="85"/>
      <c r="R40" s="25" t="n">
        <f aca="false">O40-(P40+Q40)</f>
        <v>2814466.66666667</v>
      </c>
      <c r="S40" s="128" t="n">
        <f aca="false">VLOOKUP($C40,'[3]Inj-WD'!$S$4:$U$536,2)</f>
        <v>390966.666666667</v>
      </c>
      <c r="T40" s="129" t="n">
        <v>11729000</v>
      </c>
      <c r="AA40" s="83" t="n">
        <f aca="false">EOMONTH(C40,0)-C40+1</f>
        <v>30</v>
      </c>
      <c r="AC40" s="0"/>
    </row>
    <row r="41" customFormat="false" ht="12.75" hidden="false" customHeight="false" outlineLevel="0" collapsed="false">
      <c r="A41" s="99" t="n">
        <f aca="false">MONTH(C41)</f>
        <v>5</v>
      </c>
      <c r="B41" s="1" t="n">
        <f aca="false">+D41/D29</f>
        <v>1.20392196856015</v>
      </c>
      <c r="C41" s="130" t="n">
        <f aca="false">DATE(YEAR(C42),MONTH(C42)-1,1)</f>
        <v>36647</v>
      </c>
      <c r="D41" s="97" t="n">
        <f aca="false">VLOOKUP($C41,'[3]Total Sendout'!$U$5:$V$1964,2)</f>
        <v>2665677.41935484</v>
      </c>
      <c r="E41" s="10"/>
      <c r="F41" s="10"/>
      <c r="G41" s="131" t="n">
        <f aca="false">SUM(D41:F41)</f>
        <v>2665677.41935484</v>
      </c>
      <c r="H41" s="132" t="n">
        <f aca="false">VLOOKUP($C41,[3]Topock!$S$5:$T$764,2)</f>
        <v>522387.096774194</v>
      </c>
      <c r="I41" s="132" t="n">
        <f aca="false">VLOOKUP($C41,[3]Ehrenberg!$S$7:$T$536,2)</f>
        <v>651290.322580645</v>
      </c>
      <c r="J41" s="132" t="n">
        <f aca="false">VLOOKUP($C41,'[3]Kern Mojave'!$S$5:$T$533,2)</f>
        <v>490516.129032258</v>
      </c>
      <c r="K41" s="132" t="n">
        <f aca="false">VLOOKUP($C41,'[3]PG&amp;E WR'!$S$8:$T$552,2)</f>
        <v>264612.903225806</v>
      </c>
      <c r="L41" s="132" t="n">
        <f aca="false">VLOOKUP($C41,'[3]TW N Needles'!$S$8:$T$536,2)</f>
        <v>663548.387096774</v>
      </c>
      <c r="M41" s="132" t="n">
        <f aca="false">VLOOKUP($C41,'[3]Cali Prod'!$S$5:$T$535,2)</f>
        <v>229612.903225806</v>
      </c>
      <c r="N41" s="132" t="n">
        <v>0</v>
      </c>
      <c r="O41" s="133" t="n">
        <f aca="false">SUM(H41:N41)</f>
        <v>2821967.74193548</v>
      </c>
      <c r="P41" s="10"/>
      <c r="Q41" s="85"/>
      <c r="R41" s="25" t="n">
        <f aca="false">O41-(P41+Q41)</f>
        <v>2821967.74193548</v>
      </c>
      <c r="S41" s="128" t="n">
        <f aca="false">VLOOKUP($C41,'[3]Inj-WD'!$S$4:$U$536,2)</f>
        <v>152645.161290323</v>
      </c>
      <c r="T41" s="129" t="n">
        <v>4732000</v>
      </c>
      <c r="AA41" s="83" t="n">
        <f aca="false">EOMONTH(C41,0)-C41+1</f>
        <v>31</v>
      </c>
      <c r="AC41" s="0"/>
    </row>
    <row r="42" customFormat="false" ht="12.75" hidden="false" customHeight="false" outlineLevel="0" collapsed="false">
      <c r="A42" s="99" t="n">
        <f aca="false">MONTH(C42)</f>
        <v>6</v>
      </c>
      <c r="B42" s="1" t="n">
        <f aca="false">+D42/D30</f>
        <v>1.27927816319789</v>
      </c>
      <c r="C42" s="130" t="n">
        <f aca="false">DATE(YEAR(C43),MONTH(C43)-1,1)</f>
        <v>36678</v>
      </c>
      <c r="D42" s="97" t="n">
        <f aca="false">VLOOKUP($C42,'[3]Total Sendout'!$U$5:$V$1964,2)</f>
        <v>3097900</v>
      </c>
      <c r="E42" s="10"/>
      <c r="F42" s="10"/>
      <c r="G42" s="131" t="n">
        <f aca="false">SUM(D42:F42)</f>
        <v>3097900</v>
      </c>
      <c r="H42" s="132" t="n">
        <f aca="false">VLOOKUP($C42,[3]Topock!$S$5:$T$764,2)</f>
        <v>520966.666666667</v>
      </c>
      <c r="I42" s="132" t="n">
        <f aca="false">VLOOKUP($C42,[3]Ehrenberg!$S$7:$T$536,2)</f>
        <v>963266.666666667</v>
      </c>
      <c r="J42" s="132" t="n">
        <f aca="false">VLOOKUP($C42,'[3]Kern Mojave'!$S$5:$T$533,2)</f>
        <v>391066.666666667</v>
      </c>
      <c r="K42" s="132" t="n">
        <f aca="false">VLOOKUP($C42,'[3]PG&amp;E WR'!$S$8:$T$552,2)</f>
        <v>342500</v>
      </c>
      <c r="L42" s="132" t="n">
        <f aca="false">VLOOKUP($C42,'[3]TW N Needles'!$S$8:$T$536,2)</f>
        <v>696866.666666667</v>
      </c>
      <c r="M42" s="132" t="n">
        <f aca="false">VLOOKUP($C42,'[3]Cali Prod'!$S$5:$T$535,2)</f>
        <v>252066.666666667</v>
      </c>
      <c r="N42" s="132" t="n">
        <v>0</v>
      </c>
      <c r="O42" s="133" t="n">
        <f aca="false">SUM(H42:N42)</f>
        <v>3166733.33333333</v>
      </c>
      <c r="P42" s="10"/>
      <c r="Q42" s="85"/>
      <c r="R42" s="25" t="n">
        <f aca="false">O42-(P42+Q42)</f>
        <v>3166733.33333333</v>
      </c>
      <c r="S42" s="128" t="n">
        <f aca="false">VLOOKUP($C42,'[3]Inj-WD'!$S$4:$U$536,2)</f>
        <v>68500</v>
      </c>
      <c r="T42" s="129" t="n">
        <v>2055000</v>
      </c>
      <c r="AA42" s="83" t="n">
        <f aca="false">EOMONTH(C42,0)-C42+1</f>
        <v>30</v>
      </c>
      <c r="AC42" s="0"/>
    </row>
    <row r="43" customFormat="false" ht="12.75" hidden="false" customHeight="false" outlineLevel="0" collapsed="false">
      <c r="A43" s="99" t="n">
        <f aca="false">MONTH(C43)</f>
        <v>7</v>
      </c>
      <c r="B43" s="1" t="n">
        <f aca="false">+D43/D31</f>
        <v>1.25640743995313</v>
      </c>
      <c r="C43" s="130" t="n">
        <v>36708</v>
      </c>
      <c r="D43" s="135" t="n">
        <f aca="false">VLOOKUP($C43,'[3]Total Sendout'!$U$5:$V$1964,2)</f>
        <v>3320806.4516129</v>
      </c>
      <c r="E43" s="136"/>
      <c r="F43" s="136"/>
      <c r="G43" s="137" t="n">
        <f aca="false">SUM(D43:F43)</f>
        <v>3320806.4516129</v>
      </c>
      <c r="H43" s="132" t="n">
        <f aca="false">VLOOKUP($C43,[3]Topock!$S$5:$T$764,2)</f>
        <v>522096.774193548</v>
      </c>
      <c r="I43" s="132" t="n">
        <f aca="false">VLOOKUP($C43,[3]Ehrenberg!$S$7:$T$536,2)</f>
        <v>1043258.06451613</v>
      </c>
      <c r="J43" s="132" t="n">
        <f aca="false">VLOOKUP($C43,'[3]Kern Mojave'!$S$5:$T$533,2)</f>
        <v>392903.225806452</v>
      </c>
      <c r="K43" s="132" t="n">
        <f aca="false">VLOOKUP($C43,'[3]PG&amp;E WR'!$S$8:$T$552,2)</f>
        <v>381354.838709677</v>
      </c>
      <c r="L43" s="132" t="n">
        <f aca="false">VLOOKUP($C43,'[3]TW N Needles'!$S$8:$T$536,2)</f>
        <v>708645.161290323</v>
      </c>
      <c r="M43" s="132" t="n">
        <f aca="false">VLOOKUP($C43,'[3]Cali Prod'!$S$5:$T$535,2)</f>
        <v>246645.161290323</v>
      </c>
      <c r="N43" s="132" t="n">
        <v>0</v>
      </c>
      <c r="O43" s="133" t="n">
        <f aca="false">SUM(H43:N43)</f>
        <v>3294903.22580645</v>
      </c>
      <c r="P43" s="136"/>
      <c r="Q43" s="138"/>
      <c r="R43" s="25" t="n">
        <f aca="false">O43-(P43+Q43)</f>
        <v>3294903.22580645</v>
      </c>
      <c r="S43" s="128" t="n">
        <f aca="false">VLOOKUP($C43,'[3]Inj-WD'!$S$4:$U$536,2)</f>
        <v>-37709.6774193548</v>
      </c>
      <c r="T43" s="129" t="n">
        <v>-1169000</v>
      </c>
      <c r="AA43" s="83" t="n">
        <f aca="false">EOMONTH(C43,0)-C43+1</f>
        <v>31</v>
      </c>
      <c r="AC43" s="0"/>
    </row>
    <row r="44" customFormat="false" ht="12.75" hidden="false" customHeight="false" outlineLevel="0" collapsed="false">
      <c r="A44" s="99" t="n">
        <f aca="false">MONTH(C44)</f>
        <v>8</v>
      </c>
      <c r="B44" s="1" t="n">
        <v>1.03</v>
      </c>
      <c r="C44" s="130" t="n">
        <f aca="false">DATE(YEAR(C43),MONTH(C43)+1,1)</f>
        <v>36739</v>
      </c>
      <c r="D44" s="135" t="n">
        <f aca="false">VLOOKUP($C44,'[3]Total Sendout'!$U$5:$V$1964,2)</f>
        <v>3616161.29032258</v>
      </c>
      <c r="E44" s="132" t="n">
        <v>0</v>
      </c>
      <c r="F44" s="132"/>
      <c r="G44" s="140" t="n">
        <f aca="false">SUM(D44:F44)</f>
        <v>3616161.29032258</v>
      </c>
      <c r="H44" s="132" t="n">
        <f aca="false">VLOOKUP($C44,[3]Topock!$S$5:$T$764,2)</f>
        <v>502709.677419355</v>
      </c>
      <c r="I44" s="132" t="n">
        <f aca="false">VLOOKUP($C44,[3]Ehrenberg!$S$7:$T$536,2)</f>
        <v>957451.612903226</v>
      </c>
      <c r="J44" s="132" t="n">
        <f aca="false">VLOOKUP($C44,'[3]Kern Mojave'!$S$5:$T$533,2)</f>
        <v>344000</v>
      </c>
      <c r="K44" s="132" t="n">
        <f aca="false">VLOOKUP($C44,'[3]PG&amp;E WR'!$S$8:$T$552,2)</f>
        <v>424451.612903226</v>
      </c>
      <c r="L44" s="132" t="n">
        <f aca="false">VLOOKUP($C44,'[3]TW N Needles'!$S$8:$T$536,2)</f>
        <v>711064.516129032</v>
      </c>
      <c r="M44" s="132" t="n">
        <f aca="false">VLOOKUP($C44,'[3]Cali Prod'!$S$5:$T$535,2)</f>
        <v>271290.322580645</v>
      </c>
      <c r="N44" s="132" t="n">
        <v>0</v>
      </c>
      <c r="O44" s="133" t="n">
        <f aca="false">SUM(H44:N44)</f>
        <v>3210967.74193548</v>
      </c>
      <c r="P44" s="132"/>
      <c r="Q44" s="141"/>
      <c r="R44" s="25" t="n">
        <f aca="false">O44-(P44+Q44)</f>
        <v>3210967.74193548</v>
      </c>
      <c r="S44" s="128" t="n">
        <f aca="false">VLOOKUP($C44,'[3]Inj-WD'!$S$4:$U$536,2)</f>
        <v>-405161.290322581</v>
      </c>
      <c r="T44" s="129" t="n">
        <f aca="false">1*(+S44*AA44)</f>
        <v>-12560000</v>
      </c>
      <c r="AA44" s="83" t="n">
        <f aca="false">EOMONTH(C44,0)-C44+1</f>
        <v>31</v>
      </c>
      <c r="AC44" s="0"/>
    </row>
    <row r="45" customFormat="false" ht="12.75" hidden="false" customHeight="false" outlineLevel="0" collapsed="false">
      <c r="A45" s="99" t="n">
        <f aca="false">MONTH(C45)</f>
        <v>9</v>
      </c>
      <c r="B45" s="1" t="n">
        <v>1.03</v>
      </c>
      <c r="C45" s="130" t="n">
        <f aca="false">DATE(YEAR(C44),MONTH(C44)+1,1)</f>
        <v>36770</v>
      </c>
      <c r="D45" s="135" t="n">
        <f aca="false">VLOOKUP($C45,'[3]Total Sendout'!$U$5:$V$1964,2)</f>
        <v>3191666.66666667</v>
      </c>
      <c r="E45" s="132" t="n">
        <v>0</v>
      </c>
      <c r="F45" s="132"/>
      <c r="G45" s="140" t="n">
        <f aca="false">SUM(D45:F45)</f>
        <v>3191666.66666667</v>
      </c>
      <c r="H45" s="132" t="n">
        <f aca="false">VLOOKUP($C45,[3]Topock!$S$5:$T$764,2)</f>
        <v>499333.333333333</v>
      </c>
      <c r="I45" s="132" t="n">
        <f aca="false">VLOOKUP($C45,[3]Ehrenberg!$S$7:$T$536,2)</f>
        <v>1093733.33333333</v>
      </c>
      <c r="J45" s="132" t="n">
        <f aca="false">VLOOKUP($C45,'[3]Kern Mojave'!$S$5:$T$533,2)</f>
        <v>350100</v>
      </c>
      <c r="K45" s="132" t="n">
        <f aca="false">VLOOKUP($C45,'[3]PG&amp;E WR'!$S$8:$T$552,2)</f>
        <v>397033.333333333</v>
      </c>
      <c r="L45" s="132" t="n">
        <f aca="false">VLOOKUP($C45,'[3]TW N Needles'!$S$8:$T$536,2)</f>
        <v>705933.333333333</v>
      </c>
      <c r="M45" s="132" t="n">
        <f aca="false">VLOOKUP($C45,'[3]Cali Prod'!$S$5:$T$535,2)</f>
        <v>265033.333333333</v>
      </c>
      <c r="N45" s="132" t="n">
        <v>0</v>
      </c>
      <c r="O45" s="133" t="n">
        <f aca="false">SUM(H45:N45)</f>
        <v>3311166.66666667</v>
      </c>
      <c r="P45" s="132"/>
      <c r="Q45" s="141"/>
      <c r="R45" s="25" t="n">
        <f aca="false">O45-(P45+Q45)</f>
        <v>3311166.66666667</v>
      </c>
      <c r="S45" s="128" t="n">
        <f aca="false">VLOOKUP($C45,'[3]Inj-WD'!$S$4:$U$536,2)</f>
        <v>118633.333333333</v>
      </c>
      <c r="T45" s="129" t="n">
        <f aca="false">1*(+S45*AA45)</f>
        <v>3559000</v>
      </c>
      <c r="AA45" s="83" t="n">
        <f aca="false">EOMONTH(C45,0)-C45+1</f>
        <v>30</v>
      </c>
      <c r="AC45" s="0"/>
    </row>
    <row r="46" customFormat="false" ht="13.5" hidden="false" customHeight="false" outlineLevel="0" collapsed="false">
      <c r="A46" s="99" t="n">
        <f aca="false">MONTH(C46)</f>
        <v>10</v>
      </c>
      <c r="B46" s="1" t="n">
        <v>1.03</v>
      </c>
      <c r="C46" s="130" t="n">
        <f aca="false">DATE(YEAR(C45),MONTH(C45)+1,1)</f>
        <v>36800</v>
      </c>
      <c r="D46" s="135" t="n">
        <f aca="false">VLOOKUP($C46,'[3]Total Sendout'!$U$5:$V$1964,2)</f>
        <v>3104806.4516129</v>
      </c>
      <c r="E46" s="132" t="n">
        <v>0</v>
      </c>
      <c r="F46" s="132"/>
      <c r="G46" s="140" t="n">
        <f aca="false">SUM(D46:F46)</f>
        <v>3104806.4516129</v>
      </c>
      <c r="H46" s="132" t="n">
        <f aca="false">VLOOKUP($C46,[3]Topock!$S$5:$T$764,2)</f>
        <v>511612.903225806</v>
      </c>
      <c r="I46" s="132" t="n">
        <f aca="false">VLOOKUP($C46,[3]Ehrenberg!$S$7:$T$536,2)</f>
        <v>1165096.77419355</v>
      </c>
      <c r="J46" s="132" t="n">
        <f aca="false">VLOOKUP($C46,'[3]Kern Mojave'!$S$5:$T$533,2)</f>
        <v>383838.709677419</v>
      </c>
      <c r="K46" s="132" t="n">
        <f aca="false">VLOOKUP($C46,'[3]PG&amp;E WR'!$S$8:$T$552,2)</f>
        <v>312290.322580645</v>
      </c>
      <c r="L46" s="132" t="n">
        <f aca="false">VLOOKUP($C46,'[3]TW N Needles'!$S$8:$T$536,2)</f>
        <v>703612.903225806</v>
      </c>
      <c r="M46" s="132" t="n">
        <f aca="false">VLOOKUP($C46,'[3]Cali Prod'!$S$5:$T$535,2)</f>
        <v>277483.870967742</v>
      </c>
      <c r="N46" s="132" t="n">
        <v>0</v>
      </c>
      <c r="O46" s="133" t="n">
        <f aca="false">SUM(H46:N46)</f>
        <v>3353935.48387097</v>
      </c>
      <c r="P46" s="132"/>
      <c r="Q46" s="141"/>
      <c r="R46" s="25" t="n">
        <f aca="false">O46-(P46+Q46)</f>
        <v>3353935.48387097</v>
      </c>
      <c r="S46" s="128" t="n">
        <f aca="false">VLOOKUP($C46,'[3]Inj-WD'!$S$4:$U$536,2)</f>
        <v>254967.741935484</v>
      </c>
      <c r="T46" s="129" t="n">
        <f aca="false">1*(+S46*AA46)</f>
        <v>7904000</v>
      </c>
      <c r="AA46" s="83" t="n">
        <f aca="false">EOMONTH(C46,0)-C46+1</f>
        <v>31</v>
      </c>
      <c r="AC46" s="0"/>
    </row>
    <row r="47" customFormat="false" ht="12.75" hidden="false" customHeight="false" outlineLevel="0" collapsed="false">
      <c r="A47" s="99" t="n">
        <f aca="false">MONTH(C47)</f>
        <v>11</v>
      </c>
      <c r="B47" s="1" t="n">
        <v>1.07</v>
      </c>
      <c r="C47" s="134" t="n">
        <f aca="false">DATE(YEAR(C46),MONTH(C46)+1,1)</f>
        <v>36831</v>
      </c>
      <c r="D47" s="135" t="n">
        <f aca="false">VLOOKUP($C47,'[3]Total Sendout'!$U$5:$V$1964,2)</f>
        <v>3509000</v>
      </c>
      <c r="E47" s="132" t="n">
        <v>0</v>
      </c>
      <c r="F47" s="132"/>
      <c r="G47" s="140" t="n">
        <f aca="false">SUM(D47:F47)</f>
        <v>3509000</v>
      </c>
      <c r="H47" s="132" t="n">
        <f aca="false">VLOOKUP($C47,[3]Topock!$S$5:$T$764,2)</f>
        <v>510266.666666667</v>
      </c>
      <c r="I47" s="132" t="n">
        <f aca="false">VLOOKUP($C47,[3]Ehrenberg!$S$7:$T$536,2)</f>
        <v>1094700</v>
      </c>
      <c r="J47" s="132" t="n">
        <f aca="false">VLOOKUP($C47,'[3]Kern Mojave'!$S$5:$T$533,2)</f>
        <v>269166.666666667</v>
      </c>
      <c r="K47" s="132" t="n">
        <f aca="false">VLOOKUP($C47,'[3]PG&amp;E WR'!$S$8:$T$552,2)</f>
        <v>194333.333333333</v>
      </c>
      <c r="L47" s="132" t="n">
        <f aca="false">VLOOKUP($C47,'[3]TW N Needles'!$S$8:$T$536,2)</f>
        <v>648266.666666667</v>
      </c>
      <c r="M47" s="132" t="n">
        <f aca="false">VLOOKUP($C47,'[3]Cali Prod'!$S$5:$T$535,2)</f>
        <v>306533.333333333</v>
      </c>
      <c r="N47" s="132" t="n">
        <v>0</v>
      </c>
      <c r="O47" s="133" t="n">
        <f aca="false">SUM(H47:N47)</f>
        <v>3023266.66666667</v>
      </c>
      <c r="P47" s="132"/>
      <c r="Q47" s="141"/>
      <c r="R47" s="25" t="n">
        <f aca="false">O47-(P47+Q47)</f>
        <v>3023266.66666667</v>
      </c>
      <c r="S47" s="128" t="n">
        <f aca="false">VLOOKUP($C47,'[3]Inj-WD'!$S$4:$U$536,2)</f>
        <v>-491766.666666667</v>
      </c>
      <c r="T47" s="129" t="n">
        <f aca="false">1*(+S47*AA47)</f>
        <v>-14753000</v>
      </c>
      <c r="AA47" s="83" t="n">
        <f aca="false">EOMONTH(C47,0)-C47+1</f>
        <v>30</v>
      </c>
      <c r="AC47" s="0"/>
    </row>
    <row r="48" customFormat="false" ht="12.75" hidden="false" customHeight="false" outlineLevel="0" collapsed="false">
      <c r="A48" s="99" t="n">
        <f aca="false">MONTH(C48)</f>
        <v>12</v>
      </c>
      <c r="B48" s="1" t="n">
        <v>1.07</v>
      </c>
      <c r="C48" s="130" t="n">
        <f aca="false">DATE(YEAR(C47),MONTH(C47)+1,1)</f>
        <v>36861</v>
      </c>
      <c r="D48" s="135" t="n">
        <f aca="false">VLOOKUP($C48,'[3]Total Sendout'!$U$5:$V$1964,2)</f>
        <v>3433677.41935484</v>
      </c>
      <c r="E48" s="132" t="n">
        <v>0</v>
      </c>
      <c r="F48" s="132"/>
      <c r="G48" s="140" t="n">
        <f aca="false">SUM(D48:F48)</f>
        <v>3433677.41935484</v>
      </c>
      <c r="H48" s="132" t="n">
        <f aca="false">VLOOKUP($C48,[3]Topock!$S$5:$T$764,2)</f>
        <v>527032.258064516</v>
      </c>
      <c r="I48" s="132" t="n">
        <f aca="false">VLOOKUP($C48,[3]Ehrenberg!$S$7:$T$536,2)</f>
        <v>1181935.48387097</v>
      </c>
      <c r="J48" s="132" t="n">
        <f aca="false">VLOOKUP($C48,'[3]Kern Mojave'!$S$5:$T$533,2)</f>
        <v>391709.677419355</v>
      </c>
      <c r="K48" s="132" t="n">
        <f aca="false">VLOOKUP($C48,'[3]PG&amp;E WR'!$S$8:$T$552,2)</f>
        <v>303677.419354839</v>
      </c>
      <c r="L48" s="132" t="n">
        <f aca="false">VLOOKUP($C48,'[3]TW N Needles'!$S$8:$T$536,2)</f>
        <v>737516.129032258</v>
      </c>
      <c r="M48" s="132" t="n">
        <f aca="false">VLOOKUP($C48,'[3]Cali Prod'!$S$5:$T$535,2)</f>
        <v>297451.612903226</v>
      </c>
      <c r="N48" s="132" t="n">
        <v>0</v>
      </c>
      <c r="O48" s="133" t="n">
        <f aca="false">SUM(H48:N48)</f>
        <v>3439322.58064516</v>
      </c>
      <c r="P48" s="132"/>
      <c r="Q48" s="141"/>
      <c r="R48" s="25" t="n">
        <f aca="false">O48-(P48+Q48)</f>
        <v>3439322.58064516</v>
      </c>
      <c r="S48" s="128" t="n">
        <f aca="false">VLOOKUP($C48,'[3]Inj-WD'!$S$4:$U$536,2)</f>
        <v>4032.25806451613</v>
      </c>
      <c r="T48" s="129" t="n">
        <f aca="false">1*(+S48*AA48)</f>
        <v>125000</v>
      </c>
      <c r="AA48" s="83" t="n">
        <f aca="false">EOMONTH(C48,0)-C48+1</f>
        <v>31</v>
      </c>
      <c r="AC48" s="0"/>
    </row>
    <row r="49" customFormat="false" ht="12.75" hidden="false" customHeight="false" outlineLevel="0" collapsed="false">
      <c r="A49" s="99" t="n">
        <f aca="false">MONTH(C49)</f>
        <v>1</v>
      </c>
      <c r="B49" s="1" t="n">
        <v>1.03</v>
      </c>
      <c r="C49" s="130" t="n">
        <f aca="false">DATE(YEAR(C48),MONTH(C48)+1,1)</f>
        <v>36892</v>
      </c>
      <c r="D49" s="139" t="n">
        <f aca="false">+D37*B49</f>
        <v>3217188.38709677</v>
      </c>
      <c r="E49" s="132" t="n">
        <v>450000</v>
      </c>
      <c r="F49" s="132"/>
      <c r="G49" s="140" t="n">
        <f aca="false">SUM(D49:F49)</f>
        <v>3667188.38709677</v>
      </c>
      <c r="H49" s="132" t="n">
        <f aca="false">VLOOKUP($C49,[3]Topock!$S$5:$T$764,2)</f>
        <v>538000</v>
      </c>
      <c r="I49" s="132" t="n">
        <f aca="false">VLOOKUP($C49,[3]Ehrenberg!$S$7:$T$536,2)</f>
        <v>1193000</v>
      </c>
      <c r="J49" s="132" t="n">
        <f aca="false">VLOOKUP($C49,'[3]Kern Mojave'!$S$5:$T$533,2)</f>
        <v>424181.818181818</v>
      </c>
      <c r="K49" s="132" t="n">
        <f aca="false">VLOOKUP($C49,'[3]PG&amp;E WR'!$S$8:$T$552,2)</f>
        <v>276727.272727273</v>
      </c>
      <c r="L49" s="132" t="n">
        <f aca="false">VLOOKUP($C49,'[3]TW N Needles'!$S$8:$T$536,2)</f>
        <v>747545.454545455</v>
      </c>
      <c r="M49" s="132" t="n">
        <f aca="false">VLOOKUP($C49,'[3]Cali Prod'!$S$5:$T$535,2)</f>
        <v>295454.545454545</v>
      </c>
      <c r="N49" s="132" t="n">
        <v>0</v>
      </c>
      <c r="O49" s="133" t="n">
        <f aca="false">SUM(H49:N49)</f>
        <v>3474909.09090909</v>
      </c>
      <c r="P49" s="132"/>
      <c r="Q49" s="141"/>
      <c r="R49" s="25" t="n">
        <f aca="false">O49-(P49+Q49)</f>
        <v>3474909.09090909</v>
      </c>
      <c r="S49" s="142" t="n">
        <f aca="false">$R49-$G49</f>
        <v>-192279.296187683</v>
      </c>
      <c r="T49" s="129" t="n">
        <f aca="false">1*(+S49*AA49)</f>
        <v>-5960658.18181819</v>
      </c>
      <c r="AA49" s="83" t="n">
        <f aca="false">EOMONTH(C49,0)-C49+1</f>
        <v>31</v>
      </c>
      <c r="AC49" s="0"/>
    </row>
    <row r="50" customFormat="false" ht="12.75" hidden="false" customHeight="false" outlineLevel="0" collapsed="false">
      <c r="A50" s="99" t="n">
        <f aca="false">MONTH(C50)</f>
        <v>2</v>
      </c>
      <c r="B50" s="1" t="n">
        <v>1.03</v>
      </c>
      <c r="C50" s="130" t="n">
        <f aca="false">DATE(YEAR(C49),MONTH(C49)+1,1)</f>
        <v>36923</v>
      </c>
      <c r="D50" s="139" t="n">
        <f aca="false">+D38*B50</f>
        <v>3161531.72413793</v>
      </c>
      <c r="E50" s="132" t="n">
        <v>175000</v>
      </c>
      <c r="F50" s="132" t="n">
        <f aca="false">VLOOKUP($C50,'Power Curve'!$D$8:$AX$282,44)</f>
        <v>0</v>
      </c>
      <c r="G50" s="140" t="n">
        <f aca="false">SUM(D50:F50)</f>
        <v>3336531.72413793</v>
      </c>
      <c r="H50" s="139" t="n">
        <v>520000</v>
      </c>
      <c r="I50" s="132" t="n">
        <v>1200000</v>
      </c>
      <c r="J50" s="132" t="n">
        <v>375000</v>
      </c>
      <c r="K50" s="143" t="n">
        <f aca="false">VLOOKUP($C50,[4]Forecast!$B$1:$Y$65,16,0)*1000</f>
        <v>250000</v>
      </c>
      <c r="L50" s="132" t="n">
        <v>750000</v>
      </c>
      <c r="M50" s="132" t="n">
        <v>300000</v>
      </c>
      <c r="N50" s="132" t="n">
        <v>0</v>
      </c>
      <c r="O50" s="133" t="n">
        <f aca="false">SUM(H50:N50)</f>
        <v>3395000</v>
      </c>
      <c r="P50" s="132"/>
      <c r="Q50" s="141" t="n">
        <f aca="false">VLOOKUP($C50,'Power Curve'!$D$8:$DU$282,121)+VLOOKUP($C50,'Power Curve'!$D$8:$FD$282,141)</f>
        <v>0</v>
      </c>
      <c r="R50" s="25" t="n">
        <f aca="false">O50-(P50+Q50)</f>
        <v>3395000</v>
      </c>
      <c r="S50" s="142" t="n">
        <f aca="false">$R50-$G50</f>
        <v>58468.2758620689</v>
      </c>
      <c r="T50" s="129" t="n">
        <f aca="false">1*(+S50*AA50)</f>
        <v>1637111.72413793</v>
      </c>
      <c r="AA50" s="83" t="n">
        <f aca="false">EOMONTH(C50,0)-C50+1</f>
        <v>28</v>
      </c>
      <c r="AC50" s="0"/>
    </row>
    <row r="51" customFormat="false" ht="13.5" hidden="false" customHeight="false" outlineLevel="0" collapsed="false">
      <c r="A51" s="99" t="n">
        <f aca="false">MONTH(C51)</f>
        <v>3</v>
      </c>
      <c r="B51" s="1" t="n">
        <v>1.03</v>
      </c>
      <c r="C51" s="130" t="n">
        <f aca="false">DATE(YEAR(C50),MONTH(C50)+1,1)</f>
        <v>36951</v>
      </c>
      <c r="D51" s="139" t="n">
        <f aca="false">+D39*B51</f>
        <v>2910115.48387097</v>
      </c>
      <c r="E51" s="132" t="n">
        <v>150000</v>
      </c>
      <c r="F51" s="132" t="n">
        <f aca="false">VLOOKUP($C51,'Power Curve'!$D$8:$AX$282,44)</f>
        <v>0</v>
      </c>
      <c r="G51" s="140" t="n">
        <f aca="false">SUM(D51:F51)</f>
        <v>3060115.48387097</v>
      </c>
      <c r="H51" s="139" t="n">
        <v>520000</v>
      </c>
      <c r="I51" s="132" t="n">
        <v>1200000</v>
      </c>
      <c r="J51" s="132" t="n">
        <v>375000</v>
      </c>
      <c r="K51" s="143" t="n">
        <f aca="false">VLOOKUP($C51,[4]Forecast!$B$1:$Y$65,16,0)*1000</f>
        <v>250000</v>
      </c>
      <c r="L51" s="132" t="n">
        <v>750000</v>
      </c>
      <c r="M51" s="132" t="n">
        <v>300000</v>
      </c>
      <c r="N51" s="132" t="n">
        <v>0</v>
      </c>
      <c r="O51" s="133" t="n">
        <f aca="false">SUM(H51:N51)</f>
        <v>3395000</v>
      </c>
      <c r="P51" s="132"/>
      <c r="Q51" s="141" t="e">
        <f aca="false">VLOOKUP($C51,'Power Curve'!$D$8:$DU$282,121)+VLOOKUP($C51,'Power Curve'!$D$8:$FD$282,141)</f>
        <v>#N/A</v>
      </c>
      <c r="R51" s="23" t="e">
        <f aca="false">O51-(P51+Q51)</f>
        <v>#N/A</v>
      </c>
      <c r="S51" s="142" t="e">
        <f aca="false">$R51-$G51</f>
        <v>#N/A</v>
      </c>
      <c r="T51" s="129" t="e">
        <f aca="false">1*(+S51*AA51)</f>
        <v>#N/A</v>
      </c>
      <c r="AA51" s="83" t="n">
        <f aca="false">EOMONTH(C51,0)-C51+1</f>
        <v>31</v>
      </c>
      <c r="AC51" s="0"/>
    </row>
    <row r="52" customFormat="false" ht="12.75" hidden="false" customHeight="false" outlineLevel="0" collapsed="false">
      <c r="A52" s="99" t="n">
        <f aca="false">MONTH(C52)</f>
        <v>4</v>
      </c>
      <c r="B52" s="1" t="n">
        <v>1.03</v>
      </c>
      <c r="C52" s="124" t="n">
        <f aca="false">DATE(YEAR(C51),MONTH(C51)+1,1)</f>
        <v>36982</v>
      </c>
      <c r="D52" s="139" t="n">
        <f aca="false">+D40*B52</f>
        <v>2495655.66666667</v>
      </c>
      <c r="E52" s="132" t="n">
        <v>350000</v>
      </c>
      <c r="F52" s="132" t="n">
        <f aca="false">VLOOKUP($C52,'Power Curve'!$D$8:$AX$282,44)</f>
        <v>0</v>
      </c>
      <c r="G52" s="140" t="n">
        <f aca="false">SUM(D52:F52)</f>
        <v>2845655.66666667</v>
      </c>
      <c r="H52" s="139" t="n">
        <v>520000</v>
      </c>
      <c r="I52" s="132" t="n">
        <v>1200000</v>
      </c>
      <c r="J52" s="132" t="n">
        <v>375000</v>
      </c>
      <c r="K52" s="144" t="n">
        <f aca="false">VLOOKUP($C52,[4]Forecast!$B$1:$Y$65,16,0)*1000</f>
        <v>300000</v>
      </c>
      <c r="L52" s="132" t="n">
        <v>750000</v>
      </c>
      <c r="M52" s="132" t="n">
        <v>300000</v>
      </c>
      <c r="N52" s="132" t="n">
        <v>0</v>
      </c>
      <c r="O52" s="133" t="n">
        <f aca="false">SUM(H52:N52)</f>
        <v>3445000</v>
      </c>
      <c r="P52" s="132"/>
      <c r="Q52" s="141" t="e">
        <f aca="false">VLOOKUP($C52,'Power Curve'!$D$8:$DU$282,121)+VLOOKUP($C52,'Power Curve'!$D$8:$FD$282,141)</f>
        <v>#N/A</v>
      </c>
      <c r="R52" s="25" t="e">
        <f aca="false">O52-(P52+Q52)</f>
        <v>#N/A</v>
      </c>
      <c r="S52" s="142" t="e">
        <f aca="false">$R52-$G52</f>
        <v>#N/A</v>
      </c>
      <c r="T52" s="129" t="e">
        <f aca="false">1*(+S52*AA52)</f>
        <v>#N/A</v>
      </c>
      <c r="AA52" s="83" t="n">
        <f aca="false">EOMONTH(C52,0)-C52+1</f>
        <v>30</v>
      </c>
      <c r="AC52" s="0"/>
    </row>
    <row r="53" customFormat="false" ht="12.75" hidden="false" customHeight="false" outlineLevel="0" collapsed="false">
      <c r="A53" s="99" t="n">
        <f aca="false">MONTH(C53)</f>
        <v>5</v>
      </c>
      <c r="B53" s="1" t="n">
        <v>1.03</v>
      </c>
      <c r="C53" s="130" t="n">
        <f aca="false">DATE(YEAR(C52),MONTH(C52)+1,1)</f>
        <v>37012</v>
      </c>
      <c r="D53" s="139" t="n">
        <f aca="false">+D41*B53</f>
        <v>2745647.74193548</v>
      </c>
      <c r="E53" s="132" t="n">
        <v>100000</v>
      </c>
      <c r="F53" s="132" t="n">
        <f aca="false">VLOOKUP($C53,'Power Curve'!$D$8:$AX$282,44)</f>
        <v>0</v>
      </c>
      <c r="G53" s="140" t="n">
        <f aca="false">SUM(D53:F53)</f>
        <v>2845647.74193548</v>
      </c>
      <c r="H53" s="139" t="n">
        <v>520000</v>
      </c>
      <c r="I53" s="132" t="n">
        <v>1200000</v>
      </c>
      <c r="J53" s="132" t="n">
        <v>375000</v>
      </c>
      <c r="K53" s="144" t="n">
        <f aca="false">VLOOKUP($C53,[4]Forecast!$B$1:$Y$65,16,0)*1000</f>
        <v>300000</v>
      </c>
      <c r="L53" s="132" t="n">
        <v>750000</v>
      </c>
      <c r="M53" s="132" t="n">
        <v>300000</v>
      </c>
      <c r="N53" s="132" t="n">
        <v>0</v>
      </c>
      <c r="O53" s="133" t="n">
        <f aca="false">SUM(H53:N53)</f>
        <v>3445000</v>
      </c>
      <c r="P53" s="132"/>
      <c r="Q53" s="141" t="e">
        <f aca="false">VLOOKUP($C53,'Power Curve'!$D$8:$DU$282,121)+VLOOKUP($C53,'Power Curve'!$D$8:$FD$282,141)</f>
        <v>#N/A</v>
      </c>
      <c r="R53" s="25" t="e">
        <f aca="false">O53-(P53+Q53)</f>
        <v>#N/A</v>
      </c>
      <c r="S53" s="142" t="e">
        <f aca="false">$R53-$G53</f>
        <v>#N/A</v>
      </c>
      <c r="T53" s="129" t="e">
        <f aca="false">1*(+S53*AA53)</f>
        <v>#N/A</v>
      </c>
      <c r="AA53" s="83" t="n">
        <f aca="false">EOMONTH(C53,0)-C53+1</f>
        <v>31</v>
      </c>
      <c r="AC53" s="0"/>
    </row>
    <row r="54" customFormat="false" ht="12.75" hidden="false" customHeight="false" outlineLevel="0" collapsed="false">
      <c r="A54" s="99" t="n">
        <f aca="false">MONTH(C54)</f>
        <v>6</v>
      </c>
      <c r="B54" s="1" t="n">
        <v>1.03</v>
      </c>
      <c r="C54" s="130" t="n">
        <f aca="false">DATE(YEAR(C53),MONTH(C53)+1,1)</f>
        <v>37043</v>
      </c>
      <c r="D54" s="139" t="n">
        <f aca="false">+D42*B54</f>
        <v>3190837</v>
      </c>
      <c r="E54" s="132" t="n">
        <v>100000</v>
      </c>
      <c r="F54" s="132" t="n">
        <f aca="false">VLOOKUP($C54,'Power Curve'!$D$8:$AX$282,44)</f>
        <v>0</v>
      </c>
      <c r="G54" s="140" t="n">
        <f aca="false">SUM(D54:F54)</f>
        <v>3290837</v>
      </c>
      <c r="H54" s="139" t="n">
        <v>520000</v>
      </c>
      <c r="I54" s="132" t="n">
        <v>1200000</v>
      </c>
      <c r="J54" s="132" t="n">
        <v>375000</v>
      </c>
      <c r="K54" s="144" t="n">
        <f aca="false">VLOOKUP($C54,[4]Forecast!$B$1:$Y$65,16,0)*1000</f>
        <v>300000</v>
      </c>
      <c r="L54" s="132" t="n">
        <v>750000</v>
      </c>
      <c r="M54" s="132" t="n">
        <v>300000</v>
      </c>
      <c r="N54" s="132" t="n">
        <v>0</v>
      </c>
      <c r="O54" s="133" t="n">
        <f aca="false">SUM(H54:N54)</f>
        <v>3445000</v>
      </c>
      <c r="P54" s="132"/>
      <c r="Q54" s="141" t="e">
        <f aca="false">VLOOKUP($C54,'Power Curve'!$D$8:$DU$282,121)+VLOOKUP($C54,'Power Curve'!$D$8:$FD$282,141)</f>
        <v>#N/A</v>
      </c>
      <c r="R54" s="25" t="e">
        <f aca="false">O54-(P54+Q54)</f>
        <v>#N/A</v>
      </c>
      <c r="S54" s="142" t="e">
        <f aca="false">$R54-$G54</f>
        <v>#N/A</v>
      </c>
      <c r="T54" s="129" t="e">
        <f aca="false">1*(+S54*AA54)</f>
        <v>#N/A</v>
      </c>
      <c r="AA54" s="83" t="n">
        <f aca="false">EOMONTH(C54,0)-C54+1</f>
        <v>30</v>
      </c>
      <c r="AC54" s="0"/>
    </row>
    <row r="55" customFormat="false" ht="12.75" hidden="false" customHeight="false" outlineLevel="0" collapsed="false">
      <c r="A55" s="99" t="n">
        <f aca="false">MONTH(C55)</f>
        <v>7</v>
      </c>
      <c r="B55" s="1" t="n">
        <v>1.03</v>
      </c>
      <c r="C55" s="130" t="n">
        <f aca="false">DATE(YEAR(C54),MONTH(C54)+1,1)</f>
        <v>37073</v>
      </c>
      <c r="D55" s="139" t="n">
        <f aca="false">+D43*B55</f>
        <v>3420430.64516129</v>
      </c>
      <c r="E55" s="132" t="n">
        <v>100000</v>
      </c>
      <c r="F55" s="132" t="n">
        <f aca="false">VLOOKUP($C55,'Power Curve'!$D$8:$AX$282,44)</f>
        <v>0</v>
      </c>
      <c r="G55" s="140" t="n">
        <f aca="false">SUM(D55:F55)</f>
        <v>3520430.64516129</v>
      </c>
      <c r="H55" s="139" t="n">
        <v>520000</v>
      </c>
      <c r="I55" s="132" t="n">
        <v>1200000</v>
      </c>
      <c r="J55" s="132" t="n">
        <v>375000</v>
      </c>
      <c r="K55" s="144" t="n">
        <f aca="false">VLOOKUP($C55,[4]Forecast!$B$1:$Y$65,16,0)*1000</f>
        <v>300000</v>
      </c>
      <c r="L55" s="132" t="n">
        <v>750000</v>
      </c>
      <c r="M55" s="132" t="n">
        <v>300000</v>
      </c>
      <c r="N55" s="141" t="n">
        <v>120000</v>
      </c>
      <c r="O55" s="133" t="n">
        <f aca="false">SUM(H55:N55)</f>
        <v>3565000</v>
      </c>
      <c r="P55" s="132"/>
      <c r="Q55" s="141" t="e">
        <f aca="false">VLOOKUP($C55,'Power Curve'!$D$8:$DU$282,121)+VLOOKUP($C55,'Power Curve'!$D$8:$FD$282,141)</f>
        <v>#N/A</v>
      </c>
      <c r="R55" s="25" t="e">
        <f aca="false">O55-(P55+Q55)</f>
        <v>#N/A</v>
      </c>
      <c r="S55" s="142" t="e">
        <f aca="false">$R55-$G55</f>
        <v>#N/A</v>
      </c>
      <c r="T55" s="129" t="e">
        <f aca="false">1*(+S55*AA55)</f>
        <v>#N/A</v>
      </c>
      <c r="AA55" s="83" t="n">
        <f aca="false">EOMONTH(C55,0)-C55+1</f>
        <v>31</v>
      </c>
      <c r="AC55" s="0"/>
    </row>
    <row r="56" customFormat="false" ht="12.75" hidden="false" customHeight="false" outlineLevel="0" collapsed="false">
      <c r="A56" s="99" t="n">
        <f aca="false">MONTH(C56)</f>
        <v>8</v>
      </c>
      <c r="B56" s="1" t="n">
        <v>1.03</v>
      </c>
      <c r="C56" s="130" t="n">
        <f aca="false">DATE(YEAR(C55),MONTH(C55)+1,1)</f>
        <v>37104</v>
      </c>
      <c r="D56" s="139" t="n">
        <f aca="false">+D44*B56</f>
        <v>3724646.12903226</v>
      </c>
      <c r="E56" s="132" t="n">
        <v>0</v>
      </c>
      <c r="F56" s="132" t="n">
        <f aca="false">VLOOKUP($C56,'Power Curve'!$D$8:$AX$282,44)</f>
        <v>0</v>
      </c>
      <c r="G56" s="140" t="n">
        <f aca="false">SUM(D56:F56)</f>
        <v>3724646.12903226</v>
      </c>
      <c r="H56" s="139" t="n">
        <v>520000</v>
      </c>
      <c r="I56" s="132" t="n">
        <v>1200000</v>
      </c>
      <c r="J56" s="132" t="n">
        <v>375000</v>
      </c>
      <c r="K56" s="144" t="n">
        <f aca="false">VLOOKUP($C56,[4]Forecast!$B$1:$Y$65,16,0)*1000</f>
        <v>300000</v>
      </c>
      <c r="L56" s="132" t="n">
        <v>750000</v>
      </c>
      <c r="M56" s="132" t="n">
        <v>300000</v>
      </c>
      <c r="N56" s="141" t="n">
        <v>120000</v>
      </c>
      <c r="O56" s="133" t="n">
        <f aca="false">SUM(H56:N56)</f>
        <v>3565000</v>
      </c>
      <c r="P56" s="132"/>
      <c r="Q56" s="141" t="e">
        <f aca="false">VLOOKUP($C56,'Power Curve'!$D$8:$DU$282,121)+VLOOKUP($C56,'Power Curve'!$D$8:$FD$282,141)</f>
        <v>#N/A</v>
      </c>
      <c r="R56" s="25" t="e">
        <f aca="false">O56-(P56+Q56)</f>
        <v>#N/A</v>
      </c>
      <c r="S56" s="142" t="e">
        <f aca="false">$R56-$G56</f>
        <v>#N/A</v>
      </c>
      <c r="T56" s="129" t="e">
        <f aca="false">1*(+S56*AA56)</f>
        <v>#N/A</v>
      </c>
      <c r="AA56" s="83" t="n">
        <f aca="false">EOMONTH(C56,0)-C56+1</f>
        <v>31</v>
      </c>
      <c r="AC56" s="0"/>
    </row>
    <row r="57" customFormat="false" ht="12.75" hidden="false" customHeight="false" outlineLevel="0" collapsed="false">
      <c r="A57" s="99" t="n">
        <f aca="false">MONTH(C57)</f>
        <v>9</v>
      </c>
      <c r="B57" s="1" t="n">
        <v>1.03</v>
      </c>
      <c r="C57" s="130" t="n">
        <f aca="false">DATE(YEAR(C56),MONTH(C56)+1,1)</f>
        <v>37135</v>
      </c>
      <c r="D57" s="139" t="n">
        <f aca="false">$G45*$B57</f>
        <v>3287416.66666667</v>
      </c>
      <c r="E57" s="132" t="n">
        <v>50000</v>
      </c>
      <c r="F57" s="132" t="n">
        <f aca="false">VLOOKUP($C57,'Power Curve'!$D$8:$AX$282,44)</f>
        <v>0</v>
      </c>
      <c r="G57" s="140" t="n">
        <f aca="false">SUM(D57:F57)</f>
        <v>3337416.66666667</v>
      </c>
      <c r="H57" s="139" t="n">
        <v>520000</v>
      </c>
      <c r="I57" s="132" t="n">
        <v>1200000</v>
      </c>
      <c r="J57" s="132" t="n">
        <v>375000</v>
      </c>
      <c r="K57" s="144" t="n">
        <f aca="false">VLOOKUP($C57,[4]Forecast!$B$1:$Y$65,16,0)*1000</f>
        <v>300000</v>
      </c>
      <c r="L57" s="132" t="n">
        <v>750000</v>
      </c>
      <c r="M57" s="132" t="n">
        <v>300000</v>
      </c>
      <c r="N57" s="141" t="n">
        <v>120000</v>
      </c>
      <c r="O57" s="133" t="n">
        <f aca="false">SUM(H57:N57)</f>
        <v>3565000</v>
      </c>
      <c r="P57" s="132"/>
      <c r="Q57" s="141" t="e">
        <f aca="false">VLOOKUP($C57,'Power Curve'!$D$8:$DU$282,121)+VLOOKUP($C57,'Power Curve'!$D$8:$FD$282,141)</f>
        <v>#N/A</v>
      </c>
      <c r="R57" s="25" t="e">
        <f aca="false">O57-(P57+Q57)</f>
        <v>#N/A</v>
      </c>
      <c r="S57" s="142" t="e">
        <f aca="false">$R57-$G57</f>
        <v>#N/A</v>
      </c>
      <c r="T57" s="129" t="e">
        <f aca="false">1*(+S57*AA57)</f>
        <v>#N/A</v>
      </c>
      <c r="AA57" s="83" t="n">
        <f aca="false">EOMONTH(C57,0)-C57+1</f>
        <v>30</v>
      </c>
      <c r="AC57" s="0"/>
    </row>
    <row r="58" customFormat="false" ht="13.5" hidden="false" customHeight="false" outlineLevel="0" collapsed="false">
      <c r="A58" s="99" t="n">
        <f aca="false">MONTH(C58)</f>
        <v>10</v>
      </c>
      <c r="B58" s="1" t="n">
        <v>1.03</v>
      </c>
      <c r="C58" s="130" t="n">
        <f aca="false">DATE(YEAR(C57),MONTH(C57)+1,1)</f>
        <v>37165</v>
      </c>
      <c r="D58" s="139" t="n">
        <f aca="false">$G46*$B58</f>
        <v>3197950.64516129</v>
      </c>
      <c r="E58" s="132" t="n">
        <v>0</v>
      </c>
      <c r="F58" s="132" t="n">
        <f aca="false">VLOOKUP($C58,'Power Curve'!$D$8:$AX$282,44)</f>
        <v>0</v>
      </c>
      <c r="G58" s="140" t="n">
        <f aca="false">SUM(D58:F58)</f>
        <v>3197950.64516129</v>
      </c>
      <c r="H58" s="139" t="n">
        <v>520000</v>
      </c>
      <c r="I58" s="132" t="n">
        <v>1200000</v>
      </c>
      <c r="J58" s="132" t="n">
        <v>375000</v>
      </c>
      <c r="K58" s="144" t="n">
        <f aca="false">VLOOKUP($C58,[4]Forecast!$B$1:$Y$65,16,0)*1000</f>
        <v>300000</v>
      </c>
      <c r="L58" s="132" t="n">
        <v>750000</v>
      </c>
      <c r="M58" s="132" t="n">
        <v>300000</v>
      </c>
      <c r="N58" s="141" t="n">
        <v>120000</v>
      </c>
      <c r="O58" s="133" t="n">
        <f aca="false">SUM(H58:N58)</f>
        <v>3565000</v>
      </c>
      <c r="P58" s="132"/>
      <c r="Q58" s="141" t="e">
        <f aca="false">VLOOKUP($C58,'Power Curve'!$D$8:$DU$282,121)+VLOOKUP($C58,'Power Curve'!$D$8:$FD$282,141)</f>
        <v>#N/A</v>
      </c>
      <c r="R58" s="25" t="e">
        <f aca="false">O58-(P58+Q58)</f>
        <v>#N/A</v>
      </c>
      <c r="S58" s="142" t="e">
        <f aca="false">$R58-$G58</f>
        <v>#N/A</v>
      </c>
      <c r="T58" s="129" t="e">
        <f aca="false">1*(+S58*AA58)</f>
        <v>#N/A</v>
      </c>
      <c r="AA58" s="83" t="n">
        <f aca="false">EOMONTH(C58,0)-C58+1</f>
        <v>31</v>
      </c>
      <c r="AC58" s="0"/>
    </row>
    <row r="59" customFormat="false" ht="12.75" hidden="false" customHeight="false" outlineLevel="0" collapsed="false">
      <c r="A59" s="99" t="n">
        <f aca="false">MONTH(C59)</f>
        <v>11</v>
      </c>
      <c r="B59" s="1" t="n">
        <v>1.03</v>
      </c>
      <c r="C59" s="134" t="n">
        <f aca="false">DATE(YEAR(C58),MONTH(C58)+1,1)</f>
        <v>37196</v>
      </c>
      <c r="D59" s="139" t="n">
        <f aca="false">$G47*$B59</f>
        <v>3614270</v>
      </c>
      <c r="E59" s="132" t="n">
        <v>0</v>
      </c>
      <c r="F59" s="132" t="n">
        <f aca="false">VLOOKUP($C59,'Power Curve'!$D$8:$AX$282,44)</f>
        <v>0</v>
      </c>
      <c r="G59" s="140" t="n">
        <f aca="false">SUM(D59:F59)</f>
        <v>3614270</v>
      </c>
      <c r="H59" s="139" t="n">
        <v>520000</v>
      </c>
      <c r="I59" s="132" t="n">
        <v>1200000</v>
      </c>
      <c r="J59" s="132" t="n">
        <v>375000</v>
      </c>
      <c r="K59" s="144" t="n">
        <f aca="false">VLOOKUP($C59,[4]Forecast!$B$1:$Y$65,16,0)*1000</f>
        <v>150000</v>
      </c>
      <c r="L59" s="132" t="n">
        <v>750000</v>
      </c>
      <c r="M59" s="132" t="n">
        <v>300000</v>
      </c>
      <c r="N59" s="141" t="n">
        <v>120000</v>
      </c>
      <c r="O59" s="133" t="n">
        <f aca="false">SUM(H59:N59)</f>
        <v>3415000</v>
      </c>
      <c r="P59" s="132"/>
      <c r="Q59" s="141" t="e">
        <f aca="false">VLOOKUP($C59,'Power Curve'!$D$8:$DU$282,121)+VLOOKUP($C59,'Power Curve'!$D$8:$FD$282,141)</f>
        <v>#N/A</v>
      </c>
      <c r="R59" s="25" t="e">
        <f aca="false">O59-(P59+Q59)</f>
        <v>#N/A</v>
      </c>
      <c r="S59" s="142" t="e">
        <f aca="false">$R59-$G59</f>
        <v>#N/A</v>
      </c>
      <c r="T59" s="129" t="e">
        <f aca="false">1*(+S59*AA59)</f>
        <v>#N/A</v>
      </c>
      <c r="AA59" s="83" t="n">
        <f aca="false">EOMONTH(C59,0)-C59+1</f>
        <v>30</v>
      </c>
      <c r="AC59" s="0"/>
    </row>
    <row r="60" customFormat="false" ht="12.75" hidden="false" customHeight="false" outlineLevel="0" collapsed="false">
      <c r="A60" s="99" t="n">
        <f aca="false">MONTH(C60)</f>
        <v>12</v>
      </c>
      <c r="B60" s="1" t="n">
        <v>1.03</v>
      </c>
      <c r="C60" s="130" t="n">
        <f aca="false">DATE(YEAR(C59),MONTH(C59)+1,1)</f>
        <v>37226</v>
      </c>
      <c r="D60" s="139" t="n">
        <f aca="false">$G48*$B60</f>
        <v>3536687.74193548</v>
      </c>
      <c r="E60" s="132" t="n">
        <v>0</v>
      </c>
      <c r="F60" s="132" t="n">
        <f aca="false">VLOOKUP($C60,'Power Curve'!$D$8:$AX$282,44)</f>
        <v>0</v>
      </c>
      <c r="G60" s="140" t="n">
        <f aca="false">SUM(D60:F60)</f>
        <v>3536687.74193548</v>
      </c>
      <c r="H60" s="139" t="n">
        <v>520000</v>
      </c>
      <c r="I60" s="132" t="n">
        <v>1200000</v>
      </c>
      <c r="J60" s="132" t="n">
        <v>375000</v>
      </c>
      <c r="K60" s="144" t="n">
        <f aca="false">VLOOKUP($C60,[4]Forecast!$B$1:$Y$65,16,0)*1000</f>
        <v>150000</v>
      </c>
      <c r="L60" s="132" t="n">
        <v>750000</v>
      </c>
      <c r="M60" s="132" t="n">
        <v>300000</v>
      </c>
      <c r="N60" s="141" t="n">
        <v>120000</v>
      </c>
      <c r="O60" s="133" t="n">
        <f aca="false">SUM(H60:N60)</f>
        <v>3415000</v>
      </c>
      <c r="P60" s="132"/>
      <c r="Q60" s="141" t="e">
        <f aca="false">VLOOKUP($C60,'Power Curve'!$D$8:$DU$282,121)+VLOOKUP($C60,'Power Curve'!$D$8:$FD$282,141)</f>
        <v>#N/A</v>
      </c>
      <c r="R60" s="25" t="e">
        <f aca="false">O60-(P60+Q60)</f>
        <v>#N/A</v>
      </c>
      <c r="S60" s="142" t="e">
        <f aca="false">$R60-$G60</f>
        <v>#N/A</v>
      </c>
      <c r="T60" s="129" t="e">
        <f aca="false">1*(+S60*AA60)</f>
        <v>#N/A</v>
      </c>
      <c r="AA60" s="83" t="n">
        <f aca="false">EOMONTH(C60,0)-C60+1</f>
        <v>31</v>
      </c>
      <c r="AC60" s="0"/>
    </row>
    <row r="61" customFormat="false" ht="12.75" hidden="false" customHeight="false" outlineLevel="0" collapsed="false">
      <c r="A61" s="99" t="n">
        <f aca="false">MONTH(C61)</f>
        <v>1</v>
      </c>
      <c r="B61" s="1" t="n">
        <v>1</v>
      </c>
      <c r="C61" s="130" t="n">
        <f aca="false">DATE(YEAR(C60),MONTH(C60)+1,1)</f>
        <v>37257</v>
      </c>
      <c r="D61" s="139" t="n">
        <f aca="false">$G49*$B61</f>
        <v>3667188.38709677</v>
      </c>
      <c r="E61" s="132"/>
      <c r="F61" s="132" t="n">
        <f aca="false">VLOOKUP($C61,'Power Curve'!$D$8:$AX$282,44)</f>
        <v>0</v>
      </c>
      <c r="G61" s="140" t="n">
        <f aca="false">SUM(D61:F61)</f>
        <v>3667188.38709677</v>
      </c>
      <c r="H61" s="139" t="n">
        <v>520000</v>
      </c>
      <c r="I61" s="132" t="n">
        <v>1200000</v>
      </c>
      <c r="J61" s="132" t="n">
        <v>375000</v>
      </c>
      <c r="K61" s="144" t="n">
        <f aca="false">VLOOKUP($C61,[4]Forecast!$B$1:$Y$65,16,0)*1000</f>
        <v>150000</v>
      </c>
      <c r="L61" s="132" t="n">
        <v>750000</v>
      </c>
      <c r="M61" s="132" t="n">
        <v>300000</v>
      </c>
      <c r="N61" s="141" t="n">
        <v>120000</v>
      </c>
      <c r="O61" s="133" t="n">
        <f aca="false">SUM(H61:N61)</f>
        <v>3415000</v>
      </c>
      <c r="P61" s="132"/>
      <c r="Q61" s="141" t="e">
        <f aca="false">VLOOKUP($C61,'Power Curve'!$D$8:$DU$282,121)+VLOOKUP($C61,'Power Curve'!$D$8:$FD$282,141)</f>
        <v>#N/A</v>
      </c>
      <c r="R61" s="25" t="e">
        <f aca="false">O61-(P61+Q61)</f>
        <v>#N/A</v>
      </c>
      <c r="S61" s="142" t="e">
        <f aca="false">$R61-$G61</f>
        <v>#N/A</v>
      </c>
      <c r="T61" s="129" t="e">
        <f aca="false">1*(+S61*AA61)</f>
        <v>#N/A</v>
      </c>
      <c r="AA61" s="83" t="n">
        <f aca="false">EOMONTH(C61,0)-C61+1</f>
        <v>31</v>
      </c>
      <c r="AC61" s="0"/>
    </row>
    <row r="62" customFormat="false" ht="12.75" hidden="false" customHeight="false" outlineLevel="0" collapsed="false">
      <c r="A62" s="99" t="n">
        <f aca="false">MONTH(C62)</f>
        <v>2</v>
      </c>
      <c r="B62" s="1" t="n">
        <v>1</v>
      </c>
      <c r="C62" s="130" t="n">
        <f aca="false">DATE(YEAR(C61),MONTH(C61)+1,1)</f>
        <v>37288</v>
      </c>
      <c r="D62" s="139" t="n">
        <f aca="false">$G50*$B62</f>
        <v>3336531.72413793</v>
      </c>
      <c r="E62" s="132" t="n">
        <v>50000</v>
      </c>
      <c r="F62" s="132" t="n">
        <f aca="false">VLOOKUP($C62,'Power Curve'!$D$8:$AX$282,44)</f>
        <v>0</v>
      </c>
      <c r="G62" s="140" t="n">
        <f aca="false">SUM(D62:F62)</f>
        <v>3386531.72413793</v>
      </c>
      <c r="H62" s="139" t="n">
        <v>520000</v>
      </c>
      <c r="I62" s="132" t="n">
        <v>1200000</v>
      </c>
      <c r="J62" s="132" t="n">
        <v>375000</v>
      </c>
      <c r="K62" s="144" t="n">
        <f aca="false">VLOOKUP($C62,[4]Forecast!$B$1:$Y$65,16,0)*1000</f>
        <v>150000</v>
      </c>
      <c r="L62" s="132" t="n">
        <v>750000</v>
      </c>
      <c r="M62" s="132" t="n">
        <v>300000</v>
      </c>
      <c r="N62" s="141" t="n">
        <v>120000</v>
      </c>
      <c r="O62" s="133" t="n">
        <f aca="false">SUM(H62:N62)</f>
        <v>3415000</v>
      </c>
      <c r="P62" s="132"/>
      <c r="Q62" s="141" t="e">
        <f aca="false">VLOOKUP($C62,'Power Curve'!$D$8:$DU$282,121)+VLOOKUP($C62,'Power Curve'!$D$8:$FD$282,141)</f>
        <v>#N/A</v>
      </c>
      <c r="R62" s="25" t="e">
        <f aca="false">O62-(P62+Q62)</f>
        <v>#N/A</v>
      </c>
      <c r="S62" s="142" t="e">
        <f aca="false">$R62-$G62</f>
        <v>#N/A</v>
      </c>
      <c r="T62" s="129" t="e">
        <f aca="false">1*(+S62*AA62)</f>
        <v>#N/A</v>
      </c>
      <c r="AA62" s="83" t="n">
        <f aca="false">EOMONTH(C62,0)-C62+1</f>
        <v>28</v>
      </c>
      <c r="AC62" s="0"/>
    </row>
    <row r="63" customFormat="false" ht="13.5" hidden="false" customHeight="false" outlineLevel="0" collapsed="false">
      <c r="A63" s="99" t="n">
        <f aca="false">MONTH(C63)</f>
        <v>3</v>
      </c>
      <c r="B63" s="1" t="n">
        <v>1</v>
      </c>
      <c r="C63" s="145" t="n">
        <f aca="false">DATE(YEAR(C62),MONTH(C62)+1,1)</f>
        <v>37316</v>
      </c>
      <c r="D63" s="139" t="n">
        <f aca="false">$G51*$B63</f>
        <v>3060115.48387097</v>
      </c>
      <c r="E63" s="132" t="n">
        <v>50000</v>
      </c>
      <c r="F63" s="132" t="n">
        <f aca="false">VLOOKUP($C63,'Power Curve'!$D$8:$AX$282,44)</f>
        <v>0</v>
      </c>
      <c r="G63" s="140" t="n">
        <f aca="false">SUM(D63:F63)</f>
        <v>3110115.48387097</v>
      </c>
      <c r="H63" s="139" t="n">
        <v>520000</v>
      </c>
      <c r="I63" s="132" t="n">
        <v>1200000</v>
      </c>
      <c r="J63" s="132" t="n">
        <v>375000</v>
      </c>
      <c r="K63" s="144" t="n">
        <f aca="false">VLOOKUP($C63,[4]Forecast!$B$1:$Y$65,16,0)*1000</f>
        <v>150000</v>
      </c>
      <c r="L63" s="132" t="n">
        <v>750000</v>
      </c>
      <c r="M63" s="132" t="n">
        <v>300000</v>
      </c>
      <c r="N63" s="141" t="n">
        <v>120000</v>
      </c>
      <c r="O63" s="133" t="n">
        <f aca="false">SUM(H63:N63)</f>
        <v>3415000</v>
      </c>
      <c r="P63" s="132"/>
      <c r="Q63" s="141" t="e">
        <f aca="false">VLOOKUP($C63,'Power Curve'!$D$8:$DU$282,121)+VLOOKUP($C63,'Power Curve'!$D$8:$FD$282,141)</f>
        <v>#N/A</v>
      </c>
      <c r="R63" s="23" t="e">
        <f aca="false">O63-(P63+Q63)</f>
        <v>#N/A</v>
      </c>
      <c r="S63" s="142" t="e">
        <f aca="false">$R63-$G63</f>
        <v>#N/A</v>
      </c>
      <c r="T63" s="129" t="e">
        <f aca="false">1*(+S63*AA63)</f>
        <v>#N/A</v>
      </c>
      <c r="AA63" s="83" t="n">
        <f aca="false">EOMONTH(C63,0)-C63+1</f>
        <v>31</v>
      </c>
      <c r="AC63" s="0"/>
    </row>
    <row r="64" customFormat="false" ht="12.75" hidden="false" customHeight="false" outlineLevel="0" collapsed="false">
      <c r="A64" s="99" t="n">
        <f aca="false">MONTH(C64)</f>
        <v>4</v>
      </c>
      <c r="B64" s="1" t="n">
        <v>1</v>
      </c>
      <c r="C64" s="124" t="n">
        <f aca="false">DATE(YEAR(C63),MONTH(C63)+1,1)</f>
        <v>37347</v>
      </c>
      <c r="D64" s="139" t="n">
        <f aca="false">$G52*$B64</f>
        <v>2845655.66666667</v>
      </c>
      <c r="E64" s="132"/>
      <c r="F64" s="132" t="n">
        <f aca="false">VLOOKUP($C64,'Power Curve'!$D$8:$AX$282,44)</f>
        <v>0</v>
      </c>
      <c r="G64" s="140" t="n">
        <f aca="false">SUM(D64:F64)</f>
        <v>2845655.66666667</v>
      </c>
      <c r="H64" s="139" t="n">
        <v>520000</v>
      </c>
      <c r="I64" s="132" t="n">
        <v>1200000</v>
      </c>
      <c r="J64" s="132" t="n">
        <v>375000</v>
      </c>
      <c r="K64" s="144" t="n">
        <f aca="false">VLOOKUP($C64,[4]Forecast!$B$1:$Y$65,16,0)*1000</f>
        <v>350000</v>
      </c>
      <c r="L64" s="132" t="n">
        <v>750000</v>
      </c>
      <c r="M64" s="132" t="n">
        <v>300000</v>
      </c>
      <c r="N64" s="141" t="n">
        <v>120000</v>
      </c>
      <c r="O64" s="133" t="n">
        <f aca="false">SUM(H64:N64)</f>
        <v>3615000</v>
      </c>
      <c r="P64" s="132"/>
      <c r="Q64" s="141" t="e">
        <f aca="false">VLOOKUP($C64,'Power Curve'!$D$8:$DU$282,121)+VLOOKUP($C64,'Power Curve'!$D$8:$FD$282,141)</f>
        <v>#N/A</v>
      </c>
      <c r="R64" s="25" t="e">
        <f aca="false">O64-(P64+Q64)</f>
        <v>#N/A</v>
      </c>
      <c r="S64" s="142" t="e">
        <f aca="false">$R64-$G64</f>
        <v>#N/A</v>
      </c>
      <c r="T64" s="129" t="e">
        <f aca="false">1*(+S64*AA64)</f>
        <v>#N/A</v>
      </c>
      <c r="AA64" s="83" t="n">
        <f aca="false">EOMONTH(C64,0)-C64+1</f>
        <v>30</v>
      </c>
      <c r="AC64" s="0"/>
    </row>
    <row r="65" customFormat="false" ht="12.75" hidden="false" customHeight="false" outlineLevel="0" collapsed="false">
      <c r="A65" s="99" t="n">
        <f aca="false">MONTH(C65)</f>
        <v>5</v>
      </c>
      <c r="B65" s="1" t="n">
        <v>1</v>
      </c>
      <c r="C65" s="130" t="n">
        <f aca="false">DATE(YEAR(C64),MONTH(C64)+1,1)</f>
        <v>37377</v>
      </c>
      <c r="D65" s="139" t="n">
        <f aca="false">$G53*$B65</f>
        <v>2845647.74193548</v>
      </c>
      <c r="E65" s="132"/>
      <c r="F65" s="132" t="n">
        <f aca="false">VLOOKUP($C65,'Power Curve'!$D$8:$AX$282,44)</f>
        <v>0</v>
      </c>
      <c r="G65" s="140" t="n">
        <f aca="false">SUM(D65:F65)</f>
        <v>2845647.74193548</v>
      </c>
      <c r="H65" s="139" t="n">
        <v>520000</v>
      </c>
      <c r="I65" s="132" t="n">
        <v>1200000</v>
      </c>
      <c r="J65" s="132" t="n">
        <v>375000</v>
      </c>
      <c r="K65" s="144" t="n">
        <f aca="false">VLOOKUP($C65,[4]Forecast!$B$1:$Y$65,16,0)*1000</f>
        <v>350000</v>
      </c>
      <c r="L65" s="132" t="n">
        <v>750000</v>
      </c>
      <c r="M65" s="132" t="n">
        <v>300000</v>
      </c>
      <c r="N65" s="141" t="n">
        <v>120000</v>
      </c>
      <c r="O65" s="133" t="n">
        <f aca="false">SUM(H65:N65)</f>
        <v>3615000</v>
      </c>
      <c r="P65" s="132"/>
      <c r="Q65" s="141" t="e">
        <f aca="false">VLOOKUP($C65,'Power Curve'!$D$8:$DU$282,121)+VLOOKUP($C65,'Power Curve'!$D$8:$FD$282,141)</f>
        <v>#N/A</v>
      </c>
      <c r="R65" s="25" t="e">
        <f aca="false">O65-(P65+Q65)</f>
        <v>#N/A</v>
      </c>
      <c r="S65" s="142" t="e">
        <f aca="false">$R65-$G65</f>
        <v>#N/A</v>
      </c>
      <c r="T65" s="129" t="e">
        <f aca="false">1*(+S65*AA65)</f>
        <v>#N/A</v>
      </c>
      <c r="AA65" s="83" t="n">
        <f aca="false">EOMONTH(C65,0)-C65+1</f>
        <v>31</v>
      </c>
      <c r="AC65" s="0"/>
    </row>
    <row r="66" customFormat="false" ht="12.75" hidden="false" customHeight="false" outlineLevel="0" collapsed="false">
      <c r="A66" s="99" t="n">
        <f aca="false">MONTH(C66)</f>
        <v>6</v>
      </c>
      <c r="B66" s="1" t="n">
        <v>1</v>
      </c>
      <c r="C66" s="130" t="n">
        <f aca="false">DATE(YEAR(C65),MONTH(C65)+1,1)</f>
        <v>37408</v>
      </c>
      <c r="D66" s="139" t="n">
        <f aca="false">$G54*$B66</f>
        <v>3290837</v>
      </c>
      <c r="E66" s="132"/>
      <c r="F66" s="132" t="n">
        <f aca="false">VLOOKUP($C66,'Power Curve'!$D$8:$AX$282,44)</f>
        <v>0</v>
      </c>
      <c r="G66" s="140" t="n">
        <f aca="false">SUM(D66:F66)</f>
        <v>3290837</v>
      </c>
      <c r="H66" s="139" t="n">
        <v>520000</v>
      </c>
      <c r="I66" s="132" t="n">
        <v>1200000</v>
      </c>
      <c r="J66" s="132" t="n">
        <v>375000</v>
      </c>
      <c r="K66" s="144" t="n">
        <f aca="false">VLOOKUP($C66,[4]Forecast!$B$1:$Y$65,16,0)*1000</f>
        <v>350000</v>
      </c>
      <c r="L66" s="132" t="n">
        <v>750000</v>
      </c>
      <c r="M66" s="132" t="n">
        <v>300000</v>
      </c>
      <c r="N66" s="141" t="n">
        <v>120000</v>
      </c>
      <c r="O66" s="133" t="n">
        <f aca="false">SUM(H66:N66)</f>
        <v>3615000</v>
      </c>
      <c r="P66" s="132"/>
      <c r="Q66" s="141" t="e">
        <f aca="false">VLOOKUP($C66,'Power Curve'!$D$8:$DU$282,121)+VLOOKUP($C66,'Power Curve'!$D$8:$FD$282,141)</f>
        <v>#N/A</v>
      </c>
      <c r="R66" s="25" t="e">
        <f aca="false">O66-(P66+Q66)</f>
        <v>#N/A</v>
      </c>
      <c r="S66" s="142" t="e">
        <f aca="false">$R66-$G66</f>
        <v>#N/A</v>
      </c>
      <c r="T66" s="129" t="e">
        <f aca="false">1*(+S66*AA66)</f>
        <v>#N/A</v>
      </c>
      <c r="AA66" s="83" t="n">
        <f aca="false">EOMONTH(C66,0)-C66+1</f>
        <v>30</v>
      </c>
      <c r="AC66" s="0"/>
    </row>
    <row r="67" customFormat="false" ht="12.75" hidden="false" customHeight="false" outlineLevel="0" collapsed="false">
      <c r="A67" s="99" t="n">
        <f aca="false">MONTH(C67)</f>
        <v>7</v>
      </c>
      <c r="B67" s="1" t="n">
        <v>1</v>
      </c>
      <c r="C67" s="130" t="n">
        <f aca="false">DATE(YEAR(C66),MONTH(C66)+1,1)</f>
        <v>37438</v>
      </c>
      <c r="D67" s="139" t="n">
        <f aca="false">$G55*$B67</f>
        <v>3520430.64516129</v>
      </c>
      <c r="E67" s="132"/>
      <c r="F67" s="132" t="n">
        <f aca="false">VLOOKUP($C67,'Power Curve'!$D$8:$AX$282,44)</f>
        <v>0</v>
      </c>
      <c r="G67" s="140" t="n">
        <f aca="false">SUM(D67:F67)</f>
        <v>3520430.64516129</v>
      </c>
      <c r="H67" s="139" t="n">
        <v>520000</v>
      </c>
      <c r="I67" s="132" t="n">
        <v>1200000</v>
      </c>
      <c r="J67" s="132" t="n">
        <v>375000</v>
      </c>
      <c r="K67" s="144" t="n">
        <f aca="false">VLOOKUP($C67,[4]Forecast!$B$1:$Y$65,16,0)*1000</f>
        <v>350000</v>
      </c>
      <c r="L67" s="132" t="n">
        <v>750000</v>
      </c>
      <c r="M67" s="132" t="n">
        <v>300000</v>
      </c>
      <c r="N67" s="141" t="n">
        <v>120000</v>
      </c>
      <c r="O67" s="133" t="n">
        <f aca="false">SUM(H67:N67)</f>
        <v>3615000</v>
      </c>
      <c r="P67" s="132"/>
      <c r="Q67" s="141" t="e">
        <f aca="false">VLOOKUP($C67,'Power Curve'!$D$8:$DU$282,121)+VLOOKUP($C67,'Power Curve'!$D$8:$FD$282,141)</f>
        <v>#N/A</v>
      </c>
      <c r="R67" s="25" t="e">
        <f aca="false">O67-(P67+Q67)</f>
        <v>#N/A</v>
      </c>
      <c r="S67" s="142" t="e">
        <f aca="false">$R67-$G67</f>
        <v>#N/A</v>
      </c>
      <c r="T67" s="129" t="e">
        <f aca="false">1*(+S67*AA67)</f>
        <v>#N/A</v>
      </c>
      <c r="AA67" s="83" t="n">
        <f aca="false">EOMONTH(C67,0)-C67+1</f>
        <v>31</v>
      </c>
      <c r="AC67" s="0"/>
    </row>
    <row r="68" customFormat="false" ht="12.75" hidden="false" customHeight="false" outlineLevel="0" collapsed="false">
      <c r="A68" s="99" t="n">
        <f aca="false">MONTH(C68)</f>
        <v>8</v>
      </c>
      <c r="B68" s="1" t="n">
        <v>1</v>
      </c>
      <c r="C68" s="130" t="n">
        <f aca="false">DATE(YEAR(C67),MONTH(C67)+1,1)</f>
        <v>37469</v>
      </c>
      <c r="D68" s="139" t="n">
        <f aca="false">$G56*$B68</f>
        <v>3724646.12903226</v>
      </c>
      <c r="E68" s="132"/>
      <c r="F68" s="132" t="n">
        <f aca="false">VLOOKUP($C68,'Power Curve'!$D$8:$AX$282,44)</f>
        <v>0</v>
      </c>
      <c r="G68" s="140" t="n">
        <f aca="false">SUM(D68:F68)</f>
        <v>3724646.12903226</v>
      </c>
      <c r="H68" s="139" t="n">
        <v>520000</v>
      </c>
      <c r="I68" s="132" t="n">
        <v>1200000</v>
      </c>
      <c r="J68" s="132" t="n">
        <v>375000</v>
      </c>
      <c r="K68" s="144" t="n">
        <f aca="false">VLOOKUP($C68,[4]Forecast!$B$1:$Y$65,16,0)*1000</f>
        <v>350000</v>
      </c>
      <c r="L68" s="132" t="n">
        <v>750000</v>
      </c>
      <c r="M68" s="132" t="n">
        <v>300000</v>
      </c>
      <c r="N68" s="141" t="n">
        <v>120000</v>
      </c>
      <c r="O68" s="133" t="n">
        <f aca="false">SUM(H68:N68)</f>
        <v>3615000</v>
      </c>
      <c r="P68" s="132"/>
      <c r="Q68" s="141" t="e">
        <f aca="false">VLOOKUP($C68,'Power Curve'!$D$8:$DU$282,121)+VLOOKUP($C68,'Power Curve'!$D$8:$FD$282,141)</f>
        <v>#N/A</v>
      </c>
      <c r="R68" s="25" t="e">
        <f aca="false">O68-(P68+Q68)</f>
        <v>#N/A</v>
      </c>
      <c r="S68" s="142" t="e">
        <f aca="false">$R68-$G68</f>
        <v>#N/A</v>
      </c>
      <c r="T68" s="129" t="e">
        <f aca="false">1*(+S68*AA68)</f>
        <v>#N/A</v>
      </c>
      <c r="AA68" s="83" t="n">
        <f aca="false">EOMONTH(C68,0)-C68+1</f>
        <v>31</v>
      </c>
      <c r="AC68" s="0"/>
    </row>
    <row r="69" customFormat="false" ht="12.75" hidden="false" customHeight="false" outlineLevel="0" collapsed="false">
      <c r="A69" s="99" t="n">
        <f aca="false">MONTH(C69)</f>
        <v>9</v>
      </c>
      <c r="B69" s="1" t="n">
        <v>1</v>
      </c>
      <c r="C69" s="130" t="n">
        <f aca="false">DATE(YEAR(C68),MONTH(C68)+1,1)</f>
        <v>37500</v>
      </c>
      <c r="D69" s="139" t="n">
        <f aca="false">$G57*$B69</f>
        <v>3337416.66666667</v>
      </c>
      <c r="E69" s="132"/>
      <c r="F69" s="132" t="n">
        <f aca="false">VLOOKUP($C69,'Power Curve'!$D$8:$AX$282,44)</f>
        <v>0</v>
      </c>
      <c r="G69" s="140" t="n">
        <f aca="false">SUM(D69:F69)</f>
        <v>3337416.66666667</v>
      </c>
      <c r="H69" s="139" t="n">
        <v>520000</v>
      </c>
      <c r="I69" s="132" t="n">
        <v>1200000</v>
      </c>
      <c r="J69" s="132" t="n">
        <v>375000</v>
      </c>
      <c r="K69" s="144" t="n">
        <f aca="false">VLOOKUP($C69,[4]Forecast!$B$1:$Y$65,16,0)*1000</f>
        <v>350000</v>
      </c>
      <c r="L69" s="132" t="n">
        <v>750000</v>
      </c>
      <c r="M69" s="132" t="n">
        <v>300000</v>
      </c>
      <c r="N69" s="141" t="n">
        <v>120000</v>
      </c>
      <c r="O69" s="133" t="n">
        <f aca="false">SUM(H69:N69)</f>
        <v>3615000</v>
      </c>
      <c r="P69" s="132"/>
      <c r="Q69" s="141" t="e">
        <f aca="false">VLOOKUP($C69,'Power Curve'!$D$8:$DU$282,121)+VLOOKUP($C69,'Power Curve'!$D$8:$FD$282,141)</f>
        <v>#N/A</v>
      </c>
      <c r="R69" s="25" t="e">
        <f aca="false">O69-(P69+Q69)</f>
        <v>#N/A</v>
      </c>
      <c r="S69" s="142" t="e">
        <f aca="false">$R69-$G69</f>
        <v>#N/A</v>
      </c>
      <c r="T69" s="129" t="e">
        <f aca="false">1*(+S69*AA69)</f>
        <v>#N/A</v>
      </c>
      <c r="AA69" s="83" t="n">
        <f aca="false">EOMONTH(C69,0)-C69+1</f>
        <v>30</v>
      </c>
      <c r="AC69" s="0"/>
    </row>
    <row r="70" customFormat="false" ht="13.5" hidden="false" customHeight="false" outlineLevel="0" collapsed="false">
      <c r="A70" s="99" t="n">
        <f aca="false">MONTH(C70)</f>
        <v>10</v>
      </c>
      <c r="B70" s="1" t="n">
        <v>1</v>
      </c>
      <c r="C70" s="130" t="n">
        <f aca="false">DATE(YEAR(C69),MONTH(C69)+1,1)</f>
        <v>37530</v>
      </c>
      <c r="D70" s="139" t="n">
        <f aca="false">$G58*$B70</f>
        <v>3197950.64516129</v>
      </c>
      <c r="E70" s="132"/>
      <c r="F70" s="132" t="n">
        <f aca="false">VLOOKUP($C70,'Power Curve'!$D$8:$AX$282,44)</f>
        <v>0</v>
      </c>
      <c r="G70" s="140" t="n">
        <f aca="false">SUM(D70:F70)</f>
        <v>3197950.64516129</v>
      </c>
      <c r="H70" s="139" t="n">
        <v>520000</v>
      </c>
      <c r="I70" s="132" t="n">
        <v>1200000</v>
      </c>
      <c r="J70" s="132" t="n">
        <v>375000</v>
      </c>
      <c r="K70" s="144" t="n">
        <f aca="false">VLOOKUP($C70,[4]Forecast!$B$1:$Y$65,16,0)*1000</f>
        <v>350000</v>
      </c>
      <c r="L70" s="132" t="n">
        <v>750000</v>
      </c>
      <c r="M70" s="132" t="n">
        <v>300000</v>
      </c>
      <c r="N70" s="141" t="n">
        <v>120000</v>
      </c>
      <c r="O70" s="133" t="n">
        <f aca="false">SUM(H70:N70)</f>
        <v>3615000</v>
      </c>
      <c r="P70" s="132"/>
      <c r="Q70" s="141" t="e">
        <f aca="false">VLOOKUP($C70,'Power Curve'!$D$8:$DU$282,121)+VLOOKUP($C70,'Power Curve'!$D$8:$FD$282,141)</f>
        <v>#N/A</v>
      </c>
      <c r="R70" s="25" t="e">
        <f aca="false">O70-(P70+Q70)</f>
        <v>#N/A</v>
      </c>
      <c r="S70" s="142" t="e">
        <f aca="false">$R70-$G70</f>
        <v>#N/A</v>
      </c>
      <c r="T70" s="129" t="e">
        <f aca="false">1*(+S70*AA70)</f>
        <v>#N/A</v>
      </c>
      <c r="AA70" s="83" t="n">
        <f aca="false">EOMONTH(C70,0)-C70+1</f>
        <v>31</v>
      </c>
      <c r="AC70" s="0"/>
    </row>
    <row r="71" customFormat="false" ht="12.75" hidden="false" customHeight="false" outlineLevel="0" collapsed="false">
      <c r="A71" s="99" t="n">
        <f aca="false">MONTH(C71)</f>
        <v>11</v>
      </c>
      <c r="B71" s="1" t="n">
        <v>1</v>
      </c>
      <c r="C71" s="134" t="n">
        <f aca="false">DATE(YEAR(C70),MONTH(C70)+1,1)</f>
        <v>37561</v>
      </c>
      <c r="D71" s="139" t="n">
        <f aca="false">$G59*$B71</f>
        <v>3614270</v>
      </c>
      <c r="E71" s="132"/>
      <c r="F71" s="132" t="n">
        <f aca="false">VLOOKUP($C71,'Power Curve'!$D$8:$AX$282,44)</f>
        <v>0</v>
      </c>
      <c r="G71" s="140" t="n">
        <f aca="false">SUM(D71:F71)</f>
        <v>3614270</v>
      </c>
      <c r="H71" s="139" t="n">
        <v>520000</v>
      </c>
      <c r="I71" s="132" t="n">
        <v>1200000</v>
      </c>
      <c r="J71" s="132" t="n">
        <v>375000</v>
      </c>
      <c r="K71" s="144" t="n">
        <f aca="false">VLOOKUP($C71,[4]Forecast!$B$1:$Y$65,16,0)*1000</f>
        <v>0</v>
      </c>
      <c r="L71" s="132" t="n">
        <v>750000</v>
      </c>
      <c r="M71" s="132" t="n">
        <v>300000</v>
      </c>
      <c r="N71" s="141" t="n">
        <v>120000</v>
      </c>
      <c r="O71" s="133" t="n">
        <f aca="false">SUM(H71:N71)</f>
        <v>3265000</v>
      </c>
      <c r="P71" s="132"/>
      <c r="Q71" s="141" t="e">
        <f aca="false">VLOOKUP($C71,'Power Curve'!$D$8:$DU$282,121)+VLOOKUP($C71,'Power Curve'!$D$8:$FD$282,141)</f>
        <v>#N/A</v>
      </c>
      <c r="R71" s="25" t="e">
        <f aca="false">O71-(P71+Q71)</f>
        <v>#N/A</v>
      </c>
      <c r="S71" s="142" t="e">
        <f aca="false">$R71-$G71</f>
        <v>#N/A</v>
      </c>
      <c r="T71" s="129" t="e">
        <f aca="false">1*(+S71*AA71)</f>
        <v>#N/A</v>
      </c>
      <c r="AA71" s="83" t="n">
        <f aca="false">EOMONTH(C71,0)-C71+1</f>
        <v>30</v>
      </c>
      <c r="AC71" s="0"/>
    </row>
    <row r="72" customFormat="false" ht="12.75" hidden="false" customHeight="false" outlineLevel="0" collapsed="false">
      <c r="A72" s="99" t="n">
        <f aca="false">MONTH(C72)</f>
        <v>12</v>
      </c>
      <c r="B72" s="1" t="n">
        <v>1</v>
      </c>
      <c r="C72" s="130" t="n">
        <f aca="false">DATE(YEAR(C71),MONTH(C71)+1,1)</f>
        <v>37591</v>
      </c>
      <c r="D72" s="139" t="n">
        <f aca="false">$G60*$B72</f>
        <v>3536687.74193548</v>
      </c>
      <c r="E72" s="132"/>
      <c r="F72" s="132" t="n">
        <f aca="false">VLOOKUP($C72,'Power Curve'!$D$8:$AX$282,44)</f>
        <v>0</v>
      </c>
      <c r="G72" s="140" t="n">
        <f aca="false">SUM(D72:F72)</f>
        <v>3536687.74193548</v>
      </c>
      <c r="H72" s="139" t="n">
        <v>520000</v>
      </c>
      <c r="I72" s="132" t="n">
        <v>1200000</v>
      </c>
      <c r="J72" s="132" t="n">
        <v>375000</v>
      </c>
      <c r="K72" s="144" t="n">
        <f aca="false">VLOOKUP($C72,[4]Forecast!$B$1:$Y$65,16,0)*1000</f>
        <v>0</v>
      </c>
      <c r="L72" s="132" t="n">
        <v>750000</v>
      </c>
      <c r="M72" s="132" t="n">
        <v>300000</v>
      </c>
      <c r="N72" s="141" t="n">
        <v>120000</v>
      </c>
      <c r="O72" s="133" t="n">
        <f aca="false">SUM(H72:N72)</f>
        <v>3265000</v>
      </c>
      <c r="P72" s="132"/>
      <c r="Q72" s="141" t="e">
        <f aca="false">VLOOKUP($C72,'Power Curve'!$D$8:$DU$282,121)+VLOOKUP($C72,'Power Curve'!$D$8:$FD$282,141)</f>
        <v>#N/A</v>
      </c>
      <c r="R72" s="25" t="e">
        <f aca="false">O72-(P72+Q72)</f>
        <v>#N/A</v>
      </c>
      <c r="S72" s="142" t="e">
        <f aca="false">$R72-$G72</f>
        <v>#N/A</v>
      </c>
      <c r="T72" s="129" t="e">
        <f aca="false">1*(+S72*AA72)</f>
        <v>#N/A</v>
      </c>
      <c r="AA72" s="83" t="n">
        <f aca="false">EOMONTH(C72,0)-C72+1</f>
        <v>31</v>
      </c>
      <c r="AC72" s="0"/>
    </row>
    <row r="73" customFormat="false" ht="12.75" hidden="false" customHeight="false" outlineLevel="0" collapsed="false">
      <c r="A73" s="99" t="n">
        <f aca="false">MONTH(C73)</f>
        <v>1</v>
      </c>
      <c r="B73" s="1" t="n">
        <v>1</v>
      </c>
      <c r="C73" s="130" t="n">
        <f aca="false">DATE(YEAR(C72),MONTH(C72)+1,1)</f>
        <v>37622</v>
      </c>
      <c r="D73" s="139" t="n">
        <f aca="false">$G61*$B73</f>
        <v>3667188.38709677</v>
      </c>
      <c r="E73" s="132"/>
      <c r="F73" s="132" t="n">
        <f aca="false">VLOOKUP($C73,'Power Curve'!$D$8:$AX$282,44)</f>
        <v>0</v>
      </c>
      <c r="G73" s="140" t="n">
        <f aca="false">SUM(D73:F73)</f>
        <v>3667188.38709677</v>
      </c>
      <c r="H73" s="139" t="n">
        <v>520000</v>
      </c>
      <c r="I73" s="132" t="n">
        <v>1200000</v>
      </c>
      <c r="J73" s="132" t="n">
        <v>375000</v>
      </c>
      <c r="K73" s="144" t="e">
        <f aca="false">IF(VLOOKUP($C73,Curves!$A$2:$J$1700,10)&gt;VLOOKUP($C73,Curves!$A$2:$J$1700,3),0,IF(VLOOKUP($C73,Curves!$A$2:$K$1700,11)&gt;$Y$2,Forecast!$Z$2,Forecast!$Z$3))</f>
        <v>#N/A</v>
      </c>
      <c r="L73" s="132" t="n">
        <v>750000</v>
      </c>
      <c r="M73" s="132" t="n">
        <v>300000</v>
      </c>
      <c r="N73" s="141" t="n">
        <v>120000</v>
      </c>
      <c r="O73" s="133" t="e">
        <f aca="false">SUM(H73:N73)</f>
        <v>#N/A</v>
      </c>
      <c r="P73" s="132" t="n">
        <v>350000</v>
      </c>
      <c r="Q73" s="141" t="e">
        <f aca="false">VLOOKUP($C73,'Power Curve'!$D$8:$DU$282,121)+VLOOKUP($C73,'Power Curve'!$D$8:$FD$282,141)</f>
        <v>#N/A</v>
      </c>
      <c r="R73" s="25" t="e">
        <f aca="false">O73-(P73+Q73)</f>
        <v>#N/A</v>
      </c>
      <c r="S73" s="142" t="e">
        <f aca="false">$R73-$G73</f>
        <v>#N/A</v>
      </c>
      <c r="T73" s="129" t="e">
        <f aca="false">1*(+S73*AA73)</f>
        <v>#N/A</v>
      </c>
      <c r="AA73" s="83" t="n">
        <f aca="false">EOMONTH(C73,0)-C73+1</f>
        <v>31</v>
      </c>
      <c r="AC73" s="0"/>
    </row>
    <row r="74" customFormat="false" ht="12.75" hidden="false" customHeight="false" outlineLevel="0" collapsed="false">
      <c r="A74" s="99" t="n">
        <f aca="false">MONTH(C74)</f>
        <v>2</v>
      </c>
      <c r="B74" s="1" t="n">
        <v>1</v>
      </c>
      <c r="C74" s="130" t="n">
        <f aca="false">DATE(YEAR(C73),MONTH(C73)+1,1)</f>
        <v>37653</v>
      </c>
      <c r="D74" s="139" t="n">
        <f aca="false">$G62*$B74</f>
        <v>3386531.72413793</v>
      </c>
      <c r="E74" s="132"/>
      <c r="F74" s="132" t="n">
        <f aca="false">VLOOKUP($C74,'Power Curve'!$D$8:$AX$282,44)</f>
        <v>0</v>
      </c>
      <c r="G74" s="140" t="n">
        <f aca="false">SUM(D74:F74)</f>
        <v>3386531.72413793</v>
      </c>
      <c r="H74" s="139" t="n">
        <v>520000</v>
      </c>
      <c r="I74" s="132" t="n">
        <v>1200000</v>
      </c>
      <c r="J74" s="132" t="n">
        <v>375000</v>
      </c>
      <c r="K74" s="144" t="e">
        <f aca="false">IF(VLOOKUP($C74,Curves!$A$2:$J$1700,10)&gt;VLOOKUP($C74,Curves!$A$2:$J$1700,3),0,IF(VLOOKUP($C74,Curves!$A$2:$K$1700,11)&gt;$Y$2,Forecast!$Z$2,Forecast!$Z$3))</f>
        <v>#N/A</v>
      </c>
      <c r="L74" s="132" t="n">
        <v>750000</v>
      </c>
      <c r="M74" s="132" t="n">
        <v>300000</v>
      </c>
      <c r="N74" s="141" t="n">
        <v>120000</v>
      </c>
      <c r="O74" s="133" t="e">
        <f aca="false">SUM(H74:N74)</f>
        <v>#N/A</v>
      </c>
      <c r="P74" s="132" t="n">
        <v>350000</v>
      </c>
      <c r="Q74" s="141" t="e">
        <f aca="false">VLOOKUP($C74,'Power Curve'!$D$8:$DU$282,121)+VLOOKUP($C74,'Power Curve'!$D$8:$FD$282,141)</f>
        <v>#N/A</v>
      </c>
      <c r="R74" s="25" t="e">
        <f aca="false">O74-(P74+Q74)</f>
        <v>#N/A</v>
      </c>
      <c r="S74" s="142" t="e">
        <f aca="false">$R74-$G74</f>
        <v>#N/A</v>
      </c>
      <c r="T74" s="129" t="e">
        <f aca="false">1*(+S74*AA74)</f>
        <v>#N/A</v>
      </c>
      <c r="AA74" s="83" t="n">
        <f aca="false">EOMONTH(C74,0)-C74+1</f>
        <v>28</v>
      </c>
      <c r="AC74" s="0"/>
    </row>
    <row r="75" customFormat="false" ht="13.5" hidden="false" customHeight="false" outlineLevel="0" collapsed="false">
      <c r="A75" s="99" t="n">
        <f aca="false">MONTH(C75)</f>
        <v>3</v>
      </c>
      <c r="B75" s="1" t="n">
        <v>1</v>
      </c>
      <c r="C75" s="145" t="n">
        <f aca="false">DATE(YEAR(C74),MONTH(C74)+1,1)</f>
        <v>37681</v>
      </c>
      <c r="D75" s="139" t="n">
        <f aca="false">$G63*$B75</f>
        <v>3110115.48387097</v>
      </c>
      <c r="E75" s="132"/>
      <c r="F75" s="132" t="n">
        <f aca="false">VLOOKUP($C75,'Power Curve'!$D$8:$AX$282,44)</f>
        <v>0</v>
      </c>
      <c r="G75" s="140" t="n">
        <f aca="false">SUM(D75:F75)</f>
        <v>3110115.48387097</v>
      </c>
      <c r="H75" s="139" t="n">
        <v>520000</v>
      </c>
      <c r="I75" s="132" t="n">
        <v>1200000</v>
      </c>
      <c r="J75" s="132" t="n">
        <v>375000</v>
      </c>
      <c r="K75" s="144" t="e">
        <f aca="false">IF(VLOOKUP($C75,Curves!$A$2:$J$1700,10)&gt;VLOOKUP($C75,Curves!$A$2:$J$1700,3),0,IF(VLOOKUP($C75,Curves!$A$2:$K$1700,11)&gt;$Y$2,Forecast!$Z$2,Forecast!$Z$3))</f>
        <v>#N/A</v>
      </c>
      <c r="L75" s="132" t="n">
        <v>750000</v>
      </c>
      <c r="M75" s="132" t="n">
        <v>300000</v>
      </c>
      <c r="N75" s="141" t="n">
        <v>120000</v>
      </c>
      <c r="O75" s="133" t="e">
        <f aca="false">SUM(H75:N75)</f>
        <v>#N/A</v>
      </c>
      <c r="P75" s="132" t="n">
        <v>350000</v>
      </c>
      <c r="Q75" s="141" t="e">
        <f aca="false">VLOOKUP($C75,'Power Curve'!$D$8:$DU$282,121)+VLOOKUP($C75,'Power Curve'!$D$8:$FD$282,141)</f>
        <v>#N/A</v>
      </c>
      <c r="R75" s="23" t="e">
        <f aca="false">O75-(P75+Q75)</f>
        <v>#N/A</v>
      </c>
      <c r="S75" s="142" t="e">
        <f aca="false">$R75-$G75</f>
        <v>#N/A</v>
      </c>
      <c r="T75" s="129" t="e">
        <f aca="false">1*(+S75*AA75)</f>
        <v>#N/A</v>
      </c>
      <c r="AA75" s="83" t="n">
        <f aca="false">EOMONTH(C75,0)-C75+1</f>
        <v>31</v>
      </c>
      <c r="AC75" s="0"/>
    </row>
    <row r="76" customFormat="false" ht="12.75" hidden="false" customHeight="false" outlineLevel="0" collapsed="false">
      <c r="A76" s="99" t="n">
        <f aca="false">MONTH(C76)</f>
        <v>4</v>
      </c>
      <c r="B76" s="1" t="n">
        <v>1</v>
      </c>
      <c r="C76" s="130" t="n">
        <f aca="false">DATE(YEAR(C75),MONTH(C75)+1,1)</f>
        <v>37712</v>
      </c>
      <c r="D76" s="139" t="n">
        <f aca="false">$G64*$B76</f>
        <v>2845655.66666667</v>
      </c>
      <c r="E76" s="132"/>
      <c r="F76" s="132" t="n">
        <f aca="false">VLOOKUP($C76,'Power Curve'!$D$8:$AX$282,44)</f>
        <v>0</v>
      </c>
      <c r="G76" s="140" t="n">
        <f aca="false">SUM(D76:F76)</f>
        <v>2845655.66666667</v>
      </c>
      <c r="H76" s="139" t="n">
        <v>520000</v>
      </c>
      <c r="I76" s="132" t="n">
        <v>1200000</v>
      </c>
      <c r="J76" s="132" t="n">
        <v>375000</v>
      </c>
      <c r="K76" s="144" t="e">
        <f aca="false">IF(VLOOKUP($C76,Curves!$A$2:$J$1700,10)&gt;VLOOKUP($C76,Curves!$A$2:$J$1700,3),0,IF(VLOOKUP($C76,Curves!$A$2:$K$1700,11)&gt;$Y$2,Forecast!$Z$2,Forecast!$Z$3))</f>
        <v>#N/A</v>
      </c>
      <c r="L76" s="132" t="n">
        <v>750000</v>
      </c>
      <c r="M76" s="132" t="n">
        <v>300000</v>
      </c>
      <c r="N76" s="141" t="n">
        <v>120000</v>
      </c>
      <c r="O76" s="133" t="e">
        <f aca="false">SUM(H76:N76)</f>
        <v>#N/A</v>
      </c>
      <c r="P76" s="132" t="n">
        <v>350000</v>
      </c>
      <c r="Q76" s="141" t="e">
        <f aca="false">VLOOKUP($C76,'Power Curve'!$D$8:$DU$282,121)+VLOOKUP($C76,'Power Curve'!$D$8:$FD$282,141)</f>
        <v>#N/A</v>
      </c>
      <c r="R76" s="25" t="e">
        <f aca="false">O76-(P76+Q76)</f>
        <v>#N/A</v>
      </c>
      <c r="S76" s="142" t="e">
        <f aca="false">$R76-$G76</f>
        <v>#N/A</v>
      </c>
      <c r="T76" s="129" t="e">
        <f aca="false">1*(+S76*AA76)</f>
        <v>#N/A</v>
      </c>
      <c r="AA76" s="83" t="n">
        <f aca="false">EOMONTH(C76,0)-C76+1</f>
        <v>30</v>
      </c>
      <c r="AC76" s="0"/>
    </row>
    <row r="77" customFormat="false" ht="12.75" hidden="false" customHeight="false" outlineLevel="0" collapsed="false">
      <c r="A77" s="99" t="n">
        <f aca="false">MONTH(C77)</f>
        <v>5</v>
      </c>
      <c r="B77" s="1" t="n">
        <v>1</v>
      </c>
      <c r="C77" s="130" t="n">
        <f aca="false">DATE(YEAR(C76),MONTH(C76)+1,1)</f>
        <v>37742</v>
      </c>
      <c r="D77" s="139" t="n">
        <f aca="false">$G65*$B77</f>
        <v>2845647.74193548</v>
      </c>
      <c r="E77" s="132"/>
      <c r="F77" s="132" t="n">
        <f aca="false">VLOOKUP($C77,'Power Curve'!$D$8:$AX$282,44)</f>
        <v>0</v>
      </c>
      <c r="G77" s="140" t="n">
        <f aca="false">SUM(D77:F77)</f>
        <v>2845647.74193548</v>
      </c>
      <c r="H77" s="139" t="n">
        <v>520000</v>
      </c>
      <c r="I77" s="132" t="n">
        <v>1200000</v>
      </c>
      <c r="J77" s="132" t="n">
        <v>375000</v>
      </c>
      <c r="K77" s="144" t="e">
        <f aca="false">IF(VLOOKUP($C77,Curves!$A$2:$J$1700,10)&gt;VLOOKUP($C77,Curves!$A$2:$J$1700,3),0,IF(VLOOKUP($C77,Curves!$A$2:$K$1700,11)&gt;$Y$2,Forecast!$Z$2,Forecast!$Z$3))</f>
        <v>#N/A</v>
      </c>
      <c r="L77" s="132" t="n">
        <v>750000</v>
      </c>
      <c r="M77" s="132" t="n">
        <v>300000</v>
      </c>
      <c r="N77" s="141" t="n">
        <v>120000</v>
      </c>
      <c r="O77" s="133" t="e">
        <f aca="false">SUM(H77:N77)</f>
        <v>#N/A</v>
      </c>
      <c r="P77" s="132" t="n">
        <v>350000</v>
      </c>
      <c r="Q77" s="141" t="e">
        <f aca="false">VLOOKUP($C77,'Power Curve'!$D$8:$DU$282,121)+VLOOKUP($C77,'Power Curve'!$D$8:$FD$282,141)</f>
        <v>#N/A</v>
      </c>
      <c r="R77" s="25" t="e">
        <f aca="false">O77-(P77+Q77)</f>
        <v>#N/A</v>
      </c>
      <c r="S77" s="142" t="e">
        <f aca="false">$R77-$G77</f>
        <v>#N/A</v>
      </c>
      <c r="T77" s="129" t="e">
        <f aca="false">1*(+S77*AA77)</f>
        <v>#N/A</v>
      </c>
      <c r="AA77" s="83" t="n">
        <f aca="false">EOMONTH(C77,0)-C77+1</f>
        <v>31</v>
      </c>
      <c r="AC77" s="0"/>
    </row>
    <row r="78" customFormat="false" ht="12.75" hidden="false" customHeight="false" outlineLevel="0" collapsed="false">
      <c r="A78" s="99" t="n">
        <f aca="false">MONTH(C78)</f>
        <v>6</v>
      </c>
      <c r="B78" s="1" t="n">
        <v>1</v>
      </c>
      <c r="C78" s="130" t="n">
        <f aca="false">DATE(YEAR(C77),MONTH(C77)+1,1)</f>
        <v>37773</v>
      </c>
      <c r="D78" s="139" t="n">
        <f aca="false">$G66*$B78</f>
        <v>3290837</v>
      </c>
      <c r="E78" s="132"/>
      <c r="F78" s="132" t="n">
        <f aca="false">VLOOKUP($C78,'Power Curve'!$D$8:$AX$282,44)</f>
        <v>0</v>
      </c>
      <c r="G78" s="140" t="n">
        <f aca="false">SUM(D78:F78)</f>
        <v>3290837</v>
      </c>
      <c r="H78" s="139" t="n">
        <v>520000</v>
      </c>
      <c r="I78" s="132" t="n">
        <v>1200000</v>
      </c>
      <c r="J78" s="132" t="n">
        <v>375000</v>
      </c>
      <c r="K78" s="144" t="e">
        <f aca="false">IF(VLOOKUP($C78,Curves!$A$2:$J$1700,10)&gt;VLOOKUP($C78,Curves!$A$2:$J$1700,3),0,IF(VLOOKUP($C78,Curves!$A$2:$K$1700,11)&gt;$Y$2,Forecast!$Z$2,Forecast!$Z$3))</f>
        <v>#N/A</v>
      </c>
      <c r="L78" s="132" t="n">
        <v>750000</v>
      </c>
      <c r="M78" s="132" t="n">
        <v>300000</v>
      </c>
      <c r="N78" s="141" t="n">
        <v>120000</v>
      </c>
      <c r="O78" s="133" t="e">
        <f aca="false">SUM(H78:N78)</f>
        <v>#N/A</v>
      </c>
      <c r="P78" s="132" t="n">
        <v>350000</v>
      </c>
      <c r="Q78" s="141" t="e">
        <f aca="false">VLOOKUP($C78,'Power Curve'!$D$8:$DU$282,121)+VLOOKUP($C78,'Power Curve'!$D$8:$FD$282,141)</f>
        <v>#N/A</v>
      </c>
      <c r="R78" s="25" t="e">
        <f aca="false">O78-(P78+Q78)</f>
        <v>#N/A</v>
      </c>
      <c r="S78" s="142" t="e">
        <f aca="false">$R78-$G78</f>
        <v>#N/A</v>
      </c>
      <c r="T78" s="129" t="e">
        <f aca="false">1*(+S78*AA78)</f>
        <v>#N/A</v>
      </c>
      <c r="AA78" s="83" t="n">
        <f aca="false">EOMONTH(C78,0)-C78+1</f>
        <v>30</v>
      </c>
      <c r="AC78" s="0"/>
    </row>
    <row r="79" customFormat="false" ht="12.75" hidden="false" customHeight="false" outlineLevel="0" collapsed="false">
      <c r="A79" s="99" t="n">
        <f aca="false">MONTH(C79)</f>
        <v>7</v>
      </c>
      <c r="B79" s="1" t="n">
        <v>1</v>
      </c>
      <c r="C79" s="130" t="n">
        <f aca="false">DATE(YEAR(C78),MONTH(C78)+1,1)</f>
        <v>37803</v>
      </c>
      <c r="D79" s="139" t="n">
        <f aca="false">$G67*$B79</f>
        <v>3520430.64516129</v>
      </c>
      <c r="E79" s="132"/>
      <c r="F79" s="132" t="n">
        <f aca="false">VLOOKUP($C79,'Power Curve'!$D$8:$AX$282,44)</f>
        <v>0</v>
      </c>
      <c r="G79" s="140" t="n">
        <f aca="false">SUM(D79:F79)</f>
        <v>3520430.64516129</v>
      </c>
      <c r="H79" s="139" t="n">
        <v>520000</v>
      </c>
      <c r="I79" s="132" t="n">
        <v>1200000</v>
      </c>
      <c r="J79" s="132" t="n">
        <v>375000</v>
      </c>
      <c r="K79" s="144" t="e">
        <f aca="false">IF(VLOOKUP($C79,Curves!$A$2:$J$1700,10)&gt;VLOOKUP($C79,Curves!$A$2:$J$1700,3),0,IF(VLOOKUP($C79,Curves!$A$2:$K$1700,11)&gt;$Y$2,Forecast!$Z$2,Forecast!$Z$3))</f>
        <v>#N/A</v>
      </c>
      <c r="L79" s="132" t="n">
        <v>750000</v>
      </c>
      <c r="M79" s="132" t="n">
        <v>300000</v>
      </c>
      <c r="N79" s="141" t="n">
        <v>120000</v>
      </c>
      <c r="O79" s="133" t="e">
        <f aca="false">SUM(H79:N79)</f>
        <v>#N/A</v>
      </c>
      <c r="P79" s="132" t="n">
        <v>350000</v>
      </c>
      <c r="Q79" s="141" t="e">
        <f aca="false">VLOOKUP($C79,'Power Curve'!$D$8:$DU$282,121)+VLOOKUP($C79,'Power Curve'!$D$8:$FD$282,141)</f>
        <v>#N/A</v>
      </c>
      <c r="R79" s="25" t="e">
        <f aca="false">O79-(P79+Q79)</f>
        <v>#N/A</v>
      </c>
      <c r="S79" s="142" t="e">
        <f aca="false">$R79-$G79</f>
        <v>#N/A</v>
      </c>
      <c r="T79" s="129" t="e">
        <f aca="false">1*(+S79*AA79)</f>
        <v>#N/A</v>
      </c>
      <c r="AA79" s="83" t="n">
        <f aca="false">EOMONTH(C79,0)-C79+1</f>
        <v>31</v>
      </c>
      <c r="AC79" s="0"/>
    </row>
    <row r="80" customFormat="false" ht="12.75" hidden="false" customHeight="false" outlineLevel="0" collapsed="false">
      <c r="A80" s="99" t="n">
        <f aca="false">MONTH(C80)</f>
        <v>8</v>
      </c>
      <c r="B80" s="1" t="n">
        <v>1</v>
      </c>
      <c r="C80" s="130" t="n">
        <f aca="false">DATE(YEAR(C79),MONTH(C79)+1,1)</f>
        <v>37834</v>
      </c>
      <c r="D80" s="139" t="n">
        <f aca="false">$G68*$B80</f>
        <v>3724646.12903226</v>
      </c>
      <c r="E80" s="132"/>
      <c r="F80" s="132" t="n">
        <f aca="false">VLOOKUP($C80,'Power Curve'!$D$8:$AX$282,44)</f>
        <v>0</v>
      </c>
      <c r="G80" s="140" t="n">
        <f aca="false">SUM(D80:F80)</f>
        <v>3724646.12903226</v>
      </c>
      <c r="H80" s="139" t="n">
        <v>520000</v>
      </c>
      <c r="I80" s="132" t="n">
        <v>1200000</v>
      </c>
      <c r="J80" s="132" t="n">
        <v>375000</v>
      </c>
      <c r="K80" s="144" t="e">
        <f aca="false">IF(VLOOKUP($C80,Curves!$A$2:$J$1700,10)&gt;VLOOKUP($C80,Curves!$A$2:$J$1700,3),0,IF(VLOOKUP($C80,Curves!$A$2:$K$1700,11)&gt;$Y$2,Forecast!$Z$2,Forecast!$Z$3))</f>
        <v>#N/A</v>
      </c>
      <c r="L80" s="132" t="n">
        <v>750000</v>
      </c>
      <c r="M80" s="132" t="n">
        <v>300000</v>
      </c>
      <c r="N80" s="141" t="n">
        <v>120000</v>
      </c>
      <c r="O80" s="133" t="e">
        <f aca="false">SUM(H80:N80)</f>
        <v>#N/A</v>
      </c>
      <c r="P80" s="132" t="n">
        <v>350000</v>
      </c>
      <c r="Q80" s="141" t="e">
        <f aca="false">VLOOKUP($C80,'Power Curve'!$D$8:$DU$282,121)+VLOOKUP($C80,'Power Curve'!$D$8:$FD$282,141)</f>
        <v>#N/A</v>
      </c>
      <c r="R80" s="25" t="e">
        <f aca="false">O80-(P80+Q80)</f>
        <v>#N/A</v>
      </c>
      <c r="S80" s="142" t="e">
        <f aca="false">$R80-$G80</f>
        <v>#N/A</v>
      </c>
      <c r="T80" s="129" t="e">
        <f aca="false">1*(+S80*AA80)</f>
        <v>#N/A</v>
      </c>
      <c r="AA80" s="83" t="n">
        <f aca="false">EOMONTH(C80,0)-C80+1</f>
        <v>31</v>
      </c>
      <c r="AC80" s="0"/>
    </row>
    <row r="81" customFormat="false" ht="12.75" hidden="false" customHeight="false" outlineLevel="0" collapsed="false">
      <c r="A81" s="99" t="n">
        <f aca="false">MONTH(C81)</f>
        <v>9</v>
      </c>
      <c r="B81" s="1" t="n">
        <v>1</v>
      </c>
      <c r="C81" s="130" t="n">
        <f aca="false">DATE(YEAR(C80),MONTH(C80)+1,1)</f>
        <v>37865</v>
      </c>
      <c r="D81" s="139" t="n">
        <f aca="false">$G69*$B81</f>
        <v>3337416.66666667</v>
      </c>
      <c r="E81" s="132"/>
      <c r="F81" s="132" t="n">
        <f aca="false">VLOOKUP($C81,'Power Curve'!$D$8:$AX$282,44)</f>
        <v>0</v>
      </c>
      <c r="G81" s="140" t="n">
        <f aca="false">SUM(D81:F81)</f>
        <v>3337416.66666667</v>
      </c>
      <c r="H81" s="139" t="n">
        <v>520000</v>
      </c>
      <c r="I81" s="132" t="n">
        <v>1200000</v>
      </c>
      <c r="J81" s="132" t="n">
        <v>375000</v>
      </c>
      <c r="K81" s="144" t="e">
        <f aca="false">IF(VLOOKUP($C81,Curves!$A$2:$J$1700,10)&gt;VLOOKUP($C81,Curves!$A$2:$J$1700,3),0,IF(VLOOKUP($C81,Curves!$A$2:$K$1700,11)&gt;$Y$2,Forecast!$Z$2,Forecast!$Z$3))</f>
        <v>#N/A</v>
      </c>
      <c r="L81" s="132" t="n">
        <v>750000</v>
      </c>
      <c r="M81" s="132" t="n">
        <v>300000</v>
      </c>
      <c r="N81" s="141" t="n">
        <v>120000</v>
      </c>
      <c r="O81" s="133" t="e">
        <f aca="false">SUM(H81:N81)</f>
        <v>#N/A</v>
      </c>
      <c r="P81" s="132" t="n">
        <v>350000</v>
      </c>
      <c r="Q81" s="141" t="e">
        <f aca="false">VLOOKUP($C81,'Power Curve'!$D$8:$DU$282,121)+VLOOKUP($C81,'Power Curve'!$D$8:$FD$282,141)</f>
        <v>#N/A</v>
      </c>
      <c r="R81" s="25" t="e">
        <f aca="false">O81-(P81+Q81)</f>
        <v>#N/A</v>
      </c>
      <c r="S81" s="142" t="e">
        <f aca="false">$R81-$G81</f>
        <v>#N/A</v>
      </c>
      <c r="T81" s="129" t="e">
        <f aca="false">1*(+S81*AA81)</f>
        <v>#N/A</v>
      </c>
      <c r="AA81" s="83" t="n">
        <f aca="false">EOMONTH(C81,0)-C81+1</f>
        <v>30</v>
      </c>
      <c r="AC81" s="0"/>
    </row>
    <row r="82" customFormat="false" ht="13.5" hidden="false" customHeight="false" outlineLevel="0" collapsed="false">
      <c r="A82" s="99" t="n">
        <f aca="false">MONTH(C82)</f>
        <v>10</v>
      </c>
      <c r="B82" s="1" t="n">
        <v>1</v>
      </c>
      <c r="C82" s="130" t="n">
        <f aca="false">DATE(YEAR(C81),MONTH(C81)+1,1)</f>
        <v>37895</v>
      </c>
      <c r="D82" s="139" t="n">
        <f aca="false">$G70*$B82</f>
        <v>3197950.64516129</v>
      </c>
      <c r="E82" s="132"/>
      <c r="F82" s="132" t="n">
        <f aca="false">VLOOKUP($C82,'Power Curve'!$D$8:$AX$282,44)</f>
        <v>0</v>
      </c>
      <c r="G82" s="140" t="n">
        <f aca="false">SUM(D82:F82)</f>
        <v>3197950.64516129</v>
      </c>
      <c r="H82" s="139" t="n">
        <v>520000</v>
      </c>
      <c r="I82" s="132" t="n">
        <v>1200000</v>
      </c>
      <c r="J82" s="132" t="n">
        <v>375000</v>
      </c>
      <c r="K82" s="144" t="e">
        <f aca="false">IF(VLOOKUP($C82,Curves!$A$2:$J$1700,10)&gt;VLOOKUP($C82,Curves!$A$2:$J$1700,3),0,IF(VLOOKUP($C82,Curves!$A$2:$K$1700,11)&gt;$Y$2,Forecast!$Z$2,Forecast!$Z$3))</f>
        <v>#N/A</v>
      </c>
      <c r="L82" s="132" t="n">
        <v>750000</v>
      </c>
      <c r="M82" s="132" t="n">
        <v>300000</v>
      </c>
      <c r="N82" s="141" t="n">
        <v>120000</v>
      </c>
      <c r="O82" s="133" t="e">
        <f aca="false">SUM(H82:N82)</f>
        <v>#N/A</v>
      </c>
      <c r="P82" s="132" t="n">
        <v>350000</v>
      </c>
      <c r="Q82" s="141" t="e">
        <f aca="false">VLOOKUP($C82,'Power Curve'!$D$8:$DU$282,121)+VLOOKUP($C82,'Power Curve'!$D$8:$FD$282,141)</f>
        <v>#N/A</v>
      </c>
      <c r="R82" s="25" t="e">
        <f aca="false">O82-(P82+Q82)</f>
        <v>#N/A</v>
      </c>
      <c r="S82" s="142" t="e">
        <f aca="false">$R82-$G82</f>
        <v>#N/A</v>
      </c>
      <c r="T82" s="129" t="e">
        <f aca="false">1*(+S82*AA82)</f>
        <v>#N/A</v>
      </c>
      <c r="AA82" s="83" t="n">
        <f aca="false">EOMONTH(C82,0)-C82+1</f>
        <v>31</v>
      </c>
      <c r="AC82" s="0"/>
    </row>
    <row r="83" customFormat="false" ht="12.75" hidden="false" customHeight="false" outlineLevel="0" collapsed="false">
      <c r="A83" s="99" t="n">
        <f aca="false">MONTH(C83)</f>
        <v>11</v>
      </c>
      <c r="B83" s="1" t="n">
        <v>1</v>
      </c>
      <c r="C83" s="134" t="n">
        <f aca="false">DATE(YEAR(C82),MONTH(C82)+1,1)</f>
        <v>37926</v>
      </c>
      <c r="D83" s="139" t="n">
        <f aca="false">$G71*$B83</f>
        <v>3614270</v>
      </c>
      <c r="E83" s="132"/>
      <c r="F83" s="132" t="n">
        <f aca="false">VLOOKUP($C83,'Power Curve'!$D$8:$AX$282,44)</f>
        <v>0</v>
      </c>
      <c r="G83" s="140" t="n">
        <f aca="false">SUM(D83:F83)</f>
        <v>3614270</v>
      </c>
      <c r="H83" s="139" t="n">
        <v>520000</v>
      </c>
      <c r="I83" s="132" t="n">
        <v>1200000</v>
      </c>
      <c r="J83" s="132" t="n">
        <v>375000</v>
      </c>
      <c r="K83" s="144" t="e">
        <f aca="false">IF(VLOOKUP($C83,Curves!$A$2:$J$1700,10)&gt;VLOOKUP($C83,Curves!$A$2:$J$1700,3),0,IF(VLOOKUP($C83,Curves!$A$2:$K$1700,11)&gt;$Y$2,Forecast!$Z$2,Forecast!$Z$3))</f>
        <v>#N/A</v>
      </c>
      <c r="L83" s="132" t="n">
        <v>750000</v>
      </c>
      <c r="M83" s="132" t="n">
        <v>300000</v>
      </c>
      <c r="N83" s="141" t="n">
        <v>120000</v>
      </c>
      <c r="O83" s="133" t="e">
        <f aca="false">SUM(H83:N83)</f>
        <v>#N/A</v>
      </c>
      <c r="P83" s="132" t="n">
        <v>350000</v>
      </c>
      <c r="Q83" s="141" t="e">
        <f aca="false">VLOOKUP($C83,'Power Curve'!$D$8:$DU$282,121)+VLOOKUP($C83,'Power Curve'!$D$8:$FD$282,141)</f>
        <v>#N/A</v>
      </c>
      <c r="R83" s="25" t="e">
        <f aca="false">O83-(P83+Q83)</f>
        <v>#N/A</v>
      </c>
      <c r="S83" s="142" t="e">
        <f aca="false">$R83-$G83</f>
        <v>#N/A</v>
      </c>
      <c r="T83" s="129" t="e">
        <f aca="false">1*(+S83*AA83)</f>
        <v>#N/A</v>
      </c>
      <c r="AA83" s="83" t="n">
        <f aca="false">EOMONTH(C83,0)-C83+1</f>
        <v>30</v>
      </c>
      <c r="AC83" s="0"/>
    </row>
    <row r="84" customFormat="false" ht="12.75" hidden="false" customHeight="false" outlineLevel="0" collapsed="false">
      <c r="A84" s="99" t="n">
        <f aca="false">MONTH(C84)</f>
        <v>12</v>
      </c>
      <c r="B84" s="1" t="n">
        <v>1</v>
      </c>
      <c r="C84" s="130" t="n">
        <f aca="false">DATE(YEAR(C83),MONTH(C83)+1,1)</f>
        <v>37956</v>
      </c>
      <c r="D84" s="139" t="n">
        <f aca="false">$G72*$B84</f>
        <v>3536687.74193548</v>
      </c>
      <c r="E84" s="132"/>
      <c r="F84" s="132" t="n">
        <f aca="false">VLOOKUP($C84,'Power Curve'!$D$8:$AX$282,44)</f>
        <v>0</v>
      </c>
      <c r="G84" s="140" t="n">
        <f aca="false">SUM(D84:F84)</f>
        <v>3536687.74193548</v>
      </c>
      <c r="H84" s="139" t="n">
        <v>520000</v>
      </c>
      <c r="I84" s="132" t="n">
        <v>1200000</v>
      </c>
      <c r="J84" s="132" t="n">
        <v>375000</v>
      </c>
      <c r="K84" s="144" t="e">
        <f aca="false">IF(VLOOKUP($C84,Curves!$A$2:$J$1700,10)&gt;VLOOKUP($C84,Curves!$A$2:$J$1700,3),0,IF(VLOOKUP($C84,Curves!$A$2:$K$1700,11)&gt;$Y$2,Forecast!$Z$2,Forecast!$Z$3))</f>
        <v>#N/A</v>
      </c>
      <c r="L84" s="132" t="n">
        <v>750000</v>
      </c>
      <c r="M84" s="132" t="n">
        <v>300000</v>
      </c>
      <c r="N84" s="141" t="n">
        <v>120000</v>
      </c>
      <c r="O84" s="133" t="e">
        <f aca="false">SUM(H84:N84)</f>
        <v>#N/A</v>
      </c>
      <c r="P84" s="132" t="n">
        <v>350000</v>
      </c>
      <c r="Q84" s="141" t="e">
        <f aca="false">VLOOKUP($C84,'Power Curve'!$D$8:$DU$282,121)+VLOOKUP($C84,'Power Curve'!$D$8:$FD$282,141)</f>
        <v>#N/A</v>
      </c>
      <c r="R84" s="25" t="e">
        <f aca="false">O84-(P84+Q84)</f>
        <v>#N/A</v>
      </c>
      <c r="S84" s="142" t="e">
        <f aca="false">$R84-$G84</f>
        <v>#N/A</v>
      </c>
      <c r="T84" s="129" t="e">
        <f aca="false">1*(+S84*AA84)</f>
        <v>#N/A</v>
      </c>
      <c r="AA84" s="83" t="n">
        <f aca="false">EOMONTH(C84,0)-C84+1</f>
        <v>31</v>
      </c>
      <c r="AC84" s="0"/>
    </row>
    <row r="85" customFormat="false" ht="12.75" hidden="false" customHeight="false" outlineLevel="0" collapsed="false">
      <c r="A85" s="99" t="n">
        <f aca="false">MONTH(C85)</f>
        <v>1</v>
      </c>
      <c r="B85" s="1" t="n">
        <v>1</v>
      </c>
      <c r="C85" s="130" t="n">
        <f aca="false">DATE(YEAR(C84),MONTH(C84)+1,1)</f>
        <v>37987</v>
      </c>
      <c r="D85" s="139" t="n">
        <f aca="false">$G73*$B85</f>
        <v>3667188.38709677</v>
      </c>
      <c r="E85" s="132"/>
      <c r="F85" s="132" t="e">
        <f aca="false">VLOOKUP($C85,'Power Curve'!$D$8:$AX$282,44)</f>
        <v>#N/A</v>
      </c>
      <c r="G85" s="140" t="e">
        <f aca="false">SUM(D85:F85)</f>
        <v>#N/A</v>
      </c>
      <c r="H85" s="139" t="n">
        <v>520000</v>
      </c>
      <c r="I85" s="132" t="n">
        <v>1200000</v>
      </c>
      <c r="J85" s="132" t="n">
        <v>375000</v>
      </c>
      <c r="K85" s="144" t="e">
        <f aca="false">IF(VLOOKUP($C85,Curves!$A$2:$J$1700,10)&gt;VLOOKUP($C85,Curves!$A$2:$J$1700,3),0,IF(VLOOKUP($C85,Curves!$A$2:$K$1700,11)&gt;$Y$2,Forecast!$Z$2,Forecast!$Z$3))</f>
        <v>#N/A</v>
      </c>
      <c r="L85" s="132" t="n">
        <v>750000</v>
      </c>
      <c r="M85" s="132" t="n">
        <v>300000</v>
      </c>
      <c r="N85" s="141" t="n">
        <v>120000</v>
      </c>
      <c r="O85" s="133" t="e">
        <f aca="false">SUM(H85:N85)</f>
        <v>#N/A</v>
      </c>
      <c r="P85" s="132" t="n">
        <v>350000</v>
      </c>
      <c r="Q85" s="141" t="e">
        <f aca="false">VLOOKUP($C85,'Power Curve'!$D$8:$DU$282,121)+VLOOKUP($C85,'Power Curve'!$D$8:$FD$282,141)</f>
        <v>#N/A</v>
      </c>
      <c r="R85" s="25" t="e">
        <f aca="false">O85-(P85+Q85)</f>
        <v>#N/A</v>
      </c>
      <c r="S85" s="142" t="e">
        <f aca="false">$R85-$G85</f>
        <v>#N/A</v>
      </c>
      <c r="T85" s="129" t="e">
        <f aca="false">1*(+S85*AA85)</f>
        <v>#N/A</v>
      </c>
      <c r="AA85" s="83" t="n">
        <f aca="false">EOMONTH(C85,0)-C85+1</f>
        <v>31</v>
      </c>
      <c r="AC85" s="0"/>
    </row>
    <row r="86" customFormat="false" ht="12.75" hidden="false" customHeight="false" outlineLevel="0" collapsed="false">
      <c r="A86" s="99" t="n">
        <f aca="false">MONTH(C86)</f>
        <v>2</v>
      </c>
      <c r="B86" s="1" t="n">
        <v>1</v>
      </c>
      <c r="C86" s="130" t="n">
        <f aca="false">DATE(YEAR(C85),MONTH(C85)+1,1)</f>
        <v>38018</v>
      </c>
      <c r="D86" s="139" t="n">
        <f aca="false">$G74*$B86</f>
        <v>3386531.72413793</v>
      </c>
      <c r="E86" s="132"/>
      <c r="F86" s="132" t="e">
        <f aca="false">VLOOKUP($C86,'Power Curve'!$D$8:$AX$282,44)</f>
        <v>#N/A</v>
      </c>
      <c r="G86" s="140" t="e">
        <f aca="false">SUM(D86:F86)</f>
        <v>#N/A</v>
      </c>
      <c r="H86" s="139" t="n">
        <v>520000</v>
      </c>
      <c r="I86" s="132" t="n">
        <v>1200000</v>
      </c>
      <c r="J86" s="132" t="n">
        <v>375000</v>
      </c>
      <c r="K86" s="144" t="e">
        <f aca="false">IF(VLOOKUP($C86,Curves!$A$2:$J$1700,10)&gt;VLOOKUP($C86,Curves!$A$2:$J$1700,3),0,IF(VLOOKUP($C86,Curves!$A$2:$K$1700,11)&gt;$Y$2,Forecast!$Z$2,Forecast!$Z$3))</f>
        <v>#N/A</v>
      </c>
      <c r="L86" s="132" t="n">
        <v>750000</v>
      </c>
      <c r="M86" s="132" t="n">
        <v>300000</v>
      </c>
      <c r="N86" s="141" t="n">
        <v>120000</v>
      </c>
      <c r="O86" s="133" t="e">
        <f aca="false">SUM(H86:N86)</f>
        <v>#N/A</v>
      </c>
      <c r="P86" s="132" t="n">
        <v>350000</v>
      </c>
      <c r="Q86" s="141" t="e">
        <f aca="false">VLOOKUP($C86,'Power Curve'!$D$8:$DU$282,121)+VLOOKUP($C86,'Power Curve'!$D$8:$FD$282,141)</f>
        <v>#N/A</v>
      </c>
      <c r="R86" s="25" t="e">
        <f aca="false">O86-(P86+Q86)</f>
        <v>#N/A</v>
      </c>
      <c r="S86" s="142" t="e">
        <f aca="false">$R86-$G86</f>
        <v>#N/A</v>
      </c>
      <c r="T86" s="129" t="e">
        <f aca="false">1*(+S86*AA86)</f>
        <v>#N/A</v>
      </c>
      <c r="AA86" s="83" t="n">
        <f aca="false">EOMONTH(C86,0)-C86+1</f>
        <v>29</v>
      </c>
      <c r="AC86" s="0"/>
    </row>
    <row r="87" customFormat="false" ht="13.5" hidden="false" customHeight="false" outlineLevel="0" collapsed="false">
      <c r="A87" s="99" t="n">
        <f aca="false">MONTH(C87)</f>
        <v>3</v>
      </c>
      <c r="B87" s="1" t="n">
        <v>1</v>
      </c>
      <c r="C87" s="145" t="n">
        <f aca="false">DATE(YEAR(C86),MONTH(C86)+1,1)</f>
        <v>38047</v>
      </c>
      <c r="D87" s="146" t="n">
        <f aca="false">$G75*$B87</f>
        <v>3110115.48387097</v>
      </c>
      <c r="E87" s="147"/>
      <c r="F87" s="148" t="e">
        <f aca="false">VLOOKUP($C87,'Power Curve'!$D$8:$AX$282,44)</f>
        <v>#N/A</v>
      </c>
      <c r="G87" s="149" t="e">
        <f aca="false">SUM(D87:F87)</f>
        <v>#N/A</v>
      </c>
      <c r="H87" s="146" t="n">
        <v>520000</v>
      </c>
      <c r="I87" s="132" t="n">
        <v>1200000</v>
      </c>
      <c r="J87" s="147" t="n">
        <v>375000</v>
      </c>
      <c r="K87" s="150" t="e">
        <f aca="false">IF(VLOOKUP($C87,Curves!$A$2:$J$1700,10)&gt;VLOOKUP($C87,Curves!$A$2:$J$1700,3),0,IF(VLOOKUP($C87,Curves!$A$2:$K$1700,11)&gt;$Y$2,Forecast!$Z$2,Forecast!$Z$3))</f>
        <v>#N/A</v>
      </c>
      <c r="L87" s="132" t="n">
        <v>750000</v>
      </c>
      <c r="M87" s="132" t="n">
        <v>300000</v>
      </c>
      <c r="N87" s="148" t="n">
        <v>120000</v>
      </c>
      <c r="O87" s="151" t="e">
        <f aca="false">SUM(H87:N87)</f>
        <v>#N/A</v>
      </c>
      <c r="P87" s="146" t="n">
        <v>350000</v>
      </c>
      <c r="Q87" s="141" t="e">
        <f aca="false">VLOOKUP($C87,'Power Curve'!$D$8:$DU$282,121)+VLOOKUP($C87,'Power Curve'!$D$8:$FD$282,141)</f>
        <v>#N/A</v>
      </c>
      <c r="R87" s="23" t="e">
        <f aca="false">O87-(P87+Q87)</f>
        <v>#N/A</v>
      </c>
      <c r="S87" s="152" t="e">
        <f aca="false">$R87-$G87</f>
        <v>#N/A</v>
      </c>
      <c r="T87" s="153" t="e">
        <f aca="false">1*(+S87*AA87)</f>
        <v>#N/A</v>
      </c>
      <c r="AA87" s="83" t="n">
        <f aca="false">EOMONTH(C87,0)-C87+1</f>
        <v>31</v>
      </c>
      <c r="AC87" s="0"/>
    </row>
    <row r="88" customFormat="false" ht="12.75" hidden="false" customHeight="false" outlineLevel="0" collapsed="false">
      <c r="C88" s="154"/>
      <c r="E88" s="132"/>
      <c r="F88" s="132"/>
    </row>
    <row r="89" customFormat="false" ht="12.75" hidden="false" customHeight="false" outlineLevel="0" collapsed="false">
      <c r="C89" s="154"/>
      <c r="E89" s="132"/>
      <c r="F89" s="132"/>
    </row>
    <row r="90" customFormat="false" ht="12.75" hidden="false" customHeight="false" outlineLevel="0" collapsed="false">
      <c r="C90" s="154"/>
      <c r="E90" s="132"/>
      <c r="F90" s="132"/>
    </row>
    <row r="91" customFormat="false" ht="12.75" hidden="false" customHeight="false" outlineLevel="0" collapsed="false">
      <c r="C91" s="154"/>
      <c r="E91" s="132"/>
      <c r="F91" s="132"/>
    </row>
    <row r="92" customFormat="false" ht="12.75" hidden="false" customHeight="false" outlineLevel="0" collapsed="false">
      <c r="C92" s="154"/>
    </row>
    <row r="93" customFormat="false" ht="12.75" hidden="false" customHeight="false" outlineLevel="0" collapsed="false">
      <c r="C93" s="154"/>
    </row>
    <row r="94" customFormat="false" ht="12.75" hidden="false" customHeight="false" outlineLevel="0" collapsed="false">
      <c r="C94" s="154"/>
    </row>
    <row r="95" customFormat="false" ht="12.75" hidden="false" customHeight="false" outlineLevel="0" collapsed="false">
      <c r="C95" s="154"/>
    </row>
    <row r="96" customFormat="false" ht="12.75" hidden="false" customHeight="false" outlineLevel="0" collapsed="false">
      <c r="C96" s="154"/>
    </row>
    <row r="97" customFormat="false" ht="12.75" hidden="false" customHeight="false" outlineLevel="0" collapsed="false">
      <c r="C97" s="154"/>
    </row>
    <row r="98" customFormat="false" ht="12.75" hidden="false" customHeight="false" outlineLevel="0" collapsed="false">
      <c r="C98" s="154"/>
    </row>
    <row r="99" customFormat="false" ht="12.75" hidden="false" customHeight="false" outlineLevel="0" collapsed="false">
      <c r="C99" s="154"/>
    </row>
    <row r="100" customFormat="false" ht="12.75" hidden="false" customHeight="false" outlineLevel="0" collapsed="false">
      <c r="C100" s="154"/>
    </row>
    <row r="101" customFormat="false" ht="12.75" hidden="false" customHeight="false" outlineLevel="0" collapsed="false">
      <c r="C101" s="154"/>
    </row>
    <row r="102" customFormat="false" ht="12.75" hidden="false" customHeight="false" outlineLevel="0" collapsed="false">
      <c r="C102" s="154"/>
    </row>
    <row r="103" customFormat="false" ht="12.75" hidden="false" customHeight="false" outlineLevel="0" collapsed="false">
      <c r="C103" s="154"/>
    </row>
    <row r="104" customFormat="false" ht="12.75" hidden="false" customHeight="false" outlineLevel="0" collapsed="false">
      <c r="C104" s="154"/>
    </row>
    <row r="105" customFormat="false" ht="12.75" hidden="false" customHeight="false" outlineLevel="0" collapsed="false">
      <c r="C105" s="154"/>
    </row>
    <row r="106" customFormat="false" ht="12.75" hidden="false" customHeight="false" outlineLevel="0" collapsed="false">
      <c r="C106" s="154"/>
    </row>
    <row r="107" customFormat="false" ht="12.75" hidden="false" customHeight="false" outlineLevel="0" collapsed="false">
      <c r="C107" s="154"/>
    </row>
    <row r="108" customFormat="false" ht="12.75" hidden="false" customHeight="false" outlineLevel="0" collapsed="false">
      <c r="C108" s="154"/>
    </row>
    <row r="109" customFormat="false" ht="12.75" hidden="false" customHeight="false" outlineLevel="0" collapsed="false">
      <c r="C109" s="154"/>
    </row>
    <row r="110" customFormat="false" ht="12.75" hidden="false" customHeight="false" outlineLevel="0" collapsed="false">
      <c r="C110" s="154"/>
    </row>
    <row r="111" customFormat="false" ht="12.75" hidden="false" customHeight="false" outlineLevel="0" collapsed="false">
      <c r="C111" s="154"/>
    </row>
    <row r="112" customFormat="false" ht="12.75" hidden="false" customHeight="false" outlineLevel="0" collapsed="false">
      <c r="C112" s="154"/>
    </row>
    <row r="113" customFormat="false" ht="12.75" hidden="false" customHeight="false" outlineLevel="0" collapsed="false">
      <c r="C113" s="154"/>
    </row>
    <row r="114" customFormat="false" ht="12.75" hidden="false" customHeight="false" outlineLevel="0" collapsed="false">
      <c r="C114" s="154"/>
    </row>
    <row r="115" customFormat="false" ht="12.75" hidden="false" customHeight="false" outlineLevel="0" collapsed="false">
      <c r="C115" s="154"/>
    </row>
    <row r="116" customFormat="false" ht="12.75" hidden="false" customHeight="false" outlineLevel="0" collapsed="false">
      <c r="C116" s="154"/>
    </row>
    <row r="117" customFormat="false" ht="12.75" hidden="false" customHeight="false" outlineLevel="0" collapsed="false">
      <c r="C117" s="154"/>
    </row>
    <row r="118" customFormat="false" ht="12.75" hidden="false" customHeight="false" outlineLevel="0" collapsed="false">
      <c r="C118" s="154"/>
    </row>
    <row r="119" customFormat="false" ht="12.75" hidden="false" customHeight="false" outlineLevel="0" collapsed="false">
      <c r="C119" s="154"/>
    </row>
    <row r="120" customFormat="false" ht="12.75" hidden="false" customHeight="false" outlineLevel="0" collapsed="false">
      <c r="C120" s="154"/>
    </row>
    <row r="121" customFormat="false" ht="12.75" hidden="false" customHeight="false" outlineLevel="0" collapsed="false">
      <c r="C121" s="154"/>
    </row>
    <row r="122" customFormat="false" ht="12.75" hidden="false" customHeight="false" outlineLevel="0" collapsed="false">
      <c r="C122" s="154"/>
    </row>
    <row r="123" customFormat="false" ht="12.75" hidden="false" customHeight="false" outlineLevel="0" collapsed="false">
      <c r="C123" s="154"/>
    </row>
    <row r="124" customFormat="false" ht="12.75" hidden="false" customHeight="false" outlineLevel="0" collapsed="false">
      <c r="C124" s="154"/>
    </row>
    <row r="125" customFormat="false" ht="12.75" hidden="false" customHeight="false" outlineLevel="0" collapsed="false">
      <c r="C125" s="154"/>
    </row>
    <row r="126" customFormat="false" ht="12.75" hidden="false" customHeight="false" outlineLevel="0" collapsed="false">
      <c r="C126" s="154"/>
    </row>
    <row r="127" customFormat="false" ht="12.75" hidden="false" customHeight="false" outlineLevel="0" collapsed="false">
      <c r="C127" s="154"/>
    </row>
    <row r="128" customFormat="false" ht="12.75" hidden="false" customHeight="false" outlineLevel="0" collapsed="false">
      <c r="C128" s="154"/>
    </row>
    <row r="129" customFormat="false" ht="12.75" hidden="false" customHeight="false" outlineLevel="0" collapsed="false">
      <c r="C129" s="154"/>
    </row>
    <row r="130" customFormat="false" ht="12.75" hidden="false" customHeight="false" outlineLevel="0" collapsed="false">
      <c r="C130" s="154"/>
    </row>
    <row r="131" customFormat="false" ht="12.75" hidden="false" customHeight="false" outlineLevel="0" collapsed="false">
      <c r="C131" s="154"/>
    </row>
    <row r="132" customFormat="false" ht="12.75" hidden="false" customHeight="false" outlineLevel="0" collapsed="false">
      <c r="C132" s="154"/>
    </row>
    <row r="133" customFormat="false" ht="12.75" hidden="false" customHeight="false" outlineLevel="0" collapsed="false">
      <c r="C133" s="154"/>
    </row>
    <row r="134" customFormat="false" ht="12.75" hidden="false" customHeight="false" outlineLevel="0" collapsed="false">
      <c r="C134" s="154"/>
    </row>
    <row r="135" customFormat="false" ht="12.75" hidden="false" customHeight="false" outlineLevel="0" collapsed="false">
      <c r="C135" s="154"/>
    </row>
    <row r="136" customFormat="false" ht="12.75" hidden="false" customHeight="false" outlineLevel="0" collapsed="false">
      <c r="C136" s="154"/>
    </row>
    <row r="137" customFormat="false" ht="12.75" hidden="false" customHeight="false" outlineLevel="0" collapsed="false">
      <c r="C137" s="154"/>
    </row>
    <row r="138" customFormat="false" ht="12.75" hidden="false" customHeight="false" outlineLevel="0" collapsed="false">
      <c r="C138" s="154"/>
    </row>
    <row r="139" customFormat="false" ht="12.75" hidden="false" customHeight="false" outlineLevel="0" collapsed="false">
      <c r="C139" s="154"/>
    </row>
    <row r="140" customFormat="false" ht="12.75" hidden="false" customHeight="false" outlineLevel="0" collapsed="false">
      <c r="C140" s="154"/>
    </row>
    <row r="141" customFormat="false" ht="12.75" hidden="false" customHeight="false" outlineLevel="0" collapsed="false">
      <c r="C141" s="154"/>
    </row>
    <row r="142" customFormat="false" ht="12.75" hidden="false" customHeight="false" outlineLevel="0" collapsed="false">
      <c r="C142" s="154"/>
    </row>
    <row r="143" customFormat="false" ht="12.75" hidden="false" customHeight="false" outlineLevel="0" collapsed="false">
      <c r="C143" s="154"/>
    </row>
    <row r="144" customFormat="false" ht="12.75" hidden="false" customHeight="false" outlineLevel="0" collapsed="false">
      <c r="C144" s="154"/>
    </row>
    <row r="145" customFormat="false" ht="12.75" hidden="false" customHeight="false" outlineLevel="0" collapsed="false">
      <c r="C145" s="154"/>
    </row>
    <row r="146" customFormat="false" ht="12.75" hidden="false" customHeight="false" outlineLevel="0" collapsed="false">
      <c r="C146" s="154"/>
    </row>
    <row r="147" customFormat="false" ht="12.75" hidden="false" customHeight="false" outlineLevel="0" collapsed="false">
      <c r="C147" s="154"/>
    </row>
    <row r="148" customFormat="false" ht="12.75" hidden="false" customHeight="false" outlineLevel="0" collapsed="false">
      <c r="C148" s="154"/>
    </row>
    <row r="149" customFormat="false" ht="12.75" hidden="false" customHeight="false" outlineLevel="0" collapsed="false">
      <c r="C149" s="154"/>
    </row>
    <row r="150" customFormat="false" ht="12.75" hidden="false" customHeight="false" outlineLevel="0" collapsed="false">
      <c r="C150" s="154"/>
    </row>
    <row r="151" customFormat="false" ht="12.75" hidden="false" customHeight="false" outlineLevel="0" collapsed="false">
      <c r="C151" s="154"/>
    </row>
    <row r="152" customFormat="false" ht="12.75" hidden="false" customHeight="false" outlineLevel="0" collapsed="false">
      <c r="C152" s="154"/>
    </row>
    <row r="153" customFormat="false" ht="12.75" hidden="false" customHeight="false" outlineLevel="0" collapsed="false">
      <c r="C153" s="154"/>
    </row>
    <row r="154" customFormat="false" ht="12.75" hidden="false" customHeight="false" outlineLevel="0" collapsed="false">
      <c r="C154" s="154"/>
    </row>
    <row r="155" customFormat="false" ht="12.75" hidden="false" customHeight="false" outlineLevel="0" collapsed="false">
      <c r="C155" s="154"/>
    </row>
    <row r="156" customFormat="false" ht="12.75" hidden="false" customHeight="false" outlineLevel="0" collapsed="false">
      <c r="C156" s="154"/>
    </row>
    <row r="157" customFormat="false" ht="12.75" hidden="false" customHeight="false" outlineLevel="0" collapsed="false">
      <c r="C157" s="154"/>
    </row>
    <row r="158" customFormat="false" ht="12.75" hidden="false" customHeight="false" outlineLevel="0" collapsed="false">
      <c r="C158" s="154"/>
    </row>
    <row r="159" customFormat="false" ht="12.75" hidden="false" customHeight="false" outlineLevel="0" collapsed="false">
      <c r="C159" s="154"/>
    </row>
    <row r="160" customFormat="false" ht="12.75" hidden="false" customHeight="false" outlineLevel="0" collapsed="false">
      <c r="C160" s="154"/>
    </row>
    <row r="161" customFormat="false" ht="12.75" hidden="false" customHeight="false" outlineLevel="0" collapsed="false">
      <c r="C161" s="154"/>
    </row>
    <row r="162" customFormat="false" ht="12.75" hidden="false" customHeight="false" outlineLevel="0" collapsed="false">
      <c r="C162" s="154"/>
    </row>
    <row r="163" customFormat="false" ht="12.75" hidden="false" customHeight="false" outlineLevel="0" collapsed="false">
      <c r="C163" s="154"/>
    </row>
    <row r="164" customFormat="false" ht="12.75" hidden="false" customHeight="false" outlineLevel="0" collapsed="false">
      <c r="C164" s="154"/>
    </row>
    <row r="165" customFormat="false" ht="12.75" hidden="false" customHeight="false" outlineLevel="0" collapsed="false">
      <c r="C165" s="154"/>
    </row>
    <row r="166" customFormat="false" ht="12.75" hidden="false" customHeight="false" outlineLevel="0" collapsed="false">
      <c r="C166" s="154"/>
    </row>
    <row r="167" customFormat="false" ht="12.75" hidden="false" customHeight="false" outlineLevel="0" collapsed="false">
      <c r="C167" s="154"/>
    </row>
    <row r="168" customFormat="false" ht="12.75" hidden="false" customHeight="false" outlineLevel="0" collapsed="false">
      <c r="C168" s="154"/>
    </row>
    <row r="169" customFormat="false" ht="12.75" hidden="false" customHeight="false" outlineLevel="0" collapsed="false">
      <c r="C169" s="154"/>
    </row>
    <row r="170" customFormat="false" ht="12.75" hidden="false" customHeight="false" outlineLevel="0" collapsed="false">
      <c r="C170" s="154"/>
    </row>
    <row r="171" customFormat="false" ht="12.75" hidden="false" customHeight="false" outlineLevel="0" collapsed="false">
      <c r="C171" s="154"/>
    </row>
    <row r="172" customFormat="false" ht="12.75" hidden="false" customHeight="false" outlineLevel="0" collapsed="false">
      <c r="C172" s="154"/>
    </row>
    <row r="173" customFormat="false" ht="12.75" hidden="false" customHeight="false" outlineLevel="0" collapsed="false">
      <c r="C173" s="154"/>
    </row>
    <row r="174" customFormat="false" ht="12.75" hidden="false" customHeight="false" outlineLevel="0" collapsed="false">
      <c r="C174" s="154"/>
    </row>
    <row r="175" customFormat="false" ht="12.75" hidden="false" customHeight="false" outlineLevel="0" collapsed="false">
      <c r="C175" s="154"/>
    </row>
    <row r="176" customFormat="false" ht="12.75" hidden="false" customHeight="false" outlineLevel="0" collapsed="false">
      <c r="C176" s="154"/>
    </row>
    <row r="177" customFormat="false" ht="12.75" hidden="false" customHeight="false" outlineLevel="0" collapsed="false">
      <c r="C177" s="154"/>
    </row>
    <row r="178" customFormat="false" ht="12.75" hidden="false" customHeight="false" outlineLevel="0" collapsed="false">
      <c r="C178" s="154"/>
    </row>
    <row r="179" customFormat="false" ht="12.75" hidden="false" customHeight="false" outlineLevel="0" collapsed="false">
      <c r="C179" s="154"/>
    </row>
    <row r="180" customFormat="false" ht="12.75" hidden="false" customHeight="false" outlineLevel="0" collapsed="false">
      <c r="C180" s="154"/>
    </row>
    <row r="181" customFormat="false" ht="12.75" hidden="false" customHeight="false" outlineLevel="0" collapsed="false">
      <c r="C181" s="154"/>
    </row>
    <row r="182" customFormat="false" ht="12.75" hidden="false" customHeight="false" outlineLevel="0" collapsed="false">
      <c r="C182" s="154"/>
    </row>
    <row r="183" customFormat="false" ht="12.75" hidden="false" customHeight="false" outlineLevel="0" collapsed="false">
      <c r="C183" s="154"/>
    </row>
    <row r="184" customFormat="false" ht="12.75" hidden="false" customHeight="false" outlineLevel="0" collapsed="false">
      <c r="C184" s="154"/>
    </row>
    <row r="185" customFormat="false" ht="12.75" hidden="false" customHeight="false" outlineLevel="0" collapsed="false">
      <c r="C185" s="154"/>
    </row>
    <row r="186" customFormat="false" ht="12.75" hidden="false" customHeight="false" outlineLevel="0" collapsed="false">
      <c r="C186" s="154"/>
    </row>
    <row r="187" customFormat="false" ht="12.75" hidden="false" customHeight="false" outlineLevel="0" collapsed="false">
      <c r="C187" s="154"/>
    </row>
    <row r="188" customFormat="false" ht="12.75" hidden="false" customHeight="false" outlineLevel="0" collapsed="false">
      <c r="C188" s="154"/>
    </row>
    <row r="189" customFormat="false" ht="12.75" hidden="false" customHeight="false" outlineLevel="0" collapsed="false">
      <c r="C189" s="154"/>
    </row>
  </sheetData>
  <mergeCells count="11">
    <mergeCell ref="D2:F2"/>
    <mergeCell ref="H2:O2"/>
    <mergeCell ref="B3:B4"/>
    <mergeCell ref="D3:D4"/>
    <mergeCell ref="E3:E4"/>
    <mergeCell ref="F3:F4"/>
    <mergeCell ref="G3:G4"/>
    <mergeCell ref="O3:O4"/>
    <mergeCell ref="P3:P4"/>
    <mergeCell ref="S3:S4"/>
    <mergeCell ref="T3:T4"/>
  </mergeCells>
  <printOptions headings="false" gridLines="false" gridLinesSet="true" horizontalCentered="true" verticalCentered="true"/>
  <pageMargins left="0.2" right="0.229861111111111" top="0.179861111111111" bottom="0.170138888888889" header="0.511811023622047" footer="0.17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&amp;LAll-American Pipeline expansion and existing EPNG South Mainline 1:1 exchange.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2"/>
  <sheetViews>
    <sheetView showFormulas="false" showGridLines="true" showRowColHeaders="true" showZeros="true" rightToLeft="false" tabSelected="false" showOutlineSymbols="true" defaultGridColor="true" view="normal" topLeftCell="A3" colorId="64" zoomScale="100" zoomScaleNormal="100" zoomScalePageLayoutView="100" workbookViewId="0">
      <selection pane="topLeft" activeCell="E19" activeCellId="0" sqref="E19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6.85"/>
    <col collapsed="false" customWidth="true" hidden="false" outlineLevel="0" max="2" min="2" style="1" width="8.41"/>
    <col collapsed="false" customWidth="true" hidden="false" outlineLevel="0" max="3" min="3" style="1" width="8.99"/>
    <col collapsed="false" customWidth="true" hidden="false" outlineLevel="0" max="4" min="4" style="55" width="15.56"/>
    <col collapsed="false" customWidth="true" hidden="false" outlineLevel="0" max="5" min="5" style="1" width="12.28"/>
    <col collapsed="false" customWidth="true" hidden="false" outlineLevel="0" max="6" min="6" style="70" width="11.28"/>
    <col collapsed="false" customWidth="false" hidden="false" outlineLevel="0" max="7" min="7" style="70" width="9.14"/>
    <col collapsed="false" customWidth="true" hidden="false" outlineLevel="0" max="8" min="8" style="70" width="11.28"/>
    <col collapsed="false" customWidth="true" hidden="false" outlineLevel="0" max="9" min="9" style="1" width="10.41"/>
    <col collapsed="false" customWidth="true" hidden="false" outlineLevel="0" max="10" min="10" style="1" width="11.42"/>
    <col collapsed="false" customWidth="true" hidden="false" outlineLevel="0" max="11" min="11" style="1" width="11.56"/>
    <col collapsed="false" customWidth="false" hidden="false" outlineLevel="0" max="257" min="12" style="1" width="9.14"/>
  </cols>
  <sheetData>
    <row r="1" customFormat="false" ht="12" hidden="false" customHeight="false" outlineLevel="0" collapsed="false">
      <c r="H1" s="10" t="s">
        <v>57</v>
      </c>
      <c r="I1" s="10"/>
      <c r="J1" s="155" t="n">
        <v>16</v>
      </c>
    </row>
    <row r="2" customFormat="false" ht="12" hidden="false" customHeight="false" outlineLevel="0" collapsed="false">
      <c r="G2" s="156" t="n">
        <v>7500</v>
      </c>
      <c r="H2" s="157" t="s">
        <v>58</v>
      </c>
      <c r="I2" s="157"/>
      <c r="J2" s="157"/>
    </row>
    <row r="3" customFormat="false" ht="12" hidden="false" customHeight="false" outlineLevel="0" collapsed="false">
      <c r="A3" s="55"/>
      <c r="B3" s="50" t="s">
        <v>59</v>
      </c>
      <c r="C3" s="50" t="s">
        <v>60</v>
      </c>
      <c r="D3" s="55" t="s">
        <v>61</v>
      </c>
      <c r="E3" s="55" t="s">
        <v>62</v>
      </c>
      <c r="F3" s="158" t="s">
        <v>63</v>
      </c>
      <c r="G3" s="158" t="s">
        <v>64</v>
      </c>
      <c r="H3" s="159" t="n">
        <v>0.9</v>
      </c>
      <c r="I3" s="160" t="n">
        <v>0.6</v>
      </c>
      <c r="J3" s="160" t="n">
        <v>0.5</v>
      </c>
      <c r="K3" s="55"/>
      <c r="L3" s="55"/>
      <c r="M3" s="55"/>
      <c r="N3" s="55" t="s">
        <v>65</v>
      </c>
      <c r="O3" s="161" t="n">
        <f aca="false">+I3</f>
        <v>0.6</v>
      </c>
      <c r="P3" s="162"/>
      <c r="Q3" s="162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/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  <c r="GD3" s="55"/>
      <c r="GE3" s="55"/>
      <c r="GF3" s="55"/>
      <c r="GG3" s="55"/>
      <c r="GH3" s="55"/>
      <c r="GI3" s="55"/>
      <c r="GJ3" s="55"/>
      <c r="GK3" s="55"/>
      <c r="GL3" s="55"/>
      <c r="GM3" s="55"/>
      <c r="GN3" s="55"/>
      <c r="GO3" s="55"/>
      <c r="GP3" s="55"/>
      <c r="GQ3" s="55"/>
      <c r="GR3" s="55"/>
      <c r="GS3" s="55"/>
      <c r="GT3" s="55"/>
      <c r="GU3" s="55"/>
      <c r="GV3" s="55"/>
      <c r="GW3" s="55"/>
      <c r="GX3" s="55"/>
      <c r="GY3" s="55"/>
      <c r="GZ3" s="55"/>
      <c r="HA3" s="55"/>
      <c r="HB3" s="55"/>
      <c r="HC3" s="55"/>
      <c r="HD3" s="55"/>
      <c r="HE3" s="55"/>
      <c r="HF3" s="55"/>
      <c r="HG3" s="55"/>
      <c r="HH3" s="55"/>
      <c r="HI3" s="55"/>
      <c r="HJ3" s="55"/>
      <c r="HK3" s="55"/>
      <c r="HL3" s="55"/>
      <c r="HM3" s="55"/>
      <c r="HN3" s="55"/>
      <c r="HO3" s="55"/>
      <c r="HP3" s="55"/>
      <c r="HQ3" s="55"/>
      <c r="HR3" s="55"/>
      <c r="HS3" s="55"/>
      <c r="HT3" s="55"/>
      <c r="HU3" s="55"/>
      <c r="HV3" s="55"/>
      <c r="HW3" s="55"/>
      <c r="HX3" s="55"/>
      <c r="HY3" s="55"/>
      <c r="HZ3" s="55"/>
      <c r="IA3" s="55"/>
      <c r="IB3" s="55"/>
      <c r="IC3" s="55"/>
      <c r="ID3" s="55"/>
      <c r="IE3" s="55"/>
      <c r="IF3" s="55"/>
      <c r="IG3" s="55"/>
      <c r="IH3" s="55"/>
      <c r="II3" s="55"/>
      <c r="IJ3" s="55"/>
      <c r="IK3" s="55"/>
      <c r="IL3" s="55"/>
      <c r="IM3" s="55"/>
      <c r="IN3" s="55"/>
      <c r="IO3" s="55"/>
      <c r="IP3" s="55"/>
      <c r="IQ3" s="55"/>
      <c r="IR3" s="55"/>
      <c r="IS3" s="55"/>
      <c r="IT3" s="55"/>
      <c r="IU3" s="55"/>
      <c r="IV3" s="55"/>
      <c r="IW3" s="55"/>
    </row>
    <row r="4" customFormat="false" ht="12" hidden="false" customHeight="false" outlineLevel="0" collapsed="false">
      <c r="B4" s="1" t="s">
        <v>66</v>
      </c>
      <c r="C4" s="163" t="s">
        <v>67</v>
      </c>
      <c r="D4" s="164" t="s">
        <v>68</v>
      </c>
      <c r="E4" s="165" t="n">
        <v>37073</v>
      </c>
      <c r="F4" s="17" t="n">
        <v>500</v>
      </c>
      <c r="G4" s="166" t="n">
        <f aca="false">$G$2</f>
        <v>7500</v>
      </c>
      <c r="H4" s="167" t="n">
        <f aca="false">($F$4*$G$4*$H$3*$J$1)/1000</f>
        <v>54000</v>
      </c>
      <c r="I4" s="168" t="n">
        <f aca="false">($F4*$G$4*$I$3*$J$1)/1000</f>
        <v>36000</v>
      </c>
      <c r="J4" s="169" t="n">
        <f aca="false">($F4*$G$4*$J$3*$J$1)/1000</f>
        <v>30000</v>
      </c>
      <c r="K4" s="170" t="s">
        <v>69</v>
      </c>
      <c r="L4" s="171"/>
      <c r="M4" s="172" t="s">
        <v>70</v>
      </c>
      <c r="N4" s="172" t="s">
        <v>71</v>
      </c>
      <c r="O4" s="81" t="s">
        <v>67</v>
      </c>
      <c r="P4" s="172" t="s">
        <v>72</v>
      </c>
      <c r="Q4" s="82" t="s">
        <v>73</v>
      </c>
    </row>
    <row r="5" customFormat="false" ht="11.25" hidden="false" customHeight="false" outlineLevel="0" collapsed="false">
      <c r="B5" s="1" t="s">
        <v>66</v>
      </c>
      <c r="C5" s="163" t="s">
        <v>67</v>
      </c>
      <c r="D5" s="173" t="s">
        <v>74</v>
      </c>
      <c r="E5" s="174" t="n">
        <v>37043</v>
      </c>
      <c r="F5" s="10" t="n">
        <v>500</v>
      </c>
      <c r="G5" s="175" t="n">
        <f aca="false">$G$2</f>
        <v>7500</v>
      </c>
      <c r="H5" s="176" t="n">
        <f aca="false">(F5*G5*$H$3*$J$1)/1000</f>
        <v>54000</v>
      </c>
      <c r="I5" s="177" t="n">
        <f aca="false">($F5*$G$4*$I$3*$J$1)/1000</f>
        <v>36000</v>
      </c>
      <c r="J5" s="178" t="n">
        <f aca="false">($F5*$G$4*$J$3*$J$1)/1000</f>
        <v>30000</v>
      </c>
      <c r="K5" s="170"/>
      <c r="L5" s="179" t="s">
        <v>75</v>
      </c>
      <c r="M5" s="167" t="n">
        <v>0</v>
      </c>
      <c r="N5" s="168" t="n">
        <v>0</v>
      </c>
      <c r="O5" s="17" t="n">
        <v>0</v>
      </c>
      <c r="P5" s="168" t="n">
        <v>0</v>
      </c>
      <c r="Q5" s="84" t="n">
        <v>0</v>
      </c>
    </row>
    <row r="6" customFormat="false" ht="12" hidden="false" customHeight="false" outlineLevel="0" collapsed="false">
      <c r="A6" s="1" t="s">
        <v>76</v>
      </c>
      <c r="B6" s="1" t="s">
        <v>77</v>
      </c>
      <c r="C6" s="163" t="s">
        <v>71</v>
      </c>
      <c r="D6" s="173" t="s">
        <v>78</v>
      </c>
      <c r="E6" s="174" t="n">
        <v>37104</v>
      </c>
      <c r="F6" s="10" t="n">
        <v>1048</v>
      </c>
      <c r="G6" s="175" t="n">
        <f aca="false">$G$2</f>
        <v>7500</v>
      </c>
      <c r="H6" s="176" t="n">
        <f aca="false">(F6*G6*$H$3*$J$1)/1000</f>
        <v>113184</v>
      </c>
      <c r="I6" s="177" t="n">
        <f aca="false">($F6*$G$4*$I$3*$J$1)/1000</f>
        <v>75456</v>
      </c>
      <c r="J6" s="178" t="n">
        <f aca="false">($F6*$G$4*$J$3*$J$1)/1000</f>
        <v>62880</v>
      </c>
      <c r="K6" s="170"/>
      <c r="L6" s="180" t="s">
        <v>79</v>
      </c>
      <c r="M6" s="176" t="n">
        <v>0</v>
      </c>
      <c r="N6" s="177" t="n">
        <v>0</v>
      </c>
      <c r="O6" s="10" t="n">
        <f aca="false">+I5</f>
        <v>36000</v>
      </c>
      <c r="P6" s="177" t="n">
        <f aca="false">+I45+I46+I47</f>
        <v>117000</v>
      </c>
      <c r="Q6" s="85" t="n">
        <f aca="false">+I29+I31</f>
        <v>27720</v>
      </c>
    </row>
    <row r="7" customFormat="false" ht="12" hidden="false" customHeight="false" outlineLevel="0" collapsed="false">
      <c r="C7" s="163"/>
      <c r="D7" s="181" t="s">
        <v>80</v>
      </c>
      <c r="E7" s="182"/>
      <c r="F7" s="61"/>
      <c r="G7" s="183"/>
      <c r="H7" s="184" t="n">
        <f aca="false">SUM(H4:H6)</f>
        <v>221184</v>
      </c>
      <c r="I7" s="184" t="n">
        <f aca="false">SUM(I4:I6)</f>
        <v>147456</v>
      </c>
      <c r="J7" s="185" t="n">
        <f aca="false">SUM(J4:J6)</f>
        <v>122880</v>
      </c>
      <c r="K7" s="170"/>
      <c r="L7" s="180" t="s">
        <v>81</v>
      </c>
      <c r="M7" s="176" t="n">
        <v>0</v>
      </c>
      <c r="N7" s="177" t="n">
        <f aca="false">+I6</f>
        <v>75456</v>
      </c>
      <c r="O7" s="10" t="n">
        <f aca="false">+I4</f>
        <v>36000</v>
      </c>
      <c r="P7" s="177" t="n">
        <f aca="false">+I48</f>
        <v>5040</v>
      </c>
      <c r="Q7" s="85" t="n">
        <v>0</v>
      </c>
    </row>
    <row r="8" customFormat="false" ht="12" hidden="false" customHeight="false" outlineLevel="0" collapsed="false">
      <c r="B8" s="1" t="s">
        <v>66</v>
      </c>
      <c r="C8" s="163" t="s">
        <v>67</v>
      </c>
      <c r="D8" s="173" t="s">
        <v>82</v>
      </c>
      <c r="E8" s="174" t="n">
        <v>37438</v>
      </c>
      <c r="F8" s="10" t="n">
        <v>880</v>
      </c>
      <c r="G8" s="175" t="n">
        <f aca="false">$G$2</f>
        <v>7500</v>
      </c>
      <c r="H8" s="176" t="n">
        <f aca="false">(F8*G8*$H$3*$J$1)/1000</f>
        <v>95040</v>
      </c>
      <c r="I8" s="177" t="n">
        <f aca="false">($F8*$G$4*$I$3*$J$1)/1000</f>
        <v>63360</v>
      </c>
      <c r="J8" s="178" t="n">
        <f aca="false">($F8*$G$4*$J$3*$J$1)/1000</f>
        <v>52800</v>
      </c>
      <c r="K8" s="170"/>
      <c r="L8" s="180" t="s">
        <v>83</v>
      </c>
      <c r="M8" s="186" t="n">
        <v>0</v>
      </c>
      <c r="N8" s="187" t="n">
        <v>0</v>
      </c>
      <c r="O8" s="22" t="n">
        <v>0</v>
      </c>
      <c r="P8" s="187" t="n">
        <f aca="false">+I49</f>
        <v>36000</v>
      </c>
      <c r="Q8" s="88" t="n">
        <v>0</v>
      </c>
    </row>
    <row r="9" customFormat="false" ht="12" hidden="false" customHeight="false" outlineLevel="0" collapsed="false">
      <c r="B9" s="1" t="s">
        <v>84</v>
      </c>
      <c r="C9" s="163" t="s">
        <v>85</v>
      </c>
      <c r="D9" s="173" t="s">
        <v>86</v>
      </c>
      <c r="E9" s="174" t="n">
        <v>37622</v>
      </c>
      <c r="F9" s="10" t="n">
        <v>880</v>
      </c>
      <c r="G9" s="175" t="n">
        <f aca="false">$G$2</f>
        <v>7500</v>
      </c>
      <c r="H9" s="176" t="n">
        <f aca="false">(F9*G9*$H$3*$J$1)/1000</f>
        <v>95040</v>
      </c>
      <c r="I9" s="177" t="n">
        <f aca="false">($F9*$G$4*$I$3*$J$1)/1000</f>
        <v>63360</v>
      </c>
      <c r="J9" s="178" t="n">
        <f aca="false">($F9*$G$4*$J$3*$J$1)/1000</f>
        <v>52800</v>
      </c>
      <c r="K9" s="170"/>
      <c r="L9" s="188" t="s">
        <v>87</v>
      </c>
      <c r="M9" s="189" t="n">
        <f aca="false">SUM(M5:M8)</f>
        <v>0</v>
      </c>
      <c r="N9" s="190" t="n">
        <f aca="false">SUM(N5:N8)</f>
        <v>75456</v>
      </c>
      <c r="O9" s="191" t="n">
        <f aca="false">SUM(O5:O8)</f>
        <v>72000</v>
      </c>
      <c r="P9" s="190" t="n">
        <f aca="false">SUM(P5:P8)</f>
        <v>158040</v>
      </c>
      <c r="Q9" s="192" t="n">
        <f aca="false">SUM(Q5:Q8)</f>
        <v>27720</v>
      </c>
    </row>
    <row r="10" customFormat="false" ht="12" hidden="false" customHeight="false" outlineLevel="0" collapsed="false">
      <c r="C10" s="163"/>
      <c r="D10" s="193" t="s">
        <v>88</v>
      </c>
      <c r="E10" s="194"/>
      <c r="F10" s="195"/>
      <c r="G10" s="196"/>
      <c r="H10" s="197" t="n">
        <f aca="false">SUM(H8:H9)</f>
        <v>190080</v>
      </c>
      <c r="I10" s="197" t="n">
        <f aca="false">SUM(I8:I9)</f>
        <v>126720</v>
      </c>
      <c r="J10" s="198" t="n">
        <f aca="false">SUM(J8:J9)</f>
        <v>105600</v>
      </c>
      <c r="K10" s="170"/>
      <c r="L10" s="180" t="s">
        <v>89</v>
      </c>
      <c r="M10" s="167" t="n">
        <v>0</v>
      </c>
      <c r="N10" s="168" t="n">
        <v>0</v>
      </c>
      <c r="O10" s="17" t="n">
        <v>0</v>
      </c>
      <c r="P10" s="168" t="n">
        <v>0</v>
      </c>
      <c r="Q10" s="84" t="n">
        <v>0</v>
      </c>
    </row>
    <row r="11" customFormat="false" ht="12" hidden="false" customHeight="false" outlineLevel="0" collapsed="false">
      <c r="C11" s="163"/>
      <c r="D11" s="181" t="s">
        <v>90</v>
      </c>
      <c r="E11" s="182"/>
      <c r="F11" s="61"/>
      <c r="G11" s="183"/>
      <c r="H11" s="199" t="n">
        <f aca="false">H7+H10</f>
        <v>411264</v>
      </c>
      <c r="I11" s="199" t="n">
        <f aca="false">I7+I10</f>
        <v>274176</v>
      </c>
      <c r="J11" s="62" t="n">
        <f aca="false">J7+J10</f>
        <v>228480</v>
      </c>
      <c r="L11" s="180" t="s">
        <v>91</v>
      </c>
      <c r="M11" s="176" t="n">
        <v>0</v>
      </c>
      <c r="N11" s="177" t="n">
        <v>0</v>
      </c>
      <c r="O11" s="10" t="n">
        <v>0</v>
      </c>
      <c r="P11" s="177" t="n">
        <f aca="false">+I52</f>
        <v>18000</v>
      </c>
      <c r="Q11" s="85" t="n">
        <f aca="false">+I33</f>
        <v>10800</v>
      </c>
    </row>
    <row r="12" customFormat="false" ht="11.25" hidden="false" customHeight="true" outlineLevel="0" collapsed="false">
      <c r="B12" s="1" t="s">
        <v>77</v>
      </c>
      <c r="C12" s="163" t="s">
        <v>70</v>
      </c>
      <c r="D12" s="200" t="s">
        <v>92</v>
      </c>
      <c r="E12" s="174" t="n">
        <v>37500</v>
      </c>
      <c r="F12" s="10" t="n">
        <v>500</v>
      </c>
      <c r="G12" s="175" t="n">
        <f aca="false">$G$2</f>
        <v>7500</v>
      </c>
      <c r="H12" s="176" t="n">
        <f aca="false">(F12*G12*$H$3*$J$1)/1000</f>
        <v>54000</v>
      </c>
      <c r="I12" s="177" t="n">
        <f aca="false">($F12*$G$4*$I$3*$J$1)/1000</f>
        <v>36000</v>
      </c>
      <c r="J12" s="178" t="n">
        <f aca="false">($F12*$G$4*$J$3*$J$1)/1000</f>
        <v>30000</v>
      </c>
      <c r="K12" s="201" t="s">
        <v>93</v>
      </c>
      <c r="L12" s="180" t="s">
        <v>94</v>
      </c>
      <c r="M12" s="176" t="n">
        <f aca="false">+I12</f>
        <v>36000</v>
      </c>
      <c r="N12" s="177" t="n">
        <v>0</v>
      </c>
      <c r="O12" s="10" t="n">
        <f aca="false">+I8+I13</f>
        <v>141840</v>
      </c>
      <c r="P12" s="177" t="n">
        <f aca="false">+I51</f>
        <v>39600</v>
      </c>
      <c r="Q12" s="85" t="n">
        <v>0</v>
      </c>
    </row>
    <row r="13" customFormat="false" ht="12" hidden="false" customHeight="false" outlineLevel="0" collapsed="false">
      <c r="B13" s="1" t="s">
        <v>66</v>
      </c>
      <c r="C13" s="163" t="s">
        <v>67</v>
      </c>
      <c r="D13" s="200" t="s">
        <v>95</v>
      </c>
      <c r="E13" s="174" t="n">
        <v>37530</v>
      </c>
      <c r="F13" s="10" t="n">
        <v>1090</v>
      </c>
      <c r="G13" s="175" t="n">
        <f aca="false">$G$2</f>
        <v>7500</v>
      </c>
      <c r="H13" s="176" t="n">
        <f aca="false">(F13*G13*$H$3*$J$1)/1000</f>
        <v>117720</v>
      </c>
      <c r="I13" s="177" t="n">
        <f aca="false">($F13*$G$4*$I$3*$J$1)/1000</f>
        <v>78480</v>
      </c>
      <c r="J13" s="178" t="n">
        <f aca="false">($F13*$G$4*$J$3*$J$1)/1000</f>
        <v>65400</v>
      </c>
      <c r="K13" s="201"/>
      <c r="L13" s="180" t="s">
        <v>96</v>
      </c>
      <c r="M13" s="186" t="n">
        <f aca="false">+I14</f>
        <v>36720</v>
      </c>
      <c r="N13" s="187" t="n">
        <v>0</v>
      </c>
      <c r="O13" s="22" t="n">
        <v>0</v>
      </c>
      <c r="P13" s="187" t="n">
        <f aca="false">+I53</f>
        <v>144000</v>
      </c>
      <c r="Q13" s="88" t="n">
        <v>0</v>
      </c>
    </row>
    <row r="14" customFormat="false" ht="12" hidden="false" customHeight="false" outlineLevel="0" collapsed="false">
      <c r="B14" s="1" t="s">
        <v>84</v>
      </c>
      <c r="C14" s="163" t="s">
        <v>70</v>
      </c>
      <c r="D14" s="200" t="s">
        <v>97</v>
      </c>
      <c r="E14" s="174" t="n">
        <v>37561</v>
      </c>
      <c r="F14" s="10" t="n">
        <v>510</v>
      </c>
      <c r="G14" s="175" t="n">
        <f aca="false">$G$2</f>
        <v>7500</v>
      </c>
      <c r="H14" s="176" t="n">
        <f aca="false">(F14*G14*$H$3*$J$1)/1000</f>
        <v>55080</v>
      </c>
      <c r="I14" s="177" t="n">
        <f aca="false">($F14*$G$4*$I$3*$J$1)/1000</f>
        <v>36720</v>
      </c>
      <c r="J14" s="178" t="n">
        <f aca="false">($F14*$G$4*$J$3*$J$1)/1000</f>
        <v>30600</v>
      </c>
      <c r="K14" s="201"/>
      <c r="L14" s="188" t="s">
        <v>98</v>
      </c>
      <c r="M14" s="189" t="n">
        <f aca="false">SUM(M10:M13)</f>
        <v>72720</v>
      </c>
      <c r="N14" s="190" t="n">
        <f aca="false">SUM(N10:N13)</f>
        <v>0</v>
      </c>
      <c r="O14" s="191" t="n">
        <f aca="false">SUM(O10:O13)</f>
        <v>141840</v>
      </c>
      <c r="P14" s="190" t="n">
        <f aca="false">SUM(P10:P13)</f>
        <v>201600</v>
      </c>
      <c r="Q14" s="192" t="n">
        <f aca="false">SUM(Q10:Q13)</f>
        <v>10800</v>
      </c>
    </row>
    <row r="15" customFormat="false" ht="12" hidden="false" customHeight="false" outlineLevel="0" collapsed="false">
      <c r="C15" s="163"/>
      <c r="D15" s="181" t="s">
        <v>88</v>
      </c>
      <c r="E15" s="182"/>
      <c r="F15" s="61"/>
      <c r="G15" s="183"/>
      <c r="H15" s="199" t="n">
        <f aca="false">SUM(H12:H14)+H10</f>
        <v>416880</v>
      </c>
      <c r="I15" s="199" t="n">
        <f aca="false">SUM(I12:I14)+I10</f>
        <v>277920</v>
      </c>
      <c r="J15" s="62" t="n">
        <f aca="false">SUM(J12:J14)+J10</f>
        <v>231600</v>
      </c>
      <c r="K15" s="201"/>
      <c r="L15" s="180" t="s">
        <v>99</v>
      </c>
      <c r="M15" s="167" t="n">
        <f aca="false">+I17+I18</f>
        <v>66240</v>
      </c>
      <c r="N15" s="168" t="n">
        <v>0</v>
      </c>
      <c r="O15" s="17" t="n">
        <f aca="false">+I21</f>
        <v>36000</v>
      </c>
      <c r="P15" s="168" t="n">
        <f aca="false">+I9</f>
        <v>63360</v>
      </c>
      <c r="Q15" s="84" t="n">
        <f aca="false">+I35</f>
        <v>33120</v>
      </c>
    </row>
    <row r="16" customFormat="false" ht="11.25" hidden="false" customHeight="false" outlineLevel="0" collapsed="false">
      <c r="A16" s="1" t="s">
        <v>76</v>
      </c>
      <c r="B16" s="1" t="s">
        <v>77</v>
      </c>
      <c r="C16" s="163" t="s">
        <v>71</v>
      </c>
      <c r="D16" s="200" t="s">
        <v>100</v>
      </c>
      <c r="E16" s="174" t="n">
        <v>37773</v>
      </c>
      <c r="F16" s="10" t="n">
        <v>750</v>
      </c>
      <c r="G16" s="175" t="n">
        <f aca="false">$G$2</f>
        <v>7500</v>
      </c>
      <c r="H16" s="176" t="n">
        <f aca="false">(F16*G16*$H$3*$J$1)/1000</f>
        <v>81000</v>
      </c>
      <c r="I16" s="177" t="n">
        <f aca="false">($F16*$G$4*$I$3*$J$1)/1000</f>
        <v>54000</v>
      </c>
      <c r="J16" s="178" t="n">
        <f aca="false">($F16*$G$4*$J$3*$J$1)/1000</f>
        <v>45000</v>
      </c>
      <c r="K16" s="201"/>
      <c r="L16" s="180" t="s">
        <v>101</v>
      </c>
      <c r="M16" s="176" t="n">
        <f aca="false">+I20</f>
        <v>76032</v>
      </c>
      <c r="N16" s="177" t="n">
        <f aca="false">+I16</f>
        <v>54000</v>
      </c>
      <c r="O16" s="10" t="n">
        <f aca="false">+I19</f>
        <v>38160</v>
      </c>
      <c r="P16" s="177" t="n">
        <f aca="false">+I55+I56+I59</f>
        <v>182160</v>
      </c>
      <c r="Q16" s="85" t="n">
        <f aca="false">+I58</f>
        <v>36000</v>
      </c>
    </row>
    <row r="17" customFormat="false" ht="11.25" hidden="false" customHeight="false" outlineLevel="0" collapsed="false">
      <c r="B17" s="1" t="s">
        <v>84</v>
      </c>
      <c r="C17" s="163" t="s">
        <v>102</v>
      </c>
      <c r="D17" s="200" t="s">
        <v>103</v>
      </c>
      <c r="E17" s="174" t="n">
        <v>37681</v>
      </c>
      <c r="F17" s="10" t="n">
        <v>420</v>
      </c>
      <c r="G17" s="175" t="n">
        <f aca="false">$G$2</f>
        <v>7500</v>
      </c>
      <c r="H17" s="176" t="n">
        <f aca="false">(F17*G17*$H$3*$J$1)/1000</f>
        <v>45360</v>
      </c>
      <c r="I17" s="177" t="n">
        <f aca="false">($F17*$G$4*$I$3*$J$1)/1000</f>
        <v>30240</v>
      </c>
      <c r="J17" s="178" t="n">
        <f aca="false">($F17*$G$4*$J$3*$J$1)/1000</f>
        <v>25200</v>
      </c>
      <c r="K17" s="201"/>
      <c r="L17" s="180" t="s">
        <v>104</v>
      </c>
      <c r="M17" s="176" t="n">
        <v>0</v>
      </c>
      <c r="N17" s="177" t="n">
        <v>0</v>
      </c>
      <c r="O17" s="10" t="n">
        <f aca="false">+I22</f>
        <v>38160</v>
      </c>
      <c r="P17" s="177" t="n">
        <v>0</v>
      </c>
      <c r="Q17" s="85" t="n">
        <v>0</v>
      </c>
    </row>
    <row r="18" customFormat="false" ht="12" hidden="false" customHeight="false" outlineLevel="0" collapsed="false">
      <c r="A18" s="1" t="s">
        <v>76</v>
      </c>
      <c r="B18" s="1" t="s">
        <v>84</v>
      </c>
      <c r="C18" s="163" t="s">
        <v>105</v>
      </c>
      <c r="D18" s="200" t="s">
        <v>106</v>
      </c>
      <c r="E18" s="174" t="n">
        <v>37681</v>
      </c>
      <c r="F18" s="10" t="n">
        <v>500</v>
      </c>
      <c r="G18" s="175" t="n">
        <f aca="false">$G$2</f>
        <v>7500</v>
      </c>
      <c r="H18" s="176" t="n">
        <f aca="false">(F18*G18*$H$3*$J$1)/1000</f>
        <v>54000</v>
      </c>
      <c r="I18" s="177" t="n">
        <f aca="false">($F18*$G$4*$I$3*$J$1)/1000</f>
        <v>36000</v>
      </c>
      <c r="J18" s="178" t="n">
        <f aca="false">($F18*$G$4*$J$3*$J$1)/1000</f>
        <v>30000</v>
      </c>
      <c r="K18" s="201"/>
      <c r="L18" s="180" t="s">
        <v>107</v>
      </c>
      <c r="M18" s="186" t="n">
        <v>0</v>
      </c>
      <c r="N18" s="187" t="n">
        <v>0</v>
      </c>
      <c r="O18" s="22" t="n">
        <v>0</v>
      </c>
      <c r="P18" s="187" t="n">
        <f aca="false">+I57</f>
        <v>54000</v>
      </c>
      <c r="Q18" s="88" t="n">
        <v>0</v>
      </c>
    </row>
    <row r="19" customFormat="false" ht="12" hidden="false" customHeight="false" outlineLevel="0" collapsed="false">
      <c r="B19" s="1" t="s">
        <v>66</v>
      </c>
      <c r="C19" s="163" t="s">
        <v>67</v>
      </c>
      <c r="D19" s="200" t="s">
        <v>108</v>
      </c>
      <c r="E19" s="174" t="n">
        <v>37712</v>
      </c>
      <c r="F19" s="10" t="n">
        <v>530</v>
      </c>
      <c r="G19" s="175" t="n">
        <f aca="false">$G$2</f>
        <v>7500</v>
      </c>
      <c r="H19" s="176" t="n">
        <f aca="false">(F19*G19*$H$3*$J$1)/1000</f>
        <v>57240</v>
      </c>
      <c r="I19" s="177" t="n">
        <f aca="false">($F19*$G$4*$I$3*$J$1)/1000</f>
        <v>38160</v>
      </c>
      <c r="J19" s="178" t="n">
        <f aca="false">($F19*$G$4*$J$3*$J$1)/1000</f>
        <v>31800</v>
      </c>
      <c r="K19" s="201"/>
      <c r="L19" s="188" t="s">
        <v>109</v>
      </c>
      <c r="M19" s="189" t="n">
        <f aca="false">SUM(M15:M18)</f>
        <v>142272</v>
      </c>
      <c r="N19" s="190" t="n">
        <f aca="false">SUM(N15:N18)</f>
        <v>54000</v>
      </c>
      <c r="O19" s="191" t="n">
        <f aca="false">SUM(O15:O18)</f>
        <v>112320</v>
      </c>
      <c r="P19" s="190" t="n">
        <f aca="false">SUM(P15:P18)</f>
        <v>299520</v>
      </c>
      <c r="Q19" s="192" t="n">
        <f aca="false">SUM(Q15:Q18)</f>
        <v>69120</v>
      </c>
    </row>
    <row r="20" customFormat="false" ht="11.25" hidden="false" customHeight="false" outlineLevel="0" collapsed="false">
      <c r="B20" s="1" t="s">
        <v>84</v>
      </c>
      <c r="C20" s="163" t="s">
        <v>70</v>
      </c>
      <c r="D20" s="200" t="s">
        <v>110</v>
      </c>
      <c r="E20" s="174" t="n">
        <v>37712</v>
      </c>
      <c r="F20" s="10" t="n">
        <v>1056</v>
      </c>
      <c r="G20" s="175" t="n">
        <f aca="false">$G$2</f>
        <v>7500</v>
      </c>
      <c r="H20" s="176" t="n">
        <f aca="false">(F20*G20*$H$3*$J$1)/1000</f>
        <v>114048</v>
      </c>
      <c r="I20" s="177" t="n">
        <f aca="false">($F20*$G$4*$I$3*$J$1)/1000</f>
        <v>76032</v>
      </c>
      <c r="J20" s="178" t="n">
        <f aca="false">($F20*$G$4*$J$3*$J$1)/1000</f>
        <v>63360</v>
      </c>
      <c r="K20" s="201"/>
      <c r="L20" s="180" t="s">
        <v>111</v>
      </c>
      <c r="M20" s="167" t="n">
        <f aca="false">+I24</f>
        <v>39600</v>
      </c>
      <c r="N20" s="168" t="n">
        <v>0</v>
      </c>
      <c r="O20" s="17" t="n">
        <v>0</v>
      </c>
      <c r="P20" s="168" t="n">
        <v>0</v>
      </c>
      <c r="Q20" s="84" t="n">
        <v>0</v>
      </c>
    </row>
    <row r="21" customFormat="false" ht="11.25" hidden="false" customHeight="false" outlineLevel="0" collapsed="false">
      <c r="B21" s="1" t="s">
        <v>66</v>
      </c>
      <c r="C21" s="163" t="s">
        <v>67</v>
      </c>
      <c r="D21" s="200" t="s">
        <v>112</v>
      </c>
      <c r="E21" s="174" t="n">
        <v>37622</v>
      </c>
      <c r="F21" s="10" t="n">
        <v>500</v>
      </c>
      <c r="G21" s="175" t="n">
        <f aca="false">$G$2</f>
        <v>7500</v>
      </c>
      <c r="H21" s="176" t="n">
        <f aca="false">(F21*G21*$H$3*$J$1)/1000</f>
        <v>54000</v>
      </c>
      <c r="I21" s="177" t="n">
        <f aca="false">($F21*$G$4*$I$3*$J$1)/1000</f>
        <v>36000</v>
      </c>
      <c r="J21" s="178" t="n">
        <f aca="false">($F21*$G$4*$J$3*$J$1)/1000</f>
        <v>30000</v>
      </c>
      <c r="K21" s="201"/>
      <c r="L21" s="180" t="s">
        <v>113</v>
      </c>
      <c r="M21" s="176" t="n">
        <v>0</v>
      </c>
      <c r="N21" s="177" t="n">
        <f aca="false">+I25</f>
        <v>72000</v>
      </c>
      <c r="O21" s="10" t="n">
        <v>0</v>
      </c>
      <c r="P21" s="177" t="n">
        <v>0</v>
      </c>
      <c r="Q21" s="85" t="n">
        <v>0</v>
      </c>
    </row>
    <row r="22" customFormat="false" ht="12" hidden="false" customHeight="false" outlineLevel="0" collapsed="false">
      <c r="B22" s="1" t="s">
        <v>66</v>
      </c>
      <c r="C22" s="163" t="s">
        <v>67</v>
      </c>
      <c r="D22" s="200" t="s">
        <v>114</v>
      </c>
      <c r="E22" s="174" t="n">
        <v>37865</v>
      </c>
      <c r="F22" s="10" t="n">
        <v>530</v>
      </c>
      <c r="G22" s="175" t="n">
        <f aca="false">$G$2</f>
        <v>7500</v>
      </c>
      <c r="H22" s="176" t="n">
        <f aca="false">(F22*G22*$H$3*$J$1)/1000</f>
        <v>57240</v>
      </c>
      <c r="I22" s="177" t="n">
        <f aca="false">($F22*$G$4*$I$3*$J$1)/1000</f>
        <v>38160</v>
      </c>
      <c r="J22" s="178" t="n">
        <f aca="false">($F22*$G$4*$J$3*$J$1)/1000</f>
        <v>31800</v>
      </c>
      <c r="K22" s="201"/>
      <c r="L22" s="180" t="s">
        <v>115</v>
      </c>
      <c r="M22" s="176" t="n">
        <v>0</v>
      </c>
      <c r="N22" s="177" t="n">
        <v>0</v>
      </c>
      <c r="O22" s="10" t="n">
        <v>0</v>
      </c>
      <c r="P22" s="177" t="n">
        <v>0</v>
      </c>
      <c r="Q22" s="85" t="n">
        <v>0</v>
      </c>
    </row>
    <row r="23" customFormat="false" ht="12" hidden="false" customHeight="false" outlineLevel="0" collapsed="false">
      <c r="D23" s="181" t="s">
        <v>116</v>
      </c>
      <c r="E23" s="182"/>
      <c r="F23" s="61"/>
      <c r="G23" s="183"/>
      <c r="H23" s="184" t="n">
        <f aca="false">SUM(H16:H22)</f>
        <v>462888</v>
      </c>
      <c r="I23" s="184" t="n">
        <f aca="false">SUM(I16:I22)</f>
        <v>308592</v>
      </c>
      <c r="J23" s="185" t="n">
        <f aca="false">SUM(J16:J22)</f>
        <v>257160</v>
      </c>
      <c r="K23" s="201"/>
      <c r="L23" s="202" t="s">
        <v>117</v>
      </c>
      <c r="M23" s="186" t="n">
        <v>0</v>
      </c>
      <c r="N23" s="187" t="n">
        <v>0</v>
      </c>
      <c r="O23" s="22" t="n">
        <v>0</v>
      </c>
      <c r="P23" s="187" t="n">
        <v>0</v>
      </c>
      <c r="Q23" s="88" t="n">
        <v>0</v>
      </c>
    </row>
    <row r="24" customFormat="false" ht="12" hidden="false" customHeight="false" outlineLevel="0" collapsed="false">
      <c r="B24" s="1" t="s">
        <v>84</v>
      </c>
      <c r="C24" s="163" t="s">
        <v>70</v>
      </c>
      <c r="D24" s="200" t="s">
        <v>118</v>
      </c>
      <c r="E24" s="174" t="n">
        <v>37987</v>
      </c>
      <c r="F24" s="10" t="n">
        <v>550</v>
      </c>
      <c r="G24" s="175" t="n">
        <f aca="false">$G$2</f>
        <v>7500</v>
      </c>
      <c r="H24" s="176" t="n">
        <f aca="false">(F24*G24*$H$3*$J$1)/1000</f>
        <v>59400</v>
      </c>
      <c r="I24" s="177" t="n">
        <f aca="false">($F24*$G$4*$I$3*$J$1)/1000</f>
        <v>39600</v>
      </c>
      <c r="J24" s="178" t="n">
        <f aca="false">($F24*$G$4*$J$3*$J$1)/1000</f>
        <v>33000</v>
      </c>
      <c r="K24" s="201"/>
      <c r="L24" s="203" t="s">
        <v>119</v>
      </c>
      <c r="M24" s="189" t="n">
        <f aca="false">SUM(M20:M23)</f>
        <v>39600</v>
      </c>
      <c r="N24" s="190" t="n">
        <f aca="false">SUM(N20:N23)</f>
        <v>72000</v>
      </c>
      <c r="O24" s="191" t="n">
        <f aca="false">SUM(O20:O23)</f>
        <v>0</v>
      </c>
      <c r="P24" s="190" t="n">
        <f aca="false">SUM(P20:P23)</f>
        <v>0</v>
      </c>
      <c r="Q24" s="192" t="n">
        <f aca="false">SUM(Q20:Q23)</f>
        <v>0</v>
      </c>
    </row>
    <row r="25" customFormat="false" ht="12" hidden="false" customHeight="false" outlineLevel="0" collapsed="false">
      <c r="A25" s="1" t="s">
        <v>120</v>
      </c>
      <c r="B25" s="1" t="s">
        <v>77</v>
      </c>
      <c r="C25" s="204" t="s">
        <v>71</v>
      </c>
      <c r="D25" s="200" t="s">
        <v>121</v>
      </c>
      <c r="E25" s="174" t="n">
        <v>38139</v>
      </c>
      <c r="F25" s="10" t="n">
        <v>1000</v>
      </c>
      <c r="G25" s="175" t="n">
        <f aca="false">$G$2</f>
        <v>7500</v>
      </c>
      <c r="H25" s="176" t="n">
        <f aca="false">(F25*G25*$H$3*$J$1)/1000</f>
        <v>108000</v>
      </c>
      <c r="I25" s="177" t="n">
        <f aca="false">($F25*$G$4*$I$3*$J$1)/1000</f>
        <v>72000</v>
      </c>
      <c r="J25" s="178" t="n">
        <f aca="false">($F25*$G$4*$J$3*$J$1)/1000</f>
        <v>60000</v>
      </c>
      <c r="K25" s="201"/>
      <c r="L25" s="95"/>
    </row>
    <row r="26" customFormat="false" ht="12" hidden="false" customHeight="false" outlineLevel="0" collapsed="false">
      <c r="D26" s="193" t="s">
        <v>122</v>
      </c>
      <c r="E26" s="194"/>
      <c r="F26" s="195"/>
      <c r="G26" s="196"/>
      <c r="H26" s="197" t="n">
        <f aca="false">SUM(H24:H25)</f>
        <v>167400</v>
      </c>
      <c r="I26" s="197" t="n">
        <f aca="false">SUM(I24:I25)</f>
        <v>111600</v>
      </c>
      <c r="J26" s="198" t="n">
        <f aca="false">SUM(J24:J25)</f>
        <v>93000</v>
      </c>
      <c r="L26" s="95"/>
    </row>
    <row r="27" customFormat="false" ht="12" hidden="false" customHeight="false" outlineLevel="0" collapsed="false">
      <c r="D27" s="205" t="s">
        <v>90</v>
      </c>
      <c r="E27" s="206"/>
      <c r="F27" s="207"/>
      <c r="G27" s="208"/>
      <c r="H27" s="209" t="n">
        <f aca="false">H15+H23+H26</f>
        <v>1047168</v>
      </c>
      <c r="I27" s="209" t="n">
        <f aca="false">I15+I23+I26</f>
        <v>698112</v>
      </c>
      <c r="J27" s="210" t="n">
        <f aca="false">J15+J23+J26</f>
        <v>581760</v>
      </c>
    </row>
    <row r="28" customFormat="false" ht="11.25" hidden="false" customHeight="false" outlineLevel="0" collapsed="false">
      <c r="B28" s="50" t="s">
        <v>123</v>
      </c>
      <c r="C28" s="1" t="s">
        <v>124</v>
      </c>
      <c r="D28" s="211" t="s">
        <v>125</v>
      </c>
      <c r="E28" s="174" t="n">
        <v>36708</v>
      </c>
      <c r="F28" s="10" t="n">
        <v>265</v>
      </c>
      <c r="G28" s="175" t="n">
        <f aca="false">$G$2</f>
        <v>7500</v>
      </c>
      <c r="H28" s="177" t="n">
        <f aca="false">(F28*G28*$H$3*$J$1)/1000</f>
        <v>28620</v>
      </c>
      <c r="I28" s="10" t="n">
        <f aca="false">($F28*$G$4*$I$3*$J$1)/1000</f>
        <v>19080</v>
      </c>
      <c r="J28" s="178" t="n">
        <f aca="false">($F28*$G$4*$J$3*$J$1)/1000</f>
        <v>15900</v>
      </c>
    </row>
    <row r="29" customFormat="false" ht="12" hidden="false" customHeight="false" outlineLevel="0" collapsed="false">
      <c r="B29" s="55"/>
      <c r="C29" s="1" t="s">
        <v>124</v>
      </c>
      <c r="D29" s="211" t="s">
        <v>126</v>
      </c>
      <c r="E29" s="174" t="n">
        <v>37043</v>
      </c>
      <c r="F29" s="10" t="n">
        <v>150</v>
      </c>
      <c r="G29" s="175" t="n">
        <f aca="false">$G$2</f>
        <v>7500</v>
      </c>
      <c r="H29" s="177" t="n">
        <f aca="false">(F29*G29*$H$3*$J$1)/1000</f>
        <v>16200</v>
      </c>
      <c r="I29" s="10" t="n">
        <f aca="false">($F29*$G$4*$I$3*$J$1)/1000</f>
        <v>10800</v>
      </c>
      <c r="J29" s="178" t="n">
        <f aca="false">($F29*$G$4*$J$3*$J$1)/1000</f>
        <v>9000</v>
      </c>
    </row>
    <row r="30" customFormat="false" ht="12" hidden="false" customHeight="false" outlineLevel="0" collapsed="false">
      <c r="B30" s="55"/>
      <c r="C30" s="55"/>
      <c r="D30" s="181" t="s">
        <v>127</v>
      </c>
      <c r="E30" s="182"/>
      <c r="F30" s="61"/>
      <c r="G30" s="183"/>
      <c r="H30" s="212" t="n">
        <f aca="false">SUM(H28:H29)</f>
        <v>44820</v>
      </c>
      <c r="I30" s="212" t="n">
        <f aca="false">SUM(I28:I29)</f>
        <v>29880</v>
      </c>
      <c r="J30" s="185" t="n">
        <f aca="false">SUM(J28:J29)</f>
        <v>24900</v>
      </c>
    </row>
    <row r="31" customFormat="false" ht="12" hidden="false" customHeight="false" outlineLevel="0" collapsed="false">
      <c r="C31" s="1" t="s">
        <v>124</v>
      </c>
      <c r="D31" s="211" t="s">
        <v>128</v>
      </c>
      <c r="E31" s="174" t="n">
        <v>37043</v>
      </c>
      <c r="F31" s="10" t="n">
        <v>235</v>
      </c>
      <c r="G31" s="175" t="n">
        <f aca="false">$G$2</f>
        <v>7500</v>
      </c>
      <c r="H31" s="177" t="n">
        <f aca="false">(F31*G31*$H$3*$J$1)/1000</f>
        <v>25380</v>
      </c>
      <c r="I31" s="10" t="n">
        <f aca="false">($F31*$G$4*$I$3*$J$1)/1000</f>
        <v>16920</v>
      </c>
      <c r="J31" s="178" t="n">
        <f aca="false">($F31*$G$4*$J$3*$J$1)/1000</f>
        <v>14100</v>
      </c>
    </row>
    <row r="32" customFormat="false" ht="12" hidden="false" customHeight="false" outlineLevel="0" collapsed="false">
      <c r="D32" s="181" t="s">
        <v>80</v>
      </c>
      <c r="E32" s="182"/>
      <c r="F32" s="61"/>
      <c r="G32" s="183"/>
      <c r="H32" s="212" t="n">
        <f aca="false">SUM(H31)</f>
        <v>25380</v>
      </c>
      <c r="I32" s="212" t="n">
        <f aca="false">SUM(I31)</f>
        <v>16920</v>
      </c>
      <c r="J32" s="185" t="n">
        <f aca="false">SUM(J31)</f>
        <v>14100</v>
      </c>
    </row>
    <row r="33" customFormat="false" ht="12" hidden="false" customHeight="false" outlineLevel="0" collapsed="false">
      <c r="C33" s="1" t="s">
        <v>124</v>
      </c>
      <c r="D33" s="211" t="s">
        <v>129</v>
      </c>
      <c r="E33" s="174" t="n">
        <v>37377</v>
      </c>
      <c r="F33" s="10" t="n">
        <v>150</v>
      </c>
      <c r="G33" s="175" t="n">
        <f aca="false">$G$2</f>
        <v>7500</v>
      </c>
      <c r="H33" s="177" t="n">
        <f aca="false">(F33*G33*$H$3*$J$1)/1000</f>
        <v>16200</v>
      </c>
      <c r="I33" s="10" t="n">
        <f aca="false">($F33*$G$4*$I$3*$J$1)/1000</f>
        <v>10800</v>
      </c>
      <c r="J33" s="178" t="n">
        <f aca="false">($F33*$G$4*$J$3*$J$1)/1000</f>
        <v>9000</v>
      </c>
    </row>
    <row r="34" customFormat="false" ht="12" hidden="false" customHeight="false" outlineLevel="0" collapsed="false">
      <c r="D34" s="181" t="s">
        <v>88</v>
      </c>
      <c r="E34" s="182"/>
      <c r="F34" s="61"/>
      <c r="G34" s="183"/>
      <c r="H34" s="212" t="n">
        <f aca="false">SUM(H33)+H37</f>
        <v>96012</v>
      </c>
      <c r="I34" s="212" t="n">
        <f aca="false">SUM(I33)+I37</f>
        <v>64008</v>
      </c>
      <c r="J34" s="185" t="n">
        <f aca="false">SUM(J33)+J37</f>
        <v>53340</v>
      </c>
    </row>
    <row r="35" customFormat="false" ht="12" hidden="false" customHeight="false" outlineLevel="0" collapsed="false">
      <c r="C35" s="1" t="s">
        <v>124</v>
      </c>
      <c r="D35" s="211" t="s">
        <v>130</v>
      </c>
      <c r="E35" s="174" t="n">
        <v>37622</v>
      </c>
      <c r="F35" s="10" t="n">
        <v>460</v>
      </c>
      <c r="G35" s="175" t="n">
        <f aca="false">$G$2</f>
        <v>7500</v>
      </c>
      <c r="H35" s="177" t="n">
        <f aca="false">(F35*G35*$H$3*$J$1)/1000</f>
        <v>49680</v>
      </c>
      <c r="I35" s="10" t="n">
        <f aca="false">($F35*$G$4*$I$3*$J$1)/1000</f>
        <v>33120</v>
      </c>
      <c r="J35" s="178" t="n">
        <f aca="false">($F35*$G$4*$J$3*$J$1)/1000</f>
        <v>27600</v>
      </c>
    </row>
    <row r="36" customFormat="false" ht="12" hidden="false" customHeight="false" outlineLevel="0" collapsed="false">
      <c r="D36" s="181" t="s">
        <v>116</v>
      </c>
      <c r="E36" s="182"/>
      <c r="F36" s="61"/>
      <c r="G36" s="183"/>
      <c r="H36" s="212" t="n">
        <f aca="false">SUM(H35)+H38</f>
        <v>85752</v>
      </c>
      <c r="I36" s="212" t="n">
        <f aca="false">SUM(I35)+I38</f>
        <v>57168</v>
      </c>
      <c r="J36" s="185" t="n">
        <f aca="false">SUM(J35)+J38</f>
        <v>47640</v>
      </c>
    </row>
    <row r="37" customFormat="false" ht="11.25" hidden="false" customHeight="false" outlineLevel="0" collapsed="false">
      <c r="C37" s="1" t="s">
        <v>124</v>
      </c>
      <c r="D37" s="211" t="s">
        <v>131</v>
      </c>
      <c r="E37" s="2" t="n">
        <v>2002</v>
      </c>
      <c r="F37" s="10" t="n">
        <v>739</v>
      </c>
      <c r="G37" s="175" t="n">
        <f aca="false">$G$2</f>
        <v>7500</v>
      </c>
      <c r="H37" s="177" t="n">
        <f aca="false">(F37*G37*$H$3*$J$1)/1000</f>
        <v>79812</v>
      </c>
      <c r="I37" s="10" t="n">
        <f aca="false">($F37*$G$4*$I$3*$J$1)/1000</f>
        <v>53208</v>
      </c>
      <c r="J37" s="178" t="n">
        <f aca="false">($F37*$G$4*$J$3*$J$1)/1000</f>
        <v>44340</v>
      </c>
    </row>
    <row r="38" customFormat="false" ht="11.25" hidden="false" customHeight="false" outlineLevel="0" collapsed="false">
      <c r="C38" s="1" t="s">
        <v>124</v>
      </c>
      <c r="D38" s="211" t="s">
        <v>131</v>
      </c>
      <c r="E38" s="2" t="n">
        <v>2003</v>
      </c>
      <c r="F38" s="10" t="n">
        <v>334</v>
      </c>
      <c r="G38" s="175" t="n">
        <f aca="false">$G$2</f>
        <v>7500</v>
      </c>
      <c r="H38" s="177" t="n">
        <f aca="false">(F38*G38*$H$3*$J$1)/1000</f>
        <v>36072</v>
      </c>
      <c r="I38" s="10" t="n">
        <f aca="false">($F38*$G$4*$I$3*$J$1)/1000</f>
        <v>24048</v>
      </c>
      <c r="J38" s="178" t="n">
        <f aca="false">($F38*$G$4*$J$3*$J$1)/1000</f>
        <v>20040</v>
      </c>
    </row>
    <row r="39" customFormat="false" ht="12" hidden="false" customHeight="false" outlineLevel="0" collapsed="false">
      <c r="C39" s="1" t="s">
        <v>124</v>
      </c>
      <c r="D39" s="211" t="s">
        <v>131</v>
      </c>
      <c r="E39" s="2" t="n">
        <v>2004</v>
      </c>
      <c r="F39" s="10" t="n">
        <v>516</v>
      </c>
      <c r="G39" s="175" t="n">
        <f aca="false">$G$2</f>
        <v>7500</v>
      </c>
      <c r="H39" s="177" t="n">
        <f aca="false">(F39*G39*$H$3*$J$1)/1000</f>
        <v>55728</v>
      </c>
      <c r="I39" s="10" t="n">
        <f aca="false">($F39*$G$4*$I$3*$J$1)/1000</f>
        <v>37152</v>
      </c>
      <c r="J39" s="178" t="n">
        <f aca="false">($F39*$G$4*$J$3*$J$1)/1000</f>
        <v>30960</v>
      </c>
    </row>
    <row r="40" customFormat="false" ht="12" hidden="false" customHeight="false" outlineLevel="0" collapsed="false">
      <c r="D40" s="181" t="s">
        <v>122</v>
      </c>
      <c r="E40" s="213"/>
      <c r="F40" s="61"/>
      <c r="G40" s="183"/>
      <c r="H40" s="212" t="n">
        <f aca="false">SUM(H39)</f>
        <v>55728</v>
      </c>
      <c r="I40" s="199" t="n">
        <f aca="false">SUM(I39)</f>
        <v>37152</v>
      </c>
      <c r="J40" s="185" t="n">
        <f aca="false">SUM(J39)</f>
        <v>30960</v>
      </c>
    </row>
    <row r="41" customFormat="false" ht="12" hidden="false" customHeight="false" outlineLevel="0" collapsed="false">
      <c r="D41" s="205" t="s">
        <v>132</v>
      </c>
      <c r="E41" s="214"/>
      <c r="F41" s="207"/>
      <c r="G41" s="208"/>
      <c r="H41" s="215" t="n">
        <f aca="false">H30+H32+H34+H36+H40</f>
        <v>307692</v>
      </c>
      <c r="I41" s="215" t="n">
        <f aca="false">I30+I32+I34+I36+I40</f>
        <v>205128</v>
      </c>
      <c r="J41" s="210" t="n">
        <f aca="false">J30+J32+J34+J36+J40</f>
        <v>170940</v>
      </c>
    </row>
    <row r="42" customFormat="false" ht="11.25" hidden="false" customHeight="false" outlineLevel="0" collapsed="false">
      <c r="B42" s="50" t="s">
        <v>133</v>
      </c>
      <c r="C42" s="50"/>
      <c r="D42" s="44"/>
      <c r="E42" s="216"/>
      <c r="F42" s="217"/>
      <c r="G42" s="217"/>
      <c r="H42" s="217"/>
      <c r="I42" s="216"/>
      <c r="J42" s="218"/>
    </row>
    <row r="43" customFormat="false" ht="12" hidden="false" customHeight="false" outlineLevel="0" collapsed="false">
      <c r="B43" s="1" t="s">
        <v>134</v>
      </c>
      <c r="C43" s="1" t="s">
        <v>135</v>
      </c>
      <c r="D43" s="211" t="s">
        <v>136</v>
      </c>
      <c r="E43" s="174" t="n">
        <v>36647</v>
      </c>
      <c r="F43" s="10" t="n">
        <v>140</v>
      </c>
      <c r="G43" s="175" t="n">
        <f aca="false">$G$2</f>
        <v>7500</v>
      </c>
      <c r="H43" s="177" t="n">
        <f aca="false">(F43*G43*$H$3*$J$1)/1000</f>
        <v>15120</v>
      </c>
      <c r="I43" s="177" t="n">
        <f aca="false">($F43*$G$4*$I$3*$J$1)/1000</f>
        <v>10080</v>
      </c>
      <c r="J43" s="178" t="n">
        <f aca="false">($F43*$G$4*$J$3*$J$1)/1000</f>
        <v>8400</v>
      </c>
    </row>
    <row r="44" customFormat="false" ht="12" hidden="false" customHeight="false" outlineLevel="0" collapsed="false">
      <c r="B44" s="55"/>
      <c r="C44" s="55"/>
      <c r="D44" s="181" t="s">
        <v>127</v>
      </c>
      <c r="E44" s="213"/>
      <c r="F44" s="61"/>
      <c r="G44" s="61"/>
      <c r="H44" s="199" t="n">
        <f aca="false">SUM(H43)</f>
        <v>15120</v>
      </c>
      <c r="I44" s="212" t="n">
        <f aca="false">SUM(I43)</f>
        <v>10080</v>
      </c>
      <c r="J44" s="62" t="n">
        <f aca="false">SUM(J43)</f>
        <v>8400</v>
      </c>
    </row>
    <row r="45" customFormat="false" ht="11.25" hidden="false" customHeight="false" outlineLevel="0" collapsed="false">
      <c r="B45" s="1" t="s">
        <v>137</v>
      </c>
      <c r="C45" s="1" t="s">
        <v>85</v>
      </c>
      <c r="D45" s="211" t="s">
        <v>138</v>
      </c>
      <c r="E45" s="174" t="n">
        <v>37012</v>
      </c>
      <c r="F45" s="10" t="n">
        <v>545</v>
      </c>
      <c r="G45" s="175" t="n">
        <f aca="false">$G$2</f>
        <v>7500</v>
      </c>
      <c r="H45" s="177" t="n">
        <f aca="false">(F45*G45*$H$3*$J$1)/1000</f>
        <v>58860</v>
      </c>
      <c r="I45" s="177" t="n">
        <f aca="false">($F45*$G$4*$I$3*$J$1)/1000</f>
        <v>39240</v>
      </c>
      <c r="J45" s="178" t="n">
        <f aca="false">($F45*$G$4*$J$3*$J$1)/1000</f>
        <v>32700</v>
      </c>
    </row>
    <row r="46" customFormat="false" ht="11.25" hidden="false" customHeight="false" outlineLevel="0" collapsed="false">
      <c r="B46" s="1" t="s">
        <v>137</v>
      </c>
      <c r="C46" s="1" t="s">
        <v>72</v>
      </c>
      <c r="D46" s="211" t="s">
        <v>139</v>
      </c>
      <c r="E46" s="174" t="n">
        <v>37012</v>
      </c>
      <c r="F46" s="10" t="n">
        <v>520</v>
      </c>
      <c r="G46" s="175" t="n">
        <f aca="false">$G$2</f>
        <v>7500</v>
      </c>
      <c r="H46" s="177" t="n">
        <f aca="false">(F46*G46*$H$3*$J$1)/1000</f>
        <v>56160</v>
      </c>
      <c r="I46" s="177" t="n">
        <f aca="false">($F46*$G$4*$I$3*$J$1)/1000</f>
        <v>37440</v>
      </c>
      <c r="J46" s="178" t="n">
        <f aca="false">($F46*$G$4*$J$3*$J$1)/1000</f>
        <v>31200</v>
      </c>
    </row>
    <row r="47" customFormat="false" ht="11.25" hidden="false" customHeight="false" outlineLevel="0" collapsed="false">
      <c r="B47" s="1" t="s">
        <v>137</v>
      </c>
      <c r="C47" s="1" t="s">
        <v>72</v>
      </c>
      <c r="D47" s="211" t="s">
        <v>140</v>
      </c>
      <c r="E47" s="174" t="n">
        <v>37043</v>
      </c>
      <c r="F47" s="10" t="n">
        <v>560</v>
      </c>
      <c r="G47" s="10" t="n">
        <v>7000</v>
      </c>
      <c r="H47" s="177" t="n">
        <f aca="false">(F47*G47*$H$3*$J$1)/1000</f>
        <v>56448</v>
      </c>
      <c r="I47" s="177" t="n">
        <f aca="false">($F47*$G$4*$I$3*$J$1)/1000</f>
        <v>40320</v>
      </c>
      <c r="J47" s="178" t="n">
        <f aca="false">($F47*$G$4*$J$3*$J$1)/1000</f>
        <v>33600</v>
      </c>
    </row>
    <row r="48" customFormat="false" ht="11.25" hidden="false" customHeight="false" outlineLevel="0" collapsed="false">
      <c r="B48" s="1" t="s">
        <v>137</v>
      </c>
      <c r="C48" s="1" t="s">
        <v>72</v>
      </c>
      <c r="D48" s="211" t="s">
        <v>141</v>
      </c>
      <c r="E48" s="174" t="n">
        <v>37104</v>
      </c>
      <c r="F48" s="10" t="n">
        <v>70</v>
      </c>
      <c r="G48" s="175" t="n">
        <f aca="false">$G$2</f>
        <v>7500</v>
      </c>
      <c r="H48" s="177" t="n">
        <f aca="false">(F48*G48*$H$3*$J$1)/1000</f>
        <v>7560</v>
      </c>
      <c r="I48" s="177" t="n">
        <f aca="false">($F48*$G$4*$I$3*$J$1)/1000</f>
        <v>5040</v>
      </c>
      <c r="J48" s="178" t="n">
        <f aca="false">($F48*$G$4*$J$3*$J$1)/1000</f>
        <v>4200</v>
      </c>
    </row>
    <row r="49" customFormat="false" ht="12" hidden="false" customHeight="false" outlineLevel="0" collapsed="false">
      <c r="B49" s="1" t="s">
        <v>137</v>
      </c>
      <c r="C49" s="1" t="s">
        <v>72</v>
      </c>
      <c r="D49" s="211" t="s">
        <v>142</v>
      </c>
      <c r="E49" s="174" t="n">
        <v>37226</v>
      </c>
      <c r="F49" s="10" t="n">
        <v>500</v>
      </c>
      <c r="G49" s="175" t="n">
        <f aca="false">$G$2</f>
        <v>7500</v>
      </c>
      <c r="H49" s="177" t="n">
        <f aca="false">(F49*G49*$H$3*$J$1)/1000</f>
        <v>54000</v>
      </c>
      <c r="I49" s="177" t="n">
        <f aca="false">($F49*$G$4*$I$3*$J$1)/1000</f>
        <v>36000</v>
      </c>
      <c r="J49" s="178" t="n">
        <f aca="false">($F49*$G$4*$J$3*$J$1)/1000</f>
        <v>30000</v>
      </c>
    </row>
    <row r="50" customFormat="false" ht="12" hidden="false" customHeight="false" outlineLevel="0" collapsed="false">
      <c r="D50" s="181" t="s">
        <v>80</v>
      </c>
      <c r="E50" s="213"/>
      <c r="F50" s="61"/>
      <c r="G50" s="61"/>
      <c r="H50" s="199" t="n">
        <f aca="false">SUM(H45:H49)</f>
        <v>233028</v>
      </c>
      <c r="I50" s="212" t="n">
        <f aca="false">SUM(I45:I49)</f>
        <v>158040</v>
      </c>
      <c r="J50" s="62" t="n">
        <f aca="false">SUM(J45:J49)</f>
        <v>131700</v>
      </c>
    </row>
    <row r="51" customFormat="false" ht="11.25" hidden="false" customHeight="false" outlineLevel="0" collapsed="false">
      <c r="B51" s="1" t="s">
        <v>137</v>
      </c>
      <c r="C51" s="1" t="s">
        <v>72</v>
      </c>
      <c r="D51" s="211" t="s">
        <v>143</v>
      </c>
      <c r="E51" s="174" t="n">
        <v>37469</v>
      </c>
      <c r="F51" s="10" t="n">
        <v>550</v>
      </c>
      <c r="G51" s="175" t="n">
        <f aca="false">$G$2</f>
        <v>7500</v>
      </c>
      <c r="H51" s="177" t="n">
        <f aca="false">(F51*G51*$H$3*$J$1)/1000</f>
        <v>59400</v>
      </c>
      <c r="I51" s="177" t="n">
        <f aca="false">($F51*$G$4*$I$3*$J$1)/1000</f>
        <v>39600</v>
      </c>
      <c r="J51" s="178" t="n">
        <f aca="false">($F51*$G$4*$J$3*$J$1)/1000</f>
        <v>33000</v>
      </c>
    </row>
    <row r="52" customFormat="false" ht="11.25" hidden="false" customHeight="false" outlineLevel="0" collapsed="false">
      <c r="A52" s="1" t="s">
        <v>144</v>
      </c>
      <c r="B52" s="1" t="s">
        <v>145</v>
      </c>
      <c r="C52" s="1" t="s">
        <v>146</v>
      </c>
      <c r="D52" s="211" t="s">
        <v>147</v>
      </c>
      <c r="E52" s="174" t="n">
        <v>37408</v>
      </c>
      <c r="F52" s="10" t="n">
        <v>250</v>
      </c>
      <c r="G52" s="175" t="n">
        <f aca="false">$G$2</f>
        <v>7500</v>
      </c>
      <c r="H52" s="177" t="n">
        <f aca="false">(F52*G52*$H$3*$J$1)/1000</f>
        <v>27000</v>
      </c>
      <c r="I52" s="177" t="n">
        <f aca="false">($F52*$G$4*$I$3*$J$1)/1000</f>
        <v>18000</v>
      </c>
      <c r="J52" s="178" t="n">
        <f aca="false">($F52*$G$4*$J$3*$J$1)/1000</f>
        <v>15000</v>
      </c>
    </row>
    <row r="53" customFormat="false" ht="12" hidden="false" customHeight="false" outlineLevel="0" collapsed="false">
      <c r="B53" s="1" t="s">
        <v>137</v>
      </c>
      <c r="C53" s="1" t="s">
        <v>72</v>
      </c>
      <c r="D53" s="180" t="s">
        <v>148</v>
      </c>
      <c r="E53" s="219" t="n">
        <v>37591</v>
      </c>
      <c r="F53" s="10" t="n">
        <v>2000</v>
      </c>
      <c r="G53" s="175" t="n">
        <f aca="false">$G$2</f>
        <v>7500</v>
      </c>
      <c r="H53" s="177" t="n">
        <f aca="false">(F53*G53*$H$3*$J$1)/1000</f>
        <v>216000</v>
      </c>
      <c r="I53" s="177" t="n">
        <f aca="false">($F53*$G$4*$I$3*$J$1)/1000</f>
        <v>144000</v>
      </c>
      <c r="J53" s="178" t="n">
        <f aca="false">($F53*$G$4*$J$3*$J$1)/1000</f>
        <v>120000</v>
      </c>
    </row>
    <row r="54" customFormat="false" ht="12" hidden="false" customHeight="false" outlineLevel="0" collapsed="false">
      <c r="D54" s="108" t="s">
        <v>88</v>
      </c>
      <c r="E54" s="220"/>
      <c r="F54" s="61"/>
      <c r="G54" s="61"/>
      <c r="H54" s="212" t="n">
        <f aca="false">SUM(H51:H53)</f>
        <v>302400</v>
      </c>
      <c r="I54" s="212" t="n">
        <f aca="false">SUM(I51:I53)</f>
        <v>201600</v>
      </c>
      <c r="J54" s="185" t="n">
        <f aca="false">SUM(J51:J53)</f>
        <v>168000</v>
      </c>
    </row>
    <row r="55" customFormat="false" ht="11.25" hidden="false" customHeight="false" outlineLevel="0" collapsed="false">
      <c r="B55" s="1" t="s">
        <v>137</v>
      </c>
      <c r="C55" s="1" t="s">
        <v>72</v>
      </c>
      <c r="D55" s="93" t="s">
        <v>149</v>
      </c>
      <c r="E55" s="221" t="n">
        <v>37773</v>
      </c>
      <c r="F55" s="222" t="n">
        <v>1000</v>
      </c>
      <c r="G55" s="166" t="n">
        <f aca="false">$G$2</f>
        <v>7500</v>
      </c>
      <c r="H55" s="177" t="n">
        <f aca="false">(F55*G55*$H$3*$J$1)/1000</f>
        <v>108000</v>
      </c>
      <c r="I55" s="177" t="n">
        <f aca="false">($F55*$G$4*$I$3*$J$1)/1000</f>
        <v>72000</v>
      </c>
      <c r="J55" s="178" t="n">
        <f aca="false">($F55*$G$4*$J$3*$J$1)/1000</f>
        <v>60000</v>
      </c>
    </row>
    <row r="56" customFormat="false" ht="11.25" hidden="false" customHeight="false" outlineLevel="0" collapsed="false">
      <c r="B56" s="1" t="s">
        <v>137</v>
      </c>
      <c r="C56" s="1" t="s">
        <v>72</v>
      </c>
      <c r="D56" s="93" t="s">
        <v>150</v>
      </c>
      <c r="E56" s="223" t="n">
        <v>37773</v>
      </c>
      <c r="F56" s="224" t="n">
        <v>530</v>
      </c>
      <c r="G56" s="175" t="n">
        <f aca="false">$G$2</f>
        <v>7500</v>
      </c>
      <c r="H56" s="177" t="n">
        <f aca="false">(F56*G56*$H$3*$J$1)/1000</f>
        <v>57240</v>
      </c>
      <c r="I56" s="177" t="n">
        <f aca="false">($F56*$G$4*$I$3*$J$1)/1000</f>
        <v>38160</v>
      </c>
      <c r="J56" s="178" t="n">
        <f aca="false">($F56*$G$4*$J$3*$J$1)/1000</f>
        <v>31800</v>
      </c>
    </row>
    <row r="57" customFormat="false" ht="11.25" hidden="false" customHeight="false" outlineLevel="0" collapsed="false">
      <c r="B57" s="1" t="s">
        <v>137</v>
      </c>
      <c r="C57" s="1" t="s">
        <v>72</v>
      </c>
      <c r="D57" s="180" t="s">
        <v>151</v>
      </c>
      <c r="E57" s="223" t="n">
        <v>37956</v>
      </c>
      <c r="F57" s="224" t="n">
        <v>750</v>
      </c>
      <c r="G57" s="175" t="n">
        <f aca="false">$G$2</f>
        <v>7500</v>
      </c>
      <c r="H57" s="177" t="n">
        <f aca="false">(F57*G57*$H$3*$J$1)/1000</f>
        <v>81000</v>
      </c>
      <c r="I57" s="177" t="n">
        <f aca="false">($F57*$G$4*$I$3*$J$1)/1000</f>
        <v>54000</v>
      </c>
      <c r="J57" s="178" t="n">
        <f aca="false">($F57*$G$4*$J$3*$J$1)/1000</f>
        <v>45000</v>
      </c>
    </row>
    <row r="58" customFormat="false" ht="11.25" hidden="false" customHeight="false" outlineLevel="0" collapsed="false">
      <c r="B58" s="1" t="s">
        <v>145</v>
      </c>
      <c r="C58" s="204" t="s">
        <v>73</v>
      </c>
      <c r="D58" s="180" t="s">
        <v>152</v>
      </c>
      <c r="E58" s="223" t="n">
        <v>37773</v>
      </c>
      <c r="F58" s="224" t="n">
        <v>500</v>
      </c>
      <c r="G58" s="175" t="n">
        <f aca="false">$G$2</f>
        <v>7500</v>
      </c>
      <c r="H58" s="177" t="n">
        <f aca="false">(F58*G58*$H$3*$J$1)/1000</f>
        <v>54000</v>
      </c>
      <c r="I58" s="177" t="n">
        <f aca="false">($F58*$G$4*$I$3*$J$1)/1000</f>
        <v>36000</v>
      </c>
      <c r="J58" s="178" t="n">
        <f aca="false">($F58*$G$4*$J$3*$J$1)/1000</f>
        <v>30000</v>
      </c>
    </row>
    <row r="59" customFormat="false" ht="11.25" hidden="false" customHeight="false" outlineLevel="0" collapsed="false">
      <c r="A59" s="1" t="s">
        <v>76</v>
      </c>
      <c r="B59" s="1" t="s">
        <v>145</v>
      </c>
      <c r="C59" s="1" t="s">
        <v>146</v>
      </c>
      <c r="D59" s="180" t="s">
        <v>153</v>
      </c>
      <c r="E59" s="223" t="n">
        <v>37773</v>
      </c>
      <c r="F59" s="224" t="n">
        <v>1000</v>
      </c>
      <c r="G59" s="175" t="n">
        <f aca="false">$G$2</f>
        <v>7500</v>
      </c>
      <c r="H59" s="177" t="n">
        <f aca="false">(F59*G59*$H$3*$J$1)/1000</f>
        <v>108000</v>
      </c>
      <c r="I59" s="177" t="n">
        <f aca="false">($F59*$G$4*$I$3*$J$1)/1000</f>
        <v>72000</v>
      </c>
      <c r="J59" s="178" t="n">
        <f aca="false">($F59*$G$4*$J$3*$J$1)/1000</f>
        <v>60000</v>
      </c>
    </row>
    <row r="60" customFormat="false" ht="12" hidden="false" customHeight="false" outlineLevel="0" collapsed="false">
      <c r="B60" s="1" t="s">
        <v>145</v>
      </c>
      <c r="C60" s="1" t="s">
        <v>146</v>
      </c>
      <c r="D60" s="180" t="s">
        <v>154</v>
      </c>
      <c r="E60" s="223" t="n">
        <v>37773</v>
      </c>
      <c r="F60" s="224" t="n">
        <v>500</v>
      </c>
      <c r="G60" s="175" t="n">
        <f aca="false">$G$2</f>
        <v>7500</v>
      </c>
      <c r="H60" s="177" t="n">
        <f aca="false">(F60*G60*$H$3*$J$1)/1000</f>
        <v>54000</v>
      </c>
      <c r="I60" s="177" t="n">
        <f aca="false">($F60*$G$4*$I$3*$J$1)/1000</f>
        <v>36000</v>
      </c>
      <c r="J60" s="178" t="n">
        <f aca="false">($F60*$G$4*$J$3*$J$1)/1000</f>
        <v>30000</v>
      </c>
    </row>
    <row r="61" customFormat="false" ht="12" hidden="false" customHeight="false" outlineLevel="0" collapsed="false">
      <c r="D61" s="108" t="s">
        <v>116</v>
      </c>
      <c r="E61" s="220"/>
      <c r="F61" s="61"/>
      <c r="G61" s="225"/>
      <c r="H61" s="199" t="n">
        <f aca="false">SUM(H55:H60)</f>
        <v>462240</v>
      </c>
      <c r="I61" s="199" t="n">
        <f aca="false">SUM(I55:I60)</f>
        <v>308160</v>
      </c>
      <c r="J61" s="62" t="n">
        <f aca="false">SUM(J55:J60)</f>
        <v>256800</v>
      </c>
    </row>
    <row r="62" customFormat="false" ht="12" hidden="false" customHeight="false" outlineLevel="0" collapsed="false">
      <c r="D62" s="226" t="s">
        <v>155</v>
      </c>
      <c r="E62" s="227"/>
      <c r="F62" s="207"/>
      <c r="G62" s="207"/>
      <c r="H62" s="215" t="n">
        <f aca="false">H44+H50+H54+H61</f>
        <v>1012788</v>
      </c>
      <c r="I62" s="215" t="n">
        <f aca="false">I44+I50+I54+I61</f>
        <v>677880</v>
      </c>
      <c r="J62" s="210" t="n">
        <f aca="false">J44+J50+J54+J61</f>
        <v>564900</v>
      </c>
    </row>
  </sheetData>
  <mergeCells count="4">
    <mergeCell ref="H1:I1"/>
    <mergeCell ref="H2:J2"/>
    <mergeCell ref="K4:K10"/>
    <mergeCell ref="K12:K25"/>
  </mergeCells>
  <printOptions headings="false" gridLines="false" gridLinesSet="true" horizontalCentered="true" verticalCentered="true"/>
  <pageMargins left="0.747916666666667" right="0.25" top="0.540277777777778" bottom="0.54027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70"/>
  <sheetViews>
    <sheetView showFormulas="false" showGridLines="true" showRowColHeaders="true" showZeros="true" rightToLeft="false" tabSelected="false" showOutlineSymbols="true" defaultGridColor="true" view="normal" topLeftCell="G1" colorId="64" zoomScale="100" zoomScaleNormal="100" zoomScalePageLayoutView="100" workbookViewId="0">
      <selection pane="topLeft" activeCell="Q5" activeCellId="0" sqref="Q5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2" min="1" style="69" width="9.14"/>
    <col collapsed="false" customWidth="false" hidden="false" outlineLevel="0" max="12" min="3" style="1" width="9.14"/>
    <col collapsed="false" customWidth="true" hidden="false" outlineLevel="0" max="13" min="13" style="1" width="18.99"/>
    <col collapsed="false" customWidth="false" hidden="false" outlineLevel="0" max="14" min="14" style="69" width="9.14"/>
    <col collapsed="false" customWidth="true" hidden="false" outlineLevel="0" max="15" min="15" style="228" width="8.99"/>
    <col collapsed="false" customWidth="true" hidden="false" outlineLevel="0" max="16" min="16" style="229" width="8.41"/>
    <col collapsed="false" customWidth="true" hidden="false" outlineLevel="0" max="17" min="17" style="228" width="6.85"/>
    <col collapsed="false" customWidth="true" hidden="false" outlineLevel="0" max="18" min="18" style="229" width="8.41"/>
    <col collapsed="false" customWidth="true" hidden="false" outlineLevel="0" max="19" min="19" style="228" width="8.56"/>
    <col collapsed="false" customWidth="true" hidden="false" outlineLevel="0" max="20" min="20" style="229" width="8.41"/>
    <col collapsed="false" customWidth="false" hidden="false" outlineLevel="0" max="23" min="21" style="1" width="9.14"/>
    <col collapsed="false" customWidth="true" hidden="false" outlineLevel="0" max="24" min="24" style="1" width="9.99"/>
    <col collapsed="false" customWidth="false" hidden="false" outlineLevel="0" max="25" min="25" style="1" width="9.14"/>
    <col collapsed="false" customWidth="true" hidden="false" outlineLevel="0" max="26" min="26" style="1" width="11.7"/>
    <col collapsed="false" customWidth="true" hidden="false" outlineLevel="0" max="27" min="27" style="1" width="11.56"/>
    <col collapsed="false" customWidth="true" hidden="false" outlineLevel="0" max="28" min="28" style="1" width="11.13"/>
    <col collapsed="false" customWidth="true" hidden="false" outlineLevel="0" max="29" min="29" style="1" width="11.42"/>
    <col collapsed="false" customWidth="true" hidden="false" outlineLevel="0" max="30" min="30" style="1" width="12.85"/>
    <col collapsed="false" customWidth="false" hidden="false" outlineLevel="0" max="31" min="31" style="1" width="9.14"/>
    <col collapsed="false" customWidth="true" hidden="false" outlineLevel="0" max="33" min="32" style="1" width="11.13"/>
    <col collapsed="false" customWidth="false" hidden="false" outlineLevel="0" max="34" min="34" style="1" width="9.14"/>
    <col collapsed="false" customWidth="true" hidden="false" outlineLevel="0" max="35" min="35" style="1" width="12.56"/>
    <col collapsed="false" customWidth="true" hidden="false" outlineLevel="0" max="36" min="36" style="1" width="10.56"/>
    <col collapsed="false" customWidth="false" hidden="false" outlineLevel="0" max="37" min="37" style="1" width="9.14"/>
    <col collapsed="false" customWidth="true" hidden="false" outlineLevel="0" max="38" min="38" style="1" width="9.99"/>
    <col collapsed="false" customWidth="true" hidden="false" outlineLevel="0" max="39" min="39" style="1" width="9.85"/>
    <col collapsed="false" customWidth="true" hidden="false" outlineLevel="0" max="40" min="40" style="1" width="11.56"/>
    <col collapsed="false" customWidth="false" hidden="false" outlineLevel="0" max="257" min="41" style="1" width="9.14"/>
  </cols>
  <sheetData>
    <row r="1" customFormat="false" ht="12" hidden="false" customHeight="false" outlineLevel="0" collapsed="false">
      <c r="A1" s="230" t="n">
        <f aca="true">TODAY()</f>
        <v>45926</v>
      </c>
      <c r="B1" s="230"/>
      <c r="I1" s="1" t="s">
        <v>156</v>
      </c>
      <c r="M1" s="231" t="n">
        <f aca="false">'Gas Demand Outlook'!$G$2/1000</f>
        <v>7.5</v>
      </c>
      <c r="N1" s="230"/>
      <c r="O1" s="1"/>
      <c r="P1" s="1"/>
      <c r="Q1" s="1"/>
      <c r="R1" s="1"/>
      <c r="S1" s="1"/>
      <c r="T1" s="1"/>
      <c r="Y1" s="1" t="n">
        <f aca="false">SUM(Y2:AE2)</f>
        <v>214</v>
      </c>
      <c r="AI1" s="1" t="n">
        <f aca="false">SUM(AI2:AM2)</f>
        <v>151</v>
      </c>
    </row>
    <row r="2" customFormat="false" ht="12" hidden="false" customHeight="false" outlineLevel="0" collapsed="false">
      <c r="A2" s="232" t="s">
        <v>14</v>
      </c>
      <c r="B2" s="232" t="s">
        <v>157</v>
      </c>
      <c r="C2" s="50" t="s">
        <v>70</v>
      </c>
      <c r="D2" s="50" t="s">
        <v>123</v>
      </c>
      <c r="E2" s="50" t="s">
        <v>158</v>
      </c>
      <c r="F2" s="50" t="s">
        <v>159</v>
      </c>
      <c r="G2" s="50" t="s">
        <v>160</v>
      </c>
      <c r="H2" s="50" t="s">
        <v>67</v>
      </c>
      <c r="I2" s="50" t="s">
        <v>161</v>
      </c>
      <c r="J2" s="50" t="s">
        <v>162</v>
      </c>
      <c r="K2" s="50" t="s">
        <v>163</v>
      </c>
      <c r="L2" s="50" t="s">
        <v>27</v>
      </c>
      <c r="M2" s="50" t="s">
        <v>164</v>
      </c>
      <c r="N2" s="232" t="s">
        <v>14</v>
      </c>
      <c r="O2" s="233" t="s">
        <v>165</v>
      </c>
      <c r="P2" s="234" t="s">
        <v>166</v>
      </c>
      <c r="Q2" s="235" t="s">
        <v>167</v>
      </c>
      <c r="R2" s="236" t="s">
        <v>168</v>
      </c>
      <c r="S2" s="237" t="s">
        <v>169</v>
      </c>
      <c r="T2" s="238" t="s">
        <v>170</v>
      </c>
      <c r="U2" s="50"/>
      <c r="V2" s="50"/>
      <c r="W2" s="50"/>
      <c r="X2" s="50"/>
      <c r="Y2" s="239" t="n">
        <f aca="false">Z3-Y3</f>
        <v>30</v>
      </c>
      <c r="Z2" s="239" t="n">
        <f aca="false">AA3-Z3</f>
        <v>31</v>
      </c>
      <c r="AA2" s="239" t="n">
        <f aca="false">AB3-AA3</f>
        <v>30</v>
      </c>
      <c r="AB2" s="239" t="n">
        <f aca="false">AC3-AB3</f>
        <v>31</v>
      </c>
      <c r="AC2" s="239" t="n">
        <f aca="false">AD3-AC3</f>
        <v>31</v>
      </c>
      <c r="AD2" s="239" t="n">
        <f aca="false">AE3-AD3</f>
        <v>30</v>
      </c>
      <c r="AE2" s="239" t="n">
        <v>31</v>
      </c>
      <c r="AF2" s="50"/>
      <c r="AG2" s="50"/>
      <c r="AH2" s="50"/>
      <c r="AI2" s="239" t="n">
        <f aca="false">AJ3-AI3</f>
        <v>30</v>
      </c>
      <c r="AJ2" s="239" t="n">
        <f aca="false">AK3-AJ3</f>
        <v>31</v>
      </c>
      <c r="AK2" s="239" t="n">
        <f aca="false">AL3-AK3</f>
        <v>31</v>
      </c>
      <c r="AL2" s="239" t="n">
        <f aca="false">AM3-AL3</f>
        <v>28</v>
      </c>
      <c r="AM2" s="239" t="n">
        <v>31</v>
      </c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</row>
    <row r="3" customFormat="false" ht="12" hidden="false" customHeight="false" outlineLevel="0" collapsed="false">
      <c r="A3" s="69" t="n">
        <f aca="false">DATE(YEAR($A$1),MONTH($A$1)+1,1)</f>
        <v>45931</v>
      </c>
      <c r="B3" s="240" t="e">
        <f aca="false">VLOOKUP($A3,[5]CurveFetch!$D$8:$R$1000,2,0)</f>
        <v>#N/A</v>
      </c>
      <c r="C3" s="240" t="e">
        <f aca="false">VLOOKUP($A3,[5]CurveFetch!$D$8:$R$1000,7,0)</f>
        <v>#N/A</v>
      </c>
      <c r="D3" s="240" t="e">
        <f aca="false">VLOOKUP($A3,[5]CurveFetch!$D$8:$R$1000,5,0)</f>
        <v>#N/A</v>
      </c>
      <c r="E3" s="240" t="e">
        <f aca="false">VLOOKUP($A3,[5]CurveFetch!$D$8:$R$1000,4,0)</f>
        <v>#N/A</v>
      </c>
      <c r="F3" s="240" t="e">
        <f aca="false">VLOOKUP($A3,[5]CurveFetch!$D$8:$R$1000,15,0)</f>
        <v>#N/A</v>
      </c>
      <c r="G3" s="240" t="e">
        <f aca="false">VLOOKUP($A3,[5]CurveFetch!$D$8:$R$1000,3,0)</f>
        <v>#N/A</v>
      </c>
      <c r="H3" s="240" t="e">
        <f aca="false">VLOOKUP($A3,[5]CurveFetch!$D$8:$R$1000,9,0)</f>
        <v>#N/A</v>
      </c>
      <c r="I3" s="240" t="e">
        <f aca="false">VLOOKUP($A3,[5]CurveFetch!$D$8:$R$1000,11,0)</f>
        <v>#N/A</v>
      </c>
      <c r="J3" s="240" t="e">
        <f aca="false">VLOOKUP($A3,[5]CurveFetch!$D$8:$R$1000,8,0)</f>
        <v>#N/A</v>
      </c>
      <c r="K3" s="240" t="e">
        <f aca="false">C3-J3</f>
        <v>#N/A</v>
      </c>
      <c r="L3" s="240" t="e">
        <f aca="false">C3-F3</f>
        <v>#N/A</v>
      </c>
      <c r="M3" s="240" t="e">
        <f aca="false">($B3+$C3)*$M$1</f>
        <v>#N/A</v>
      </c>
      <c r="N3" s="69" t="n">
        <f aca="false">DATE(YEAR($A$1),MONTH($A$1)+1,1)</f>
        <v>45931</v>
      </c>
      <c r="O3" s="240" t="e">
        <f aca="false">VLOOKUP($A3,[5]CurveFetch!$D$8:$V$1000,16,0)</f>
        <v>#N/A</v>
      </c>
      <c r="P3" s="241" t="e">
        <f aca="false">O3/2</f>
        <v>#N/A</v>
      </c>
      <c r="Q3" s="240" t="e">
        <f aca="false">VLOOKUP($A3,[5]CurveFetch!$D$8:$V$1000,16,0)</f>
        <v>#N/A</v>
      </c>
      <c r="R3" s="241" t="e">
        <f aca="false">Q3/2</f>
        <v>#N/A</v>
      </c>
      <c r="S3" s="240" t="e">
        <f aca="false">VLOOKUP($A3,[5]CurveFetch!$D$8:$V$1000,16,0)</f>
        <v>#N/A</v>
      </c>
      <c r="T3" s="241" t="e">
        <f aca="false">S3/2</f>
        <v>#N/A</v>
      </c>
      <c r="U3" s="240"/>
      <c r="V3" s="240"/>
      <c r="Y3" s="232" t="n">
        <v>36982</v>
      </c>
      <c r="Z3" s="232" t="n">
        <v>37012</v>
      </c>
      <c r="AA3" s="232" t="n">
        <v>37043</v>
      </c>
      <c r="AB3" s="232" t="n">
        <v>37073</v>
      </c>
      <c r="AC3" s="232" t="n">
        <v>37104</v>
      </c>
      <c r="AD3" s="232" t="n">
        <v>37135</v>
      </c>
      <c r="AE3" s="232" t="n">
        <v>37165</v>
      </c>
      <c r="AF3" s="50" t="s">
        <v>171</v>
      </c>
      <c r="AG3" s="50"/>
      <c r="AI3" s="232" t="n">
        <v>37196</v>
      </c>
      <c r="AJ3" s="232" t="n">
        <v>37226</v>
      </c>
      <c r="AK3" s="232" t="n">
        <v>37257</v>
      </c>
      <c r="AL3" s="232" t="n">
        <v>37288</v>
      </c>
      <c r="AM3" s="232" t="n">
        <v>37316</v>
      </c>
      <c r="AN3" s="50" t="s">
        <v>172</v>
      </c>
    </row>
    <row r="4" customFormat="false" ht="11.25" hidden="false" customHeight="false" outlineLevel="0" collapsed="false">
      <c r="A4" s="69" t="n">
        <f aca="false">DATE(YEAR(A3),MONTH(A3)+1,1)</f>
        <v>45962</v>
      </c>
      <c r="B4" s="240" t="e">
        <f aca="false">VLOOKUP($A4,[5]CurveFetch!$D$8:$R$1000,2,0)</f>
        <v>#N/A</v>
      </c>
      <c r="C4" s="240" t="e">
        <f aca="false">VLOOKUP($A4,[5]CurveFetch!$D$8:$R$1000,7,0)</f>
        <v>#N/A</v>
      </c>
      <c r="D4" s="240" t="e">
        <f aca="false">VLOOKUP($A4,[5]CurveFetch!$D$8:$R$1000,5,0)</f>
        <v>#N/A</v>
      </c>
      <c r="E4" s="240" t="e">
        <f aca="false">VLOOKUP($A4,[5]CurveFetch!$D$8:$R$1000,4,0)</f>
        <v>#N/A</v>
      </c>
      <c r="F4" s="240" t="e">
        <f aca="false">VLOOKUP($A4,[5]CurveFetch!$D$8:$R$1000,15,0)</f>
        <v>#N/A</v>
      </c>
      <c r="G4" s="240" t="e">
        <f aca="false">VLOOKUP($A4,[5]CurveFetch!$D$8:$R$1000,3,0)</f>
        <v>#N/A</v>
      </c>
      <c r="H4" s="240" t="e">
        <f aca="false">VLOOKUP($A4,[5]CurveFetch!$D$8:$R$1000,9,0)</f>
        <v>#N/A</v>
      </c>
      <c r="I4" s="240" t="e">
        <f aca="false">VLOOKUP($A4,[5]CurveFetch!$D$8:$R$1000,11,0)</f>
        <v>#N/A</v>
      </c>
      <c r="J4" s="240" t="e">
        <f aca="false">VLOOKUP($A4,[5]CurveFetch!$D$8:$R$1000,8,0)</f>
        <v>#N/A</v>
      </c>
      <c r="K4" s="240" t="e">
        <f aca="false">C4-J4</f>
        <v>#N/A</v>
      </c>
      <c r="L4" s="240" t="e">
        <f aca="false">C4-F4</f>
        <v>#N/A</v>
      </c>
      <c r="M4" s="240" t="e">
        <f aca="false">($B4+$C4)*$M$1</f>
        <v>#N/A</v>
      </c>
      <c r="N4" s="69" t="n">
        <f aca="false">DATE(YEAR(N3),MONTH(N3)+1,1)</f>
        <v>45962</v>
      </c>
      <c r="O4" s="240" t="e">
        <f aca="false">VLOOKUP($A4,[5]CurveFetch!$D$8:$V$1000,16,0)</f>
        <v>#N/A</v>
      </c>
      <c r="P4" s="241" t="e">
        <f aca="false">O4/2</f>
        <v>#N/A</v>
      </c>
      <c r="Q4" s="240" t="e">
        <f aca="false">VLOOKUP($A4,[5]CurveFetch!$D$8:$V$1000,16,0)</f>
        <v>#N/A</v>
      </c>
      <c r="R4" s="241" t="e">
        <f aca="false">Q4/2</f>
        <v>#N/A</v>
      </c>
      <c r="S4" s="240" t="e">
        <f aca="false">VLOOKUP($A4,[5]CurveFetch!$D$8:$V$1000,16,0)</f>
        <v>#N/A</v>
      </c>
      <c r="T4" s="241" t="e">
        <f aca="false">S4/2</f>
        <v>#N/A</v>
      </c>
      <c r="U4" s="240"/>
      <c r="V4" s="240"/>
      <c r="X4" s="55" t="s">
        <v>70</v>
      </c>
      <c r="Y4" s="242" t="e">
        <f aca="false">VLOOKUP(Y$3,$A$2:$H$600,2)</f>
        <v>#N/A</v>
      </c>
      <c r="Z4" s="242" t="e">
        <f aca="false">VLOOKUP(Z$3,$A$2:$H$600,2)</f>
        <v>#N/A</v>
      </c>
      <c r="AA4" s="242" t="e">
        <f aca="false">VLOOKUP(AA$3,$A$2:$H$600,2)</f>
        <v>#N/A</v>
      </c>
      <c r="AB4" s="242" t="e">
        <f aca="false">VLOOKUP(AB$3,$A$2:$H$600,2)</f>
        <v>#N/A</v>
      </c>
      <c r="AC4" s="242" t="e">
        <f aca="false">VLOOKUP(AC$3,$A$2:$H$600,2)</f>
        <v>#N/A</v>
      </c>
      <c r="AD4" s="242" t="e">
        <f aca="false">VLOOKUP(AD$3,$A$2:$H$600,2)</f>
        <v>#N/A</v>
      </c>
      <c r="AE4" s="242" t="e">
        <f aca="false">VLOOKUP(AE$3,$A$2:$H$600,2)</f>
        <v>#N/A</v>
      </c>
      <c r="AF4" s="243" t="e">
        <f aca="false">AVERAGE(Y4:AE4)</f>
        <v>#N/A</v>
      </c>
      <c r="AG4" s="244"/>
      <c r="AH4" s="55" t="s">
        <v>70</v>
      </c>
      <c r="AI4" s="242" t="e">
        <f aca="false">VLOOKUP(AI$3,$A$2:$H$600,2)</f>
        <v>#N/A</v>
      </c>
      <c r="AJ4" s="242" t="e">
        <f aca="false">VLOOKUP(AJ$3,$A$2:$H$600,2)</f>
        <v>#N/A</v>
      </c>
      <c r="AK4" s="242" t="e">
        <f aca="false">VLOOKUP(AK$3,$A$2:$H$600,2)</f>
        <v>#N/A</v>
      </c>
      <c r="AL4" s="242" t="e">
        <f aca="false">VLOOKUP(AL$3,$A$2:$H$600,2)</f>
        <v>#N/A</v>
      </c>
      <c r="AM4" s="242" t="e">
        <f aca="false">VLOOKUP(AM$3,$A$2:$H$600,2)</f>
        <v>#N/A</v>
      </c>
      <c r="AN4" s="243" t="e">
        <f aca="false">AVERAGE(AI4:AM4)</f>
        <v>#N/A</v>
      </c>
    </row>
    <row r="5" customFormat="false" ht="11.25" hidden="false" customHeight="false" outlineLevel="0" collapsed="false">
      <c r="A5" s="69" t="n">
        <f aca="false">DATE(YEAR(A4),MONTH(A4)+1,1)</f>
        <v>45992</v>
      </c>
      <c r="B5" s="240" t="e">
        <f aca="false">VLOOKUP($A5,[5]CurveFetch!$D$8:$R$1000,2,0)</f>
        <v>#N/A</v>
      </c>
      <c r="C5" s="240" t="e">
        <f aca="false">VLOOKUP($A5,[5]CurveFetch!$D$8:$R$1000,7,0)</f>
        <v>#N/A</v>
      </c>
      <c r="D5" s="240" t="e">
        <f aca="false">VLOOKUP($A5,[5]CurveFetch!$D$8:$R$1000,5,0)</f>
        <v>#N/A</v>
      </c>
      <c r="E5" s="240" t="e">
        <f aca="false">VLOOKUP($A5,[5]CurveFetch!$D$8:$R$1000,4,0)</f>
        <v>#N/A</v>
      </c>
      <c r="F5" s="240" t="e">
        <f aca="false">VLOOKUP($A5,[5]CurveFetch!$D$8:$R$1000,15,0)</f>
        <v>#N/A</v>
      </c>
      <c r="G5" s="240" t="e">
        <f aca="false">VLOOKUP($A5,[5]CurveFetch!$D$8:$R$1000,3,0)</f>
        <v>#N/A</v>
      </c>
      <c r="H5" s="240" t="e">
        <f aca="false">VLOOKUP($A5,[5]CurveFetch!$D$8:$R$1000,9,0)</f>
        <v>#N/A</v>
      </c>
      <c r="I5" s="240" t="e">
        <f aca="false">VLOOKUP($A5,[5]CurveFetch!$D$8:$R$1000,11,0)</f>
        <v>#N/A</v>
      </c>
      <c r="J5" s="240" t="e">
        <f aca="false">VLOOKUP($A5,[5]CurveFetch!$D$8:$R$1000,8,0)</f>
        <v>#N/A</v>
      </c>
      <c r="K5" s="240" t="e">
        <f aca="false">C5-J5</f>
        <v>#N/A</v>
      </c>
      <c r="L5" s="240" t="e">
        <f aca="false">C5-F5</f>
        <v>#N/A</v>
      </c>
      <c r="M5" s="240" t="e">
        <f aca="false">($B5+$C5)*$M$1</f>
        <v>#N/A</v>
      </c>
      <c r="N5" s="69" t="n">
        <f aca="false">DATE(YEAR(N4),MONTH(N4)+1,1)</f>
        <v>45992</v>
      </c>
      <c r="O5" s="240" t="e">
        <f aca="false">VLOOKUP($A5,[5]CurveFetch!$D$8:$V$1000,16,0)</f>
        <v>#N/A</v>
      </c>
      <c r="P5" s="241" t="e">
        <f aca="false">O5/2</f>
        <v>#N/A</v>
      </c>
      <c r="Q5" s="240" t="e">
        <f aca="false">VLOOKUP($A5,[5]CurveFetch!$D$8:$V$1000,16,0)</f>
        <v>#N/A</v>
      </c>
      <c r="R5" s="241" t="e">
        <f aca="false">Q5/2</f>
        <v>#N/A</v>
      </c>
      <c r="S5" s="240" t="e">
        <f aca="false">VLOOKUP($A5,[5]CurveFetch!$D$8:$V$1000,16,0)</f>
        <v>#N/A</v>
      </c>
      <c r="T5" s="241" t="e">
        <f aca="false">S5/2</f>
        <v>#N/A</v>
      </c>
      <c r="U5" s="240"/>
      <c r="V5" s="240"/>
      <c r="X5" s="55" t="s">
        <v>173</v>
      </c>
      <c r="Y5" s="242" t="e">
        <f aca="false">VLOOKUP(Y$3,$A$2:$H$600,3)</f>
        <v>#N/A</v>
      </c>
      <c r="Z5" s="242" t="e">
        <f aca="false">VLOOKUP(Z$3,$A$2:$H$600,3)</f>
        <v>#N/A</v>
      </c>
      <c r="AA5" s="242" t="e">
        <f aca="false">VLOOKUP(AA$3,$A$2:$H$600,3)</f>
        <v>#N/A</v>
      </c>
      <c r="AB5" s="242" t="e">
        <f aca="false">VLOOKUP(AB$3,$A$2:$H$600,3)</f>
        <v>#N/A</v>
      </c>
      <c r="AC5" s="242" t="e">
        <f aca="false">VLOOKUP(AC$3,$A$2:$H$600,3)</f>
        <v>#N/A</v>
      </c>
      <c r="AD5" s="242" t="e">
        <f aca="false">VLOOKUP(AD$3,$A$2:$H$600,3)</f>
        <v>#N/A</v>
      </c>
      <c r="AE5" s="242" t="e">
        <f aca="false">VLOOKUP(AE$3,$A$2:$H$600,3)</f>
        <v>#N/A</v>
      </c>
      <c r="AF5" s="245" t="e">
        <f aca="false">AVERAGE(Y5:AE5)</f>
        <v>#N/A</v>
      </c>
      <c r="AG5" s="244"/>
      <c r="AH5" s="55" t="s">
        <v>173</v>
      </c>
      <c r="AI5" s="242" t="e">
        <f aca="false">VLOOKUP(AI$3,$A$2:$H$600,3)</f>
        <v>#N/A</v>
      </c>
      <c r="AJ5" s="242" t="e">
        <f aca="false">VLOOKUP(AJ$3,$A$2:$H$600,3)</f>
        <v>#N/A</v>
      </c>
      <c r="AK5" s="242" t="e">
        <f aca="false">VLOOKUP(AK$3,$A$2:$H$600,3)</f>
        <v>#N/A</v>
      </c>
      <c r="AL5" s="242" t="e">
        <f aca="false">VLOOKUP(AL$3,$A$2:$H$600,3)</f>
        <v>#N/A</v>
      </c>
      <c r="AM5" s="242" t="e">
        <f aca="false">VLOOKUP(AM$3,$A$2:$H$600,3)</f>
        <v>#N/A</v>
      </c>
      <c r="AN5" s="245" t="e">
        <f aca="false">AVERAGE(AI5:AM5)</f>
        <v>#N/A</v>
      </c>
    </row>
    <row r="6" customFormat="false" ht="11.25" hidden="false" customHeight="false" outlineLevel="0" collapsed="false">
      <c r="A6" s="69" t="n">
        <f aca="false">DATE(YEAR(A5),MONTH(A5)+1,1)</f>
        <v>46023</v>
      </c>
      <c r="B6" s="240" t="e">
        <f aca="false">VLOOKUP($A6,[5]CurveFetch!$D$8:$R$1000,2,0)</f>
        <v>#N/A</v>
      </c>
      <c r="C6" s="240" t="e">
        <f aca="false">VLOOKUP($A6,[5]CurveFetch!$D$8:$R$1000,7,0)</f>
        <v>#N/A</v>
      </c>
      <c r="D6" s="240" t="e">
        <f aca="false">VLOOKUP($A6,[5]CurveFetch!$D$8:$R$1000,5,0)</f>
        <v>#N/A</v>
      </c>
      <c r="E6" s="240" t="e">
        <f aca="false">VLOOKUP($A6,[5]CurveFetch!$D$8:$R$1000,4,0)</f>
        <v>#N/A</v>
      </c>
      <c r="F6" s="240" t="e">
        <f aca="false">VLOOKUP($A6,[5]CurveFetch!$D$8:$R$1000,15,0)</f>
        <v>#N/A</v>
      </c>
      <c r="G6" s="240" t="e">
        <f aca="false">VLOOKUP($A6,[5]CurveFetch!$D$8:$R$1000,3,0)</f>
        <v>#N/A</v>
      </c>
      <c r="H6" s="240" t="e">
        <f aca="false">VLOOKUP($A6,[5]CurveFetch!$D$8:$R$1000,9,0)</f>
        <v>#N/A</v>
      </c>
      <c r="I6" s="240" t="e">
        <f aca="false">VLOOKUP($A6,[5]CurveFetch!$D$8:$R$1000,11,0)</f>
        <v>#N/A</v>
      </c>
      <c r="J6" s="240" t="e">
        <f aca="false">VLOOKUP($A6,[5]CurveFetch!$D$8:$R$1000,8,0)</f>
        <v>#N/A</v>
      </c>
      <c r="K6" s="240" t="e">
        <f aca="false">C6-J6</f>
        <v>#N/A</v>
      </c>
      <c r="L6" s="240" t="e">
        <f aca="false">C6-F6</f>
        <v>#N/A</v>
      </c>
      <c r="M6" s="240" t="e">
        <f aca="false">($B6+$C6)*$M$1</f>
        <v>#N/A</v>
      </c>
      <c r="N6" s="69" t="n">
        <f aca="false">DATE(YEAR(N5),MONTH(N5)+1,1)</f>
        <v>46023</v>
      </c>
      <c r="O6" s="240" t="e">
        <f aca="false">VLOOKUP($A6,[5]CurveFetch!$D$8:$V$1000,16,0)</f>
        <v>#N/A</v>
      </c>
      <c r="P6" s="241" t="e">
        <f aca="false">O6/2</f>
        <v>#N/A</v>
      </c>
      <c r="Q6" s="240" t="e">
        <f aca="false">VLOOKUP($A6,[5]CurveFetch!$D$8:$V$1000,16,0)</f>
        <v>#N/A</v>
      </c>
      <c r="R6" s="241" t="e">
        <f aca="false">Q6/2</f>
        <v>#N/A</v>
      </c>
      <c r="S6" s="240" t="e">
        <f aca="false">VLOOKUP($A6,[5]CurveFetch!$D$8:$V$1000,16,0)</f>
        <v>#N/A</v>
      </c>
      <c r="T6" s="241" t="e">
        <f aca="false">S6/2</f>
        <v>#N/A</v>
      </c>
      <c r="U6" s="240"/>
      <c r="V6" s="240"/>
      <c r="X6" s="55" t="s">
        <v>160</v>
      </c>
      <c r="Y6" s="242" t="e">
        <f aca="false">VLOOKUP(Y$3,$A$2:$H$600,6)</f>
        <v>#N/A</v>
      </c>
      <c r="Z6" s="242" t="e">
        <f aca="false">VLOOKUP(Z$3,$A$2:$H$600,6)</f>
        <v>#N/A</v>
      </c>
      <c r="AA6" s="242" t="e">
        <f aca="false">VLOOKUP(AA$3,$A$2:$H$600,6)</f>
        <v>#N/A</v>
      </c>
      <c r="AB6" s="242" t="e">
        <f aca="false">VLOOKUP(AB$3,$A$2:$H$600,6)</f>
        <v>#N/A</v>
      </c>
      <c r="AC6" s="242" t="e">
        <f aca="false">VLOOKUP(AC$3,$A$2:$H$600,6)</f>
        <v>#N/A</v>
      </c>
      <c r="AD6" s="242" t="e">
        <f aca="false">VLOOKUP(AD$3,$A$2:$H$600,6)</f>
        <v>#N/A</v>
      </c>
      <c r="AE6" s="242" t="e">
        <f aca="false">VLOOKUP(AE$3,$A$2:$H$600,6)</f>
        <v>#N/A</v>
      </c>
      <c r="AF6" s="245" t="e">
        <f aca="false">AVERAGE(Y6:AE6)</f>
        <v>#N/A</v>
      </c>
      <c r="AG6" s="244"/>
      <c r="AH6" s="55" t="s">
        <v>160</v>
      </c>
      <c r="AI6" s="242" t="e">
        <f aca="false">VLOOKUP(AI$3,$A$2:$H$600,6)</f>
        <v>#N/A</v>
      </c>
      <c r="AJ6" s="242" t="e">
        <f aca="false">VLOOKUP(AJ$3,$A$2:$H$600,6)</f>
        <v>#N/A</v>
      </c>
      <c r="AK6" s="242" t="e">
        <f aca="false">VLOOKUP(AK$3,$A$2:$H$600,6)</f>
        <v>#N/A</v>
      </c>
      <c r="AL6" s="242" t="e">
        <f aca="false">VLOOKUP(AL$3,$A$2:$H$600,6)</f>
        <v>#N/A</v>
      </c>
      <c r="AM6" s="242" t="e">
        <f aca="false">VLOOKUP(AM$3,$A$2:$H$600,6)</f>
        <v>#N/A</v>
      </c>
      <c r="AN6" s="245" t="e">
        <f aca="false">AVERAGE(AI6:AM6)</f>
        <v>#N/A</v>
      </c>
    </row>
    <row r="7" customFormat="false" ht="11.25" hidden="false" customHeight="false" outlineLevel="0" collapsed="false">
      <c r="A7" s="69" t="n">
        <f aca="false">DATE(YEAR(A6),MONTH(A6)+1,1)</f>
        <v>46054</v>
      </c>
      <c r="B7" s="240" t="e">
        <f aca="false">VLOOKUP($A7,[5]CurveFetch!$D$8:$R$1000,2,0)</f>
        <v>#N/A</v>
      </c>
      <c r="C7" s="240" t="e">
        <f aca="false">VLOOKUP($A7,[5]CurveFetch!$D$8:$R$1000,7,0)</f>
        <v>#N/A</v>
      </c>
      <c r="D7" s="240" t="e">
        <f aca="false">VLOOKUP($A7,[5]CurveFetch!$D$8:$R$1000,5,0)</f>
        <v>#N/A</v>
      </c>
      <c r="E7" s="240" t="e">
        <f aca="false">VLOOKUP($A7,[5]CurveFetch!$D$8:$R$1000,4,0)</f>
        <v>#N/A</v>
      </c>
      <c r="F7" s="240" t="e">
        <f aca="false">VLOOKUP($A7,[5]CurveFetch!$D$8:$R$1000,15,0)</f>
        <v>#N/A</v>
      </c>
      <c r="G7" s="240" t="e">
        <f aca="false">VLOOKUP($A7,[5]CurveFetch!$D$8:$R$1000,3,0)</f>
        <v>#N/A</v>
      </c>
      <c r="H7" s="240" t="e">
        <f aca="false">VLOOKUP($A7,[5]CurveFetch!$D$8:$R$1000,9,0)</f>
        <v>#N/A</v>
      </c>
      <c r="I7" s="240" t="e">
        <f aca="false">VLOOKUP($A7,[5]CurveFetch!$D$8:$R$1000,11,0)</f>
        <v>#N/A</v>
      </c>
      <c r="J7" s="240" t="e">
        <f aca="false">VLOOKUP($A7,[5]CurveFetch!$D$8:$R$1000,8,0)</f>
        <v>#N/A</v>
      </c>
      <c r="K7" s="240" t="e">
        <f aca="false">C7-J7</f>
        <v>#N/A</v>
      </c>
      <c r="L7" s="240" t="e">
        <f aca="false">C7-F7</f>
        <v>#N/A</v>
      </c>
      <c r="M7" s="240" t="e">
        <f aca="false">($B7+$C7)*$M$1</f>
        <v>#N/A</v>
      </c>
      <c r="N7" s="69" t="n">
        <f aca="false">DATE(YEAR(N6),MONTH(N6)+1,1)</f>
        <v>46054</v>
      </c>
      <c r="O7" s="240" t="e">
        <f aca="false">VLOOKUP($A7,[5]CurveFetch!$D$8:$V$1000,16,0)</f>
        <v>#N/A</v>
      </c>
      <c r="P7" s="241" t="e">
        <f aca="false">O7/2</f>
        <v>#N/A</v>
      </c>
      <c r="Q7" s="240" t="e">
        <f aca="false">VLOOKUP($A7,[5]CurveFetch!$D$8:$V$1000,16,0)</f>
        <v>#N/A</v>
      </c>
      <c r="R7" s="241" t="e">
        <f aca="false">Q7/2</f>
        <v>#N/A</v>
      </c>
      <c r="S7" s="240" t="e">
        <f aca="false">VLOOKUP($A7,[5]CurveFetch!$D$8:$V$1000,16,0)</f>
        <v>#N/A</v>
      </c>
      <c r="T7" s="241" t="e">
        <f aca="false">S7/2</f>
        <v>#N/A</v>
      </c>
      <c r="U7" s="240"/>
      <c r="V7" s="240"/>
      <c r="X7" s="55" t="s">
        <v>174</v>
      </c>
      <c r="Y7" s="242" t="e">
        <f aca="false">VLOOKUP(Y$3,$A$2:$H$600,4)</f>
        <v>#N/A</v>
      </c>
      <c r="Z7" s="242" t="e">
        <f aca="false">VLOOKUP(Z$3,$A$2:$H$600,4)</f>
        <v>#N/A</v>
      </c>
      <c r="AA7" s="242" t="e">
        <f aca="false">VLOOKUP(AA$3,$A$2:$H$600,4)</f>
        <v>#N/A</v>
      </c>
      <c r="AB7" s="242" t="e">
        <f aca="false">VLOOKUP(AB$3,$A$2:$H$600,4)</f>
        <v>#N/A</v>
      </c>
      <c r="AC7" s="242" t="e">
        <f aca="false">VLOOKUP(AC$3,$A$2:$H$600,4)</f>
        <v>#N/A</v>
      </c>
      <c r="AD7" s="242" t="e">
        <f aca="false">VLOOKUP(AD$3,$A$2:$H$600,4)</f>
        <v>#N/A</v>
      </c>
      <c r="AE7" s="242" t="e">
        <f aca="false">VLOOKUP(AE$3,$A$2:$H$600,4)</f>
        <v>#N/A</v>
      </c>
      <c r="AF7" s="245" t="e">
        <f aca="false">AVERAGE(Y7:AE7)</f>
        <v>#N/A</v>
      </c>
      <c r="AG7" s="244"/>
      <c r="AH7" s="55" t="s">
        <v>174</v>
      </c>
      <c r="AI7" s="242" t="e">
        <f aca="false">VLOOKUP(AI$3,$A$2:$H$600,4)</f>
        <v>#N/A</v>
      </c>
      <c r="AJ7" s="242" t="e">
        <f aca="false">VLOOKUP(AJ$3,$A$2:$H$600,4)</f>
        <v>#N/A</v>
      </c>
      <c r="AK7" s="242" t="e">
        <f aca="false">VLOOKUP(AK$3,$A$2:$H$600,4)</f>
        <v>#N/A</v>
      </c>
      <c r="AL7" s="242" t="e">
        <f aca="false">VLOOKUP(AL$3,$A$2:$H$600,4)</f>
        <v>#N/A</v>
      </c>
      <c r="AM7" s="242" t="e">
        <f aca="false">VLOOKUP(AM$3,$A$2:$H$600,4)</f>
        <v>#N/A</v>
      </c>
      <c r="AN7" s="245" t="e">
        <f aca="false">AVERAGE(AI7:AM7)</f>
        <v>#N/A</v>
      </c>
    </row>
    <row r="8" customFormat="false" ht="11.25" hidden="false" customHeight="false" outlineLevel="0" collapsed="false">
      <c r="A8" s="69" t="n">
        <f aca="false">DATE(YEAR(A7),MONTH(A7)+1,1)</f>
        <v>46082</v>
      </c>
      <c r="B8" s="240" t="e">
        <f aca="false">VLOOKUP($A8,[5]CurveFetch!$D$8:$R$1000,2,0)</f>
        <v>#N/A</v>
      </c>
      <c r="C8" s="240" t="e">
        <f aca="false">VLOOKUP($A8,[5]CurveFetch!$D$8:$R$1000,7,0)</f>
        <v>#N/A</v>
      </c>
      <c r="D8" s="240" t="e">
        <f aca="false">VLOOKUP($A8,[5]CurveFetch!$D$8:$R$1000,5,0)</f>
        <v>#N/A</v>
      </c>
      <c r="E8" s="240" t="e">
        <f aca="false">VLOOKUP($A8,[5]CurveFetch!$D$8:$R$1000,4,0)</f>
        <v>#N/A</v>
      </c>
      <c r="F8" s="240" t="e">
        <f aca="false">VLOOKUP($A8,[5]CurveFetch!$D$8:$R$1000,15,0)</f>
        <v>#N/A</v>
      </c>
      <c r="G8" s="240" t="e">
        <f aca="false">VLOOKUP($A8,[5]CurveFetch!$D$8:$R$1000,3,0)</f>
        <v>#N/A</v>
      </c>
      <c r="H8" s="240" t="e">
        <f aca="false">VLOOKUP($A8,[5]CurveFetch!$D$8:$R$1000,9,0)</f>
        <v>#N/A</v>
      </c>
      <c r="I8" s="240" t="e">
        <f aca="false">VLOOKUP($A8,[5]CurveFetch!$D$8:$R$1000,11,0)</f>
        <v>#N/A</v>
      </c>
      <c r="J8" s="240" t="e">
        <f aca="false">VLOOKUP($A8,[5]CurveFetch!$D$8:$R$1000,8,0)</f>
        <v>#N/A</v>
      </c>
      <c r="K8" s="240" t="e">
        <f aca="false">C8-J8</f>
        <v>#N/A</v>
      </c>
      <c r="L8" s="240" t="e">
        <f aca="false">C8-F8</f>
        <v>#N/A</v>
      </c>
      <c r="M8" s="240" t="e">
        <f aca="false">($B8+$C8)*$M$1</f>
        <v>#N/A</v>
      </c>
      <c r="N8" s="69" t="n">
        <f aca="false">DATE(YEAR(N7),MONTH(N7)+1,1)</f>
        <v>46082</v>
      </c>
      <c r="O8" s="240" t="e">
        <f aca="false">VLOOKUP($A8,[5]CurveFetch!$D$8:$V$1000,16,0)</f>
        <v>#N/A</v>
      </c>
      <c r="P8" s="241" t="e">
        <f aca="false">O8/2</f>
        <v>#N/A</v>
      </c>
      <c r="Q8" s="240" t="e">
        <f aca="false">VLOOKUP($A8,[5]CurveFetch!$D$8:$V$1000,16,0)</f>
        <v>#N/A</v>
      </c>
      <c r="R8" s="241" t="e">
        <f aca="false">Q8/2</f>
        <v>#N/A</v>
      </c>
      <c r="S8" s="240" t="e">
        <f aca="false">VLOOKUP($A8,[5]CurveFetch!$D$8:$V$1000,16,0)</f>
        <v>#N/A</v>
      </c>
      <c r="T8" s="241" t="e">
        <f aca="false">S8/2</f>
        <v>#N/A</v>
      </c>
      <c r="U8" s="240"/>
      <c r="V8" s="240"/>
      <c r="X8" s="55" t="s">
        <v>175</v>
      </c>
      <c r="Y8" s="242" t="e">
        <f aca="false">VLOOKUP(Y$3,$A$2:$H$600,7)</f>
        <v>#N/A</v>
      </c>
      <c r="Z8" s="242" t="e">
        <f aca="false">VLOOKUP(Z$3,$A$2:$H$600,7)</f>
        <v>#N/A</v>
      </c>
      <c r="AA8" s="242" t="e">
        <f aca="false">VLOOKUP(AA$3,$A$2:$H$600,7)</f>
        <v>#N/A</v>
      </c>
      <c r="AB8" s="242" t="e">
        <f aca="false">VLOOKUP(AB$3,$A$2:$H$600,7)</f>
        <v>#N/A</v>
      </c>
      <c r="AC8" s="242" t="e">
        <f aca="false">VLOOKUP(AC$3,$A$2:$H$600,7)</f>
        <v>#N/A</v>
      </c>
      <c r="AD8" s="242" t="e">
        <f aca="false">VLOOKUP(AD$3,$A$2:$H$600,7)</f>
        <v>#N/A</v>
      </c>
      <c r="AE8" s="242" t="e">
        <f aca="false">VLOOKUP(AE$3,$A$2:$H$600,7)</f>
        <v>#N/A</v>
      </c>
      <c r="AF8" s="245" t="e">
        <f aca="false">AVERAGE(Y8:AE8)</f>
        <v>#N/A</v>
      </c>
      <c r="AG8" s="244"/>
      <c r="AH8" s="55" t="s">
        <v>175</v>
      </c>
      <c r="AI8" s="242" t="e">
        <f aca="false">VLOOKUP(AI$3,$A$2:$H$600,7)</f>
        <v>#N/A</v>
      </c>
      <c r="AJ8" s="242" t="e">
        <f aca="false">VLOOKUP(AJ$3,$A$2:$H$600,7)</f>
        <v>#N/A</v>
      </c>
      <c r="AK8" s="242" t="e">
        <f aca="false">VLOOKUP(AK$3,$A$2:$H$600,7)</f>
        <v>#N/A</v>
      </c>
      <c r="AL8" s="242" t="e">
        <f aca="false">VLOOKUP(AL$3,$A$2:$H$600,7)</f>
        <v>#N/A</v>
      </c>
      <c r="AM8" s="242" t="e">
        <f aca="false">VLOOKUP(AM$3,$A$2:$H$600,7)</f>
        <v>#N/A</v>
      </c>
      <c r="AN8" s="245" t="e">
        <f aca="false">AVERAGE(AI8:AM8)</f>
        <v>#N/A</v>
      </c>
    </row>
    <row r="9" customFormat="false" ht="12" hidden="false" customHeight="false" outlineLevel="0" collapsed="false">
      <c r="A9" s="69" t="n">
        <f aca="false">DATE(YEAR(A8),MONTH(A8)+1,1)</f>
        <v>46113</v>
      </c>
      <c r="B9" s="240" t="e">
        <f aca="false">VLOOKUP($A9,[5]CurveFetch!$D$8:$R$1000,2,0)</f>
        <v>#N/A</v>
      </c>
      <c r="C9" s="240" t="e">
        <f aca="false">VLOOKUP($A9,[5]CurveFetch!$D$8:$R$1000,7,0)</f>
        <v>#N/A</v>
      </c>
      <c r="D9" s="240" t="e">
        <f aca="false">VLOOKUP($A9,[5]CurveFetch!$D$8:$R$1000,5,0)</f>
        <v>#N/A</v>
      </c>
      <c r="E9" s="240" t="e">
        <f aca="false">VLOOKUP($A9,[5]CurveFetch!$D$8:$R$1000,4,0)</f>
        <v>#N/A</v>
      </c>
      <c r="F9" s="240" t="e">
        <f aca="false">VLOOKUP($A9,[5]CurveFetch!$D$8:$R$1000,15,0)</f>
        <v>#N/A</v>
      </c>
      <c r="G9" s="240" t="e">
        <f aca="false">VLOOKUP($A9,[5]CurveFetch!$D$8:$R$1000,3,0)</f>
        <v>#N/A</v>
      </c>
      <c r="H9" s="240" t="e">
        <f aca="false">VLOOKUP($A9,[5]CurveFetch!$D$8:$R$1000,9,0)</f>
        <v>#N/A</v>
      </c>
      <c r="I9" s="240" t="e">
        <f aca="false">VLOOKUP($A9,[5]CurveFetch!$D$8:$R$1000,11,0)</f>
        <v>#N/A</v>
      </c>
      <c r="J9" s="240" t="e">
        <f aca="false">VLOOKUP($A9,[5]CurveFetch!$D$8:$R$1000,8,0)</f>
        <v>#N/A</v>
      </c>
      <c r="K9" s="240" t="e">
        <f aca="false">C9-J9</f>
        <v>#N/A</v>
      </c>
      <c r="L9" s="240" t="e">
        <f aca="false">C9-F9</f>
        <v>#N/A</v>
      </c>
      <c r="M9" s="240" t="e">
        <f aca="false">($B9+$C9)*$M$1</f>
        <v>#N/A</v>
      </c>
      <c r="N9" s="69" t="n">
        <f aca="false">DATE(YEAR(N8),MONTH(N8)+1,1)</f>
        <v>46113</v>
      </c>
      <c r="O9" s="240" t="e">
        <f aca="false">VLOOKUP($A9,[5]CurveFetch!$D$8:$V$1000,16,0)</f>
        <v>#N/A</v>
      </c>
      <c r="P9" s="241" t="e">
        <f aca="false">O9/2</f>
        <v>#N/A</v>
      </c>
      <c r="Q9" s="240" t="e">
        <f aca="false">VLOOKUP($A9,[5]CurveFetch!$D$8:$V$1000,16,0)</f>
        <v>#N/A</v>
      </c>
      <c r="R9" s="241" t="e">
        <f aca="false">Q9/2</f>
        <v>#N/A</v>
      </c>
      <c r="S9" s="240" t="e">
        <f aca="false">VLOOKUP($A9,[5]CurveFetch!$D$8:$V$1000,16,0)</f>
        <v>#N/A</v>
      </c>
      <c r="T9" s="241" t="e">
        <f aca="false">S9/2</f>
        <v>#N/A</v>
      </c>
      <c r="U9" s="240"/>
      <c r="V9" s="240"/>
      <c r="X9" s="55" t="s">
        <v>159</v>
      </c>
      <c r="Y9" s="242" t="e">
        <f aca="false">VLOOKUP(Y$3,$A$2:$H$600,5)</f>
        <v>#N/A</v>
      </c>
      <c r="Z9" s="242" t="e">
        <f aca="false">VLOOKUP(Z$3,$A$2:$H$600,5)</f>
        <v>#N/A</v>
      </c>
      <c r="AA9" s="242" t="e">
        <f aca="false">VLOOKUP(AA$3,$A$2:$H$600,5)</f>
        <v>#N/A</v>
      </c>
      <c r="AB9" s="242" t="e">
        <f aca="false">VLOOKUP(AB$3,$A$2:$H$600,5)</f>
        <v>#N/A</v>
      </c>
      <c r="AC9" s="242" t="e">
        <f aca="false">VLOOKUP(AC$3,$A$2:$H$600,5)</f>
        <v>#N/A</v>
      </c>
      <c r="AD9" s="242" t="e">
        <f aca="false">VLOOKUP(AD$3,$A$2:$H$600,5)</f>
        <v>#N/A</v>
      </c>
      <c r="AE9" s="242" t="e">
        <f aca="false">VLOOKUP(AE$3,$A$2:$H$600,5)</f>
        <v>#N/A</v>
      </c>
      <c r="AF9" s="246" t="e">
        <f aca="false">AVERAGE(Y9:AE9)</f>
        <v>#N/A</v>
      </c>
      <c r="AG9" s="244"/>
      <c r="AH9" s="55" t="s">
        <v>159</v>
      </c>
      <c r="AI9" s="242" t="e">
        <f aca="false">VLOOKUP(AI$3,$A$2:$H$600,5)</f>
        <v>#N/A</v>
      </c>
      <c r="AJ9" s="242" t="e">
        <f aca="false">VLOOKUP(AJ$3,$A$2:$H$600,5)</f>
        <v>#N/A</v>
      </c>
      <c r="AK9" s="242" t="e">
        <f aca="false">VLOOKUP(AK$3,$A$2:$H$600,5)</f>
        <v>#N/A</v>
      </c>
      <c r="AL9" s="242" t="e">
        <f aca="false">VLOOKUP(AL$3,$A$2:$H$600,5)</f>
        <v>#N/A</v>
      </c>
      <c r="AM9" s="242" t="e">
        <f aca="false">VLOOKUP(AM$3,$A$2:$H$600,5)</f>
        <v>#N/A</v>
      </c>
      <c r="AN9" s="246" t="e">
        <f aca="false">AVERAGE(AI9:AM9)</f>
        <v>#N/A</v>
      </c>
    </row>
    <row r="10" customFormat="false" ht="11.25" hidden="false" customHeight="false" outlineLevel="0" collapsed="false">
      <c r="A10" s="69" t="n">
        <f aca="false">DATE(YEAR(A9),MONTH(A9)+1,1)</f>
        <v>46143</v>
      </c>
      <c r="B10" s="240" t="e">
        <f aca="false">VLOOKUP($A10,[5]CurveFetch!$D$8:$R$1000,2,0)</f>
        <v>#N/A</v>
      </c>
      <c r="C10" s="240" t="e">
        <f aca="false">VLOOKUP($A10,[5]CurveFetch!$D$8:$R$1000,7,0)</f>
        <v>#N/A</v>
      </c>
      <c r="D10" s="240" t="e">
        <f aca="false">VLOOKUP($A10,[5]CurveFetch!$D$8:$R$1000,5,0)</f>
        <v>#N/A</v>
      </c>
      <c r="E10" s="240" t="e">
        <f aca="false">VLOOKUP($A10,[5]CurveFetch!$D$8:$R$1000,4,0)</f>
        <v>#N/A</v>
      </c>
      <c r="F10" s="240" t="e">
        <f aca="false">VLOOKUP($A10,[5]CurveFetch!$D$8:$R$1000,15,0)</f>
        <v>#N/A</v>
      </c>
      <c r="G10" s="240" t="e">
        <f aca="false">VLOOKUP($A10,[5]CurveFetch!$D$8:$R$1000,3,0)</f>
        <v>#N/A</v>
      </c>
      <c r="H10" s="240" t="e">
        <f aca="false">VLOOKUP($A10,[5]CurveFetch!$D$8:$R$1000,9,0)</f>
        <v>#N/A</v>
      </c>
      <c r="I10" s="240" t="e">
        <f aca="false">VLOOKUP($A10,[5]CurveFetch!$D$8:$R$1000,11,0)</f>
        <v>#N/A</v>
      </c>
      <c r="J10" s="240" t="e">
        <f aca="false">VLOOKUP($A10,[5]CurveFetch!$D$8:$R$1000,8,0)</f>
        <v>#N/A</v>
      </c>
      <c r="K10" s="240" t="e">
        <f aca="false">C10-J10</f>
        <v>#N/A</v>
      </c>
      <c r="L10" s="240" t="e">
        <f aca="false">C10-F10</f>
        <v>#N/A</v>
      </c>
      <c r="M10" s="240" t="e">
        <f aca="false">($B10+$C10)*$M$1</f>
        <v>#N/A</v>
      </c>
      <c r="N10" s="69" t="n">
        <f aca="false">DATE(YEAR(N9),MONTH(N9)+1,1)</f>
        <v>46143</v>
      </c>
      <c r="O10" s="240" t="e">
        <f aca="false">VLOOKUP($A10,[5]CurveFetch!$D$8:$V$1000,16,0)</f>
        <v>#N/A</v>
      </c>
      <c r="P10" s="241" t="e">
        <f aca="false">O10/2</f>
        <v>#N/A</v>
      </c>
      <c r="Q10" s="240" t="e">
        <f aca="false">VLOOKUP($A10,[5]CurveFetch!$D$8:$V$1000,16,0)</f>
        <v>#N/A</v>
      </c>
      <c r="R10" s="241" t="e">
        <f aca="false">Q10/2</f>
        <v>#N/A</v>
      </c>
      <c r="S10" s="240" t="e">
        <f aca="false">VLOOKUP($A10,[5]CurveFetch!$D$8:$V$1000,16,0)</f>
        <v>#N/A</v>
      </c>
      <c r="T10" s="241" t="e">
        <f aca="false">S10/2</f>
        <v>#N/A</v>
      </c>
      <c r="U10" s="240"/>
      <c r="V10" s="240"/>
    </row>
    <row r="11" customFormat="false" ht="12" hidden="false" customHeight="false" outlineLevel="0" collapsed="false">
      <c r="A11" s="69" t="n">
        <f aca="false">DATE(YEAR(A10),MONTH(A10)+1,1)</f>
        <v>46174</v>
      </c>
      <c r="B11" s="240" t="e">
        <f aca="false">VLOOKUP($A11,[5]CurveFetch!$D$8:$R$1000,2,0)</f>
        <v>#N/A</v>
      </c>
      <c r="C11" s="240" t="e">
        <f aca="false">VLOOKUP($A11,[5]CurveFetch!$D$8:$R$1000,7,0)</f>
        <v>#N/A</v>
      </c>
      <c r="D11" s="240" t="e">
        <f aca="false">VLOOKUP($A11,[5]CurveFetch!$D$8:$R$1000,5,0)</f>
        <v>#N/A</v>
      </c>
      <c r="E11" s="240" t="e">
        <f aca="false">VLOOKUP($A11,[5]CurveFetch!$D$8:$R$1000,4,0)</f>
        <v>#N/A</v>
      </c>
      <c r="F11" s="240" t="e">
        <f aca="false">VLOOKUP($A11,[5]CurveFetch!$D$8:$R$1000,15,0)</f>
        <v>#N/A</v>
      </c>
      <c r="G11" s="240" t="e">
        <f aca="false">VLOOKUP($A11,[5]CurveFetch!$D$8:$R$1000,3,0)</f>
        <v>#N/A</v>
      </c>
      <c r="H11" s="240" t="e">
        <f aca="false">VLOOKUP($A11,[5]CurveFetch!$D$8:$R$1000,9,0)</f>
        <v>#N/A</v>
      </c>
      <c r="I11" s="240" t="e">
        <f aca="false">VLOOKUP($A11,[5]CurveFetch!$D$8:$R$1000,11,0)</f>
        <v>#N/A</v>
      </c>
      <c r="J11" s="240" t="e">
        <f aca="false">VLOOKUP($A11,[5]CurveFetch!$D$8:$R$1000,8,0)</f>
        <v>#N/A</v>
      </c>
      <c r="K11" s="240" t="e">
        <f aca="false">C11-J11</f>
        <v>#N/A</v>
      </c>
      <c r="L11" s="240" t="e">
        <f aca="false">C11-F11</f>
        <v>#N/A</v>
      </c>
      <c r="M11" s="240" t="e">
        <f aca="false">($B11+$C11)*$M$1</f>
        <v>#N/A</v>
      </c>
      <c r="N11" s="69" t="n">
        <f aca="false">DATE(YEAR(N10),MONTH(N10)+1,1)</f>
        <v>46174</v>
      </c>
      <c r="O11" s="240" t="e">
        <f aca="false">VLOOKUP($A11,[5]CurveFetch!$D$8:$V$1000,16,0)</f>
        <v>#N/A</v>
      </c>
      <c r="P11" s="241" t="e">
        <f aca="false">O11/2</f>
        <v>#N/A</v>
      </c>
      <c r="Q11" s="240" t="e">
        <f aca="false">VLOOKUP($A11,[5]CurveFetch!$D$8:$V$1000,16,0)</f>
        <v>#N/A</v>
      </c>
      <c r="R11" s="241" t="e">
        <f aca="false">Q11/2</f>
        <v>#N/A</v>
      </c>
      <c r="S11" s="240" t="e">
        <f aca="false">VLOOKUP($A11,[5]CurveFetch!$D$8:$V$1000,16,0)</f>
        <v>#N/A</v>
      </c>
      <c r="T11" s="241" t="e">
        <f aca="false">S11/2</f>
        <v>#N/A</v>
      </c>
      <c r="U11" s="240"/>
      <c r="V11" s="240"/>
      <c r="X11" s="55"/>
      <c r="Y11" s="232" t="n">
        <v>37347</v>
      </c>
      <c r="Z11" s="232" t="n">
        <v>37377</v>
      </c>
      <c r="AA11" s="232" t="n">
        <v>37408</v>
      </c>
      <c r="AB11" s="232" t="n">
        <v>37438</v>
      </c>
      <c r="AC11" s="232" t="n">
        <v>37469</v>
      </c>
      <c r="AD11" s="232" t="n">
        <v>37500</v>
      </c>
      <c r="AE11" s="232" t="n">
        <v>37530</v>
      </c>
      <c r="AF11" s="55" t="s">
        <v>176</v>
      </c>
      <c r="AG11" s="55"/>
      <c r="AI11" s="232" t="n">
        <v>37561</v>
      </c>
      <c r="AJ11" s="232" t="n">
        <v>37591</v>
      </c>
      <c r="AK11" s="232" t="n">
        <v>37622</v>
      </c>
      <c r="AL11" s="232" t="n">
        <v>37653</v>
      </c>
      <c r="AM11" s="232" t="n">
        <v>37681</v>
      </c>
      <c r="AN11" s="50" t="s">
        <v>177</v>
      </c>
    </row>
    <row r="12" customFormat="false" ht="11.25" hidden="false" customHeight="false" outlineLevel="0" collapsed="false">
      <c r="A12" s="69" t="n">
        <f aca="false">DATE(YEAR(A11),MONTH(A11)+1,1)</f>
        <v>46204</v>
      </c>
      <c r="B12" s="240" t="e">
        <f aca="false">VLOOKUP($A12,[5]CurveFetch!$D$8:$R$1000,2,0)</f>
        <v>#N/A</v>
      </c>
      <c r="C12" s="240" t="e">
        <f aca="false">VLOOKUP($A12,[5]CurveFetch!$D$8:$R$1000,7,0)</f>
        <v>#N/A</v>
      </c>
      <c r="D12" s="240" t="e">
        <f aca="false">VLOOKUP($A12,[5]CurveFetch!$D$8:$R$1000,5,0)</f>
        <v>#N/A</v>
      </c>
      <c r="E12" s="240" t="e">
        <f aca="false">VLOOKUP($A12,[5]CurveFetch!$D$8:$R$1000,4,0)</f>
        <v>#N/A</v>
      </c>
      <c r="F12" s="240" t="e">
        <f aca="false">VLOOKUP($A12,[5]CurveFetch!$D$8:$R$1000,15,0)</f>
        <v>#N/A</v>
      </c>
      <c r="G12" s="240" t="e">
        <f aca="false">VLOOKUP($A12,[5]CurveFetch!$D$8:$R$1000,3,0)</f>
        <v>#N/A</v>
      </c>
      <c r="H12" s="240" t="e">
        <f aca="false">VLOOKUP($A12,[5]CurveFetch!$D$8:$R$1000,9,0)</f>
        <v>#N/A</v>
      </c>
      <c r="I12" s="240" t="e">
        <f aca="false">VLOOKUP($A12,[5]CurveFetch!$D$8:$R$1000,11,0)</f>
        <v>#N/A</v>
      </c>
      <c r="J12" s="240" t="e">
        <f aca="false">VLOOKUP($A12,[5]CurveFetch!$D$8:$R$1000,8,0)</f>
        <v>#N/A</v>
      </c>
      <c r="K12" s="240" t="e">
        <f aca="false">C12-J12</f>
        <v>#N/A</v>
      </c>
      <c r="L12" s="240" t="e">
        <f aca="false">C12-F12</f>
        <v>#N/A</v>
      </c>
      <c r="M12" s="240" t="e">
        <f aca="false">($B12+$C12)*$M$1</f>
        <v>#N/A</v>
      </c>
      <c r="N12" s="69" t="n">
        <f aca="false">DATE(YEAR(N11),MONTH(N11)+1,1)</f>
        <v>46204</v>
      </c>
      <c r="O12" s="240" t="e">
        <f aca="false">VLOOKUP($A12,[5]CurveFetch!$D$8:$V$1000,16,0)</f>
        <v>#N/A</v>
      </c>
      <c r="P12" s="241" t="e">
        <f aca="false">O12/2</f>
        <v>#N/A</v>
      </c>
      <c r="Q12" s="240" t="e">
        <f aca="false">VLOOKUP($A12,[5]CurveFetch!$D$8:$V$1000,16,0)</f>
        <v>#N/A</v>
      </c>
      <c r="R12" s="241" t="e">
        <f aca="false">Q12/2</f>
        <v>#N/A</v>
      </c>
      <c r="S12" s="240" t="e">
        <f aca="false">VLOOKUP($A12,[5]CurveFetch!$D$8:$V$1000,16,0)</f>
        <v>#N/A</v>
      </c>
      <c r="T12" s="241" t="e">
        <f aca="false">S12/2</f>
        <v>#N/A</v>
      </c>
      <c r="U12" s="240"/>
      <c r="V12" s="240"/>
      <c r="X12" s="55" t="s">
        <v>70</v>
      </c>
      <c r="Y12" s="242" t="e">
        <f aca="false">VLOOKUP(Y$11,$A$2:$H$600,2)</f>
        <v>#N/A</v>
      </c>
      <c r="Z12" s="242" t="e">
        <f aca="false">VLOOKUP(Z$11,$A$2:$H$600,2)</f>
        <v>#N/A</v>
      </c>
      <c r="AA12" s="242" t="e">
        <f aca="false">VLOOKUP(AA$11,$A$2:$H$600,2)</f>
        <v>#N/A</v>
      </c>
      <c r="AB12" s="242" t="e">
        <f aca="false">VLOOKUP(AB$11,$A$2:$H$600,2)</f>
        <v>#N/A</v>
      </c>
      <c r="AC12" s="242" t="e">
        <f aca="false">VLOOKUP(AC$11,$A$2:$H$600,2)</f>
        <v>#N/A</v>
      </c>
      <c r="AD12" s="242" t="e">
        <f aca="false">VLOOKUP(AD$11,$A$2:$H$600,2)</f>
        <v>#N/A</v>
      </c>
      <c r="AE12" s="242" t="e">
        <f aca="false">VLOOKUP(AE$11,$A$2:$H$600,2)</f>
        <v>#N/A</v>
      </c>
      <c r="AF12" s="243" t="e">
        <f aca="false">AVERAGE(Y12:AE12)</f>
        <v>#N/A</v>
      </c>
      <c r="AG12" s="244"/>
      <c r="AH12" s="55" t="s">
        <v>70</v>
      </c>
      <c r="AI12" s="242" t="e">
        <f aca="false">VLOOKUP(AI$11,$A$2:$H$600,2)</f>
        <v>#N/A</v>
      </c>
      <c r="AJ12" s="242" t="e">
        <f aca="false">VLOOKUP(AJ$11,$A$2:$H$600,2)</f>
        <v>#N/A</v>
      </c>
      <c r="AK12" s="242" t="e">
        <f aca="false">VLOOKUP(AK$11,$A$2:$H$600,2)</f>
        <v>#N/A</v>
      </c>
      <c r="AL12" s="242" t="e">
        <f aca="false">VLOOKUP(AL$11,$A$2:$H$600,2)</f>
        <v>#N/A</v>
      </c>
      <c r="AM12" s="242" t="e">
        <f aca="false">VLOOKUP(AM$11,$A$2:$H$600,2)</f>
        <v>#N/A</v>
      </c>
      <c r="AN12" s="243" t="e">
        <f aca="false">AVERAGE(AI12:AM12)</f>
        <v>#N/A</v>
      </c>
    </row>
    <row r="13" customFormat="false" ht="11.25" hidden="false" customHeight="false" outlineLevel="0" collapsed="false">
      <c r="A13" s="69" t="n">
        <f aca="false">DATE(YEAR(A12),MONTH(A12)+1,1)</f>
        <v>46235</v>
      </c>
      <c r="B13" s="240" t="e">
        <f aca="false">VLOOKUP($A13,[5]CurveFetch!$D$8:$R$1000,2,0)</f>
        <v>#N/A</v>
      </c>
      <c r="C13" s="240" t="e">
        <f aca="false">VLOOKUP($A13,[5]CurveFetch!$D$8:$R$1000,7,0)</f>
        <v>#N/A</v>
      </c>
      <c r="D13" s="240" t="e">
        <f aca="false">VLOOKUP($A13,[5]CurveFetch!$D$8:$R$1000,5,0)</f>
        <v>#N/A</v>
      </c>
      <c r="E13" s="240" t="e">
        <f aca="false">VLOOKUP($A13,[5]CurveFetch!$D$8:$R$1000,4,0)</f>
        <v>#N/A</v>
      </c>
      <c r="F13" s="240" t="e">
        <f aca="false">VLOOKUP($A13,[5]CurveFetch!$D$8:$R$1000,15,0)</f>
        <v>#N/A</v>
      </c>
      <c r="G13" s="240" t="e">
        <f aca="false">VLOOKUP($A13,[5]CurveFetch!$D$8:$R$1000,3,0)</f>
        <v>#N/A</v>
      </c>
      <c r="H13" s="240" t="e">
        <f aca="false">VLOOKUP($A13,[5]CurveFetch!$D$8:$R$1000,9,0)</f>
        <v>#N/A</v>
      </c>
      <c r="I13" s="240" t="e">
        <f aca="false">VLOOKUP($A13,[5]CurveFetch!$D$8:$R$1000,11,0)</f>
        <v>#N/A</v>
      </c>
      <c r="J13" s="240" t="e">
        <f aca="false">VLOOKUP($A13,[5]CurveFetch!$D$8:$R$1000,8,0)</f>
        <v>#N/A</v>
      </c>
      <c r="K13" s="240" t="e">
        <f aca="false">C13-J13</f>
        <v>#N/A</v>
      </c>
      <c r="L13" s="240" t="e">
        <f aca="false">C13-F13</f>
        <v>#N/A</v>
      </c>
      <c r="M13" s="240" t="e">
        <f aca="false">($B13+$C13)*$M$1</f>
        <v>#N/A</v>
      </c>
      <c r="N13" s="69" t="n">
        <f aca="false">DATE(YEAR(N12),MONTH(N12)+1,1)</f>
        <v>46235</v>
      </c>
      <c r="O13" s="240" t="e">
        <f aca="false">VLOOKUP($A13,[5]CurveFetch!$D$8:$V$1000,16,0)</f>
        <v>#N/A</v>
      </c>
      <c r="P13" s="241" t="e">
        <f aca="false">O13/2</f>
        <v>#N/A</v>
      </c>
      <c r="Q13" s="240" t="e">
        <f aca="false">VLOOKUP($A13,[5]CurveFetch!$D$8:$V$1000,16,0)</f>
        <v>#N/A</v>
      </c>
      <c r="R13" s="241" t="e">
        <f aca="false">Q13/2</f>
        <v>#N/A</v>
      </c>
      <c r="S13" s="240" t="e">
        <f aca="false">VLOOKUP($A13,[5]CurveFetch!$D$8:$V$1000,16,0)</f>
        <v>#N/A</v>
      </c>
      <c r="T13" s="241" t="e">
        <f aca="false">S13/2</f>
        <v>#N/A</v>
      </c>
      <c r="U13" s="240"/>
      <c r="V13" s="240"/>
      <c r="X13" s="55" t="s">
        <v>173</v>
      </c>
      <c r="Y13" s="242" t="e">
        <f aca="false">VLOOKUP(Y$11,$A$2:$H$600,3)</f>
        <v>#N/A</v>
      </c>
      <c r="Z13" s="242" t="e">
        <f aca="false">VLOOKUP(Z$11,$A$2:$H$600,3)</f>
        <v>#N/A</v>
      </c>
      <c r="AA13" s="242" t="e">
        <f aca="false">VLOOKUP(AA$11,$A$2:$H$600,3)</f>
        <v>#N/A</v>
      </c>
      <c r="AB13" s="242" t="e">
        <f aca="false">VLOOKUP(AB$11,$A$2:$H$600,3)</f>
        <v>#N/A</v>
      </c>
      <c r="AC13" s="242" t="e">
        <f aca="false">VLOOKUP(AC$11,$A$2:$H$600,3)</f>
        <v>#N/A</v>
      </c>
      <c r="AD13" s="242" t="e">
        <f aca="false">VLOOKUP(AD$11,$A$2:$H$600,3)</f>
        <v>#N/A</v>
      </c>
      <c r="AE13" s="242" t="e">
        <f aca="false">VLOOKUP(AE$11,$A$2:$H$600,3)</f>
        <v>#N/A</v>
      </c>
      <c r="AF13" s="245" t="e">
        <f aca="false">AVERAGE(Y13:AE13)</f>
        <v>#N/A</v>
      </c>
      <c r="AG13" s="244"/>
      <c r="AH13" s="55" t="s">
        <v>173</v>
      </c>
      <c r="AI13" s="242" t="e">
        <f aca="false">VLOOKUP(AI$11,$A$2:$H$600,3)</f>
        <v>#N/A</v>
      </c>
      <c r="AJ13" s="242" t="e">
        <f aca="false">VLOOKUP(AJ$11,$A$2:$H$600,3)</f>
        <v>#N/A</v>
      </c>
      <c r="AK13" s="242" t="e">
        <f aca="false">VLOOKUP(AK$11,$A$2:$H$600,3)</f>
        <v>#N/A</v>
      </c>
      <c r="AL13" s="242" t="e">
        <f aca="false">VLOOKUP(AL$11,$A$2:$H$600,3)</f>
        <v>#N/A</v>
      </c>
      <c r="AM13" s="242" t="e">
        <f aca="false">VLOOKUP(AM$11,$A$2:$H$600,3)</f>
        <v>#N/A</v>
      </c>
      <c r="AN13" s="245" t="e">
        <f aca="false">AVERAGE(AI13:AM13)</f>
        <v>#N/A</v>
      </c>
    </row>
    <row r="14" customFormat="false" ht="11.25" hidden="false" customHeight="false" outlineLevel="0" collapsed="false">
      <c r="A14" s="69" t="n">
        <f aca="false">DATE(YEAR(A13),MONTH(A13)+1,1)</f>
        <v>46266</v>
      </c>
      <c r="B14" s="240" t="e">
        <f aca="false">VLOOKUP($A14,[5]CurveFetch!$D$8:$R$1000,2,0)</f>
        <v>#N/A</v>
      </c>
      <c r="C14" s="240" t="e">
        <f aca="false">VLOOKUP($A14,[5]CurveFetch!$D$8:$R$1000,7,0)</f>
        <v>#N/A</v>
      </c>
      <c r="D14" s="240" t="e">
        <f aca="false">VLOOKUP($A14,[5]CurveFetch!$D$8:$R$1000,5,0)</f>
        <v>#N/A</v>
      </c>
      <c r="E14" s="240" t="e">
        <f aca="false">VLOOKUP($A14,[5]CurveFetch!$D$8:$R$1000,4,0)</f>
        <v>#N/A</v>
      </c>
      <c r="F14" s="240" t="e">
        <f aca="false">VLOOKUP($A14,[5]CurveFetch!$D$8:$R$1000,15,0)</f>
        <v>#N/A</v>
      </c>
      <c r="G14" s="240" t="e">
        <f aca="false">VLOOKUP($A14,[5]CurveFetch!$D$8:$R$1000,3,0)</f>
        <v>#N/A</v>
      </c>
      <c r="H14" s="240" t="e">
        <f aca="false">VLOOKUP($A14,[5]CurveFetch!$D$8:$R$1000,9,0)</f>
        <v>#N/A</v>
      </c>
      <c r="I14" s="240" t="e">
        <f aca="false">VLOOKUP($A14,[5]CurveFetch!$D$8:$R$1000,11,0)</f>
        <v>#N/A</v>
      </c>
      <c r="J14" s="240" t="e">
        <f aca="false">VLOOKUP($A14,[5]CurveFetch!$D$8:$R$1000,8,0)</f>
        <v>#N/A</v>
      </c>
      <c r="K14" s="240" t="e">
        <f aca="false">C14-J14</f>
        <v>#N/A</v>
      </c>
      <c r="L14" s="240" t="e">
        <f aca="false">C14-F14</f>
        <v>#N/A</v>
      </c>
      <c r="M14" s="240" t="e">
        <f aca="false">($B14+$C14)*$M$1</f>
        <v>#N/A</v>
      </c>
      <c r="N14" s="69" t="n">
        <f aca="false">DATE(YEAR(N13),MONTH(N13)+1,1)</f>
        <v>46266</v>
      </c>
      <c r="O14" s="240" t="e">
        <f aca="false">VLOOKUP($A14,[5]CurveFetch!$D$8:$V$1000,16,0)</f>
        <v>#N/A</v>
      </c>
      <c r="P14" s="241" t="e">
        <f aca="false">O14/2</f>
        <v>#N/A</v>
      </c>
      <c r="Q14" s="240" t="e">
        <f aca="false">VLOOKUP($A14,[5]CurveFetch!$D$8:$V$1000,16,0)</f>
        <v>#N/A</v>
      </c>
      <c r="R14" s="241" t="e">
        <f aca="false">Q14/2</f>
        <v>#N/A</v>
      </c>
      <c r="S14" s="240" t="e">
        <f aca="false">VLOOKUP($A14,[5]CurveFetch!$D$8:$V$1000,16,0)</f>
        <v>#N/A</v>
      </c>
      <c r="T14" s="241" t="e">
        <f aca="false">S14/2</f>
        <v>#N/A</v>
      </c>
      <c r="U14" s="240"/>
      <c r="V14" s="240"/>
      <c r="X14" s="55" t="s">
        <v>160</v>
      </c>
      <c r="Y14" s="242" t="e">
        <f aca="false">VLOOKUP(Y$11,$A$2:$H$600,6)</f>
        <v>#N/A</v>
      </c>
      <c r="Z14" s="242" t="e">
        <f aca="false">VLOOKUP(Z$11,$A$2:$H$600,6)</f>
        <v>#N/A</v>
      </c>
      <c r="AA14" s="242" t="e">
        <f aca="false">VLOOKUP(AA$11,$A$2:$H$600,6)</f>
        <v>#N/A</v>
      </c>
      <c r="AB14" s="242" t="e">
        <f aca="false">VLOOKUP(AB$11,$A$2:$H$600,6)</f>
        <v>#N/A</v>
      </c>
      <c r="AC14" s="242" t="e">
        <f aca="false">VLOOKUP(AC$11,$A$2:$H$600,6)</f>
        <v>#N/A</v>
      </c>
      <c r="AD14" s="242" t="e">
        <f aca="false">VLOOKUP(AD$11,$A$2:$H$600,6)</f>
        <v>#N/A</v>
      </c>
      <c r="AE14" s="242" t="e">
        <f aca="false">VLOOKUP(AE$11,$A$2:$H$600,6)</f>
        <v>#N/A</v>
      </c>
      <c r="AF14" s="245" t="e">
        <f aca="false">AVERAGE(Y14:AE14)</f>
        <v>#N/A</v>
      </c>
      <c r="AG14" s="244"/>
      <c r="AH14" s="55" t="s">
        <v>160</v>
      </c>
      <c r="AI14" s="242" t="e">
        <f aca="false">VLOOKUP(AI$11,$A$2:$H$600,6)</f>
        <v>#N/A</v>
      </c>
      <c r="AJ14" s="242" t="e">
        <f aca="false">VLOOKUP(AJ$11,$A$2:$H$600,6)</f>
        <v>#N/A</v>
      </c>
      <c r="AK14" s="242" t="e">
        <f aca="false">VLOOKUP(AK$11,$A$2:$H$600,6)</f>
        <v>#N/A</v>
      </c>
      <c r="AL14" s="242" t="e">
        <f aca="false">VLOOKUP(AL$11,$A$2:$H$600,6)</f>
        <v>#N/A</v>
      </c>
      <c r="AM14" s="242" t="e">
        <f aca="false">VLOOKUP(AM$11,$A$2:$H$600,6)</f>
        <v>#N/A</v>
      </c>
      <c r="AN14" s="245" t="e">
        <f aca="false">AVERAGE(AI14:AM14)</f>
        <v>#N/A</v>
      </c>
    </row>
    <row r="15" customFormat="false" ht="11.25" hidden="false" customHeight="false" outlineLevel="0" collapsed="false">
      <c r="A15" s="69" t="n">
        <f aca="false">DATE(YEAR(A14),MONTH(A14)+1,1)</f>
        <v>46296</v>
      </c>
      <c r="B15" s="240" t="e">
        <f aca="false">VLOOKUP($A15,[5]CurveFetch!$D$8:$R$1000,2,0)</f>
        <v>#N/A</v>
      </c>
      <c r="C15" s="240" t="e">
        <f aca="false">VLOOKUP($A15,[5]CurveFetch!$D$8:$R$1000,7,0)</f>
        <v>#N/A</v>
      </c>
      <c r="D15" s="240" t="e">
        <f aca="false">VLOOKUP($A15,[5]CurveFetch!$D$8:$R$1000,5,0)</f>
        <v>#N/A</v>
      </c>
      <c r="E15" s="240" t="e">
        <f aca="false">VLOOKUP($A15,[5]CurveFetch!$D$8:$R$1000,4,0)</f>
        <v>#N/A</v>
      </c>
      <c r="F15" s="240" t="e">
        <f aca="false">VLOOKUP($A15,[5]CurveFetch!$D$8:$R$1000,15,0)</f>
        <v>#N/A</v>
      </c>
      <c r="G15" s="240" t="e">
        <f aca="false">VLOOKUP($A15,[5]CurveFetch!$D$8:$R$1000,3,0)</f>
        <v>#N/A</v>
      </c>
      <c r="H15" s="240" t="e">
        <f aca="false">VLOOKUP($A15,[5]CurveFetch!$D$8:$R$1000,9,0)</f>
        <v>#N/A</v>
      </c>
      <c r="I15" s="240" t="e">
        <f aca="false">VLOOKUP($A15,[5]CurveFetch!$D$8:$R$1000,11,0)</f>
        <v>#N/A</v>
      </c>
      <c r="J15" s="240" t="e">
        <f aca="false">VLOOKUP($A15,[5]CurveFetch!$D$8:$R$1000,8,0)</f>
        <v>#N/A</v>
      </c>
      <c r="K15" s="240" t="e">
        <f aca="false">C15-J15</f>
        <v>#N/A</v>
      </c>
      <c r="L15" s="240" t="e">
        <f aca="false">C15-F15</f>
        <v>#N/A</v>
      </c>
      <c r="M15" s="240" t="e">
        <f aca="false">($B15+$C15)*$M$1</f>
        <v>#N/A</v>
      </c>
      <c r="N15" s="69" t="n">
        <f aca="false">DATE(YEAR(N14),MONTH(N14)+1,1)</f>
        <v>46296</v>
      </c>
      <c r="O15" s="240" t="e">
        <f aca="false">VLOOKUP($A15,[5]CurveFetch!$D$8:$V$1000,16,0)</f>
        <v>#N/A</v>
      </c>
      <c r="P15" s="241" t="e">
        <f aca="false">O15/2</f>
        <v>#N/A</v>
      </c>
      <c r="Q15" s="240" t="e">
        <f aca="false">VLOOKUP($A15,[5]CurveFetch!$D$8:$V$1000,16,0)</f>
        <v>#N/A</v>
      </c>
      <c r="R15" s="241" t="e">
        <f aca="false">Q15/2</f>
        <v>#N/A</v>
      </c>
      <c r="S15" s="240" t="e">
        <f aca="false">VLOOKUP($A15,[5]CurveFetch!$D$8:$V$1000,16,0)</f>
        <v>#N/A</v>
      </c>
      <c r="T15" s="241" t="e">
        <f aca="false">S15/2</f>
        <v>#N/A</v>
      </c>
      <c r="U15" s="240"/>
      <c r="V15" s="240"/>
      <c r="X15" s="55" t="s">
        <v>174</v>
      </c>
      <c r="Y15" s="242" t="e">
        <f aca="false">VLOOKUP(Y$11,$A$2:$H$600,4)</f>
        <v>#N/A</v>
      </c>
      <c r="Z15" s="242" t="e">
        <f aca="false">VLOOKUP(Z$11,$A$2:$H$600,4)</f>
        <v>#N/A</v>
      </c>
      <c r="AA15" s="242" t="e">
        <f aca="false">VLOOKUP(AA$11,$A$2:$H$600,4)</f>
        <v>#N/A</v>
      </c>
      <c r="AB15" s="242" t="e">
        <f aca="false">VLOOKUP(AB$11,$A$2:$H$600,4)</f>
        <v>#N/A</v>
      </c>
      <c r="AC15" s="242" t="e">
        <f aca="false">VLOOKUP(AC$11,$A$2:$H$600,4)</f>
        <v>#N/A</v>
      </c>
      <c r="AD15" s="242" t="e">
        <f aca="false">VLOOKUP(AD$11,$A$2:$H$600,4)</f>
        <v>#N/A</v>
      </c>
      <c r="AE15" s="242" t="e">
        <f aca="false">VLOOKUP(AE$11,$A$2:$H$600,4)</f>
        <v>#N/A</v>
      </c>
      <c r="AF15" s="245" t="e">
        <f aca="false">AVERAGE(Y15:AE15)</f>
        <v>#N/A</v>
      </c>
      <c r="AG15" s="244"/>
      <c r="AH15" s="55" t="s">
        <v>174</v>
      </c>
      <c r="AI15" s="242" t="e">
        <f aca="false">VLOOKUP(AI$11,$A$2:$H$600,4)</f>
        <v>#N/A</v>
      </c>
      <c r="AJ15" s="242" t="e">
        <f aca="false">VLOOKUP(AJ$11,$A$2:$H$600,4)</f>
        <v>#N/A</v>
      </c>
      <c r="AK15" s="242" t="e">
        <f aca="false">VLOOKUP(AK$11,$A$2:$H$600,4)</f>
        <v>#N/A</v>
      </c>
      <c r="AL15" s="242" t="e">
        <f aca="false">VLOOKUP(AL$11,$A$2:$H$600,4)</f>
        <v>#N/A</v>
      </c>
      <c r="AM15" s="242" t="e">
        <f aca="false">VLOOKUP(AM$11,$A$2:$H$600,4)</f>
        <v>#N/A</v>
      </c>
      <c r="AN15" s="245" t="e">
        <f aca="false">AVERAGE(AI15:AM15)</f>
        <v>#N/A</v>
      </c>
    </row>
    <row r="16" customFormat="false" ht="11.25" hidden="false" customHeight="false" outlineLevel="0" collapsed="false">
      <c r="A16" s="69" t="n">
        <f aca="false">DATE(YEAR(A15),MONTH(A15)+1,1)</f>
        <v>46327</v>
      </c>
      <c r="B16" s="240" t="e">
        <f aca="false">VLOOKUP($A16,[5]CurveFetch!$D$8:$R$1000,2,0)</f>
        <v>#N/A</v>
      </c>
      <c r="C16" s="240" t="e">
        <f aca="false">VLOOKUP($A16,[5]CurveFetch!$D$8:$R$1000,7,0)</f>
        <v>#N/A</v>
      </c>
      <c r="D16" s="240" t="e">
        <f aca="false">VLOOKUP($A16,[5]CurveFetch!$D$8:$R$1000,5,0)</f>
        <v>#N/A</v>
      </c>
      <c r="E16" s="240" t="e">
        <f aca="false">VLOOKUP($A16,[5]CurveFetch!$D$8:$R$1000,4,0)</f>
        <v>#N/A</v>
      </c>
      <c r="F16" s="240" t="e">
        <f aca="false">VLOOKUP($A16,[5]CurveFetch!$D$8:$R$1000,15,0)</f>
        <v>#N/A</v>
      </c>
      <c r="G16" s="240" t="e">
        <f aca="false">VLOOKUP($A16,[5]CurveFetch!$D$8:$R$1000,3,0)</f>
        <v>#N/A</v>
      </c>
      <c r="H16" s="240" t="e">
        <f aca="false">VLOOKUP($A16,[5]CurveFetch!$D$8:$R$1000,9,0)</f>
        <v>#N/A</v>
      </c>
      <c r="I16" s="240" t="e">
        <f aca="false">VLOOKUP($A16,[5]CurveFetch!$D$8:$R$1000,11,0)</f>
        <v>#N/A</v>
      </c>
      <c r="J16" s="240" t="e">
        <f aca="false">VLOOKUP($A16,[5]CurveFetch!$D$8:$R$1000,8,0)</f>
        <v>#N/A</v>
      </c>
      <c r="K16" s="240" t="e">
        <f aca="false">C16-J16</f>
        <v>#N/A</v>
      </c>
      <c r="L16" s="240" t="e">
        <f aca="false">C16-F16</f>
        <v>#N/A</v>
      </c>
      <c r="M16" s="240" t="e">
        <f aca="false">($B16+$C16)*$M$1</f>
        <v>#N/A</v>
      </c>
      <c r="N16" s="69" t="n">
        <f aca="false">DATE(YEAR(N15),MONTH(N15)+1,1)</f>
        <v>46327</v>
      </c>
      <c r="O16" s="240" t="e">
        <f aca="false">VLOOKUP($A16,[5]CurveFetch!$D$8:$V$1000,16,0)</f>
        <v>#N/A</v>
      </c>
      <c r="P16" s="241" t="e">
        <f aca="false">O16/2</f>
        <v>#N/A</v>
      </c>
      <c r="Q16" s="240" t="e">
        <f aca="false">VLOOKUP($A16,[5]CurveFetch!$D$8:$V$1000,16,0)</f>
        <v>#N/A</v>
      </c>
      <c r="R16" s="241" t="e">
        <f aca="false">Q16/2</f>
        <v>#N/A</v>
      </c>
      <c r="S16" s="240" t="e">
        <f aca="false">VLOOKUP($A16,[5]CurveFetch!$D$8:$V$1000,16,0)</f>
        <v>#N/A</v>
      </c>
      <c r="T16" s="241" t="e">
        <f aca="false">S16/2</f>
        <v>#N/A</v>
      </c>
      <c r="U16" s="240"/>
      <c r="V16" s="240"/>
      <c r="X16" s="55" t="s">
        <v>175</v>
      </c>
      <c r="Y16" s="242" t="e">
        <f aca="false">VLOOKUP(Y$11,$A$2:$H$600,7)</f>
        <v>#N/A</v>
      </c>
      <c r="Z16" s="242" t="e">
        <f aca="false">VLOOKUP(Z$11,$A$2:$H$600,7)</f>
        <v>#N/A</v>
      </c>
      <c r="AA16" s="242" t="e">
        <f aca="false">VLOOKUP(AA$11,$A$2:$H$600,7)</f>
        <v>#N/A</v>
      </c>
      <c r="AB16" s="242" t="e">
        <f aca="false">VLOOKUP(AB$11,$A$2:$H$600,7)</f>
        <v>#N/A</v>
      </c>
      <c r="AC16" s="242" t="e">
        <f aca="false">VLOOKUP(AC$11,$A$2:$H$600,7)</f>
        <v>#N/A</v>
      </c>
      <c r="AD16" s="242" t="e">
        <f aca="false">VLOOKUP(AD$11,$A$2:$H$600,7)</f>
        <v>#N/A</v>
      </c>
      <c r="AE16" s="242" t="e">
        <f aca="false">VLOOKUP(AE$11,$A$2:$H$600,7)</f>
        <v>#N/A</v>
      </c>
      <c r="AF16" s="245" t="e">
        <f aca="false">AVERAGE(Y16:AE16)</f>
        <v>#N/A</v>
      </c>
      <c r="AG16" s="244"/>
      <c r="AH16" s="55" t="s">
        <v>175</v>
      </c>
      <c r="AI16" s="242" t="e">
        <f aca="false">VLOOKUP(AI$11,$A$2:$H$600,7)</f>
        <v>#N/A</v>
      </c>
      <c r="AJ16" s="242" t="e">
        <f aca="false">VLOOKUP(AJ$11,$A$2:$H$600,7)</f>
        <v>#N/A</v>
      </c>
      <c r="AK16" s="242" t="e">
        <f aca="false">VLOOKUP(AK$11,$A$2:$H$600,7)</f>
        <v>#N/A</v>
      </c>
      <c r="AL16" s="242" t="e">
        <f aca="false">VLOOKUP(AL$11,$A$2:$H$600,7)</f>
        <v>#N/A</v>
      </c>
      <c r="AM16" s="242" t="e">
        <f aca="false">VLOOKUP(AM$11,$A$2:$H$600,7)</f>
        <v>#N/A</v>
      </c>
      <c r="AN16" s="245" t="e">
        <f aca="false">AVERAGE(AI16:AM16)</f>
        <v>#N/A</v>
      </c>
    </row>
    <row r="17" customFormat="false" ht="12" hidden="false" customHeight="false" outlineLevel="0" collapsed="false">
      <c r="A17" s="69" t="n">
        <f aca="false">DATE(YEAR(A16),MONTH(A16)+1,1)</f>
        <v>46357</v>
      </c>
      <c r="B17" s="240" t="e">
        <f aca="false">VLOOKUP($A17,[5]CurveFetch!$D$8:$R$1000,2,0)</f>
        <v>#N/A</v>
      </c>
      <c r="C17" s="240" t="e">
        <f aca="false">VLOOKUP($A17,[5]CurveFetch!$D$8:$R$1000,7,0)</f>
        <v>#N/A</v>
      </c>
      <c r="D17" s="240" t="e">
        <f aca="false">VLOOKUP($A17,[5]CurveFetch!$D$8:$R$1000,5,0)</f>
        <v>#N/A</v>
      </c>
      <c r="E17" s="240" t="e">
        <f aca="false">VLOOKUP($A17,[5]CurveFetch!$D$8:$R$1000,4,0)</f>
        <v>#N/A</v>
      </c>
      <c r="F17" s="240" t="e">
        <f aca="false">VLOOKUP($A17,[5]CurveFetch!$D$8:$R$1000,15,0)</f>
        <v>#N/A</v>
      </c>
      <c r="G17" s="240" t="e">
        <f aca="false">VLOOKUP($A17,[5]CurveFetch!$D$8:$R$1000,3,0)</f>
        <v>#N/A</v>
      </c>
      <c r="H17" s="240" t="e">
        <f aca="false">VLOOKUP($A17,[5]CurveFetch!$D$8:$R$1000,9,0)</f>
        <v>#N/A</v>
      </c>
      <c r="I17" s="240" t="e">
        <f aca="false">VLOOKUP($A17,[5]CurveFetch!$D$8:$R$1000,11,0)</f>
        <v>#N/A</v>
      </c>
      <c r="J17" s="240" t="e">
        <f aca="false">VLOOKUP($A17,[5]CurveFetch!$D$8:$R$1000,8,0)</f>
        <v>#N/A</v>
      </c>
      <c r="K17" s="240" t="e">
        <f aca="false">C17-J17</f>
        <v>#N/A</v>
      </c>
      <c r="L17" s="240" t="e">
        <f aca="false">C17-F17</f>
        <v>#N/A</v>
      </c>
      <c r="M17" s="240" t="e">
        <f aca="false">($B17+$C17)*$M$1</f>
        <v>#N/A</v>
      </c>
      <c r="N17" s="69" t="n">
        <f aca="false">DATE(YEAR(N16),MONTH(N16)+1,1)</f>
        <v>46357</v>
      </c>
      <c r="O17" s="240" t="e">
        <f aca="false">VLOOKUP($A17,[5]CurveFetch!$D$8:$V$1000,16,0)</f>
        <v>#N/A</v>
      </c>
      <c r="P17" s="241" t="e">
        <f aca="false">O17/2</f>
        <v>#N/A</v>
      </c>
      <c r="Q17" s="240" t="e">
        <f aca="false">VLOOKUP($A17,[5]CurveFetch!$D$8:$V$1000,16,0)</f>
        <v>#N/A</v>
      </c>
      <c r="R17" s="241" t="e">
        <f aca="false">Q17/2</f>
        <v>#N/A</v>
      </c>
      <c r="S17" s="240" t="e">
        <f aca="false">VLOOKUP($A17,[5]CurveFetch!$D$8:$V$1000,16,0)</f>
        <v>#N/A</v>
      </c>
      <c r="T17" s="241" t="e">
        <f aca="false">S17/2</f>
        <v>#N/A</v>
      </c>
      <c r="U17" s="240"/>
      <c r="V17" s="240"/>
      <c r="X17" s="55" t="s">
        <v>159</v>
      </c>
      <c r="Y17" s="242" t="e">
        <f aca="false">VLOOKUP(Y$11,$A$2:$H$600,5)</f>
        <v>#N/A</v>
      </c>
      <c r="Z17" s="242" t="e">
        <f aca="false">VLOOKUP(Z$11,$A$2:$H$600,5)</f>
        <v>#N/A</v>
      </c>
      <c r="AA17" s="242" t="e">
        <f aca="false">VLOOKUP(AA$11,$A$2:$H$600,5)</f>
        <v>#N/A</v>
      </c>
      <c r="AB17" s="242" t="e">
        <f aca="false">VLOOKUP(AB$11,$A$2:$H$600,5)</f>
        <v>#N/A</v>
      </c>
      <c r="AC17" s="242" t="e">
        <f aca="false">VLOOKUP(AC$11,$A$2:$H$600,5)</f>
        <v>#N/A</v>
      </c>
      <c r="AD17" s="242" t="e">
        <f aca="false">VLOOKUP(AD$11,$A$2:$H$600,5)</f>
        <v>#N/A</v>
      </c>
      <c r="AE17" s="242" t="e">
        <f aca="false">VLOOKUP(AE$11,$A$2:$H$600,5)</f>
        <v>#N/A</v>
      </c>
      <c r="AF17" s="246" t="e">
        <f aca="false">AVERAGE(Y17:AE17)</f>
        <v>#N/A</v>
      </c>
      <c r="AG17" s="244"/>
      <c r="AH17" s="55" t="s">
        <v>159</v>
      </c>
      <c r="AI17" s="242" t="e">
        <f aca="false">VLOOKUP(AI$11,$A$2:$H$600,5)</f>
        <v>#N/A</v>
      </c>
      <c r="AJ17" s="242" t="e">
        <f aca="false">VLOOKUP(AJ$11,$A$2:$H$600,5)</f>
        <v>#N/A</v>
      </c>
      <c r="AK17" s="242" t="e">
        <f aca="false">VLOOKUP(AK$11,$A$2:$H$600,5)</f>
        <v>#N/A</v>
      </c>
      <c r="AL17" s="242" t="e">
        <f aca="false">VLOOKUP(AL$11,$A$2:$H$600,5)</f>
        <v>#N/A</v>
      </c>
      <c r="AM17" s="242" t="e">
        <f aca="false">VLOOKUP(AM$11,$A$2:$H$600,5)</f>
        <v>#N/A</v>
      </c>
      <c r="AN17" s="246" t="e">
        <f aca="false">AVERAGE(AI17:AM17)</f>
        <v>#N/A</v>
      </c>
    </row>
    <row r="18" customFormat="false" ht="11.25" hidden="false" customHeight="false" outlineLevel="0" collapsed="false">
      <c r="A18" s="69" t="n">
        <f aca="false">DATE(YEAR(A17),MONTH(A17)+1,1)</f>
        <v>46388</v>
      </c>
      <c r="B18" s="240" t="e">
        <f aca="false">VLOOKUP($A18,[5]CurveFetch!$D$8:$R$1000,2,0)</f>
        <v>#N/A</v>
      </c>
      <c r="C18" s="240" t="e">
        <f aca="false">VLOOKUP($A18,[5]CurveFetch!$D$8:$R$1000,7,0)</f>
        <v>#N/A</v>
      </c>
      <c r="D18" s="240" t="e">
        <f aca="false">VLOOKUP($A18,[5]CurveFetch!$D$8:$R$1000,5,0)</f>
        <v>#N/A</v>
      </c>
      <c r="E18" s="240" t="e">
        <f aca="false">VLOOKUP($A18,[5]CurveFetch!$D$8:$R$1000,4,0)</f>
        <v>#N/A</v>
      </c>
      <c r="F18" s="240" t="e">
        <f aca="false">VLOOKUP($A18,[5]CurveFetch!$D$8:$R$1000,15,0)</f>
        <v>#N/A</v>
      </c>
      <c r="G18" s="240" t="e">
        <f aca="false">VLOOKUP($A18,[5]CurveFetch!$D$8:$R$1000,3,0)</f>
        <v>#N/A</v>
      </c>
      <c r="H18" s="240" t="e">
        <f aca="false">VLOOKUP($A18,[5]CurveFetch!$D$8:$R$1000,9,0)</f>
        <v>#N/A</v>
      </c>
      <c r="I18" s="240" t="e">
        <f aca="false">VLOOKUP($A18,[5]CurveFetch!$D$8:$R$1000,11,0)</f>
        <v>#N/A</v>
      </c>
      <c r="J18" s="240" t="e">
        <f aca="false">VLOOKUP($A18,[5]CurveFetch!$D$8:$R$1000,8,0)</f>
        <v>#N/A</v>
      </c>
      <c r="K18" s="240" t="e">
        <f aca="false">C18-J18</f>
        <v>#N/A</v>
      </c>
      <c r="L18" s="240" t="e">
        <f aca="false">C18-F18</f>
        <v>#N/A</v>
      </c>
      <c r="M18" s="240" t="e">
        <f aca="false">($B18+$C18)*$M$1</f>
        <v>#N/A</v>
      </c>
      <c r="N18" s="69" t="n">
        <f aca="false">DATE(YEAR(N17),MONTH(N17)+1,1)</f>
        <v>46388</v>
      </c>
      <c r="O18" s="240" t="e">
        <f aca="false">VLOOKUP($A18,[5]CurveFetch!$D$8:$V$1000,16,0)</f>
        <v>#N/A</v>
      </c>
      <c r="P18" s="241" t="e">
        <f aca="false">O18/2</f>
        <v>#N/A</v>
      </c>
      <c r="Q18" s="240" t="e">
        <f aca="false">VLOOKUP($A18,[5]CurveFetch!$D$8:$V$1000,16,0)</f>
        <v>#N/A</v>
      </c>
      <c r="R18" s="241" t="e">
        <f aca="false">Q18/2</f>
        <v>#N/A</v>
      </c>
      <c r="S18" s="240" t="e">
        <f aca="false">VLOOKUP($A18,[5]CurveFetch!$D$8:$V$1000,16,0)</f>
        <v>#N/A</v>
      </c>
      <c r="T18" s="241" t="e">
        <f aca="false">S18/2</f>
        <v>#N/A</v>
      </c>
      <c r="U18" s="240"/>
      <c r="V18" s="240"/>
    </row>
    <row r="19" customFormat="false" ht="12" hidden="false" customHeight="false" outlineLevel="0" collapsed="false">
      <c r="A19" s="69" t="n">
        <f aca="false">DATE(YEAR(A18),MONTH(A18)+1,1)</f>
        <v>46419</v>
      </c>
      <c r="B19" s="240" t="e">
        <f aca="false">VLOOKUP($A19,[5]CurveFetch!$D$8:$R$1000,2,0)</f>
        <v>#N/A</v>
      </c>
      <c r="C19" s="240" t="e">
        <f aca="false">VLOOKUP($A19,[5]CurveFetch!$D$8:$R$1000,7,0)</f>
        <v>#N/A</v>
      </c>
      <c r="D19" s="240" t="e">
        <f aca="false">VLOOKUP($A19,[5]CurveFetch!$D$8:$R$1000,5,0)</f>
        <v>#N/A</v>
      </c>
      <c r="E19" s="240" t="e">
        <f aca="false">VLOOKUP($A19,[5]CurveFetch!$D$8:$R$1000,4,0)</f>
        <v>#N/A</v>
      </c>
      <c r="F19" s="240" t="e">
        <f aca="false">VLOOKUP($A19,[5]CurveFetch!$D$8:$R$1000,15,0)</f>
        <v>#N/A</v>
      </c>
      <c r="G19" s="240" t="e">
        <f aca="false">VLOOKUP($A19,[5]CurveFetch!$D$8:$R$1000,3,0)</f>
        <v>#N/A</v>
      </c>
      <c r="H19" s="240" t="e">
        <f aca="false">VLOOKUP($A19,[5]CurveFetch!$D$8:$R$1000,9,0)</f>
        <v>#N/A</v>
      </c>
      <c r="I19" s="240" t="e">
        <f aca="false">VLOOKUP($A19,[5]CurveFetch!$D$8:$R$1000,11,0)</f>
        <v>#N/A</v>
      </c>
      <c r="J19" s="240" t="e">
        <f aca="false">VLOOKUP($A19,[5]CurveFetch!$D$8:$R$1000,8,0)</f>
        <v>#N/A</v>
      </c>
      <c r="K19" s="240" t="e">
        <f aca="false">C19-J19</f>
        <v>#N/A</v>
      </c>
      <c r="L19" s="240" t="e">
        <f aca="false">C19-F19</f>
        <v>#N/A</v>
      </c>
      <c r="M19" s="240" t="e">
        <f aca="false">($B19+$C19)*$M$1</f>
        <v>#N/A</v>
      </c>
      <c r="N19" s="69" t="n">
        <f aca="false">DATE(YEAR(N18),MONTH(N18)+1,1)</f>
        <v>46419</v>
      </c>
      <c r="O19" s="240" t="e">
        <f aca="false">VLOOKUP($A19,[5]CurveFetch!$D$8:$V$1000,16,0)</f>
        <v>#N/A</v>
      </c>
      <c r="P19" s="241" t="e">
        <f aca="false">O19/2</f>
        <v>#N/A</v>
      </c>
      <c r="Q19" s="240" t="e">
        <f aca="false">VLOOKUP($A19,[5]CurveFetch!$D$8:$V$1000,16,0)</f>
        <v>#N/A</v>
      </c>
      <c r="R19" s="241" t="e">
        <f aca="false">Q19/2</f>
        <v>#N/A</v>
      </c>
      <c r="S19" s="240" t="e">
        <f aca="false">VLOOKUP($A19,[5]CurveFetch!$D$8:$V$1000,16,0)</f>
        <v>#N/A</v>
      </c>
      <c r="T19" s="241" t="e">
        <f aca="false">S19/2</f>
        <v>#N/A</v>
      </c>
      <c r="U19" s="240"/>
      <c r="V19" s="240"/>
      <c r="Y19" s="232" t="n">
        <v>37712</v>
      </c>
      <c r="Z19" s="232" t="n">
        <v>37742</v>
      </c>
      <c r="AA19" s="232" t="n">
        <v>37773</v>
      </c>
      <c r="AB19" s="232" t="n">
        <v>37803</v>
      </c>
      <c r="AC19" s="232" t="n">
        <v>37834</v>
      </c>
      <c r="AD19" s="232" t="n">
        <v>37865</v>
      </c>
      <c r="AE19" s="232" t="n">
        <v>37895</v>
      </c>
      <c r="AF19" s="55" t="s">
        <v>178</v>
      </c>
      <c r="AG19" s="55"/>
      <c r="AI19" s="232" t="n">
        <v>37926</v>
      </c>
      <c r="AJ19" s="232" t="n">
        <v>37956</v>
      </c>
      <c r="AK19" s="232" t="n">
        <v>37987</v>
      </c>
      <c r="AL19" s="232" t="n">
        <v>38018</v>
      </c>
      <c r="AM19" s="232" t="n">
        <v>38047</v>
      </c>
      <c r="AN19" s="50" t="s">
        <v>179</v>
      </c>
    </row>
    <row r="20" customFormat="false" ht="11.25" hidden="false" customHeight="false" outlineLevel="0" collapsed="false">
      <c r="A20" s="69" t="n">
        <f aca="false">DATE(YEAR(A19),MONTH(A19)+1,1)</f>
        <v>46447</v>
      </c>
      <c r="B20" s="240" t="e">
        <f aca="false">VLOOKUP($A20,[5]CurveFetch!$D$8:$R$1000,2,0)</f>
        <v>#N/A</v>
      </c>
      <c r="C20" s="240" t="e">
        <f aca="false">VLOOKUP($A20,[5]CurveFetch!$D$8:$R$1000,7,0)</f>
        <v>#N/A</v>
      </c>
      <c r="D20" s="240" t="e">
        <f aca="false">VLOOKUP($A20,[5]CurveFetch!$D$8:$R$1000,5,0)</f>
        <v>#N/A</v>
      </c>
      <c r="E20" s="240" t="e">
        <f aca="false">VLOOKUP($A20,[5]CurveFetch!$D$8:$R$1000,4,0)</f>
        <v>#N/A</v>
      </c>
      <c r="F20" s="240" t="e">
        <f aca="false">VLOOKUP($A20,[5]CurveFetch!$D$8:$R$1000,15,0)</f>
        <v>#N/A</v>
      </c>
      <c r="G20" s="240" t="e">
        <f aca="false">VLOOKUP($A20,[5]CurveFetch!$D$8:$R$1000,3,0)</f>
        <v>#N/A</v>
      </c>
      <c r="H20" s="240" t="e">
        <f aca="false">VLOOKUP($A20,[5]CurveFetch!$D$8:$R$1000,9,0)</f>
        <v>#N/A</v>
      </c>
      <c r="I20" s="240" t="e">
        <f aca="false">VLOOKUP($A20,[5]CurveFetch!$D$8:$R$1000,11,0)</f>
        <v>#N/A</v>
      </c>
      <c r="J20" s="240" t="e">
        <f aca="false">VLOOKUP($A20,[5]CurveFetch!$D$8:$R$1000,8,0)</f>
        <v>#N/A</v>
      </c>
      <c r="K20" s="240" t="e">
        <f aca="false">C20-J20</f>
        <v>#N/A</v>
      </c>
      <c r="L20" s="240" t="e">
        <f aca="false">C20-F20</f>
        <v>#N/A</v>
      </c>
      <c r="M20" s="240" t="e">
        <f aca="false">($B20+$C20)*$M$1</f>
        <v>#N/A</v>
      </c>
      <c r="N20" s="69" t="n">
        <f aca="false">DATE(YEAR(N19),MONTH(N19)+1,1)</f>
        <v>46447</v>
      </c>
      <c r="O20" s="240" t="e">
        <f aca="false">VLOOKUP($A20,[5]CurveFetch!$D$8:$V$1000,16,0)</f>
        <v>#N/A</v>
      </c>
      <c r="P20" s="241" t="e">
        <f aca="false">O20/2</f>
        <v>#N/A</v>
      </c>
      <c r="Q20" s="240" t="e">
        <f aca="false">VLOOKUP($A20,[5]CurveFetch!$D$8:$V$1000,16,0)</f>
        <v>#N/A</v>
      </c>
      <c r="R20" s="241" t="e">
        <f aca="false">Q20/2</f>
        <v>#N/A</v>
      </c>
      <c r="S20" s="240" t="e">
        <f aca="false">VLOOKUP($A20,[5]CurveFetch!$D$8:$V$1000,16,0)</f>
        <v>#N/A</v>
      </c>
      <c r="T20" s="241" t="e">
        <f aca="false">S20/2</f>
        <v>#N/A</v>
      </c>
      <c r="U20" s="240"/>
      <c r="V20" s="240"/>
      <c r="X20" s="55" t="s">
        <v>70</v>
      </c>
      <c r="Y20" s="242" t="e">
        <f aca="false">VLOOKUP(Y$19,$A$2:$H$600,2)</f>
        <v>#N/A</v>
      </c>
      <c r="Z20" s="242" t="e">
        <f aca="false">VLOOKUP(Z$19,$A$2:$H$600,2)</f>
        <v>#N/A</v>
      </c>
      <c r="AA20" s="242" t="e">
        <f aca="false">VLOOKUP(AA$19,$A$2:$H$600,2)</f>
        <v>#N/A</v>
      </c>
      <c r="AB20" s="242" t="e">
        <f aca="false">VLOOKUP(AB$19,$A$2:$H$600,2)</f>
        <v>#N/A</v>
      </c>
      <c r="AC20" s="242" t="e">
        <f aca="false">VLOOKUP(AC$19,$A$2:$H$600,2)</f>
        <v>#N/A</v>
      </c>
      <c r="AD20" s="242" t="e">
        <f aca="false">VLOOKUP(AD$19,$A$2:$H$600,2)</f>
        <v>#N/A</v>
      </c>
      <c r="AE20" s="242" t="e">
        <f aca="false">VLOOKUP(AE$19,$A$2:$H$600,2)</f>
        <v>#N/A</v>
      </c>
      <c r="AF20" s="243" t="e">
        <f aca="false">AVERAGE(Y20:AE20)</f>
        <v>#N/A</v>
      </c>
      <c r="AG20" s="244"/>
      <c r="AH20" s="55" t="s">
        <v>70</v>
      </c>
      <c r="AI20" s="242" t="e">
        <f aca="false">VLOOKUP(AI$19,$A$2:$H$600,2)</f>
        <v>#N/A</v>
      </c>
      <c r="AJ20" s="242" t="e">
        <f aca="false">VLOOKUP(AJ$19,$A$2:$H$600,2)</f>
        <v>#N/A</v>
      </c>
      <c r="AK20" s="242" t="e">
        <f aca="false">VLOOKUP(AK$19,$A$2:$H$600,2)</f>
        <v>#N/A</v>
      </c>
      <c r="AL20" s="242" t="e">
        <f aca="false">VLOOKUP(AL$19,$A$2:$H$600,2)</f>
        <v>#N/A</v>
      </c>
      <c r="AM20" s="242" t="e">
        <f aca="false">VLOOKUP(AM$19,$A$2:$H$600,2)</f>
        <v>#N/A</v>
      </c>
      <c r="AN20" s="243" t="e">
        <f aca="false">AVERAGE(AI20:AM20)</f>
        <v>#N/A</v>
      </c>
    </row>
    <row r="21" customFormat="false" ht="11.25" hidden="false" customHeight="false" outlineLevel="0" collapsed="false">
      <c r="A21" s="69" t="n">
        <f aca="false">DATE(YEAR(A20),MONTH(A20)+1,1)</f>
        <v>46478</v>
      </c>
      <c r="B21" s="240" t="e">
        <f aca="false">VLOOKUP($A21,[5]CurveFetch!$D$8:$R$1000,2,0)</f>
        <v>#N/A</v>
      </c>
      <c r="C21" s="240" t="e">
        <f aca="false">VLOOKUP($A21,[5]CurveFetch!$D$8:$R$1000,7,0)</f>
        <v>#N/A</v>
      </c>
      <c r="D21" s="240" t="e">
        <f aca="false">VLOOKUP($A21,[5]CurveFetch!$D$8:$R$1000,5,0)</f>
        <v>#N/A</v>
      </c>
      <c r="E21" s="240" t="e">
        <f aca="false">VLOOKUP($A21,[5]CurveFetch!$D$8:$R$1000,4,0)</f>
        <v>#N/A</v>
      </c>
      <c r="F21" s="240" t="e">
        <f aca="false">VLOOKUP($A21,[5]CurveFetch!$D$8:$R$1000,15,0)</f>
        <v>#N/A</v>
      </c>
      <c r="G21" s="240" t="e">
        <f aca="false">VLOOKUP($A21,[5]CurveFetch!$D$8:$R$1000,3,0)</f>
        <v>#N/A</v>
      </c>
      <c r="H21" s="240" t="e">
        <f aca="false">VLOOKUP($A21,[5]CurveFetch!$D$8:$R$1000,9,0)</f>
        <v>#N/A</v>
      </c>
      <c r="I21" s="240" t="e">
        <f aca="false">VLOOKUP($A21,[5]CurveFetch!$D$8:$R$1000,11,0)</f>
        <v>#N/A</v>
      </c>
      <c r="J21" s="240" t="e">
        <f aca="false">VLOOKUP($A21,[5]CurveFetch!$D$8:$R$1000,8,0)</f>
        <v>#N/A</v>
      </c>
      <c r="K21" s="240" t="e">
        <f aca="false">C21-J21</f>
        <v>#N/A</v>
      </c>
      <c r="L21" s="240" t="e">
        <f aca="false">C21-F21</f>
        <v>#N/A</v>
      </c>
      <c r="M21" s="240" t="e">
        <f aca="false">($B21+$C21)*$M$1</f>
        <v>#N/A</v>
      </c>
      <c r="N21" s="69" t="n">
        <f aca="false">DATE(YEAR(N20),MONTH(N20)+1,1)</f>
        <v>46478</v>
      </c>
      <c r="O21" s="240" t="e">
        <f aca="false">VLOOKUP($A21,[5]CurveFetch!$D$8:$V$1000,16,0)</f>
        <v>#N/A</v>
      </c>
      <c r="P21" s="241" t="e">
        <f aca="false">O21/2</f>
        <v>#N/A</v>
      </c>
      <c r="Q21" s="240" t="e">
        <f aca="false">VLOOKUP($A21,[5]CurveFetch!$D$8:$V$1000,16,0)</f>
        <v>#N/A</v>
      </c>
      <c r="R21" s="241" t="e">
        <f aca="false">Q21/2</f>
        <v>#N/A</v>
      </c>
      <c r="S21" s="240" t="e">
        <f aca="false">VLOOKUP($A21,[5]CurveFetch!$D$8:$V$1000,16,0)</f>
        <v>#N/A</v>
      </c>
      <c r="T21" s="241" t="e">
        <f aca="false">S21/2</f>
        <v>#N/A</v>
      </c>
      <c r="U21" s="240"/>
      <c r="V21" s="240"/>
      <c r="X21" s="55" t="s">
        <v>173</v>
      </c>
      <c r="Y21" s="242" t="e">
        <f aca="false">VLOOKUP(Y$19,$A$2:$H$600,3)</f>
        <v>#N/A</v>
      </c>
      <c r="Z21" s="242" t="e">
        <f aca="false">VLOOKUP(Z$19,$A$2:$H$600,3)</f>
        <v>#N/A</v>
      </c>
      <c r="AA21" s="242" t="e">
        <f aca="false">VLOOKUP(AA$19,$A$2:$H$600,3)</f>
        <v>#N/A</v>
      </c>
      <c r="AB21" s="242" t="e">
        <f aca="false">VLOOKUP(AB$19,$A$2:$H$600,3)</f>
        <v>#N/A</v>
      </c>
      <c r="AC21" s="242" t="e">
        <f aca="false">VLOOKUP(AC$19,$A$2:$H$600,3)</f>
        <v>#N/A</v>
      </c>
      <c r="AD21" s="242" t="e">
        <f aca="false">VLOOKUP(AD$19,$A$2:$H$600,3)</f>
        <v>#N/A</v>
      </c>
      <c r="AE21" s="242" t="e">
        <f aca="false">VLOOKUP(AE$19,$A$2:$H$600,3)</f>
        <v>#N/A</v>
      </c>
      <c r="AF21" s="245" t="e">
        <f aca="false">AVERAGE(Y21:AE21)</f>
        <v>#N/A</v>
      </c>
      <c r="AG21" s="244"/>
      <c r="AH21" s="55" t="s">
        <v>173</v>
      </c>
      <c r="AI21" s="242" t="e">
        <f aca="false">VLOOKUP(AI$19,$A$2:$H$600,3)</f>
        <v>#N/A</v>
      </c>
      <c r="AJ21" s="242" t="e">
        <f aca="false">VLOOKUP(AJ$19,$A$2:$H$600,3)</f>
        <v>#N/A</v>
      </c>
      <c r="AK21" s="242" t="e">
        <f aca="false">VLOOKUP(AK$19,$A$2:$H$600,3)</f>
        <v>#N/A</v>
      </c>
      <c r="AL21" s="242" t="e">
        <f aca="false">VLOOKUP(AL$19,$A$2:$H$600,3)</f>
        <v>#N/A</v>
      </c>
      <c r="AM21" s="242" t="e">
        <f aca="false">VLOOKUP(AM$19,$A$2:$H$600,3)</f>
        <v>#N/A</v>
      </c>
      <c r="AN21" s="245" t="e">
        <f aca="false">AVERAGE(AI21:AM21)</f>
        <v>#N/A</v>
      </c>
    </row>
    <row r="22" customFormat="false" ht="11.25" hidden="false" customHeight="false" outlineLevel="0" collapsed="false">
      <c r="A22" s="69" t="n">
        <f aca="false">DATE(YEAR(A21),MONTH(A21)+1,1)</f>
        <v>46508</v>
      </c>
      <c r="B22" s="240" t="e">
        <f aca="false">VLOOKUP($A22,[5]CurveFetch!$D$8:$R$1000,2,0)</f>
        <v>#N/A</v>
      </c>
      <c r="C22" s="240" t="e">
        <f aca="false">VLOOKUP($A22,[5]CurveFetch!$D$8:$R$1000,7,0)</f>
        <v>#N/A</v>
      </c>
      <c r="D22" s="240" t="e">
        <f aca="false">VLOOKUP($A22,[5]CurveFetch!$D$8:$R$1000,5,0)</f>
        <v>#N/A</v>
      </c>
      <c r="E22" s="240" t="e">
        <f aca="false">VLOOKUP($A22,[5]CurveFetch!$D$8:$R$1000,4,0)</f>
        <v>#N/A</v>
      </c>
      <c r="F22" s="240" t="e">
        <f aca="false">VLOOKUP($A22,[5]CurveFetch!$D$8:$R$1000,15,0)</f>
        <v>#N/A</v>
      </c>
      <c r="G22" s="240" t="e">
        <f aca="false">VLOOKUP($A22,[5]CurveFetch!$D$8:$R$1000,3,0)</f>
        <v>#N/A</v>
      </c>
      <c r="H22" s="240" t="e">
        <f aca="false">VLOOKUP($A22,[5]CurveFetch!$D$8:$R$1000,9,0)</f>
        <v>#N/A</v>
      </c>
      <c r="I22" s="240" t="e">
        <f aca="false">VLOOKUP($A22,[5]CurveFetch!$D$8:$R$1000,11,0)</f>
        <v>#N/A</v>
      </c>
      <c r="J22" s="240" t="e">
        <f aca="false">VLOOKUP($A22,[5]CurveFetch!$D$8:$R$1000,8,0)</f>
        <v>#N/A</v>
      </c>
      <c r="K22" s="240" t="e">
        <f aca="false">C22-J22</f>
        <v>#N/A</v>
      </c>
      <c r="L22" s="240" t="e">
        <f aca="false">C22-F22</f>
        <v>#N/A</v>
      </c>
      <c r="M22" s="240" t="e">
        <f aca="false">($B22+$C22)*$M$1</f>
        <v>#N/A</v>
      </c>
      <c r="N22" s="69" t="n">
        <f aca="false">DATE(YEAR(N21),MONTH(N21)+1,1)</f>
        <v>46508</v>
      </c>
      <c r="O22" s="240" t="e">
        <f aca="false">VLOOKUP($A22,[5]CurveFetch!$D$8:$V$1000,16,0)</f>
        <v>#N/A</v>
      </c>
      <c r="P22" s="241" t="e">
        <f aca="false">O22/2</f>
        <v>#N/A</v>
      </c>
      <c r="Q22" s="240" t="e">
        <f aca="false">VLOOKUP($A22,[5]CurveFetch!$D$8:$V$1000,16,0)</f>
        <v>#N/A</v>
      </c>
      <c r="R22" s="241" t="e">
        <f aca="false">Q22/2</f>
        <v>#N/A</v>
      </c>
      <c r="S22" s="240" t="e">
        <f aca="false">VLOOKUP($A22,[5]CurveFetch!$D$8:$V$1000,16,0)</f>
        <v>#N/A</v>
      </c>
      <c r="T22" s="241" t="e">
        <f aca="false">S22/2</f>
        <v>#N/A</v>
      </c>
      <c r="U22" s="240"/>
      <c r="V22" s="240"/>
      <c r="X22" s="55" t="s">
        <v>160</v>
      </c>
      <c r="Y22" s="242" t="e">
        <f aca="false">VLOOKUP(Y$19,$A$2:$H$600,6)</f>
        <v>#N/A</v>
      </c>
      <c r="Z22" s="242" t="e">
        <f aca="false">VLOOKUP(Z$19,$A$2:$H$600,6)</f>
        <v>#N/A</v>
      </c>
      <c r="AA22" s="242" t="e">
        <f aca="false">VLOOKUP(AA$19,$A$2:$H$600,6)</f>
        <v>#N/A</v>
      </c>
      <c r="AB22" s="242" t="e">
        <f aca="false">VLOOKUP(AB$19,$A$2:$H$600,6)</f>
        <v>#N/A</v>
      </c>
      <c r="AC22" s="242" t="e">
        <f aca="false">VLOOKUP(AC$19,$A$2:$H$600,6)</f>
        <v>#N/A</v>
      </c>
      <c r="AD22" s="242" t="e">
        <f aca="false">VLOOKUP(AD$19,$A$2:$H$600,6)</f>
        <v>#N/A</v>
      </c>
      <c r="AE22" s="242" t="e">
        <f aca="false">VLOOKUP(AE$19,$A$2:$H$600,6)</f>
        <v>#N/A</v>
      </c>
      <c r="AF22" s="245" t="e">
        <f aca="false">AVERAGE(Y22:AE22)</f>
        <v>#N/A</v>
      </c>
      <c r="AG22" s="244"/>
      <c r="AH22" s="55" t="s">
        <v>160</v>
      </c>
      <c r="AI22" s="242" t="e">
        <f aca="false">VLOOKUP(AI$19,$A$2:$H$600,6)</f>
        <v>#N/A</v>
      </c>
      <c r="AJ22" s="242" t="e">
        <f aca="false">VLOOKUP(AJ$19,$A$2:$H$600,6)</f>
        <v>#N/A</v>
      </c>
      <c r="AK22" s="242" t="e">
        <f aca="false">VLOOKUP(AK$19,$A$2:$H$600,6)</f>
        <v>#N/A</v>
      </c>
      <c r="AL22" s="242" t="e">
        <f aca="false">VLOOKUP(AL$19,$A$2:$H$600,6)</f>
        <v>#N/A</v>
      </c>
      <c r="AM22" s="242" t="e">
        <f aca="false">VLOOKUP(AM$19,$A$2:$H$600,6)</f>
        <v>#N/A</v>
      </c>
      <c r="AN22" s="245" t="e">
        <f aca="false">AVERAGE(AI22:AM22)</f>
        <v>#N/A</v>
      </c>
    </row>
    <row r="23" customFormat="false" ht="11.25" hidden="false" customHeight="false" outlineLevel="0" collapsed="false">
      <c r="A23" s="69" t="n">
        <f aca="false">DATE(YEAR(A22),MONTH(A22)+1,1)</f>
        <v>46539</v>
      </c>
      <c r="B23" s="240" t="e">
        <f aca="false">VLOOKUP($A23,[5]CurveFetch!$D$8:$R$1000,2,0)</f>
        <v>#N/A</v>
      </c>
      <c r="C23" s="240" t="e">
        <f aca="false">VLOOKUP($A23,[5]CurveFetch!$D$8:$R$1000,7,0)</f>
        <v>#N/A</v>
      </c>
      <c r="D23" s="240" t="e">
        <f aca="false">VLOOKUP($A23,[5]CurveFetch!$D$8:$R$1000,5,0)</f>
        <v>#N/A</v>
      </c>
      <c r="E23" s="240" t="e">
        <f aca="false">VLOOKUP($A23,[5]CurveFetch!$D$8:$R$1000,4,0)</f>
        <v>#N/A</v>
      </c>
      <c r="F23" s="240" t="e">
        <f aca="false">VLOOKUP($A23,[5]CurveFetch!$D$8:$R$1000,15,0)</f>
        <v>#N/A</v>
      </c>
      <c r="G23" s="240" t="e">
        <f aca="false">VLOOKUP($A23,[5]CurveFetch!$D$8:$R$1000,3,0)</f>
        <v>#N/A</v>
      </c>
      <c r="H23" s="240" t="e">
        <f aca="false">VLOOKUP($A23,[5]CurveFetch!$D$8:$R$1000,9,0)</f>
        <v>#N/A</v>
      </c>
      <c r="I23" s="240" t="e">
        <f aca="false">VLOOKUP($A23,[5]CurveFetch!$D$8:$R$1000,11,0)</f>
        <v>#N/A</v>
      </c>
      <c r="J23" s="240" t="e">
        <f aca="false">VLOOKUP($A23,[5]CurveFetch!$D$8:$R$1000,8,0)</f>
        <v>#N/A</v>
      </c>
      <c r="K23" s="240" t="e">
        <f aca="false">C23-J23</f>
        <v>#N/A</v>
      </c>
      <c r="L23" s="240" t="e">
        <f aca="false">C23-F23</f>
        <v>#N/A</v>
      </c>
      <c r="M23" s="240" t="e">
        <f aca="false">($B23+$C23)*$M$1</f>
        <v>#N/A</v>
      </c>
      <c r="N23" s="69" t="n">
        <f aca="false">DATE(YEAR(N22),MONTH(N22)+1,1)</f>
        <v>46539</v>
      </c>
      <c r="O23" s="240" t="e">
        <f aca="false">VLOOKUP($A23,[5]CurveFetch!$D$8:$V$1000,16,0)</f>
        <v>#N/A</v>
      </c>
      <c r="P23" s="241" t="e">
        <f aca="false">O23/2</f>
        <v>#N/A</v>
      </c>
      <c r="Q23" s="240" t="e">
        <f aca="false">VLOOKUP($A23,[5]CurveFetch!$D$8:$V$1000,16,0)</f>
        <v>#N/A</v>
      </c>
      <c r="R23" s="241" t="e">
        <f aca="false">Q23/2</f>
        <v>#N/A</v>
      </c>
      <c r="S23" s="240" t="e">
        <f aca="false">VLOOKUP($A23,[5]CurveFetch!$D$8:$V$1000,16,0)</f>
        <v>#N/A</v>
      </c>
      <c r="T23" s="241" t="e">
        <f aca="false">S23/2</f>
        <v>#N/A</v>
      </c>
      <c r="U23" s="240"/>
      <c r="V23" s="240"/>
      <c r="X23" s="55" t="s">
        <v>174</v>
      </c>
      <c r="Y23" s="242" t="e">
        <f aca="false">VLOOKUP(Y$19,$A$2:$H$600,4)</f>
        <v>#N/A</v>
      </c>
      <c r="Z23" s="242" t="e">
        <f aca="false">VLOOKUP(Z$19,$A$2:$H$600,4)</f>
        <v>#N/A</v>
      </c>
      <c r="AA23" s="242" t="e">
        <f aca="false">VLOOKUP(AA$19,$A$2:$H$600,4)</f>
        <v>#N/A</v>
      </c>
      <c r="AB23" s="242" t="e">
        <f aca="false">VLOOKUP(AB$19,$A$2:$H$600,4)</f>
        <v>#N/A</v>
      </c>
      <c r="AC23" s="242" t="e">
        <f aca="false">VLOOKUP(AC$19,$A$2:$H$600,4)</f>
        <v>#N/A</v>
      </c>
      <c r="AD23" s="242" t="e">
        <f aca="false">VLOOKUP(AD$19,$A$2:$H$600,4)</f>
        <v>#N/A</v>
      </c>
      <c r="AE23" s="242" t="e">
        <f aca="false">VLOOKUP(AE$19,$A$2:$H$600,4)</f>
        <v>#N/A</v>
      </c>
      <c r="AF23" s="245" t="e">
        <f aca="false">AVERAGE(Y23:AE23)</f>
        <v>#N/A</v>
      </c>
      <c r="AG23" s="244"/>
      <c r="AH23" s="55" t="s">
        <v>174</v>
      </c>
      <c r="AI23" s="242" t="e">
        <f aca="false">VLOOKUP(AI$19,$A$2:$H$600,4)</f>
        <v>#N/A</v>
      </c>
      <c r="AJ23" s="242" t="e">
        <f aca="false">VLOOKUP(AJ$19,$A$2:$H$600,4)</f>
        <v>#N/A</v>
      </c>
      <c r="AK23" s="242" t="e">
        <f aca="false">VLOOKUP(AK$19,$A$2:$H$600,4)</f>
        <v>#N/A</v>
      </c>
      <c r="AL23" s="242" t="e">
        <f aca="false">VLOOKUP(AL$19,$A$2:$H$600,4)</f>
        <v>#N/A</v>
      </c>
      <c r="AM23" s="242" t="e">
        <f aca="false">VLOOKUP(AM$19,$A$2:$H$600,4)</f>
        <v>#N/A</v>
      </c>
      <c r="AN23" s="245" t="e">
        <f aca="false">AVERAGE(AI23:AM23)</f>
        <v>#N/A</v>
      </c>
    </row>
    <row r="24" customFormat="false" ht="11.25" hidden="false" customHeight="false" outlineLevel="0" collapsed="false">
      <c r="A24" s="69" t="n">
        <f aca="false">DATE(YEAR(A23),MONTH(A23)+1,1)</f>
        <v>46569</v>
      </c>
      <c r="B24" s="240" t="e">
        <f aca="false">VLOOKUP($A24,[5]CurveFetch!$D$8:$R$1000,2,0)</f>
        <v>#N/A</v>
      </c>
      <c r="C24" s="240" t="e">
        <f aca="false">VLOOKUP($A24,[5]CurveFetch!$D$8:$R$1000,7,0)</f>
        <v>#N/A</v>
      </c>
      <c r="D24" s="240" t="e">
        <f aca="false">VLOOKUP($A24,[5]CurveFetch!$D$8:$R$1000,5,0)</f>
        <v>#N/A</v>
      </c>
      <c r="E24" s="240" t="e">
        <f aca="false">VLOOKUP($A24,[5]CurveFetch!$D$8:$R$1000,4,0)</f>
        <v>#N/A</v>
      </c>
      <c r="F24" s="240" t="e">
        <f aca="false">VLOOKUP($A24,[5]CurveFetch!$D$8:$R$1000,15,0)</f>
        <v>#N/A</v>
      </c>
      <c r="G24" s="240" t="e">
        <f aca="false">VLOOKUP($A24,[5]CurveFetch!$D$8:$R$1000,3,0)</f>
        <v>#N/A</v>
      </c>
      <c r="H24" s="240" t="e">
        <f aca="false">VLOOKUP($A24,[5]CurveFetch!$D$8:$R$1000,9,0)</f>
        <v>#N/A</v>
      </c>
      <c r="I24" s="240" t="e">
        <f aca="false">VLOOKUP($A24,[5]CurveFetch!$D$8:$R$1000,11,0)</f>
        <v>#N/A</v>
      </c>
      <c r="J24" s="240" t="e">
        <f aca="false">VLOOKUP($A24,[5]CurveFetch!$D$8:$R$1000,8,0)</f>
        <v>#N/A</v>
      </c>
      <c r="K24" s="240" t="e">
        <f aca="false">C24-J24</f>
        <v>#N/A</v>
      </c>
      <c r="L24" s="240" t="e">
        <f aca="false">C24-F24</f>
        <v>#N/A</v>
      </c>
      <c r="M24" s="240" t="e">
        <f aca="false">($B24+$C24)*$M$1</f>
        <v>#N/A</v>
      </c>
      <c r="N24" s="69" t="n">
        <f aca="false">DATE(YEAR(N23),MONTH(N23)+1,1)</f>
        <v>46569</v>
      </c>
      <c r="O24" s="240" t="e">
        <f aca="false">VLOOKUP($A24,[5]CurveFetch!$D$8:$V$1000,16,0)</f>
        <v>#N/A</v>
      </c>
      <c r="P24" s="241" t="e">
        <f aca="false">O24/2</f>
        <v>#N/A</v>
      </c>
      <c r="Q24" s="240" t="e">
        <f aca="false">VLOOKUP($A24,[5]CurveFetch!$D$8:$V$1000,16,0)</f>
        <v>#N/A</v>
      </c>
      <c r="R24" s="241" t="e">
        <f aca="false">Q24/2</f>
        <v>#N/A</v>
      </c>
      <c r="S24" s="240" t="e">
        <f aca="false">VLOOKUP($A24,[5]CurveFetch!$D$8:$V$1000,16,0)</f>
        <v>#N/A</v>
      </c>
      <c r="T24" s="241" t="e">
        <f aca="false">S24/2</f>
        <v>#N/A</v>
      </c>
      <c r="U24" s="240"/>
      <c r="V24" s="240"/>
      <c r="X24" s="55" t="s">
        <v>175</v>
      </c>
      <c r="Y24" s="242" t="e">
        <f aca="false">VLOOKUP(Y$19,$A$2:$H$600,7)</f>
        <v>#N/A</v>
      </c>
      <c r="Z24" s="242" t="e">
        <f aca="false">VLOOKUP(Z$19,$A$2:$H$600,7)</f>
        <v>#N/A</v>
      </c>
      <c r="AA24" s="242" t="e">
        <f aca="false">VLOOKUP(AA$19,$A$2:$H$600,7)</f>
        <v>#N/A</v>
      </c>
      <c r="AB24" s="242" t="e">
        <f aca="false">VLOOKUP(AB$19,$A$2:$H$600,7)</f>
        <v>#N/A</v>
      </c>
      <c r="AC24" s="242" t="e">
        <f aca="false">VLOOKUP(AC$19,$A$2:$H$600,7)</f>
        <v>#N/A</v>
      </c>
      <c r="AD24" s="242" t="e">
        <f aca="false">VLOOKUP(AD$19,$A$2:$H$600,7)</f>
        <v>#N/A</v>
      </c>
      <c r="AE24" s="242" t="e">
        <f aca="false">VLOOKUP(AE$19,$A$2:$H$600,7)</f>
        <v>#N/A</v>
      </c>
      <c r="AF24" s="245" t="e">
        <f aca="false">AVERAGE(Y24:AE24)</f>
        <v>#N/A</v>
      </c>
      <c r="AG24" s="244"/>
      <c r="AH24" s="55" t="s">
        <v>175</v>
      </c>
      <c r="AI24" s="242" t="e">
        <f aca="false">VLOOKUP(AI$19,$A$2:$H$600,7)</f>
        <v>#N/A</v>
      </c>
      <c r="AJ24" s="242" t="e">
        <f aca="false">VLOOKUP(AJ$19,$A$2:$H$600,7)</f>
        <v>#N/A</v>
      </c>
      <c r="AK24" s="242" t="e">
        <f aca="false">VLOOKUP(AK$19,$A$2:$H$600,7)</f>
        <v>#N/A</v>
      </c>
      <c r="AL24" s="242" t="e">
        <f aca="false">VLOOKUP(AL$19,$A$2:$H$600,7)</f>
        <v>#N/A</v>
      </c>
      <c r="AM24" s="242" t="e">
        <f aca="false">VLOOKUP(AM$19,$A$2:$H$600,7)</f>
        <v>#N/A</v>
      </c>
      <c r="AN24" s="245" t="e">
        <f aca="false">AVERAGE(AI24:AM24)</f>
        <v>#N/A</v>
      </c>
    </row>
    <row r="25" customFormat="false" ht="12" hidden="false" customHeight="false" outlineLevel="0" collapsed="false">
      <c r="A25" s="69" t="n">
        <f aca="false">DATE(YEAR(A24),MONTH(A24)+1,1)</f>
        <v>46600</v>
      </c>
      <c r="B25" s="240" t="e">
        <f aca="false">VLOOKUP($A25,[5]CurveFetch!$D$8:$R$1000,2,0)</f>
        <v>#N/A</v>
      </c>
      <c r="C25" s="240" t="e">
        <f aca="false">VLOOKUP($A25,[5]CurveFetch!$D$8:$R$1000,7,0)</f>
        <v>#N/A</v>
      </c>
      <c r="D25" s="240" t="e">
        <f aca="false">VLOOKUP($A25,[5]CurveFetch!$D$8:$R$1000,5,0)</f>
        <v>#N/A</v>
      </c>
      <c r="E25" s="240" t="e">
        <f aca="false">VLOOKUP($A25,[5]CurveFetch!$D$8:$R$1000,4,0)</f>
        <v>#N/A</v>
      </c>
      <c r="F25" s="240" t="e">
        <f aca="false">VLOOKUP($A25,[5]CurveFetch!$D$8:$R$1000,15,0)</f>
        <v>#N/A</v>
      </c>
      <c r="G25" s="240" t="e">
        <f aca="false">VLOOKUP($A25,[5]CurveFetch!$D$8:$R$1000,3,0)</f>
        <v>#N/A</v>
      </c>
      <c r="H25" s="240" t="e">
        <f aca="false">VLOOKUP($A25,[5]CurveFetch!$D$8:$R$1000,9,0)</f>
        <v>#N/A</v>
      </c>
      <c r="I25" s="240" t="e">
        <f aca="false">VLOOKUP($A25,[5]CurveFetch!$D$8:$R$1000,11,0)</f>
        <v>#N/A</v>
      </c>
      <c r="J25" s="240" t="e">
        <f aca="false">VLOOKUP($A25,[5]CurveFetch!$D$8:$R$1000,8,0)</f>
        <v>#N/A</v>
      </c>
      <c r="K25" s="240" t="e">
        <f aca="false">C25-J25</f>
        <v>#N/A</v>
      </c>
      <c r="L25" s="240" t="e">
        <f aca="false">C25-F25</f>
        <v>#N/A</v>
      </c>
      <c r="M25" s="240" t="e">
        <f aca="false">($B25+$C25)*$M$1</f>
        <v>#N/A</v>
      </c>
      <c r="N25" s="69" t="n">
        <f aca="false">DATE(YEAR(N24),MONTH(N24)+1,1)</f>
        <v>46600</v>
      </c>
      <c r="O25" s="240" t="e">
        <f aca="false">VLOOKUP($A25,[5]CurveFetch!$D$8:$V$1000,16,0)</f>
        <v>#N/A</v>
      </c>
      <c r="P25" s="241" t="e">
        <f aca="false">O25/2</f>
        <v>#N/A</v>
      </c>
      <c r="Q25" s="240" t="e">
        <f aca="false">VLOOKUP($A25,[5]CurveFetch!$D$8:$V$1000,16,0)</f>
        <v>#N/A</v>
      </c>
      <c r="R25" s="241" t="e">
        <f aca="false">Q25/2</f>
        <v>#N/A</v>
      </c>
      <c r="S25" s="240" t="e">
        <f aca="false">VLOOKUP($A25,[5]CurveFetch!$D$8:$V$1000,16,0)</f>
        <v>#N/A</v>
      </c>
      <c r="T25" s="241" t="e">
        <f aca="false">S25/2</f>
        <v>#N/A</v>
      </c>
      <c r="U25" s="240"/>
      <c r="V25" s="240"/>
      <c r="X25" s="55" t="s">
        <v>159</v>
      </c>
      <c r="Y25" s="242" t="e">
        <f aca="false">VLOOKUP(Y$19,$A$2:$H$600,5)</f>
        <v>#N/A</v>
      </c>
      <c r="Z25" s="242" t="e">
        <f aca="false">VLOOKUP(Z$19,$A$2:$H$600,5)</f>
        <v>#N/A</v>
      </c>
      <c r="AA25" s="242" t="e">
        <f aca="false">VLOOKUP(AA$19,$A$2:$H$600,5)</f>
        <v>#N/A</v>
      </c>
      <c r="AB25" s="242" t="e">
        <f aca="false">VLOOKUP(AB$19,$A$2:$H$600,5)</f>
        <v>#N/A</v>
      </c>
      <c r="AC25" s="242" t="e">
        <f aca="false">VLOOKUP(AC$19,$A$2:$H$600,5)</f>
        <v>#N/A</v>
      </c>
      <c r="AD25" s="242" t="e">
        <f aca="false">VLOOKUP(AD$19,$A$2:$H$600,5)</f>
        <v>#N/A</v>
      </c>
      <c r="AE25" s="242" t="e">
        <f aca="false">VLOOKUP(AE$19,$A$2:$H$600,5)</f>
        <v>#N/A</v>
      </c>
      <c r="AF25" s="246" t="e">
        <f aca="false">AVERAGE(Y25:AE25)</f>
        <v>#N/A</v>
      </c>
      <c r="AG25" s="244"/>
      <c r="AH25" s="55" t="s">
        <v>159</v>
      </c>
      <c r="AI25" s="242" t="e">
        <f aca="false">VLOOKUP(AI$19,$A$2:$H$600,5)</f>
        <v>#N/A</v>
      </c>
      <c r="AJ25" s="242" t="e">
        <f aca="false">VLOOKUP(AJ$19,$A$2:$H$600,5)</f>
        <v>#N/A</v>
      </c>
      <c r="AK25" s="242" t="e">
        <f aca="false">VLOOKUP(AK$19,$A$2:$H$600,5)</f>
        <v>#N/A</v>
      </c>
      <c r="AL25" s="242" t="e">
        <f aca="false">VLOOKUP(AL$19,$A$2:$H$600,5)</f>
        <v>#N/A</v>
      </c>
      <c r="AM25" s="242" t="e">
        <f aca="false">VLOOKUP(AM$19,$A$2:$H$600,5)</f>
        <v>#N/A</v>
      </c>
      <c r="AN25" s="246" t="e">
        <f aca="false">AVERAGE(AI25:AM25)</f>
        <v>#N/A</v>
      </c>
    </row>
    <row r="26" customFormat="false" ht="11.25" hidden="false" customHeight="false" outlineLevel="0" collapsed="false">
      <c r="A26" s="69" t="n">
        <f aca="false">DATE(YEAR(A25),MONTH(A25)+1,1)</f>
        <v>46631</v>
      </c>
      <c r="B26" s="240" t="e">
        <f aca="false">VLOOKUP($A26,[5]CurveFetch!$D$8:$R$1000,2,0)</f>
        <v>#N/A</v>
      </c>
      <c r="C26" s="240" t="e">
        <f aca="false">VLOOKUP($A26,[5]CurveFetch!$D$8:$R$1000,7,0)</f>
        <v>#N/A</v>
      </c>
      <c r="D26" s="240" t="e">
        <f aca="false">VLOOKUP($A26,[5]CurveFetch!$D$8:$R$1000,5,0)</f>
        <v>#N/A</v>
      </c>
      <c r="E26" s="240" t="e">
        <f aca="false">VLOOKUP($A26,[5]CurveFetch!$D$8:$R$1000,4,0)</f>
        <v>#N/A</v>
      </c>
      <c r="F26" s="240" t="e">
        <f aca="false">VLOOKUP($A26,[5]CurveFetch!$D$8:$R$1000,15,0)</f>
        <v>#N/A</v>
      </c>
      <c r="G26" s="240" t="e">
        <f aca="false">VLOOKUP($A26,[5]CurveFetch!$D$8:$R$1000,3,0)</f>
        <v>#N/A</v>
      </c>
      <c r="H26" s="240" t="e">
        <f aca="false">VLOOKUP($A26,[5]CurveFetch!$D$8:$R$1000,9,0)</f>
        <v>#N/A</v>
      </c>
      <c r="I26" s="240" t="e">
        <f aca="false">VLOOKUP($A26,[5]CurveFetch!$D$8:$R$1000,11,0)</f>
        <v>#N/A</v>
      </c>
      <c r="J26" s="240" t="e">
        <f aca="false">VLOOKUP($A26,[5]CurveFetch!$D$8:$R$1000,8,0)</f>
        <v>#N/A</v>
      </c>
      <c r="K26" s="240" t="e">
        <f aca="false">C26-J26</f>
        <v>#N/A</v>
      </c>
      <c r="L26" s="240" t="e">
        <f aca="false">C26-F26</f>
        <v>#N/A</v>
      </c>
      <c r="M26" s="240" t="e">
        <f aca="false">($B26+$C26)*$M$1</f>
        <v>#N/A</v>
      </c>
      <c r="N26" s="69" t="n">
        <f aca="false">DATE(YEAR(N25),MONTH(N25)+1,1)</f>
        <v>46631</v>
      </c>
      <c r="O26" s="240" t="e">
        <f aca="false">VLOOKUP($A26,[5]CurveFetch!$D$8:$V$1000,16,0)</f>
        <v>#N/A</v>
      </c>
      <c r="P26" s="241" t="e">
        <f aca="false">O26/2</f>
        <v>#N/A</v>
      </c>
      <c r="Q26" s="240" t="e">
        <f aca="false">VLOOKUP($A26,[5]CurveFetch!$D$8:$V$1000,16,0)</f>
        <v>#N/A</v>
      </c>
      <c r="R26" s="241" t="e">
        <f aca="false">Q26/2</f>
        <v>#N/A</v>
      </c>
      <c r="S26" s="240" t="e">
        <f aca="false">VLOOKUP($A26,[5]CurveFetch!$D$8:$V$1000,16,0)</f>
        <v>#N/A</v>
      </c>
      <c r="T26" s="241" t="e">
        <f aca="false">S26/2</f>
        <v>#N/A</v>
      </c>
      <c r="U26" s="240"/>
      <c r="V26" s="240"/>
    </row>
    <row r="27" customFormat="false" ht="11.25" hidden="false" customHeight="false" outlineLevel="0" collapsed="false">
      <c r="A27" s="69" t="n">
        <f aca="false">DATE(YEAR(A26),MONTH(A26)+1,1)</f>
        <v>46661</v>
      </c>
      <c r="B27" s="240" t="e">
        <f aca="false">VLOOKUP($A27,[5]CurveFetch!$D$8:$R$1000,2,0)</f>
        <v>#N/A</v>
      </c>
      <c r="C27" s="240" t="e">
        <f aca="false">VLOOKUP($A27,[5]CurveFetch!$D$8:$R$1000,7,0)</f>
        <v>#N/A</v>
      </c>
      <c r="D27" s="240" t="e">
        <f aca="false">VLOOKUP($A27,[5]CurveFetch!$D$8:$R$1000,5,0)</f>
        <v>#N/A</v>
      </c>
      <c r="E27" s="240" t="e">
        <f aca="false">VLOOKUP($A27,[5]CurveFetch!$D$8:$R$1000,4,0)</f>
        <v>#N/A</v>
      </c>
      <c r="F27" s="240" t="e">
        <f aca="false">VLOOKUP($A27,[5]CurveFetch!$D$8:$R$1000,15,0)</f>
        <v>#N/A</v>
      </c>
      <c r="G27" s="240" t="e">
        <f aca="false">VLOOKUP($A27,[5]CurveFetch!$D$8:$R$1000,3,0)</f>
        <v>#N/A</v>
      </c>
      <c r="H27" s="240" t="e">
        <f aca="false">VLOOKUP($A27,[5]CurveFetch!$D$8:$R$1000,9,0)</f>
        <v>#N/A</v>
      </c>
      <c r="I27" s="240" t="e">
        <f aca="false">VLOOKUP($A27,[5]CurveFetch!$D$8:$R$1000,11,0)</f>
        <v>#N/A</v>
      </c>
      <c r="J27" s="240" t="e">
        <f aca="false">VLOOKUP($A27,[5]CurveFetch!$D$8:$R$1000,8,0)</f>
        <v>#N/A</v>
      </c>
      <c r="K27" s="240" t="e">
        <f aca="false">C27-J27</f>
        <v>#N/A</v>
      </c>
      <c r="L27" s="240" t="e">
        <f aca="false">C27-F27</f>
        <v>#N/A</v>
      </c>
      <c r="M27" s="240" t="e">
        <f aca="false">($B27+$C27)*$M$1</f>
        <v>#N/A</v>
      </c>
      <c r="N27" s="69" t="n">
        <f aca="false">DATE(YEAR(N26),MONTH(N26)+1,1)</f>
        <v>46661</v>
      </c>
      <c r="O27" s="240" t="e">
        <f aca="false">VLOOKUP($A27,[5]CurveFetch!$D$8:$V$1000,16,0)</f>
        <v>#N/A</v>
      </c>
      <c r="P27" s="241" t="e">
        <f aca="false">O27/2</f>
        <v>#N/A</v>
      </c>
      <c r="Q27" s="240" t="e">
        <f aca="false">VLOOKUP($A27,[5]CurveFetch!$D$8:$V$1000,16,0)</f>
        <v>#N/A</v>
      </c>
      <c r="R27" s="241" t="e">
        <f aca="false">Q27/2</f>
        <v>#N/A</v>
      </c>
      <c r="S27" s="240" t="e">
        <f aca="false">VLOOKUP($A27,[5]CurveFetch!$D$8:$V$1000,16,0)</f>
        <v>#N/A</v>
      </c>
      <c r="T27" s="241" t="e">
        <f aca="false">S27/2</f>
        <v>#N/A</v>
      </c>
      <c r="U27" s="240"/>
      <c r="V27" s="240"/>
    </row>
    <row r="28" customFormat="false" ht="12" hidden="false" customHeight="false" outlineLevel="0" collapsed="false">
      <c r="A28" s="69" t="n">
        <f aca="false">DATE(YEAR(A27),MONTH(A27)+1,1)</f>
        <v>46692</v>
      </c>
      <c r="B28" s="240" t="e">
        <f aca="false">VLOOKUP($A28,[5]CurveFetch!$D$8:$R$1000,2,0)</f>
        <v>#N/A</v>
      </c>
      <c r="C28" s="240" t="e">
        <f aca="false">VLOOKUP($A28,[5]CurveFetch!$D$8:$R$1000,7,0)</f>
        <v>#N/A</v>
      </c>
      <c r="D28" s="240" t="e">
        <f aca="false">VLOOKUP($A28,[5]CurveFetch!$D$8:$R$1000,5,0)</f>
        <v>#N/A</v>
      </c>
      <c r="E28" s="240" t="e">
        <f aca="false">VLOOKUP($A28,[5]CurveFetch!$D$8:$R$1000,4,0)</f>
        <v>#N/A</v>
      </c>
      <c r="F28" s="240" t="e">
        <f aca="false">VLOOKUP($A28,[5]CurveFetch!$D$8:$R$1000,15,0)</f>
        <v>#N/A</v>
      </c>
      <c r="G28" s="240" t="e">
        <f aca="false">VLOOKUP($A28,[5]CurveFetch!$D$8:$R$1000,3,0)</f>
        <v>#N/A</v>
      </c>
      <c r="H28" s="240" t="e">
        <f aca="false">VLOOKUP($A28,[5]CurveFetch!$D$8:$R$1000,9,0)</f>
        <v>#N/A</v>
      </c>
      <c r="I28" s="240" t="e">
        <f aca="false">VLOOKUP($A28,[5]CurveFetch!$D$8:$R$1000,11,0)</f>
        <v>#N/A</v>
      </c>
      <c r="J28" s="240" t="e">
        <f aca="false">VLOOKUP($A28,[5]CurveFetch!$D$8:$R$1000,8,0)</f>
        <v>#N/A</v>
      </c>
      <c r="K28" s="240" t="e">
        <f aca="false">C28-J28</f>
        <v>#N/A</v>
      </c>
      <c r="L28" s="240" t="e">
        <f aca="false">C28-F28</f>
        <v>#N/A</v>
      </c>
      <c r="M28" s="240" t="e">
        <f aca="false">($B28+$C28)*$M$1</f>
        <v>#N/A</v>
      </c>
      <c r="N28" s="69" t="n">
        <f aca="false">DATE(YEAR(N27),MONTH(N27)+1,1)</f>
        <v>46692</v>
      </c>
      <c r="O28" s="240" t="e">
        <f aca="false">VLOOKUP($A28,[5]CurveFetch!$D$8:$V$1000,16,0)</f>
        <v>#N/A</v>
      </c>
      <c r="P28" s="241" t="e">
        <f aca="false">O28/2</f>
        <v>#N/A</v>
      </c>
      <c r="Q28" s="240" t="e">
        <f aca="false">VLOOKUP($A28,[5]CurveFetch!$D$8:$V$1000,16,0)</f>
        <v>#N/A</v>
      </c>
      <c r="R28" s="241" t="e">
        <f aca="false">Q28/2</f>
        <v>#N/A</v>
      </c>
      <c r="S28" s="240" t="e">
        <f aca="false">VLOOKUP($A28,[5]CurveFetch!$D$8:$V$1000,16,0)</f>
        <v>#N/A</v>
      </c>
      <c r="T28" s="241" t="e">
        <f aca="false">S28/2</f>
        <v>#N/A</v>
      </c>
      <c r="U28" s="240"/>
      <c r="V28" s="240"/>
      <c r="Y28" s="232" t="n">
        <v>38078</v>
      </c>
      <c r="Z28" s="232" t="n">
        <v>38108</v>
      </c>
      <c r="AA28" s="232" t="n">
        <v>38139</v>
      </c>
      <c r="AB28" s="232" t="n">
        <v>38169</v>
      </c>
      <c r="AC28" s="232" t="n">
        <v>38200</v>
      </c>
      <c r="AD28" s="232" t="n">
        <v>38231</v>
      </c>
      <c r="AE28" s="232" t="n">
        <v>38261</v>
      </c>
      <c r="AF28" s="55" t="s">
        <v>180</v>
      </c>
      <c r="AG28" s="55"/>
      <c r="AI28" s="232" t="n">
        <v>38292</v>
      </c>
      <c r="AJ28" s="232" t="n">
        <v>38322</v>
      </c>
      <c r="AK28" s="232" t="n">
        <v>38353</v>
      </c>
      <c r="AL28" s="232" t="n">
        <v>38384</v>
      </c>
      <c r="AM28" s="232" t="n">
        <v>38412</v>
      </c>
      <c r="AN28" s="50" t="s">
        <v>181</v>
      </c>
    </row>
    <row r="29" customFormat="false" ht="11.25" hidden="false" customHeight="false" outlineLevel="0" collapsed="false">
      <c r="A29" s="69" t="n">
        <f aca="false">DATE(YEAR(A28),MONTH(A28)+1,1)</f>
        <v>46722</v>
      </c>
      <c r="B29" s="240" t="e">
        <f aca="false">VLOOKUP($A29,[5]CurveFetch!$D$8:$R$1000,2,0)</f>
        <v>#N/A</v>
      </c>
      <c r="C29" s="240" t="e">
        <f aca="false">VLOOKUP($A29,[5]CurveFetch!$D$8:$R$1000,7,0)</f>
        <v>#N/A</v>
      </c>
      <c r="D29" s="240" t="e">
        <f aca="false">VLOOKUP($A29,[5]CurveFetch!$D$8:$R$1000,5,0)</f>
        <v>#N/A</v>
      </c>
      <c r="E29" s="240" t="e">
        <f aca="false">VLOOKUP($A29,[5]CurveFetch!$D$8:$R$1000,4,0)</f>
        <v>#N/A</v>
      </c>
      <c r="F29" s="240" t="e">
        <f aca="false">VLOOKUP($A29,[5]CurveFetch!$D$8:$R$1000,15,0)</f>
        <v>#N/A</v>
      </c>
      <c r="G29" s="240" t="e">
        <f aca="false">VLOOKUP($A29,[5]CurveFetch!$D$8:$R$1000,3,0)</f>
        <v>#N/A</v>
      </c>
      <c r="H29" s="240" t="e">
        <f aca="false">VLOOKUP($A29,[5]CurveFetch!$D$8:$R$1000,9,0)</f>
        <v>#N/A</v>
      </c>
      <c r="I29" s="240" t="e">
        <f aca="false">VLOOKUP($A29,[5]CurveFetch!$D$8:$R$1000,11,0)</f>
        <v>#N/A</v>
      </c>
      <c r="J29" s="240" t="e">
        <f aca="false">VLOOKUP($A29,[5]CurveFetch!$D$8:$R$1000,8,0)</f>
        <v>#N/A</v>
      </c>
      <c r="K29" s="240" t="e">
        <f aca="false">C29-J29</f>
        <v>#N/A</v>
      </c>
      <c r="L29" s="240" t="e">
        <f aca="false">C29-F29</f>
        <v>#N/A</v>
      </c>
      <c r="M29" s="240" t="e">
        <f aca="false">($B29+$C29)*$M$1</f>
        <v>#N/A</v>
      </c>
      <c r="N29" s="69" t="n">
        <f aca="false">DATE(YEAR(N28),MONTH(N28)+1,1)</f>
        <v>46722</v>
      </c>
      <c r="O29" s="240" t="e">
        <f aca="false">VLOOKUP($A29,[5]CurveFetch!$D$8:$V$1000,16,0)</f>
        <v>#N/A</v>
      </c>
      <c r="P29" s="241" t="e">
        <f aca="false">O29/2</f>
        <v>#N/A</v>
      </c>
      <c r="Q29" s="240" t="e">
        <f aca="false">VLOOKUP($A29,[5]CurveFetch!$D$8:$V$1000,16,0)</f>
        <v>#N/A</v>
      </c>
      <c r="R29" s="241" t="e">
        <f aca="false">Q29/2</f>
        <v>#N/A</v>
      </c>
      <c r="S29" s="240" t="e">
        <f aca="false">VLOOKUP($A29,[5]CurveFetch!$D$8:$V$1000,16,0)</f>
        <v>#N/A</v>
      </c>
      <c r="T29" s="241" t="e">
        <f aca="false">S29/2</f>
        <v>#N/A</v>
      </c>
      <c r="U29" s="240"/>
      <c r="V29" s="240"/>
      <c r="X29" s="55" t="s">
        <v>70</v>
      </c>
      <c r="Y29" s="242" t="e">
        <f aca="false">VLOOKUP(Y$28,$A$2:$H$600,2)</f>
        <v>#N/A</v>
      </c>
      <c r="Z29" s="242" t="e">
        <f aca="false">VLOOKUP(Z$28,$A$2:$H$600,2)</f>
        <v>#N/A</v>
      </c>
      <c r="AA29" s="242" t="e">
        <f aca="false">VLOOKUP(AA$28,$A$2:$H$600,2)</f>
        <v>#N/A</v>
      </c>
      <c r="AB29" s="242" t="e">
        <f aca="false">VLOOKUP(AB$28,$A$2:$H$600,2)</f>
        <v>#N/A</v>
      </c>
      <c r="AC29" s="242" t="e">
        <f aca="false">VLOOKUP(AC$28,$A$2:$H$600,2)</f>
        <v>#N/A</v>
      </c>
      <c r="AD29" s="242" t="e">
        <f aca="false">VLOOKUP(AD$28,$A$2:$H$600,2)</f>
        <v>#N/A</v>
      </c>
      <c r="AE29" s="242" t="e">
        <f aca="false">VLOOKUP(AE$28,$A$2:$H$600,2)</f>
        <v>#N/A</v>
      </c>
      <c r="AF29" s="243" t="e">
        <f aca="false">AVERAGE(Y29:AE29)</f>
        <v>#N/A</v>
      </c>
      <c r="AG29" s="244"/>
      <c r="AH29" s="55" t="s">
        <v>70</v>
      </c>
      <c r="AI29" s="242" t="e">
        <f aca="false">VLOOKUP(AI$28,$A$2:$H$600,2)</f>
        <v>#N/A</v>
      </c>
      <c r="AJ29" s="242" t="e">
        <f aca="false">VLOOKUP(AJ$28,$A$2:$H$600,2)</f>
        <v>#N/A</v>
      </c>
      <c r="AK29" s="242" t="e">
        <f aca="false">VLOOKUP(AK$28,$A$2:$H$600,2)</f>
        <v>#N/A</v>
      </c>
      <c r="AL29" s="242" t="e">
        <f aca="false">VLOOKUP(AL$28,$A$2:$H$600,2)</f>
        <v>#N/A</v>
      </c>
      <c r="AM29" s="242" t="e">
        <f aca="false">VLOOKUP(AM$28,$A$2:$H$600,2)</f>
        <v>#N/A</v>
      </c>
      <c r="AN29" s="243" t="e">
        <f aca="false">AVERAGE(AI29:AM29)</f>
        <v>#N/A</v>
      </c>
    </row>
    <row r="30" customFormat="false" ht="11.25" hidden="false" customHeight="false" outlineLevel="0" collapsed="false">
      <c r="A30" s="69" t="n">
        <f aca="false">DATE(YEAR(A29),MONTH(A29)+1,1)</f>
        <v>46753</v>
      </c>
      <c r="B30" s="240" t="e">
        <f aca="false">VLOOKUP($A30,[5]CurveFetch!$D$8:$R$1000,2,0)</f>
        <v>#N/A</v>
      </c>
      <c r="C30" s="240" t="e">
        <f aca="false">VLOOKUP($A30,[5]CurveFetch!$D$8:$R$1000,7,0)</f>
        <v>#N/A</v>
      </c>
      <c r="D30" s="240" t="e">
        <f aca="false">VLOOKUP($A30,[5]CurveFetch!$D$8:$R$1000,5,0)</f>
        <v>#N/A</v>
      </c>
      <c r="E30" s="240" t="e">
        <f aca="false">VLOOKUP($A30,[5]CurveFetch!$D$8:$R$1000,4,0)</f>
        <v>#N/A</v>
      </c>
      <c r="F30" s="240" t="e">
        <f aca="false">VLOOKUP($A30,[5]CurveFetch!$D$8:$R$1000,15,0)</f>
        <v>#N/A</v>
      </c>
      <c r="G30" s="240" t="e">
        <f aca="false">VLOOKUP($A30,[5]CurveFetch!$D$8:$R$1000,3,0)</f>
        <v>#N/A</v>
      </c>
      <c r="H30" s="240" t="e">
        <f aca="false">VLOOKUP($A30,[5]CurveFetch!$D$8:$R$1000,9,0)</f>
        <v>#N/A</v>
      </c>
      <c r="I30" s="240" t="e">
        <f aca="false">VLOOKUP($A30,[5]CurveFetch!$D$8:$R$1000,11,0)</f>
        <v>#N/A</v>
      </c>
      <c r="J30" s="240" t="e">
        <f aca="false">VLOOKUP($A30,[5]CurveFetch!$D$8:$R$1000,8,0)</f>
        <v>#N/A</v>
      </c>
      <c r="K30" s="240" t="e">
        <f aca="false">C30-J30</f>
        <v>#N/A</v>
      </c>
      <c r="L30" s="240" t="e">
        <f aca="false">C30-F30</f>
        <v>#N/A</v>
      </c>
      <c r="M30" s="240" t="e">
        <f aca="false">($B30+$C30)*$M$1</f>
        <v>#N/A</v>
      </c>
      <c r="N30" s="69" t="n">
        <f aca="false">DATE(YEAR(N29),MONTH(N29)+1,1)</f>
        <v>46753</v>
      </c>
      <c r="O30" s="240" t="e">
        <f aca="false">VLOOKUP($A30,[5]CurveFetch!$D$8:$V$1000,16,0)</f>
        <v>#N/A</v>
      </c>
      <c r="P30" s="241" t="e">
        <f aca="false">O30/2</f>
        <v>#N/A</v>
      </c>
      <c r="Q30" s="240" t="e">
        <f aca="false">VLOOKUP($A30,[5]CurveFetch!$D$8:$V$1000,16,0)</f>
        <v>#N/A</v>
      </c>
      <c r="R30" s="241" t="e">
        <f aca="false">Q30/2</f>
        <v>#N/A</v>
      </c>
      <c r="S30" s="240" t="e">
        <f aca="false">VLOOKUP($A30,[5]CurveFetch!$D$8:$V$1000,16,0)</f>
        <v>#N/A</v>
      </c>
      <c r="T30" s="241" t="e">
        <f aca="false">S30/2</f>
        <v>#N/A</v>
      </c>
      <c r="U30" s="240"/>
      <c r="V30" s="240"/>
      <c r="X30" s="55" t="s">
        <v>173</v>
      </c>
      <c r="Y30" s="242" t="e">
        <f aca="false">VLOOKUP(Y$28,$A$2:$H$600,3)</f>
        <v>#N/A</v>
      </c>
      <c r="Z30" s="242" t="e">
        <f aca="false">VLOOKUP(Z$28,$A$2:$H$600,3)</f>
        <v>#N/A</v>
      </c>
      <c r="AA30" s="242" t="e">
        <f aca="false">VLOOKUP(AA$28,$A$2:$H$600,3)</f>
        <v>#N/A</v>
      </c>
      <c r="AB30" s="242" t="e">
        <f aca="false">VLOOKUP(AB$28,$A$2:$H$600,3)</f>
        <v>#N/A</v>
      </c>
      <c r="AC30" s="242" t="e">
        <f aca="false">VLOOKUP(AC$28,$A$2:$H$600,3)</f>
        <v>#N/A</v>
      </c>
      <c r="AD30" s="242" t="e">
        <f aca="false">VLOOKUP(AD$28,$A$2:$H$600,3)</f>
        <v>#N/A</v>
      </c>
      <c r="AE30" s="242" t="e">
        <f aca="false">VLOOKUP(AE$28,$A$2:$H$600,3)</f>
        <v>#N/A</v>
      </c>
      <c r="AF30" s="245" t="e">
        <f aca="false">AVERAGE(Y30:AE30)</f>
        <v>#N/A</v>
      </c>
      <c r="AG30" s="244"/>
      <c r="AH30" s="55" t="s">
        <v>173</v>
      </c>
      <c r="AI30" s="242" t="e">
        <f aca="false">VLOOKUP(AI$28,$A$2:$H$600,3)</f>
        <v>#N/A</v>
      </c>
      <c r="AJ30" s="242" t="e">
        <f aca="false">VLOOKUP(AJ$28,$A$2:$H$600,3)</f>
        <v>#N/A</v>
      </c>
      <c r="AK30" s="242" t="e">
        <f aca="false">VLOOKUP(AK$28,$A$2:$H$600,3)</f>
        <v>#N/A</v>
      </c>
      <c r="AL30" s="242" t="e">
        <f aca="false">VLOOKUP(AL$28,$A$2:$H$600,3)</f>
        <v>#N/A</v>
      </c>
      <c r="AM30" s="242" t="e">
        <f aca="false">VLOOKUP(AM$28,$A$2:$H$600,3)</f>
        <v>#N/A</v>
      </c>
      <c r="AN30" s="245" t="e">
        <f aca="false">AVERAGE(AI30:AM30)</f>
        <v>#N/A</v>
      </c>
    </row>
    <row r="31" customFormat="false" ht="11.25" hidden="false" customHeight="false" outlineLevel="0" collapsed="false">
      <c r="A31" s="69" t="n">
        <f aca="false">DATE(YEAR(A30),MONTH(A30)+1,1)</f>
        <v>46784</v>
      </c>
      <c r="B31" s="240" t="e">
        <f aca="false">VLOOKUP($A31,[5]CurveFetch!$D$8:$R$1000,2,0)</f>
        <v>#N/A</v>
      </c>
      <c r="C31" s="240" t="e">
        <f aca="false">VLOOKUP($A31,[5]CurveFetch!$D$8:$R$1000,7,0)</f>
        <v>#N/A</v>
      </c>
      <c r="D31" s="240" t="e">
        <f aca="false">VLOOKUP($A31,[5]CurveFetch!$D$8:$R$1000,5,0)</f>
        <v>#N/A</v>
      </c>
      <c r="E31" s="240" t="e">
        <f aca="false">VLOOKUP($A31,[5]CurveFetch!$D$8:$R$1000,4,0)</f>
        <v>#N/A</v>
      </c>
      <c r="F31" s="240" t="e">
        <f aca="false">VLOOKUP($A31,[5]CurveFetch!$D$8:$R$1000,15,0)</f>
        <v>#N/A</v>
      </c>
      <c r="G31" s="240" t="e">
        <f aca="false">VLOOKUP($A31,[5]CurveFetch!$D$8:$R$1000,3,0)</f>
        <v>#N/A</v>
      </c>
      <c r="H31" s="240" t="e">
        <f aca="false">VLOOKUP($A31,[5]CurveFetch!$D$8:$R$1000,9,0)</f>
        <v>#N/A</v>
      </c>
      <c r="I31" s="240" t="e">
        <f aca="false">VLOOKUP($A31,[5]CurveFetch!$D$8:$R$1000,11,0)</f>
        <v>#N/A</v>
      </c>
      <c r="J31" s="240" t="e">
        <f aca="false">VLOOKUP($A31,[5]CurveFetch!$D$8:$R$1000,8,0)</f>
        <v>#N/A</v>
      </c>
      <c r="K31" s="240" t="e">
        <f aca="false">C31-J31</f>
        <v>#N/A</v>
      </c>
      <c r="L31" s="240" t="e">
        <f aca="false">C31-F31</f>
        <v>#N/A</v>
      </c>
      <c r="M31" s="240" t="e">
        <f aca="false">($B31+$C31)*$M$1</f>
        <v>#N/A</v>
      </c>
      <c r="N31" s="69" t="n">
        <f aca="false">DATE(YEAR(N30),MONTH(N30)+1,1)</f>
        <v>46784</v>
      </c>
      <c r="O31" s="240" t="e">
        <f aca="false">VLOOKUP($A31,[5]CurveFetch!$D$8:$V$1000,16,0)</f>
        <v>#N/A</v>
      </c>
      <c r="P31" s="241" t="e">
        <f aca="false">O31/2</f>
        <v>#N/A</v>
      </c>
      <c r="Q31" s="240" t="e">
        <f aca="false">VLOOKUP($A31,[5]CurveFetch!$D$8:$V$1000,16,0)</f>
        <v>#N/A</v>
      </c>
      <c r="R31" s="241" t="e">
        <f aca="false">Q31/2</f>
        <v>#N/A</v>
      </c>
      <c r="S31" s="240" t="e">
        <f aca="false">VLOOKUP($A31,[5]CurveFetch!$D$8:$V$1000,16,0)</f>
        <v>#N/A</v>
      </c>
      <c r="T31" s="241" t="e">
        <f aca="false">S31/2</f>
        <v>#N/A</v>
      </c>
      <c r="U31" s="240"/>
      <c r="V31" s="240"/>
      <c r="X31" s="55" t="s">
        <v>160</v>
      </c>
      <c r="Y31" s="242" t="e">
        <f aca="false">VLOOKUP(Y$28,$A$2:$H$600,6)</f>
        <v>#N/A</v>
      </c>
      <c r="Z31" s="242" t="e">
        <f aca="false">VLOOKUP(Z$28,$A$2:$H$600,6)</f>
        <v>#N/A</v>
      </c>
      <c r="AA31" s="242" t="e">
        <f aca="false">VLOOKUP(AA$28,$A$2:$H$600,6)</f>
        <v>#N/A</v>
      </c>
      <c r="AB31" s="242" t="e">
        <f aca="false">VLOOKUP(AB$28,$A$2:$H$600,6)</f>
        <v>#N/A</v>
      </c>
      <c r="AC31" s="242" t="e">
        <f aca="false">VLOOKUP(AC$28,$A$2:$H$600,6)</f>
        <v>#N/A</v>
      </c>
      <c r="AD31" s="242" t="e">
        <f aca="false">VLOOKUP(AD$28,$A$2:$H$600,6)</f>
        <v>#N/A</v>
      </c>
      <c r="AE31" s="242" t="e">
        <f aca="false">VLOOKUP(AE$28,$A$2:$H$600,6)</f>
        <v>#N/A</v>
      </c>
      <c r="AF31" s="245" t="e">
        <f aca="false">AVERAGE(Y31:AE31)</f>
        <v>#N/A</v>
      </c>
      <c r="AG31" s="244"/>
      <c r="AH31" s="55" t="s">
        <v>160</v>
      </c>
      <c r="AI31" s="242" t="e">
        <f aca="false">VLOOKUP(AI$28,$A$2:$H$600,6)</f>
        <v>#N/A</v>
      </c>
      <c r="AJ31" s="242" t="e">
        <f aca="false">VLOOKUP(AJ$28,$A$2:$H$600,6)</f>
        <v>#N/A</v>
      </c>
      <c r="AK31" s="242" t="e">
        <f aca="false">VLOOKUP(AK$28,$A$2:$H$600,6)</f>
        <v>#N/A</v>
      </c>
      <c r="AL31" s="242" t="e">
        <f aca="false">VLOOKUP(AL$28,$A$2:$H$600,6)</f>
        <v>#N/A</v>
      </c>
      <c r="AM31" s="242" t="e">
        <f aca="false">VLOOKUP(AM$28,$A$2:$H$600,6)</f>
        <v>#N/A</v>
      </c>
      <c r="AN31" s="245" t="e">
        <f aca="false">AVERAGE(AI31:AM31)</f>
        <v>#N/A</v>
      </c>
    </row>
    <row r="32" customFormat="false" ht="11.25" hidden="false" customHeight="false" outlineLevel="0" collapsed="false">
      <c r="A32" s="69" t="n">
        <f aca="false">DATE(YEAR(A31),MONTH(A31)+1,1)</f>
        <v>46813</v>
      </c>
      <c r="B32" s="240" t="e">
        <f aca="false">VLOOKUP($A32,[5]CurveFetch!$D$8:$R$1000,2,0)</f>
        <v>#N/A</v>
      </c>
      <c r="C32" s="240" t="e">
        <f aca="false">VLOOKUP($A32,[5]CurveFetch!$D$8:$R$1000,7,0)</f>
        <v>#N/A</v>
      </c>
      <c r="D32" s="240" t="e">
        <f aca="false">VLOOKUP($A32,[5]CurveFetch!$D$8:$R$1000,5,0)</f>
        <v>#N/A</v>
      </c>
      <c r="E32" s="240" t="e">
        <f aca="false">VLOOKUP($A32,[5]CurveFetch!$D$8:$R$1000,4,0)</f>
        <v>#N/A</v>
      </c>
      <c r="F32" s="240" t="e">
        <f aca="false">VLOOKUP($A32,[5]CurveFetch!$D$8:$R$1000,15,0)</f>
        <v>#N/A</v>
      </c>
      <c r="G32" s="240" t="e">
        <f aca="false">VLOOKUP($A32,[5]CurveFetch!$D$8:$R$1000,3,0)</f>
        <v>#N/A</v>
      </c>
      <c r="H32" s="240" t="e">
        <f aca="false">VLOOKUP($A32,[5]CurveFetch!$D$8:$R$1000,9,0)</f>
        <v>#N/A</v>
      </c>
      <c r="I32" s="240" t="e">
        <f aca="false">VLOOKUP($A32,[5]CurveFetch!$D$8:$R$1000,11,0)</f>
        <v>#N/A</v>
      </c>
      <c r="J32" s="240" t="e">
        <f aca="false">VLOOKUP($A32,[5]CurveFetch!$D$8:$R$1000,8,0)</f>
        <v>#N/A</v>
      </c>
      <c r="K32" s="240" t="e">
        <f aca="false">C32-J32</f>
        <v>#N/A</v>
      </c>
      <c r="L32" s="240" t="e">
        <f aca="false">C32-F32</f>
        <v>#N/A</v>
      </c>
      <c r="M32" s="240" t="e">
        <f aca="false">($B32+$C32)*$M$1</f>
        <v>#N/A</v>
      </c>
      <c r="N32" s="69" t="n">
        <f aca="false">DATE(YEAR(N31),MONTH(N31)+1,1)</f>
        <v>46813</v>
      </c>
      <c r="O32" s="240" t="e">
        <f aca="false">VLOOKUP($A32,[5]CurveFetch!$D$8:$V$1000,16,0)</f>
        <v>#N/A</v>
      </c>
      <c r="P32" s="241" t="e">
        <f aca="false">O32/2</f>
        <v>#N/A</v>
      </c>
      <c r="Q32" s="240" t="e">
        <f aca="false">VLOOKUP($A32,[5]CurveFetch!$D$8:$V$1000,16,0)</f>
        <v>#N/A</v>
      </c>
      <c r="R32" s="241" t="e">
        <f aca="false">Q32/2</f>
        <v>#N/A</v>
      </c>
      <c r="S32" s="240" t="e">
        <f aca="false">VLOOKUP($A32,[5]CurveFetch!$D$8:$V$1000,16,0)</f>
        <v>#N/A</v>
      </c>
      <c r="T32" s="241" t="e">
        <f aca="false">S32/2</f>
        <v>#N/A</v>
      </c>
      <c r="U32" s="240"/>
      <c r="V32" s="240"/>
      <c r="X32" s="55" t="s">
        <v>174</v>
      </c>
      <c r="Y32" s="242" t="e">
        <f aca="false">VLOOKUP(Y$28,$A$2:$H$600,4)</f>
        <v>#N/A</v>
      </c>
      <c r="Z32" s="242" t="e">
        <f aca="false">VLOOKUP(Z$28,$A$2:$H$600,4)</f>
        <v>#N/A</v>
      </c>
      <c r="AA32" s="242" t="e">
        <f aca="false">VLOOKUP(AA$28,$A$2:$H$600,4)</f>
        <v>#N/A</v>
      </c>
      <c r="AB32" s="242" t="e">
        <f aca="false">VLOOKUP(AB$28,$A$2:$H$600,4)</f>
        <v>#N/A</v>
      </c>
      <c r="AC32" s="242" t="e">
        <f aca="false">VLOOKUP(AC$28,$A$2:$H$600,4)</f>
        <v>#N/A</v>
      </c>
      <c r="AD32" s="242" t="e">
        <f aca="false">VLOOKUP(AD$28,$A$2:$H$600,4)</f>
        <v>#N/A</v>
      </c>
      <c r="AE32" s="242" t="e">
        <f aca="false">VLOOKUP(AE$28,$A$2:$H$600,4)</f>
        <v>#N/A</v>
      </c>
      <c r="AF32" s="245" t="e">
        <f aca="false">AVERAGE(Y32:AE32)</f>
        <v>#N/A</v>
      </c>
      <c r="AG32" s="244"/>
      <c r="AH32" s="55" t="s">
        <v>174</v>
      </c>
      <c r="AI32" s="242" t="e">
        <f aca="false">VLOOKUP(AI$28,$A$2:$H$600,4)</f>
        <v>#N/A</v>
      </c>
      <c r="AJ32" s="242" t="e">
        <f aca="false">VLOOKUP(AJ$28,$A$2:$H$600,4)</f>
        <v>#N/A</v>
      </c>
      <c r="AK32" s="242" t="e">
        <f aca="false">VLOOKUP(AK$28,$A$2:$H$600,4)</f>
        <v>#N/A</v>
      </c>
      <c r="AL32" s="242" t="e">
        <f aca="false">VLOOKUP(AL$28,$A$2:$H$600,4)</f>
        <v>#N/A</v>
      </c>
      <c r="AM32" s="242" t="e">
        <f aca="false">VLOOKUP(AM$28,$A$2:$H$600,4)</f>
        <v>#N/A</v>
      </c>
      <c r="AN32" s="245" t="e">
        <f aca="false">AVERAGE(AI32:AM32)</f>
        <v>#N/A</v>
      </c>
    </row>
    <row r="33" customFormat="false" ht="11.25" hidden="false" customHeight="false" outlineLevel="0" collapsed="false">
      <c r="A33" s="69" t="n">
        <f aca="false">DATE(YEAR(A32),MONTH(A32)+1,1)</f>
        <v>46844</v>
      </c>
      <c r="B33" s="240" t="e">
        <f aca="false">VLOOKUP($A33,[5]CurveFetch!$D$8:$R$1000,2,0)</f>
        <v>#N/A</v>
      </c>
      <c r="C33" s="240" t="e">
        <f aca="false">VLOOKUP($A33,[5]CurveFetch!$D$8:$R$1000,7,0)</f>
        <v>#N/A</v>
      </c>
      <c r="D33" s="240" t="e">
        <f aca="false">VLOOKUP($A33,[5]CurveFetch!$D$8:$R$1000,5,0)</f>
        <v>#N/A</v>
      </c>
      <c r="E33" s="240" t="e">
        <f aca="false">VLOOKUP($A33,[5]CurveFetch!$D$8:$R$1000,4,0)</f>
        <v>#N/A</v>
      </c>
      <c r="F33" s="240" t="e">
        <f aca="false">VLOOKUP($A33,[5]CurveFetch!$D$8:$R$1000,15,0)</f>
        <v>#N/A</v>
      </c>
      <c r="G33" s="240" t="e">
        <f aca="false">VLOOKUP($A33,[5]CurveFetch!$D$8:$R$1000,3,0)</f>
        <v>#N/A</v>
      </c>
      <c r="H33" s="240" t="e">
        <f aca="false">VLOOKUP($A33,[5]CurveFetch!$D$8:$R$1000,9,0)</f>
        <v>#N/A</v>
      </c>
      <c r="I33" s="240" t="e">
        <f aca="false">VLOOKUP($A33,[5]CurveFetch!$D$8:$R$1000,11,0)</f>
        <v>#N/A</v>
      </c>
      <c r="J33" s="240" t="e">
        <f aca="false">VLOOKUP($A33,[5]CurveFetch!$D$8:$R$1000,8,0)</f>
        <v>#N/A</v>
      </c>
      <c r="K33" s="240" t="e">
        <f aca="false">C33-J33</f>
        <v>#N/A</v>
      </c>
      <c r="L33" s="240" t="e">
        <f aca="false">C33-F33</f>
        <v>#N/A</v>
      </c>
      <c r="M33" s="240" t="e">
        <f aca="false">($B33+$C33)*$M$1</f>
        <v>#N/A</v>
      </c>
      <c r="N33" s="69" t="n">
        <f aca="false">DATE(YEAR(N32),MONTH(N32)+1,1)</f>
        <v>46844</v>
      </c>
      <c r="O33" s="240" t="e">
        <f aca="false">VLOOKUP($A33,[5]CurveFetch!$D$8:$V$1000,16,0)</f>
        <v>#N/A</v>
      </c>
      <c r="P33" s="241" t="e">
        <f aca="false">O33/2</f>
        <v>#N/A</v>
      </c>
      <c r="Q33" s="240" t="e">
        <f aca="false">VLOOKUP($A33,[5]CurveFetch!$D$8:$V$1000,16,0)</f>
        <v>#N/A</v>
      </c>
      <c r="R33" s="241" t="e">
        <f aca="false">Q33/2</f>
        <v>#N/A</v>
      </c>
      <c r="S33" s="240" t="e">
        <f aca="false">VLOOKUP($A33,[5]CurveFetch!$D$8:$V$1000,16,0)</f>
        <v>#N/A</v>
      </c>
      <c r="T33" s="241" t="e">
        <f aca="false">S33/2</f>
        <v>#N/A</v>
      </c>
      <c r="U33" s="240"/>
      <c r="V33" s="240"/>
      <c r="X33" s="55" t="s">
        <v>175</v>
      </c>
      <c r="Y33" s="242" t="e">
        <f aca="false">VLOOKUP(Y$28,$A$2:$H$600,7)</f>
        <v>#N/A</v>
      </c>
      <c r="Z33" s="242" t="e">
        <f aca="false">VLOOKUP(Z$28,$A$2:$H$600,7)</f>
        <v>#N/A</v>
      </c>
      <c r="AA33" s="242" t="e">
        <f aca="false">VLOOKUP(AA$28,$A$2:$H$600,7)</f>
        <v>#N/A</v>
      </c>
      <c r="AB33" s="242" t="e">
        <f aca="false">VLOOKUP(AB$28,$A$2:$H$600,7)</f>
        <v>#N/A</v>
      </c>
      <c r="AC33" s="242" t="e">
        <f aca="false">VLOOKUP(AC$28,$A$2:$H$600,7)</f>
        <v>#N/A</v>
      </c>
      <c r="AD33" s="242" t="e">
        <f aca="false">VLOOKUP(AD$28,$A$2:$H$600,7)</f>
        <v>#N/A</v>
      </c>
      <c r="AE33" s="242" t="e">
        <f aca="false">VLOOKUP(AE$28,$A$2:$H$600,7)</f>
        <v>#N/A</v>
      </c>
      <c r="AF33" s="245" t="e">
        <f aca="false">AVERAGE(Y33:AE33)</f>
        <v>#N/A</v>
      </c>
      <c r="AG33" s="244"/>
      <c r="AH33" s="55" t="s">
        <v>175</v>
      </c>
      <c r="AI33" s="242" t="e">
        <f aca="false">VLOOKUP(AI$28,$A$2:$H$600,7)</f>
        <v>#N/A</v>
      </c>
      <c r="AJ33" s="242" t="e">
        <f aca="false">VLOOKUP(AJ$28,$A$2:$H$600,7)</f>
        <v>#N/A</v>
      </c>
      <c r="AK33" s="242" t="e">
        <f aca="false">VLOOKUP(AK$28,$A$2:$H$600,7)</f>
        <v>#N/A</v>
      </c>
      <c r="AL33" s="242" t="e">
        <f aca="false">VLOOKUP(AL$28,$A$2:$H$600,7)</f>
        <v>#N/A</v>
      </c>
      <c r="AM33" s="242" t="e">
        <f aca="false">VLOOKUP(AM$28,$A$2:$H$600,7)</f>
        <v>#N/A</v>
      </c>
      <c r="AN33" s="245" t="e">
        <f aca="false">AVERAGE(AI33:AM33)</f>
        <v>#N/A</v>
      </c>
    </row>
    <row r="34" customFormat="false" ht="12" hidden="false" customHeight="false" outlineLevel="0" collapsed="false">
      <c r="A34" s="69" t="n">
        <f aca="false">DATE(YEAR(A33),MONTH(A33)+1,1)</f>
        <v>46874</v>
      </c>
      <c r="B34" s="240" t="e">
        <f aca="false">VLOOKUP($A34,[5]CurveFetch!$D$8:$R$1000,2,0)</f>
        <v>#N/A</v>
      </c>
      <c r="C34" s="240" t="e">
        <f aca="false">VLOOKUP($A34,[5]CurveFetch!$D$8:$R$1000,7,0)</f>
        <v>#N/A</v>
      </c>
      <c r="D34" s="240" t="e">
        <f aca="false">VLOOKUP($A34,[5]CurveFetch!$D$8:$R$1000,5,0)</f>
        <v>#N/A</v>
      </c>
      <c r="E34" s="240" t="e">
        <f aca="false">VLOOKUP($A34,[5]CurveFetch!$D$8:$R$1000,4,0)</f>
        <v>#N/A</v>
      </c>
      <c r="F34" s="240" t="e">
        <f aca="false">VLOOKUP($A34,[5]CurveFetch!$D$8:$R$1000,15,0)</f>
        <v>#N/A</v>
      </c>
      <c r="G34" s="240" t="e">
        <f aca="false">VLOOKUP($A34,[5]CurveFetch!$D$8:$R$1000,3,0)</f>
        <v>#N/A</v>
      </c>
      <c r="H34" s="240" t="e">
        <f aca="false">VLOOKUP($A34,[5]CurveFetch!$D$8:$R$1000,9,0)</f>
        <v>#N/A</v>
      </c>
      <c r="I34" s="240" t="e">
        <f aca="false">VLOOKUP($A34,[5]CurveFetch!$D$8:$R$1000,11,0)</f>
        <v>#N/A</v>
      </c>
      <c r="J34" s="240" t="e">
        <f aca="false">VLOOKUP($A34,[5]CurveFetch!$D$8:$R$1000,8,0)</f>
        <v>#N/A</v>
      </c>
      <c r="K34" s="240" t="e">
        <f aca="false">C34-J34</f>
        <v>#N/A</v>
      </c>
      <c r="L34" s="240" t="e">
        <f aca="false">C34-F34</f>
        <v>#N/A</v>
      </c>
      <c r="M34" s="240" t="e">
        <f aca="false">($B34+$C34)*$M$1</f>
        <v>#N/A</v>
      </c>
      <c r="N34" s="69" t="n">
        <f aca="false">DATE(YEAR(N33),MONTH(N33)+1,1)</f>
        <v>46874</v>
      </c>
      <c r="O34" s="240" t="e">
        <f aca="false">VLOOKUP($A34,[5]CurveFetch!$D$8:$V$1000,16,0)</f>
        <v>#N/A</v>
      </c>
      <c r="P34" s="241" t="e">
        <f aca="false">O34/2</f>
        <v>#N/A</v>
      </c>
      <c r="Q34" s="240" t="e">
        <f aca="false">VLOOKUP($A34,[5]CurveFetch!$D$8:$V$1000,16,0)</f>
        <v>#N/A</v>
      </c>
      <c r="R34" s="241" t="e">
        <f aca="false">Q34/2</f>
        <v>#N/A</v>
      </c>
      <c r="S34" s="240" t="e">
        <f aca="false">VLOOKUP($A34,[5]CurveFetch!$D$8:$V$1000,16,0)</f>
        <v>#N/A</v>
      </c>
      <c r="T34" s="241" t="e">
        <f aca="false">S34/2</f>
        <v>#N/A</v>
      </c>
      <c r="U34" s="240"/>
      <c r="V34" s="240"/>
      <c r="X34" s="55" t="s">
        <v>159</v>
      </c>
      <c r="Y34" s="242" t="e">
        <f aca="false">VLOOKUP(Y$28,$A$2:$H$600,5)</f>
        <v>#N/A</v>
      </c>
      <c r="Z34" s="242" t="e">
        <f aca="false">VLOOKUP(Z$28,$A$2:$H$600,5)</f>
        <v>#N/A</v>
      </c>
      <c r="AA34" s="242" t="e">
        <f aca="false">VLOOKUP(AA$28,$A$2:$H$600,5)</f>
        <v>#N/A</v>
      </c>
      <c r="AB34" s="242" t="e">
        <f aca="false">VLOOKUP(AB$28,$A$2:$H$600,5)</f>
        <v>#N/A</v>
      </c>
      <c r="AC34" s="242" t="e">
        <f aca="false">VLOOKUP(AC$28,$A$2:$H$600,5)</f>
        <v>#N/A</v>
      </c>
      <c r="AD34" s="242" t="e">
        <f aca="false">VLOOKUP(AD$28,$A$2:$H$600,5)</f>
        <v>#N/A</v>
      </c>
      <c r="AE34" s="242" t="e">
        <f aca="false">VLOOKUP(AE$28,$A$2:$H$600,5)</f>
        <v>#N/A</v>
      </c>
      <c r="AF34" s="246" t="e">
        <f aca="false">AVERAGE(Y34:AE34)</f>
        <v>#N/A</v>
      </c>
      <c r="AG34" s="244"/>
      <c r="AH34" s="55" t="s">
        <v>159</v>
      </c>
      <c r="AI34" s="242" t="e">
        <f aca="false">VLOOKUP(AI$28,$A$2:$H$600,5)</f>
        <v>#N/A</v>
      </c>
      <c r="AJ34" s="242" t="e">
        <f aca="false">VLOOKUP(AJ$28,$A$2:$H$600,5)</f>
        <v>#N/A</v>
      </c>
      <c r="AK34" s="242" t="e">
        <f aca="false">VLOOKUP(AK$28,$A$2:$H$600,5)</f>
        <v>#N/A</v>
      </c>
      <c r="AL34" s="242" t="e">
        <f aca="false">VLOOKUP(AL$28,$A$2:$H$600,5)</f>
        <v>#N/A</v>
      </c>
      <c r="AM34" s="242" t="e">
        <f aca="false">VLOOKUP(AM$28,$A$2:$H$600,5)</f>
        <v>#N/A</v>
      </c>
      <c r="AN34" s="246" t="e">
        <f aca="false">AVERAGE(AI34:AM34)</f>
        <v>#N/A</v>
      </c>
    </row>
    <row r="35" customFormat="false" ht="11.25" hidden="false" customHeight="false" outlineLevel="0" collapsed="false">
      <c r="A35" s="69" t="n">
        <f aca="false">DATE(YEAR(A34),MONTH(A34)+1,1)</f>
        <v>46905</v>
      </c>
      <c r="B35" s="240" t="e">
        <f aca="false">VLOOKUP($A35,[5]CurveFetch!$D$8:$R$1000,2,0)</f>
        <v>#N/A</v>
      </c>
      <c r="C35" s="240" t="e">
        <f aca="false">VLOOKUP($A35,[5]CurveFetch!$D$8:$R$1000,7,0)</f>
        <v>#N/A</v>
      </c>
      <c r="D35" s="240" t="e">
        <f aca="false">VLOOKUP($A35,[5]CurveFetch!$D$8:$R$1000,5,0)</f>
        <v>#N/A</v>
      </c>
      <c r="E35" s="240" t="e">
        <f aca="false">VLOOKUP($A35,[5]CurveFetch!$D$8:$R$1000,4,0)</f>
        <v>#N/A</v>
      </c>
      <c r="F35" s="240" t="e">
        <f aca="false">VLOOKUP($A35,[5]CurveFetch!$D$8:$R$1000,15,0)</f>
        <v>#N/A</v>
      </c>
      <c r="G35" s="240" t="e">
        <f aca="false">VLOOKUP($A35,[5]CurveFetch!$D$8:$R$1000,3,0)</f>
        <v>#N/A</v>
      </c>
      <c r="H35" s="240" t="e">
        <f aca="false">VLOOKUP($A35,[5]CurveFetch!$D$8:$R$1000,9,0)</f>
        <v>#N/A</v>
      </c>
      <c r="I35" s="240" t="e">
        <f aca="false">VLOOKUP($A35,[5]CurveFetch!$D$8:$R$1000,11,0)</f>
        <v>#N/A</v>
      </c>
      <c r="J35" s="240" t="e">
        <f aca="false">VLOOKUP($A35,[5]CurveFetch!$D$8:$R$1000,8,0)</f>
        <v>#N/A</v>
      </c>
      <c r="K35" s="240" t="e">
        <f aca="false">C35-J35</f>
        <v>#N/A</v>
      </c>
      <c r="L35" s="240" t="e">
        <f aca="false">C35-F35</f>
        <v>#N/A</v>
      </c>
      <c r="M35" s="240" t="e">
        <f aca="false">($B35+$C35)*$M$1</f>
        <v>#N/A</v>
      </c>
      <c r="N35" s="69" t="n">
        <f aca="false">DATE(YEAR(N34),MONTH(N34)+1,1)</f>
        <v>46905</v>
      </c>
      <c r="O35" s="240" t="e">
        <f aca="false">VLOOKUP($A35,[5]CurveFetch!$D$8:$V$1000,16,0)</f>
        <v>#N/A</v>
      </c>
      <c r="P35" s="241" t="e">
        <f aca="false">O35/2</f>
        <v>#N/A</v>
      </c>
      <c r="Q35" s="240" t="e">
        <f aca="false">VLOOKUP($A35,[5]CurveFetch!$D$8:$V$1000,16,0)</f>
        <v>#N/A</v>
      </c>
      <c r="R35" s="241" t="e">
        <f aca="false">Q35/2</f>
        <v>#N/A</v>
      </c>
      <c r="S35" s="240" t="e">
        <f aca="false">VLOOKUP($A35,[5]CurveFetch!$D$8:$V$1000,16,0)</f>
        <v>#N/A</v>
      </c>
      <c r="T35" s="241" t="e">
        <f aca="false">S35/2</f>
        <v>#N/A</v>
      </c>
      <c r="U35" s="240"/>
      <c r="V35" s="240"/>
    </row>
    <row r="36" customFormat="false" ht="11.25" hidden="false" customHeight="false" outlineLevel="0" collapsed="false">
      <c r="A36" s="69" t="n">
        <f aca="false">DATE(YEAR(A35),MONTH(A35)+1,1)</f>
        <v>46935</v>
      </c>
      <c r="B36" s="240" t="e">
        <f aca="false">VLOOKUP($A36,[5]CurveFetch!$D$8:$R$1000,2,0)</f>
        <v>#N/A</v>
      </c>
      <c r="C36" s="240" t="e">
        <f aca="false">VLOOKUP($A36,[5]CurveFetch!$D$8:$R$1000,7,0)</f>
        <v>#N/A</v>
      </c>
      <c r="D36" s="240" t="e">
        <f aca="false">VLOOKUP($A36,[5]CurveFetch!$D$8:$R$1000,5,0)</f>
        <v>#N/A</v>
      </c>
      <c r="E36" s="240" t="e">
        <f aca="false">VLOOKUP($A36,[5]CurveFetch!$D$8:$R$1000,4,0)</f>
        <v>#N/A</v>
      </c>
      <c r="F36" s="240" t="e">
        <f aca="false">VLOOKUP($A36,[5]CurveFetch!$D$8:$R$1000,15,0)</f>
        <v>#N/A</v>
      </c>
      <c r="G36" s="240" t="e">
        <f aca="false">VLOOKUP($A36,[5]CurveFetch!$D$8:$R$1000,3,0)</f>
        <v>#N/A</v>
      </c>
      <c r="H36" s="240" t="e">
        <f aca="false">VLOOKUP($A36,[5]CurveFetch!$D$8:$R$1000,9,0)</f>
        <v>#N/A</v>
      </c>
      <c r="I36" s="240" t="e">
        <f aca="false">VLOOKUP($A36,[5]CurveFetch!$D$8:$R$1000,11,0)</f>
        <v>#N/A</v>
      </c>
      <c r="J36" s="240" t="e">
        <f aca="false">VLOOKUP($A36,[5]CurveFetch!$D$8:$R$1000,8,0)</f>
        <v>#N/A</v>
      </c>
      <c r="K36" s="240" t="e">
        <f aca="false">C36-J36</f>
        <v>#N/A</v>
      </c>
      <c r="L36" s="240" t="e">
        <f aca="false">C36-F36</f>
        <v>#N/A</v>
      </c>
      <c r="M36" s="240" t="e">
        <f aca="false">($B36+$C36)*$M$1</f>
        <v>#N/A</v>
      </c>
      <c r="N36" s="69" t="n">
        <f aca="false">DATE(YEAR(N35),MONTH(N35)+1,1)</f>
        <v>46935</v>
      </c>
      <c r="O36" s="240" t="e">
        <f aca="false">VLOOKUP($A36,[5]CurveFetch!$D$8:$V$1000,16,0)</f>
        <v>#N/A</v>
      </c>
      <c r="P36" s="241" t="e">
        <f aca="false">O36/2</f>
        <v>#N/A</v>
      </c>
      <c r="Q36" s="240" t="e">
        <f aca="false">VLOOKUP($A36,[5]CurveFetch!$D$8:$V$1000,16,0)</f>
        <v>#N/A</v>
      </c>
      <c r="R36" s="241" t="e">
        <f aca="false">Q36/2</f>
        <v>#N/A</v>
      </c>
      <c r="S36" s="240" t="e">
        <f aca="false">VLOOKUP($A36,[5]CurveFetch!$D$8:$V$1000,16,0)</f>
        <v>#N/A</v>
      </c>
      <c r="T36" s="241" t="e">
        <f aca="false">S36/2</f>
        <v>#N/A</v>
      </c>
      <c r="U36" s="240"/>
      <c r="V36" s="240"/>
      <c r="Z36" s="50" t="s">
        <v>171</v>
      </c>
      <c r="AA36" s="50" t="s">
        <v>176</v>
      </c>
      <c r="AB36" s="50" t="s">
        <v>178</v>
      </c>
      <c r="AC36" s="50" t="s">
        <v>180</v>
      </c>
    </row>
    <row r="37" customFormat="false" ht="11.25" hidden="false" customHeight="false" outlineLevel="0" collapsed="false">
      <c r="A37" s="69" t="n">
        <f aca="false">DATE(YEAR(A36),MONTH(A36)+1,1)</f>
        <v>46966</v>
      </c>
      <c r="B37" s="240" t="e">
        <f aca="false">VLOOKUP($A37,[5]CurveFetch!$D$8:$R$1000,2,0)</f>
        <v>#N/A</v>
      </c>
      <c r="C37" s="240" t="e">
        <f aca="false">VLOOKUP($A37,[5]CurveFetch!$D$8:$R$1000,7,0)</f>
        <v>#N/A</v>
      </c>
      <c r="D37" s="240" t="e">
        <f aca="false">VLOOKUP($A37,[5]CurveFetch!$D$8:$R$1000,5,0)</f>
        <v>#N/A</v>
      </c>
      <c r="E37" s="240" t="e">
        <f aca="false">VLOOKUP($A37,[5]CurveFetch!$D$8:$R$1000,4,0)</f>
        <v>#N/A</v>
      </c>
      <c r="F37" s="240" t="e">
        <f aca="false">VLOOKUP($A37,[5]CurveFetch!$D$8:$R$1000,15,0)</f>
        <v>#N/A</v>
      </c>
      <c r="G37" s="240" t="e">
        <f aca="false">VLOOKUP($A37,[5]CurveFetch!$D$8:$R$1000,3,0)</f>
        <v>#N/A</v>
      </c>
      <c r="H37" s="240" t="e">
        <f aca="false">VLOOKUP($A37,[5]CurveFetch!$D$8:$R$1000,9,0)</f>
        <v>#N/A</v>
      </c>
      <c r="I37" s="240" t="e">
        <f aca="false">VLOOKUP($A37,[5]CurveFetch!$D$8:$R$1000,11,0)</f>
        <v>#N/A</v>
      </c>
      <c r="J37" s="240" t="e">
        <f aca="false">VLOOKUP($A37,[5]CurveFetch!$D$8:$R$1000,8,0)</f>
        <v>#N/A</v>
      </c>
      <c r="K37" s="240" t="e">
        <f aca="false">C37-J37</f>
        <v>#N/A</v>
      </c>
      <c r="L37" s="240" t="e">
        <f aca="false">C37-F37</f>
        <v>#N/A</v>
      </c>
      <c r="M37" s="240" t="e">
        <f aca="false">($B37+$C37)*$M$1</f>
        <v>#N/A</v>
      </c>
      <c r="N37" s="69" t="n">
        <f aca="false">DATE(YEAR(N36),MONTH(N36)+1,1)</f>
        <v>46966</v>
      </c>
      <c r="O37" s="240" t="e">
        <f aca="false">VLOOKUP($A37,[5]CurveFetch!$D$8:$V$1000,16,0)</f>
        <v>#N/A</v>
      </c>
      <c r="P37" s="241" t="e">
        <f aca="false">O37/2</f>
        <v>#N/A</v>
      </c>
      <c r="Q37" s="240" t="e">
        <f aca="false">VLOOKUP($A37,[5]CurveFetch!$D$8:$V$1000,16,0)</f>
        <v>#N/A</v>
      </c>
      <c r="R37" s="241" t="e">
        <f aca="false">Q37/2</f>
        <v>#N/A</v>
      </c>
      <c r="S37" s="240" t="e">
        <f aca="false">VLOOKUP($A37,[5]CurveFetch!$D$8:$V$1000,16,0)</f>
        <v>#N/A</v>
      </c>
      <c r="T37" s="241" t="e">
        <f aca="false">S37/2</f>
        <v>#N/A</v>
      </c>
      <c r="U37" s="240"/>
      <c r="V37" s="240"/>
      <c r="Y37" s="55" t="s">
        <v>182</v>
      </c>
      <c r="Z37" s="242" t="e">
        <f aca="false">$AF$4-$AF$5</f>
        <v>#N/A</v>
      </c>
      <c r="AA37" s="242" t="e">
        <f aca="false">$AF$12-$AF$13</f>
        <v>#N/A</v>
      </c>
      <c r="AB37" s="242" t="e">
        <f aca="false">$AF$20-$AF$21</f>
        <v>#N/A</v>
      </c>
      <c r="AC37" s="242" t="e">
        <f aca="false">$AF$29-$AF$30</f>
        <v>#N/A</v>
      </c>
    </row>
    <row r="38" customFormat="false" ht="11.25" hidden="false" customHeight="false" outlineLevel="0" collapsed="false">
      <c r="A38" s="69" t="n">
        <f aca="false">DATE(YEAR(A37),MONTH(A37)+1,1)</f>
        <v>46997</v>
      </c>
      <c r="B38" s="240" t="e">
        <f aca="false">VLOOKUP($A38,[5]CurveFetch!$D$8:$R$1000,2,0)</f>
        <v>#N/A</v>
      </c>
      <c r="C38" s="240" t="e">
        <f aca="false">VLOOKUP($A38,[5]CurveFetch!$D$8:$R$1000,7,0)</f>
        <v>#N/A</v>
      </c>
      <c r="D38" s="240" t="e">
        <f aca="false">VLOOKUP($A38,[5]CurveFetch!$D$8:$R$1000,5,0)</f>
        <v>#N/A</v>
      </c>
      <c r="E38" s="240" t="e">
        <f aca="false">VLOOKUP($A38,[5]CurveFetch!$D$8:$R$1000,4,0)</f>
        <v>#N/A</v>
      </c>
      <c r="F38" s="240" t="e">
        <f aca="false">VLOOKUP($A38,[5]CurveFetch!$D$8:$R$1000,15,0)</f>
        <v>#N/A</v>
      </c>
      <c r="G38" s="240" t="e">
        <f aca="false">VLOOKUP($A38,[5]CurveFetch!$D$8:$R$1000,3,0)</f>
        <v>#N/A</v>
      </c>
      <c r="H38" s="240" t="e">
        <f aca="false">VLOOKUP($A38,[5]CurveFetch!$D$8:$R$1000,9,0)</f>
        <v>#N/A</v>
      </c>
      <c r="I38" s="240" t="e">
        <f aca="false">VLOOKUP($A38,[5]CurveFetch!$D$8:$R$1000,11,0)</f>
        <v>#N/A</v>
      </c>
      <c r="J38" s="240" t="e">
        <f aca="false">VLOOKUP($A38,[5]CurveFetch!$D$8:$R$1000,8,0)</f>
        <v>#N/A</v>
      </c>
      <c r="K38" s="240" t="e">
        <f aca="false">C38-J38</f>
        <v>#N/A</v>
      </c>
      <c r="L38" s="240" t="e">
        <f aca="false">C38-F38</f>
        <v>#N/A</v>
      </c>
      <c r="M38" s="240" t="e">
        <f aca="false">($B38+$C38)*$M$1</f>
        <v>#N/A</v>
      </c>
      <c r="N38" s="69" t="n">
        <f aca="false">DATE(YEAR(N37),MONTH(N37)+1,1)</f>
        <v>46997</v>
      </c>
      <c r="O38" s="240" t="e">
        <f aca="false">VLOOKUP($A38,[5]CurveFetch!$D$8:$V$1000,16,0)</f>
        <v>#N/A</v>
      </c>
      <c r="P38" s="241" t="e">
        <f aca="false">O38/2</f>
        <v>#N/A</v>
      </c>
      <c r="Q38" s="240" t="e">
        <f aca="false">VLOOKUP($A38,[5]CurveFetch!$D$8:$V$1000,16,0)</f>
        <v>#N/A</v>
      </c>
      <c r="R38" s="241" t="e">
        <f aca="false">Q38/2</f>
        <v>#N/A</v>
      </c>
      <c r="S38" s="240" t="e">
        <f aca="false">VLOOKUP($A38,[5]CurveFetch!$D$8:$V$1000,16,0)</f>
        <v>#N/A</v>
      </c>
      <c r="T38" s="241" t="e">
        <f aca="false">S38/2</f>
        <v>#N/A</v>
      </c>
      <c r="U38" s="240"/>
      <c r="V38" s="240"/>
      <c r="Z38" s="247" t="n">
        <f aca="false">0.5</f>
        <v>0.5</v>
      </c>
      <c r="AA38" s="247" t="n">
        <f aca="false">$Z$38</f>
        <v>0.5</v>
      </c>
      <c r="AB38" s="247" t="n">
        <f aca="false">$Z$38</f>
        <v>0.5</v>
      </c>
      <c r="AC38" s="247" t="n">
        <f aca="false">$Z$38</f>
        <v>0.5</v>
      </c>
    </row>
    <row r="39" customFormat="false" ht="12" hidden="false" customHeight="false" outlineLevel="0" collapsed="false">
      <c r="A39" s="69" t="n">
        <f aca="false">DATE(YEAR(A38),MONTH(A38)+1,1)</f>
        <v>47027</v>
      </c>
      <c r="B39" s="240" t="e">
        <f aca="false">VLOOKUP($A39,[5]CurveFetch!$D$8:$R$1000,2,0)</f>
        <v>#N/A</v>
      </c>
      <c r="C39" s="240" t="e">
        <f aca="false">VLOOKUP($A39,[5]CurveFetch!$D$8:$R$1000,7,0)</f>
        <v>#N/A</v>
      </c>
      <c r="D39" s="240" t="e">
        <f aca="false">VLOOKUP($A39,[5]CurveFetch!$D$8:$R$1000,5,0)</f>
        <v>#N/A</v>
      </c>
      <c r="E39" s="240" t="e">
        <f aca="false">VLOOKUP($A39,[5]CurveFetch!$D$8:$R$1000,4,0)</f>
        <v>#N/A</v>
      </c>
      <c r="F39" s="240" t="e">
        <f aca="false">VLOOKUP($A39,[5]CurveFetch!$D$8:$R$1000,15,0)</f>
        <v>#N/A</v>
      </c>
      <c r="G39" s="240" t="e">
        <f aca="false">VLOOKUP($A39,[5]CurveFetch!$D$8:$R$1000,3,0)</f>
        <v>#N/A</v>
      </c>
      <c r="H39" s="240" t="e">
        <f aca="false">VLOOKUP($A39,[5]CurveFetch!$D$8:$R$1000,9,0)</f>
        <v>#N/A</v>
      </c>
      <c r="I39" s="240" t="e">
        <f aca="false">VLOOKUP($A39,[5]CurveFetch!$D$8:$R$1000,11,0)</f>
        <v>#N/A</v>
      </c>
      <c r="J39" s="240" t="e">
        <f aca="false">VLOOKUP($A39,[5]CurveFetch!$D$8:$R$1000,8,0)</f>
        <v>#N/A</v>
      </c>
      <c r="K39" s="240" t="e">
        <f aca="false">C39-J39</f>
        <v>#N/A</v>
      </c>
      <c r="L39" s="240" t="e">
        <f aca="false">C39-F39</f>
        <v>#N/A</v>
      </c>
      <c r="M39" s="240" t="e">
        <f aca="false">($B39+$C39)*$M$1</f>
        <v>#N/A</v>
      </c>
      <c r="N39" s="69" t="n">
        <f aca="false">DATE(YEAR(N38),MONTH(N38)+1,1)</f>
        <v>47027</v>
      </c>
      <c r="O39" s="240" t="e">
        <f aca="false">VLOOKUP($A39,[5]CurveFetch!$D$8:$V$1000,16,0)</f>
        <v>#N/A</v>
      </c>
      <c r="P39" s="241" t="e">
        <f aca="false">O39/2</f>
        <v>#N/A</v>
      </c>
      <c r="Q39" s="240" t="e">
        <f aca="false">VLOOKUP($A39,[5]CurveFetch!$D$8:$V$1000,16,0)</f>
        <v>#N/A</v>
      </c>
      <c r="R39" s="241" t="e">
        <f aca="false">Q39/2</f>
        <v>#N/A</v>
      </c>
      <c r="S39" s="240" t="e">
        <f aca="false">VLOOKUP($A39,[5]CurveFetch!$D$8:$V$1000,16,0)</f>
        <v>#N/A</v>
      </c>
      <c r="T39" s="241" t="e">
        <f aca="false">S39/2</f>
        <v>#N/A</v>
      </c>
      <c r="U39" s="240"/>
      <c r="V39" s="240"/>
      <c r="Z39" s="248" t="e">
        <f aca="false">Z37-Z38</f>
        <v>#N/A</v>
      </c>
      <c r="AA39" s="248" t="e">
        <f aca="false">AA37-AA38</f>
        <v>#N/A</v>
      </c>
      <c r="AB39" s="248" t="e">
        <f aca="false">AB37-AB38</f>
        <v>#N/A</v>
      </c>
      <c r="AC39" s="248" t="e">
        <f aca="false">AC37-AC38</f>
        <v>#N/A</v>
      </c>
    </row>
    <row r="40" customFormat="false" ht="12" hidden="false" customHeight="false" outlineLevel="0" collapsed="false">
      <c r="A40" s="69" t="n">
        <f aca="false">DATE(YEAR(A39),MONTH(A39)+1,1)</f>
        <v>47058</v>
      </c>
      <c r="B40" s="240" t="e">
        <f aca="false">VLOOKUP($A40,[5]CurveFetch!$D$8:$R$1000,2,0)</f>
        <v>#N/A</v>
      </c>
      <c r="C40" s="240" t="e">
        <f aca="false">VLOOKUP($A40,[5]CurveFetch!$D$8:$R$1000,7,0)</f>
        <v>#N/A</v>
      </c>
      <c r="D40" s="240" t="e">
        <f aca="false">VLOOKUP($A40,[5]CurveFetch!$D$8:$R$1000,5,0)</f>
        <v>#N/A</v>
      </c>
      <c r="E40" s="240" t="e">
        <f aca="false">VLOOKUP($A40,[5]CurveFetch!$D$8:$R$1000,4,0)</f>
        <v>#N/A</v>
      </c>
      <c r="F40" s="240" t="e">
        <f aca="false">VLOOKUP($A40,[5]CurveFetch!$D$8:$R$1000,15,0)</f>
        <v>#N/A</v>
      </c>
      <c r="G40" s="240" t="e">
        <f aca="false">VLOOKUP($A40,[5]CurveFetch!$D$8:$R$1000,3,0)</f>
        <v>#N/A</v>
      </c>
      <c r="H40" s="240" t="e">
        <f aca="false">VLOOKUP($A40,[5]CurveFetch!$D$8:$R$1000,9,0)</f>
        <v>#N/A</v>
      </c>
      <c r="I40" s="240" t="e">
        <f aca="false">VLOOKUP($A40,[5]CurveFetch!$D$8:$R$1000,11,0)</f>
        <v>#N/A</v>
      </c>
      <c r="J40" s="240" t="e">
        <f aca="false">VLOOKUP($A40,[5]CurveFetch!$D$8:$R$1000,8,0)</f>
        <v>#N/A</v>
      </c>
      <c r="K40" s="240" t="e">
        <f aca="false">C40-J40</f>
        <v>#N/A</v>
      </c>
      <c r="L40" s="240" t="e">
        <f aca="false">C40-F40</f>
        <v>#N/A</v>
      </c>
      <c r="M40" s="240" t="e">
        <f aca="false">($B40+$C40)*$M$1</f>
        <v>#N/A</v>
      </c>
      <c r="N40" s="69" t="n">
        <f aca="false">DATE(YEAR(N39),MONTH(N39)+1,1)</f>
        <v>47058</v>
      </c>
      <c r="O40" s="240" t="e">
        <f aca="false">VLOOKUP($A40,[5]CurveFetch!$D$8:$V$1000,16,0)</f>
        <v>#N/A</v>
      </c>
      <c r="P40" s="241" t="e">
        <f aca="false">O40/2</f>
        <v>#N/A</v>
      </c>
      <c r="Q40" s="240" t="e">
        <f aca="false">VLOOKUP($A40,[5]CurveFetch!$D$8:$V$1000,16,0)</f>
        <v>#N/A</v>
      </c>
      <c r="R40" s="241" t="e">
        <f aca="false">Q40/2</f>
        <v>#N/A</v>
      </c>
      <c r="S40" s="240" t="e">
        <f aca="false">VLOOKUP($A40,[5]CurveFetch!$D$8:$V$1000,16,0)</f>
        <v>#N/A</v>
      </c>
      <c r="T40" s="241" t="e">
        <f aca="false">S40/2</f>
        <v>#N/A</v>
      </c>
      <c r="U40" s="240"/>
      <c r="V40" s="240"/>
      <c r="X40" s="1" t="n">
        <v>250000</v>
      </c>
      <c r="Y40" s="1" t="s">
        <v>183</v>
      </c>
      <c r="Z40" s="70" t="e">
        <f aca="false">Z$39*$X$40*$Y$1</f>
        <v>#N/A</v>
      </c>
      <c r="AA40" s="70" t="e">
        <f aca="false">AA$39*$X$40*$Y$1</f>
        <v>#N/A</v>
      </c>
      <c r="AB40" s="70" t="e">
        <f aca="false">AB$39*$X$40*$Y$1</f>
        <v>#N/A</v>
      </c>
      <c r="AC40" s="70" t="e">
        <f aca="false">AC$39*$X$40*$Y$1</f>
        <v>#N/A</v>
      </c>
      <c r="AD40" s="249" t="e">
        <f aca="false">SUM(Z40:AC40)</f>
        <v>#N/A</v>
      </c>
    </row>
    <row r="41" customFormat="false" ht="11.25" hidden="false" customHeight="false" outlineLevel="0" collapsed="false">
      <c r="A41" s="69" t="n">
        <f aca="false">DATE(YEAR(A40),MONTH(A40)+1,1)</f>
        <v>47088</v>
      </c>
      <c r="B41" s="240" t="e">
        <f aca="false">VLOOKUP($A41,[5]CurveFetch!$D$8:$R$1000,2,0)</f>
        <v>#N/A</v>
      </c>
      <c r="C41" s="240" t="e">
        <f aca="false">VLOOKUP($A41,[5]CurveFetch!$D$8:$R$1000,7,0)</f>
        <v>#N/A</v>
      </c>
      <c r="D41" s="240" t="e">
        <f aca="false">VLOOKUP($A41,[5]CurveFetch!$D$8:$R$1000,5,0)</f>
        <v>#N/A</v>
      </c>
      <c r="E41" s="240" t="e">
        <f aca="false">VLOOKUP($A41,[5]CurveFetch!$D$8:$R$1000,4,0)</f>
        <v>#N/A</v>
      </c>
      <c r="F41" s="240" t="e">
        <f aca="false">VLOOKUP($A41,[5]CurveFetch!$D$8:$R$1000,15,0)</f>
        <v>#N/A</v>
      </c>
      <c r="G41" s="240" t="e">
        <f aca="false">VLOOKUP($A41,[5]CurveFetch!$D$8:$R$1000,3,0)</f>
        <v>#N/A</v>
      </c>
      <c r="H41" s="240" t="e">
        <f aca="false">VLOOKUP($A41,[5]CurveFetch!$D$8:$R$1000,9,0)</f>
        <v>#N/A</v>
      </c>
      <c r="I41" s="240" t="e">
        <f aca="false">VLOOKUP($A41,[5]CurveFetch!$D$8:$R$1000,11,0)</f>
        <v>#N/A</v>
      </c>
      <c r="J41" s="240" t="e">
        <f aca="false">VLOOKUP($A41,[5]CurveFetch!$D$8:$R$1000,8,0)</f>
        <v>#N/A</v>
      </c>
      <c r="K41" s="240" t="e">
        <f aca="false">C41-J41</f>
        <v>#N/A</v>
      </c>
      <c r="L41" s="240" t="e">
        <f aca="false">C41-F41</f>
        <v>#N/A</v>
      </c>
      <c r="M41" s="240" t="e">
        <f aca="false">($B41+$C41)*$M$1</f>
        <v>#N/A</v>
      </c>
      <c r="N41" s="69" t="n">
        <f aca="false">DATE(YEAR(N40),MONTH(N40)+1,1)</f>
        <v>47088</v>
      </c>
      <c r="O41" s="240" t="e">
        <f aca="false">VLOOKUP($A41,[5]CurveFetch!$D$8:$V$1000,16,0)</f>
        <v>#N/A</v>
      </c>
      <c r="P41" s="241" t="e">
        <f aca="false">O41/2</f>
        <v>#N/A</v>
      </c>
      <c r="Q41" s="240" t="e">
        <f aca="false">VLOOKUP($A41,[5]CurveFetch!$D$8:$V$1000,16,0)</f>
        <v>#N/A</v>
      </c>
      <c r="R41" s="241" t="e">
        <f aca="false">Q41/2</f>
        <v>#N/A</v>
      </c>
      <c r="S41" s="240" t="e">
        <f aca="false">VLOOKUP($A41,[5]CurveFetch!$D$8:$V$1000,16,0)</f>
        <v>#N/A</v>
      </c>
      <c r="T41" s="241" t="e">
        <f aca="false">S41/2</f>
        <v>#N/A</v>
      </c>
      <c r="U41" s="240"/>
      <c r="V41" s="240"/>
    </row>
    <row r="42" customFormat="false" ht="11.25" hidden="false" customHeight="false" outlineLevel="0" collapsed="false">
      <c r="A42" s="69" t="n">
        <f aca="false">DATE(YEAR(A41),MONTH(A41)+1,1)</f>
        <v>47119</v>
      </c>
      <c r="B42" s="240" t="e">
        <f aca="false">VLOOKUP($A42,[5]CurveFetch!$D$8:$R$1000,2,0)</f>
        <v>#N/A</v>
      </c>
      <c r="C42" s="240" t="e">
        <f aca="false">VLOOKUP($A42,[5]CurveFetch!$D$8:$R$1000,7,0)</f>
        <v>#N/A</v>
      </c>
      <c r="D42" s="240" t="e">
        <f aca="false">VLOOKUP($A42,[5]CurveFetch!$D$8:$R$1000,5,0)</f>
        <v>#N/A</v>
      </c>
      <c r="E42" s="240" t="e">
        <f aca="false">VLOOKUP($A42,[5]CurveFetch!$D$8:$R$1000,4,0)</f>
        <v>#N/A</v>
      </c>
      <c r="F42" s="240" t="e">
        <f aca="false">VLOOKUP($A42,[5]CurveFetch!$D$8:$R$1000,15,0)</f>
        <v>#N/A</v>
      </c>
      <c r="G42" s="240" t="e">
        <f aca="false">VLOOKUP($A42,[5]CurveFetch!$D$8:$R$1000,3,0)</f>
        <v>#N/A</v>
      </c>
      <c r="H42" s="240" t="e">
        <f aca="false">VLOOKUP($A42,[5]CurveFetch!$D$8:$R$1000,9,0)</f>
        <v>#N/A</v>
      </c>
      <c r="I42" s="240" t="e">
        <f aca="false">VLOOKUP($A42,[5]CurveFetch!$D$8:$R$1000,11,0)</f>
        <v>#N/A</v>
      </c>
      <c r="J42" s="240" t="e">
        <f aca="false">VLOOKUP($A42,[5]CurveFetch!$D$8:$R$1000,8,0)</f>
        <v>#N/A</v>
      </c>
      <c r="K42" s="240" t="e">
        <f aca="false">C42-J42</f>
        <v>#N/A</v>
      </c>
      <c r="L42" s="240" t="e">
        <f aca="false">C42-F42</f>
        <v>#N/A</v>
      </c>
      <c r="M42" s="240" t="e">
        <f aca="false">($B42+$C42)*$M$1</f>
        <v>#N/A</v>
      </c>
      <c r="N42" s="69" t="n">
        <f aca="false">DATE(YEAR(N41),MONTH(N41)+1,1)</f>
        <v>47119</v>
      </c>
      <c r="O42" s="240" t="e">
        <f aca="false">VLOOKUP($A42,[5]CurveFetch!$D$8:$V$1000,16,0)</f>
        <v>#N/A</v>
      </c>
      <c r="P42" s="241" t="e">
        <f aca="false">O42/2</f>
        <v>#N/A</v>
      </c>
      <c r="Q42" s="240" t="e">
        <f aca="false">VLOOKUP($A42,[5]CurveFetch!$D$8:$V$1000,16,0)</f>
        <v>#N/A</v>
      </c>
      <c r="R42" s="241" t="e">
        <f aca="false">Q42/2</f>
        <v>#N/A</v>
      </c>
      <c r="S42" s="240" t="e">
        <f aca="false">VLOOKUP($A42,[5]CurveFetch!$D$8:$V$1000,16,0)</f>
        <v>#N/A</v>
      </c>
      <c r="T42" s="241" t="e">
        <f aca="false">S42/2</f>
        <v>#N/A</v>
      </c>
      <c r="U42" s="240"/>
      <c r="V42" s="240"/>
      <c r="Z42" s="50" t="s">
        <v>172</v>
      </c>
      <c r="AA42" s="50" t="s">
        <v>177</v>
      </c>
      <c r="AB42" s="50" t="s">
        <v>179</v>
      </c>
      <c r="AC42" s="50" t="s">
        <v>181</v>
      </c>
    </row>
    <row r="43" customFormat="false" ht="11.25" hidden="false" customHeight="false" outlineLevel="0" collapsed="false">
      <c r="A43" s="69" t="n">
        <f aca="false">DATE(YEAR(A42),MONTH(A42)+1,1)</f>
        <v>47150</v>
      </c>
      <c r="B43" s="240" t="e">
        <f aca="false">VLOOKUP($A43,[5]CurveFetch!$D$8:$R$1000,2,0)</f>
        <v>#N/A</v>
      </c>
      <c r="C43" s="240" t="e">
        <f aca="false">VLOOKUP($A43,[5]CurveFetch!$D$8:$R$1000,7,0)</f>
        <v>#N/A</v>
      </c>
      <c r="D43" s="240" t="e">
        <f aca="false">VLOOKUP($A43,[5]CurveFetch!$D$8:$R$1000,5,0)</f>
        <v>#N/A</v>
      </c>
      <c r="E43" s="240" t="e">
        <f aca="false">VLOOKUP($A43,[5]CurveFetch!$D$8:$R$1000,4,0)</f>
        <v>#N/A</v>
      </c>
      <c r="F43" s="240" t="e">
        <f aca="false">VLOOKUP($A43,[5]CurveFetch!$D$8:$R$1000,15,0)</f>
        <v>#N/A</v>
      </c>
      <c r="G43" s="240" t="e">
        <f aca="false">VLOOKUP($A43,[5]CurveFetch!$D$8:$R$1000,3,0)</f>
        <v>#N/A</v>
      </c>
      <c r="H43" s="240" t="e">
        <f aca="false">VLOOKUP($A43,[5]CurveFetch!$D$8:$R$1000,9,0)</f>
        <v>#N/A</v>
      </c>
      <c r="I43" s="240" t="e">
        <f aca="false">VLOOKUP($A43,[5]CurveFetch!$D$8:$R$1000,11,0)</f>
        <v>#N/A</v>
      </c>
      <c r="J43" s="240" t="e">
        <f aca="false">VLOOKUP($A43,[5]CurveFetch!$D$8:$R$1000,8,0)</f>
        <v>#N/A</v>
      </c>
      <c r="K43" s="240" t="e">
        <f aca="false">C43-J43</f>
        <v>#N/A</v>
      </c>
      <c r="L43" s="240" t="e">
        <f aca="false">C43-F43</f>
        <v>#N/A</v>
      </c>
      <c r="M43" s="240" t="e">
        <f aca="false">($B43+$C43)*$M$1</f>
        <v>#N/A</v>
      </c>
      <c r="N43" s="69" t="n">
        <f aca="false">DATE(YEAR(N42),MONTH(N42)+1,1)</f>
        <v>47150</v>
      </c>
      <c r="O43" s="240" t="e">
        <f aca="false">VLOOKUP($A43,[5]CurveFetch!$D$8:$V$1000,16,0)</f>
        <v>#N/A</v>
      </c>
      <c r="P43" s="241" t="e">
        <f aca="false">O43/2</f>
        <v>#N/A</v>
      </c>
      <c r="Q43" s="240" t="e">
        <f aca="false">VLOOKUP($A43,[5]CurveFetch!$D$8:$V$1000,16,0)</f>
        <v>#N/A</v>
      </c>
      <c r="R43" s="241" t="e">
        <f aca="false">Q43/2</f>
        <v>#N/A</v>
      </c>
      <c r="S43" s="240" t="e">
        <f aca="false">VLOOKUP($A43,[5]CurveFetch!$D$8:$V$1000,16,0)</f>
        <v>#N/A</v>
      </c>
      <c r="T43" s="241" t="e">
        <f aca="false">S43/2</f>
        <v>#N/A</v>
      </c>
      <c r="U43" s="240"/>
      <c r="V43" s="240"/>
      <c r="Y43" s="55" t="s">
        <v>182</v>
      </c>
      <c r="Z43" s="242" t="e">
        <f aca="false">$AN$4-$AN$5</f>
        <v>#N/A</v>
      </c>
      <c r="AA43" s="242" t="e">
        <f aca="false">$AN$12-$AN$13</f>
        <v>#N/A</v>
      </c>
      <c r="AB43" s="242" t="e">
        <f aca="false">$AN$20-$AN$21</f>
        <v>#N/A</v>
      </c>
      <c r="AC43" s="242" t="e">
        <f aca="false">$AN$29-$AN$30</f>
        <v>#N/A</v>
      </c>
    </row>
    <row r="44" customFormat="false" ht="11.25" hidden="false" customHeight="false" outlineLevel="0" collapsed="false">
      <c r="A44" s="69" t="n">
        <f aca="false">DATE(YEAR(A43),MONTH(A43)+1,1)</f>
        <v>47178</v>
      </c>
      <c r="B44" s="240" t="e">
        <f aca="false">VLOOKUP($A44,[5]CurveFetch!$D$8:$R$1000,2,0)</f>
        <v>#N/A</v>
      </c>
      <c r="C44" s="240" t="e">
        <f aca="false">VLOOKUP($A44,[5]CurveFetch!$D$8:$R$1000,7,0)</f>
        <v>#N/A</v>
      </c>
      <c r="D44" s="240" t="e">
        <f aca="false">VLOOKUP($A44,[5]CurveFetch!$D$8:$R$1000,5,0)</f>
        <v>#N/A</v>
      </c>
      <c r="E44" s="240" t="e">
        <f aca="false">VLOOKUP($A44,[5]CurveFetch!$D$8:$R$1000,4,0)</f>
        <v>#N/A</v>
      </c>
      <c r="F44" s="240" t="e">
        <f aca="false">VLOOKUP($A44,[5]CurveFetch!$D$8:$R$1000,15,0)</f>
        <v>#N/A</v>
      </c>
      <c r="G44" s="240" t="e">
        <f aca="false">VLOOKUP($A44,[5]CurveFetch!$D$8:$R$1000,3,0)</f>
        <v>#N/A</v>
      </c>
      <c r="H44" s="240" t="e">
        <f aca="false">VLOOKUP($A44,[5]CurveFetch!$D$8:$R$1000,9,0)</f>
        <v>#N/A</v>
      </c>
      <c r="I44" s="240" t="e">
        <f aca="false">VLOOKUP($A44,[5]CurveFetch!$D$8:$R$1000,11,0)</f>
        <v>#N/A</v>
      </c>
      <c r="J44" s="240" t="e">
        <f aca="false">VLOOKUP($A44,[5]CurveFetch!$D$8:$R$1000,8,0)</f>
        <v>#N/A</v>
      </c>
      <c r="K44" s="240" t="e">
        <f aca="false">C44-J44</f>
        <v>#N/A</v>
      </c>
      <c r="L44" s="240" t="e">
        <f aca="false">C44-F44</f>
        <v>#N/A</v>
      </c>
      <c r="M44" s="240" t="e">
        <f aca="false">($B44+$C44)*$M$1</f>
        <v>#N/A</v>
      </c>
      <c r="N44" s="69" t="n">
        <f aca="false">DATE(YEAR(N43),MONTH(N43)+1,1)</f>
        <v>47178</v>
      </c>
      <c r="O44" s="240" t="e">
        <f aca="false">VLOOKUP($A44,[5]CurveFetch!$D$8:$V$1000,16,0)</f>
        <v>#N/A</v>
      </c>
      <c r="P44" s="241" t="e">
        <f aca="false">O44/2</f>
        <v>#N/A</v>
      </c>
      <c r="Q44" s="240" t="e">
        <f aca="false">VLOOKUP($A44,[5]CurveFetch!$D$8:$V$1000,16,0)</f>
        <v>#N/A</v>
      </c>
      <c r="R44" s="241" t="e">
        <f aca="false">Q44/2</f>
        <v>#N/A</v>
      </c>
      <c r="S44" s="240" t="e">
        <f aca="false">VLOOKUP($A44,[5]CurveFetch!$D$8:$V$1000,16,0)</f>
        <v>#N/A</v>
      </c>
      <c r="T44" s="241" t="e">
        <f aca="false">S44/2</f>
        <v>#N/A</v>
      </c>
      <c r="U44" s="240"/>
      <c r="V44" s="240"/>
      <c r="Z44" s="247" t="n">
        <f aca="false">$Z$38</f>
        <v>0.5</v>
      </c>
      <c r="AA44" s="247" t="n">
        <f aca="false">$Z$38</f>
        <v>0.5</v>
      </c>
      <c r="AB44" s="247" t="n">
        <f aca="false">$Z$38</f>
        <v>0.5</v>
      </c>
      <c r="AC44" s="247" t="n">
        <f aca="false">$Z$38</f>
        <v>0.5</v>
      </c>
    </row>
    <row r="45" customFormat="false" ht="12" hidden="false" customHeight="false" outlineLevel="0" collapsed="false">
      <c r="A45" s="69" t="n">
        <f aca="false">DATE(YEAR(A44),MONTH(A44)+1,1)</f>
        <v>47209</v>
      </c>
      <c r="B45" s="240" t="e">
        <f aca="false">VLOOKUP($A45,[5]CurveFetch!$D$8:$R$1000,2,0)</f>
        <v>#N/A</v>
      </c>
      <c r="C45" s="240" t="e">
        <f aca="false">VLOOKUP($A45,[5]CurveFetch!$D$8:$R$1000,7,0)</f>
        <v>#N/A</v>
      </c>
      <c r="D45" s="240" t="e">
        <f aca="false">VLOOKUP($A45,[5]CurveFetch!$D$8:$R$1000,5,0)</f>
        <v>#N/A</v>
      </c>
      <c r="E45" s="240" t="e">
        <f aca="false">VLOOKUP($A45,[5]CurveFetch!$D$8:$R$1000,4,0)</f>
        <v>#N/A</v>
      </c>
      <c r="F45" s="240" t="e">
        <f aca="false">VLOOKUP($A45,[5]CurveFetch!$D$8:$R$1000,15,0)</f>
        <v>#N/A</v>
      </c>
      <c r="G45" s="240" t="e">
        <f aca="false">VLOOKUP($A45,[5]CurveFetch!$D$8:$R$1000,3,0)</f>
        <v>#N/A</v>
      </c>
      <c r="H45" s="240" t="e">
        <f aca="false">VLOOKUP($A45,[5]CurveFetch!$D$8:$R$1000,9,0)</f>
        <v>#N/A</v>
      </c>
      <c r="I45" s="240" t="e">
        <f aca="false">VLOOKUP($A45,[5]CurveFetch!$D$8:$R$1000,11,0)</f>
        <v>#N/A</v>
      </c>
      <c r="J45" s="240" t="e">
        <f aca="false">VLOOKUP($A45,[5]CurveFetch!$D$8:$R$1000,8,0)</f>
        <v>#N/A</v>
      </c>
      <c r="K45" s="240" t="e">
        <f aca="false">C45-J45</f>
        <v>#N/A</v>
      </c>
      <c r="L45" s="240" t="e">
        <f aca="false">C45-F45</f>
        <v>#N/A</v>
      </c>
      <c r="M45" s="240" t="e">
        <f aca="false">($B45+$C45)*$M$1</f>
        <v>#N/A</v>
      </c>
      <c r="N45" s="69" t="n">
        <f aca="false">DATE(YEAR(N44),MONTH(N44)+1,1)</f>
        <v>47209</v>
      </c>
      <c r="O45" s="240" t="e">
        <f aca="false">VLOOKUP($A45,[5]CurveFetch!$D$8:$V$1000,16,0)</f>
        <v>#N/A</v>
      </c>
      <c r="P45" s="241" t="e">
        <f aca="false">O45/2</f>
        <v>#N/A</v>
      </c>
      <c r="Q45" s="240" t="e">
        <f aca="false">VLOOKUP($A45,[5]CurveFetch!$D$8:$V$1000,16,0)</f>
        <v>#N/A</v>
      </c>
      <c r="R45" s="241" t="e">
        <f aca="false">Q45/2</f>
        <v>#N/A</v>
      </c>
      <c r="S45" s="240" t="e">
        <f aca="false">VLOOKUP($A45,[5]CurveFetch!$D$8:$V$1000,16,0)</f>
        <v>#N/A</v>
      </c>
      <c r="T45" s="241" t="e">
        <f aca="false">S45/2</f>
        <v>#N/A</v>
      </c>
      <c r="U45" s="240"/>
      <c r="V45" s="240"/>
      <c r="Z45" s="248" t="e">
        <f aca="false">Z43-Z44</f>
        <v>#N/A</v>
      </c>
      <c r="AA45" s="248" t="e">
        <f aca="false">AA43-AA44</f>
        <v>#N/A</v>
      </c>
      <c r="AB45" s="248" t="e">
        <f aca="false">AB43-AB44</f>
        <v>#N/A</v>
      </c>
      <c r="AC45" s="248" t="e">
        <f aca="false">AC43-AC44</f>
        <v>#N/A</v>
      </c>
    </row>
    <row r="46" customFormat="false" ht="12" hidden="false" customHeight="false" outlineLevel="0" collapsed="false">
      <c r="A46" s="69" t="n">
        <f aca="false">DATE(YEAR(A45),MONTH(A45)+1,1)</f>
        <v>47239</v>
      </c>
      <c r="B46" s="240" t="e">
        <f aca="false">VLOOKUP($A46,[5]CurveFetch!$D$8:$R$1000,2,0)</f>
        <v>#N/A</v>
      </c>
      <c r="C46" s="240" t="e">
        <f aca="false">VLOOKUP($A46,[5]CurveFetch!$D$8:$R$1000,7,0)</f>
        <v>#N/A</v>
      </c>
      <c r="D46" s="240" t="e">
        <f aca="false">VLOOKUP($A46,[5]CurveFetch!$D$8:$R$1000,5,0)</f>
        <v>#N/A</v>
      </c>
      <c r="E46" s="240" t="e">
        <f aca="false">VLOOKUP($A46,[5]CurveFetch!$D$8:$R$1000,4,0)</f>
        <v>#N/A</v>
      </c>
      <c r="F46" s="240" t="e">
        <f aca="false">VLOOKUP($A46,[5]CurveFetch!$D$8:$R$1000,15,0)</f>
        <v>#N/A</v>
      </c>
      <c r="G46" s="240" t="e">
        <f aca="false">VLOOKUP($A46,[5]CurveFetch!$D$8:$R$1000,3,0)</f>
        <v>#N/A</v>
      </c>
      <c r="H46" s="240" t="e">
        <f aca="false">VLOOKUP($A46,[5]CurveFetch!$D$8:$R$1000,9,0)</f>
        <v>#N/A</v>
      </c>
      <c r="I46" s="240" t="e">
        <f aca="false">VLOOKUP($A46,[5]CurveFetch!$D$8:$R$1000,11,0)</f>
        <v>#N/A</v>
      </c>
      <c r="J46" s="240" t="e">
        <f aca="false">VLOOKUP($A46,[5]CurveFetch!$D$8:$R$1000,8,0)</f>
        <v>#N/A</v>
      </c>
      <c r="K46" s="240" t="e">
        <f aca="false">C46-J46</f>
        <v>#N/A</v>
      </c>
      <c r="L46" s="240" t="e">
        <f aca="false">C46-F46</f>
        <v>#N/A</v>
      </c>
      <c r="M46" s="240" t="e">
        <f aca="false">($B46+$C46)*$M$1</f>
        <v>#N/A</v>
      </c>
      <c r="N46" s="69" t="n">
        <f aca="false">DATE(YEAR(N45),MONTH(N45)+1,1)</f>
        <v>47239</v>
      </c>
      <c r="O46" s="240" t="e">
        <f aca="false">VLOOKUP($A46,[5]CurveFetch!$D$8:$V$1000,16,0)</f>
        <v>#N/A</v>
      </c>
      <c r="P46" s="241" t="e">
        <f aca="false">O46/2</f>
        <v>#N/A</v>
      </c>
      <c r="Q46" s="240" t="e">
        <f aca="false">VLOOKUP($A46,[5]CurveFetch!$D$8:$V$1000,16,0)</f>
        <v>#N/A</v>
      </c>
      <c r="R46" s="241" t="e">
        <f aca="false">Q46/2</f>
        <v>#N/A</v>
      </c>
      <c r="S46" s="240" t="e">
        <f aca="false">VLOOKUP($A46,[5]CurveFetch!$D$8:$V$1000,16,0)</f>
        <v>#N/A</v>
      </c>
      <c r="T46" s="241" t="e">
        <f aca="false">S46/2</f>
        <v>#N/A</v>
      </c>
      <c r="U46" s="240"/>
      <c r="V46" s="240"/>
      <c r="Z46" s="70" t="e">
        <f aca="false">Z$45*$X$40*$AI$1</f>
        <v>#N/A</v>
      </c>
      <c r="AA46" s="70" t="e">
        <f aca="false">AA$45*$X$40*$AI$1</f>
        <v>#N/A</v>
      </c>
      <c r="AB46" s="70" t="e">
        <f aca="false">AB$45*$X$40*$AI$1</f>
        <v>#N/A</v>
      </c>
      <c r="AC46" s="70" t="e">
        <f aca="false">AC$45*$X$40*$AI$1</f>
        <v>#N/A</v>
      </c>
      <c r="AD46" s="249" t="e">
        <f aca="false">SUM(Z46:AC46)</f>
        <v>#N/A</v>
      </c>
    </row>
    <row r="47" customFormat="false" ht="11.25" hidden="false" customHeight="false" outlineLevel="0" collapsed="false">
      <c r="A47" s="69" t="n">
        <f aca="false">DATE(YEAR(A46),MONTH(A46)+1,1)</f>
        <v>47270</v>
      </c>
      <c r="B47" s="240" t="e">
        <f aca="false">VLOOKUP($A47,[5]CurveFetch!$D$8:$R$1000,2,0)</f>
        <v>#N/A</v>
      </c>
      <c r="C47" s="240" t="e">
        <f aca="false">VLOOKUP($A47,[5]CurveFetch!$D$8:$R$1000,7,0)</f>
        <v>#N/A</v>
      </c>
      <c r="D47" s="240" t="e">
        <f aca="false">VLOOKUP($A47,[5]CurveFetch!$D$8:$R$1000,5,0)</f>
        <v>#N/A</v>
      </c>
      <c r="E47" s="240" t="e">
        <f aca="false">VLOOKUP($A47,[5]CurveFetch!$D$8:$R$1000,4,0)</f>
        <v>#N/A</v>
      </c>
      <c r="F47" s="240" t="e">
        <f aca="false">VLOOKUP($A47,[5]CurveFetch!$D$8:$R$1000,15,0)</f>
        <v>#N/A</v>
      </c>
      <c r="G47" s="240" t="e">
        <f aca="false">VLOOKUP($A47,[5]CurveFetch!$D$8:$R$1000,3,0)</f>
        <v>#N/A</v>
      </c>
      <c r="H47" s="240" t="e">
        <f aca="false">VLOOKUP($A47,[5]CurveFetch!$D$8:$R$1000,9,0)</f>
        <v>#N/A</v>
      </c>
      <c r="I47" s="240" t="e">
        <f aca="false">VLOOKUP($A47,[5]CurveFetch!$D$8:$R$1000,11,0)</f>
        <v>#N/A</v>
      </c>
      <c r="J47" s="240" t="e">
        <f aca="false">VLOOKUP($A47,[5]CurveFetch!$D$8:$R$1000,8,0)</f>
        <v>#N/A</v>
      </c>
      <c r="K47" s="240" t="e">
        <f aca="false">C47-J47</f>
        <v>#N/A</v>
      </c>
      <c r="L47" s="240" t="e">
        <f aca="false">C47-F47</f>
        <v>#N/A</v>
      </c>
      <c r="M47" s="240" t="e">
        <f aca="false">($B47+$C47)*$M$1</f>
        <v>#N/A</v>
      </c>
      <c r="N47" s="69" t="n">
        <f aca="false">DATE(YEAR(N46),MONTH(N46)+1,1)</f>
        <v>47270</v>
      </c>
      <c r="O47" s="240" t="e">
        <f aca="false">VLOOKUP($A47,[5]CurveFetch!$D$8:$V$1000,16,0)</f>
        <v>#N/A</v>
      </c>
      <c r="P47" s="241" t="e">
        <f aca="false">O47/2</f>
        <v>#N/A</v>
      </c>
      <c r="Q47" s="240" t="e">
        <f aca="false">VLOOKUP($A47,[5]CurveFetch!$D$8:$V$1000,16,0)</f>
        <v>#N/A</v>
      </c>
      <c r="R47" s="241" t="e">
        <f aca="false">Q47/2</f>
        <v>#N/A</v>
      </c>
      <c r="S47" s="240" t="e">
        <f aca="false">VLOOKUP($A47,[5]CurveFetch!$D$8:$V$1000,16,0)</f>
        <v>#N/A</v>
      </c>
      <c r="T47" s="241" t="e">
        <f aca="false">S47/2</f>
        <v>#N/A</v>
      </c>
      <c r="U47" s="240"/>
      <c r="V47" s="240"/>
    </row>
    <row r="48" customFormat="false" ht="12" hidden="false" customHeight="false" outlineLevel="0" collapsed="false">
      <c r="A48" s="69" t="n">
        <f aca="false">DATE(YEAR(A47),MONTH(A47)+1,1)</f>
        <v>47300</v>
      </c>
      <c r="B48" s="240" t="e">
        <f aca="false">VLOOKUP($A48,[5]CurveFetch!$D$8:$R$1000,2,0)</f>
        <v>#N/A</v>
      </c>
      <c r="C48" s="240" t="e">
        <f aca="false">VLOOKUP($A48,[5]CurveFetch!$D$8:$R$1000,7,0)</f>
        <v>#N/A</v>
      </c>
      <c r="D48" s="240" t="e">
        <f aca="false">VLOOKUP($A48,[5]CurveFetch!$D$8:$R$1000,5,0)</f>
        <v>#N/A</v>
      </c>
      <c r="E48" s="240" t="e">
        <f aca="false">VLOOKUP($A48,[5]CurveFetch!$D$8:$R$1000,4,0)</f>
        <v>#N/A</v>
      </c>
      <c r="F48" s="240" t="e">
        <f aca="false">VLOOKUP($A48,[5]CurveFetch!$D$8:$R$1000,15,0)</f>
        <v>#N/A</v>
      </c>
      <c r="G48" s="240" t="e">
        <f aca="false">VLOOKUP($A48,[5]CurveFetch!$D$8:$R$1000,3,0)</f>
        <v>#N/A</v>
      </c>
      <c r="H48" s="240" t="e">
        <f aca="false">VLOOKUP($A48,[5]CurveFetch!$D$8:$R$1000,9,0)</f>
        <v>#N/A</v>
      </c>
      <c r="I48" s="240" t="e">
        <f aca="false">VLOOKUP($A48,[5]CurveFetch!$D$8:$R$1000,11,0)</f>
        <v>#N/A</v>
      </c>
      <c r="J48" s="240" t="e">
        <f aca="false">VLOOKUP($A48,[5]CurveFetch!$D$8:$R$1000,8,0)</f>
        <v>#N/A</v>
      </c>
      <c r="K48" s="240" t="e">
        <f aca="false">C48-J48</f>
        <v>#N/A</v>
      </c>
      <c r="L48" s="240" t="e">
        <f aca="false">C48-F48</f>
        <v>#N/A</v>
      </c>
      <c r="M48" s="240" t="e">
        <f aca="false">($B48+$C48)*$M$1</f>
        <v>#N/A</v>
      </c>
      <c r="N48" s="69" t="n">
        <f aca="false">DATE(YEAR(N47),MONTH(N47)+1,1)</f>
        <v>47300</v>
      </c>
      <c r="O48" s="240" t="e">
        <f aca="false">VLOOKUP($A48,[5]CurveFetch!$D$8:$V$1000,16,0)</f>
        <v>#N/A</v>
      </c>
      <c r="P48" s="241" t="e">
        <f aca="false">O48/2</f>
        <v>#N/A</v>
      </c>
      <c r="Q48" s="240" t="e">
        <f aca="false">VLOOKUP($A48,[5]CurveFetch!$D$8:$V$1000,16,0)</f>
        <v>#N/A</v>
      </c>
      <c r="R48" s="241" t="e">
        <f aca="false">Q48/2</f>
        <v>#N/A</v>
      </c>
      <c r="S48" s="240" t="e">
        <f aca="false">VLOOKUP($A48,[5]CurveFetch!$D$8:$V$1000,16,0)</f>
        <v>#N/A</v>
      </c>
      <c r="T48" s="241" t="e">
        <f aca="false">S48/2</f>
        <v>#N/A</v>
      </c>
      <c r="U48" s="240"/>
      <c r="V48" s="240"/>
    </row>
    <row r="49" customFormat="false" ht="12" hidden="false" customHeight="false" outlineLevel="0" collapsed="false">
      <c r="A49" s="69" t="n">
        <f aca="false">DATE(YEAR(A48),MONTH(A48)+1,1)</f>
        <v>47331</v>
      </c>
      <c r="B49" s="240" t="e">
        <f aca="false">VLOOKUP($A49,[5]CurveFetch!$D$8:$R$1000,2,0)</f>
        <v>#N/A</v>
      </c>
      <c r="C49" s="240" t="e">
        <f aca="false">VLOOKUP($A49,[5]CurveFetch!$D$8:$R$1000,7,0)</f>
        <v>#N/A</v>
      </c>
      <c r="D49" s="240" t="e">
        <f aca="false">VLOOKUP($A49,[5]CurveFetch!$D$8:$R$1000,5,0)</f>
        <v>#N/A</v>
      </c>
      <c r="E49" s="240" t="e">
        <f aca="false">VLOOKUP($A49,[5]CurveFetch!$D$8:$R$1000,4,0)</f>
        <v>#N/A</v>
      </c>
      <c r="F49" s="240" t="e">
        <f aca="false">VLOOKUP($A49,[5]CurveFetch!$D$8:$R$1000,15,0)</f>
        <v>#N/A</v>
      </c>
      <c r="G49" s="240" t="e">
        <f aca="false">VLOOKUP($A49,[5]CurveFetch!$D$8:$R$1000,3,0)</f>
        <v>#N/A</v>
      </c>
      <c r="H49" s="240" t="e">
        <f aca="false">VLOOKUP($A49,[5]CurveFetch!$D$8:$R$1000,9,0)</f>
        <v>#N/A</v>
      </c>
      <c r="I49" s="240" t="e">
        <f aca="false">VLOOKUP($A49,[5]CurveFetch!$D$8:$R$1000,11,0)</f>
        <v>#N/A</v>
      </c>
      <c r="J49" s="240" t="e">
        <f aca="false">VLOOKUP($A49,[5]CurveFetch!$D$8:$R$1000,8,0)</f>
        <v>#N/A</v>
      </c>
      <c r="K49" s="240" t="e">
        <f aca="false">C49-J49</f>
        <v>#N/A</v>
      </c>
      <c r="L49" s="240" t="e">
        <f aca="false">C49-F49</f>
        <v>#N/A</v>
      </c>
      <c r="M49" s="240" t="e">
        <f aca="false">($B49+$C49)*$M$1</f>
        <v>#N/A</v>
      </c>
      <c r="N49" s="69" t="n">
        <f aca="false">DATE(YEAR(N48),MONTH(N48)+1,1)</f>
        <v>47331</v>
      </c>
      <c r="O49" s="240" t="e">
        <f aca="false">VLOOKUP($A49,[5]CurveFetch!$D$8:$V$1000,16,0)</f>
        <v>#N/A</v>
      </c>
      <c r="P49" s="241" t="e">
        <f aca="false">O49/2</f>
        <v>#N/A</v>
      </c>
      <c r="Q49" s="240" t="e">
        <f aca="false">VLOOKUP($A49,[5]CurveFetch!$D$8:$V$1000,16,0)</f>
        <v>#N/A</v>
      </c>
      <c r="R49" s="241" t="e">
        <f aca="false">Q49/2</f>
        <v>#N/A</v>
      </c>
      <c r="S49" s="240" t="e">
        <f aca="false">VLOOKUP($A49,[5]CurveFetch!$D$8:$V$1000,16,0)</f>
        <v>#N/A</v>
      </c>
      <c r="T49" s="241" t="e">
        <f aca="false">S49/2</f>
        <v>#N/A</v>
      </c>
      <c r="U49" s="240"/>
      <c r="V49" s="240"/>
      <c r="AC49" s="108" t="s">
        <v>184</v>
      </c>
      <c r="AD49" s="250" t="e">
        <f aca="false">$AD$40+$AD$46</f>
        <v>#N/A</v>
      </c>
    </row>
    <row r="50" customFormat="false" ht="11.25" hidden="false" customHeight="false" outlineLevel="0" collapsed="false">
      <c r="A50" s="69" t="n">
        <f aca="false">DATE(YEAR(A49),MONTH(A49)+1,1)</f>
        <v>47362</v>
      </c>
      <c r="B50" s="240" t="e">
        <f aca="false">VLOOKUP($A50,[5]CurveFetch!$D$8:$R$1000,2,0)</f>
        <v>#N/A</v>
      </c>
      <c r="C50" s="240" t="e">
        <f aca="false">VLOOKUP($A50,[5]CurveFetch!$D$8:$R$1000,7,0)</f>
        <v>#N/A</v>
      </c>
      <c r="D50" s="240" t="e">
        <f aca="false">VLOOKUP($A50,[5]CurveFetch!$D$8:$R$1000,5,0)</f>
        <v>#N/A</v>
      </c>
      <c r="E50" s="240" t="e">
        <f aca="false">VLOOKUP($A50,[5]CurveFetch!$D$8:$R$1000,4,0)</f>
        <v>#N/A</v>
      </c>
      <c r="F50" s="240" t="e">
        <f aca="false">VLOOKUP($A50,[5]CurveFetch!$D$8:$R$1000,15,0)</f>
        <v>#N/A</v>
      </c>
      <c r="G50" s="240" t="e">
        <f aca="false">VLOOKUP($A50,[5]CurveFetch!$D$8:$R$1000,3,0)</f>
        <v>#N/A</v>
      </c>
      <c r="H50" s="240" t="e">
        <f aca="false">VLOOKUP($A50,[5]CurveFetch!$D$8:$R$1000,9,0)</f>
        <v>#N/A</v>
      </c>
      <c r="I50" s="240" t="e">
        <f aca="false">VLOOKUP($A50,[5]CurveFetch!$D$8:$R$1000,11,0)</f>
        <v>#N/A</v>
      </c>
      <c r="J50" s="240" t="e">
        <f aca="false">VLOOKUP($A50,[5]CurveFetch!$D$8:$R$1000,8,0)</f>
        <v>#N/A</v>
      </c>
      <c r="K50" s="240" t="e">
        <f aca="false">C50-J50</f>
        <v>#N/A</v>
      </c>
      <c r="L50" s="240" t="e">
        <f aca="false">C50-F50</f>
        <v>#N/A</v>
      </c>
      <c r="M50" s="240" t="e">
        <f aca="false">($B50+$C50)*$M$1</f>
        <v>#N/A</v>
      </c>
      <c r="N50" s="69" t="n">
        <f aca="false">DATE(YEAR(N49),MONTH(N49)+1,1)</f>
        <v>47362</v>
      </c>
      <c r="O50" s="240" t="e">
        <f aca="false">VLOOKUP($A50,[5]CurveFetch!$D$8:$V$1000,16,0)</f>
        <v>#N/A</v>
      </c>
      <c r="P50" s="241" t="e">
        <f aca="false">O50/2</f>
        <v>#N/A</v>
      </c>
      <c r="Q50" s="240" t="e">
        <f aca="false">VLOOKUP($A50,[5]CurveFetch!$D$8:$V$1000,16,0)</f>
        <v>#N/A</v>
      </c>
      <c r="R50" s="241" t="e">
        <f aca="false">Q50/2</f>
        <v>#N/A</v>
      </c>
      <c r="S50" s="240" t="e">
        <f aca="false">VLOOKUP($A50,[5]CurveFetch!$D$8:$V$1000,16,0)</f>
        <v>#N/A</v>
      </c>
      <c r="T50" s="241" t="e">
        <f aca="false">S50/2</f>
        <v>#N/A</v>
      </c>
      <c r="U50" s="240"/>
      <c r="V50" s="240"/>
    </row>
    <row r="51" customFormat="false" ht="11.25" hidden="false" customHeight="false" outlineLevel="0" collapsed="false">
      <c r="A51" s="69" t="n">
        <f aca="false">DATE(YEAR(A50),MONTH(A50)+1,1)</f>
        <v>47392</v>
      </c>
      <c r="B51" s="240" t="e">
        <f aca="false">VLOOKUP($A51,[5]CurveFetch!$D$8:$R$1000,2,0)</f>
        <v>#N/A</v>
      </c>
      <c r="C51" s="240" t="e">
        <f aca="false">VLOOKUP($A51,[5]CurveFetch!$D$8:$R$1000,7,0)</f>
        <v>#N/A</v>
      </c>
      <c r="D51" s="240" t="e">
        <f aca="false">VLOOKUP($A51,[5]CurveFetch!$D$8:$R$1000,5,0)</f>
        <v>#N/A</v>
      </c>
      <c r="E51" s="240" t="e">
        <f aca="false">VLOOKUP($A51,[5]CurveFetch!$D$8:$R$1000,4,0)</f>
        <v>#N/A</v>
      </c>
      <c r="F51" s="240" t="e">
        <f aca="false">VLOOKUP($A51,[5]CurveFetch!$D$8:$R$1000,15,0)</f>
        <v>#N/A</v>
      </c>
      <c r="G51" s="240" t="e">
        <f aca="false">VLOOKUP($A51,[5]CurveFetch!$D$8:$R$1000,3,0)</f>
        <v>#N/A</v>
      </c>
      <c r="H51" s="240" t="e">
        <f aca="false">VLOOKUP($A51,[5]CurveFetch!$D$8:$R$1000,9,0)</f>
        <v>#N/A</v>
      </c>
      <c r="I51" s="240" t="e">
        <f aca="false">VLOOKUP($A51,[5]CurveFetch!$D$8:$R$1000,11,0)</f>
        <v>#N/A</v>
      </c>
      <c r="J51" s="240" t="e">
        <f aca="false">VLOOKUP($A51,[5]CurveFetch!$D$8:$R$1000,8,0)</f>
        <v>#N/A</v>
      </c>
      <c r="K51" s="240" t="e">
        <f aca="false">C51-J51</f>
        <v>#N/A</v>
      </c>
      <c r="L51" s="240" t="e">
        <f aca="false">C51-F51</f>
        <v>#N/A</v>
      </c>
      <c r="M51" s="240" t="e">
        <f aca="false">($B51+$C51)*$M$1</f>
        <v>#N/A</v>
      </c>
      <c r="N51" s="69" t="n">
        <f aca="false">DATE(YEAR(N50),MONTH(N50)+1,1)</f>
        <v>47392</v>
      </c>
      <c r="O51" s="240" t="e">
        <f aca="false">VLOOKUP($A51,[5]CurveFetch!$D$8:$V$1000,16,0)</f>
        <v>#N/A</v>
      </c>
      <c r="P51" s="241" t="e">
        <f aca="false">O51/2</f>
        <v>#N/A</v>
      </c>
      <c r="Q51" s="240" t="e">
        <f aca="false">VLOOKUP($A51,[5]CurveFetch!$D$8:$V$1000,16,0)</f>
        <v>#N/A</v>
      </c>
      <c r="R51" s="241" t="e">
        <f aca="false">Q51/2</f>
        <v>#N/A</v>
      </c>
      <c r="S51" s="240" t="e">
        <f aca="false">VLOOKUP($A51,[5]CurveFetch!$D$8:$V$1000,16,0)</f>
        <v>#N/A</v>
      </c>
      <c r="T51" s="241" t="e">
        <f aca="false">S51/2</f>
        <v>#N/A</v>
      </c>
      <c r="U51" s="240"/>
      <c r="V51" s="240"/>
    </row>
    <row r="52" customFormat="false" ht="11.25" hidden="false" customHeight="false" outlineLevel="0" collapsed="false">
      <c r="A52" s="69" t="n">
        <f aca="false">DATE(YEAR(A51),MONTH(A51)+1,1)</f>
        <v>47423</v>
      </c>
      <c r="B52" s="240" t="e">
        <f aca="false">VLOOKUP($A52,[5]CurveFetch!$D$8:$R$1000,2,0)</f>
        <v>#N/A</v>
      </c>
      <c r="C52" s="240" t="e">
        <f aca="false">VLOOKUP($A52,[5]CurveFetch!$D$8:$R$1000,7,0)</f>
        <v>#N/A</v>
      </c>
      <c r="D52" s="240" t="e">
        <f aca="false">VLOOKUP($A52,[5]CurveFetch!$D$8:$R$1000,5,0)</f>
        <v>#N/A</v>
      </c>
      <c r="E52" s="240" t="e">
        <f aca="false">VLOOKUP($A52,[5]CurveFetch!$D$8:$R$1000,4,0)</f>
        <v>#N/A</v>
      </c>
      <c r="F52" s="240" t="e">
        <f aca="false">VLOOKUP($A52,[5]CurveFetch!$D$8:$R$1000,15,0)</f>
        <v>#N/A</v>
      </c>
      <c r="G52" s="240" t="e">
        <f aca="false">VLOOKUP($A52,[5]CurveFetch!$D$8:$R$1000,3,0)</f>
        <v>#N/A</v>
      </c>
      <c r="H52" s="240" t="e">
        <f aca="false">VLOOKUP($A52,[5]CurveFetch!$D$8:$R$1000,9,0)</f>
        <v>#N/A</v>
      </c>
      <c r="I52" s="240" t="e">
        <f aca="false">VLOOKUP($A52,[5]CurveFetch!$D$8:$R$1000,11,0)</f>
        <v>#N/A</v>
      </c>
      <c r="J52" s="240" t="e">
        <f aca="false">VLOOKUP($A52,[5]CurveFetch!$D$8:$R$1000,8,0)</f>
        <v>#N/A</v>
      </c>
      <c r="K52" s="240" t="e">
        <f aca="false">C52-J52</f>
        <v>#N/A</v>
      </c>
      <c r="L52" s="240" t="e">
        <f aca="false">C52-F52</f>
        <v>#N/A</v>
      </c>
      <c r="M52" s="240" t="e">
        <f aca="false">($B52+$C52)*$M$1</f>
        <v>#N/A</v>
      </c>
      <c r="N52" s="69" t="n">
        <f aca="false">DATE(YEAR(N51),MONTH(N51)+1,1)</f>
        <v>47423</v>
      </c>
      <c r="O52" s="240" t="e">
        <f aca="false">VLOOKUP($A52,[5]CurveFetch!$D$8:$V$1000,16,0)</f>
        <v>#N/A</v>
      </c>
      <c r="P52" s="241" t="e">
        <f aca="false">O52/2</f>
        <v>#N/A</v>
      </c>
      <c r="Q52" s="240" t="e">
        <f aca="false">VLOOKUP($A52,[5]CurveFetch!$D$8:$V$1000,16,0)</f>
        <v>#N/A</v>
      </c>
      <c r="R52" s="241" t="e">
        <f aca="false">Q52/2</f>
        <v>#N/A</v>
      </c>
      <c r="S52" s="240" t="e">
        <f aca="false">VLOOKUP($A52,[5]CurveFetch!$D$8:$V$1000,16,0)</f>
        <v>#N/A</v>
      </c>
      <c r="T52" s="241" t="e">
        <f aca="false">S52/2</f>
        <v>#N/A</v>
      </c>
      <c r="U52" s="240"/>
      <c r="V52" s="240"/>
    </row>
    <row r="53" customFormat="false" ht="11.25" hidden="false" customHeight="false" outlineLevel="0" collapsed="false">
      <c r="A53" s="69" t="n">
        <f aca="false">DATE(YEAR(A52),MONTH(A52)+1,1)</f>
        <v>47453</v>
      </c>
      <c r="B53" s="240" t="e">
        <f aca="false">VLOOKUP($A53,[5]CurveFetch!$D$8:$R$1000,2,0)</f>
        <v>#N/A</v>
      </c>
      <c r="C53" s="240" t="e">
        <f aca="false">VLOOKUP($A53,[5]CurveFetch!$D$8:$R$1000,7,0)</f>
        <v>#N/A</v>
      </c>
      <c r="D53" s="240" t="e">
        <f aca="false">VLOOKUP($A53,[5]CurveFetch!$D$8:$R$1000,5,0)</f>
        <v>#N/A</v>
      </c>
      <c r="E53" s="240" t="e">
        <f aca="false">VLOOKUP($A53,[5]CurveFetch!$D$8:$R$1000,4,0)</f>
        <v>#N/A</v>
      </c>
      <c r="F53" s="240" t="e">
        <f aca="false">VLOOKUP($A53,[5]CurveFetch!$D$8:$R$1000,15,0)</f>
        <v>#N/A</v>
      </c>
      <c r="G53" s="240" t="e">
        <f aca="false">VLOOKUP($A53,[5]CurveFetch!$D$8:$R$1000,3,0)</f>
        <v>#N/A</v>
      </c>
      <c r="H53" s="240" t="e">
        <f aca="false">VLOOKUP($A53,[5]CurveFetch!$D$8:$R$1000,9,0)</f>
        <v>#N/A</v>
      </c>
      <c r="I53" s="240" t="e">
        <f aca="false">VLOOKUP($A53,[5]CurveFetch!$D$8:$R$1000,11,0)</f>
        <v>#N/A</v>
      </c>
      <c r="J53" s="240" t="e">
        <f aca="false">VLOOKUP($A53,[5]CurveFetch!$D$8:$R$1000,8,0)</f>
        <v>#N/A</v>
      </c>
      <c r="K53" s="240" t="e">
        <f aca="false">C53-J53</f>
        <v>#N/A</v>
      </c>
      <c r="L53" s="240" t="e">
        <f aca="false">C53-F53</f>
        <v>#N/A</v>
      </c>
      <c r="M53" s="240" t="e">
        <f aca="false">($B53+$C53)*$M$1</f>
        <v>#N/A</v>
      </c>
      <c r="N53" s="69" t="n">
        <f aca="false">DATE(YEAR(N52),MONTH(N52)+1,1)</f>
        <v>47453</v>
      </c>
      <c r="O53" s="240" t="e">
        <f aca="false">VLOOKUP($A53,[5]CurveFetch!$D$8:$V$1000,16,0)</f>
        <v>#N/A</v>
      </c>
      <c r="P53" s="241" t="e">
        <f aca="false">O53/2</f>
        <v>#N/A</v>
      </c>
      <c r="Q53" s="240" t="e">
        <f aca="false">VLOOKUP($A53,[5]CurveFetch!$D$8:$V$1000,16,0)</f>
        <v>#N/A</v>
      </c>
      <c r="R53" s="241" t="e">
        <f aca="false">Q53/2</f>
        <v>#N/A</v>
      </c>
      <c r="S53" s="240" t="e">
        <f aca="false">VLOOKUP($A53,[5]CurveFetch!$D$8:$V$1000,16,0)</f>
        <v>#N/A</v>
      </c>
      <c r="T53" s="241" t="e">
        <f aca="false">S53/2</f>
        <v>#N/A</v>
      </c>
      <c r="U53" s="240"/>
      <c r="V53" s="240"/>
    </row>
    <row r="54" customFormat="false" ht="11.25" hidden="false" customHeight="false" outlineLevel="0" collapsed="false">
      <c r="A54" s="69" t="n">
        <f aca="false">DATE(YEAR(A53),MONTH(A53)+1,1)</f>
        <v>47484</v>
      </c>
      <c r="B54" s="240" t="e">
        <f aca="false">VLOOKUP($A54,[5]CurveFetch!$D$8:$R$1000,2,0)</f>
        <v>#N/A</v>
      </c>
      <c r="C54" s="240" t="e">
        <f aca="false">VLOOKUP($A54,[5]CurveFetch!$D$8:$R$1000,7,0)</f>
        <v>#N/A</v>
      </c>
      <c r="D54" s="240" t="e">
        <f aca="false">VLOOKUP($A54,[5]CurveFetch!$D$8:$R$1000,5,0)</f>
        <v>#N/A</v>
      </c>
      <c r="E54" s="240" t="e">
        <f aca="false">VLOOKUP($A54,[5]CurveFetch!$D$8:$R$1000,4,0)</f>
        <v>#N/A</v>
      </c>
      <c r="F54" s="240" t="e">
        <f aca="false">VLOOKUP($A54,[5]CurveFetch!$D$8:$R$1000,15,0)</f>
        <v>#N/A</v>
      </c>
      <c r="G54" s="240" t="e">
        <f aca="false">VLOOKUP($A54,[5]CurveFetch!$D$8:$R$1000,3,0)</f>
        <v>#N/A</v>
      </c>
      <c r="H54" s="240" t="e">
        <f aca="false">VLOOKUP($A54,[5]CurveFetch!$D$8:$R$1000,9,0)</f>
        <v>#N/A</v>
      </c>
      <c r="I54" s="240" t="e">
        <f aca="false">VLOOKUP($A54,[5]CurveFetch!$D$8:$R$1000,11,0)</f>
        <v>#N/A</v>
      </c>
      <c r="J54" s="240" t="e">
        <f aca="false">VLOOKUP($A54,[5]CurveFetch!$D$8:$R$1000,8,0)</f>
        <v>#N/A</v>
      </c>
      <c r="K54" s="240" t="e">
        <f aca="false">C54-J54</f>
        <v>#N/A</v>
      </c>
      <c r="L54" s="240" t="e">
        <f aca="false">C54-F54</f>
        <v>#N/A</v>
      </c>
      <c r="M54" s="240" t="e">
        <f aca="false">($B54+$C54)*$M$1</f>
        <v>#N/A</v>
      </c>
      <c r="N54" s="69" t="n">
        <f aca="false">DATE(YEAR(N53),MONTH(N53)+1,1)</f>
        <v>47484</v>
      </c>
      <c r="O54" s="240" t="e">
        <f aca="false">VLOOKUP($A54,[5]CurveFetch!$D$8:$V$1000,16,0)</f>
        <v>#N/A</v>
      </c>
      <c r="P54" s="241" t="e">
        <f aca="false">O54/2</f>
        <v>#N/A</v>
      </c>
      <c r="Q54" s="240" t="e">
        <f aca="false">VLOOKUP($A54,[5]CurveFetch!$D$8:$V$1000,16,0)</f>
        <v>#N/A</v>
      </c>
      <c r="R54" s="241" t="e">
        <f aca="false">Q54/2</f>
        <v>#N/A</v>
      </c>
      <c r="S54" s="240" t="e">
        <f aca="false">VLOOKUP($A54,[5]CurveFetch!$D$8:$V$1000,16,0)</f>
        <v>#N/A</v>
      </c>
      <c r="T54" s="241" t="e">
        <f aca="false">S54/2</f>
        <v>#N/A</v>
      </c>
      <c r="U54" s="240"/>
      <c r="V54" s="240"/>
    </row>
    <row r="55" customFormat="false" ht="11.25" hidden="false" customHeight="false" outlineLevel="0" collapsed="false">
      <c r="A55" s="69" t="n">
        <f aca="false">DATE(YEAR(A54),MONTH(A54)+1,1)</f>
        <v>47515</v>
      </c>
      <c r="B55" s="240" t="e">
        <f aca="false">VLOOKUP($A55,[5]CurveFetch!$D$8:$R$1000,2,0)</f>
        <v>#N/A</v>
      </c>
      <c r="C55" s="240" t="e">
        <f aca="false">VLOOKUP($A55,[5]CurveFetch!$D$8:$R$1000,7,0)</f>
        <v>#N/A</v>
      </c>
      <c r="D55" s="240" t="e">
        <f aca="false">VLOOKUP($A55,[5]CurveFetch!$D$8:$R$1000,5,0)</f>
        <v>#N/A</v>
      </c>
      <c r="E55" s="240" t="e">
        <f aca="false">VLOOKUP($A55,[5]CurveFetch!$D$8:$R$1000,4,0)</f>
        <v>#N/A</v>
      </c>
      <c r="F55" s="240" t="e">
        <f aca="false">VLOOKUP($A55,[5]CurveFetch!$D$8:$R$1000,15,0)</f>
        <v>#N/A</v>
      </c>
      <c r="G55" s="240" t="e">
        <f aca="false">VLOOKUP($A55,[5]CurveFetch!$D$8:$R$1000,3,0)</f>
        <v>#N/A</v>
      </c>
      <c r="H55" s="240" t="e">
        <f aca="false">VLOOKUP($A55,[5]CurveFetch!$D$8:$R$1000,9,0)</f>
        <v>#N/A</v>
      </c>
      <c r="I55" s="240" t="e">
        <f aca="false">VLOOKUP($A55,[5]CurveFetch!$D$8:$R$1000,11,0)</f>
        <v>#N/A</v>
      </c>
      <c r="J55" s="240" t="e">
        <f aca="false">VLOOKUP($A55,[5]CurveFetch!$D$8:$R$1000,8,0)</f>
        <v>#N/A</v>
      </c>
      <c r="K55" s="240" t="e">
        <f aca="false">C55-J55</f>
        <v>#N/A</v>
      </c>
      <c r="L55" s="240" t="e">
        <f aca="false">C55-F55</f>
        <v>#N/A</v>
      </c>
      <c r="M55" s="240" t="e">
        <f aca="false">($B55+$C55)*$M$1</f>
        <v>#N/A</v>
      </c>
      <c r="N55" s="69" t="n">
        <f aca="false">DATE(YEAR(N54),MONTH(N54)+1,1)</f>
        <v>47515</v>
      </c>
      <c r="O55" s="240" t="e">
        <f aca="false">VLOOKUP($A55,[5]CurveFetch!$D$8:$V$1000,16,0)</f>
        <v>#N/A</v>
      </c>
      <c r="P55" s="241" t="e">
        <f aca="false">O55/2</f>
        <v>#N/A</v>
      </c>
      <c r="Q55" s="240" t="e">
        <f aca="false">VLOOKUP($A55,[5]CurveFetch!$D$8:$V$1000,16,0)</f>
        <v>#N/A</v>
      </c>
      <c r="R55" s="241" t="e">
        <f aca="false">Q55/2</f>
        <v>#N/A</v>
      </c>
      <c r="S55" s="240" t="e">
        <f aca="false">VLOOKUP($A55,[5]CurveFetch!$D$8:$V$1000,16,0)</f>
        <v>#N/A</v>
      </c>
      <c r="T55" s="241" t="e">
        <f aca="false">S55/2</f>
        <v>#N/A</v>
      </c>
      <c r="U55" s="240"/>
      <c r="V55" s="240"/>
    </row>
    <row r="56" customFormat="false" ht="11.25" hidden="false" customHeight="false" outlineLevel="0" collapsed="false">
      <c r="A56" s="69" t="n">
        <f aca="false">DATE(YEAR(A55),MONTH(A55)+1,1)</f>
        <v>47543</v>
      </c>
      <c r="B56" s="240" t="e">
        <f aca="false">VLOOKUP($A56,[5]CurveFetch!$D$8:$R$1000,2,0)</f>
        <v>#N/A</v>
      </c>
      <c r="C56" s="240" t="e">
        <f aca="false">VLOOKUP($A56,[5]CurveFetch!$D$8:$R$1000,7,0)</f>
        <v>#N/A</v>
      </c>
      <c r="D56" s="240" t="e">
        <f aca="false">VLOOKUP($A56,[5]CurveFetch!$D$8:$R$1000,5,0)</f>
        <v>#N/A</v>
      </c>
      <c r="E56" s="240" t="e">
        <f aca="false">VLOOKUP($A56,[5]CurveFetch!$D$8:$R$1000,4,0)</f>
        <v>#N/A</v>
      </c>
      <c r="F56" s="240" t="e">
        <f aca="false">VLOOKUP($A56,[5]CurveFetch!$D$8:$R$1000,15,0)</f>
        <v>#N/A</v>
      </c>
      <c r="G56" s="240" t="e">
        <f aca="false">VLOOKUP($A56,[5]CurveFetch!$D$8:$R$1000,3,0)</f>
        <v>#N/A</v>
      </c>
      <c r="H56" s="240" t="e">
        <f aca="false">VLOOKUP($A56,[5]CurveFetch!$D$8:$R$1000,9,0)</f>
        <v>#N/A</v>
      </c>
      <c r="I56" s="240" t="e">
        <f aca="false">VLOOKUP($A56,[5]CurveFetch!$D$8:$R$1000,11,0)</f>
        <v>#N/A</v>
      </c>
      <c r="J56" s="240" t="e">
        <f aca="false">VLOOKUP($A56,[5]CurveFetch!$D$8:$R$1000,8,0)</f>
        <v>#N/A</v>
      </c>
      <c r="K56" s="240" t="e">
        <f aca="false">C56-J56</f>
        <v>#N/A</v>
      </c>
      <c r="L56" s="240" t="e">
        <f aca="false">C56-F56</f>
        <v>#N/A</v>
      </c>
      <c r="M56" s="240" t="e">
        <f aca="false">($B56+$C56)*$M$1</f>
        <v>#N/A</v>
      </c>
      <c r="N56" s="69" t="n">
        <f aca="false">DATE(YEAR(N55),MONTH(N55)+1,1)</f>
        <v>47543</v>
      </c>
      <c r="O56" s="240" t="e">
        <f aca="false">VLOOKUP($A56,[5]CurveFetch!$D$8:$V$1000,16,0)</f>
        <v>#N/A</v>
      </c>
      <c r="P56" s="241" t="e">
        <f aca="false">O56/2</f>
        <v>#N/A</v>
      </c>
      <c r="Q56" s="240" t="e">
        <f aca="false">VLOOKUP($A56,[5]CurveFetch!$D$8:$V$1000,16,0)</f>
        <v>#N/A</v>
      </c>
      <c r="R56" s="241" t="e">
        <f aca="false">Q56/2</f>
        <v>#N/A</v>
      </c>
      <c r="S56" s="240" t="e">
        <f aca="false">VLOOKUP($A56,[5]CurveFetch!$D$8:$V$1000,16,0)</f>
        <v>#N/A</v>
      </c>
      <c r="T56" s="241" t="e">
        <f aca="false">S56/2</f>
        <v>#N/A</v>
      </c>
      <c r="U56" s="240"/>
      <c r="V56" s="240"/>
    </row>
    <row r="57" customFormat="false" ht="11.25" hidden="false" customHeight="false" outlineLevel="0" collapsed="false">
      <c r="A57" s="69" t="n">
        <f aca="false">DATE(YEAR(A56),MONTH(A56)+1,1)</f>
        <v>47574</v>
      </c>
      <c r="B57" s="240" t="e">
        <f aca="false">VLOOKUP($A57,[5]CurveFetch!$D$8:$R$1000,2,0)</f>
        <v>#N/A</v>
      </c>
      <c r="C57" s="240" t="e">
        <f aca="false">VLOOKUP($A57,[5]CurveFetch!$D$8:$R$1000,7,0)</f>
        <v>#N/A</v>
      </c>
      <c r="D57" s="240" t="e">
        <f aca="false">VLOOKUP($A57,[5]CurveFetch!$D$8:$R$1000,5,0)</f>
        <v>#N/A</v>
      </c>
      <c r="E57" s="240" t="e">
        <f aca="false">VLOOKUP($A57,[5]CurveFetch!$D$8:$R$1000,4,0)</f>
        <v>#N/A</v>
      </c>
      <c r="F57" s="240" t="e">
        <f aca="false">VLOOKUP($A57,[5]CurveFetch!$D$8:$R$1000,15,0)</f>
        <v>#N/A</v>
      </c>
      <c r="G57" s="240" t="e">
        <f aca="false">VLOOKUP($A57,[5]CurveFetch!$D$8:$R$1000,3,0)</f>
        <v>#N/A</v>
      </c>
      <c r="H57" s="240" t="e">
        <f aca="false">VLOOKUP($A57,[5]CurveFetch!$D$8:$R$1000,9,0)</f>
        <v>#N/A</v>
      </c>
      <c r="I57" s="240" t="e">
        <f aca="false">VLOOKUP($A57,[5]CurveFetch!$D$8:$R$1000,11,0)</f>
        <v>#N/A</v>
      </c>
      <c r="J57" s="240" t="e">
        <f aca="false">VLOOKUP($A57,[5]CurveFetch!$D$8:$R$1000,8,0)</f>
        <v>#N/A</v>
      </c>
      <c r="K57" s="240" t="e">
        <f aca="false">C57-J57</f>
        <v>#N/A</v>
      </c>
      <c r="L57" s="240" t="e">
        <f aca="false">C57-F57</f>
        <v>#N/A</v>
      </c>
      <c r="M57" s="240" t="e">
        <f aca="false">($B57+$C57)*$M$1</f>
        <v>#N/A</v>
      </c>
      <c r="N57" s="69" t="n">
        <f aca="false">DATE(YEAR(N56),MONTH(N56)+1,1)</f>
        <v>47574</v>
      </c>
      <c r="O57" s="240" t="e">
        <f aca="false">VLOOKUP($A57,[5]CurveFetch!$D$8:$V$1000,16,0)</f>
        <v>#N/A</v>
      </c>
      <c r="P57" s="241" t="e">
        <f aca="false">O57/2</f>
        <v>#N/A</v>
      </c>
      <c r="Q57" s="240" t="e">
        <f aca="false">VLOOKUP($A57,[5]CurveFetch!$D$8:$V$1000,16,0)</f>
        <v>#N/A</v>
      </c>
      <c r="R57" s="241" t="e">
        <f aca="false">Q57/2</f>
        <v>#N/A</v>
      </c>
      <c r="S57" s="240" t="e">
        <f aca="false">VLOOKUP($A57,[5]CurveFetch!$D$8:$V$1000,16,0)</f>
        <v>#N/A</v>
      </c>
      <c r="T57" s="241" t="e">
        <f aca="false">S57/2</f>
        <v>#N/A</v>
      </c>
      <c r="U57" s="240"/>
      <c r="V57" s="240"/>
    </row>
    <row r="58" customFormat="false" ht="11.25" hidden="false" customHeight="false" outlineLevel="0" collapsed="false">
      <c r="A58" s="69" t="n">
        <f aca="false">DATE(YEAR(A57),MONTH(A57)+1,1)</f>
        <v>47604</v>
      </c>
      <c r="B58" s="240" t="e">
        <f aca="false">VLOOKUP($A58,[5]CurveFetch!$D$8:$R$1000,2,0)</f>
        <v>#N/A</v>
      </c>
      <c r="C58" s="240" t="e">
        <f aca="false">VLOOKUP($A58,[5]CurveFetch!$D$8:$R$1000,7,0)</f>
        <v>#N/A</v>
      </c>
      <c r="D58" s="240" t="e">
        <f aca="false">VLOOKUP($A58,[5]CurveFetch!$D$8:$R$1000,5,0)</f>
        <v>#N/A</v>
      </c>
      <c r="E58" s="240" t="e">
        <f aca="false">VLOOKUP($A58,[5]CurveFetch!$D$8:$R$1000,4,0)</f>
        <v>#N/A</v>
      </c>
      <c r="F58" s="240" t="e">
        <f aca="false">VLOOKUP($A58,[5]CurveFetch!$D$8:$R$1000,15,0)</f>
        <v>#N/A</v>
      </c>
      <c r="G58" s="240" t="e">
        <f aca="false">VLOOKUP($A58,[5]CurveFetch!$D$8:$R$1000,3,0)</f>
        <v>#N/A</v>
      </c>
      <c r="H58" s="240" t="e">
        <f aca="false">VLOOKUP($A58,[5]CurveFetch!$D$8:$R$1000,9,0)</f>
        <v>#N/A</v>
      </c>
      <c r="I58" s="240" t="e">
        <f aca="false">VLOOKUP($A58,[5]CurveFetch!$D$8:$R$1000,11,0)</f>
        <v>#N/A</v>
      </c>
      <c r="J58" s="240" t="e">
        <f aca="false">VLOOKUP($A58,[5]CurveFetch!$D$8:$R$1000,8,0)</f>
        <v>#N/A</v>
      </c>
      <c r="K58" s="240" t="e">
        <f aca="false">C58-J58</f>
        <v>#N/A</v>
      </c>
      <c r="L58" s="240" t="e">
        <f aca="false">C58-F58</f>
        <v>#N/A</v>
      </c>
      <c r="M58" s="240" t="e">
        <f aca="false">($B58+$C58)*$M$1</f>
        <v>#N/A</v>
      </c>
      <c r="N58" s="69" t="n">
        <f aca="false">DATE(YEAR(N57),MONTH(N57)+1,1)</f>
        <v>47604</v>
      </c>
      <c r="O58" s="240" t="e">
        <f aca="false">VLOOKUP($A58,[5]CurveFetch!$D$8:$V$1000,16,0)</f>
        <v>#N/A</v>
      </c>
      <c r="P58" s="241" t="e">
        <f aca="false">O58/2</f>
        <v>#N/A</v>
      </c>
      <c r="Q58" s="240" t="e">
        <f aca="false">VLOOKUP($A58,[5]CurveFetch!$D$8:$V$1000,16,0)</f>
        <v>#N/A</v>
      </c>
      <c r="R58" s="241" t="e">
        <f aca="false">Q58/2</f>
        <v>#N/A</v>
      </c>
      <c r="S58" s="240" t="e">
        <f aca="false">VLOOKUP($A58,[5]CurveFetch!$D$8:$V$1000,16,0)</f>
        <v>#N/A</v>
      </c>
      <c r="T58" s="241" t="e">
        <f aca="false">S58/2</f>
        <v>#N/A</v>
      </c>
      <c r="U58" s="240"/>
      <c r="V58" s="240"/>
    </row>
    <row r="59" customFormat="false" ht="11.25" hidden="false" customHeight="false" outlineLevel="0" collapsed="false">
      <c r="A59" s="69" t="n">
        <f aca="false">DATE(YEAR(A58),MONTH(A58)+1,1)</f>
        <v>47635</v>
      </c>
      <c r="B59" s="240" t="e">
        <f aca="false">VLOOKUP($A59,[5]CurveFetch!$D$8:$R$1000,2,0)</f>
        <v>#N/A</v>
      </c>
      <c r="C59" s="240" t="e">
        <f aca="false">VLOOKUP($A59,[5]CurveFetch!$D$8:$R$1000,7,0)</f>
        <v>#N/A</v>
      </c>
      <c r="D59" s="240" t="e">
        <f aca="false">VLOOKUP($A59,[5]CurveFetch!$D$8:$R$1000,5,0)</f>
        <v>#N/A</v>
      </c>
      <c r="E59" s="240" t="e">
        <f aca="false">VLOOKUP($A59,[5]CurveFetch!$D$8:$R$1000,4,0)</f>
        <v>#N/A</v>
      </c>
      <c r="F59" s="240" t="e">
        <f aca="false">VLOOKUP($A59,[5]CurveFetch!$D$8:$R$1000,15,0)</f>
        <v>#N/A</v>
      </c>
      <c r="G59" s="240" t="e">
        <f aca="false">VLOOKUP($A59,[5]CurveFetch!$D$8:$R$1000,3,0)</f>
        <v>#N/A</v>
      </c>
      <c r="H59" s="240" t="e">
        <f aca="false">VLOOKUP($A59,[5]CurveFetch!$D$8:$R$1000,9,0)</f>
        <v>#N/A</v>
      </c>
      <c r="I59" s="240" t="e">
        <f aca="false">VLOOKUP($A59,[5]CurveFetch!$D$8:$R$1000,11,0)</f>
        <v>#N/A</v>
      </c>
      <c r="J59" s="240" t="e">
        <f aca="false">VLOOKUP($A59,[5]CurveFetch!$D$8:$R$1000,8,0)</f>
        <v>#N/A</v>
      </c>
      <c r="K59" s="240" t="e">
        <f aca="false">C59-J59</f>
        <v>#N/A</v>
      </c>
      <c r="L59" s="240" t="e">
        <f aca="false">C59-F59</f>
        <v>#N/A</v>
      </c>
      <c r="M59" s="240" t="e">
        <f aca="false">($B59+$C59)*$M$1</f>
        <v>#N/A</v>
      </c>
      <c r="N59" s="69" t="n">
        <f aca="false">DATE(YEAR(N58),MONTH(N58)+1,1)</f>
        <v>47635</v>
      </c>
      <c r="O59" s="240" t="e">
        <f aca="false">VLOOKUP($A59,[5]CurveFetch!$D$8:$V$1000,16,0)</f>
        <v>#N/A</v>
      </c>
      <c r="P59" s="241" t="e">
        <f aca="false">O59/2</f>
        <v>#N/A</v>
      </c>
      <c r="Q59" s="240" t="e">
        <f aca="false">VLOOKUP($A59,[5]CurveFetch!$D$8:$V$1000,16,0)</f>
        <v>#N/A</v>
      </c>
      <c r="R59" s="241" t="e">
        <f aca="false">Q59/2</f>
        <v>#N/A</v>
      </c>
      <c r="S59" s="240" t="e">
        <f aca="false">VLOOKUP($A59,[5]CurveFetch!$D$8:$V$1000,16,0)</f>
        <v>#N/A</v>
      </c>
      <c r="T59" s="241" t="e">
        <f aca="false">S59/2</f>
        <v>#N/A</v>
      </c>
      <c r="U59" s="240"/>
      <c r="V59" s="240"/>
    </row>
    <row r="60" customFormat="false" ht="11.25" hidden="false" customHeight="false" outlineLevel="0" collapsed="false">
      <c r="A60" s="69" t="n">
        <f aca="false">DATE(YEAR(A59),MONTH(A59)+1,1)</f>
        <v>47665</v>
      </c>
      <c r="B60" s="240" t="e">
        <f aca="false">VLOOKUP($A60,[5]CurveFetch!$D$8:$R$1000,2,0)</f>
        <v>#N/A</v>
      </c>
      <c r="C60" s="240" t="e">
        <f aca="false">VLOOKUP($A60,[5]CurveFetch!$D$8:$R$1000,7,0)</f>
        <v>#N/A</v>
      </c>
      <c r="D60" s="240" t="e">
        <f aca="false">VLOOKUP($A60,[5]CurveFetch!$D$8:$R$1000,5,0)</f>
        <v>#N/A</v>
      </c>
      <c r="E60" s="240" t="e">
        <f aca="false">VLOOKUP($A60,[5]CurveFetch!$D$8:$R$1000,4,0)</f>
        <v>#N/A</v>
      </c>
      <c r="F60" s="240" t="e">
        <f aca="false">VLOOKUP($A60,[5]CurveFetch!$D$8:$R$1000,15,0)</f>
        <v>#N/A</v>
      </c>
      <c r="G60" s="240" t="e">
        <f aca="false">VLOOKUP($A60,[5]CurveFetch!$D$8:$R$1000,3,0)</f>
        <v>#N/A</v>
      </c>
      <c r="H60" s="240" t="e">
        <f aca="false">VLOOKUP($A60,[5]CurveFetch!$D$8:$R$1000,9,0)</f>
        <v>#N/A</v>
      </c>
      <c r="I60" s="240" t="e">
        <f aca="false">VLOOKUP($A60,[5]CurveFetch!$D$8:$R$1000,11,0)</f>
        <v>#N/A</v>
      </c>
      <c r="J60" s="240" t="e">
        <f aca="false">VLOOKUP($A60,[5]CurveFetch!$D$8:$R$1000,8,0)</f>
        <v>#N/A</v>
      </c>
      <c r="K60" s="240" t="e">
        <f aca="false">C60-J60</f>
        <v>#N/A</v>
      </c>
      <c r="L60" s="240" t="e">
        <f aca="false">C60-F60</f>
        <v>#N/A</v>
      </c>
      <c r="M60" s="240" t="e">
        <f aca="false">($B60+$C60)*$M$1</f>
        <v>#N/A</v>
      </c>
      <c r="N60" s="69" t="n">
        <f aca="false">DATE(YEAR(N59),MONTH(N59)+1,1)</f>
        <v>47665</v>
      </c>
      <c r="O60" s="240" t="e">
        <f aca="false">VLOOKUP($A60,[5]CurveFetch!$D$8:$V$1000,16,0)</f>
        <v>#N/A</v>
      </c>
      <c r="P60" s="241" t="e">
        <f aca="false">O60/2</f>
        <v>#N/A</v>
      </c>
      <c r="Q60" s="240" t="e">
        <f aca="false">VLOOKUP($A60,[5]CurveFetch!$D$8:$V$1000,16,0)</f>
        <v>#N/A</v>
      </c>
      <c r="R60" s="241" t="e">
        <f aca="false">Q60/2</f>
        <v>#N/A</v>
      </c>
      <c r="S60" s="240" t="e">
        <f aca="false">VLOOKUP($A60,[5]CurveFetch!$D$8:$V$1000,16,0)</f>
        <v>#N/A</v>
      </c>
      <c r="T60" s="241" t="e">
        <f aca="false">S60/2</f>
        <v>#N/A</v>
      </c>
      <c r="U60" s="240"/>
      <c r="V60" s="240"/>
    </row>
    <row r="61" customFormat="false" ht="11.25" hidden="false" customHeight="false" outlineLevel="0" collapsed="false">
      <c r="A61" s="69" t="n">
        <f aca="false">DATE(YEAR(A60),MONTH(A60)+1,1)</f>
        <v>47696</v>
      </c>
      <c r="B61" s="240" t="e">
        <f aca="false">VLOOKUP($A61,[5]CurveFetch!$D$8:$R$1000,2,0)</f>
        <v>#N/A</v>
      </c>
      <c r="C61" s="240" t="e">
        <f aca="false">VLOOKUP($A61,[5]CurveFetch!$D$8:$R$1000,7,0)</f>
        <v>#N/A</v>
      </c>
      <c r="D61" s="240" t="e">
        <f aca="false">VLOOKUP($A61,[5]CurveFetch!$D$8:$R$1000,5,0)</f>
        <v>#N/A</v>
      </c>
      <c r="E61" s="240" t="e">
        <f aca="false">VLOOKUP($A61,[5]CurveFetch!$D$8:$R$1000,4,0)</f>
        <v>#N/A</v>
      </c>
      <c r="F61" s="240" t="e">
        <f aca="false">VLOOKUP($A61,[5]CurveFetch!$D$8:$R$1000,15,0)</f>
        <v>#N/A</v>
      </c>
      <c r="G61" s="240" t="e">
        <f aca="false">VLOOKUP($A61,[5]CurveFetch!$D$8:$R$1000,3,0)</f>
        <v>#N/A</v>
      </c>
      <c r="H61" s="240" t="e">
        <f aca="false">VLOOKUP($A61,[5]CurveFetch!$D$8:$R$1000,9,0)</f>
        <v>#N/A</v>
      </c>
      <c r="I61" s="240" t="e">
        <f aca="false">VLOOKUP($A61,[5]CurveFetch!$D$8:$R$1000,11,0)</f>
        <v>#N/A</v>
      </c>
      <c r="J61" s="240" t="e">
        <f aca="false">VLOOKUP($A61,[5]CurveFetch!$D$8:$R$1000,8,0)</f>
        <v>#N/A</v>
      </c>
      <c r="K61" s="240" t="e">
        <f aca="false">C61-J61</f>
        <v>#N/A</v>
      </c>
      <c r="L61" s="240" t="e">
        <f aca="false">C61-F61</f>
        <v>#N/A</v>
      </c>
      <c r="M61" s="240" t="e">
        <f aca="false">($B61+$C61)*$M$1</f>
        <v>#N/A</v>
      </c>
      <c r="N61" s="69" t="n">
        <f aca="false">DATE(YEAR(N60),MONTH(N60)+1,1)</f>
        <v>47696</v>
      </c>
      <c r="O61" s="240" t="e">
        <f aca="false">VLOOKUP($A61,[5]CurveFetch!$D$8:$V$1000,16,0)</f>
        <v>#N/A</v>
      </c>
      <c r="P61" s="241" t="e">
        <f aca="false">O61/2</f>
        <v>#N/A</v>
      </c>
      <c r="Q61" s="240" t="e">
        <f aca="false">VLOOKUP($A61,[5]CurveFetch!$D$8:$V$1000,16,0)</f>
        <v>#N/A</v>
      </c>
      <c r="R61" s="241" t="e">
        <f aca="false">Q61/2</f>
        <v>#N/A</v>
      </c>
      <c r="S61" s="240" t="e">
        <f aca="false">VLOOKUP($A61,[5]CurveFetch!$D$8:$V$1000,16,0)</f>
        <v>#N/A</v>
      </c>
      <c r="T61" s="241" t="e">
        <f aca="false">S61/2</f>
        <v>#N/A</v>
      </c>
      <c r="U61" s="240"/>
      <c r="V61" s="240"/>
    </row>
    <row r="62" customFormat="false" ht="11.25" hidden="false" customHeight="false" outlineLevel="0" collapsed="false">
      <c r="A62" s="69" t="n">
        <f aca="false">DATE(YEAR(A61),MONTH(A61)+1,1)</f>
        <v>47727</v>
      </c>
      <c r="B62" s="240" t="e">
        <f aca="false">VLOOKUP($A62,[5]CurveFetch!$D$8:$R$1000,2,0)</f>
        <v>#N/A</v>
      </c>
      <c r="C62" s="240" t="e">
        <f aca="false">VLOOKUP($A62,[5]CurveFetch!$D$8:$R$1000,7,0)</f>
        <v>#N/A</v>
      </c>
      <c r="D62" s="240" t="e">
        <f aca="false">VLOOKUP($A62,[5]CurveFetch!$D$8:$R$1000,5,0)</f>
        <v>#N/A</v>
      </c>
      <c r="E62" s="240" t="e">
        <f aca="false">VLOOKUP($A62,[5]CurveFetch!$D$8:$R$1000,4,0)</f>
        <v>#N/A</v>
      </c>
      <c r="F62" s="240" t="e">
        <f aca="false">VLOOKUP($A62,[5]CurveFetch!$D$8:$R$1000,15,0)</f>
        <v>#N/A</v>
      </c>
      <c r="G62" s="240" t="e">
        <f aca="false">VLOOKUP($A62,[5]CurveFetch!$D$8:$R$1000,3,0)</f>
        <v>#N/A</v>
      </c>
      <c r="H62" s="240" t="e">
        <f aca="false">VLOOKUP($A62,[5]CurveFetch!$D$8:$R$1000,9,0)</f>
        <v>#N/A</v>
      </c>
      <c r="I62" s="240" t="e">
        <f aca="false">VLOOKUP($A62,[5]CurveFetch!$D$8:$R$1000,11,0)</f>
        <v>#N/A</v>
      </c>
      <c r="J62" s="240" t="e">
        <f aca="false">VLOOKUP($A62,[5]CurveFetch!$D$8:$R$1000,8,0)</f>
        <v>#N/A</v>
      </c>
      <c r="K62" s="240" t="e">
        <f aca="false">C62-J62</f>
        <v>#N/A</v>
      </c>
      <c r="L62" s="240" t="e">
        <f aca="false">C62-F62</f>
        <v>#N/A</v>
      </c>
      <c r="M62" s="240" t="e">
        <f aca="false">($B62+$C62)*$M$1</f>
        <v>#N/A</v>
      </c>
      <c r="N62" s="69" t="n">
        <f aca="false">DATE(YEAR(N61),MONTH(N61)+1,1)</f>
        <v>47727</v>
      </c>
      <c r="O62" s="240" t="e">
        <f aca="false">VLOOKUP($A62,[5]CurveFetch!$D$8:$V$1000,16,0)</f>
        <v>#N/A</v>
      </c>
      <c r="P62" s="241" t="e">
        <f aca="false">O62/2</f>
        <v>#N/A</v>
      </c>
      <c r="Q62" s="240" t="e">
        <f aca="false">VLOOKUP($A62,[5]CurveFetch!$D$8:$V$1000,16,0)</f>
        <v>#N/A</v>
      </c>
      <c r="R62" s="241" t="e">
        <f aca="false">Q62/2</f>
        <v>#N/A</v>
      </c>
      <c r="S62" s="240" t="e">
        <f aca="false">VLOOKUP($A62,[5]CurveFetch!$D$8:$V$1000,16,0)</f>
        <v>#N/A</v>
      </c>
      <c r="T62" s="241" t="e">
        <f aca="false">S62/2</f>
        <v>#N/A</v>
      </c>
      <c r="U62" s="240"/>
      <c r="V62" s="240"/>
    </row>
    <row r="63" customFormat="false" ht="11.25" hidden="false" customHeight="false" outlineLevel="0" collapsed="false">
      <c r="A63" s="69" t="n">
        <f aca="false">DATE(YEAR(A62),MONTH(A62)+1,1)</f>
        <v>47757</v>
      </c>
      <c r="B63" s="240" t="e">
        <f aca="false">VLOOKUP($A63,[5]CurveFetch!$D$8:$R$1000,2,0)</f>
        <v>#N/A</v>
      </c>
      <c r="C63" s="240" t="e">
        <f aca="false">VLOOKUP($A63,[5]CurveFetch!$D$8:$R$1000,7,0)</f>
        <v>#N/A</v>
      </c>
      <c r="D63" s="240" t="e">
        <f aca="false">VLOOKUP($A63,[5]CurveFetch!$D$8:$R$1000,5,0)</f>
        <v>#N/A</v>
      </c>
      <c r="E63" s="240" t="e">
        <f aca="false">VLOOKUP($A63,[5]CurveFetch!$D$8:$R$1000,4,0)</f>
        <v>#N/A</v>
      </c>
      <c r="F63" s="240" t="e">
        <f aca="false">VLOOKUP($A63,[5]CurveFetch!$D$8:$R$1000,15,0)</f>
        <v>#N/A</v>
      </c>
      <c r="G63" s="240" t="e">
        <f aca="false">VLOOKUP($A63,[5]CurveFetch!$D$8:$R$1000,3,0)</f>
        <v>#N/A</v>
      </c>
      <c r="H63" s="240" t="e">
        <f aca="false">VLOOKUP($A63,[5]CurveFetch!$D$8:$R$1000,9,0)</f>
        <v>#N/A</v>
      </c>
      <c r="I63" s="240" t="e">
        <f aca="false">VLOOKUP($A63,[5]CurveFetch!$D$8:$R$1000,11,0)</f>
        <v>#N/A</v>
      </c>
      <c r="J63" s="240" t="e">
        <f aca="false">VLOOKUP($A63,[5]CurveFetch!$D$8:$R$1000,8,0)</f>
        <v>#N/A</v>
      </c>
      <c r="K63" s="240" t="e">
        <f aca="false">C63-J63</f>
        <v>#N/A</v>
      </c>
      <c r="L63" s="240" t="e">
        <f aca="false">C63-F63</f>
        <v>#N/A</v>
      </c>
      <c r="M63" s="240" t="e">
        <f aca="false">($B63+$C63)*$M$1</f>
        <v>#N/A</v>
      </c>
      <c r="N63" s="69" t="n">
        <f aca="false">DATE(YEAR(N62),MONTH(N62)+1,1)</f>
        <v>47757</v>
      </c>
      <c r="O63" s="240" t="e">
        <f aca="false">VLOOKUP($A63,[5]CurveFetch!$D$8:$V$1000,16,0)</f>
        <v>#N/A</v>
      </c>
      <c r="P63" s="241" t="e">
        <f aca="false">O63/2</f>
        <v>#N/A</v>
      </c>
      <c r="Q63" s="240" t="e">
        <f aca="false">VLOOKUP($A63,[5]CurveFetch!$D$8:$V$1000,16,0)</f>
        <v>#N/A</v>
      </c>
      <c r="R63" s="241" t="e">
        <f aca="false">Q63/2</f>
        <v>#N/A</v>
      </c>
      <c r="S63" s="240" t="e">
        <f aca="false">VLOOKUP($A63,[5]CurveFetch!$D$8:$V$1000,16,0)</f>
        <v>#N/A</v>
      </c>
      <c r="T63" s="241" t="e">
        <f aca="false">S63/2</f>
        <v>#N/A</v>
      </c>
      <c r="U63" s="240"/>
      <c r="V63" s="240"/>
    </row>
    <row r="64" customFormat="false" ht="11.25" hidden="false" customHeight="false" outlineLevel="0" collapsed="false">
      <c r="A64" s="69" t="n">
        <f aca="false">DATE(YEAR(A63),MONTH(A63)+1,1)</f>
        <v>47788</v>
      </c>
      <c r="B64" s="240" t="e">
        <f aca="false">VLOOKUP($A64,[5]CurveFetch!$D$8:$R$1000,2,0)</f>
        <v>#N/A</v>
      </c>
      <c r="C64" s="240" t="e">
        <f aca="false">VLOOKUP($A64,[5]CurveFetch!$D$8:$R$1000,7,0)</f>
        <v>#N/A</v>
      </c>
      <c r="D64" s="240" t="e">
        <f aca="false">VLOOKUP($A64,[5]CurveFetch!$D$8:$R$1000,5,0)</f>
        <v>#N/A</v>
      </c>
      <c r="E64" s="240" t="e">
        <f aca="false">VLOOKUP($A64,[5]CurveFetch!$D$8:$R$1000,4,0)</f>
        <v>#N/A</v>
      </c>
      <c r="F64" s="240" t="e">
        <f aca="false">VLOOKUP($A64,[5]CurveFetch!$D$8:$R$1000,15,0)</f>
        <v>#N/A</v>
      </c>
      <c r="G64" s="240" t="e">
        <f aca="false">VLOOKUP($A64,[5]CurveFetch!$D$8:$R$1000,3,0)</f>
        <v>#N/A</v>
      </c>
      <c r="H64" s="240" t="e">
        <f aca="false">VLOOKUP($A64,[5]CurveFetch!$D$8:$R$1000,9,0)</f>
        <v>#N/A</v>
      </c>
      <c r="I64" s="240" t="e">
        <f aca="false">VLOOKUP($A64,[5]CurveFetch!$D$8:$R$1000,11,0)</f>
        <v>#N/A</v>
      </c>
      <c r="J64" s="240" t="e">
        <f aca="false">VLOOKUP($A64,[5]CurveFetch!$D$8:$R$1000,8,0)</f>
        <v>#N/A</v>
      </c>
      <c r="K64" s="240" t="e">
        <f aca="false">C64-J64</f>
        <v>#N/A</v>
      </c>
      <c r="L64" s="240" t="e">
        <f aca="false">C64-F64</f>
        <v>#N/A</v>
      </c>
      <c r="M64" s="240" t="e">
        <f aca="false">($B64+$C64)*$M$1</f>
        <v>#N/A</v>
      </c>
      <c r="N64" s="69" t="n">
        <f aca="false">DATE(YEAR(N63),MONTH(N63)+1,1)</f>
        <v>47788</v>
      </c>
      <c r="O64" s="240" t="e">
        <f aca="false">VLOOKUP($A64,[5]CurveFetch!$D$8:$V$1000,16,0)</f>
        <v>#N/A</v>
      </c>
      <c r="P64" s="241" t="e">
        <f aca="false">O64/2</f>
        <v>#N/A</v>
      </c>
      <c r="Q64" s="240" t="e">
        <f aca="false">VLOOKUP($A64,[5]CurveFetch!$D$8:$V$1000,16,0)</f>
        <v>#N/A</v>
      </c>
      <c r="R64" s="241" t="e">
        <f aca="false">Q64/2</f>
        <v>#N/A</v>
      </c>
      <c r="S64" s="240" t="e">
        <f aca="false">VLOOKUP($A64,[5]CurveFetch!$D$8:$V$1000,16,0)</f>
        <v>#N/A</v>
      </c>
      <c r="T64" s="241" t="e">
        <f aca="false">S64/2</f>
        <v>#N/A</v>
      </c>
      <c r="U64" s="240"/>
      <c r="V64" s="240"/>
    </row>
    <row r="65" customFormat="false" ht="11.25" hidden="false" customHeight="false" outlineLevel="0" collapsed="false">
      <c r="A65" s="69" t="n">
        <f aca="false">DATE(YEAR(A64),MONTH(A64)+1,1)</f>
        <v>47818</v>
      </c>
      <c r="B65" s="240" t="e">
        <f aca="false">VLOOKUP($A65,[5]CurveFetch!$D$8:$R$1000,2,0)</f>
        <v>#N/A</v>
      </c>
      <c r="C65" s="240" t="e">
        <f aca="false">VLOOKUP($A65,[5]CurveFetch!$D$8:$R$1000,7,0)</f>
        <v>#N/A</v>
      </c>
      <c r="D65" s="240" t="e">
        <f aca="false">VLOOKUP($A65,[5]CurveFetch!$D$8:$R$1000,5,0)</f>
        <v>#N/A</v>
      </c>
      <c r="E65" s="240" t="e">
        <f aca="false">VLOOKUP($A65,[5]CurveFetch!$D$8:$R$1000,4,0)</f>
        <v>#N/A</v>
      </c>
      <c r="F65" s="240" t="e">
        <f aca="false">VLOOKUP($A65,[5]CurveFetch!$D$8:$R$1000,15,0)</f>
        <v>#N/A</v>
      </c>
      <c r="G65" s="240" t="e">
        <f aca="false">VLOOKUP($A65,[5]CurveFetch!$D$8:$R$1000,3,0)</f>
        <v>#N/A</v>
      </c>
      <c r="H65" s="240" t="e">
        <f aca="false">VLOOKUP($A65,[5]CurveFetch!$D$8:$R$1000,9,0)</f>
        <v>#N/A</v>
      </c>
      <c r="I65" s="240" t="e">
        <f aca="false">VLOOKUP($A65,[5]CurveFetch!$D$8:$R$1000,11,0)</f>
        <v>#N/A</v>
      </c>
      <c r="J65" s="240" t="e">
        <f aca="false">VLOOKUP($A65,[5]CurveFetch!$D$8:$R$1000,8,0)</f>
        <v>#N/A</v>
      </c>
      <c r="K65" s="240" t="e">
        <f aca="false">C65-J65</f>
        <v>#N/A</v>
      </c>
      <c r="L65" s="240" t="e">
        <f aca="false">C65-F65</f>
        <v>#N/A</v>
      </c>
      <c r="M65" s="240" t="e">
        <f aca="false">($B65+$C65)*$M$1</f>
        <v>#N/A</v>
      </c>
      <c r="N65" s="69" t="n">
        <f aca="false">DATE(YEAR(N64),MONTH(N64)+1,1)</f>
        <v>47818</v>
      </c>
      <c r="O65" s="240" t="e">
        <f aca="false">VLOOKUP($A65,[5]CurveFetch!$D$8:$V$1000,16,0)</f>
        <v>#N/A</v>
      </c>
      <c r="P65" s="241" t="e">
        <f aca="false">O65/2</f>
        <v>#N/A</v>
      </c>
      <c r="Q65" s="240" t="e">
        <f aca="false">VLOOKUP($A65,[5]CurveFetch!$D$8:$V$1000,16,0)</f>
        <v>#N/A</v>
      </c>
      <c r="R65" s="241" t="e">
        <f aca="false">Q65/2</f>
        <v>#N/A</v>
      </c>
      <c r="S65" s="240" t="e">
        <f aca="false">VLOOKUP($A65,[5]CurveFetch!$D$8:$V$1000,16,0)</f>
        <v>#N/A</v>
      </c>
      <c r="T65" s="241" t="e">
        <f aca="false">S65/2</f>
        <v>#N/A</v>
      </c>
      <c r="U65" s="240"/>
      <c r="V65" s="240"/>
    </row>
    <row r="66" customFormat="false" ht="11.25" hidden="false" customHeight="false" outlineLevel="0" collapsed="false">
      <c r="A66" s="69" t="n">
        <f aca="false">DATE(YEAR(A65),MONTH(A65)+1,1)</f>
        <v>47849</v>
      </c>
      <c r="B66" s="240" t="e">
        <f aca="false">VLOOKUP($A66,[5]CurveFetch!$D$8:$R$1000,2,0)</f>
        <v>#N/A</v>
      </c>
      <c r="C66" s="240" t="e">
        <f aca="false">VLOOKUP($A66,[5]CurveFetch!$D$8:$R$1000,7,0)</f>
        <v>#N/A</v>
      </c>
      <c r="D66" s="240" t="e">
        <f aca="false">VLOOKUP($A66,[5]CurveFetch!$D$8:$R$1000,5,0)</f>
        <v>#N/A</v>
      </c>
      <c r="E66" s="240" t="e">
        <f aca="false">VLOOKUP($A66,[5]CurveFetch!$D$8:$R$1000,4,0)</f>
        <v>#N/A</v>
      </c>
      <c r="F66" s="240" t="e">
        <f aca="false">VLOOKUP($A66,[5]CurveFetch!$D$8:$R$1000,15,0)</f>
        <v>#N/A</v>
      </c>
      <c r="G66" s="240" t="e">
        <f aca="false">VLOOKUP($A66,[5]CurveFetch!$D$8:$R$1000,3,0)</f>
        <v>#N/A</v>
      </c>
      <c r="H66" s="240" t="e">
        <f aca="false">VLOOKUP($A66,[5]CurveFetch!$D$8:$R$1000,9,0)</f>
        <v>#N/A</v>
      </c>
      <c r="I66" s="240" t="e">
        <f aca="false">VLOOKUP($A66,[5]CurveFetch!$D$8:$R$1000,11,0)</f>
        <v>#N/A</v>
      </c>
      <c r="J66" s="240" t="e">
        <f aca="false">VLOOKUP($A66,[5]CurveFetch!$D$8:$R$1000,8,0)</f>
        <v>#N/A</v>
      </c>
      <c r="K66" s="240" t="e">
        <f aca="false">C66-J66</f>
        <v>#N/A</v>
      </c>
      <c r="L66" s="240" t="e">
        <f aca="false">C66-F66</f>
        <v>#N/A</v>
      </c>
      <c r="M66" s="240" t="e">
        <f aca="false">($B66+$C66)*$M$1</f>
        <v>#N/A</v>
      </c>
      <c r="N66" s="69" t="n">
        <f aca="false">DATE(YEAR(N65),MONTH(N65)+1,1)</f>
        <v>47849</v>
      </c>
      <c r="O66" s="240" t="e">
        <f aca="false">VLOOKUP($A66,[5]CurveFetch!$D$8:$V$1000,16,0)</f>
        <v>#N/A</v>
      </c>
      <c r="P66" s="241" t="e">
        <f aca="false">O66/2</f>
        <v>#N/A</v>
      </c>
      <c r="Q66" s="240" t="e">
        <f aca="false">VLOOKUP($A66,[5]CurveFetch!$D$8:$V$1000,16,0)</f>
        <v>#N/A</v>
      </c>
      <c r="R66" s="241" t="e">
        <f aca="false">Q66/2</f>
        <v>#N/A</v>
      </c>
      <c r="S66" s="240" t="e">
        <f aca="false">VLOOKUP($A66,[5]CurveFetch!$D$8:$V$1000,16,0)</f>
        <v>#N/A</v>
      </c>
      <c r="T66" s="241" t="e">
        <f aca="false">S66/2</f>
        <v>#N/A</v>
      </c>
      <c r="U66" s="240"/>
      <c r="V66" s="240"/>
    </row>
    <row r="67" customFormat="false" ht="11.25" hidden="false" customHeight="false" outlineLevel="0" collapsed="false">
      <c r="A67" s="69" t="n">
        <f aca="false">DATE(YEAR(A66),MONTH(A66)+1,1)</f>
        <v>47880</v>
      </c>
      <c r="B67" s="240" t="e">
        <f aca="false">VLOOKUP($A67,[5]CurveFetch!$D$8:$R$1000,2,0)</f>
        <v>#N/A</v>
      </c>
      <c r="C67" s="240" t="e">
        <f aca="false">VLOOKUP($A67,[5]CurveFetch!$D$8:$R$1000,7,0)</f>
        <v>#N/A</v>
      </c>
      <c r="D67" s="240" t="e">
        <f aca="false">VLOOKUP($A67,[5]CurveFetch!$D$8:$R$1000,5,0)</f>
        <v>#N/A</v>
      </c>
      <c r="E67" s="240" t="e">
        <f aca="false">VLOOKUP($A67,[5]CurveFetch!$D$8:$R$1000,4,0)</f>
        <v>#N/A</v>
      </c>
      <c r="F67" s="240" t="e">
        <f aca="false">VLOOKUP($A67,[5]CurveFetch!$D$8:$R$1000,15,0)</f>
        <v>#N/A</v>
      </c>
      <c r="G67" s="240" t="e">
        <f aca="false">VLOOKUP($A67,[5]CurveFetch!$D$8:$R$1000,3,0)</f>
        <v>#N/A</v>
      </c>
      <c r="H67" s="240" t="e">
        <f aca="false">VLOOKUP($A67,[5]CurveFetch!$D$8:$R$1000,9,0)</f>
        <v>#N/A</v>
      </c>
      <c r="I67" s="240" t="e">
        <f aca="false">VLOOKUP($A67,[5]CurveFetch!$D$8:$R$1000,11,0)</f>
        <v>#N/A</v>
      </c>
      <c r="J67" s="240" t="e">
        <f aca="false">VLOOKUP($A67,[5]CurveFetch!$D$8:$R$1000,8,0)</f>
        <v>#N/A</v>
      </c>
      <c r="K67" s="240" t="e">
        <f aca="false">C67-J67</f>
        <v>#N/A</v>
      </c>
      <c r="L67" s="240" t="e">
        <f aca="false">C67-F67</f>
        <v>#N/A</v>
      </c>
      <c r="M67" s="240" t="e">
        <f aca="false">($B67+$C67)*$M$1</f>
        <v>#N/A</v>
      </c>
      <c r="N67" s="69" t="n">
        <f aca="false">DATE(YEAR(N66),MONTH(N66)+1,1)</f>
        <v>47880</v>
      </c>
      <c r="O67" s="240" t="e">
        <f aca="false">VLOOKUP($A67,[5]CurveFetch!$D$8:$V$1000,16,0)</f>
        <v>#N/A</v>
      </c>
      <c r="P67" s="241" t="e">
        <f aca="false">O67/2</f>
        <v>#N/A</v>
      </c>
      <c r="Q67" s="240" t="e">
        <f aca="false">VLOOKUP($A67,[5]CurveFetch!$D$8:$V$1000,16,0)</f>
        <v>#N/A</v>
      </c>
      <c r="R67" s="241" t="e">
        <f aca="false">Q67/2</f>
        <v>#N/A</v>
      </c>
      <c r="S67" s="240" t="e">
        <f aca="false">VLOOKUP($A67,[5]CurveFetch!$D$8:$V$1000,16,0)</f>
        <v>#N/A</v>
      </c>
      <c r="T67" s="241" t="e">
        <f aca="false">S67/2</f>
        <v>#N/A</v>
      </c>
      <c r="U67" s="240"/>
      <c r="V67" s="240"/>
    </row>
    <row r="68" customFormat="false" ht="11.25" hidden="false" customHeight="false" outlineLevel="0" collapsed="false">
      <c r="A68" s="69" t="n">
        <f aca="false">DATE(YEAR(A67),MONTH(A67)+1,1)</f>
        <v>47908</v>
      </c>
      <c r="B68" s="240" t="e">
        <f aca="false">VLOOKUP($A68,[5]CurveFetch!$D$8:$R$1000,2,0)</f>
        <v>#N/A</v>
      </c>
      <c r="C68" s="240" t="e">
        <f aca="false">VLOOKUP($A68,[5]CurveFetch!$D$8:$R$1000,7,0)</f>
        <v>#N/A</v>
      </c>
      <c r="D68" s="240" t="e">
        <f aca="false">VLOOKUP($A68,[5]CurveFetch!$D$8:$R$1000,5,0)</f>
        <v>#N/A</v>
      </c>
      <c r="E68" s="240" t="e">
        <f aca="false">VLOOKUP($A68,[5]CurveFetch!$D$8:$R$1000,4,0)</f>
        <v>#N/A</v>
      </c>
      <c r="F68" s="240" t="e">
        <f aca="false">VLOOKUP($A68,[5]CurveFetch!$D$8:$R$1000,15,0)</f>
        <v>#N/A</v>
      </c>
      <c r="G68" s="240" t="e">
        <f aca="false">VLOOKUP($A68,[5]CurveFetch!$D$8:$R$1000,3,0)</f>
        <v>#N/A</v>
      </c>
      <c r="H68" s="240" t="e">
        <f aca="false">VLOOKUP($A68,[5]CurveFetch!$D$8:$R$1000,9,0)</f>
        <v>#N/A</v>
      </c>
      <c r="I68" s="240" t="e">
        <f aca="false">VLOOKUP($A68,[5]CurveFetch!$D$8:$R$1000,11,0)</f>
        <v>#N/A</v>
      </c>
      <c r="J68" s="240" t="e">
        <f aca="false">VLOOKUP($A68,[5]CurveFetch!$D$8:$R$1000,8,0)</f>
        <v>#N/A</v>
      </c>
      <c r="K68" s="240" t="e">
        <f aca="false">C68-J68</f>
        <v>#N/A</v>
      </c>
      <c r="L68" s="240" t="e">
        <f aca="false">C68-F68</f>
        <v>#N/A</v>
      </c>
      <c r="M68" s="240" t="e">
        <f aca="false">($B68+$C68)*$M$1</f>
        <v>#N/A</v>
      </c>
      <c r="N68" s="69" t="n">
        <f aca="false">DATE(YEAR(N67),MONTH(N67)+1,1)</f>
        <v>47908</v>
      </c>
      <c r="O68" s="240" t="e">
        <f aca="false">VLOOKUP($A68,[5]CurveFetch!$D$8:$V$1000,16,0)</f>
        <v>#N/A</v>
      </c>
      <c r="P68" s="241" t="e">
        <f aca="false">O68/2</f>
        <v>#N/A</v>
      </c>
      <c r="Q68" s="240" t="e">
        <f aca="false">VLOOKUP($A68,[5]CurveFetch!$D$8:$V$1000,16,0)</f>
        <v>#N/A</v>
      </c>
      <c r="R68" s="241" t="e">
        <f aca="false">Q68/2</f>
        <v>#N/A</v>
      </c>
      <c r="S68" s="240" t="e">
        <f aca="false">VLOOKUP($A68,[5]CurveFetch!$D$8:$V$1000,16,0)</f>
        <v>#N/A</v>
      </c>
      <c r="T68" s="241" t="e">
        <f aca="false">S68/2</f>
        <v>#N/A</v>
      </c>
    </row>
    <row r="69" customFormat="false" ht="11.25" hidden="false" customHeight="false" outlineLevel="0" collapsed="false">
      <c r="A69" s="69" t="n">
        <f aca="false">DATE(YEAR(A68),MONTH(A68)+1,1)</f>
        <v>47939</v>
      </c>
      <c r="B69" s="240" t="e">
        <f aca="false">VLOOKUP($A69,[5]CurveFetch!$D$8:$R$1000,2,0)</f>
        <v>#N/A</v>
      </c>
      <c r="C69" s="240" t="e">
        <f aca="false">VLOOKUP($A69,[5]CurveFetch!$D$8:$R$1000,7,0)</f>
        <v>#N/A</v>
      </c>
      <c r="D69" s="240" t="e">
        <f aca="false">VLOOKUP($A69,[5]CurveFetch!$D$8:$R$1000,5,0)</f>
        <v>#N/A</v>
      </c>
      <c r="E69" s="240" t="e">
        <f aca="false">VLOOKUP($A69,[5]CurveFetch!$D$8:$R$1000,4,0)</f>
        <v>#N/A</v>
      </c>
      <c r="F69" s="240" t="e">
        <f aca="false">VLOOKUP($A69,[5]CurveFetch!$D$8:$R$1000,15,0)</f>
        <v>#N/A</v>
      </c>
      <c r="G69" s="240" t="e">
        <f aca="false">VLOOKUP($A69,[5]CurveFetch!$D$8:$R$1000,3,0)</f>
        <v>#N/A</v>
      </c>
      <c r="H69" s="240" t="e">
        <f aca="false">VLOOKUP($A69,[5]CurveFetch!$D$8:$R$1000,9,0)</f>
        <v>#N/A</v>
      </c>
      <c r="I69" s="240" t="e">
        <f aca="false">VLOOKUP($A69,[5]CurveFetch!$D$8:$R$1000,11,0)</f>
        <v>#N/A</v>
      </c>
      <c r="J69" s="240" t="e">
        <f aca="false">VLOOKUP($A69,[5]CurveFetch!$D$8:$R$1000,8,0)</f>
        <v>#N/A</v>
      </c>
      <c r="K69" s="240" t="e">
        <f aca="false">C69-J69</f>
        <v>#N/A</v>
      </c>
      <c r="L69" s="240" t="e">
        <f aca="false">C69-F69</f>
        <v>#N/A</v>
      </c>
      <c r="M69" s="240" t="e">
        <f aca="false">($B69+$C69)*$M$1</f>
        <v>#N/A</v>
      </c>
      <c r="N69" s="69" t="n">
        <f aca="false">DATE(YEAR(N68),MONTH(N68)+1,1)</f>
        <v>47939</v>
      </c>
      <c r="O69" s="240" t="e">
        <f aca="false">VLOOKUP($A69,[5]CurveFetch!$D$8:$V$1000,16,0)</f>
        <v>#N/A</v>
      </c>
      <c r="P69" s="241" t="e">
        <f aca="false">O69/2</f>
        <v>#N/A</v>
      </c>
      <c r="Q69" s="240" t="e">
        <f aca="false">VLOOKUP($A69,[5]CurveFetch!$D$8:$V$1000,16,0)</f>
        <v>#N/A</v>
      </c>
      <c r="R69" s="241" t="e">
        <f aca="false">Q69/2</f>
        <v>#N/A</v>
      </c>
      <c r="S69" s="240" t="e">
        <f aca="false">VLOOKUP($A69,[5]CurveFetch!$D$8:$V$1000,16,0)</f>
        <v>#N/A</v>
      </c>
      <c r="T69" s="241" t="e">
        <f aca="false">S69/2</f>
        <v>#N/A</v>
      </c>
    </row>
    <row r="70" customFormat="false" ht="11.25" hidden="false" customHeight="false" outlineLevel="0" collapsed="false">
      <c r="A70" s="69" t="n">
        <f aca="false">DATE(YEAR(A69),MONTH(A69)+1,1)</f>
        <v>47969</v>
      </c>
      <c r="B70" s="240" t="e">
        <f aca="false">VLOOKUP($A70,[5]CurveFetch!$D$8:$R$1000,2,0)</f>
        <v>#N/A</v>
      </c>
      <c r="C70" s="240" t="e">
        <f aca="false">VLOOKUP($A70,[5]CurveFetch!$D$8:$R$1000,7,0)</f>
        <v>#N/A</v>
      </c>
      <c r="D70" s="240" t="e">
        <f aca="false">VLOOKUP($A70,[5]CurveFetch!$D$8:$R$1000,5,0)</f>
        <v>#N/A</v>
      </c>
      <c r="E70" s="240" t="e">
        <f aca="false">VLOOKUP($A70,[5]CurveFetch!$D$8:$R$1000,4,0)</f>
        <v>#N/A</v>
      </c>
      <c r="F70" s="240" t="e">
        <f aca="false">VLOOKUP($A70,[5]CurveFetch!$D$8:$R$1000,15,0)</f>
        <v>#N/A</v>
      </c>
      <c r="G70" s="240" t="e">
        <f aca="false">VLOOKUP($A70,[5]CurveFetch!$D$8:$R$1000,3,0)</f>
        <v>#N/A</v>
      </c>
      <c r="H70" s="240" t="e">
        <f aca="false">VLOOKUP($A70,[5]CurveFetch!$D$8:$R$1000,9,0)</f>
        <v>#N/A</v>
      </c>
      <c r="I70" s="240" t="e">
        <f aca="false">VLOOKUP($A70,[5]CurveFetch!$D$8:$R$1000,11,0)</f>
        <v>#N/A</v>
      </c>
      <c r="J70" s="240" t="e">
        <f aca="false">VLOOKUP($A70,[5]CurveFetch!$D$8:$R$1000,8,0)</f>
        <v>#N/A</v>
      </c>
      <c r="K70" s="240" t="e">
        <f aca="false">C70-J70</f>
        <v>#N/A</v>
      </c>
      <c r="L70" s="240" t="e">
        <f aca="false">C70-F70</f>
        <v>#N/A</v>
      </c>
      <c r="M70" s="240" t="e">
        <f aca="false">($B70+$C70)*$M$1</f>
        <v>#N/A</v>
      </c>
      <c r="N70" s="69" t="n">
        <f aca="false">DATE(YEAR(N69),MONTH(N69)+1,1)</f>
        <v>47969</v>
      </c>
      <c r="O70" s="240" t="e">
        <f aca="false">VLOOKUP($A70,[5]CurveFetch!$D$8:$V$1000,16,0)</f>
        <v>#N/A</v>
      </c>
      <c r="P70" s="241" t="e">
        <f aca="false">O70/2</f>
        <v>#N/A</v>
      </c>
      <c r="Q70" s="240" t="e">
        <f aca="false">VLOOKUP($A70,[5]CurveFetch!$D$8:$V$1000,16,0)</f>
        <v>#N/A</v>
      </c>
      <c r="R70" s="241" t="e">
        <f aca="false">Q70/2</f>
        <v>#N/A</v>
      </c>
      <c r="S70" s="240" t="e">
        <f aca="false">VLOOKUP($A70,[5]CurveFetch!$D$8:$V$1000,16,0)</f>
        <v>#N/A</v>
      </c>
      <c r="T70" s="241" t="e">
        <f aca="false">S70/2</f>
        <v>#N/A</v>
      </c>
    </row>
    <row r="71" customFormat="false" ht="11.25" hidden="false" customHeight="false" outlineLevel="0" collapsed="false">
      <c r="A71" s="69" t="n">
        <f aca="false">DATE(YEAR(A70),MONTH(A70)+1,1)</f>
        <v>48000</v>
      </c>
      <c r="B71" s="240" t="e">
        <f aca="false">VLOOKUP($A71,[5]CurveFetch!$D$8:$R$1000,2,0)</f>
        <v>#N/A</v>
      </c>
      <c r="C71" s="240" t="e">
        <f aca="false">VLOOKUP($A71,[5]CurveFetch!$D$8:$R$1000,7,0)</f>
        <v>#N/A</v>
      </c>
      <c r="D71" s="240" t="e">
        <f aca="false">VLOOKUP($A71,[5]CurveFetch!$D$8:$R$1000,5,0)</f>
        <v>#N/A</v>
      </c>
      <c r="E71" s="240" t="e">
        <f aca="false">VLOOKUP($A71,[5]CurveFetch!$D$8:$R$1000,4,0)</f>
        <v>#N/A</v>
      </c>
      <c r="F71" s="240" t="e">
        <f aca="false">VLOOKUP($A71,[5]CurveFetch!$D$8:$R$1000,15,0)</f>
        <v>#N/A</v>
      </c>
      <c r="G71" s="240" t="e">
        <f aca="false">VLOOKUP($A71,[5]CurveFetch!$D$8:$R$1000,3,0)</f>
        <v>#N/A</v>
      </c>
      <c r="H71" s="240" t="e">
        <f aca="false">VLOOKUP($A71,[5]CurveFetch!$D$8:$R$1000,9,0)</f>
        <v>#N/A</v>
      </c>
      <c r="I71" s="240" t="e">
        <f aca="false">VLOOKUP($A71,[5]CurveFetch!$D$8:$R$1000,11,0)</f>
        <v>#N/A</v>
      </c>
      <c r="J71" s="240" t="e">
        <f aca="false">VLOOKUP($A71,[5]CurveFetch!$D$8:$R$1000,8,0)</f>
        <v>#N/A</v>
      </c>
      <c r="K71" s="240" t="e">
        <f aca="false">C71-J71</f>
        <v>#N/A</v>
      </c>
      <c r="L71" s="240" t="e">
        <f aca="false">C71-F71</f>
        <v>#N/A</v>
      </c>
      <c r="M71" s="240" t="e">
        <f aca="false">($B71+$C71)*$M$1</f>
        <v>#N/A</v>
      </c>
      <c r="N71" s="69" t="n">
        <f aca="false">DATE(YEAR(N70),MONTH(N70)+1,1)</f>
        <v>48000</v>
      </c>
      <c r="O71" s="240" t="e">
        <f aca="false">VLOOKUP($A71,[5]CurveFetch!$D$8:$V$1000,16,0)</f>
        <v>#N/A</v>
      </c>
      <c r="P71" s="241" t="e">
        <f aca="false">O71/2</f>
        <v>#N/A</v>
      </c>
      <c r="Q71" s="240" t="e">
        <f aca="false">VLOOKUP($A71,[5]CurveFetch!$D$8:$V$1000,16,0)</f>
        <v>#N/A</v>
      </c>
      <c r="R71" s="241" t="e">
        <f aca="false">Q71/2</f>
        <v>#N/A</v>
      </c>
      <c r="S71" s="240" t="e">
        <f aca="false">VLOOKUP($A71,[5]CurveFetch!$D$8:$V$1000,16,0)</f>
        <v>#N/A</v>
      </c>
      <c r="T71" s="241" t="e">
        <f aca="false">S71/2</f>
        <v>#N/A</v>
      </c>
    </row>
    <row r="72" customFormat="false" ht="11.25" hidden="false" customHeight="false" outlineLevel="0" collapsed="false">
      <c r="A72" s="69" t="n">
        <f aca="false">DATE(YEAR(A71),MONTH(A71)+1,1)</f>
        <v>48030</v>
      </c>
      <c r="B72" s="240" t="e">
        <f aca="false">VLOOKUP($A72,[5]CurveFetch!$D$8:$R$1000,2,0)</f>
        <v>#N/A</v>
      </c>
      <c r="C72" s="240" t="e">
        <f aca="false">VLOOKUP($A72,[5]CurveFetch!$D$8:$R$1000,7,0)</f>
        <v>#N/A</v>
      </c>
      <c r="D72" s="240" t="e">
        <f aca="false">VLOOKUP($A72,[5]CurveFetch!$D$8:$R$1000,5,0)</f>
        <v>#N/A</v>
      </c>
      <c r="E72" s="240" t="e">
        <f aca="false">VLOOKUP($A72,[5]CurveFetch!$D$8:$R$1000,4,0)</f>
        <v>#N/A</v>
      </c>
      <c r="F72" s="240" t="e">
        <f aca="false">VLOOKUP($A72,[5]CurveFetch!$D$8:$R$1000,15,0)</f>
        <v>#N/A</v>
      </c>
      <c r="G72" s="240" t="e">
        <f aca="false">VLOOKUP($A72,[5]CurveFetch!$D$8:$R$1000,3,0)</f>
        <v>#N/A</v>
      </c>
      <c r="H72" s="240" t="e">
        <f aca="false">VLOOKUP($A72,[5]CurveFetch!$D$8:$R$1000,9,0)</f>
        <v>#N/A</v>
      </c>
      <c r="I72" s="240" t="e">
        <f aca="false">VLOOKUP($A72,[5]CurveFetch!$D$8:$R$1000,11,0)</f>
        <v>#N/A</v>
      </c>
      <c r="J72" s="240" t="e">
        <f aca="false">VLOOKUP($A72,[5]CurveFetch!$D$8:$R$1000,8,0)</f>
        <v>#N/A</v>
      </c>
      <c r="K72" s="240" t="e">
        <f aca="false">C72-J72</f>
        <v>#N/A</v>
      </c>
      <c r="L72" s="240" t="e">
        <f aca="false">C72-F72</f>
        <v>#N/A</v>
      </c>
      <c r="M72" s="240" t="e">
        <f aca="false">($B72+$C72)*$M$1</f>
        <v>#N/A</v>
      </c>
      <c r="N72" s="69" t="n">
        <f aca="false">DATE(YEAR(N71),MONTH(N71)+1,1)</f>
        <v>48030</v>
      </c>
      <c r="O72" s="240" t="e">
        <f aca="false">VLOOKUP($A72,[5]CurveFetch!$D$8:$V$1000,16,0)</f>
        <v>#N/A</v>
      </c>
      <c r="P72" s="241" t="e">
        <f aca="false">O72/2</f>
        <v>#N/A</v>
      </c>
      <c r="Q72" s="240" t="e">
        <f aca="false">VLOOKUP($A72,[5]CurveFetch!$D$8:$V$1000,16,0)</f>
        <v>#N/A</v>
      </c>
      <c r="R72" s="241" t="e">
        <f aca="false">Q72/2</f>
        <v>#N/A</v>
      </c>
      <c r="S72" s="240" t="e">
        <f aca="false">VLOOKUP($A72,[5]CurveFetch!$D$8:$V$1000,16,0)</f>
        <v>#N/A</v>
      </c>
      <c r="T72" s="241" t="e">
        <f aca="false">S72/2</f>
        <v>#N/A</v>
      </c>
    </row>
    <row r="73" customFormat="false" ht="11.25" hidden="false" customHeight="false" outlineLevel="0" collapsed="false">
      <c r="A73" s="69" t="n">
        <f aca="false">DATE(YEAR(A72),MONTH(A72)+1,1)</f>
        <v>48061</v>
      </c>
      <c r="B73" s="240" t="e">
        <f aca="false">VLOOKUP($A73,[5]CurveFetch!$D$8:$R$1000,2,0)</f>
        <v>#N/A</v>
      </c>
      <c r="C73" s="240" t="e">
        <f aca="false">VLOOKUP($A73,[5]CurveFetch!$D$8:$R$1000,7,0)</f>
        <v>#N/A</v>
      </c>
      <c r="D73" s="240" t="e">
        <f aca="false">VLOOKUP($A73,[5]CurveFetch!$D$8:$R$1000,5,0)</f>
        <v>#N/A</v>
      </c>
      <c r="E73" s="240" t="e">
        <f aca="false">VLOOKUP($A73,[5]CurveFetch!$D$8:$R$1000,4,0)</f>
        <v>#N/A</v>
      </c>
      <c r="F73" s="240" t="e">
        <f aca="false">VLOOKUP($A73,[5]CurveFetch!$D$8:$R$1000,15,0)</f>
        <v>#N/A</v>
      </c>
      <c r="G73" s="240" t="e">
        <f aca="false">VLOOKUP($A73,[5]CurveFetch!$D$8:$R$1000,3,0)</f>
        <v>#N/A</v>
      </c>
      <c r="H73" s="240" t="e">
        <f aca="false">VLOOKUP($A73,[5]CurveFetch!$D$8:$R$1000,9,0)</f>
        <v>#N/A</v>
      </c>
      <c r="I73" s="240" t="e">
        <f aca="false">VLOOKUP($A73,[5]CurveFetch!$D$8:$R$1000,11,0)</f>
        <v>#N/A</v>
      </c>
      <c r="J73" s="240" t="e">
        <f aca="false">VLOOKUP($A73,[5]CurveFetch!$D$8:$R$1000,8,0)</f>
        <v>#N/A</v>
      </c>
      <c r="K73" s="240" t="e">
        <f aca="false">C73-J73</f>
        <v>#N/A</v>
      </c>
      <c r="L73" s="240" t="e">
        <f aca="false">C73-F73</f>
        <v>#N/A</v>
      </c>
      <c r="M73" s="240" t="e">
        <f aca="false">($B73+$C73)*$M$1</f>
        <v>#N/A</v>
      </c>
      <c r="N73" s="69" t="n">
        <f aca="false">DATE(YEAR(N72),MONTH(N72)+1,1)</f>
        <v>48061</v>
      </c>
      <c r="O73" s="240" t="e">
        <f aca="false">VLOOKUP($A73,[5]CurveFetch!$D$8:$V$1000,16,0)</f>
        <v>#N/A</v>
      </c>
      <c r="P73" s="241" t="e">
        <f aca="false">O73/2</f>
        <v>#N/A</v>
      </c>
      <c r="Q73" s="240" t="e">
        <f aca="false">VLOOKUP($A73,[5]CurveFetch!$D$8:$V$1000,16,0)</f>
        <v>#N/A</v>
      </c>
      <c r="R73" s="241" t="e">
        <f aca="false">Q73/2</f>
        <v>#N/A</v>
      </c>
      <c r="S73" s="240" t="e">
        <f aca="false">VLOOKUP($A73,[5]CurveFetch!$D$8:$V$1000,16,0)</f>
        <v>#N/A</v>
      </c>
      <c r="T73" s="241" t="e">
        <f aca="false">S73/2</f>
        <v>#N/A</v>
      </c>
    </row>
    <row r="74" customFormat="false" ht="11.25" hidden="false" customHeight="false" outlineLevel="0" collapsed="false">
      <c r="A74" s="69" t="n">
        <f aca="false">DATE(YEAR(A73),MONTH(A73)+1,1)</f>
        <v>48092</v>
      </c>
      <c r="B74" s="240" t="e">
        <f aca="false">VLOOKUP($A74,[5]CurveFetch!$D$8:$R$1000,2,0)</f>
        <v>#N/A</v>
      </c>
      <c r="C74" s="240" t="e">
        <f aca="false">VLOOKUP($A74,[5]CurveFetch!$D$8:$R$1000,7,0)</f>
        <v>#N/A</v>
      </c>
      <c r="D74" s="240" t="e">
        <f aca="false">VLOOKUP($A74,[5]CurveFetch!$D$8:$R$1000,5,0)</f>
        <v>#N/A</v>
      </c>
      <c r="E74" s="240" t="e">
        <f aca="false">VLOOKUP($A74,[5]CurveFetch!$D$8:$R$1000,4,0)</f>
        <v>#N/A</v>
      </c>
      <c r="F74" s="240" t="e">
        <f aca="false">VLOOKUP($A74,[5]CurveFetch!$D$8:$R$1000,15,0)</f>
        <v>#N/A</v>
      </c>
      <c r="G74" s="240" t="e">
        <f aca="false">VLOOKUP($A74,[5]CurveFetch!$D$8:$R$1000,3,0)</f>
        <v>#N/A</v>
      </c>
      <c r="H74" s="240" t="e">
        <f aca="false">VLOOKUP($A74,[5]CurveFetch!$D$8:$R$1000,9,0)</f>
        <v>#N/A</v>
      </c>
      <c r="I74" s="240" t="e">
        <f aca="false">VLOOKUP($A74,[5]CurveFetch!$D$8:$R$1000,11,0)</f>
        <v>#N/A</v>
      </c>
      <c r="J74" s="240" t="e">
        <f aca="false">VLOOKUP($A74,[5]CurveFetch!$D$8:$R$1000,8,0)</f>
        <v>#N/A</v>
      </c>
      <c r="K74" s="240" t="e">
        <f aca="false">C74-J74</f>
        <v>#N/A</v>
      </c>
      <c r="L74" s="240" t="e">
        <f aca="false">C74-F74</f>
        <v>#N/A</v>
      </c>
      <c r="M74" s="240" t="e">
        <f aca="false">($B74+$C74)*$M$1</f>
        <v>#N/A</v>
      </c>
      <c r="N74" s="69" t="n">
        <f aca="false">DATE(YEAR(N73),MONTH(N73)+1,1)</f>
        <v>48092</v>
      </c>
      <c r="O74" s="240" t="e">
        <f aca="false">VLOOKUP($A74,[5]CurveFetch!$D$8:$V$1000,16,0)</f>
        <v>#N/A</v>
      </c>
      <c r="P74" s="241" t="e">
        <f aca="false">O74/2</f>
        <v>#N/A</v>
      </c>
      <c r="Q74" s="240" t="e">
        <f aca="false">VLOOKUP($A74,[5]CurveFetch!$D$8:$V$1000,16,0)</f>
        <v>#N/A</v>
      </c>
      <c r="R74" s="241" t="e">
        <f aca="false">Q74/2</f>
        <v>#N/A</v>
      </c>
      <c r="S74" s="240" t="e">
        <f aca="false">VLOOKUP($A74,[5]CurveFetch!$D$8:$V$1000,16,0)</f>
        <v>#N/A</v>
      </c>
      <c r="T74" s="241" t="e">
        <f aca="false">S74/2</f>
        <v>#N/A</v>
      </c>
    </row>
    <row r="75" customFormat="false" ht="11.25" hidden="false" customHeight="false" outlineLevel="0" collapsed="false">
      <c r="A75" s="69" t="n">
        <f aca="false">DATE(YEAR(A74),MONTH(A74)+1,1)</f>
        <v>48122</v>
      </c>
      <c r="B75" s="240" t="e">
        <f aca="false">VLOOKUP($A75,[5]CurveFetch!$D$8:$R$1000,2,0)</f>
        <v>#N/A</v>
      </c>
      <c r="C75" s="240" t="e">
        <f aca="false">VLOOKUP($A75,[5]CurveFetch!$D$8:$R$1000,7,0)</f>
        <v>#N/A</v>
      </c>
      <c r="D75" s="240" t="e">
        <f aca="false">VLOOKUP($A75,[5]CurveFetch!$D$8:$R$1000,5,0)</f>
        <v>#N/A</v>
      </c>
      <c r="E75" s="240" t="e">
        <f aca="false">VLOOKUP($A75,[5]CurveFetch!$D$8:$R$1000,4,0)</f>
        <v>#N/A</v>
      </c>
      <c r="F75" s="240" t="e">
        <f aca="false">VLOOKUP($A75,[5]CurveFetch!$D$8:$R$1000,15,0)</f>
        <v>#N/A</v>
      </c>
      <c r="G75" s="240" t="e">
        <f aca="false">VLOOKUP($A75,[5]CurveFetch!$D$8:$R$1000,3,0)</f>
        <v>#N/A</v>
      </c>
      <c r="H75" s="240" t="e">
        <f aca="false">VLOOKUP($A75,[5]CurveFetch!$D$8:$R$1000,9,0)</f>
        <v>#N/A</v>
      </c>
      <c r="I75" s="240" t="e">
        <f aca="false">VLOOKUP($A75,[5]CurveFetch!$D$8:$R$1000,11,0)</f>
        <v>#N/A</v>
      </c>
      <c r="J75" s="240" t="e">
        <f aca="false">VLOOKUP($A75,[5]CurveFetch!$D$8:$R$1000,8,0)</f>
        <v>#N/A</v>
      </c>
      <c r="K75" s="240" t="e">
        <f aca="false">C75-J75</f>
        <v>#N/A</v>
      </c>
      <c r="L75" s="240" t="e">
        <f aca="false">C75-F75</f>
        <v>#N/A</v>
      </c>
      <c r="M75" s="240" t="e">
        <f aca="false">($B75+$C75)*$M$1</f>
        <v>#N/A</v>
      </c>
      <c r="N75" s="69" t="n">
        <f aca="false">DATE(YEAR(N74),MONTH(N74)+1,1)</f>
        <v>48122</v>
      </c>
      <c r="O75" s="240" t="e">
        <f aca="false">VLOOKUP($A75,[5]CurveFetch!$D$8:$V$1000,16,0)</f>
        <v>#N/A</v>
      </c>
      <c r="P75" s="241" t="e">
        <f aca="false">O75/2</f>
        <v>#N/A</v>
      </c>
      <c r="Q75" s="240" t="e">
        <f aca="false">VLOOKUP($A75,[5]CurveFetch!$D$8:$V$1000,16,0)</f>
        <v>#N/A</v>
      </c>
      <c r="R75" s="241" t="e">
        <f aca="false">Q75/2</f>
        <v>#N/A</v>
      </c>
      <c r="S75" s="240" t="e">
        <f aca="false">VLOOKUP($A75,[5]CurveFetch!$D$8:$V$1000,16,0)</f>
        <v>#N/A</v>
      </c>
      <c r="T75" s="241" t="e">
        <f aca="false">S75/2</f>
        <v>#N/A</v>
      </c>
    </row>
    <row r="76" customFormat="false" ht="11.25" hidden="false" customHeight="false" outlineLevel="0" collapsed="false">
      <c r="A76" s="69" t="n">
        <f aca="false">DATE(YEAR(A75),MONTH(A75)+1,1)</f>
        <v>48153</v>
      </c>
      <c r="B76" s="240" t="e">
        <f aca="false">VLOOKUP($A76,[5]CurveFetch!$D$8:$R$1000,2,0)</f>
        <v>#N/A</v>
      </c>
      <c r="C76" s="240" t="e">
        <f aca="false">VLOOKUP($A76,[5]CurveFetch!$D$8:$R$1000,7,0)</f>
        <v>#N/A</v>
      </c>
      <c r="D76" s="240" t="e">
        <f aca="false">VLOOKUP($A76,[5]CurveFetch!$D$8:$R$1000,5,0)</f>
        <v>#N/A</v>
      </c>
      <c r="E76" s="240" t="e">
        <f aca="false">VLOOKUP($A76,[5]CurveFetch!$D$8:$R$1000,4,0)</f>
        <v>#N/A</v>
      </c>
      <c r="F76" s="240" t="e">
        <f aca="false">VLOOKUP($A76,[5]CurveFetch!$D$8:$R$1000,15,0)</f>
        <v>#N/A</v>
      </c>
      <c r="G76" s="240" t="e">
        <f aca="false">VLOOKUP($A76,[5]CurveFetch!$D$8:$R$1000,3,0)</f>
        <v>#N/A</v>
      </c>
      <c r="H76" s="240" t="e">
        <f aca="false">VLOOKUP($A76,[5]CurveFetch!$D$8:$R$1000,9,0)</f>
        <v>#N/A</v>
      </c>
      <c r="I76" s="240" t="e">
        <f aca="false">VLOOKUP($A76,[5]CurveFetch!$D$8:$R$1000,11,0)</f>
        <v>#N/A</v>
      </c>
      <c r="J76" s="240" t="e">
        <f aca="false">VLOOKUP($A76,[5]CurveFetch!$D$8:$R$1000,8,0)</f>
        <v>#N/A</v>
      </c>
      <c r="K76" s="240" t="e">
        <f aca="false">C76-J76</f>
        <v>#N/A</v>
      </c>
      <c r="L76" s="240" t="e">
        <f aca="false">C76-F76</f>
        <v>#N/A</v>
      </c>
      <c r="M76" s="240" t="e">
        <f aca="false">($B76+$C76)*$M$1</f>
        <v>#N/A</v>
      </c>
      <c r="N76" s="69" t="n">
        <f aca="false">DATE(YEAR(N75),MONTH(N75)+1,1)</f>
        <v>48153</v>
      </c>
      <c r="O76" s="240" t="e">
        <f aca="false">VLOOKUP($A76,[5]CurveFetch!$D$8:$V$1000,16,0)</f>
        <v>#N/A</v>
      </c>
      <c r="P76" s="241" t="e">
        <f aca="false">O76/2</f>
        <v>#N/A</v>
      </c>
      <c r="Q76" s="240" t="e">
        <f aca="false">VLOOKUP($A76,[5]CurveFetch!$D$8:$V$1000,16,0)</f>
        <v>#N/A</v>
      </c>
      <c r="R76" s="241" t="e">
        <f aca="false">Q76/2</f>
        <v>#N/A</v>
      </c>
      <c r="S76" s="240" t="e">
        <f aca="false">VLOOKUP($A76,[5]CurveFetch!$D$8:$V$1000,16,0)</f>
        <v>#N/A</v>
      </c>
      <c r="T76" s="241" t="e">
        <f aca="false">S76/2</f>
        <v>#N/A</v>
      </c>
    </row>
    <row r="77" customFormat="false" ht="11.25" hidden="false" customHeight="false" outlineLevel="0" collapsed="false">
      <c r="A77" s="69" t="n">
        <f aca="false">DATE(YEAR(A76),MONTH(A76)+1,1)</f>
        <v>48183</v>
      </c>
      <c r="B77" s="240" t="e">
        <f aca="false">VLOOKUP($A77,[5]CurveFetch!$D$8:$R$1000,2,0)</f>
        <v>#N/A</v>
      </c>
      <c r="C77" s="240" t="e">
        <f aca="false">VLOOKUP($A77,[5]CurveFetch!$D$8:$R$1000,7,0)</f>
        <v>#N/A</v>
      </c>
      <c r="D77" s="240" t="e">
        <f aca="false">VLOOKUP($A77,[5]CurveFetch!$D$8:$R$1000,5,0)</f>
        <v>#N/A</v>
      </c>
      <c r="E77" s="240" t="e">
        <f aca="false">VLOOKUP($A77,[5]CurveFetch!$D$8:$R$1000,4,0)</f>
        <v>#N/A</v>
      </c>
      <c r="F77" s="240" t="e">
        <f aca="false">VLOOKUP($A77,[5]CurveFetch!$D$8:$R$1000,15,0)</f>
        <v>#N/A</v>
      </c>
      <c r="G77" s="240" t="e">
        <f aca="false">VLOOKUP($A77,[5]CurveFetch!$D$8:$R$1000,3,0)</f>
        <v>#N/A</v>
      </c>
      <c r="H77" s="240" t="e">
        <f aca="false">VLOOKUP($A77,[5]CurveFetch!$D$8:$R$1000,9,0)</f>
        <v>#N/A</v>
      </c>
      <c r="I77" s="240" t="e">
        <f aca="false">VLOOKUP($A77,[5]CurveFetch!$D$8:$R$1000,11,0)</f>
        <v>#N/A</v>
      </c>
      <c r="J77" s="240" t="e">
        <f aca="false">VLOOKUP($A77,[5]CurveFetch!$D$8:$R$1000,8,0)</f>
        <v>#N/A</v>
      </c>
      <c r="K77" s="240" t="e">
        <f aca="false">C77-J77</f>
        <v>#N/A</v>
      </c>
      <c r="L77" s="240" t="e">
        <f aca="false">C77-F77</f>
        <v>#N/A</v>
      </c>
      <c r="M77" s="240" t="e">
        <f aca="false">($B77+$C77)*$M$1</f>
        <v>#N/A</v>
      </c>
      <c r="N77" s="69" t="n">
        <f aca="false">DATE(YEAR(N76),MONTH(N76)+1,1)</f>
        <v>48183</v>
      </c>
      <c r="O77" s="240" t="e">
        <f aca="false">VLOOKUP($A77,[5]CurveFetch!$D$8:$V$1000,16,0)</f>
        <v>#N/A</v>
      </c>
      <c r="P77" s="241" t="e">
        <f aca="false">O77/2</f>
        <v>#N/A</v>
      </c>
      <c r="Q77" s="240" t="e">
        <f aca="false">VLOOKUP($A77,[5]CurveFetch!$D$8:$V$1000,16,0)</f>
        <v>#N/A</v>
      </c>
      <c r="R77" s="241" t="e">
        <f aca="false">Q77/2</f>
        <v>#N/A</v>
      </c>
      <c r="S77" s="240" t="e">
        <f aca="false">VLOOKUP($A77,[5]CurveFetch!$D$8:$V$1000,16,0)</f>
        <v>#N/A</v>
      </c>
      <c r="T77" s="241" t="e">
        <f aca="false">S77/2</f>
        <v>#N/A</v>
      </c>
    </row>
    <row r="78" customFormat="false" ht="11.25" hidden="false" customHeight="false" outlineLevel="0" collapsed="false">
      <c r="A78" s="69" t="n">
        <f aca="false">DATE(YEAR(A77),MONTH(A77)+1,1)</f>
        <v>48214</v>
      </c>
      <c r="B78" s="240" t="e">
        <f aca="false">VLOOKUP($A78,[5]CurveFetch!$D$8:$R$1000,2,0)</f>
        <v>#N/A</v>
      </c>
      <c r="C78" s="240" t="e">
        <f aca="false">VLOOKUP($A78,[5]CurveFetch!$D$8:$R$1000,7,0)</f>
        <v>#N/A</v>
      </c>
      <c r="D78" s="240" t="e">
        <f aca="false">VLOOKUP($A78,[5]CurveFetch!$D$8:$R$1000,5,0)</f>
        <v>#N/A</v>
      </c>
      <c r="E78" s="240" t="e">
        <f aca="false">VLOOKUP($A78,[5]CurveFetch!$D$8:$R$1000,4,0)</f>
        <v>#N/A</v>
      </c>
      <c r="F78" s="240" t="e">
        <f aca="false">VLOOKUP($A78,[5]CurveFetch!$D$8:$R$1000,15,0)</f>
        <v>#N/A</v>
      </c>
      <c r="G78" s="240" t="e">
        <f aca="false">VLOOKUP($A78,[5]CurveFetch!$D$8:$R$1000,3,0)</f>
        <v>#N/A</v>
      </c>
      <c r="H78" s="240" t="e">
        <f aca="false">VLOOKUP($A78,[5]CurveFetch!$D$8:$R$1000,9,0)</f>
        <v>#N/A</v>
      </c>
      <c r="I78" s="240" t="e">
        <f aca="false">VLOOKUP($A78,[5]CurveFetch!$D$8:$R$1000,11,0)</f>
        <v>#N/A</v>
      </c>
      <c r="J78" s="240" t="e">
        <f aca="false">VLOOKUP($A78,[5]CurveFetch!$D$8:$R$1000,8,0)</f>
        <v>#N/A</v>
      </c>
      <c r="K78" s="240" t="e">
        <f aca="false">C78-J78</f>
        <v>#N/A</v>
      </c>
      <c r="L78" s="240" t="e">
        <f aca="false">C78-F78</f>
        <v>#N/A</v>
      </c>
      <c r="M78" s="240" t="e">
        <f aca="false">($B78+$C78)*$M$1</f>
        <v>#N/A</v>
      </c>
      <c r="N78" s="69" t="n">
        <f aca="false">DATE(YEAR(N77),MONTH(N77)+1,1)</f>
        <v>48214</v>
      </c>
      <c r="O78" s="240" t="e">
        <f aca="false">VLOOKUP($A78,[5]CurveFetch!$D$8:$V$1000,16,0)</f>
        <v>#N/A</v>
      </c>
      <c r="P78" s="241" t="e">
        <f aca="false">O78/2</f>
        <v>#N/A</v>
      </c>
      <c r="Q78" s="240" t="e">
        <f aca="false">VLOOKUP($A78,[5]CurveFetch!$D$8:$V$1000,16,0)</f>
        <v>#N/A</v>
      </c>
      <c r="R78" s="241" t="e">
        <f aca="false">Q78/2</f>
        <v>#N/A</v>
      </c>
      <c r="S78" s="240" t="e">
        <f aca="false">VLOOKUP($A78,[5]CurveFetch!$D$8:$V$1000,16,0)</f>
        <v>#N/A</v>
      </c>
      <c r="T78" s="241" t="e">
        <f aca="false">S78/2</f>
        <v>#N/A</v>
      </c>
    </row>
    <row r="79" customFormat="false" ht="11.25" hidden="false" customHeight="false" outlineLevel="0" collapsed="false">
      <c r="A79" s="69" t="n">
        <f aca="false">DATE(YEAR(A78),MONTH(A78)+1,1)</f>
        <v>48245</v>
      </c>
      <c r="B79" s="240" t="e">
        <f aca="false">VLOOKUP($A79,[5]CurveFetch!$D$8:$R$1000,2,0)</f>
        <v>#N/A</v>
      </c>
      <c r="C79" s="240" t="e">
        <f aca="false">VLOOKUP($A79,[5]CurveFetch!$D$8:$R$1000,7,0)</f>
        <v>#N/A</v>
      </c>
      <c r="D79" s="240" t="e">
        <f aca="false">VLOOKUP($A79,[5]CurveFetch!$D$8:$R$1000,5,0)</f>
        <v>#N/A</v>
      </c>
      <c r="E79" s="240" t="e">
        <f aca="false">VLOOKUP($A79,[5]CurveFetch!$D$8:$R$1000,4,0)</f>
        <v>#N/A</v>
      </c>
      <c r="F79" s="240" t="e">
        <f aca="false">VLOOKUP($A79,[5]CurveFetch!$D$8:$R$1000,15,0)</f>
        <v>#N/A</v>
      </c>
      <c r="G79" s="240" t="e">
        <f aca="false">VLOOKUP($A79,[5]CurveFetch!$D$8:$R$1000,3,0)</f>
        <v>#N/A</v>
      </c>
      <c r="H79" s="240" t="e">
        <f aca="false">VLOOKUP($A79,[5]CurveFetch!$D$8:$R$1000,9,0)</f>
        <v>#N/A</v>
      </c>
      <c r="I79" s="240" t="e">
        <f aca="false">VLOOKUP($A79,[5]CurveFetch!$D$8:$R$1000,11,0)</f>
        <v>#N/A</v>
      </c>
      <c r="J79" s="240" t="e">
        <f aca="false">VLOOKUP($A79,[5]CurveFetch!$D$8:$R$1000,8,0)</f>
        <v>#N/A</v>
      </c>
      <c r="K79" s="240" t="e">
        <f aca="false">C79-J79</f>
        <v>#N/A</v>
      </c>
      <c r="L79" s="240" t="e">
        <f aca="false">C79-F79</f>
        <v>#N/A</v>
      </c>
      <c r="M79" s="240" t="e">
        <f aca="false">($B79+$C79)*$M$1</f>
        <v>#N/A</v>
      </c>
      <c r="N79" s="69" t="n">
        <f aca="false">DATE(YEAR(N78),MONTH(N78)+1,1)</f>
        <v>48245</v>
      </c>
      <c r="O79" s="240" t="e">
        <f aca="false">VLOOKUP($A79,[5]CurveFetch!$D$8:$V$1000,16,0)</f>
        <v>#N/A</v>
      </c>
      <c r="P79" s="241" t="e">
        <f aca="false">O79/2</f>
        <v>#N/A</v>
      </c>
      <c r="Q79" s="240" t="e">
        <f aca="false">VLOOKUP($A79,[5]CurveFetch!$D$8:$V$1000,16,0)</f>
        <v>#N/A</v>
      </c>
      <c r="R79" s="241" t="e">
        <f aca="false">Q79/2</f>
        <v>#N/A</v>
      </c>
      <c r="S79" s="240" t="e">
        <f aca="false">VLOOKUP($A79,[5]CurveFetch!$D$8:$V$1000,16,0)</f>
        <v>#N/A</v>
      </c>
      <c r="T79" s="241" t="e">
        <f aca="false">S79/2</f>
        <v>#N/A</v>
      </c>
    </row>
    <row r="80" customFormat="false" ht="11.25" hidden="false" customHeight="false" outlineLevel="0" collapsed="false">
      <c r="A80" s="69" t="n">
        <f aca="false">DATE(YEAR(A79),MONTH(A79)+1,1)</f>
        <v>48274</v>
      </c>
      <c r="B80" s="240" t="e">
        <f aca="false">VLOOKUP($A80,[5]CurveFetch!$D$8:$R$1000,2,0)</f>
        <v>#N/A</v>
      </c>
      <c r="C80" s="240" t="e">
        <f aca="false">VLOOKUP($A80,[5]CurveFetch!$D$8:$R$1000,7,0)</f>
        <v>#N/A</v>
      </c>
      <c r="D80" s="240" t="e">
        <f aca="false">VLOOKUP($A80,[5]CurveFetch!$D$8:$R$1000,5,0)</f>
        <v>#N/A</v>
      </c>
      <c r="E80" s="240" t="e">
        <f aca="false">VLOOKUP($A80,[5]CurveFetch!$D$8:$R$1000,4,0)</f>
        <v>#N/A</v>
      </c>
      <c r="F80" s="240" t="e">
        <f aca="false">VLOOKUP($A80,[5]CurveFetch!$D$8:$R$1000,15,0)</f>
        <v>#N/A</v>
      </c>
      <c r="G80" s="240" t="e">
        <f aca="false">VLOOKUP($A80,[5]CurveFetch!$D$8:$R$1000,3,0)</f>
        <v>#N/A</v>
      </c>
      <c r="H80" s="240" t="e">
        <f aca="false">VLOOKUP($A80,[5]CurveFetch!$D$8:$R$1000,9,0)</f>
        <v>#N/A</v>
      </c>
      <c r="I80" s="240" t="e">
        <f aca="false">VLOOKUP($A80,[5]CurveFetch!$D$8:$R$1000,11,0)</f>
        <v>#N/A</v>
      </c>
      <c r="J80" s="240" t="e">
        <f aca="false">VLOOKUP($A80,[5]CurveFetch!$D$8:$R$1000,8,0)</f>
        <v>#N/A</v>
      </c>
      <c r="K80" s="240" t="e">
        <f aca="false">C80-J80</f>
        <v>#N/A</v>
      </c>
      <c r="L80" s="240" t="e">
        <f aca="false">C80-F80</f>
        <v>#N/A</v>
      </c>
      <c r="M80" s="240" t="e">
        <f aca="false">($B80+$C80)*$M$1</f>
        <v>#N/A</v>
      </c>
      <c r="N80" s="69" t="n">
        <f aca="false">DATE(YEAR(N79),MONTH(N79)+1,1)</f>
        <v>48274</v>
      </c>
      <c r="O80" s="240" t="e">
        <f aca="false">VLOOKUP($A80,[5]CurveFetch!$D$8:$V$1000,16,0)</f>
        <v>#N/A</v>
      </c>
      <c r="P80" s="241" t="e">
        <f aca="false">O80/2</f>
        <v>#N/A</v>
      </c>
      <c r="Q80" s="240" t="e">
        <f aca="false">VLOOKUP($A80,[5]CurveFetch!$D$8:$V$1000,16,0)</f>
        <v>#N/A</v>
      </c>
      <c r="R80" s="241" t="e">
        <f aca="false">Q80/2</f>
        <v>#N/A</v>
      </c>
      <c r="S80" s="240" t="e">
        <f aca="false">VLOOKUP($A80,[5]CurveFetch!$D$8:$V$1000,16,0)</f>
        <v>#N/A</v>
      </c>
      <c r="T80" s="241" t="e">
        <f aca="false">S80/2</f>
        <v>#N/A</v>
      </c>
    </row>
    <row r="81" customFormat="false" ht="11.25" hidden="false" customHeight="false" outlineLevel="0" collapsed="false">
      <c r="A81" s="69" t="n">
        <f aca="false">DATE(YEAR(A80),MONTH(A80)+1,1)</f>
        <v>48305</v>
      </c>
      <c r="B81" s="240" t="e">
        <f aca="false">VLOOKUP($A81,[5]CurveFetch!$D$8:$R$1000,2,0)</f>
        <v>#N/A</v>
      </c>
      <c r="C81" s="240" t="e">
        <f aca="false">VLOOKUP($A81,[5]CurveFetch!$D$8:$R$1000,7,0)</f>
        <v>#N/A</v>
      </c>
      <c r="D81" s="240" t="e">
        <f aca="false">VLOOKUP($A81,[5]CurveFetch!$D$8:$R$1000,5,0)</f>
        <v>#N/A</v>
      </c>
      <c r="E81" s="240" t="e">
        <f aca="false">VLOOKUP($A81,[5]CurveFetch!$D$8:$R$1000,4,0)</f>
        <v>#N/A</v>
      </c>
      <c r="F81" s="240" t="e">
        <f aca="false">VLOOKUP($A81,[5]CurveFetch!$D$8:$R$1000,15,0)</f>
        <v>#N/A</v>
      </c>
      <c r="G81" s="240" t="e">
        <f aca="false">VLOOKUP($A81,[5]CurveFetch!$D$8:$R$1000,3,0)</f>
        <v>#N/A</v>
      </c>
      <c r="H81" s="240" t="e">
        <f aca="false">VLOOKUP($A81,[5]CurveFetch!$D$8:$R$1000,9,0)</f>
        <v>#N/A</v>
      </c>
      <c r="I81" s="240" t="e">
        <f aca="false">VLOOKUP($A81,[5]CurveFetch!$D$8:$R$1000,11,0)</f>
        <v>#N/A</v>
      </c>
      <c r="J81" s="240" t="e">
        <f aca="false">VLOOKUP($A81,[5]CurveFetch!$D$8:$R$1000,8,0)</f>
        <v>#N/A</v>
      </c>
      <c r="K81" s="240" t="e">
        <f aca="false">C81-J81</f>
        <v>#N/A</v>
      </c>
      <c r="L81" s="240" t="e">
        <f aca="false">C81-F81</f>
        <v>#N/A</v>
      </c>
      <c r="M81" s="240" t="e">
        <f aca="false">($B81+$C81)*$M$1</f>
        <v>#N/A</v>
      </c>
      <c r="N81" s="69" t="n">
        <f aca="false">DATE(YEAR(N80),MONTH(N80)+1,1)</f>
        <v>48305</v>
      </c>
      <c r="O81" s="240" t="e">
        <f aca="false">VLOOKUP($A81,[5]CurveFetch!$D$8:$V$1000,16,0)</f>
        <v>#N/A</v>
      </c>
      <c r="P81" s="241" t="e">
        <f aca="false">O81/2</f>
        <v>#N/A</v>
      </c>
      <c r="Q81" s="240" t="e">
        <f aca="false">VLOOKUP($A81,[5]CurveFetch!$D$8:$V$1000,16,0)</f>
        <v>#N/A</v>
      </c>
      <c r="R81" s="241" t="e">
        <f aca="false">Q81/2</f>
        <v>#N/A</v>
      </c>
      <c r="S81" s="240" t="e">
        <f aca="false">VLOOKUP($A81,[5]CurveFetch!$D$8:$V$1000,16,0)</f>
        <v>#N/A</v>
      </c>
      <c r="T81" s="241" t="e">
        <f aca="false">S81/2</f>
        <v>#N/A</v>
      </c>
    </row>
    <row r="82" customFormat="false" ht="11.25" hidden="false" customHeight="false" outlineLevel="0" collapsed="false">
      <c r="A82" s="69" t="n">
        <f aca="false">DATE(YEAR(A81),MONTH(A81)+1,1)</f>
        <v>48335</v>
      </c>
      <c r="B82" s="240" t="e">
        <f aca="false">VLOOKUP($A82,[5]CurveFetch!$D$8:$R$1000,2,0)</f>
        <v>#N/A</v>
      </c>
      <c r="C82" s="240" t="e">
        <f aca="false">VLOOKUP($A82,[5]CurveFetch!$D$8:$R$1000,7,0)</f>
        <v>#N/A</v>
      </c>
      <c r="D82" s="240" t="e">
        <f aca="false">VLOOKUP($A82,[5]CurveFetch!$D$8:$R$1000,5,0)</f>
        <v>#N/A</v>
      </c>
      <c r="E82" s="240" t="e">
        <f aca="false">VLOOKUP($A82,[5]CurveFetch!$D$8:$R$1000,4,0)</f>
        <v>#N/A</v>
      </c>
      <c r="F82" s="240" t="e">
        <f aca="false">VLOOKUP($A82,[5]CurveFetch!$D$8:$R$1000,15,0)</f>
        <v>#N/A</v>
      </c>
      <c r="G82" s="240" t="e">
        <f aca="false">VLOOKUP($A82,[5]CurveFetch!$D$8:$R$1000,3,0)</f>
        <v>#N/A</v>
      </c>
      <c r="H82" s="240" t="e">
        <f aca="false">VLOOKUP($A82,[5]CurveFetch!$D$8:$R$1000,9,0)</f>
        <v>#N/A</v>
      </c>
      <c r="I82" s="240" t="e">
        <f aca="false">VLOOKUP($A82,[5]CurveFetch!$D$8:$R$1000,11,0)</f>
        <v>#N/A</v>
      </c>
      <c r="J82" s="240" t="e">
        <f aca="false">VLOOKUP($A82,[5]CurveFetch!$D$8:$R$1000,8,0)</f>
        <v>#N/A</v>
      </c>
      <c r="K82" s="240" t="e">
        <f aca="false">C82-J82</f>
        <v>#N/A</v>
      </c>
      <c r="L82" s="240" t="e">
        <f aca="false">C82-F82</f>
        <v>#N/A</v>
      </c>
      <c r="M82" s="240" t="e">
        <f aca="false">($B82+$C82)*$M$1</f>
        <v>#N/A</v>
      </c>
      <c r="N82" s="69" t="n">
        <f aca="false">DATE(YEAR(N81),MONTH(N81)+1,1)</f>
        <v>48335</v>
      </c>
      <c r="O82" s="240" t="e">
        <f aca="false">VLOOKUP($A82,[5]CurveFetch!$D$8:$V$1000,16,0)</f>
        <v>#N/A</v>
      </c>
      <c r="P82" s="241" t="e">
        <f aca="false">O82/2</f>
        <v>#N/A</v>
      </c>
      <c r="Q82" s="240" t="e">
        <f aca="false">VLOOKUP($A82,[5]CurveFetch!$D$8:$V$1000,16,0)</f>
        <v>#N/A</v>
      </c>
      <c r="R82" s="241" t="e">
        <f aca="false">Q82/2</f>
        <v>#N/A</v>
      </c>
      <c r="S82" s="240" t="e">
        <f aca="false">VLOOKUP($A82,[5]CurveFetch!$D$8:$V$1000,16,0)</f>
        <v>#N/A</v>
      </c>
      <c r="T82" s="241" t="e">
        <f aca="false">S82/2</f>
        <v>#N/A</v>
      </c>
    </row>
    <row r="83" customFormat="false" ht="11.25" hidden="false" customHeight="false" outlineLevel="0" collapsed="false">
      <c r="A83" s="69" t="n">
        <f aca="false">DATE(YEAR(A82),MONTH(A82)+1,1)</f>
        <v>48366</v>
      </c>
      <c r="B83" s="240" t="e">
        <f aca="false">VLOOKUP($A83,[5]CurveFetch!$D$8:$R$1000,2,0)</f>
        <v>#N/A</v>
      </c>
      <c r="C83" s="240" t="e">
        <f aca="false">VLOOKUP($A83,[5]CurveFetch!$D$8:$R$1000,7,0)</f>
        <v>#N/A</v>
      </c>
      <c r="D83" s="240" t="e">
        <f aca="false">VLOOKUP($A83,[5]CurveFetch!$D$8:$R$1000,5,0)</f>
        <v>#N/A</v>
      </c>
      <c r="E83" s="240" t="e">
        <f aca="false">VLOOKUP($A83,[5]CurveFetch!$D$8:$R$1000,4,0)</f>
        <v>#N/A</v>
      </c>
      <c r="F83" s="240" t="e">
        <f aca="false">VLOOKUP($A83,[5]CurveFetch!$D$8:$R$1000,15,0)</f>
        <v>#N/A</v>
      </c>
      <c r="G83" s="240" t="e">
        <f aca="false">VLOOKUP($A83,[5]CurveFetch!$D$8:$R$1000,3,0)</f>
        <v>#N/A</v>
      </c>
      <c r="H83" s="240" t="e">
        <f aca="false">VLOOKUP($A83,[5]CurveFetch!$D$8:$R$1000,9,0)</f>
        <v>#N/A</v>
      </c>
      <c r="I83" s="240" t="e">
        <f aca="false">VLOOKUP($A83,[5]CurveFetch!$D$8:$R$1000,11,0)</f>
        <v>#N/A</v>
      </c>
      <c r="J83" s="240" t="e">
        <f aca="false">VLOOKUP($A83,[5]CurveFetch!$D$8:$R$1000,8,0)</f>
        <v>#N/A</v>
      </c>
      <c r="K83" s="240" t="e">
        <f aca="false">C83-J83</f>
        <v>#N/A</v>
      </c>
      <c r="L83" s="240" t="e">
        <f aca="false">C83-F83</f>
        <v>#N/A</v>
      </c>
      <c r="M83" s="240" t="e">
        <f aca="false">($B83+$C83)*$M$1</f>
        <v>#N/A</v>
      </c>
      <c r="N83" s="69" t="n">
        <f aca="false">DATE(YEAR(N82),MONTH(N82)+1,1)</f>
        <v>48366</v>
      </c>
      <c r="O83" s="240" t="e">
        <f aca="false">VLOOKUP($A83,[5]CurveFetch!$D$8:$V$1000,16,0)</f>
        <v>#N/A</v>
      </c>
      <c r="P83" s="241" t="e">
        <f aca="false">O83/2</f>
        <v>#N/A</v>
      </c>
      <c r="Q83" s="240" t="e">
        <f aca="false">VLOOKUP($A83,[5]CurveFetch!$D$8:$V$1000,16,0)</f>
        <v>#N/A</v>
      </c>
      <c r="R83" s="241" t="e">
        <f aca="false">Q83/2</f>
        <v>#N/A</v>
      </c>
      <c r="S83" s="240" t="e">
        <f aca="false">VLOOKUP($A83,[5]CurveFetch!$D$8:$V$1000,16,0)</f>
        <v>#N/A</v>
      </c>
      <c r="T83" s="241" t="e">
        <f aca="false">S83/2</f>
        <v>#N/A</v>
      </c>
    </row>
    <row r="84" customFormat="false" ht="11.25" hidden="false" customHeight="false" outlineLevel="0" collapsed="false">
      <c r="A84" s="69" t="n">
        <f aca="false">DATE(YEAR(A83),MONTH(A83)+1,1)</f>
        <v>48396</v>
      </c>
      <c r="B84" s="240" t="e">
        <f aca="false">VLOOKUP($A84,[5]CurveFetch!$D$8:$R$1000,2,0)</f>
        <v>#N/A</v>
      </c>
      <c r="C84" s="240" t="e">
        <f aca="false">VLOOKUP($A84,[5]CurveFetch!$D$8:$R$1000,7,0)</f>
        <v>#N/A</v>
      </c>
      <c r="D84" s="240" t="e">
        <f aca="false">VLOOKUP($A84,[5]CurveFetch!$D$8:$R$1000,5,0)</f>
        <v>#N/A</v>
      </c>
      <c r="E84" s="240" t="e">
        <f aca="false">VLOOKUP($A84,[5]CurveFetch!$D$8:$R$1000,4,0)</f>
        <v>#N/A</v>
      </c>
      <c r="F84" s="240" t="e">
        <f aca="false">VLOOKUP($A84,[5]CurveFetch!$D$8:$R$1000,15,0)</f>
        <v>#N/A</v>
      </c>
      <c r="G84" s="240" t="e">
        <f aca="false">VLOOKUP($A84,[5]CurveFetch!$D$8:$R$1000,3,0)</f>
        <v>#N/A</v>
      </c>
      <c r="H84" s="240" t="e">
        <f aca="false">VLOOKUP($A84,[5]CurveFetch!$D$8:$R$1000,9,0)</f>
        <v>#N/A</v>
      </c>
      <c r="I84" s="240" t="e">
        <f aca="false">VLOOKUP($A84,[5]CurveFetch!$D$8:$R$1000,11,0)</f>
        <v>#N/A</v>
      </c>
      <c r="J84" s="240" t="e">
        <f aca="false">VLOOKUP($A84,[5]CurveFetch!$D$8:$R$1000,8,0)</f>
        <v>#N/A</v>
      </c>
      <c r="K84" s="240" t="e">
        <f aca="false">C84-J84</f>
        <v>#N/A</v>
      </c>
      <c r="L84" s="240" t="e">
        <f aca="false">C84-F84</f>
        <v>#N/A</v>
      </c>
      <c r="M84" s="240" t="e">
        <f aca="false">($B84+$C84)*$M$1</f>
        <v>#N/A</v>
      </c>
      <c r="N84" s="69" t="n">
        <f aca="false">DATE(YEAR(N83),MONTH(N83)+1,1)</f>
        <v>48396</v>
      </c>
      <c r="O84" s="240" t="e">
        <f aca="false">VLOOKUP($A84,[5]CurveFetch!$D$8:$V$1000,16,0)</f>
        <v>#N/A</v>
      </c>
      <c r="P84" s="241" t="e">
        <f aca="false">O84/2</f>
        <v>#N/A</v>
      </c>
      <c r="Q84" s="240" t="e">
        <f aca="false">VLOOKUP($A84,[5]CurveFetch!$D$8:$V$1000,16,0)</f>
        <v>#N/A</v>
      </c>
      <c r="R84" s="241" t="e">
        <f aca="false">Q84/2</f>
        <v>#N/A</v>
      </c>
      <c r="S84" s="240" t="e">
        <f aca="false">VLOOKUP($A84,[5]CurveFetch!$D$8:$V$1000,16,0)</f>
        <v>#N/A</v>
      </c>
      <c r="T84" s="241" t="e">
        <f aca="false">S84/2</f>
        <v>#N/A</v>
      </c>
    </row>
    <row r="85" customFormat="false" ht="11.25" hidden="false" customHeight="false" outlineLevel="0" collapsed="false">
      <c r="A85" s="69" t="n">
        <f aca="false">DATE(YEAR(A84),MONTH(A84)+1,1)</f>
        <v>48427</v>
      </c>
      <c r="B85" s="240" t="e">
        <f aca="false">VLOOKUP($A85,[5]CurveFetch!$D$8:$R$1000,2,0)</f>
        <v>#N/A</v>
      </c>
      <c r="C85" s="240" t="e">
        <f aca="false">VLOOKUP($A85,[5]CurveFetch!$D$8:$R$1000,7,0)</f>
        <v>#N/A</v>
      </c>
      <c r="D85" s="240" t="e">
        <f aca="false">VLOOKUP($A85,[5]CurveFetch!$D$8:$R$1000,5,0)</f>
        <v>#N/A</v>
      </c>
      <c r="E85" s="240" t="e">
        <f aca="false">VLOOKUP($A85,[5]CurveFetch!$D$8:$R$1000,4,0)</f>
        <v>#N/A</v>
      </c>
      <c r="F85" s="240" t="e">
        <f aca="false">VLOOKUP($A85,[5]CurveFetch!$D$8:$R$1000,15,0)</f>
        <v>#N/A</v>
      </c>
      <c r="G85" s="240" t="e">
        <f aca="false">VLOOKUP($A85,[5]CurveFetch!$D$8:$R$1000,3,0)</f>
        <v>#N/A</v>
      </c>
      <c r="H85" s="240" t="e">
        <f aca="false">VLOOKUP($A85,[5]CurveFetch!$D$8:$R$1000,9,0)</f>
        <v>#N/A</v>
      </c>
      <c r="I85" s="240" t="e">
        <f aca="false">VLOOKUP($A85,[5]CurveFetch!$D$8:$R$1000,11,0)</f>
        <v>#N/A</v>
      </c>
      <c r="J85" s="240" t="e">
        <f aca="false">VLOOKUP($A85,[5]CurveFetch!$D$8:$R$1000,8,0)</f>
        <v>#N/A</v>
      </c>
      <c r="K85" s="240" t="e">
        <f aca="false">C85-J85</f>
        <v>#N/A</v>
      </c>
      <c r="L85" s="240" t="e">
        <f aca="false">C85-F85</f>
        <v>#N/A</v>
      </c>
      <c r="M85" s="240" t="e">
        <f aca="false">($B85+$C85)*$M$1</f>
        <v>#N/A</v>
      </c>
      <c r="N85" s="69" t="n">
        <f aca="false">DATE(YEAR(N84),MONTH(N84)+1,1)</f>
        <v>48427</v>
      </c>
      <c r="O85" s="240" t="e">
        <f aca="false">VLOOKUP($A85,[5]CurveFetch!$D$8:$V$1000,16,0)</f>
        <v>#N/A</v>
      </c>
      <c r="P85" s="241" t="e">
        <f aca="false">O85/2</f>
        <v>#N/A</v>
      </c>
      <c r="Q85" s="240" t="e">
        <f aca="false">VLOOKUP($A85,[5]CurveFetch!$D$8:$V$1000,16,0)</f>
        <v>#N/A</v>
      </c>
      <c r="R85" s="241" t="e">
        <f aca="false">Q85/2</f>
        <v>#N/A</v>
      </c>
      <c r="S85" s="240" t="e">
        <f aca="false">VLOOKUP($A85,[5]CurveFetch!$D$8:$V$1000,16,0)</f>
        <v>#N/A</v>
      </c>
      <c r="T85" s="241" t="e">
        <f aca="false">S85/2</f>
        <v>#N/A</v>
      </c>
    </row>
    <row r="86" customFormat="false" ht="11.25" hidden="false" customHeight="false" outlineLevel="0" collapsed="false">
      <c r="A86" s="69" t="n">
        <f aca="false">DATE(YEAR(A85),MONTH(A85)+1,1)</f>
        <v>48458</v>
      </c>
      <c r="B86" s="240" t="e">
        <f aca="false">VLOOKUP($A86,[5]CurveFetch!$D$8:$R$1000,2,0)</f>
        <v>#N/A</v>
      </c>
      <c r="C86" s="240" t="e">
        <f aca="false">VLOOKUP($A86,[5]CurveFetch!$D$8:$R$1000,7,0)</f>
        <v>#N/A</v>
      </c>
      <c r="D86" s="240" t="e">
        <f aca="false">VLOOKUP($A86,[5]CurveFetch!$D$8:$R$1000,5,0)</f>
        <v>#N/A</v>
      </c>
      <c r="E86" s="240" t="e">
        <f aca="false">VLOOKUP($A86,[5]CurveFetch!$D$8:$R$1000,4,0)</f>
        <v>#N/A</v>
      </c>
      <c r="F86" s="240" t="e">
        <f aca="false">VLOOKUP($A86,[5]CurveFetch!$D$8:$R$1000,15,0)</f>
        <v>#N/A</v>
      </c>
      <c r="G86" s="240" t="e">
        <f aca="false">VLOOKUP($A86,[5]CurveFetch!$D$8:$R$1000,3,0)</f>
        <v>#N/A</v>
      </c>
      <c r="H86" s="240" t="e">
        <f aca="false">VLOOKUP($A86,[5]CurveFetch!$D$8:$R$1000,9,0)</f>
        <v>#N/A</v>
      </c>
      <c r="I86" s="240" t="e">
        <f aca="false">VLOOKUP($A86,[5]CurveFetch!$D$8:$R$1000,11,0)</f>
        <v>#N/A</v>
      </c>
      <c r="J86" s="240" t="e">
        <f aca="false">VLOOKUP($A86,[5]CurveFetch!$D$8:$R$1000,8,0)</f>
        <v>#N/A</v>
      </c>
      <c r="K86" s="240" t="e">
        <f aca="false">C86-J86</f>
        <v>#N/A</v>
      </c>
      <c r="L86" s="240" t="e">
        <f aca="false">C86-F86</f>
        <v>#N/A</v>
      </c>
      <c r="M86" s="240" t="e">
        <f aca="false">($B86+$C86)*$M$1</f>
        <v>#N/A</v>
      </c>
      <c r="N86" s="69" t="n">
        <f aca="false">DATE(YEAR(N85),MONTH(N85)+1,1)</f>
        <v>48458</v>
      </c>
      <c r="O86" s="240" t="e">
        <f aca="false">VLOOKUP($A86,[5]CurveFetch!$D$8:$V$1000,16,0)</f>
        <v>#N/A</v>
      </c>
      <c r="P86" s="241" t="e">
        <f aca="false">O86/2</f>
        <v>#N/A</v>
      </c>
      <c r="Q86" s="240" t="e">
        <f aca="false">VLOOKUP($A86,[5]CurveFetch!$D$8:$V$1000,16,0)</f>
        <v>#N/A</v>
      </c>
      <c r="R86" s="241" t="e">
        <f aca="false">Q86/2</f>
        <v>#N/A</v>
      </c>
      <c r="S86" s="240" t="e">
        <f aca="false">VLOOKUP($A86,[5]CurveFetch!$D$8:$V$1000,16,0)</f>
        <v>#N/A</v>
      </c>
      <c r="T86" s="241" t="e">
        <f aca="false">S86/2</f>
        <v>#N/A</v>
      </c>
    </row>
    <row r="87" customFormat="false" ht="11.25" hidden="false" customHeight="false" outlineLevel="0" collapsed="false">
      <c r="A87" s="69" t="n">
        <f aca="false">DATE(YEAR(A86),MONTH(A86)+1,1)</f>
        <v>48488</v>
      </c>
      <c r="B87" s="240" t="e">
        <f aca="false">VLOOKUP($A87,[5]CurveFetch!$D$8:$R$1000,2,0)</f>
        <v>#N/A</v>
      </c>
      <c r="C87" s="240" t="e">
        <f aca="false">VLOOKUP($A87,[5]CurveFetch!$D$8:$R$1000,7,0)</f>
        <v>#N/A</v>
      </c>
      <c r="D87" s="240" t="e">
        <f aca="false">VLOOKUP($A87,[5]CurveFetch!$D$8:$R$1000,5,0)</f>
        <v>#N/A</v>
      </c>
      <c r="E87" s="240" t="e">
        <f aca="false">VLOOKUP($A87,[5]CurveFetch!$D$8:$R$1000,4,0)</f>
        <v>#N/A</v>
      </c>
      <c r="F87" s="240" t="e">
        <f aca="false">VLOOKUP($A87,[5]CurveFetch!$D$8:$R$1000,15,0)</f>
        <v>#N/A</v>
      </c>
      <c r="G87" s="240" t="e">
        <f aca="false">VLOOKUP($A87,[5]CurveFetch!$D$8:$R$1000,3,0)</f>
        <v>#N/A</v>
      </c>
      <c r="H87" s="240" t="e">
        <f aca="false">VLOOKUP($A87,[5]CurveFetch!$D$8:$R$1000,9,0)</f>
        <v>#N/A</v>
      </c>
      <c r="I87" s="240" t="e">
        <f aca="false">VLOOKUP($A87,[5]CurveFetch!$D$8:$R$1000,11,0)</f>
        <v>#N/A</v>
      </c>
      <c r="J87" s="240" t="e">
        <f aca="false">VLOOKUP($A87,[5]CurveFetch!$D$8:$R$1000,8,0)</f>
        <v>#N/A</v>
      </c>
      <c r="K87" s="240" t="e">
        <f aca="false">C87-J87</f>
        <v>#N/A</v>
      </c>
      <c r="L87" s="240" t="e">
        <f aca="false">C87-F87</f>
        <v>#N/A</v>
      </c>
      <c r="M87" s="240" t="e">
        <f aca="false">($B87+$C87)*$M$1</f>
        <v>#N/A</v>
      </c>
      <c r="N87" s="69" t="n">
        <f aca="false">DATE(YEAR(N86),MONTH(N86)+1,1)</f>
        <v>48488</v>
      </c>
      <c r="O87" s="240" t="e">
        <f aca="false">VLOOKUP($A87,[5]CurveFetch!$D$8:$V$1000,16,0)</f>
        <v>#N/A</v>
      </c>
      <c r="P87" s="241" t="e">
        <f aca="false">O87/2</f>
        <v>#N/A</v>
      </c>
      <c r="Q87" s="240" t="e">
        <f aca="false">VLOOKUP($A87,[5]CurveFetch!$D$8:$V$1000,16,0)</f>
        <v>#N/A</v>
      </c>
      <c r="R87" s="241" t="e">
        <f aca="false">Q87/2</f>
        <v>#N/A</v>
      </c>
      <c r="S87" s="240" t="e">
        <f aca="false">VLOOKUP($A87,[5]CurveFetch!$D$8:$V$1000,16,0)</f>
        <v>#N/A</v>
      </c>
      <c r="T87" s="241" t="e">
        <f aca="false">S87/2</f>
        <v>#N/A</v>
      </c>
    </row>
    <row r="88" customFormat="false" ht="11.25" hidden="false" customHeight="false" outlineLevel="0" collapsed="false">
      <c r="A88" s="69" t="n">
        <f aca="false">DATE(YEAR(A87),MONTH(A87)+1,1)</f>
        <v>48519</v>
      </c>
      <c r="B88" s="240" t="e">
        <f aca="false">VLOOKUP($A88,[5]CurveFetch!$D$8:$R$1000,2,0)</f>
        <v>#N/A</v>
      </c>
      <c r="C88" s="240" t="e">
        <f aca="false">VLOOKUP($A88,[5]CurveFetch!$D$8:$R$1000,7,0)</f>
        <v>#N/A</v>
      </c>
      <c r="D88" s="240" t="e">
        <f aca="false">VLOOKUP($A88,[5]CurveFetch!$D$8:$R$1000,5,0)</f>
        <v>#N/A</v>
      </c>
      <c r="E88" s="240" t="e">
        <f aca="false">VLOOKUP($A88,[5]CurveFetch!$D$8:$R$1000,4,0)</f>
        <v>#N/A</v>
      </c>
      <c r="F88" s="240" t="e">
        <f aca="false">VLOOKUP($A88,[5]CurveFetch!$D$8:$R$1000,15,0)</f>
        <v>#N/A</v>
      </c>
      <c r="G88" s="240" t="e">
        <f aca="false">VLOOKUP($A88,[5]CurveFetch!$D$8:$R$1000,3,0)</f>
        <v>#N/A</v>
      </c>
      <c r="H88" s="240" t="e">
        <f aca="false">VLOOKUP($A88,[5]CurveFetch!$D$8:$R$1000,9,0)</f>
        <v>#N/A</v>
      </c>
      <c r="I88" s="240" t="e">
        <f aca="false">VLOOKUP($A88,[5]CurveFetch!$D$8:$R$1000,11,0)</f>
        <v>#N/A</v>
      </c>
      <c r="J88" s="240" t="e">
        <f aca="false">VLOOKUP($A88,[5]CurveFetch!$D$8:$R$1000,8,0)</f>
        <v>#N/A</v>
      </c>
      <c r="K88" s="240" t="e">
        <f aca="false">C88-J88</f>
        <v>#N/A</v>
      </c>
      <c r="L88" s="240" t="e">
        <f aca="false">C88-F88</f>
        <v>#N/A</v>
      </c>
      <c r="M88" s="240" t="e">
        <f aca="false">($B88+$C88)*$M$1</f>
        <v>#N/A</v>
      </c>
      <c r="N88" s="69" t="n">
        <f aca="false">DATE(YEAR(N87),MONTH(N87)+1,1)</f>
        <v>48519</v>
      </c>
      <c r="O88" s="240" t="e">
        <f aca="false">VLOOKUP($A88,[5]CurveFetch!$D$8:$V$1000,16,0)</f>
        <v>#N/A</v>
      </c>
      <c r="P88" s="241" t="e">
        <f aca="false">O88/2</f>
        <v>#N/A</v>
      </c>
      <c r="Q88" s="240" t="e">
        <f aca="false">VLOOKUP($A88,[5]CurveFetch!$D$8:$V$1000,16,0)</f>
        <v>#N/A</v>
      </c>
      <c r="R88" s="241" t="e">
        <f aca="false">Q88/2</f>
        <v>#N/A</v>
      </c>
      <c r="S88" s="240" t="e">
        <f aca="false">VLOOKUP($A88,[5]CurveFetch!$D$8:$V$1000,16,0)</f>
        <v>#N/A</v>
      </c>
      <c r="T88" s="241" t="e">
        <f aca="false">S88/2</f>
        <v>#N/A</v>
      </c>
    </row>
    <row r="89" customFormat="false" ht="11.25" hidden="false" customHeight="false" outlineLevel="0" collapsed="false">
      <c r="A89" s="69" t="n">
        <f aca="false">DATE(YEAR(A88),MONTH(A88)+1,1)</f>
        <v>48549</v>
      </c>
      <c r="B89" s="240" t="e">
        <f aca="false">VLOOKUP($A89,[5]CurveFetch!$D$8:$R$1000,2,0)</f>
        <v>#N/A</v>
      </c>
      <c r="C89" s="240" t="e">
        <f aca="false">VLOOKUP($A89,[5]CurveFetch!$D$8:$R$1000,7,0)</f>
        <v>#N/A</v>
      </c>
      <c r="D89" s="240" t="e">
        <f aca="false">VLOOKUP($A89,[5]CurveFetch!$D$8:$R$1000,5,0)</f>
        <v>#N/A</v>
      </c>
      <c r="E89" s="240" t="e">
        <f aca="false">VLOOKUP($A89,[5]CurveFetch!$D$8:$R$1000,4,0)</f>
        <v>#N/A</v>
      </c>
      <c r="F89" s="240" t="e">
        <f aca="false">VLOOKUP($A89,[5]CurveFetch!$D$8:$R$1000,15,0)</f>
        <v>#N/A</v>
      </c>
      <c r="G89" s="240" t="e">
        <f aca="false">VLOOKUP($A89,[5]CurveFetch!$D$8:$R$1000,3,0)</f>
        <v>#N/A</v>
      </c>
      <c r="H89" s="240" t="e">
        <f aca="false">VLOOKUP($A89,[5]CurveFetch!$D$8:$R$1000,9,0)</f>
        <v>#N/A</v>
      </c>
      <c r="I89" s="240" t="e">
        <f aca="false">VLOOKUP($A89,[5]CurveFetch!$D$8:$R$1000,11,0)</f>
        <v>#N/A</v>
      </c>
      <c r="J89" s="240" t="e">
        <f aca="false">VLOOKUP($A89,[5]CurveFetch!$D$8:$R$1000,8,0)</f>
        <v>#N/A</v>
      </c>
      <c r="K89" s="240" t="e">
        <f aca="false">C89-J89</f>
        <v>#N/A</v>
      </c>
      <c r="L89" s="240" t="e">
        <f aca="false">C89-F89</f>
        <v>#N/A</v>
      </c>
      <c r="M89" s="240" t="e">
        <f aca="false">($B89+$C89)*$M$1</f>
        <v>#N/A</v>
      </c>
      <c r="N89" s="69" t="n">
        <f aca="false">DATE(YEAR(N88),MONTH(N88)+1,1)</f>
        <v>48549</v>
      </c>
      <c r="O89" s="240" t="e">
        <f aca="false">VLOOKUP($A89,[5]CurveFetch!$D$8:$V$1000,16,0)</f>
        <v>#N/A</v>
      </c>
      <c r="P89" s="241" t="e">
        <f aca="false">O89/2</f>
        <v>#N/A</v>
      </c>
      <c r="Q89" s="240" t="e">
        <f aca="false">VLOOKUP($A89,[5]CurveFetch!$D$8:$V$1000,16,0)</f>
        <v>#N/A</v>
      </c>
      <c r="R89" s="241" t="e">
        <f aca="false">Q89/2</f>
        <v>#N/A</v>
      </c>
      <c r="S89" s="240" t="e">
        <f aca="false">VLOOKUP($A89,[5]CurveFetch!$D$8:$V$1000,16,0)</f>
        <v>#N/A</v>
      </c>
      <c r="T89" s="241" t="e">
        <f aca="false">S89/2</f>
        <v>#N/A</v>
      </c>
    </row>
    <row r="90" customFormat="false" ht="11.25" hidden="false" customHeight="false" outlineLevel="0" collapsed="false">
      <c r="A90" s="69" t="n">
        <f aca="false">DATE(YEAR(A89),MONTH(A89)+1,1)</f>
        <v>48580</v>
      </c>
      <c r="B90" s="240" t="e">
        <f aca="false">VLOOKUP($A90,[5]CurveFetch!$D$8:$R$1000,2,0)</f>
        <v>#N/A</v>
      </c>
      <c r="C90" s="240" t="e">
        <f aca="false">VLOOKUP($A90,[5]CurveFetch!$D$8:$R$1000,7,0)</f>
        <v>#N/A</v>
      </c>
      <c r="D90" s="240" t="e">
        <f aca="false">VLOOKUP($A90,[5]CurveFetch!$D$8:$R$1000,5,0)</f>
        <v>#N/A</v>
      </c>
      <c r="E90" s="240" t="e">
        <f aca="false">VLOOKUP($A90,[5]CurveFetch!$D$8:$R$1000,4,0)</f>
        <v>#N/A</v>
      </c>
      <c r="F90" s="240" t="e">
        <f aca="false">VLOOKUP($A90,[5]CurveFetch!$D$8:$R$1000,15,0)</f>
        <v>#N/A</v>
      </c>
      <c r="G90" s="240" t="e">
        <f aca="false">VLOOKUP($A90,[5]CurveFetch!$D$8:$R$1000,3,0)</f>
        <v>#N/A</v>
      </c>
      <c r="H90" s="240" t="e">
        <f aca="false">VLOOKUP($A90,[5]CurveFetch!$D$8:$R$1000,9,0)</f>
        <v>#N/A</v>
      </c>
      <c r="I90" s="240" t="e">
        <f aca="false">VLOOKUP($A90,[5]CurveFetch!$D$8:$R$1000,11,0)</f>
        <v>#N/A</v>
      </c>
      <c r="J90" s="240" t="e">
        <f aca="false">VLOOKUP($A90,[5]CurveFetch!$D$8:$R$1000,8,0)</f>
        <v>#N/A</v>
      </c>
      <c r="K90" s="240" t="e">
        <f aca="false">C90-J90</f>
        <v>#N/A</v>
      </c>
      <c r="L90" s="240" t="e">
        <f aca="false">C90-F90</f>
        <v>#N/A</v>
      </c>
      <c r="M90" s="240" t="e">
        <f aca="false">($B90+$C90)*$M$1</f>
        <v>#N/A</v>
      </c>
      <c r="N90" s="69" t="n">
        <f aca="false">DATE(YEAR(N89),MONTH(N89)+1,1)</f>
        <v>48580</v>
      </c>
      <c r="O90" s="240" t="e">
        <f aca="false">VLOOKUP($A90,[5]CurveFetch!$D$8:$V$1000,16,0)</f>
        <v>#N/A</v>
      </c>
      <c r="P90" s="241" t="e">
        <f aca="false">O90/2</f>
        <v>#N/A</v>
      </c>
      <c r="Q90" s="240" t="e">
        <f aca="false">VLOOKUP($A90,[5]CurveFetch!$D$8:$V$1000,16,0)</f>
        <v>#N/A</v>
      </c>
      <c r="R90" s="241" t="e">
        <f aca="false">Q90/2</f>
        <v>#N/A</v>
      </c>
      <c r="S90" s="240" t="e">
        <f aca="false">VLOOKUP($A90,[5]CurveFetch!$D$8:$V$1000,16,0)</f>
        <v>#N/A</v>
      </c>
      <c r="T90" s="241" t="e">
        <f aca="false">S90/2</f>
        <v>#N/A</v>
      </c>
    </row>
    <row r="91" customFormat="false" ht="11.25" hidden="false" customHeight="false" outlineLevel="0" collapsed="false">
      <c r="A91" s="69" t="n">
        <f aca="false">DATE(YEAR(A90),MONTH(A90)+1,1)</f>
        <v>48611</v>
      </c>
      <c r="B91" s="240" t="e">
        <f aca="false">VLOOKUP($A91,[5]CurveFetch!$D$8:$R$1000,2,0)</f>
        <v>#N/A</v>
      </c>
      <c r="C91" s="240" t="e">
        <f aca="false">VLOOKUP($A91,[5]CurveFetch!$D$8:$R$1000,7,0)</f>
        <v>#N/A</v>
      </c>
      <c r="D91" s="240" t="e">
        <f aca="false">VLOOKUP($A91,[5]CurveFetch!$D$8:$R$1000,5,0)</f>
        <v>#N/A</v>
      </c>
      <c r="E91" s="240" t="e">
        <f aca="false">VLOOKUP($A91,[5]CurveFetch!$D$8:$R$1000,4,0)</f>
        <v>#N/A</v>
      </c>
      <c r="F91" s="240" t="e">
        <f aca="false">VLOOKUP($A91,[5]CurveFetch!$D$8:$R$1000,15,0)</f>
        <v>#N/A</v>
      </c>
      <c r="G91" s="240" t="e">
        <f aca="false">VLOOKUP($A91,[5]CurveFetch!$D$8:$R$1000,3,0)</f>
        <v>#N/A</v>
      </c>
      <c r="H91" s="240" t="e">
        <f aca="false">VLOOKUP($A91,[5]CurveFetch!$D$8:$R$1000,9,0)</f>
        <v>#N/A</v>
      </c>
      <c r="I91" s="240" t="e">
        <f aca="false">VLOOKUP($A91,[5]CurveFetch!$D$8:$R$1000,11,0)</f>
        <v>#N/A</v>
      </c>
      <c r="J91" s="240" t="e">
        <f aca="false">VLOOKUP($A91,[5]CurveFetch!$D$8:$R$1000,8,0)</f>
        <v>#N/A</v>
      </c>
      <c r="K91" s="240" t="e">
        <f aca="false">C91-J91</f>
        <v>#N/A</v>
      </c>
      <c r="L91" s="240" t="e">
        <f aca="false">C91-F91</f>
        <v>#N/A</v>
      </c>
      <c r="M91" s="240" t="e">
        <f aca="false">($B91+$C91)*$M$1</f>
        <v>#N/A</v>
      </c>
      <c r="N91" s="69" t="n">
        <f aca="false">DATE(YEAR(N90),MONTH(N90)+1,1)</f>
        <v>48611</v>
      </c>
      <c r="O91" s="240" t="e">
        <f aca="false">VLOOKUP($A91,[5]CurveFetch!$D$8:$V$1000,16,0)</f>
        <v>#N/A</v>
      </c>
      <c r="P91" s="241" t="e">
        <f aca="false">O91/2</f>
        <v>#N/A</v>
      </c>
      <c r="Q91" s="240" t="e">
        <f aca="false">VLOOKUP($A91,[5]CurveFetch!$D$8:$V$1000,16,0)</f>
        <v>#N/A</v>
      </c>
      <c r="R91" s="241" t="e">
        <f aca="false">Q91/2</f>
        <v>#N/A</v>
      </c>
      <c r="S91" s="240" t="e">
        <f aca="false">VLOOKUP($A91,[5]CurveFetch!$D$8:$V$1000,16,0)</f>
        <v>#N/A</v>
      </c>
      <c r="T91" s="241" t="e">
        <f aca="false">S91/2</f>
        <v>#N/A</v>
      </c>
    </row>
    <row r="92" customFormat="false" ht="11.25" hidden="false" customHeight="false" outlineLevel="0" collapsed="false">
      <c r="A92" s="69" t="n">
        <f aca="false">DATE(YEAR(A91),MONTH(A91)+1,1)</f>
        <v>48639</v>
      </c>
      <c r="B92" s="240" t="e">
        <f aca="false">VLOOKUP($A92,[5]CurveFetch!$D$8:$R$1000,2,0)</f>
        <v>#N/A</v>
      </c>
      <c r="C92" s="240" t="e">
        <f aca="false">VLOOKUP($A92,[5]CurveFetch!$D$8:$R$1000,7,0)</f>
        <v>#N/A</v>
      </c>
      <c r="D92" s="240" t="e">
        <f aca="false">VLOOKUP($A92,[5]CurveFetch!$D$8:$R$1000,5,0)</f>
        <v>#N/A</v>
      </c>
      <c r="E92" s="240" t="e">
        <f aca="false">VLOOKUP($A92,[5]CurveFetch!$D$8:$R$1000,4,0)</f>
        <v>#N/A</v>
      </c>
      <c r="F92" s="240" t="e">
        <f aca="false">VLOOKUP($A92,[5]CurveFetch!$D$8:$R$1000,15,0)</f>
        <v>#N/A</v>
      </c>
      <c r="G92" s="240" t="e">
        <f aca="false">VLOOKUP($A92,[5]CurveFetch!$D$8:$R$1000,3,0)</f>
        <v>#N/A</v>
      </c>
      <c r="H92" s="240" t="e">
        <f aca="false">VLOOKUP($A92,[5]CurveFetch!$D$8:$R$1000,9,0)</f>
        <v>#N/A</v>
      </c>
      <c r="I92" s="240" t="e">
        <f aca="false">VLOOKUP($A92,[5]CurveFetch!$D$8:$R$1000,11,0)</f>
        <v>#N/A</v>
      </c>
      <c r="J92" s="240" t="e">
        <f aca="false">VLOOKUP($A92,[5]CurveFetch!$D$8:$R$1000,8,0)</f>
        <v>#N/A</v>
      </c>
      <c r="K92" s="240" t="e">
        <f aca="false">C92-J92</f>
        <v>#N/A</v>
      </c>
      <c r="L92" s="240" t="e">
        <f aca="false">C92-F92</f>
        <v>#N/A</v>
      </c>
      <c r="M92" s="240" t="e">
        <f aca="false">($B92+$C92)*$M$1</f>
        <v>#N/A</v>
      </c>
      <c r="N92" s="69" t="n">
        <f aca="false">DATE(YEAR(N91),MONTH(N91)+1,1)</f>
        <v>48639</v>
      </c>
      <c r="O92" s="240" t="e">
        <f aca="false">VLOOKUP($A92,[5]CurveFetch!$D$8:$V$1000,16,0)</f>
        <v>#N/A</v>
      </c>
      <c r="P92" s="241" t="e">
        <f aca="false">O92/2</f>
        <v>#N/A</v>
      </c>
      <c r="Q92" s="240" t="e">
        <f aca="false">VLOOKUP($A92,[5]CurveFetch!$D$8:$V$1000,16,0)</f>
        <v>#N/A</v>
      </c>
      <c r="R92" s="241" t="e">
        <f aca="false">Q92/2</f>
        <v>#N/A</v>
      </c>
      <c r="S92" s="240" t="e">
        <f aca="false">VLOOKUP($A92,[5]CurveFetch!$D$8:$V$1000,16,0)</f>
        <v>#N/A</v>
      </c>
      <c r="T92" s="241" t="e">
        <f aca="false">S92/2</f>
        <v>#N/A</v>
      </c>
    </row>
    <row r="93" customFormat="false" ht="11.25" hidden="false" customHeight="false" outlineLevel="0" collapsed="false">
      <c r="A93" s="69" t="n">
        <f aca="false">DATE(YEAR(A92),MONTH(A92)+1,1)</f>
        <v>48670</v>
      </c>
      <c r="B93" s="240" t="e">
        <f aca="false">VLOOKUP($A93,[5]CurveFetch!$D$8:$R$1000,2,0)</f>
        <v>#N/A</v>
      </c>
      <c r="C93" s="240" t="e">
        <f aca="false">VLOOKUP($A93,[5]CurveFetch!$D$8:$R$1000,7,0)</f>
        <v>#N/A</v>
      </c>
      <c r="D93" s="240" t="e">
        <f aca="false">VLOOKUP($A93,[5]CurveFetch!$D$8:$R$1000,5,0)</f>
        <v>#N/A</v>
      </c>
      <c r="E93" s="240" t="e">
        <f aca="false">VLOOKUP($A93,[5]CurveFetch!$D$8:$R$1000,4,0)</f>
        <v>#N/A</v>
      </c>
      <c r="F93" s="240" t="e">
        <f aca="false">VLOOKUP($A93,[5]CurveFetch!$D$8:$R$1000,15,0)</f>
        <v>#N/A</v>
      </c>
      <c r="G93" s="240" t="e">
        <f aca="false">VLOOKUP($A93,[5]CurveFetch!$D$8:$R$1000,3,0)</f>
        <v>#N/A</v>
      </c>
      <c r="H93" s="240" t="e">
        <f aca="false">VLOOKUP($A93,[5]CurveFetch!$D$8:$R$1000,9,0)</f>
        <v>#N/A</v>
      </c>
      <c r="I93" s="240" t="e">
        <f aca="false">VLOOKUP($A93,[5]CurveFetch!$D$8:$R$1000,11,0)</f>
        <v>#N/A</v>
      </c>
      <c r="J93" s="240" t="e">
        <f aca="false">VLOOKUP($A93,[5]CurveFetch!$D$8:$R$1000,8,0)</f>
        <v>#N/A</v>
      </c>
      <c r="K93" s="240" t="e">
        <f aca="false">C93-J93</f>
        <v>#N/A</v>
      </c>
      <c r="L93" s="240" t="e">
        <f aca="false">C93-F93</f>
        <v>#N/A</v>
      </c>
      <c r="M93" s="240" t="e">
        <f aca="false">($B93+$C93)*$M$1</f>
        <v>#N/A</v>
      </c>
      <c r="N93" s="69" t="n">
        <f aca="false">DATE(YEAR(N92),MONTH(N92)+1,1)</f>
        <v>48670</v>
      </c>
      <c r="O93" s="240" t="e">
        <f aca="false">VLOOKUP($A93,[5]CurveFetch!$D$8:$V$1000,16,0)</f>
        <v>#N/A</v>
      </c>
      <c r="P93" s="241" t="e">
        <f aca="false">O93/2</f>
        <v>#N/A</v>
      </c>
      <c r="Q93" s="240" t="e">
        <f aca="false">VLOOKUP($A93,[5]CurveFetch!$D$8:$V$1000,16,0)</f>
        <v>#N/A</v>
      </c>
      <c r="R93" s="241" t="e">
        <f aca="false">Q93/2</f>
        <v>#N/A</v>
      </c>
      <c r="S93" s="240" t="e">
        <f aca="false">VLOOKUP($A93,[5]CurveFetch!$D$8:$V$1000,16,0)</f>
        <v>#N/A</v>
      </c>
      <c r="T93" s="241" t="e">
        <f aca="false">S93/2</f>
        <v>#N/A</v>
      </c>
    </row>
    <row r="94" customFormat="false" ht="11.25" hidden="false" customHeight="false" outlineLevel="0" collapsed="false">
      <c r="A94" s="69" t="n">
        <f aca="false">DATE(YEAR(A93),MONTH(A93)+1,1)</f>
        <v>48700</v>
      </c>
      <c r="B94" s="240" t="e">
        <f aca="false">VLOOKUP($A94,[5]CurveFetch!$D$8:$R$1000,2,0)</f>
        <v>#N/A</v>
      </c>
      <c r="C94" s="240" t="e">
        <f aca="false">VLOOKUP($A94,[5]CurveFetch!$D$8:$R$1000,7,0)</f>
        <v>#N/A</v>
      </c>
      <c r="D94" s="240" t="e">
        <f aca="false">VLOOKUP($A94,[5]CurveFetch!$D$8:$R$1000,5,0)</f>
        <v>#N/A</v>
      </c>
      <c r="E94" s="240" t="e">
        <f aca="false">VLOOKUP($A94,[5]CurveFetch!$D$8:$R$1000,4,0)</f>
        <v>#N/A</v>
      </c>
      <c r="F94" s="240" t="e">
        <f aca="false">VLOOKUP($A94,[5]CurveFetch!$D$8:$R$1000,15,0)</f>
        <v>#N/A</v>
      </c>
      <c r="G94" s="240" t="e">
        <f aca="false">VLOOKUP($A94,[5]CurveFetch!$D$8:$R$1000,3,0)</f>
        <v>#N/A</v>
      </c>
      <c r="H94" s="240" t="e">
        <f aca="false">VLOOKUP($A94,[5]CurveFetch!$D$8:$R$1000,9,0)</f>
        <v>#N/A</v>
      </c>
      <c r="I94" s="240" t="e">
        <f aca="false">VLOOKUP($A94,[5]CurveFetch!$D$8:$R$1000,11,0)</f>
        <v>#N/A</v>
      </c>
      <c r="J94" s="240" t="e">
        <f aca="false">VLOOKUP($A94,[5]CurveFetch!$D$8:$R$1000,8,0)</f>
        <v>#N/A</v>
      </c>
      <c r="K94" s="240" t="e">
        <f aca="false">C94-J94</f>
        <v>#N/A</v>
      </c>
      <c r="L94" s="240" t="e">
        <f aca="false">C94-F94</f>
        <v>#N/A</v>
      </c>
      <c r="M94" s="240" t="e">
        <f aca="false">($B94+$C94)*$M$1</f>
        <v>#N/A</v>
      </c>
      <c r="N94" s="69" t="n">
        <f aca="false">DATE(YEAR(N93),MONTH(N93)+1,1)</f>
        <v>48700</v>
      </c>
      <c r="O94" s="240" t="e">
        <f aca="false">VLOOKUP($A94,[5]CurveFetch!$D$8:$V$1000,16,0)</f>
        <v>#N/A</v>
      </c>
      <c r="P94" s="241" t="e">
        <f aca="false">O94/2</f>
        <v>#N/A</v>
      </c>
      <c r="Q94" s="240" t="e">
        <f aca="false">VLOOKUP($A94,[5]CurveFetch!$D$8:$V$1000,16,0)</f>
        <v>#N/A</v>
      </c>
      <c r="R94" s="241" t="e">
        <f aca="false">Q94/2</f>
        <v>#N/A</v>
      </c>
      <c r="S94" s="240" t="e">
        <f aca="false">VLOOKUP($A94,[5]CurveFetch!$D$8:$V$1000,16,0)</f>
        <v>#N/A</v>
      </c>
      <c r="T94" s="241" t="e">
        <f aca="false">S94/2</f>
        <v>#N/A</v>
      </c>
    </row>
    <row r="95" customFormat="false" ht="11.25" hidden="false" customHeight="false" outlineLevel="0" collapsed="false">
      <c r="A95" s="69" t="n">
        <f aca="false">DATE(YEAR(A94),MONTH(A94)+1,1)</f>
        <v>48731</v>
      </c>
      <c r="B95" s="240" t="e">
        <f aca="false">VLOOKUP($A95,[5]CurveFetch!$D$8:$R$1000,2,0)</f>
        <v>#N/A</v>
      </c>
      <c r="C95" s="240" t="e">
        <f aca="false">VLOOKUP($A95,[5]CurveFetch!$D$8:$R$1000,7,0)</f>
        <v>#N/A</v>
      </c>
      <c r="D95" s="240" t="e">
        <f aca="false">VLOOKUP($A95,[5]CurveFetch!$D$8:$R$1000,5,0)</f>
        <v>#N/A</v>
      </c>
      <c r="E95" s="240" t="e">
        <f aca="false">VLOOKUP($A95,[5]CurveFetch!$D$8:$R$1000,4,0)</f>
        <v>#N/A</v>
      </c>
      <c r="F95" s="240" t="e">
        <f aca="false">VLOOKUP($A95,[5]CurveFetch!$D$8:$R$1000,15,0)</f>
        <v>#N/A</v>
      </c>
      <c r="G95" s="240" t="e">
        <f aca="false">VLOOKUP($A95,[5]CurveFetch!$D$8:$R$1000,3,0)</f>
        <v>#N/A</v>
      </c>
      <c r="H95" s="240" t="e">
        <f aca="false">VLOOKUP($A95,[5]CurveFetch!$D$8:$R$1000,9,0)</f>
        <v>#N/A</v>
      </c>
      <c r="I95" s="240" t="e">
        <f aca="false">VLOOKUP($A95,[5]CurveFetch!$D$8:$R$1000,11,0)</f>
        <v>#N/A</v>
      </c>
      <c r="J95" s="240" t="e">
        <f aca="false">VLOOKUP($A95,[5]CurveFetch!$D$8:$R$1000,8,0)</f>
        <v>#N/A</v>
      </c>
      <c r="K95" s="240" t="e">
        <f aca="false">C95-J95</f>
        <v>#N/A</v>
      </c>
      <c r="L95" s="240" t="e">
        <f aca="false">C95-F95</f>
        <v>#N/A</v>
      </c>
      <c r="M95" s="240" t="e">
        <f aca="false">($B95+$C95)*$M$1</f>
        <v>#N/A</v>
      </c>
      <c r="N95" s="69" t="n">
        <f aca="false">DATE(YEAR(N94),MONTH(N94)+1,1)</f>
        <v>48731</v>
      </c>
      <c r="O95" s="240" t="e">
        <f aca="false">VLOOKUP($A95,[5]CurveFetch!$D$8:$V$1000,16,0)</f>
        <v>#N/A</v>
      </c>
      <c r="P95" s="241" t="e">
        <f aca="false">O95/2</f>
        <v>#N/A</v>
      </c>
      <c r="Q95" s="240" t="e">
        <f aca="false">VLOOKUP($A95,[5]CurveFetch!$D$8:$V$1000,16,0)</f>
        <v>#N/A</v>
      </c>
      <c r="R95" s="241" t="e">
        <f aca="false">Q95/2</f>
        <v>#N/A</v>
      </c>
      <c r="S95" s="240" t="e">
        <f aca="false">VLOOKUP($A95,[5]CurveFetch!$D$8:$V$1000,16,0)</f>
        <v>#N/A</v>
      </c>
      <c r="T95" s="241" t="e">
        <f aca="false">S95/2</f>
        <v>#N/A</v>
      </c>
    </row>
    <row r="96" customFormat="false" ht="11.25" hidden="false" customHeight="false" outlineLevel="0" collapsed="false">
      <c r="A96" s="69" t="n">
        <f aca="false">DATE(YEAR(A95),MONTH(A95)+1,1)</f>
        <v>48761</v>
      </c>
      <c r="B96" s="240" t="e">
        <f aca="false">VLOOKUP($A96,[5]CurveFetch!$D$8:$R$1000,2,0)</f>
        <v>#N/A</v>
      </c>
      <c r="C96" s="240" t="e">
        <f aca="false">VLOOKUP($A96,[5]CurveFetch!$D$8:$R$1000,7,0)</f>
        <v>#N/A</v>
      </c>
      <c r="D96" s="240" t="e">
        <f aca="false">VLOOKUP($A96,[5]CurveFetch!$D$8:$R$1000,5,0)</f>
        <v>#N/A</v>
      </c>
      <c r="E96" s="240" t="e">
        <f aca="false">VLOOKUP($A96,[5]CurveFetch!$D$8:$R$1000,4,0)</f>
        <v>#N/A</v>
      </c>
      <c r="F96" s="240" t="e">
        <f aca="false">VLOOKUP($A96,[5]CurveFetch!$D$8:$R$1000,15,0)</f>
        <v>#N/A</v>
      </c>
      <c r="G96" s="240" t="e">
        <f aca="false">VLOOKUP($A96,[5]CurveFetch!$D$8:$R$1000,3,0)</f>
        <v>#N/A</v>
      </c>
      <c r="H96" s="240" t="e">
        <f aca="false">VLOOKUP($A96,[5]CurveFetch!$D$8:$R$1000,9,0)</f>
        <v>#N/A</v>
      </c>
      <c r="I96" s="240" t="e">
        <f aca="false">VLOOKUP($A96,[5]CurveFetch!$D$8:$R$1000,11,0)</f>
        <v>#N/A</v>
      </c>
      <c r="J96" s="240" t="e">
        <f aca="false">VLOOKUP($A96,[5]CurveFetch!$D$8:$R$1000,8,0)</f>
        <v>#N/A</v>
      </c>
      <c r="K96" s="240" t="e">
        <f aca="false">C96-J96</f>
        <v>#N/A</v>
      </c>
      <c r="L96" s="240" t="e">
        <f aca="false">C96-F96</f>
        <v>#N/A</v>
      </c>
      <c r="M96" s="240" t="e">
        <f aca="false">($B96+$C96)*$M$1</f>
        <v>#N/A</v>
      </c>
      <c r="N96" s="69" t="n">
        <f aca="false">DATE(YEAR(N95),MONTH(N95)+1,1)</f>
        <v>48761</v>
      </c>
      <c r="O96" s="240" t="e">
        <f aca="false">VLOOKUP($A96,[5]CurveFetch!$D$8:$V$1000,16,0)</f>
        <v>#N/A</v>
      </c>
      <c r="P96" s="241" t="e">
        <f aca="false">O96/2</f>
        <v>#N/A</v>
      </c>
      <c r="Q96" s="240" t="e">
        <f aca="false">VLOOKUP($A96,[5]CurveFetch!$D$8:$V$1000,16,0)</f>
        <v>#N/A</v>
      </c>
      <c r="R96" s="241" t="e">
        <f aca="false">Q96/2</f>
        <v>#N/A</v>
      </c>
      <c r="S96" s="240" t="e">
        <f aca="false">VLOOKUP($A96,[5]CurveFetch!$D$8:$V$1000,16,0)</f>
        <v>#N/A</v>
      </c>
      <c r="T96" s="241" t="e">
        <f aca="false">S96/2</f>
        <v>#N/A</v>
      </c>
    </row>
    <row r="97" customFormat="false" ht="11.25" hidden="false" customHeight="false" outlineLevel="0" collapsed="false">
      <c r="A97" s="69" t="n">
        <f aca="false">DATE(YEAR(A96),MONTH(A96)+1,1)</f>
        <v>48792</v>
      </c>
      <c r="B97" s="240" t="e">
        <f aca="false">VLOOKUP($A97,[5]CurveFetch!$D$8:$R$1000,2,0)</f>
        <v>#N/A</v>
      </c>
      <c r="C97" s="240" t="e">
        <f aca="false">VLOOKUP($A97,[5]CurveFetch!$D$8:$R$1000,7,0)</f>
        <v>#N/A</v>
      </c>
      <c r="D97" s="240" t="e">
        <f aca="false">VLOOKUP($A97,[5]CurveFetch!$D$8:$R$1000,5,0)</f>
        <v>#N/A</v>
      </c>
      <c r="E97" s="240" t="e">
        <f aca="false">VLOOKUP($A97,[5]CurveFetch!$D$8:$R$1000,4,0)</f>
        <v>#N/A</v>
      </c>
      <c r="F97" s="240" t="e">
        <f aca="false">VLOOKUP($A97,[5]CurveFetch!$D$8:$R$1000,15,0)</f>
        <v>#N/A</v>
      </c>
      <c r="G97" s="240" t="e">
        <f aca="false">VLOOKUP($A97,[5]CurveFetch!$D$8:$R$1000,3,0)</f>
        <v>#N/A</v>
      </c>
      <c r="H97" s="240" t="e">
        <f aca="false">VLOOKUP($A97,[5]CurveFetch!$D$8:$R$1000,9,0)</f>
        <v>#N/A</v>
      </c>
      <c r="I97" s="240" t="e">
        <f aca="false">VLOOKUP($A97,[5]CurveFetch!$D$8:$R$1000,11,0)</f>
        <v>#N/A</v>
      </c>
      <c r="J97" s="240" t="e">
        <f aca="false">VLOOKUP($A97,[5]CurveFetch!$D$8:$R$1000,8,0)</f>
        <v>#N/A</v>
      </c>
      <c r="K97" s="240" t="e">
        <f aca="false">C97-J97</f>
        <v>#N/A</v>
      </c>
      <c r="L97" s="240" t="e">
        <f aca="false">C97-F97</f>
        <v>#N/A</v>
      </c>
      <c r="M97" s="240" t="e">
        <f aca="false">($B97+$C97)*$M$1</f>
        <v>#N/A</v>
      </c>
      <c r="N97" s="69" t="n">
        <f aca="false">DATE(YEAR(N96),MONTH(N96)+1,1)</f>
        <v>48792</v>
      </c>
      <c r="O97" s="240" t="e">
        <f aca="false">VLOOKUP($A97,[5]CurveFetch!$D$8:$V$1000,16,0)</f>
        <v>#N/A</v>
      </c>
      <c r="P97" s="241" t="e">
        <f aca="false">O97/2</f>
        <v>#N/A</v>
      </c>
      <c r="Q97" s="240" t="e">
        <f aca="false">VLOOKUP($A97,[5]CurveFetch!$D$8:$V$1000,16,0)</f>
        <v>#N/A</v>
      </c>
      <c r="R97" s="241" t="e">
        <f aca="false">Q97/2</f>
        <v>#N/A</v>
      </c>
      <c r="S97" s="240" t="e">
        <f aca="false">VLOOKUP($A97,[5]CurveFetch!$D$8:$V$1000,16,0)</f>
        <v>#N/A</v>
      </c>
      <c r="T97" s="241" t="e">
        <f aca="false">S97/2</f>
        <v>#N/A</v>
      </c>
    </row>
    <row r="98" customFormat="false" ht="11.25" hidden="false" customHeight="false" outlineLevel="0" collapsed="false">
      <c r="A98" s="69" t="n">
        <f aca="false">DATE(YEAR(A97),MONTH(A97)+1,1)</f>
        <v>48823</v>
      </c>
      <c r="B98" s="240" t="e">
        <f aca="false">VLOOKUP($A98,[5]CurveFetch!$D$8:$R$1000,2,0)</f>
        <v>#N/A</v>
      </c>
      <c r="C98" s="240" t="e">
        <f aca="false">VLOOKUP($A98,[5]CurveFetch!$D$8:$R$1000,7,0)</f>
        <v>#N/A</v>
      </c>
      <c r="D98" s="240" t="e">
        <f aca="false">VLOOKUP($A98,[5]CurveFetch!$D$8:$R$1000,5,0)</f>
        <v>#N/A</v>
      </c>
      <c r="E98" s="240" t="e">
        <f aca="false">VLOOKUP($A98,[5]CurveFetch!$D$8:$R$1000,4,0)</f>
        <v>#N/A</v>
      </c>
      <c r="F98" s="240" t="e">
        <f aca="false">VLOOKUP($A98,[5]CurveFetch!$D$8:$R$1000,15,0)</f>
        <v>#N/A</v>
      </c>
      <c r="G98" s="240" t="e">
        <f aca="false">VLOOKUP($A98,[5]CurveFetch!$D$8:$R$1000,3,0)</f>
        <v>#N/A</v>
      </c>
      <c r="H98" s="240" t="e">
        <f aca="false">VLOOKUP($A98,[5]CurveFetch!$D$8:$R$1000,9,0)</f>
        <v>#N/A</v>
      </c>
      <c r="I98" s="240" t="e">
        <f aca="false">VLOOKUP($A98,[5]CurveFetch!$D$8:$R$1000,11,0)</f>
        <v>#N/A</v>
      </c>
      <c r="J98" s="240" t="e">
        <f aca="false">VLOOKUP($A98,[5]CurveFetch!$D$8:$R$1000,8,0)</f>
        <v>#N/A</v>
      </c>
      <c r="K98" s="240" t="e">
        <f aca="false">C98-J98</f>
        <v>#N/A</v>
      </c>
      <c r="L98" s="240" t="e">
        <f aca="false">C98-F98</f>
        <v>#N/A</v>
      </c>
      <c r="M98" s="240" t="e">
        <f aca="false">($B98+$C98)*$M$1</f>
        <v>#N/A</v>
      </c>
      <c r="N98" s="69" t="n">
        <f aca="false">DATE(YEAR(N97),MONTH(N97)+1,1)</f>
        <v>48823</v>
      </c>
      <c r="O98" s="240" t="e">
        <f aca="false">VLOOKUP($A98,[5]CurveFetch!$D$8:$V$1000,16,0)</f>
        <v>#N/A</v>
      </c>
      <c r="P98" s="241" t="e">
        <f aca="false">O98/2</f>
        <v>#N/A</v>
      </c>
      <c r="Q98" s="240" t="e">
        <f aca="false">VLOOKUP($A98,[5]CurveFetch!$D$8:$V$1000,16,0)</f>
        <v>#N/A</v>
      </c>
      <c r="R98" s="241" t="e">
        <f aca="false">Q98/2</f>
        <v>#N/A</v>
      </c>
      <c r="S98" s="240" t="e">
        <f aca="false">VLOOKUP($A98,[5]CurveFetch!$D$8:$V$1000,16,0)</f>
        <v>#N/A</v>
      </c>
      <c r="T98" s="241" t="e">
        <f aca="false">S98/2</f>
        <v>#N/A</v>
      </c>
    </row>
    <row r="99" customFormat="false" ht="11.25" hidden="false" customHeight="false" outlineLevel="0" collapsed="false">
      <c r="A99" s="69" t="n">
        <f aca="false">DATE(YEAR(A98),MONTH(A98)+1,1)</f>
        <v>48853</v>
      </c>
      <c r="B99" s="240" t="e">
        <f aca="false">VLOOKUP($A99,[5]CurveFetch!$D$8:$R$1000,2,0)</f>
        <v>#N/A</v>
      </c>
      <c r="C99" s="240" t="e">
        <f aca="false">VLOOKUP($A99,[5]CurveFetch!$D$8:$R$1000,7,0)</f>
        <v>#N/A</v>
      </c>
      <c r="D99" s="240" t="e">
        <f aca="false">VLOOKUP($A99,[5]CurveFetch!$D$8:$R$1000,5,0)</f>
        <v>#N/A</v>
      </c>
      <c r="E99" s="240" t="e">
        <f aca="false">VLOOKUP($A99,[5]CurveFetch!$D$8:$R$1000,4,0)</f>
        <v>#N/A</v>
      </c>
      <c r="F99" s="240" t="e">
        <f aca="false">VLOOKUP($A99,[5]CurveFetch!$D$8:$R$1000,15,0)</f>
        <v>#N/A</v>
      </c>
      <c r="G99" s="240" t="e">
        <f aca="false">VLOOKUP($A99,[5]CurveFetch!$D$8:$R$1000,3,0)</f>
        <v>#N/A</v>
      </c>
      <c r="H99" s="240" t="e">
        <f aca="false">VLOOKUP($A99,[5]CurveFetch!$D$8:$R$1000,9,0)</f>
        <v>#N/A</v>
      </c>
      <c r="I99" s="240" t="e">
        <f aca="false">VLOOKUP($A99,[5]CurveFetch!$D$8:$R$1000,11,0)</f>
        <v>#N/A</v>
      </c>
      <c r="J99" s="240" t="e">
        <f aca="false">VLOOKUP($A99,[5]CurveFetch!$D$8:$R$1000,8,0)</f>
        <v>#N/A</v>
      </c>
      <c r="K99" s="240" t="e">
        <f aca="false">C99-J99</f>
        <v>#N/A</v>
      </c>
      <c r="L99" s="240" t="e">
        <f aca="false">C99-F99</f>
        <v>#N/A</v>
      </c>
      <c r="M99" s="240" t="e">
        <f aca="false">($B99+$C99)*$M$1</f>
        <v>#N/A</v>
      </c>
      <c r="N99" s="69" t="n">
        <f aca="false">DATE(YEAR(N98),MONTH(N98)+1,1)</f>
        <v>48853</v>
      </c>
      <c r="O99" s="240" t="e">
        <f aca="false">VLOOKUP($A99,[5]CurveFetch!$D$8:$V$1000,16,0)</f>
        <v>#N/A</v>
      </c>
      <c r="P99" s="241" t="e">
        <f aca="false">O99/2</f>
        <v>#N/A</v>
      </c>
      <c r="Q99" s="240" t="e">
        <f aca="false">VLOOKUP($A99,[5]CurveFetch!$D$8:$V$1000,16,0)</f>
        <v>#N/A</v>
      </c>
      <c r="R99" s="241" t="e">
        <f aca="false">Q99/2</f>
        <v>#N/A</v>
      </c>
      <c r="S99" s="240" t="e">
        <f aca="false">VLOOKUP($A99,[5]CurveFetch!$D$8:$V$1000,16,0)</f>
        <v>#N/A</v>
      </c>
      <c r="T99" s="241" t="e">
        <f aca="false">S99/2</f>
        <v>#N/A</v>
      </c>
    </row>
    <row r="100" customFormat="false" ht="11.25" hidden="false" customHeight="false" outlineLevel="0" collapsed="false">
      <c r="A100" s="69" t="n">
        <f aca="false">DATE(YEAR(A99),MONTH(A99)+1,1)</f>
        <v>48884</v>
      </c>
      <c r="B100" s="240" t="e">
        <f aca="false">VLOOKUP($A100,[5]CurveFetch!$D$8:$R$1000,2,0)</f>
        <v>#N/A</v>
      </c>
      <c r="C100" s="240" t="e">
        <f aca="false">VLOOKUP($A100,[5]CurveFetch!$D$8:$R$1000,7,0)</f>
        <v>#N/A</v>
      </c>
      <c r="D100" s="240" t="e">
        <f aca="false">VLOOKUP($A100,[5]CurveFetch!$D$8:$R$1000,5,0)</f>
        <v>#N/A</v>
      </c>
      <c r="E100" s="240" t="e">
        <f aca="false">VLOOKUP($A100,[5]CurveFetch!$D$8:$R$1000,4,0)</f>
        <v>#N/A</v>
      </c>
      <c r="F100" s="240" t="e">
        <f aca="false">VLOOKUP($A100,[5]CurveFetch!$D$8:$R$1000,15,0)</f>
        <v>#N/A</v>
      </c>
      <c r="G100" s="240" t="e">
        <f aca="false">VLOOKUP($A100,[5]CurveFetch!$D$8:$R$1000,3,0)</f>
        <v>#N/A</v>
      </c>
      <c r="H100" s="240" t="e">
        <f aca="false">VLOOKUP($A100,[5]CurveFetch!$D$8:$R$1000,9,0)</f>
        <v>#N/A</v>
      </c>
      <c r="I100" s="240" t="e">
        <f aca="false">VLOOKUP($A100,[5]CurveFetch!$D$8:$R$1000,11,0)</f>
        <v>#N/A</v>
      </c>
      <c r="J100" s="240" t="e">
        <f aca="false">VLOOKUP($A100,[5]CurveFetch!$D$8:$R$1000,8,0)</f>
        <v>#N/A</v>
      </c>
      <c r="K100" s="240" t="e">
        <f aca="false">C100-J100</f>
        <v>#N/A</v>
      </c>
      <c r="L100" s="240" t="e">
        <f aca="false">C100-F100</f>
        <v>#N/A</v>
      </c>
      <c r="M100" s="240" t="e">
        <f aca="false">($B100+$C100)*$M$1</f>
        <v>#N/A</v>
      </c>
      <c r="N100" s="69" t="n">
        <f aca="false">DATE(YEAR(N99),MONTH(N99)+1,1)</f>
        <v>48884</v>
      </c>
      <c r="O100" s="240" t="e">
        <f aca="false">VLOOKUP($A100,[5]CurveFetch!$D$8:$V$1000,16,0)</f>
        <v>#N/A</v>
      </c>
      <c r="P100" s="241" t="e">
        <f aca="false">O100/2</f>
        <v>#N/A</v>
      </c>
      <c r="Q100" s="240" t="e">
        <f aca="false">VLOOKUP($A100,[5]CurveFetch!$D$8:$V$1000,16,0)</f>
        <v>#N/A</v>
      </c>
      <c r="R100" s="241" t="e">
        <f aca="false">Q100/2</f>
        <v>#N/A</v>
      </c>
      <c r="S100" s="240" t="e">
        <f aca="false">VLOOKUP($A100,[5]CurveFetch!$D$8:$V$1000,16,0)</f>
        <v>#N/A</v>
      </c>
      <c r="T100" s="241" t="e">
        <f aca="false">S100/2</f>
        <v>#N/A</v>
      </c>
    </row>
    <row r="101" customFormat="false" ht="11.25" hidden="false" customHeight="false" outlineLevel="0" collapsed="false">
      <c r="A101" s="69" t="n">
        <f aca="false">DATE(YEAR(A100),MONTH(A100)+1,1)</f>
        <v>48914</v>
      </c>
      <c r="B101" s="240" t="e">
        <f aca="false">VLOOKUP($A101,[5]CurveFetch!$D$8:$R$1000,2,0)</f>
        <v>#N/A</v>
      </c>
      <c r="C101" s="240" t="e">
        <f aca="false">VLOOKUP($A101,[5]CurveFetch!$D$8:$R$1000,7,0)</f>
        <v>#N/A</v>
      </c>
      <c r="D101" s="240" t="e">
        <f aca="false">VLOOKUP($A101,[5]CurveFetch!$D$8:$R$1000,5,0)</f>
        <v>#N/A</v>
      </c>
      <c r="E101" s="240" t="e">
        <f aca="false">VLOOKUP($A101,[5]CurveFetch!$D$8:$R$1000,4,0)</f>
        <v>#N/A</v>
      </c>
      <c r="F101" s="240" t="e">
        <f aca="false">VLOOKUP($A101,[5]CurveFetch!$D$8:$R$1000,15,0)</f>
        <v>#N/A</v>
      </c>
      <c r="G101" s="240" t="e">
        <f aca="false">VLOOKUP($A101,[5]CurveFetch!$D$8:$R$1000,3,0)</f>
        <v>#N/A</v>
      </c>
      <c r="H101" s="240" t="e">
        <f aca="false">VLOOKUP($A101,[5]CurveFetch!$D$8:$R$1000,9,0)</f>
        <v>#N/A</v>
      </c>
      <c r="I101" s="240" t="e">
        <f aca="false">VLOOKUP($A101,[5]CurveFetch!$D$8:$R$1000,11,0)</f>
        <v>#N/A</v>
      </c>
      <c r="J101" s="240" t="e">
        <f aca="false">VLOOKUP($A101,[5]CurveFetch!$D$8:$R$1000,8,0)</f>
        <v>#N/A</v>
      </c>
      <c r="K101" s="240" t="e">
        <f aca="false">C101-J101</f>
        <v>#N/A</v>
      </c>
      <c r="L101" s="240" t="e">
        <f aca="false">C101-F101</f>
        <v>#N/A</v>
      </c>
      <c r="M101" s="240" t="e">
        <f aca="false">($B101+$C101)*$M$1</f>
        <v>#N/A</v>
      </c>
      <c r="N101" s="69" t="n">
        <f aca="false">DATE(YEAR(N100),MONTH(N100)+1,1)</f>
        <v>48914</v>
      </c>
      <c r="O101" s="240" t="e">
        <f aca="false">VLOOKUP($A101,[5]CurveFetch!$D$8:$V$1000,16,0)</f>
        <v>#N/A</v>
      </c>
      <c r="P101" s="241" t="e">
        <f aca="false">O101/2</f>
        <v>#N/A</v>
      </c>
      <c r="Q101" s="240" t="e">
        <f aca="false">VLOOKUP($A101,[5]CurveFetch!$D$8:$V$1000,16,0)</f>
        <v>#N/A</v>
      </c>
      <c r="R101" s="241" t="e">
        <f aca="false">Q101/2</f>
        <v>#N/A</v>
      </c>
      <c r="S101" s="240" t="e">
        <f aca="false">VLOOKUP($A101,[5]CurveFetch!$D$8:$V$1000,16,0)</f>
        <v>#N/A</v>
      </c>
      <c r="T101" s="241" t="e">
        <f aca="false">S101/2</f>
        <v>#N/A</v>
      </c>
    </row>
    <row r="102" customFormat="false" ht="11.25" hidden="false" customHeight="false" outlineLevel="0" collapsed="false">
      <c r="A102" s="69" t="n">
        <f aca="false">DATE(YEAR(A101),MONTH(A101)+1,1)</f>
        <v>48945</v>
      </c>
      <c r="B102" s="240" t="e">
        <f aca="false">VLOOKUP($A102,[5]CurveFetch!$D$8:$R$1000,2,0)</f>
        <v>#N/A</v>
      </c>
      <c r="C102" s="240" t="e">
        <f aca="false">VLOOKUP($A102,[5]CurveFetch!$D$8:$R$1000,7,0)</f>
        <v>#N/A</v>
      </c>
      <c r="D102" s="240" t="e">
        <f aca="false">VLOOKUP($A102,[5]CurveFetch!$D$8:$R$1000,5,0)</f>
        <v>#N/A</v>
      </c>
      <c r="E102" s="240" t="e">
        <f aca="false">VLOOKUP($A102,[5]CurveFetch!$D$8:$R$1000,4,0)</f>
        <v>#N/A</v>
      </c>
      <c r="F102" s="240" t="e">
        <f aca="false">VLOOKUP($A102,[5]CurveFetch!$D$8:$R$1000,15,0)</f>
        <v>#N/A</v>
      </c>
      <c r="G102" s="240" t="e">
        <f aca="false">VLOOKUP($A102,[5]CurveFetch!$D$8:$R$1000,3,0)</f>
        <v>#N/A</v>
      </c>
      <c r="H102" s="240" t="e">
        <f aca="false">VLOOKUP($A102,[5]CurveFetch!$D$8:$R$1000,9,0)</f>
        <v>#N/A</v>
      </c>
      <c r="I102" s="240" t="e">
        <f aca="false">VLOOKUP($A102,[5]CurveFetch!$D$8:$R$1000,11,0)</f>
        <v>#N/A</v>
      </c>
      <c r="J102" s="240" t="e">
        <f aca="false">VLOOKUP($A102,[5]CurveFetch!$D$8:$R$1000,8,0)</f>
        <v>#N/A</v>
      </c>
      <c r="K102" s="240" t="e">
        <f aca="false">C102-J102</f>
        <v>#N/A</v>
      </c>
      <c r="L102" s="240" t="e">
        <f aca="false">C102-F102</f>
        <v>#N/A</v>
      </c>
      <c r="M102" s="240" t="e">
        <f aca="false">($B102+$C102)*$M$1</f>
        <v>#N/A</v>
      </c>
      <c r="N102" s="69" t="n">
        <f aca="false">DATE(YEAR(N101),MONTH(N101)+1,1)</f>
        <v>48945</v>
      </c>
      <c r="O102" s="240" t="e">
        <f aca="false">VLOOKUP($A102,[5]CurveFetch!$D$8:$V$1000,16,0)</f>
        <v>#N/A</v>
      </c>
      <c r="P102" s="241" t="e">
        <f aca="false">O102/2</f>
        <v>#N/A</v>
      </c>
      <c r="Q102" s="240" t="e">
        <f aca="false">VLOOKUP($A102,[5]CurveFetch!$D$8:$V$1000,16,0)</f>
        <v>#N/A</v>
      </c>
      <c r="R102" s="241" t="e">
        <f aca="false">Q102/2</f>
        <v>#N/A</v>
      </c>
      <c r="S102" s="240" t="e">
        <f aca="false">VLOOKUP($A102,[5]CurveFetch!$D$8:$V$1000,16,0)</f>
        <v>#N/A</v>
      </c>
      <c r="T102" s="241" t="e">
        <f aca="false">S102/2</f>
        <v>#N/A</v>
      </c>
    </row>
    <row r="103" customFormat="false" ht="11.25" hidden="false" customHeight="false" outlineLevel="0" collapsed="false">
      <c r="A103" s="69" t="n">
        <f aca="false">DATE(YEAR(A102),MONTH(A102)+1,1)</f>
        <v>48976</v>
      </c>
      <c r="B103" s="240" t="e">
        <f aca="false">VLOOKUP($A103,[5]CurveFetch!$D$8:$R$1000,2,0)</f>
        <v>#N/A</v>
      </c>
      <c r="C103" s="240" t="e">
        <f aca="false">VLOOKUP($A103,[5]CurveFetch!$D$8:$R$1000,7,0)</f>
        <v>#N/A</v>
      </c>
      <c r="D103" s="240" t="e">
        <f aca="false">VLOOKUP($A103,[5]CurveFetch!$D$8:$R$1000,5,0)</f>
        <v>#N/A</v>
      </c>
      <c r="E103" s="240" t="e">
        <f aca="false">VLOOKUP($A103,[5]CurveFetch!$D$8:$R$1000,4,0)</f>
        <v>#N/A</v>
      </c>
      <c r="F103" s="240" t="e">
        <f aca="false">VLOOKUP($A103,[5]CurveFetch!$D$8:$R$1000,15,0)</f>
        <v>#N/A</v>
      </c>
      <c r="G103" s="240" t="e">
        <f aca="false">VLOOKUP($A103,[5]CurveFetch!$D$8:$R$1000,3,0)</f>
        <v>#N/A</v>
      </c>
      <c r="H103" s="240" t="e">
        <f aca="false">VLOOKUP($A103,[5]CurveFetch!$D$8:$R$1000,9,0)</f>
        <v>#N/A</v>
      </c>
      <c r="I103" s="240" t="e">
        <f aca="false">VLOOKUP($A103,[5]CurveFetch!$D$8:$R$1000,11,0)</f>
        <v>#N/A</v>
      </c>
      <c r="J103" s="240" t="e">
        <f aca="false">VLOOKUP($A103,[5]CurveFetch!$D$8:$R$1000,8,0)</f>
        <v>#N/A</v>
      </c>
      <c r="K103" s="240" t="e">
        <f aca="false">C103-J103</f>
        <v>#N/A</v>
      </c>
      <c r="L103" s="240" t="e">
        <f aca="false">C103-F103</f>
        <v>#N/A</v>
      </c>
      <c r="M103" s="240" t="e">
        <f aca="false">($B103+$C103)*$M$1</f>
        <v>#N/A</v>
      </c>
      <c r="N103" s="69" t="n">
        <f aca="false">DATE(YEAR(N102),MONTH(N102)+1,1)</f>
        <v>48976</v>
      </c>
      <c r="O103" s="240" t="e">
        <f aca="false">VLOOKUP($A103,[5]CurveFetch!$D$8:$V$1000,16,0)</f>
        <v>#N/A</v>
      </c>
      <c r="P103" s="241" t="e">
        <f aca="false">O103/2</f>
        <v>#N/A</v>
      </c>
      <c r="Q103" s="240" t="e">
        <f aca="false">VLOOKUP($A103,[5]CurveFetch!$D$8:$V$1000,16,0)</f>
        <v>#N/A</v>
      </c>
      <c r="R103" s="241" t="e">
        <f aca="false">Q103/2</f>
        <v>#N/A</v>
      </c>
      <c r="S103" s="240" t="e">
        <f aca="false">VLOOKUP($A103,[5]CurveFetch!$D$8:$V$1000,16,0)</f>
        <v>#N/A</v>
      </c>
      <c r="T103" s="241" t="e">
        <f aca="false">S103/2</f>
        <v>#N/A</v>
      </c>
    </row>
    <row r="104" customFormat="false" ht="11.25" hidden="false" customHeight="false" outlineLevel="0" collapsed="false">
      <c r="A104" s="69" t="n">
        <f aca="false">DATE(YEAR(A103),MONTH(A103)+1,1)</f>
        <v>49004</v>
      </c>
      <c r="B104" s="240" t="e">
        <f aca="false">VLOOKUP($A104,[5]CurveFetch!$D$8:$R$1000,2,0)</f>
        <v>#N/A</v>
      </c>
      <c r="C104" s="240" t="e">
        <f aca="false">VLOOKUP($A104,[5]CurveFetch!$D$8:$R$1000,7,0)</f>
        <v>#N/A</v>
      </c>
      <c r="D104" s="240" t="e">
        <f aca="false">VLOOKUP($A104,[5]CurveFetch!$D$8:$R$1000,5,0)</f>
        <v>#N/A</v>
      </c>
      <c r="E104" s="240" t="e">
        <f aca="false">VLOOKUP($A104,[5]CurveFetch!$D$8:$R$1000,4,0)</f>
        <v>#N/A</v>
      </c>
      <c r="F104" s="240" t="e">
        <f aca="false">VLOOKUP($A104,[5]CurveFetch!$D$8:$R$1000,15,0)</f>
        <v>#N/A</v>
      </c>
      <c r="G104" s="240" t="e">
        <f aca="false">VLOOKUP($A104,[5]CurveFetch!$D$8:$R$1000,3,0)</f>
        <v>#N/A</v>
      </c>
      <c r="H104" s="240" t="e">
        <f aca="false">VLOOKUP($A104,[5]CurveFetch!$D$8:$R$1000,9,0)</f>
        <v>#N/A</v>
      </c>
      <c r="I104" s="240" t="e">
        <f aca="false">VLOOKUP($A104,[5]CurveFetch!$D$8:$R$1000,11,0)</f>
        <v>#N/A</v>
      </c>
      <c r="J104" s="240" t="e">
        <f aca="false">VLOOKUP($A104,[5]CurveFetch!$D$8:$R$1000,8,0)</f>
        <v>#N/A</v>
      </c>
      <c r="K104" s="240" t="e">
        <f aca="false">C104-J104</f>
        <v>#N/A</v>
      </c>
      <c r="L104" s="240" t="e">
        <f aca="false">C104-F104</f>
        <v>#N/A</v>
      </c>
      <c r="M104" s="240" t="e">
        <f aca="false">($B104+$C104)*$M$1</f>
        <v>#N/A</v>
      </c>
      <c r="N104" s="69" t="n">
        <f aca="false">DATE(YEAR(N103),MONTH(N103)+1,1)</f>
        <v>49004</v>
      </c>
      <c r="O104" s="240" t="e">
        <f aca="false">VLOOKUP($A104,[5]CurveFetch!$D$8:$V$1000,16,0)</f>
        <v>#N/A</v>
      </c>
      <c r="P104" s="241" t="e">
        <f aca="false">O104/2</f>
        <v>#N/A</v>
      </c>
      <c r="Q104" s="240" t="e">
        <f aca="false">VLOOKUP($A104,[5]CurveFetch!$D$8:$V$1000,16,0)</f>
        <v>#N/A</v>
      </c>
      <c r="R104" s="241" t="e">
        <f aca="false">Q104/2</f>
        <v>#N/A</v>
      </c>
      <c r="S104" s="240" t="e">
        <f aca="false">VLOOKUP($A104,[5]CurveFetch!$D$8:$V$1000,16,0)</f>
        <v>#N/A</v>
      </c>
      <c r="T104" s="241" t="e">
        <f aca="false">S104/2</f>
        <v>#N/A</v>
      </c>
    </row>
    <row r="105" customFormat="false" ht="11.25" hidden="false" customHeight="false" outlineLevel="0" collapsed="false">
      <c r="A105" s="69" t="n">
        <f aca="false">DATE(YEAR(A104),MONTH(A104)+1,1)</f>
        <v>49035</v>
      </c>
      <c r="B105" s="240" t="e">
        <f aca="false">VLOOKUP($A105,[5]CurveFetch!$D$8:$R$1000,2,0)</f>
        <v>#N/A</v>
      </c>
      <c r="C105" s="240" t="e">
        <f aca="false">VLOOKUP($A105,[5]CurveFetch!$D$8:$R$1000,7,0)</f>
        <v>#N/A</v>
      </c>
      <c r="D105" s="240" t="e">
        <f aca="false">VLOOKUP($A105,[5]CurveFetch!$D$8:$R$1000,5,0)</f>
        <v>#N/A</v>
      </c>
      <c r="E105" s="240" t="e">
        <f aca="false">VLOOKUP($A105,[5]CurveFetch!$D$8:$R$1000,4,0)</f>
        <v>#N/A</v>
      </c>
      <c r="F105" s="240" t="e">
        <f aca="false">VLOOKUP($A105,[5]CurveFetch!$D$8:$R$1000,15,0)</f>
        <v>#N/A</v>
      </c>
      <c r="G105" s="240" t="e">
        <f aca="false">VLOOKUP($A105,[5]CurveFetch!$D$8:$R$1000,3,0)</f>
        <v>#N/A</v>
      </c>
      <c r="H105" s="240" t="e">
        <f aca="false">VLOOKUP($A105,[5]CurveFetch!$D$8:$R$1000,9,0)</f>
        <v>#N/A</v>
      </c>
      <c r="I105" s="240" t="e">
        <f aca="false">VLOOKUP($A105,[5]CurveFetch!$D$8:$R$1000,11,0)</f>
        <v>#N/A</v>
      </c>
      <c r="J105" s="240" t="e">
        <f aca="false">VLOOKUP($A105,[5]CurveFetch!$D$8:$R$1000,8,0)</f>
        <v>#N/A</v>
      </c>
      <c r="K105" s="240" t="e">
        <f aca="false">C105-J105</f>
        <v>#N/A</v>
      </c>
      <c r="L105" s="240" t="e">
        <f aca="false">C105-F105</f>
        <v>#N/A</v>
      </c>
      <c r="M105" s="240" t="e">
        <f aca="false">($B105+$C105)*$M$1</f>
        <v>#N/A</v>
      </c>
      <c r="N105" s="69" t="n">
        <f aca="false">DATE(YEAR(N104),MONTH(N104)+1,1)</f>
        <v>49035</v>
      </c>
      <c r="O105" s="240" t="e">
        <f aca="false">VLOOKUP($A105,[5]CurveFetch!$D$8:$V$1000,16,0)</f>
        <v>#N/A</v>
      </c>
      <c r="P105" s="241" t="e">
        <f aca="false">O105/2</f>
        <v>#N/A</v>
      </c>
      <c r="Q105" s="240" t="e">
        <f aca="false">VLOOKUP($A105,[5]CurveFetch!$D$8:$V$1000,16,0)</f>
        <v>#N/A</v>
      </c>
      <c r="R105" s="241" t="e">
        <f aca="false">Q105/2</f>
        <v>#N/A</v>
      </c>
      <c r="S105" s="240" t="e">
        <f aca="false">VLOOKUP($A105,[5]CurveFetch!$D$8:$V$1000,16,0)</f>
        <v>#N/A</v>
      </c>
      <c r="T105" s="241" t="e">
        <f aca="false">S105/2</f>
        <v>#N/A</v>
      </c>
    </row>
    <row r="106" customFormat="false" ht="11.25" hidden="false" customHeight="false" outlineLevel="0" collapsed="false">
      <c r="A106" s="69" t="n">
        <f aca="false">DATE(YEAR(A105),MONTH(A105)+1,1)</f>
        <v>49065</v>
      </c>
      <c r="B106" s="240" t="e">
        <f aca="false">VLOOKUP($A106,[5]CurveFetch!$D$8:$R$1000,2,0)</f>
        <v>#N/A</v>
      </c>
      <c r="C106" s="240" t="e">
        <f aca="false">VLOOKUP($A106,[5]CurveFetch!$D$8:$R$1000,7,0)</f>
        <v>#N/A</v>
      </c>
      <c r="D106" s="240" t="e">
        <f aca="false">VLOOKUP($A106,[5]CurveFetch!$D$8:$R$1000,5,0)</f>
        <v>#N/A</v>
      </c>
      <c r="E106" s="240" t="e">
        <f aca="false">VLOOKUP($A106,[5]CurveFetch!$D$8:$R$1000,4,0)</f>
        <v>#N/A</v>
      </c>
      <c r="F106" s="240" t="e">
        <f aca="false">VLOOKUP($A106,[5]CurveFetch!$D$8:$R$1000,15,0)</f>
        <v>#N/A</v>
      </c>
      <c r="G106" s="240" t="e">
        <f aca="false">VLOOKUP($A106,[5]CurveFetch!$D$8:$R$1000,3,0)</f>
        <v>#N/A</v>
      </c>
      <c r="H106" s="240" t="e">
        <f aca="false">VLOOKUP($A106,[5]CurveFetch!$D$8:$R$1000,9,0)</f>
        <v>#N/A</v>
      </c>
      <c r="I106" s="240" t="e">
        <f aca="false">VLOOKUP($A106,[5]CurveFetch!$D$8:$R$1000,11,0)</f>
        <v>#N/A</v>
      </c>
      <c r="J106" s="240" t="e">
        <f aca="false">VLOOKUP($A106,[5]CurveFetch!$D$8:$R$1000,8,0)</f>
        <v>#N/A</v>
      </c>
      <c r="K106" s="240" t="e">
        <f aca="false">C106-J106</f>
        <v>#N/A</v>
      </c>
      <c r="L106" s="240" t="e">
        <f aca="false">C106-F106</f>
        <v>#N/A</v>
      </c>
      <c r="M106" s="240" t="e">
        <f aca="false">($B106+$C106)*$M$1</f>
        <v>#N/A</v>
      </c>
      <c r="N106" s="69" t="n">
        <f aca="false">DATE(YEAR(N105),MONTH(N105)+1,1)</f>
        <v>49065</v>
      </c>
      <c r="O106" s="240" t="e">
        <f aca="false">VLOOKUP($A106,[5]CurveFetch!$D$8:$V$1000,16,0)</f>
        <v>#N/A</v>
      </c>
      <c r="P106" s="241" t="e">
        <f aca="false">O106/2</f>
        <v>#N/A</v>
      </c>
      <c r="Q106" s="240" t="e">
        <f aca="false">VLOOKUP($A106,[5]CurveFetch!$D$8:$V$1000,16,0)</f>
        <v>#N/A</v>
      </c>
      <c r="R106" s="241" t="e">
        <f aca="false">Q106/2</f>
        <v>#N/A</v>
      </c>
      <c r="S106" s="240" t="e">
        <f aca="false">VLOOKUP($A106,[5]CurveFetch!$D$8:$V$1000,16,0)</f>
        <v>#N/A</v>
      </c>
      <c r="T106" s="241" t="e">
        <f aca="false">S106/2</f>
        <v>#N/A</v>
      </c>
    </row>
    <row r="107" customFormat="false" ht="11.25" hidden="false" customHeight="false" outlineLevel="0" collapsed="false">
      <c r="A107" s="69" t="n">
        <f aca="false">DATE(YEAR(A106),MONTH(A106)+1,1)</f>
        <v>49096</v>
      </c>
      <c r="B107" s="240" t="e">
        <f aca="false">VLOOKUP($A107,[5]CurveFetch!$D$8:$R$1000,2,0)</f>
        <v>#N/A</v>
      </c>
      <c r="C107" s="240" t="e">
        <f aca="false">VLOOKUP($A107,[5]CurveFetch!$D$8:$R$1000,7,0)</f>
        <v>#N/A</v>
      </c>
      <c r="D107" s="240" t="e">
        <f aca="false">VLOOKUP($A107,[5]CurveFetch!$D$8:$R$1000,5,0)</f>
        <v>#N/A</v>
      </c>
      <c r="E107" s="240" t="e">
        <f aca="false">VLOOKUP($A107,[5]CurveFetch!$D$8:$R$1000,4,0)</f>
        <v>#N/A</v>
      </c>
      <c r="F107" s="240" t="e">
        <f aca="false">VLOOKUP($A107,[5]CurveFetch!$D$8:$R$1000,15,0)</f>
        <v>#N/A</v>
      </c>
      <c r="G107" s="240" t="e">
        <f aca="false">VLOOKUP($A107,[5]CurveFetch!$D$8:$R$1000,3,0)</f>
        <v>#N/A</v>
      </c>
      <c r="H107" s="240" t="e">
        <f aca="false">VLOOKUP($A107,[5]CurveFetch!$D$8:$R$1000,9,0)</f>
        <v>#N/A</v>
      </c>
      <c r="I107" s="240" t="e">
        <f aca="false">VLOOKUP($A107,[5]CurveFetch!$D$8:$R$1000,11,0)</f>
        <v>#N/A</v>
      </c>
      <c r="J107" s="240" t="e">
        <f aca="false">VLOOKUP($A107,[5]CurveFetch!$D$8:$R$1000,8,0)</f>
        <v>#N/A</v>
      </c>
      <c r="K107" s="240" t="e">
        <f aca="false">C107-J107</f>
        <v>#N/A</v>
      </c>
      <c r="L107" s="240" t="e">
        <f aca="false">C107-F107</f>
        <v>#N/A</v>
      </c>
      <c r="M107" s="240" t="e">
        <f aca="false">($B107+$C107)*$M$1</f>
        <v>#N/A</v>
      </c>
      <c r="N107" s="69" t="n">
        <f aca="false">DATE(YEAR(N106),MONTH(N106)+1,1)</f>
        <v>49096</v>
      </c>
      <c r="O107" s="240" t="e">
        <f aca="false">VLOOKUP($A107,[5]CurveFetch!$D$8:$V$1000,16,0)</f>
        <v>#N/A</v>
      </c>
      <c r="P107" s="241" t="e">
        <f aca="false">O107/2</f>
        <v>#N/A</v>
      </c>
      <c r="Q107" s="240" t="e">
        <f aca="false">VLOOKUP($A107,[5]CurveFetch!$D$8:$V$1000,16,0)</f>
        <v>#N/A</v>
      </c>
      <c r="R107" s="241" t="e">
        <f aca="false">Q107/2</f>
        <v>#N/A</v>
      </c>
      <c r="S107" s="240" t="e">
        <f aca="false">VLOOKUP($A107,[5]CurveFetch!$D$8:$V$1000,16,0)</f>
        <v>#N/A</v>
      </c>
      <c r="T107" s="241" t="e">
        <f aca="false">S107/2</f>
        <v>#N/A</v>
      </c>
    </row>
    <row r="108" customFormat="false" ht="11.25" hidden="false" customHeight="false" outlineLevel="0" collapsed="false">
      <c r="A108" s="69" t="n">
        <f aca="false">DATE(YEAR(A107),MONTH(A107)+1,1)</f>
        <v>49126</v>
      </c>
      <c r="B108" s="240" t="e">
        <f aca="false">VLOOKUP($A108,[5]CurveFetch!$D$8:$R$1000,2,0)</f>
        <v>#N/A</v>
      </c>
      <c r="C108" s="240" t="e">
        <f aca="false">VLOOKUP($A108,[5]CurveFetch!$D$8:$R$1000,7,0)</f>
        <v>#N/A</v>
      </c>
      <c r="D108" s="240" t="e">
        <f aca="false">VLOOKUP($A108,[5]CurveFetch!$D$8:$R$1000,5,0)</f>
        <v>#N/A</v>
      </c>
      <c r="E108" s="240" t="e">
        <f aca="false">VLOOKUP($A108,[5]CurveFetch!$D$8:$R$1000,4,0)</f>
        <v>#N/A</v>
      </c>
      <c r="F108" s="240" t="e">
        <f aca="false">VLOOKUP($A108,[5]CurveFetch!$D$8:$R$1000,15,0)</f>
        <v>#N/A</v>
      </c>
      <c r="G108" s="240" t="e">
        <f aca="false">VLOOKUP($A108,[5]CurveFetch!$D$8:$R$1000,3,0)</f>
        <v>#N/A</v>
      </c>
      <c r="H108" s="240" t="e">
        <f aca="false">VLOOKUP($A108,[5]CurveFetch!$D$8:$R$1000,9,0)</f>
        <v>#N/A</v>
      </c>
      <c r="I108" s="240" t="e">
        <f aca="false">VLOOKUP($A108,[5]CurveFetch!$D$8:$R$1000,11,0)</f>
        <v>#N/A</v>
      </c>
      <c r="J108" s="240" t="e">
        <f aca="false">VLOOKUP($A108,[5]CurveFetch!$D$8:$R$1000,8,0)</f>
        <v>#N/A</v>
      </c>
      <c r="K108" s="240" t="e">
        <f aca="false">C108-J108</f>
        <v>#N/A</v>
      </c>
      <c r="L108" s="240" t="e">
        <f aca="false">C108-F108</f>
        <v>#N/A</v>
      </c>
      <c r="M108" s="240" t="e">
        <f aca="false">($B108+$C108)*$M$1</f>
        <v>#N/A</v>
      </c>
      <c r="N108" s="69" t="n">
        <f aca="false">DATE(YEAR(N107),MONTH(N107)+1,1)</f>
        <v>49126</v>
      </c>
      <c r="O108" s="240" t="e">
        <f aca="false">VLOOKUP($A108,[5]CurveFetch!$D$8:$V$1000,16,0)</f>
        <v>#N/A</v>
      </c>
      <c r="P108" s="241" t="e">
        <f aca="false">O108/2</f>
        <v>#N/A</v>
      </c>
      <c r="Q108" s="240" t="e">
        <f aca="false">VLOOKUP($A108,[5]CurveFetch!$D$8:$V$1000,16,0)</f>
        <v>#N/A</v>
      </c>
      <c r="R108" s="241" t="e">
        <f aca="false">Q108/2</f>
        <v>#N/A</v>
      </c>
      <c r="S108" s="240" t="e">
        <f aca="false">VLOOKUP($A108,[5]CurveFetch!$D$8:$V$1000,16,0)</f>
        <v>#N/A</v>
      </c>
      <c r="T108" s="241" t="e">
        <f aca="false">S108/2</f>
        <v>#N/A</v>
      </c>
    </row>
    <row r="109" customFormat="false" ht="11.25" hidden="false" customHeight="false" outlineLevel="0" collapsed="false">
      <c r="A109" s="69" t="n">
        <f aca="false">DATE(YEAR(A108),MONTH(A108)+1,1)</f>
        <v>49157</v>
      </c>
      <c r="B109" s="240" t="e">
        <f aca="false">VLOOKUP($A109,[5]CurveFetch!$D$8:$R$1000,2,0)</f>
        <v>#N/A</v>
      </c>
      <c r="C109" s="240" t="e">
        <f aca="false">VLOOKUP($A109,[5]CurveFetch!$D$8:$R$1000,7,0)</f>
        <v>#N/A</v>
      </c>
      <c r="D109" s="240" t="e">
        <f aca="false">VLOOKUP($A109,[5]CurveFetch!$D$8:$R$1000,5,0)</f>
        <v>#N/A</v>
      </c>
      <c r="E109" s="240" t="e">
        <f aca="false">VLOOKUP($A109,[5]CurveFetch!$D$8:$R$1000,4,0)</f>
        <v>#N/A</v>
      </c>
      <c r="F109" s="240" t="e">
        <f aca="false">VLOOKUP($A109,[5]CurveFetch!$D$8:$R$1000,15,0)</f>
        <v>#N/A</v>
      </c>
      <c r="G109" s="240" t="e">
        <f aca="false">VLOOKUP($A109,[5]CurveFetch!$D$8:$R$1000,3,0)</f>
        <v>#N/A</v>
      </c>
      <c r="H109" s="240" t="e">
        <f aca="false">VLOOKUP($A109,[5]CurveFetch!$D$8:$R$1000,9,0)</f>
        <v>#N/A</v>
      </c>
      <c r="I109" s="240" t="e">
        <f aca="false">VLOOKUP($A109,[5]CurveFetch!$D$8:$R$1000,11,0)</f>
        <v>#N/A</v>
      </c>
      <c r="J109" s="240" t="e">
        <f aca="false">VLOOKUP($A109,[5]CurveFetch!$D$8:$R$1000,8,0)</f>
        <v>#N/A</v>
      </c>
      <c r="K109" s="240" t="e">
        <f aca="false">C109-J109</f>
        <v>#N/A</v>
      </c>
      <c r="L109" s="240" t="e">
        <f aca="false">C109-F109</f>
        <v>#N/A</v>
      </c>
      <c r="M109" s="240" t="e">
        <f aca="false">($B109+$C109)*$M$1</f>
        <v>#N/A</v>
      </c>
      <c r="N109" s="69" t="n">
        <f aca="false">DATE(YEAR(N108),MONTH(N108)+1,1)</f>
        <v>49157</v>
      </c>
      <c r="O109" s="240" t="e">
        <f aca="false">VLOOKUP($A109,[5]CurveFetch!$D$8:$V$1000,16,0)</f>
        <v>#N/A</v>
      </c>
      <c r="P109" s="241" t="e">
        <f aca="false">O109/2</f>
        <v>#N/A</v>
      </c>
      <c r="Q109" s="240" t="e">
        <f aca="false">VLOOKUP($A109,[5]CurveFetch!$D$8:$V$1000,16,0)</f>
        <v>#N/A</v>
      </c>
      <c r="R109" s="241" t="e">
        <f aca="false">Q109/2</f>
        <v>#N/A</v>
      </c>
      <c r="S109" s="240" t="e">
        <f aca="false">VLOOKUP($A109,[5]CurveFetch!$D$8:$V$1000,16,0)</f>
        <v>#N/A</v>
      </c>
      <c r="T109" s="241" t="e">
        <f aca="false">S109/2</f>
        <v>#N/A</v>
      </c>
    </row>
    <row r="110" customFormat="false" ht="11.25" hidden="false" customHeight="false" outlineLevel="0" collapsed="false">
      <c r="A110" s="69" t="n">
        <f aca="false">DATE(YEAR(A109),MONTH(A109)+1,1)</f>
        <v>49188</v>
      </c>
      <c r="B110" s="240" t="e">
        <f aca="false">VLOOKUP($A110,[5]CurveFetch!$D$8:$R$1000,2,0)</f>
        <v>#N/A</v>
      </c>
      <c r="C110" s="240" t="e">
        <f aca="false">VLOOKUP($A110,[5]CurveFetch!$D$8:$R$1000,7,0)</f>
        <v>#N/A</v>
      </c>
      <c r="D110" s="240" t="e">
        <f aca="false">VLOOKUP($A110,[5]CurveFetch!$D$8:$R$1000,5,0)</f>
        <v>#N/A</v>
      </c>
      <c r="E110" s="240" t="e">
        <f aca="false">VLOOKUP($A110,[5]CurveFetch!$D$8:$R$1000,4,0)</f>
        <v>#N/A</v>
      </c>
      <c r="F110" s="240" t="e">
        <f aca="false">VLOOKUP($A110,[5]CurveFetch!$D$8:$R$1000,15,0)</f>
        <v>#N/A</v>
      </c>
      <c r="G110" s="240" t="e">
        <f aca="false">VLOOKUP($A110,[5]CurveFetch!$D$8:$R$1000,3,0)</f>
        <v>#N/A</v>
      </c>
      <c r="H110" s="240" t="e">
        <f aca="false">VLOOKUP($A110,[5]CurveFetch!$D$8:$R$1000,9,0)</f>
        <v>#N/A</v>
      </c>
      <c r="I110" s="240" t="e">
        <f aca="false">VLOOKUP($A110,[5]CurveFetch!$D$8:$R$1000,11,0)</f>
        <v>#N/A</v>
      </c>
      <c r="J110" s="240" t="e">
        <f aca="false">VLOOKUP($A110,[5]CurveFetch!$D$8:$R$1000,8,0)</f>
        <v>#N/A</v>
      </c>
      <c r="K110" s="240" t="e">
        <f aca="false">C110-J110</f>
        <v>#N/A</v>
      </c>
      <c r="L110" s="240" t="e">
        <f aca="false">C110-F110</f>
        <v>#N/A</v>
      </c>
      <c r="M110" s="240" t="e">
        <f aca="false">($B110+$C110)*$M$1</f>
        <v>#N/A</v>
      </c>
      <c r="N110" s="69" t="n">
        <f aca="false">DATE(YEAR(N109),MONTH(N109)+1,1)</f>
        <v>49188</v>
      </c>
      <c r="O110" s="240" t="e">
        <f aca="false">VLOOKUP($A110,[5]CurveFetch!$D$8:$V$1000,16,0)</f>
        <v>#N/A</v>
      </c>
      <c r="P110" s="241" t="e">
        <f aca="false">O110/2</f>
        <v>#N/A</v>
      </c>
      <c r="Q110" s="240" t="e">
        <f aca="false">VLOOKUP($A110,[5]CurveFetch!$D$8:$V$1000,16,0)</f>
        <v>#N/A</v>
      </c>
      <c r="R110" s="241" t="e">
        <f aca="false">Q110/2</f>
        <v>#N/A</v>
      </c>
      <c r="S110" s="240" t="e">
        <f aca="false">VLOOKUP($A110,[5]CurveFetch!$D$8:$V$1000,16,0)</f>
        <v>#N/A</v>
      </c>
      <c r="T110" s="241" t="e">
        <f aca="false">S110/2</f>
        <v>#N/A</v>
      </c>
    </row>
    <row r="111" customFormat="false" ht="11.25" hidden="false" customHeight="false" outlineLevel="0" collapsed="false">
      <c r="A111" s="69" t="n">
        <f aca="false">DATE(YEAR(A110),MONTH(A110)+1,1)</f>
        <v>49218</v>
      </c>
      <c r="B111" s="240" t="e">
        <f aca="false">VLOOKUP($A111,[5]CurveFetch!$D$8:$R$1000,2,0)</f>
        <v>#N/A</v>
      </c>
      <c r="C111" s="240" t="e">
        <f aca="false">VLOOKUP($A111,[5]CurveFetch!$D$8:$R$1000,7,0)</f>
        <v>#N/A</v>
      </c>
      <c r="D111" s="240" t="e">
        <f aca="false">VLOOKUP($A111,[5]CurveFetch!$D$8:$R$1000,5,0)</f>
        <v>#N/A</v>
      </c>
      <c r="E111" s="240" t="e">
        <f aca="false">VLOOKUP($A111,[5]CurveFetch!$D$8:$R$1000,4,0)</f>
        <v>#N/A</v>
      </c>
      <c r="F111" s="240" t="e">
        <f aca="false">VLOOKUP($A111,[5]CurveFetch!$D$8:$R$1000,15,0)</f>
        <v>#N/A</v>
      </c>
      <c r="G111" s="240" t="e">
        <f aca="false">VLOOKUP($A111,[5]CurveFetch!$D$8:$R$1000,3,0)</f>
        <v>#N/A</v>
      </c>
      <c r="H111" s="240" t="e">
        <f aca="false">VLOOKUP($A111,[5]CurveFetch!$D$8:$R$1000,9,0)</f>
        <v>#N/A</v>
      </c>
      <c r="I111" s="240" t="e">
        <f aca="false">VLOOKUP($A111,[5]CurveFetch!$D$8:$R$1000,11,0)</f>
        <v>#N/A</v>
      </c>
      <c r="J111" s="240" t="e">
        <f aca="false">VLOOKUP($A111,[5]CurveFetch!$D$8:$R$1000,8,0)</f>
        <v>#N/A</v>
      </c>
      <c r="K111" s="240" t="e">
        <f aca="false">C111-J111</f>
        <v>#N/A</v>
      </c>
      <c r="L111" s="240" t="e">
        <f aca="false">C111-F111</f>
        <v>#N/A</v>
      </c>
      <c r="M111" s="240" t="e">
        <f aca="false">($B111+$C111)*$M$1</f>
        <v>#N/A</v>
      </c>
      <c r="N111" s="69" t="n">
        <f aca="false">DATE(YEAR(N110),MONTH(N110)+1,1)</f>
        <v>49218</v>
      </c>
      <c r="O111" s="240" t="e">
        <f aca="false">VLOOKUP($A111,[5]CurveFetch!$D$8:$V$1000,16,0)</f>
        <v>#N/A</v>
      </c>
      <c r="P111" s="241" t="e">
        <f aca="false">O111/2</f>
        <v>#N/A</v>
      </c>
      <c r="Q111" s="240" t="e">
        <f aca="false">VLOOKUP($A111,[5]CurveFetch!$D$8:$V$1000,16,0)</f>
        <v>#N/A</v>
      </c>
      <c r="R111" s="241" t="e">
        <f aca="false">Q111/2</f>
        <v>#N/A</v>
      </c>
      <c r="S111" s="240" t="e">
        <f aca="false">VLOOKUP($A111,[5]CurveFetch!$D$8:$V$1000,16,0)</f>
        <v>#N/A</v>
      </c>
      <c r="T111" s="241" t="e">
        <f aca="false">S111/2</f>
        <v>#N/A</v>
      </c>
    </row>
    <row r="112" customFormat="false" ht="11.25" hidden="false" customHeight="false" outlineLevel="0" collapsed="false">
      <c r="A112" s="69" t="n">
        <f aca="false">DATE(YEAR(A111),MONTH(A111)+1,1)</f>
        <v>49249</v>
      </c>
      <c r="B112" s="240" t="e">
        <f aca="false">VLOOKUP($A112,[5]CurveFetch!$D$8:$R$1000,2,0)</f>
        <v>#N/A</v>
      </c>
      <c r="C112" s="240" t="e">
        <f aca="false">VLOOKUP($A112,[5]CurveFetch!$D$8:$R$1000,7,0)</f>
        <v>#N/A</v>
      </c>
      <c r="D112" s="240" t="e">
        <f aca="false">VLOOKUP($A112,[5]CurveFetch!$D$8:$R$1000,5,0)</f>
        <v>#N/A</v>
      </c>
      <c r="E112" s="240" t="e">
        <f aca="false">VLOOKUP($A112,[5]CurveFetch!$D$8:$R$1000,4,0)</f>
        <v>#N/A</v>
      </c>
      <c r="F112" s="240" t="e">
        <f aca="false">VLOOKUP($A112,[5]CurveFetch!$D$8:$R$1000,15,0)</f>
        <v>#N/A</v>
      </c>
      <c r="G112" s="240" t="e">
        <f aca="false">VLOOKUP($A112,[5]CurveFetch!$D$8:$R$1000,3,0)</f>
        <v>#N/A</v>
      </c>
      <c r="H112" s="240" t="e">
        <f aca="false">VLOOKUP($A112,[5]CurveFetch!$D$8:$R$1000,9,0)</f>
        <v>#N/A</v>
      </c>
      <c r="I112" s="240" t="e">
        <f aca="false">VLOOKUP($A112,[5]CurveFetch!$D$8:$R$1000,11,0)</f>
        <v>#N/A</v>
      </c>
      <c r="J112" s="240" t="e">
        <f aca="false">VLOOKUP($A112,[5]CurveFetch!$D$8:$R$1000,8,0)</f>
        <v>#N/A</v>
      </c>
      <c r="K112" s="240" t="e">
        <f aca="false">C112-J112</f>
        <v>#N/A</v>
      </c>
      <c r="L112" s="240" t="e">
        <f aca="false">C112-F112</f>
        <v>#N/A</v>
      </c>
      <c r="M112" s="240" t="e">
        <f aca="false">($B112+$C112)*$M$1</f>
        <v>#N/A</v>
      </c>
      <c r="N112" s="69" t="n">
        <f aca="false">DATE(YEAR(N111),MONTH(N111)+1,1)</f>
        <v>49249</v>
      </c>
      <c r="O112" s="240" t="e">
        <f aca="false">VLOOKUP($A112,[5]CurveFetch!$D$8:$V$1000,16,0)</f>
        <v>#N/A</v>
      </c>
      <c r="P112" s="241" t="e">
        <f aca="false">O112/2</f>
        <v>#N/A</v>
      </c>
      <c r="Q112" s="240" t="e">
        <f aca="false">VLOOKUP($A112,[5]CurveFetch!$D$8:$V$1000,16,0)</f>
        <v>#N/A</v>
      </c>
      <c r="R112" s="241" t="e">
        <f aca="false">Q112/2</f>
        <v>#N/A</v>
      </c>
      <c r="S112" s="240" t="e">
        <f aca="false">VLOOKUP($A112,[5]CurveFetch!$D$8:$V$1000,16,0)</f>
        <v>#N/A</v>
      </c>
      <c r="T112" s="241" t="e">
        <f aca="false">S112/2</f>
        <v>#N/A</v>
      </c>
    </row>
    <row r="113" customFormat="false" ht="11.25" hidden="false" customHeight="false" outlineLevel="0" collapsed="false">
      <c r="A113" s="69" t="n">
        <f aca="false">DATE(YEAR(A112),MONTH(A112)+1,1)</f>
        <v>49279</v>
      </c>
      <c r="B113" s="240" t="e">
        <f aca="false">VLOOKUP($A113,[5]CurveFetch!$D$8:$R$1000,2,0)</f>
        <v>#N/A</v>
      </c>
      <c r="C113" s="240" t="e">
        <f aca="false">VLOOKUP($A113,[5]CurveFetch!$D$8:$R$1000,7,0)</f>
        <v>#N/A</v>
      </c>
      <c r="D113" s="240" t="e">
        <f aca="false">VLOOKUP($A113,[5]CurveFetch!$D$8:$R$1000,5,0)</f>
        <v>#N/A</v>
      </c>
      <c r="E113" s="240" t="e">
        <f aca="false">VLOOKUP($A113,[5]CurveFetch!$D$8:$R$1000,4,0)</f>
        <v>#N/A</v>
      </c>
      <c r="F113" s="240" t="e">
        <f aca="false">VLOOKUP($A113,[5]CurveFetch!$D$8:$R$1000,15,0)</f>
        <v>#N/A</v>
      </c>
      <c r="G113" s="240" t="e">
        <f aca="false">VLOOKUP($A113,[5]CurveFetch!$D$8:$R$1000,3,0)</f>
        <v>#N/A</v>
      </c>
      <c r="H113" s="240" t="e">
        <f aca="false">VLOOKUP($A113,[5]CurveFetch!$D$8:$R$1000,9,0)</f>
        <v>#N/A</v>
      </c>
      <c r="I113" s="240" t="e">
        <f aca="false">VLOOKUP($A113,[5]CurveFetch!$D$8:$R$1000,11,0)</f>
        <v>#N/A</v>
      </c>
      <c r="J113" s="240" t="e">
        <f aca="false">VLOOKUP($A113,[5]CurveFetch!$D$8:$R$1000,8,0)</f>
        <v>#N/A</v>
      </c>
      <c r="K113" s="240" t="e">
        <f aca="false">C113-J113</f>
        <v>#N/A</v>
      </c>
      <c r="L113" s="240" t="e">
        <f aca="false">C113-F113</f>
        <v>#N/A</v>
      </c>
      <c r="M113" s="240" t="e">
        <f aca="false">($B113+$C113)*$M$1</f>
        <v>#N/A</v>
      </c>
      <c r="N113" s="69" t="n">
        <f aca="false">DATE(YEAR(N112),MONTH(N112)+1,1)</f>
        <v>49279</v>
      </c>
      <c r="O113" s="240" t="e">
        <f aca="false">VLOOKUP($A113,[5]CurveFetch!$D$8:$V$1000,16,0)</f>
        <v>#N/A</v>
      </c>
      <c r="P113" s="241" t="e">
        <f aca="false">O113/2</f>
        <v>#N/A</v>
      </c>
      <c r="Q113" s="240" t="e">
        <f aca="false">VLOOKUP($A113,[5]CurveFetch!$D$8:$V$1000,16,0)</f>
        <v>#N/A</v>
      </c>
      <c r="R113" s="241" t="e">
        <f aca="false">Q113/2</f>
        <v>#N/A</v>
      </c>
      <c r="S113" s="240" t="e">
        <f aca="false">VLOOKUP($A113,[5]CurveFetch!$D$8:$V$1000,16,0)</f>
        <v>#N/A</v>
      </c>
      <c r="T113" s="241" t="e">
        <f aca="false">S113/2</f>
        <v>#N/A</v>
      </c>
    </row>
    <row r="114" customFormat="false" ht="11.25" hidden="false" customHeight="false" outlineLevel="0" collapsed="false">
      <c r="A114" s="69" t="n">
        <f aca="false">DATE(YEAR(A113),MONTH(A113)+1,1)</f>
        <v>49310</v>
      </c>
      <c r="B114" s="240" t="e">
        <f aca="false">VLOOKUP($A114,[5]CurveFetch!$D$8:$R$1000,2,0)</f>
        <v>#N/A</v>
      </c>
      <c r="C114" s="240" t="e">
        <f aca="false">VLOOKUP($A114,[5]CurveFetch!$D$8:$R$1000,7,0)</f>
        <v>#N/A</v>
      </c>
      <c r="D114" s="240" t="e">
        <f aca="false">VLOOKUP($A114,[5]CurveFetch!$D$8:$R$1000,5,0)</f>
        <v>#N/A</v>
      </c>
      <c r="E114" s="240" t="e">
        <f aca="false">VLOOKUP($A114,[5]CurveFetch!$D$8:$R$1000,4,0)</f>
        <v>#N/A</v>
      </c>
      <c r="F114" s="240" t="e">
        <f aca="false">VLOOKUP($A114,[5]CurveFetch!$D$8:$R$1000,15,0)</f>
        <v>#N/A</v>
      </c>
      <c r="G114" s="240" t="e">
        <f aca="false">VLOOKUP($A114,[5]CurveFetch!$D$8:$R$1000,3,0)</f>
        <v>#N/A</v>
      </c>
      <c r="H114" s="240" t="e">
        <f aca="false">VLOOKUP($A114,[5]CurveFetch!$D$8:$R$1000,9,0)</f>
        <v>#N/A</v>
      </c>
      <c r="I114" s="240" t="e">
        <f aca="false">VLOOKUP($A114,[5]CurveFetch!$D$8:$R$1000,11,0)</f>
        <v>#N/A</v>
      </c>
      <c r="J114" s="240" t="e">
        <f aca="false">VLOOKUP($A114,[5]CurveFetch!$D$8:$R$1000,8,0)</f>
        <v>#N/A</v>
      </c>
      <c r="K114" s="240" t="e">
        <f aca="false">C114-J114</f>
        <v>#N/A</v>
      </c>
      <c r="L114" s="240" t="e">
        <f aca="false">C114-F114</f>
        <v>#N/A</v>
      </c>
      <c r="M114" s="240" t="e">
        <f aca="false">($B114+$C114)*$M$1</f>
        <v>#N/A</v>
      </c>
      <c r="N114" s="69" t="n">
        <f aca="false">DATE(YEAR(N113),MONTH(N113)+1,1)</f>
        <v>49310</v>
      </c>
      <c r="O114" s="240" t="e">
        <f aca="false">VLOOKUP($A114,[5]CurveFetch!$D$8:$V$1000,16,0)</f>
        <v>#N/A</v>
      </c>
      <c r="P114" s="241" t="e">
        <f aca="false">O114/2</f>
        <v>#N/A</v>
      </c>
      <c r="Q114" s="240" t="e">
        <f aca="false">VLOOKUP($A114,[5]CurveFetch!$D$8:$V$1000,16,0)</f>
        <v>#N/A</v>
      </c>
      <c r="R114" s="241" t="e">
        <f aca="false">Q114/2</f>
        <v>#N/A</v>
      </c>
      <c r="S114" s="240" t="e">
        <f aca="false">VLOOKUP($A114,[5]CurveFetch!$D$8:$V$1000,16,0)</f>
        <v>#N/A</v>
      </c>
      <c r="T114" s="241" t="e">
        <f aca="false">S114/2</f>
        <v>#N/A</v>
      </c>
    </row>
    <row r="115" customFormat="false" ht="11.25" hidden="false" customHeight="false" outlineLevel="0" collapsed="false">
      <c r="A115" s="69" t="n">
        <f aca="false">DATE(YEAR(A114),MONTH(A114)+1,1)</f>
        <v>49341</v>
      </c>
      <c r="B115" s="240" t="e">
        <f aca="false">VLOOKUP($A115,[5]CurveFetch!$D$8:$R$1000,2,0)</f>
        <v>#N/A</v>
      </c>
      <c r="C115" s="240" t="e">
        <f aca="false">VLOOKUP($A115,[5]CurveFetch!$D$8:$R$1000,7,0)</f>
        <v>#N/A</v>
      </c>
      <c r="D115" s="240" t="e">
        <f aca="false">VLOOKUP($A115,[5]CurveFetch!$D$8:$R$1000,5,0)</f>
        <v>#N/A</v>
      </c>
      <c r="E115" s="240" t="e">
        <f aca="false">VLOOKUP($A115,[5]CurveFetch!$D$8:$R$1000,4,0)</f>
        <v>#N/A</v>
      </c>
      <c r="F115" s="240" t="e">
        <f aca="false">VLOOKUP($A115,[5]CurveFetch!$D$8:$R$1000,15,0)</f>
        <v>#N/A</v>
      </c>
      <c r="G115" s="240" t="e">
        <f aca="false">VLOOKUP($A115,[5]CurveFetch!$D$8:$R$1000,3,0)</f>
        <v>#N/A</v>
      </c>
      <c r="H115" s="240" t="e">
        <f aca="false">VLOOKUP($A115,[5]CurveFetch!$D$8:$R$1000,9,0)</f>
        <v>#N/A</v>
      </c>
      <c r="I115" s="240" t="e">
        <f aca="false">VLOOKUP($A115,[5]CurveFetch!$D$8:$R$1000,11,0)</f>
        <v>#N/A</v>
      </c>
      <c r="J115" s="240" t="e">
        <f aca="false">VLOOKUP($A115,[5]CurveFetch!$D$8:$R$1000,8,0)</f>
        <v>#N/A</v>
      </c>
      <c r="K115" s="240" t="e">
        <f aca="false">C115-J115</f>
        <v>#N/A</v>
      </c>
      <c r="L115" s="240" t="e">
        <f aca="false">C115-F115</f>
        <v>#N/A</v>
      </c>
      <c r="M115" s="240" t="e">
        <f aca="false">($B115+$C115)*$M$1</f>
        <v>#N/A</v>
      </c>
      <c r="N115" s="69" t="n">
        <f aca="false">DATE(YEAR(N114),MONTH(N114)+1,1)</f>
        <v>49341</v>
      </c>
      <c r="O115" s="240" t="e">
        <f aca="false">VLOOKUP($A115,[5]CurveFetch!$D$8:$V$1000,16,0)</f>
        <v>#N/A</v>
      </c>
      <c r="P115" s="241" t="e">
        <f aca="false">O115/2</f>
        <v>#N/A</v>
      </c>
      <c r="Q115" s="240" t="e">
        <f aca="false">VLOOKUP($A115,[5]CurveFetch!$D$8:$V$1000,16,0)</f>
        <v>#N/A</v>
      </c>
      <c r="R115" s="241" t="e">
        <f aca="false">Q115/2</f>
        <v>#N/A</v>
      </c>
      <c r="S115" s="240" t="e">
        <f aca="false">VLOOKUP($A115,[5]CurveFetch!$D$8:$V$1000,16,0)</f>
        <v>#N/A</v>
      </c>
      <c r="T115" s="241" t="e">
        <f aca="false">S115/2</f>
        <v>#N/A</v>
      </c>
    </row>
    <row r="116" customFormat="false" ht="11.25" hidden="false" customHeight="false" outlineLevel="0" collapsed="false">
      <c r="A116" s="69" t="n">
        <f aca="false">DATE(YEAR(A115),MONTH(A115)+1,1)</f>
        <v>49369</v>
      </c>
      <c r="B116" s="240" t="e">
        <f aca="false">VLOOKUP($A116,[5]CurveFetch!$D$8:$R$1000,2,0)</f>
        <v>#N/A</v>
      </c>
      <c r="C116" s="240" t="e">
        <f aca="false">VLOOKUP($A116,[5]CurveFetch!$D$8:$R$1000,7,0)</f>
        <v>#N/A</v>
      </c>
      <c r="D116" s="240" t="e">
        <f aca="false">VLOOKUP($A116,[5]CurveFetch!$D$8:$R$1000,5,0)</f>
        <v>#N/A</v>
      </c>
      <c r="E116" s="240" t="e">
        <f aca="false">VLOOKUP($A116,[5]CurveFetch!$D$8:$R$1000,4,0)</f>
        <v>#N/A</v>
      </c>
      <c r="F116" s="240" t="e">
        <f aca="false">VLOOKUP($A116,[5]CurveFetch!$D$8:$R$1000,15,0)</f>
        <v>#N/A</v>
      </c>
      <c r="G116" s="240" t="e">
        <f aca="false">VLOOKUP($A116,[5]CurveFetch!$D$8:$R$1000,3,0)</f>
        <v>#N/A</v>
      </c>
      <c r="H116" s="240" t="e">
        <f aca="false">VLOOKUP($A116,[5]CurveFetch!$D$8:$R$1000,9,0)</f>
        <v>#N/A</v>
      </c>
      <c r="I116" s="240" t="e">
        <f aca="false">VLOOKUP($A116,[5]CurveFetch!$D$8:$R$1000,11,0)</f>
        <v>#N/A</v>
      </c>
      <c r="J116" s="240" t="e">
        <f aca="false">VLOOKUP($A116,[5]CurveFetch!$D$8:$R$1000,8,0)</f>
        <v>#N/A</v>
      </c>
      <c r="K116" s="240" t="e">
        <f aca="false">C116-J116</f>
        <v>#N/A</v>
      </c>
      <c r="L116" s="240" t="e">
        <f aca="false">C116-F116</f>
        <v>#N/A</v>
      </c>
      <c r="M116" s="240" t="e">
        <f aca="false">($B116+$C116)*$M$1</f>
        <v>#N/A</v>
      </c>
      <c r="N116" s="69" t="n">
        <f aca="false">DATE(YEAR(N115),MONTH(N115)+1,1)</f>
        <v>49369</v>
      </c>
      <c r="O116" s="240" t="e">
        <f aca="false">VLOOKUP($A116,[5]CurveFetch!$D$8:$V$1000,16,0)</f>
        <v>#N/A</v>
      </c>
      <c r="P116" s="241" t="e">
        <f aca="false">O116/2</f>
        <v>#N/A</v>
      </c>
      <c r="Q116" s="240" t="e">
        <f aca="false">VLOOKUP($A116,[5]CurveFetch!$D$8:$V$1000,16,0)</f>
        <v>#N/A</v>
      </c>
      <c r="R116" s="241" t="e">
        <f aca="false">Q116/2</f>
        <v>#N/A</v>
      </c>
      <c r="S116" s="240" t="e">
        <f aca="false">VLOOKUP($A116,[5]CurveFetch!$D$8:$V$1000,16,0)</f>
        <v>#N/A</v>
      </c>
      <c r="T116" s="241" t="e">
        <f aca="false">S116/2</f>
        <v>#N/A</v>
      </c>
    </row>
    <row r="117" customFormat="false" ht="11.25" hidden="false" customHeight="false" outlineLevel="0" collapsed="false">
      <c r="A117" s="69" t="n">
        <f aca="false">DATE(YEAR(A116),MONTH(A116)+1,1)</f>
        <v>49400</v>
      </c>
      <c r="B117" s="240" t="e">
        <f aca="false">VLOOKUP($A117,[5]CurveFetch!$D$8:$R$1000,2,0)</f>
        <v>#N/A</v>
      </c>
      <c r="C117" s="240" t="e">
        <f aca="false">VLOOKUP($A117,[5]CurveFetch!$D$8:$R$1000,7,0)</f>
        <v>#N/A</v>
      </c>
      <c r="D117" s="240" t="e">
        <f aca="false">VLOOKUP($A117,[5]CurveFetch!$D$8:$R$1000,5,0)</f>
        <v>#N/A</v>
      </c>
      <c r="E117" s="240" t="e">
        <f aca="false">VLOOKUP($A117,[5]CurveFetch!$D$8:$R$1000,4,0)</f>
        <v>#N/A</v>
      </c>
      <c r="F117" s="240" t="e">
        <f aca="false">VLOOKUP($A117,[5]CurveFetch!$D$8:$R$1000,15,0)</f>
        <v>#N/A</v>
      </c>
      <c r="G117" s="240" t="e">
        <f aca="false">VLOOKUP($A117,[5]CurveFetch!$D$8:$R$1000,3,0)</f>
        <v>#N/A</v>
      </c>
      <c r="H117" s="240" t="e">
        <f aca="false">VLOOKUP($A117,[5]CurveFetch!$D$8:$R$1000,9,0)</f>
        <v>#N/A</v>
      </c>
      <c r="I117" s="240" t="e">
        <f aca="false">VLOOKUP($A117,[5]CurveFetch!$D$8:$R$1000,11,0)</f>
        <v>#N/A</v>
      </c>
      <c r="J117" s="240" t="e">
        <f aca="false">VLOOKUP($A117,[5]CurveFetch!$D$8:$R$1000,8,0)</f>
        <v>#N/A</v>
      </c>
      <c r="K117" s="240" t="e">
        <f aca="false">C117-J117</f>
        <v>#N/A</v>
      </c>
      <c r="L117" s="240" t="e">
        <f aca="false">C117-F117</f>
        <v>#N/A</v>
      </c>
      <c r="M117" s="240" t="e">
        <f aca="false">($B117+$C117)*$M$1</f>
        <v>#N/A</v>
      </c>
      <c r="N117" s="69" t="n">
        <f aca="false">DATE(YEAR(N116),MONTH(N116)+1,1)</f>
        <v>49400</v>
      </c>
      <c r="O117" s="240" t="e">
        <f aca="false">VLOOKUP($A117,[5]CurveFetch!$D$8:$V$1000,16,0)</f>
        <v>#N/A</v>
      </c>
      <c r="P117" s="241" t="e">
        <f aca="false">O117/2</f>
        <v>#N/A</v>
      </c>
      <c r="Q117" s="240" t="e">
        <f aca="false">VLOOKUP($A117,[5]CurveFetch!$D$8:$V$1000,16,0)</f>
        <v>#N/A</v>
      </c>
      <c r="R117" s="241" t="e">
        <f aca="false">Q117/2</f>
        <v>#N/A</v>
      </c>
      <c r="S117" s="240" t="e">
        <f aca="false">VLOOKUP($A117,[5]CurveFetch!$D$8:$V$1000,16,0)</f>
        <v>#N/A</v>
      </c>
      <c r="T117" s="241" t="e">
        <f aca="false">S117/2</f>
        <v>#N/A</v>
      </c>
    </row>
    <row r="118" customFormat="false" ht="11.25" hidden="false" customHeight="false" outlineLevel="0" collapsed="false">
      <c r="A118" s="69" t="n">
        <f aca="false">DATE(YEAR(A117),MONTH(A117)+1,1)</f>
        <v>49430</v>
      </c>
      <c r="B118" s="240" t="e">
        <f aca="false">VLOOKUP($A118,[5]CurveFetch!$D$8:$R$1000,2,0)</f>
        <v>#N/A</v>
      </c>
      <c r="C118" s="240" t="e">
        <f aca="false">VLOOKUP($A118,[5]CurveFetch!$D$8:$R$1000,7,0)</f>
        <v>#N/A</v>
      </c>
      <c r="D118" s="240" t="e">
        <f aca="false">VLOOKUP($A118,[5]CurveFetch!$D$8:$R$1000,5,0)</f>
        <v>#N/A</v>
      </c>
      <c r="E118" s="240" t="e">
        <f aca="false">VLOOKUP($A118,[5]CurveFetch!$D$8:$R$1000,4,0)</f>
        <v>#N/A</v>
      </c>
      <c r="F118" s="240" t="e">
        <f aca="false">VLOOKUP($A118,[5]CurveFetch!$D$8:$R$1000,15,0)</f>
        <v>#N/A</v>
      </c>
      <c r="G118" s="240" t="e">
        <f aca="false">VLOOKUP($A118,[5]CurveFetch!$D$8:$R$1000,3,0)</f>
        <v>#N/A</v>
      </c>
      <c r="H118" s="240" t="e">
        <f aca="false">VLOOKUP($A118,[5]CurveFetch!$D$8:$R$1000,9,0)</f>
        <v>#N/A</v>
      </c>
      <c r="I118" s="240" t="e">
        <f aca="false">VLOOKUP($A118,[5]CurveFetch!$D$8:$R$1000,11,0)</f>
        <v>#N/A</v>
      </c>
      <c r="J118" s="240" t="e">
        <f aca="false">VLOOKUP($A118,[5]CurveFetch!$D$8:$R$1000,8,0)</f>
        <v>#N/A</v>
      </c>
      <c r="K118" s="240" t="e">
        <f aca="false">C118-J118</f>
        <v>#N/A</v>
      </c>
      <c r="L118" s="240" t="e">
        <f aca="false">C118-F118</f>
        <v>#N/A</v>
      </c>
      <c r="M118" s="240" t="e">
        <f aca="false">($B118+$C118)*$M$1</f>
        <v>#N/A</v>
      </c>
      <c r="N118" s="69" t="n">
        <f aca="false">DATE(YEAR(N117),MONTH(N117)+1,1)</f>
        <v>49430</v>
      </c>
      <c r="O118" s="240" t="e">
        <f aca="false">VLOOKUP($A118,[5]CurveFetch!$D$8:$V$1000,16,0)</f>
        <v>#N/A</v>
      </c>
      <c r="P118" s="241" t="e">
        <f aca="false">O118/2</f>
        <v>#N/A</v>
      </c>
      <c r="Q118" s="240" t="e">
        <f aca="false">VLOOKUP($A118,[5]CurveFetch!$D$8:$V$1000,16,0)</f>
        <v>#N/A</v>
      </c>
      <c r="R118" s="241" t="e">
        <f aca="false">Q118/2</f>
        <v>#N/A</v>
      </c>
      <c r="S118" s="240" t="e">
        <f aca="false">VLOOKUP($A118,[5]CurveFetch!$D$8:$V$1000,16,0)</f>
        <v>#N/A</v>
      </c>
      <c r="T118" s="241" t="e">
        <f aca="false">S118/2</f>
        <v>#N/A</v>
      </c>
    </row>
    <row r="119" customFormat="false" ht="11.25" hidden="false" customHeight="false" outlineLevel="0" collapsed="false">
      <c r="A119" s="69" t="n">
        <f aca="false">DATE(YEAR(A118),MONTH(A118)+1,1)</f>
        <v>49461</v>
      </c>
      <c r="B119" s="240" t="e">
        <f aca="false">VLOOKUP($A119,[5]CurveFetch!$D$8:$R$1000,2,0)</f>
        <v>#N/A</v>
      </c>
      <c r="C119" s="240" t="e">
        <f aca="false">VLOOKUP($A119,[5]CurveFetch!$D$8:$R$1000,7,0)</f>
        <v>#N/A</v>
      </c>
      <c r="D119" s="240" t="e">
        <f aca="false">VLOOKUP($A119,[5]CurveFetch!$D$8:$R$1000,5,0)</f>
        <v>#N/A</v>
      </c>
      <c r="E119" s="240" t="e">
        <f aca="false">VLOOKUP($A119,[5]CurveFetch!$D$8:$R$1000,4,0)</f>
        <v>#N/A</v>
      </c>
      <c r="F119" s="240" t="e">
        <f aca="false">VLOOKUP($A119,[5]CurveFetch!$D$8:$R$1000,15,0)</f>
        <v>#N/A</v>
      </c>
      <c r="G119" s="240" t="e">
        <f aca="false">VLOOKUP($A119,[5]CurveFetch!$D$8:$R$1000,3,0)</f>
        <v>#N/A</v>
      </c>
      <c r="H119" s="240" t="e">
        <f aca="false">VLOOKUP($A119,[5]CurveFetch!$D$8:$R$1000,9,0)</f>
        <v>#N/A</v>
      </c>
      <c r="I119" s="240" t="e">
        <f aca="false">VLOOKUP($A119,[5]CurveFetch!$D$8:$R$1000,11,0)</f>
        <v>#N/A</v>
      </c>
      <c r="J119" s="240" t="e">
        <f aca="false">VLOOKUP($A119,[5]CurveFetch!$D$8:$R$1000,8,0)</f>
        <v>#N/A</v>
      </c>
      <c r="K119" s="240" t="e">
        <f aca="false">C119-J119</f>
        <v>#N/A</v>
      </c>
      <c r="L119" s="240" t="e">
        <f aca="false">C119-F119</f>
        <v>#N/A</v>
      </c>
      <c r="M119" s="240" t="e">
        <f aca="false">($B119+$C119)*$M$1</f>
        <v>#N/A</v>
      </c>
      <c r="N119" s="69" t="n">
        <f aca="false">DATE(YEAR(N118),MONTH(N118)+1,1)</f>
        <v>49461</v>
      </c>
      <c r="O119" s="240" t="e">
        <f aca="false">VLOOKUP($A119,[5]CurveFetch!$D$8:$V$1000,16,0)</f>
        <v>#N/A</v>
      </c>
      <c r="P119" s="241" t="e">
        <f aca="false">O119/2</f>
        <v>#N/A</v>
      </c>
      <c r="Q119" s="240" t="e">
        <f aca="false">VLOOKUP($A119,[5]CurveFetch!$D$8:$V$1000,16,0)</f>
        <v>#N/A</v>
      </c>
      <c r="R119" s="241" t="e">
        <f aca="false">Q119/2</f>
        <v>#N/A</v>
      </c>
      <c r="S119" s="240" t="e">
        <f aca="false">VLOOKUP($A119,[5]CurveFetch!$D$8:$V$1000,16,0)</f>
        <v>#N/A</v>
      </c>
      <c r="T119" s="241" t="e">
        <f aca="false">S119/2</f>
        <v>#N/A</v>
      </c>
    </row>
    <row r="120" customFormat="false" ht="11.25" hidden="false" customHeight="false" outlineLevel="0" collapsed="false">
      <c r="A120" s="69" t="n">
        <f aca="false">DATE(YEAR(A119),MONTH(A119)+1,1)</f>
        <v>49491</v>
      </c>
      <c r="B120" s="240" t="e">
        <f aca="false">VLOOKUP($A120,[5]CurveFetch!$D$8:$R$1000,2,0)</f>
        <v>#N/A</v>
      </c>
      <c r="C120" s="240" t="e">
        <f aca="false">VLOOKUP($A120,[5]CurveFetch!$D$8:$R$1000,7,0)</f>
        <v>#N/A</v>
      </c>
      <c r="D120" s="240" t="e">
        <f aca="false">VLOOKUP($A120,[5]CurveFetch!$D$8:$R$1000,5,0)</f>
        <v>#N/A</v>
      </c>
      <c r="E120" s="240" t="e">
        <f aca="false">VLOOKUP($A120,[5]CurveFetch!$D$8:$R$1000,4,0)</f>
        <v>#N/A</v>
      </c>
      <c r="F120" s="240" t="e">
        <f aca="false">VLOOKUP($A120,[5]CurveFetch!$D$8:$R$1000,15,0)</f>
        <v>#N/A</v>
      </c>
      <c r="G120" s="240" t="e">
        <f aca="false">VLOOKUP($A120,[5]CurveFetch!$D$8:$R$1000,3,0)</f>
        <v>#N/A</v>
      </c>
      <c r="H120" s="240" t="e">
        <f aca="false">VLOOKUP($A120,[5]CurveFetch!$D$8:$R$1000,9,0)</f>
        <v>#N/A</v>
      </c>
      <c r="I120" s="240" t="e">
        <f aca="false">VLOOKUP($A120,[5]CurveFetch!$D$8:$R$1000,11,0)</f>
        <v>#N/A</v>
      </c>
      <c r="J120" s="240" t="e">
        <f aca="false">VLOOKUP($A120,[5]CurveFetch!$D$8:$R$1000,8,0)</f>
        <v>#N/A</v>
      </c>
      <c r="K120" s="240" t="e">
        <f aca="false">C120-J120</f>
        <v>#N/A</v>
      </c>
      <c r="L120" s="240" t="e">
        <f aca="false">C120-F120</f>
        <v>#N/A</v>
      </c>
      <c r="M120" s="240" t="e">
        <f aca="false">($B120+$C120)*$M$1</f>
        <v>#N/A</v>
      </c>
      <c r="N120" s="69" t="n">
        <f aca="false">DATE(YEAR(N119),MONTH(N119)+1,1)</f>
        <v>49491</v>
      </c>
      <c r="O120" s="240" t="e">
        <f aca="false">VLOOKUP($A120,[5]CurveFetch!$D$8:$V$1000,16,0)</f>
        <v>#N/A</v>
      </c>
      <c r="P120" s="241" t="e">
        <f aca="false">O120/2</f>
        <v>#N/A</v>
      </c>
      <c r="Q120" s="240" t="e">
        <f aca="false">VLOOKUP($A120,[5]CurveFetch!$D$8:$V$1000,16,0)</f>
        <v>#N/A</v>
      </c>
      <c r="R120" s="241" t="e">
        <f aca="false">Q120/2</f>
        <v>#N/A</v>
      </c>
      <c r="S120" s="240" t="e">
        <f aca="false">VLOOKUP($A120,[5]CurveFetch!$D$8:$V$1000,16,0)</f>
        <v>#N/A</v>
      </c>
      <c r="T120" s="241" t="e">
        <f aca="false">S120/2</f>
        <v>#N/A</v>
      </c>
    </row>
    <row r="121" customFormat="false" ht="11.25" hidden="false" customHeight="false" outlineLevel="0" collapsed="false">
      <c r="A121" s="69" t="n">
        <f aca="false">DATE(YEAR(A120),MONTH(A120)+1,1)</f>
        <v>49522</v>
      </c>
      <c r="B121" s="240" t="e">
        <f aca="false">VLOOKUP($A121,[5]CurveFetch!$D$8:$R$1000,2,0)</f>
        <v>#N/A</v>
      </c>
      <c r="C121" s="240" t="e">
        <f aca="false">VLOOKUP($A121,[5]CurveFetch!$D$8:$R$1000,7,0)</f>
        <v>#N/A</v>
      </c>
      <c r="D121" s="240" t="e">
        <f aca="false">VLOOKUP($A121,[5]CurveFetch!$D$8:$R$1000,5,0)</f>
        <v>#N/A</v>
      </c>
      <c r="E121" s="240" t="e">
        <f aca="false">VLOOKUP($A121,[5]CurveFetch!$D$8:$R$1000,4,0)</f>
        <v>#N/A</v>
      </c>
      <c r="F121" s="240" t="e">
        <f aca="false">VLOOKUP($A121,[5]CurveFetch!$D$8:$R$1000,15,0)</f>
        <v>#N/A</v>
      </c>
      <c r="G121" s="240" t="e">
        <f aca="false">VLOOKUP($A121,[5]CurveFetch!$D$8:$R$1000,3,0)</f>
        <v>#N/A</v>
      </c>
      <c r="H121" s="240" t="e">
        <f aca="false">VLOOKUP($A121,[5]CurveFetch!$D$8:$R$1000,9,0)</f>
        <v>#N/A</v>
      </c>
      <c r="I121" s="240" t="e">
        <f aca="false">VLOOKUP($A121,[5]CurveFetch!$D$8:$R$1000,11,0)</f>
        <v>#N/A</v>
      </c>
      <c r="J121" s="240" t="e">
        <f aca="false">VLOOKUP($A121,[5]CurveFetch!$D$8:$R$1000,8,0)</f>
        <v>#N/A</v>
      </c>
      <c r="K121" s="240" t="e">
        <f aca="false">C121-J121</f>
        <v>#N/A</v>
      </c>
      <c r="L121" s="240" t="e">
        <f aca="false">C121-F121</f>
        <v>#N/A</v>
      </c>
      <c r="M121" s="240" t="e">
        <f aca="false">($B121+$C121)*$M$1</f>
        <v>#N/A</v>
      </c>
      <c r="N121" s="69" t="n">
        <f aca="false">DATE(YEAR(N120),MONTH(N120)+1,1)</f>
        <v>49522</v>
      </c>
      <c r="O121" s="240" t="e">
        <f aca="false">VLOOKUP($A121,[5]CurveFetch!$D$8:$V$1000,16,0)</f>
        <v>#N/A</v>
      </c>
      <c r="P121" s="241" t="e">
        <f aca="false">O121/2</f>
        <v>#N/A</v>
      </c>
      <c r="Q121" s="240" t="e">
        <f aca="false">VLOOKUP($A121,[5]CurveFetch!$D$8:$V$1000,16,0)</f>
        <v>#N/A</v>
      </c>
      <c r="R121" s="241" t="e">
        <f aca="false">Q121/2</f>
        <v>#N/A</v>
      </c>
      <c r="S121" s="240" t="e">
        <f aca="false">VLOOKUP($A121,[5]CurveFetch!$D$8:$V$1000,16,0)</f>
        <v>#N/A</v>
      </c>
      <c r="T121" s="241" t="e">
        <f aca="false">S121/2</f>
        <v>#N/A</v>
      </c>
    </row>
    <row r="122" customFormat="false" ht="11.25" hidden="false" customHeight="false" outlineLevel="0" collapsed="false">
      <c r="A122" s="69" t="n">
        <f aca="false">DATE(YEAR(A121),MONTH(A121)+1,1)</f>
        <v>49553</v>
      </c>
      <c r="B122" s="240" t="e">
        <f aca="false">VLOOKUP($A122,[5]CurveFetch!$D$8:$R$1000,2,0)</f>
        <v>#N/A</v>
      </c>
      <c r="C122" s="240" t="e">
        <f aca="false">VLOOKUP($A122,[5]CurveFetch!$D$8:$R$1000,7,0)</f>
        <v>#N/A</v>
      </c>
      <c r="D122" s="240" t="e">
        <f aca="false">VLOOKUP($A122,[5]CurveFetch!$D$8:$R$1000,5,0)</f>
        <v>#N/A</v>
      </c>
      <c r="E122" s="240" t="e">
        <f aca="false">VLOOKUP($A122,[5]CurveFetch!$D$8:$R$1000,4,0)</f>
        <v>#N/A</v>
      </c>
      <c r="F122" s="240" t="e">
        <f aca="false">VLOOKUP($A122,[5]CurveFetch!$D$8:$R$1000,15,0)</f>
        <v>#N/A</v>
      </c>
      <c r="G122" s="240" t="e">
        <f aca="false">VLOOKUP($A122,[5]CurveFetch!$D$8:$R$1000,3,0)</f>
        <v>#N/A</v>
      </c>
      <c r="H122" s="240" t="e">
        <f aca="false">VLOOKUP($A122,[5]CurveFetch!$D$8:$R$1000,9,0)</f>
        <v>#N/A</v>
      </c>
      <c r="I122" s="240" t="e">
        <f aca="false">VLOOKUP($A122,[5]CurveFetch!$D$8:$R$1000,11,0)</f>
        <v>#N/A</v>
      </c>
      <c r="J122" s="240" t="e">
        <f aca="false">VLOOKUP($A122,[5]CurveFetch!$D$8:$R$1000,8,0)</f>
        <v>#N/A</v>
      </c>
      <c r="K122" s="240" t="e">
        <f aca="false">C122-J122</f>
        <v>#N/A</v>
      </c>
      <c r="L122" s="240" t="e">
        <f aca="false">C122-F122</f>
        <v>#N/A</v>
      </c>
      <c r="M122" s="240" t="e">
        <f aca="false">($B122+$C122)*$M$1</f>
        <v>#N/A</v>
      </c>
      <c r="N122" s="69" t="n">
        <f aca="false">DATE(YEAR(N121),MONTH(N121)+1,1)</f>
        <v>49553</v>
      </c>
      <c r="O122" s="240" t="e">
        <f aca="false">VLOOKUP($A122,[5]CurveFetch!$D$8:$V$1000,16,0)</f>
        <v>#N/A</v>
      </c>
      <c r="P122" s="241" t="e">
        <f aca="false">O122/2</f>
        <v>#N/A</v>
      </c>
      <c r="Q122" s="240" t="e">
        <f aca="false">VLOOKUP($A122,[5]CurveFetch!$D$8:$V$1000,16,0)</f>
        <v>#N/A</v>
      </c>
      <c r="R122" s="241" t="e">
        <f aca="false">Q122/2</f>
        <v>#N/A</v>
      </c>
      <c r="S122" s="240" t="e">
        <f aca="false">VLOOKUP($A122,[5]CurveFetch!$D$8:$V$1000,16,0)</f>
        <v>#N/A</v>
      </c>
      <c r="T122" s="241" t="e">
        <f aca="false">S122/2</f>
        <v>#N/A</v>
      </c>
    </row>
    <row r="123" customFormat="false" ht="11.25" hidden="false" customHeight="false" outlineLevel="0" collapsed="false">
      <c r="A123" s="69" t="n">
        <f aca="false">DATE(YEAR(A122),MONTH(A122)+1,1)</f>
        <v>49583</v>
      </c>
      <c r="B123" s="240" t="e">
        <f aca="false">VLOOKUP($A123,[5]CurveFetch!$D$8:$R$1000,2,0)</f>
        <v>#N/A</v>
      </c>
      <c r="C123" s="240" t="e">
        <f aca="false">VLOOKUP($A123,[5]CurveFetch!$D$8:$R$1000,7,0)</f>
        <v>#N/A</v>
      </c>
      <c r="D123" s="240" t="e">
        <f aca="false">VLOOKUP($A123,[5]CurveFetch!$D$8:$R$1000,5,0)</f>
        <v>#N/A</v>
      </c>
      <c r="E123" s="240" t="e">
        <f aca="false">VLOOKUP($A123,[5]CurveFetch!$D$8:$R$1000,4,0)</f>
        <v>#N/A</v>
      </c>
      <c r="F123" s="240" t="e">
        <f aca="false">VLOOKUP($A123,[5]CurveFetch!$D$8:$R$1000,15,0)</f>
        <v>#N/A</v>
      </c>
      <c r="G123" s="240" t="e">
        <f aca="false">VLOOKUP($A123,[5]CurveFetch!$D$8:$R$1000,3,0)</f>
        <v>#N/A</v>
      </c>
      <c r="H123" s="240" t="e">
        <f aca="false">VLOOKUP($A123,[5]CurveFetch!$D$8:$R$1000,9,0)</f>
        <v>#N/A</v>
      </c>
      <c r="I123" s="240" t="e">
        <f aca="false">VLOOKUP($A123,[5]CurveFetch!$D$8:$R$1000,11,0)</f>
        <v>#N/A</v>
      </c>
      <c r="J123" s="240" t="e">
        <f aca="false">VLOOKUP($A123,[5]CurveFetch!$D$8:$R$1000,8,0)</f>
        <v>#N/A</v>
      </c>
      <c r="K123" s="240" t="e">
        <f aca="false">C123-J123</f>
        <v>#N/A</v>
      </c>
      <c r="L123" s="240" t="e">
        <f aca="false">C123-F123</f>
        <v>#N/A</v>
      </c>
      <c r="M123" s="240" t="e">
        <f aca="false">($B123+$C123)*$M$1</f>
        <v>#N/A</v>
      </c>
      <c r="N123" s="69" t="n">
        <f aca="false">DATE(YEAR(N122),MONTH(N122)+1,1)</f>
        <v>49583</v>
      </c>
      <c r="O123" s="240" t="e">
        <f aca="false">VLOOKUP($A123,[5]CurveFetch!$D$8:$V$1000,16,0)</f>
        <v>#N/A</v>
      </c>
      <c r="P123" s="241" t="e">
        <f aca="false">O123/2</f>
        <v>#N/A</v>
      </c>
      <c r="Q123" s="240" t="e">
        <f aca="false">VLOOKUP($A123,[5]CurveFetch!$D$8:$V$1000,16,0)</f>
        <v>#N/A</v>
      </c>
      <c r="R123" s="241" t="e">
        <f aca="false">Q123/2</f>
        <v>#N/A</v>
      </c>
      <c r="S123" s="240" t="e">
        <f aca="false">VLOOKUP($A123,[5]CurveFetch!$D$8:$V$1000,16,0)</f>
        <v>#N/A</v>
      </c>
      <c r="T123" s="241" t="e">
        <f aca="false">S123/2</f>
        <v>#N/A</v>
      </c>
    </row>
    <row r="124" customFormat="false" ht="11.25" hidden="false" customHeight="false" outlineLevel="0" collapsed="false">
      <c r="A124" s="69" t="n">
        <f aca="false">DATE(YEAR(A123),MONTH(A123)+1,1)</f>
        <v>49614</v>
      </c>
      <c r="B124" s="240" t="e">
        <f aca="false">VLOOKUP($A124,[5]CurveFetch!$D$8:$R$1000,2,0)</f>
        <v>#N/A</v>
      </c>
      <c r="C124" s="240" t="e">
        <f aca="false">VLOOKUP($A124,[5]CurveFetch!$D$8:$R$1000,7,0)</f>
        <v>#N/A</v>
      </c>
      <c r="D124" s="240" t="e">
        <f aca="false">VLOOKUP($A124,[5]CurveFetch!$D$8:$R$1000,5,0)</f>
        <v>#N/A</v>
      </c>
      <c r="E124" s="240" t="e">
        <f aca="false">VLOOKUP($A124,[5]CurveFetch!$D$8:$R$1000,4,0)</f>
        <v>#N/A</v>
      </c>
      <c r="F124" s="240" t="e">
        <f aca="false">VLOOKUP($A124,[5]CurveFetch!$D$8:$R$1000,15,0)</f>
        <v>#N/A</v>
      </c>
      <c r="G124" s="240" t="e">
        <f aca="false">VLOOKUP($A124,[5]CurveFetch!$D$8:$R$1000,3,0)</f>
        <v>#N/A</v>
      </c>
      <c r="H124" s="240" t="e">
        <f aca="false">VLOOKUP($A124,[5]CurveFetch!$D$8:$R$1000,9,0)</f>
        <v>#N/A</v>
      </c>
      <c r="I124" s="240" t="e">
        <f aca="false">VLOOKUP($A124,[5]CurveFetch!$D$8:$R$1000,11,0)</f>
        <v>#N/A</v>
      </c>
      <c r="J124" s="240" t="e">
        <f aca="false">VLOOKUP($A124,[5]CurveFetch!$D$8:$R$1000,8,0)</f>
        <v>#N/A</v>
      </c>
      <c r="K124" s="240" t="e">
        <f aca="false">C124-J124</f>
        <v>#N/A</v>
      </c>
      <c r="L124" s="240" t="e">
        <f aca="false">C124-F124</f>
        <v>#N/A</v>
      </c>
      <c r="M124" s="240" t="e">
        <f aca="false">($B124+$C124)*$M$1</f>
        <v>#N/A</v>
      </c>
      <c r="N124" s="69" t="n">
        <f aca="false">DATE(YEAR(N123),MONTH(N123)+1,1)</f>
        <v>49614</v>
      </c>
      <c r="O124" s="240" t="e">
        <f aca="false">VLOOKUP($A124,[5]CurveFetch!$D$8:$V$1000,16,0)</f>
        <v>#N/A</v>
      </c>
      <c r="P124" s="241" t="e">
        <f aca="false">O124/2</f>
        <v>#N/A</v>
      </c>
      <c r="Q124" s="240" t="e">
        <f aca="false">VLOOKUP($A124,[5]CurveFetch!$D$8:$V$1000,16,0)</f>
        <v>#N/A</v>
      </c>
      <c r="R124" s="241" t="e">
        <f aca="false">Q124/2</f>
        <v>#N/A</v>
      </c>
      <c r="S124" s="240" t="e">
        <f aca="false">VLOOKUP($A124,[5]CurveFetch!$D$8:$V$1000,16,0)</f>
        <v>#N/A</v>
      </c>
      <c r="T124" s="241" t="e">
        <f aca="false">S124/2</f>
        <v>#N/A</v>
      </c>
    </row>
    <row r="125" customFormat="false" ht="11.25" hidden="false" customHeight="false" outlineLevel="0" collapsed="false">
      <c r="A125" s="69" t="n">
        <f aca="false">DATE(YEAR(A124),MONTH(A124)+1,1)</f>
        <v>49644</v>
      </c>
      <c r="B125" s="240" t="e">
        <f aca="false">VLOOKUP($A125,[5]CurveFetch!$D$8:$R$1000,2,0)</f>
        <v>#N/A</v>
      </c>
      <c r="C125" s="240" t="e">
        <f aca="false">VLOOKUP($A125,[5]CurveFetch!$D$8:$R$1000,7,0)</f>
        <v>#N/A</v>
      </c>
      <c r="D125" s="240" t="e">
        <f aca="false">VLOOKUP($A125,[5]CurveFetch!$D$8:$R$1000,5,0)</f>
        <v>#N/A</v>
      </c>
      <c r="E125" s="240" t="e">
        <f aca="false">VLOOKUP($A125,[5]CurveFetch!$D$8:$R$1000,4,0)</f>
        <v>#N/A</v>
      </c>
      <c r="F125" s="240" t="e">
        <f aca="false">VLOOKUP($A125,[5]CurveFetch!$D$8:$R$1000,15,0)</f>
        <v>#N/A</v>
      </c>
      <c r="G125" s="240" t="e">
        <f aca="false">VLOOKUP($A125,[5]CurveFetch!$D$8:$R$1000,3,0)</f>
        <v>#N/A</v>
      </c>
      <c r="H125" s="240" t="e">
        <f aca="false">VLOOKUP($A125,[5]CurveFetch!$D$8:$R$1000,9,0)</f>
        <v>#N/A</v>
      </c>
      <c r="I125" s="240" t="e">
        <f aca="false">VLOOKUP($A125,[5]CurveFetch!$D$8:$R$1000,11,0)</f>
        <v>#N/A</v>
      </c>
      <c r="J125" s="240" t="e">
        <f aca="false">VLOOKUP($A125,[5]CurveFetch!$D$8:$R$1000,8,0)</f>
        <v>#N/A</v>
      </c>
      <c r="K125" s="240" t="e">
        <f aca="false">C125-J125</f>
        <v>#N/A</v>
      </c>
      <c r="L125" s="240" t="e">
        <f aca="false">C125-F125</f>
        <v>#N/A</v>
      </c>
      <c r="M125" s="240" t="e">
        <f aca="false">($B125+$C125)*$M$1</f>
        <v>#N/A</v>
      </c>
      <c r="N125" s="69" t="n">
        <f aca="false">DATE(YEAR(N124),MONTH(N124)+1,1)</f>
        <v>49644</v>
      </c>
      <c r="O125" s="240" t="e">
        <f aca="false">VLOOKUP($A125,[5]CurveFetch!$D$8:$V$1000,16,0)</f>
        <v>#N/A</v>
      </c>
      <c r="P125" s="241" t="e">
        <f aca="false">O125/2</f>
        <v>#N/A</v>
      </c>
      <c r="Q125" s="240" t="e">
        <f aca="false">VLOOKUP($A125,[5]CurveFetch!$D$8:$V$1000,16,0)</f>
        <v>#N/A</v>
      </c>
      <c r="R125" s="241" t="e">
        <f aca="false">Q125/2</f>
        <v>#N/A</v>
      </c>
      <c r="S125" s="240" t="e">
        <f aca="false">VLOOKUP($A125,[5]CurveFetch!$D$8:$V$1000,16,0)</f>
        <v>#N/A</v>
      </c>
      <c r="T125" s="241" t="e">
        <f aca="false">S125/2</f>
        <v>#N/A</v>
      </c>
    </row>
    <row r="126" customFormat="false" ht="11.25" hidden="false" customHeight="false" outlineLevel="0" collapsed="false">
      <c r="A126" s="69" t="n">
        <f aca="false">DATE(YEAR(A125),MONTH(A125)+1,1)</f>
        <v>49675</v>
      </c>
      <c r="B126" s="240" t="e">
        <f aca="false">VLOOKUP($A126,[5]CurveFetch!$D$8:$R$1000,2,0)</f>
        <v>#N/A</v>
      </c>
      <c r="C126" s="240" t="e">
        <f aca="false">VLOOKUP($A126,[5]CurveFetch!$D$8:$R$1000,7,0)</f>
        <v>#N/A</v>
      </c>
      <c r="D126" s="240" t="e">
        <f aca="false">VLOOKUP($A126,[5]CurveFetch!$D$8:$R$1000,5,0)</f>
        <v>#N/A</v>
      </c>
      <c r="E126" s="240" t="e">
        <f aca="false">VLOOKUP($A126,[5]CurveFetch!$D$8:$R$1000,4,0)</f>
        <v>#N/A</v>
      </c>
      <c r="F126" s="240" t="e">
        <f aca="false">VLOOKUP($A126,[5]CurveFetch!$D$8:$R$1000,15,0)</f>
        <v>#N/A</v>
      </c>
      <c r="G126" s="240" t="e">
        <f aca="false">VLOOKUP($A126,[5]CurveFetch!$D$8:$R$1000,3,0)</f>
        <v>#N/A</v>
      </c>
      <c r="H126" s="240" t="e">
        <f aca="false">VLOOKUP($A126,[5]CurveFetch!$D$8:$R$1000,9,0)</f>
        <v>#N/A</v>
      </c>
      <c r="I126" s="240" t="e">
        <f aca="false">VLOOKUP($A126,[5]CurveFetch!$D$8:$R$1000,11,0)</f>
        <v>#N/A</v>
      </c>
      <c r="J126" s="240" t="e">
        <f aca="false">VLOOKUP($A126,[5]CurveFetch!$D$8:$R$1000,8,0)</f>
        <v>#N/A</v>
      </c>
      <c r="K126" s="240" t="e">
        <f aca="false">C126-J126</f>
        <v>#N/A</v>
      </c>
      <c r="L126" s="240" t="e">
        <f aca="false">C126-F126</f>
        <v>#N/A</v>
      </c>
      <c r="M126" s="240" t="e">
        <f aca="false">($B126+$C126)*$M$1</f>
        <v>#N/A</v>
      </c>
      <c r="N126" s="69" t="n">
        <f aca="false">DATE(YEAR(N125),MONTH(N125)+1,1)</f>
        <v>49675</v>
      </c>
      <c r="O126" s="240" t="e">
        <f aca="false">VLOOKUP($A126,[5]CurveFetch!$D$8:$V$1000,16,0)</f>
        <v>#N/A</v>
      </c>
      <c r="P126" s="241" t="e">
        <f aca="false">O126/2</f>
        <v>#N/A</v>
      </c>
      <c r="Q126" s="240" t="e">
        <f aca="false">VLOOKUP($A126,[5]CurveFetch!$D$8:$V$1000,16,0)</f>
        <v>#N/A</v>
      </c>
      <c r="R126" s="241" t="e">
        <f aca="false">Q126/2</f>
        <v>#N/A</v>
      </c>
      <c r="S126" s="240" t="e">
        <f aca="false">VLOOKUP($A126,[5]CurveFetch!$D$8:$V$1000,16,0)</f>
        <v>#N/A</v>
      </c>
      <c r="T126" s="241" t="e">
        <f aca="false">S126/2</f>
        <v>#N/A</v>
      </c>
    </row>
    <row r="127" customFormat="false" ht="11.25" hidden="false" customHeight="false" outlineLevel="0" collapsed="false">
      <c r="A127" s="69" t="n">
        <f aca="false">DATE(YEAR(A126),MONTH(A126)+1,1)</f>
        <v>49706</v>
      </c>
      <c r="B127" s="240" t="e">
        <f aca="false">VLOOKUP($A127,[5]CurveFetch!$D$8:$R$1000,2,0)</f>
        <v>#N/A</v>
      </c>
      <c r="C127" s="240" t="e">
        <f aca="false">VLOOKUP($A127,[5]CurveFetch!$D$8:$R$1000,7,0)</f>
        <v>#N/A</v>
      </c>
      <c r="D127" s="240" t="e">
        <f aca="false">VLOOKUP($A127,[5]CurveFetch!$D$8:$R$1000,5,0)</f>
        <v>#N/A</v>
      </c>
      <c r="E127" s="240" t="e">
        <f aca="false">VLOOKUP($A127,[5]CurveFetch!$D$8:$R$1000,4,0)</f>
        <v>#N/A</v>
      </c>
      <c r="F127" s="240" t="e">
        <f aca="false">VLOOKUP($A127,[5]CurveFetch!$D$8:$R$1000,15,0)</f>
        <v>#N/A</v>
      </c>
      <c r="G127" s="240" t="e">
        <f aca="false">VLOOKUP($A127,[5]CurveFetch!$D$8:$R$1000,3,0)</f>
        <v>#N/A</v>
      </c>
      <c r="H127" s="240" t="e">
        <f aca="false">VLOOKUP($A127,[5]CurveFetch!$D$8:$R$1000,9,0)</f>
        <v>#N/A</v>
      </c>
      <c r="I127" s="240" t="e">
        <f aca="false">VLOOKUP($A127,[5]CurveFetch!$D$8:$R$1000,11,0)</f>
        <v>#N/A</v>
      </c>
      <c r="J127" s="240" t="e">
        <f aca="false">VLOOKUP($A127,[5]CurveFetch!$D$8:$R$1000,8,0)</f>
        <v>#N/A</v>
      </c>
      <c r="K127" s="240" t="e">
        <f aca="false">C127-J127</f>
        <v>#N/A</v>
      </c>
      <c r="L127" s="240" t="e">
        <f aca="false">C127-F127</f>
        <v>#N/A</v>
      </c>
      <c r="M127" s="240" t="e">
        <f aca="false">($B127+$C127)*$M$1</f>
        <v>#N/A</v>
      </c>
      <c r="N127" s="69" t="n">
        <f aca="false">DATE(YEAR(N126),MONTH(N126)+1,1)</f>
        <v>49706</v>
      </c>
      <c r="O127" s="240" t="e">
        <f aca="false">VLOOKUP($A127,[5]CurveFetch!$D$8:$V$1000,16,0)</f>
        <v>#N/A</v>
      </c>
      <c r="P127" s="241" t="e">
        <f aca="false">O127/2</f>
        <v>#N/A</v>
      </c>
      <c r="Q127" s="240" t="e">
        <f aca="false">VLOOKUP($A127,[5]CurveFetch!$D$8:$V$1000,16,0)</f>
        <v>#N/A</v>
      </c>
      <c r="R127" s="241" t="e">
        <f aca="false">Q127/2</f>
        <v>#N/A</v>
      </c>
      <c r="S127" s="240" t="e">
        <f aca="false">VLOOKUP($A127,[5]CurveFetch!$D$8:$V$1000,16,0)</f>
        <v>#N/A</v>
      </c>
      <c r="T127" s="241" t="e">
        <f aca="false">S127/2</f>
        <v>#N/A</v>
      </c>
    </row>
    <row r="128" customFormat="false" ht="11.25" hidden="false" customHeight="false" outlineLevel="0" collapsed="false">
      <c r="A128" s="69" t="n">
        <f aca="false">DATE(YEAR(A127),MONTH(A127)+1,1)</f>
        <v>49735</v>
      </c>
      <c r="B128" s="240" t="e">
        <f aca="false">VLOOKUP($A128,[5]CurveFetch!$D$8:$R$1000,2,0)</f>
        <v>#N/A</v>
      </c>
      <c r="C128" s="240" t="e">
        <f aca="false">VLOOKUP($A128,[5]CurveFetch!$D$8:$R$1000,7,0)</f>
        <v>#N/A</v>
      </c>
      <c r="D128" s="240" t="e">
        <f aca="false">VLOOKUP($A128,[5]CurveFetch!$D$8:$R$1000,5,0)</f>
        <v>#N/A</v>
      </c>
      <c r="E128" s="240" t="e">
        <f aca="false">VLOOKUP($A128,[5]CurveFetch!$D$8:$R$1000,4,0)</f>
        <v>#N/A</v>
      </c>
      <c r="F128" s="240" t="e">
        <f aca="false">VLOOKUP($A128,[5]CurveFetch!$D$8:$R$1000,15,0)</f>
        <v>#N/A</v>
      </c>
      <c r="G128" s="240" t="e">
        <f aca="false">VLOOKUP($A128,[5]CurveFetch!$D$8:$R$1000,3,0)</f>
        <v>#N/A</v>
      </c>
      <c r="H128" s="240" t="e">
        <f aca="false">VLOOKUP($A128,[5]CurveFetch!$D$8:$R$1000,9,0)</f>
        <v>#N/A</v>
      </c>
      <c r="I128" s="240" t="e">
        <f aca="false">VLOOKUP($A128,[5]CurveFetch!$D$8:$R$1000,11,0)</f>
        <v>#N/A</v>
      </c>
      <c r="J128" s="240" t="e">
        <f aca="false">VLOOKUP($A128,[5]CurveFetch!$D$8:$R$1000,8,0)</f>
        <v>#N/A</v>
      </c>
      <c r="K128" s="240" t="e">
        <f aca="false">C128-J128</f>
        <v>#N/A</v>
      </c>
      <c r="L128" s="240" t="e">
        <f aca="false">C128-F128</f>
        <v>#N/A</v>
      </c>
      <c r="M128" s="240" t="e">
        <f aca="false">($B128+$C128)*$M$1</f>
        <v>#N/A</v>
      </c>
      <c r="N128" s="69" t="n">
        <f aca="false">DATE(YEAR(N127),MONTH(N127)+1,1)</f>
        <v>49735</v>
      </c>
      <c r="O128" s="240" t="e">
        <f aca="false">VLOOKUP($A128,[5]CurveFetch!$D$8:$V$1000,16,0)</f>
        <v>#N/A</v>
      </c>
      <c r="P128" s="241" t="e">
        <f aca="false">O128/2</f>
        <v>#N/A</v>
      </c>
      <c r="Q128" s="240" t="e">
        <f aca="false">VLOOKUP($A128,[5]CurveFetch!$D$8:$V$1000,16,0)</f>
        <v>#N/A</v>
      </c>
      <c r="R128" s="241" t="e">
        <f aca="false">Q128/2</f>
        <v>#N/A</v>
      </c>
      <c r="S128" s="240" t="e">
        <f aca="false">VLOOKUP($A128,[5]CurveFetch!$D$8:$V$1000,16,0)</f>
        <v>#N/A</v>
      </c>
      <c r="T128" s="241" t="e">
        <f aca="false">S128/2</f>
        <v>#N/A</v>
      </c>
    </row>
    <row r="129" customFormat="false" ht="11.25" hidden="false" customHeight="false" outlineLevel="0" collapsed="false">
      <c r="A129" s="69" t="n">
        <f aca="false">DATE(YEAR(A128),MONTH(A128)+1,1)</f>
        <v>49766</v>
      </c>
      <c r="B129" s="240" t="e">
        <f aca="false">VLOOKUP($A129,[5]CurveFetch!$D$8:$R$1000,2,0)</f>
        <v>#N/A</v>
      </c>
      <c r="C129" s="240" t="e">
        <f aca="false">VLOOKUP($A129,[5]CurveFetch!$D$8:$R$1000,7,0)</f>
        <v>#N/A</v>
      </c>
      <c r="D129" s="240" t="e">
        <f aca="false">VLOOKUP($A129,[5]CurveFetch!$D$8:$R$1000,5,0)</f>
        <v>#N/A</v>
      </c>
      <c r="E129" s="240" t="e">
        <f aca="false">VLOOKUP($A129,[5]CurveFetch!$D$8:$R$1000,4,0)</f>
        <v>#N/A</v>
      </c>
      <c r="F129" s="240" t="e">
        <f aca="false">VLOOKUP($A129,[5]CurveFetch!$D$8:$R$1000,15,0)</f>
        <v>#N/A</v>
      </c>
      <c r="G129" s="240" t="e">
        <f aca="false">VLOOKUP($A129,[5]CurveFetch!$D$8:$R$1000,3,0)</f>
        <v>#N/A</v>
      </c>
      <c r="H129" s="240" t="e">
        <f aca="false">VLOOKUP($A129,[5]CurveFetch!$D$8:$R$1000,9,0)</f>
        <v>#N/A</v>
      </c>
      <c r="I129" s="240" t="e">
        <f aca="false">VLOOKUP($A129,[5]CurveFetch!$D$8:$R$1000,11,0)</f>
        <v>#N/A</v>
      </c>
      <c r="J129" s="240" t="e">
        <f aca="false">VLOOKUP($A129,[5]CurveFetch!$D$8:$R$1000,8,0)</f>
        <v>#N/A</v>
      </c>
      <c r="K129" s="240" t="e">
        <f aca="false">C129-J129</f>
        <v>#N/A</v>
      </c>
      <c r="L129" s="240" t="e">
        <f aca="false">C129-F129</f>
        <v>#N/A</v>
      </c>
      <c r="M129" s="240" t="e">
        <f aca="false">($B129+$C129)*$M$1</f>
        <v>#N/A</v>
      </c>
      <c r="N129" s="69" t="n">
        <f aca="false">DATE(YEAR(N128),MONTH(N128)+1,1)</f>
        <v>49766</v>
      </c>
      <c r="O129" s="240" t="e">
        <f aca="false">VLOOKUP($A129,[5]CurveFetch!$D$8:$V$1000,16,0)</f>
        <v>#N/A</v>
      </c>
      <c r="P129" s="241" t="e">
        <f aca="false">O129/2</f>
        <v>#N/A</v>
      </c>
      <c r="Q129" s="240" t="e">
        <f aca="false">VLOOKUP($A129,[5]CurveFetch!$D$8:$V$1000,16,0)</f>
        <v>#N/A</v>
      </c>
      <c r="R129" s="241" t="e">
        <f aca="false">Q129/2</f>
        <v>#N/A</v>
      </c>
      <c r="S129" s="240" t="e">
        <f aca="false">VLOOKUP($A129,[5]CurveFetch!$D$8:$V$1000,16,0)</f>
        <v>#N/A</v>
      </c>
      <c r="T129" s="241" t="e">
        <f aca="false">S129/2</f>
        <v>#N/A</v>
      </c>
    </row>
    <row r="130" customFormat="false" ht="11.25" hidden="false" customHeight="false" outlineLevel="0" collapsed="false">
      <c r="A130" s="69" t="n">
        <f aca="false">DATE(YEAR(A129),MONTH(A129)+1,1)</f>
        <v>49796</v>
      </c>
      <c r="B130" s="240" t="e">
        <f aca="false">VLOOKUP($A130,[5]CurveFetch!$D$8:$R$1000,2,0)</f>
        <v>#N/A</v>
      </c>
      <c r="C130" s="240" t="e">
        <f aca="false">VLOOKUP($A130,[5]CurveFetch!$D$8:$R$1000,7,0)</f>
        <v>#N/A</v>
      </c>
      <c r="D130" s="240" t="e">
        <f aca="false">VLOOKUP($A130,[5]CurveFetch!$D$8:$R$1000,5,0)</f>
        <v>#N/A</v>
      </c>
      <c r="E130" s="240" t="e">
        <f aca="false">VLOOKUP($A130,[5]CurveFetch!$D$8:$R$1000,4,0)</f>
        <v>#N/A</v>
      </c>
      <c r="F130" s="240" t="e">
        <f aca="false">VLOOKUP($A130,[5]CurveFetch!$D$8:$R$1000,15,0)</f>
        <v>#N/A</v>
      </c>
      <c r="G130" s="240" t="e">
        <f aca="false">VLOOKUP($A130,[5]CurveFetch!$D$8:$R$1000,3,0)</f>
        <v>#N/A</v>
      </c>
      <c r="H130" s="240" t="e">
        <f aca="false">VLOOKUP($A130,[5]CurveFetch!$D$8:$R$1000,9,0)</f>
        <v>#N/A</v>
      </c>
      <c r="I130" s="240" t="e">
        <f aca="false">VLOOKUP($A130,[5]CurveFetch!$D$8:$R$1000,11,0)</f>
        <v>#N/A</v>
      </c>
      <c r="J130" s="240" t="e">
        <f aca="false">VLOOKUP($A130,[5]CurveFetch!$D$8:$R$1000,8,0)</f>
        <v>#N/A</v>
      </c>
      <c r="K130" s="240" t="e">
        <f aca="false">C130-J130</f>
        <v>#N/A</v>
      </c>
      <c r="L130" s="240" t="e">
        <f aca="false">C130-F130</f>
        <v>#N/A</v>
      </c>
      <c r="M130" s="240" t="e">
        <f aca="false">($B130+$C130)*$M$1</f>
        <v>#N/A</v>
      </c>
      <c r="N130" s="69" t="n">
        <f aca="false">DATE(YEAR(N129),MONTH(N129)+1,1)</f>
        <v>49796</v>
      </c>
      <c r="O130" s="240" t="e">
        <f aca="false">VLOOKUP($A130,[5]CurveFetch!$D$8:$V$1000,16,0)</f>
        <v>#N/A</v>
      </c>
      <c r="P130" s="241" t="e">
        <f aca="false">O130/2</f>
        <v>#N/A</v>
      </c>
      <c r="Q130" s="240" t="e">
        <f aca="false">VLOOKUP($A130,[5]CurveFetch!$D$8:$V$1000,16,0)</f>
        <v>#N/A</v>
      </c>
      <c r="R130" s="241" t="e">
        <f aca="false">Q130/2</f>
        <v>#N/A</v>
      </c>
      <c r="S130" s="240" t="e">
        <f aca="false">VLOOKUP($A130,[5]CurveFetch!$D$8:$V$1000,16,0)</f>
        <v>#N/A</v>
      </c>
      <c r="T130" s="241" t="e">
        <f aca="false">S130/2</f>
        <v>#N/A</v>
      </c>
    </row>
    <row r="131" customFormat="false" ht="11.25" hidden="false" customHeight="false" outlineLevel="0" collapsed="false">
      <c r="A131" s="69" t="n">
        <f aca="false">DATE(YEAR(A130),MONTH(A130)+1,1)</f>
        <v>49827</v>
      </c>
      <c r="B131" s="240" t="e">
        <f aca="false">VLOOKUP($A131,[5]CurveFetch!$D$8:$R$1000,2,0)</f>
        <v>#N/A</v>
      </c>
      <c r="C131" s="240" t="e">
        <f aca="false">VLOOKUP($A131,[5]CurveFetch!$D$8:$R$1000,7,0)</f>
        <v>#N/A</v>
      </c>
      <c r="D131" s="240" t="e">
        <f aca="false">VLOOKUP($A131,[5]CurveFetch!$D$8:$R$1000,5,0)</f>
        <v>#N/A</v>
      </c>
      <c r="E131" s="240" t="e">
        <f aca="false">VLOOKUP($A131,[5]CurveFetch!$D$8:$R$1000,4,0)</f>
        <v>#N/A</v>
      </c>
      <c r="F131" s="240" t="e">
        <f aca="false">VLOOKUP($A131,[5]CurveFetch!$D$8:$R$1000,15,0)</f>
        <v>#N/A</v>
      </c>
      <c r="G131" s="240" t="e">
        <f aca="false">VLOOKUP($A131,[5]CurveFetch!$D$8:$R$1000,3,0)</f>
        <v>#N/A</v>
      </c>
      <c r="H131" s="240" t="e">
        <f aca="false">VLOOKUP($A131,[5]CurveFetch!$D$8:$R$1000,9,0)</f>
        <v>#N/A</v>
      </c>
      <c r="I131" s="240" t="e">
        <f aca="false">VLOOKUP($A131,[5]CurveFetch!$D$8:$R$1000,11,0)</f>
        <v>#N/A</v>
      </c>
      <c r="J131" s="240" t="e">
        <f aca="false">VLOOKUP($A131,[5]CurveFetch!$D$8:$R$1000,8,0)</f>
        <v>#N/A</v>
      </c>
      <c r="K131" s="240" t="e">
        <f aca="false">C131-J131</f>
        <v>#N/A</v>
      </c>
      <c r="L131" s="240" t="e">
        <f aca="false">C131-F131</f>
        <v>#N/A</v>
      </c>
      <c r="M131" s="240" t="e">
        <f aca="false">($B131+$C131)*$M$1</f>
        <v>#N/A</v>
      </c>
      <c r="N131" s="69" t="n">
        <f aca="false">DATE(YEAR(N130),MONTH(N130)+1,1)</f>
        <v>49827</v>
      </c>
      <c r="O131" s="240" t="e">
        <f aca="false">VLOOKUP($A131,[5]CurveFetch!$D$8:$V$1000,16,0)</f>
        <v>#N/A</v>
      </c>
      <c r="P131" s="241" t="e">
        <f aca="false">O131/2</f>
        <v>#N/A</v>
      </c>
      <c r="Q131" s="240" t="e">
        <f aca="false">VLOOKUP($A131,[5]CurveFetch!$D$8:$V$1000,16,0)</f>
        <v>#N/A</v>
      </c>
      <c r="R131" s="241" t="e">
        <f aca="false">Q131/2</f>
        <v>#N/A</v>
      </c>
      <c r="S131" s="240" t="e">
        <f aca="false">VLOOKUP($A131,[5]CurveFetch!$D$8:$V$1000,16,0)</f>
        <v>#N/A</v>
      </c>
      <c r="T131" s="241" t="e">
        <f aca="false">S131/2</f>
        <v>#N/A</v>
      </c>
    </row>
    <row r="132" customFormat="false" ht="11.25" hidden="false" customHeight="false" outlineLevel="0" collapsed="false">
      <c r="A132" s="69" t="n">
        <f aca="false">DATE(YEAR(A131),MONTH(A131)+1,1)</f>
        <v>49857</v>
      </c>
      <c r="B132" s="240" t="e">
        <f aca="false">VLOOKUP($A132,[5]CurveFetch!$D$8:$R$1000,2,0)</f>
        <v>#N/A</v>
      </c>
      <c r="C132" s="240" t="e">
        <f aca="false">VLOOKUP($A132,[5]CurveFetch!$D$8:$R$1000,7,0)</f>
        <v>#N/A</v>
      </c>
      <c r="D132" s="240" t="e">
        <f aca="false">VLOOKUP($A132,[5]CurveFetch!$D$8:$R$1000,5,0)</f>
        <v>#N/A</v>
      </c>
      <c r="E132" s="240" t="e">
        <f aca="false">VLOOKUP($A132,[5]CurveFetch!$D$8:$R$1000,4,0)</f>
        <v>#N/A</v>
      </c>
      <c r="F132" s="240" t="e">
        <f aca="false">VLOOKUP($A132,[5]CurveFetch!$D$8:$R$1000,15,0)</f>
        <v>#N/A</v>
      </c>
      <c r="G132" s="240" t="e">
        <f aca="false">VLOOKUP($A132,[5]CurveFetch!$D$8:$R$1000,3,0)</f>
        <v>#N/A</v>
      </c>
      <c r="H132" s="240" t="e">
        <f aca="false">VLOOKUP($A132,[5]CurveFetch!$D$8:$R$1000,9,0)</f>
        <v>#N/A</v>
      </c>
      <c r="I132" s="240" t="e">
        <f aca="false">VLOOKUP($A132,[5]CurveFetch!$D$8:$R$1000,11,0)</f>
        <v>#N/A</v>
      </c>
      <c r="J132" s="240" t="e">
        <f aca="false">VLOOKUP($A132,[5]CurveFetch!$D$8:$R$1000,8,0)</f>
        <v>#N/A</v>
      </c>
      <c r="K132" s="240" t="e">
        <f aca="false">C132-J132</f>
        <v>#N/A</v>
      </c>
      <c r="L132" s="240" t="e">
        <f aca="false">C132-F132</f>
        <v>#N/A</v>
      </c>
      <c r="M132" s="240" t="e">
        <f aca="false">($B132+$C132)*$M$1</f>
        <v>#N/A</v>
      </c>
      <c r="N132" s="69" t="n">
        <f aca="false">DATE(YEAR(N131),MONTH(N131)+1,1)</f>
        <v>49857</v>
      </c>
      <c r="O132" s="240" t="e">
        <f aca="false">VLOOKUP($A132,[5]CurveFetch!$D$8:$V$1000,16,0)</f>
        <v>#N/A</v>
      </c>
      <c r="P132" s="241" t="e">
        <f aca="false">O132/2</f>
        <v>#N/A</v>
      </c>
      <c r="Q132" s="240" t="e">
        <f aca="false">VLOOKUP($A132,[5]CurveFetch!$D$8:$V$1000,16,0)</f>
        <v>#N/A</v>
      </c>
      <c r="R132" s="241" t="e">
        <f aca="false">Q132/2</f>
        <v>#N/A</v>
      </c>
      <c r="S132" s="240" t="e">
        <f aca="false">VLOOKUP($A132,[5]CurveFetch!$D$8:$V$1000,16,0)</f>
        <v>#N/A</v>
      </c>
      <c r="T132" s="241" t="e">
        <f aca="false">S132/2</f>
        <v>#N/A</v>
      </c>
    </row>
    <row r="133" customFormat="false" ht="11.25" hidden="false" customHeight="false" outlineLevel="0" collapsed="false">
      <c r="A133" s="69" t="n">
        <f aca="false">DATE(YEAR(A132),MONTH(A132)+1,1)</f>
        <v>49888</v>
      </c>
      <c r="B133" s="240" t="e">
        <f aca="false">VLOOKUP($A133,[5]CurveFetch!$D$8:$R$1000,2,0)</f>
        <v>#N/A</v>
      </c>
      <c r="C133" s="240" t="e">
        <f aca="false">VLOOKUP($A133,[5]CurveFetch!$D$8:$R$1000,7,0)</f>
        <v>#N/A</v>
      </c>
      <c r="D133" s="240" t="e">
        <f aca="false">VLOOKUP($A133,[5]CurveFetch!$D$8:$R$1000,5,0)</f>
        <v>#N/A</v>
      </c>
      <c r="E133" s="240" t="e">
        <f aca="false">VLOOKUP($A133,[5]CurveFetch!$D$8:$R$1000,4,0)</f>
        <v>#N/A</v>
      </c>
      <c r="F133" s="240" t="e">
        <f aca="false">VLOOKUP($A133,[5]CurveFetch!$D$8:$R$1000,15,0)</f>
        <v>#N/A</v>
      </c>
      <c r="G133" s="240" t="e">
        <f aca="false">VLOOKUP($A133,[5]CurveFetch!$D$8:$R$1000,3,0)</f>
        <v>#N/A</v>
      </c>
      <c r="H133" s="240" t="e">
        <f aca="false">VLOOKUP($A133,[5]CurveFetch!$D$8:$R$1000,9,0)</f>
        <v>#N/A</v>
      </c>
      <c r="I133" s="240" t="e">
        <f aca="false">VLOOKUP($A133,[5]CurveFetch!$D$8:$R$1000,11,0)</f>
        <v>#N/A</v>
      </c>
      <c r="J133" s="240" t="e">
        <f aca="false">VLOOKUP($A133,[5]CurveFetch!$D$8:$R$1000,8,0)</f>
        <v>#N/A</v>
      </c>
      <c r="K133" s="240" t="e">
        <f aca="false">C133-J133</f>
        <v>#N/A</v>
      </c>
      <c r="L133" s="240" t="e">
        <f aca="false">C133-F133</f>
        <v>#N/A</v>
      </c>
      <c r="M133" s="240" t="e">
        <f aca="false">($B133+$C133)*$M$1</f>
        <v>#N/A</v>
      </c>
      <c r="N133" s="69" t="n">
        <f aca="false">DATE(YEAR(N132),MONTH(N132)+1,1)</f>
        <v>49888</v>
      </c>
      <c r="O133" s="240" t="e">
        <f aca="false">VLOOKUP($A133,[5]CurveFetch!$D$8:$V$1000,16,0)</f>
        <v>#N/A</v>
      </c>
      <c r="P133" s="241" t="e">
        <f aca="false">O133/2</f>
        <v>#N/A</v>
      </c>
      <c r="Q133" s="240" t="e">
        <f aca="false">VLOOKUP($A133,[5]CurveFetch!$D$8:$V$1000,16,0)</f>
        <v>#N/A</v>
      </c>
      <c r="R133" s="241" t="e">
        <f aca="false">Q133/2</f>
        <v>#N/A</v>
      </c>
      <c r="S133" s="240" t="e">
        <f aca="false">VLOOKUP($A133,[5]CurveFetch!$D$8:$V$1000,16,0)</f>
        <v>#N/A</v>
      </c>
      <c r="T133" s="241" t="e">
        <f aca="false">S133/2</f>
        <v>#N/A</v>
      </c>
    </row>
    <row r="134" customFormat="false" ht="11.25" hidden="false" customHeight="false" outlineLevel="0" collapsed="false">
      <c r="A134" s="69" t="n">
        <f aca="false">DATE(YEAR(A133),MONTH(A133)+1,1)</f>
        <v>49919</v>
      </c>
      <c r="B134" s="240" t="e">
        <f aca="false">VLOOKUP($A134,[5]CurveFetch!$D$8:$R$1000,2,0)</f>
        <v>#N/A</v>
      </c>
      <c r="C134" s="240" t="e">
        <f aca="false">VLOOKUP($A134,[5]CurveFetch!$D$8:$R$1000,7,0)</f>
        <v>#N/A</v>
      </c>
      <c r="D134" s="240" t="e">
        <f aca="false">VLOOKUP($A134,[5]CurveFetch!$D$8:$R$1000,5,0)</f>
        <v>#N/A</v>
      </c>
      <c r="E134" s="240" t="e">
        <f aca="false">VLOOKUP($A134,[5]CurveFetch!$D$8:$R$1000,4,0)</f>
        <v>#N/A</v>
      </c>
      <c r="F134" s="240" t="e">
        <f aca="false">VLOOKUP($A134,[5]CurveFetch!$D$8:$R$1000,15,0)</f>
        <v>#N/A</v>
      </c>
      <c r="G134" s="240" t="e">
        <f aca="false">VLOOKUP($A134,[5]CurveFetch!$D$8:$R$1000,3,0)</f>
        <v>#N/A</v>
      </c>
      <c r="H134" s="240" t="e">
        <f aca="false">VLOOKUP($A134,[5]CurveFetch!$D$8:$R$1000,9,0)</f>
        <v>#N/A</v>
      </c>
      <c r="I134" s="240" t="e">
        <f aca="false">VLOOKUP($A134,[5]CurveFetch!$D$8:$R$1000,11,0)</f>
        <v>#N/A</v>
      </c>
      <c r="J134" s="240" t="e">
        <f aca="false">VLOOKUP($A134,[5]CurveFetch!$D$8:$R$1000,8,0)</f>
        <v>#N/A</v>
      </c>
      <c r="K134" s="240" t="e">
        <f aca="false">C134-J134</f>
        <v>#N/A</v>
      </c>
      <c r="L134" s="240" t="e">
        <f aca="false">C134-F134</f>
        <v>#N/A</v>
      </c>
      <c r="M134" s="240" t="e">
        <f aca="false">($B134+$C134)*$M$1</f>
        <v>#N/A</v>
      </c>
      <c r="N134" s="69" t="n">
        <f aca="false">DATE(YEAR(N133),MONTH(N133)+1,1)</f>
        <v>49919</v>
      </c>
      <c r="O134" s="240" t="e">
        <f aca="false">VLOOKUP($A134,[5]CurveFetch!$D$8:$V$1000,16,0)</f>
        <v>#N/A</v>
      </c>
      <c r="P134" s="241" t="e">
        <f aca="false">O134/2</f>
        <v>#N/A</v>
      </c>
      <c r="Q134" s="240" t="e">
        <f aca="false">VLOOKUP($A134,[5]CurveFetch!$D$8:$V$1000,16,0)</f>
        <v>#N/A</v>
      </c>
      <c r="R134" s="241" t="e">
        <f aca="false">Q134/2</f>
        <v>#N/A</v>
      </c>
      <c r="S134" s="240" t="e">
        <f aca="false">VLOOKUP($A134,[5]CurveFetch!$D$8:$V$1000,16,0)</f>
        <v>#N/A</v>
      </c>
      <c r="T134" s="241" t="e">
        <f aca="false">S134/2</f>
        <v>#N/A</v>
      </c>
    </row>
    <row r="135" customFormat="false" ht="11.25" hidden="false" customHeight="false" outlineLevel="0" collapsed="false">
      <c r="A135" s="69" t="n">
        <f aca="false">DATE(YEAR(A134),MONTH(A134)+1,1)</f>
        <v>49949</v>
      </c>
      <c r="B135" s="240" t="e">
        <f aca="false">VLOOKUP($A135,[5]CurveFetch!$D$8:$R$1000,2,0)</f>
        <v>#N/A</v>
      </c>
      <c r="C135" s="240" t="e">
        <f aca="false">VLOOKUP($A135,[5]CurveFetch!$D$8:$R$1000,7,0)</f>
        <v>#N/A</v>
      </c>
      <c r="D135" s="240" t="e">
        <f aca="false">VLOOKUP($A135,[5]CurveFetch!$D$8:$R$1000,5,0)</f>
        <v>#N/A</v>
      </c>
      <c r="E135" s="240" t="e">
        <f aca="false">VLOOKUP($A135,[5]CurveFetch!$D$8:$R$1000,4,0)</f>
        <v>#N/A</v>
      </c>
      <c r="F135" s="240" t="e">
        <f aca="false">VLOOKUP($A135,[5]CurveFetch!$D$8:$R$1000,15,0)</f>
        <v>#N/A</v>
      </c>
      <c r="G135" s="240" t="e">
        <f aca="false">VLOOKUP($A135,[5]CurveFetch!$D$8:$R$1000,3,0)</f>
        <v>#N/A</v>
      </c>
      <c r="H135" s="240" t="e">
        <f aca="false">VLOOKUP($A135,[5]CurveFetch!$D$8:$R$1000,9,0)</f>
        <v>#N/A</v>
      </c>
      <c r="I135" s="240" t="e">
        <f aca="false">VLOOKUP($A135,[5]CurveFetch!$D$8:$R$1000,11,0)</f>
        <v>#N/A</v>
      </c>
      <c r="J135" s="240" t="e">
        <f aca="false">VLOOKUP($A135,[5]CurveFetch!$D$8:$R$1000,8,0)</f>
        <v>#N/A</v>
      </c>
      <c r="K135" s="240" t="e">
        <f aca="false">C135-J135</f>
        <v>#N/A</v>
      </c>
      <c r="L135" s="240" t="e">
        <f aca="false">C135-F135</f>
        <v>#N/A</v>
      </c>
      <c r="M135" s="240" t="e">
        <f aca="false">($B135+$C135)*$M$1</f>
        <v>#N/A</v>
      </c>
      <c r="N135" s="69" t="n">
        <f aca="false">DATE(YEAR(N134),MONTH(N134)+1,1)</f>
        <v>49949</v>
      </c>
      <c r="O135" s="240" t="e">
        <f aca="false">VLOOKUP($A135,[5]CurveFetch!$D$8:$V$1000,16,0)</f>
        <v>#N/A</v>
      </c>
      <c r="P135" s="241" t="e">
        <f aca="false">O135/2</f>
        <v>#N/A</v>
      </c>
      <c r="Q135" s="240" t="e">
        <f aca="false">VLOOKUP($A135,[5]CurveFetch!$D$8:$V$1000,16,0)</f>
        <v>#N/A</v>
      </c>
      <c r="R135" s="241" t="e">
        <f aca="false">Q135/2</f>
        <v>#N/A</v>
      </c>
      <c r="S135" s="240" t="e">
        <f aca="false">VLOOKUP($A135,[5]CurveFetch!$D$8:$V$1000,16,0)</f>
        <v>#N/A</v>
      </c>
      <c r="T135" s="241" t="e">
        <f aca="false">S135/2</f>
        <v>#N/A</v>
      </c>
    </row>
    <row r="136" customFormat="false" ht="11.25" hidden="false" customHeight="false" outlineLevel="0" collapsed="false">
      <c r="A136" s="69" t="n">
        <f aca="false">DATE(YEAR(A135),MONTH(A135)+1,1)</f>
        <v>49980</v>
      </c>
      <c r="B136" s="240" t="e">
        <f aca="false">VLOOKUP($A136,[5]CurveFetch!$D$8:$R$1000,2,0)</f>
        <v>#N/A</v>
      </c>
      <c r="C136" s="240" t="e">
        <f aca="false">VLOOKUP($A136,[5]CurveFetch!$D$8:$R$1000,7,0)</f>
        <v>#N/A</v>
      </c>
      <c r="D136" s="240" t="e">
        <f aca="false">VLOOKUP($A136,[5]CurveFetch!$D$8:$R$1000,5,0)</f>
        <v>#N/A</v>
      </c>
      <c r="E136" s="240" t="e">
        <f aca="false">VLOOKUP($A136,[5]CurveFetch!$D$8:$R$1000,4,0)</f>
        <v>#N/A</v>
      </c>
      <c r="F136" s="240" t="e">
        <f aca="false">VLOOKUP($A136,[5]CurveFetch!$D$8:$R$1000,15,0)</f>
        <v>#N/A</v>
      </c>
      <c r="G136" s="240" t="e">
        <f aca="false">VLOOKUP($A136,[5]CurveFetch!$D$8:$R$1000,3,0)</f>
        <v>#N/A</v>
      </c>
      <c r="H136" s="240" t="e">
        <f aca="false">VLOOKUP($A136,[5]CurveFetch!$D$8:$R$1000,9,0)</f>
        <v>#N/A</v>
      </c>
      <c r="I136" s="240" t="e">
        <f aca="false">VLOOKUP($A136,[5]CurveFetch!$D$8:$R$1000,11,0)</f>
        <v>#N/A</v>
      </c>
      <c r="J136" s="240" t="e">
        <f aca="false">VLOOKUP($A136,[5]CurveFetch!$D$8:$R$1000,8,0)</f>
        <v>#N/A</v>
      </c>
      <c r="K136" s="240" t="e">
        <f aca="false">C136-J136</f>
        <v>#N/A</v>
      </c>
      <c r="L136" s="240" t="e">
        <f aca="false">C136-F136</f>
        <v>#N/A</v>
      </c>
      <c r="M136" s="240" t="e">
        <f aca="false">($B136+$C136)*$M$1</f>
        <v>#N/A</v>
      </c>
      <c r="N136" s="69" t="n">
        <f aca="false">DATE(YEAR(N135),MONTH(N135)+1,1)</f>
        <v>49980</v>
      </c>
      <c r="O136" s="240" t="e">
        <f aca="false">VLOOKUP($A136,[5]CurveFetch!$D$8:$V$1000,16,0)</f>
        <v>#N/A</v>
      </c>
      <c r="P136" s="241" t="e">
        <f aca="false">O136/2</f>
        <v>#N/A</v>
      </c>
      <c r="Q136" s="240" t="e">
        <f aca="false">VLOOKUP($A136,[5]CurveFetch!$D$8:$V$1000,16,0)</f>
        <v>#N/A</v>
      </c>
      <c r="R136" s="241" t="e">
        <f aca="false">Q136/2</f>
        <v>#N/A</v>
      </c>
      <c r="S136" s="240" t="e">
        <f aca="false">VLOOKUP($A136,[5]CurveFetch!$D$8:$V$1000,16,0)</f>
        <v>#N/A</v>
      </c>
      <c r="T136" s="241" t="e">
        <f aca="false">S136/2</f>
        <v>#N/A</v>
      </c>
    </row>
    <row r="137" customFormat="false" ht="11.25" hidden="false" customHeight="false" outlineLevel="0" collapsed="false">
      <c r="A137" s="69" t="n">
        <f aca="false">DATE(YEAR(A136),MONTH(A136)+1,1)</f>
        <v>50010</v>
      </c>
      <c r="B137" s="240" t="e">
        <f aca="false">VLOOKUP($A137,[5]CurveFetch!$D$8:$R$1000,2,0)</f>
        <v>#N/A</v>
      </c>
      <c r="C137" s="240" t="e">
        <f aca="false">VLOOKUP($A137,[5]CurveFetch!$D$8:$R$1000,7,0)</f>
        <v>#N/A</v>
      </c>
      <c r="D137" s="240" t="e">
        <f aca="false">VLOOKUP($A137,[5]CurveFetch!$D$8:$R$1000,5,0)</f>
        <v>#N/A</v>
      </c>
      <c r="E137" s="240" t="e">
        <f aca="false">VLOOKUP($A137,[5]CurveFetch!$D$8:$R$1000,4,0)</f>
        <v>#N/A</v>
      </c>
      <c r="F137" s="240" t="e">
        <f aca="false">VLOOKUP($A137,[5]CurveFetch!$D$8:$R$1000,15,0)</f>
        <v>#N/A</v>
      </c>
      <c r="G137" s="240" t="e">
        <f aca="false">VLOOKUP($A137,[5]CurveFetch!$D$8:$R$1000,3,0)</f>
        <v>#N/A</v>
      </c>
      <c r="H137" s="240" t="e">
        <f aca="false">VLOOKUP($A137,[5]CurveFetch!$D$8:$R$1000,9,0)</f>
        <v>#N/A</v>
      </c>
      <c r="I137" s="240" t="e">
        <f aca="false">VLOOKUP($A137,[5]CurveFetch!$D$8:$R$1000,11,0)</f>
        <v>#N/A</v>
      </c>
      <c r="J137" s="240" t="e">
        <f aca="false">VLOOKUP($A137,[5]CurveFetch!$D$8:$R$1000,8,0)</f>
        <v>#N/A</v>
      </c>
      <c r="K137" s="240" t="e">
        <f aca="false">C137-J137</f>
        <v>#N/A</v>
      </c>
      <c r="L137" s="240" t="e">
        <f aca="false">C137-F137</f>
        <v>#N/A</v>
      </c>
      <c r="M137" s="240" t="e">
        <f aca="false">($B137+$C137)*$M$1</f>
        <v>#N/A</v>
      </c>
      <c r="N137" s="69" t="n">
        <f aca="false">DATE(YEAR(N136),MONTH(N136)+1,1)</f>
        <v>50010</v>
      </c>
      <c r="O137" s="240" t="e">
        <f aca="false">VLOOKUP($A137,[5]CurveFetch!$D$8:$V$1000,16,0)</f>
        <v>#N/A</v>
      </c>
      <c r="P137" s="241" t="e">
        <f aca="false">O137/2</f>
        <v>#N/A</v>
      </c>
      <c r="Q137" s="240" t="e">
        <f aca="false">VLOOKUP($A137,[5]CurveFetch!$D$8:$V$1000,16,0)</f>
        <v>#N/A</v>
      </c>
      <c r="R137" s="241" t="e">
        <f aca="false">Q137/2</f>
        <v>#N/A</v>
      </c>
      <c r="S137" s="240" t="e">
        <f aca="false">VLOOKUP($A137,[5]CurveFetch!$D$8:$V$1000,16,0)</f>
        <v>#N/A</v>
      </c>
      <c r="T137" s="241" t="e">
        <f aca="false">S137/2</f>
        <v>#N/A</v>
      </c>
    </row>
    <row r="138" customFormat="false" ht="11.25" hidden="false" customHeight="false" outlineLevel="0" collapsed="false">
      <c r="A138" s="69" t="n">
        <f aca="false">DATE(YEAR(A137),MONTH(A137)+1,1)</f>
        <v>50041</v>
      </c>
      <c r="B138" s="240" t="e">
        <f aca="false">VLOOKUP($A138,[5]CurveFetch!$D$8:$R$1000,2,0)</f>
        <v>#N/A</v>
      </c>
      <c r="C138" s="240" t="e">
        <f aca="false">VLOOKUP($A138,[5]CurveFetch!$D$8:$R$1000,7,0)</f>
        <v>#N/A</v>
      </c>
      <c r="D138" s="240" t="e">
        <f aca="false">VLOOKUP($A138,[5]CurveFetch!$D$8:$R$1000,5,0)</f>
        <v>#N/A</v>
      </c>
      <c r="E138" s="240" t="e">
        <f aca="false">VLOOKUP($A138,[5]CurveFetch!$D$8:$R$1000,4,0)</f>
        <v>#N/A</v>
      </c>
      <c r="F138" s="240" t="e">
        <f aca="false">VLOOKUP($A138,[5]CurveFetch!$D$8:$R$1000,15,0)</f>
        <v>#N/A</v>
      </c>
      <c r="G138" s="240" t="e">
        <f aca="false">VLOOKUP($A138,[5]CurveFetch!$D$8:$R$1000,3,0)</f>
        <v>#N/A</v>
      </c>
      <c r="H138" s="240" t="e">
        <f aca="false">VLOOKUP($A138,[5]CurveFetch!$D$8:$R$1000,9,0)</f>
        <v>#N/A</v>
      </c>
      <c r="I138" s="240" t="e">
        <f aca="false">VLOOKUP($A138,[5]CurveFetch!$D$8:$R$1000,11,0)</f>
        <v>#N/A</v>
      </c>
      <c r="J138" s="240" t="e">
        <f aca="false">VLOOKUP($A138,[5]CurveFetch!$D$8:$R$1000,8,0)</f>
        <v>#N/A</v>
      </c>
      <c r="K138" s="240" t="e">
        <f aca="false">C138-J138</f>
        <v>#N/A</v>
      </c>
      <c r="L138" s="240" t="e">
        <f aca="false">C138-F138</f>
        <v>#N/A</v>
      </c>
      <c r="M138" s="240" t="e">
        <f aca="false">($B138+$C138)*$M$1</f>
        <v>#N/A</v>
      </c>
      <c r="N138" s="69" t="n">
        <f aca="false">DATE(YEAR(N137),MONTH(N137)+1,1)</f>
        <v>50041</v>
      </c>
      <c r="O138" s="240" t="e">
        <f aca="false">VLOOKUP($A138,[5]CurveFetch!$D$8:$V$1000,16,0)</f>
        <v>#N/A</v>
      </c>
      <c r="P138" s="241" t="e">
        <f aca="false">O138/2</f>
        <v>#N/A</v>
      </c>
      <c r="Q138" s="240" t="e">
        <f aca="false">VLOOKUP($A138,[5]CurveFetch!$D$8:$V$1000,16,0)</f>
        <v>#N/A</v>
      </c>
      <c r="R138" s="241" t="e">
        <f aca="false">Q138/2</f>
        <v>#N/A</v>
      </c>
      <c r="S138" s="240" t="e">
        <f aca="false">VLOOKUP($A138,[5]CurveFetch!$D$8:$V$1000,16,0)</f>
        <v>#N/A</v>
      </c>
      <c r="T138" s="241" t="e">
        <f aca="false">S138/2</f>
        <v>#N/A</v>
      </c>
    </row>
    <row r="139" customFormat="false" ht="11.25" hidden="false" customHeight="false" outlineLevel="0" collapsed="false">
      <c r="A139" s="69" t="n">
        <f aca="false">DATE(YEAR(A138),MONTH(A138)+1,1)</f>
        <v>50072</v>
      </c>
      <c r="B139" s="240" t="e">
        <f aca="false">VLOOKUP($A139,[5]CurveFetch!$D$8:$R$1000,2,0)</f>
        <v>#N/A</v>
      </c>
      <c r="C139" s="240" t="e">
        <f aca="false">VLOOKUP($A139,[5]CurveFetch!$D$8:$R$1000,7,0)</f>
        <v>#N/A</v>
      </c>
      <c r="D139" s="240" t="e">
        <f aca="false">VLOOKUP($A139,[5]CurveFetch!$D$8:$R$1000,5,0)</f>
        <v>#N/A</v>
      </c>
      <c r="E139" s="240" t="e">
        <f aca="false">VLOOKUP($A139,[5]CurveFetch!$D$8:$R$1000,4,0)</f>
        <v>#N/A</v>
      </c>
      <c r="F139" s="240" t="e">
        <f aca="false">VLOOKUP($A139,[5]CurveFetch!$D$8:$R$1000,15,0)</f>
        <v>#N/A</v>
      </c>
      <c r="G139" s="240" t="e">
        <f aca="false">VLOOKUP($A139,[5]CurveFetch!$D$8:$R$1000,3,0)</f>
        <v>#N/A</v>
      </c>
      <c r="H139" s="240" t="e">
        <f aca="false">VLOOKUP($A139,[5]CurveFetch!$D$8:$R$1000,9,0)</f>
        <v>#N/A</v>
      </c>
      <c r="I139" s="240" t="e">
        <f aca="false">VLOOKUP($A139,[5]CurveFetch!$D$8:$R$1000,11,0)</f>
        <v>#N/A</v>
      </c>
      <c r="J139" s="240" t="e">
        <f aca="false">VLOOKUP($A139,[5]CurveFetch!$D$8:$R$1000,8,0)</f>
        <v>#N/A</v>
      </c>
      <c r="K139" s="240" t="e">
        <f aca="false">C139-J139</f>
        <v>#N/A</v>
      </c>
      <c r="L139" s="240" t="e">
        <f aca="false">C139-F139</f>
        <v>#N/A</v>
      </c>
      <c r="M139" s="240" t="e">
        <f aca="false">($B139+$C139)*$M$1</f>
        <v>#N/A</v>
      </c>
      <c r="N139" s="69" t="n">
        <f aca="false">DATE(YEAR(N138),MONTH(N138)+1,1)</f>
        <v>50072</v>
      </c>
      <c r="O139" s="240" t="e">
        <f aca="false">VLOOKUP($A139,[5]CurveFetch!$D$8:$V$1000,16,0)</f>
        <v>#N/A</v>
      </c>
      <c r="P139" s="241" t="e">
        <f aca="false">O139/2</f>
        <v>#N/A</v>
      </c>
      <c r="Q139" s="240" t="e">
        <f aca="false">VLOOKUP($A139,[5]CurveFetch!$D$8:$V$1000,16,0)</f>
        <v>#N/A</v>
      </c>
      <c r="R139" s="241" t="e">
        <f aca="false">Q139/2</f>
        <v>#N/A</v>
      </c>
      <c r="S139" s="240" t="e">
        <f aca="false">VLOOKUP($A139,[5]CurveFetch!$D$8:$V$1000,16,0)</f>
        <v>#N/A</v>
      </c>
      <c r="T139" s="241" t="e">
        <f aca="false">S139/2</f>
        <v>#N/A</v>
      </c>
    </row>
    <row r="140" customFormat="false" ht="11.25" hidden="false" customHeight="false" outlineLevel="0" collapsed="false">
      <c r="A140" s="69" t="n">
        <f aca="false">DATE(YEAR(A139),MONTH(A139)+1,1)</f>
        <v>50100</v>
      </c>
      <c r="B140" s="240" t="e">
        <f aca="false">VLOOKUP($A140,[5]CurveFetch!$D$8:$R$1000,2,0)</f>
        <v>#N/A</v>
      </c>
      <c r="C140" s="240" t="e">
        <f aca="false">VLOOKUP($A140,[5]CurveFetch!$D$8:$R$1000,7,0)</f>
        <v>#N/A</v>
      </c>
      <c r="D140" s="240" t="e">
        <f aca="false">VLOOKUP($A140,[5]CurveFetch!$D$8:$R$1000,5,0)</f>
        <v>#N/A</v>
      </c>
      <c r="E140" s="240" t="e">
        <f aca="false">VLOOKUP($A140,[5]CurveFetch!$D$8:$R$1000,4,0)</f>
        <v>#N/A</v>
      </c>
      <c r="F140" s="240" t="e">
        <f aca="false">VLOOKUP($A140,[5]CurveFetch!$D$8:$R$1000,15,0)</f>
        <v>#N/A</v>
      </c>
      <c r="G140" s="240" t="e">
        <f aca="false">VLOOKUP($A140,[5]CurveFetch!$D$8:$R$1000,3,0)</f>
        <v>#N/A</v>
      </c>
      <c r="H140" s="240" t="e">
        <f aca="false">VLOOKUP($A140,[5]CurveFetch!$D$8:$R$1000,9,0)</f>
        <v>#N/A</v>
      </c>
      <c r="I140" s="240" t="e">
        <f aca="false">VLOOKUP($A140,[5]CurveFetch!$D$8:$R$1000,11,0)</f>
        <v>#N/A</v>
      </c>
      <c r="J140" s="240" t="e">
        <f aca="false">VLOOKUP($A140,[5]CurveFetch!$D$8:$R$1000,8,0)</f>
        <v>#N/A</v>
      </c>
      <c r="K140" s="240" t="e">
        <f aca="false">C140-J140</f>
        <v>#N/A</v>
      </c>
      <c r="L140" s="240" t="e">
        <f aca="false">C140-F140</f>
        <v>#N/A</v>
      </c>
      <c r="M140" s="240" t="e">
        <f aca="false">($B140+$C140)*$M$1</f>
        <v>#N/A</v>
      </c>
      <c r="N140" s="69" t="n">
        <f aca="false">DATE(YEAR(N139),MONTH(N139)+1,1)</f>
        <v>50100</v>
      </c>
      <c r="O140" s="240" t="e">
        <f aca="false">VLOOKUP($A140,[5]CurveFetch!$D$8:$V$1000,16,0)</f>
        <v>#N/A</v>
      </c>
      <c r="P140" s="241" t="e">
        <f aca="false">O140/2</f>
        <v>#N/A</v>
      </c>
      <c r="Q140" s="240" t="e">
        <f aca="false">VLOOKUP($A140,[5]CurveFetch!$D$8:$V$1000,16,0)</f>
        <v>#N/A</v>
      </c>
      <c r="R140" s="241" t="e">
        <f aca="false">Q140/2</f>
        <v>#N/A</v>
      </c>
      <c r="S140" s="240" t="e">
        <f aca="false">VLOOKUP($A140,[5]CurveFetch!$D$8:$V$1000,16,0)</f>
        <v>#N/A</v>
      </c>
      <c r="T140" s="241" t="e">
        <f aca="false">S140/2</f>
        <v>#N/A</v>
      </c>
    </row>
    <row r="141" customFormat="false" ht="11.25" hidden="false" customHeight="false" outlineLevel="0" collapsed="false">
      <c r="A141" s="69" t="n">
        <f aca="false">DATE(YEAR(A140),MONTH(A140)+1,1)</f>
        <v>50131</v>
      </c>
      <c r="B141" s="240" t="e">
        <f aca="false">VLOOKUP($A141,[5]CurveFetch!$D$8:$R$1000,2,0)</f>
        <v>#N/A</v>
      </c>
      <c r="C141" s="240" t="e">
        <f aca="false">VLOOKUP($A141,[5]CurveFetch!$D$8:$R$1000,7,0)</f>
        <v>#N/A</v>
      </c>
      <c r="D141" s="240" t="e">
        <f aca="false">VLOOKUP($A141,[5]CurveFetch!$D$8:$R$1000,5,0)</f>
        <v>#N/A</v>
      </c>
      <c r="E141" s="240" t="e">
        <f aca="false">VLOOKUP($A141,[5]CurveFetch!$D$8:$R$1000,4,0)</f>
        <v>#N/A</v>
      </c>
      <c r="F141" s="240" t="e">
        <f aca="false">VLOOKUP($A141,[5]CurveFetch!$D$8:$R$1000,15,0)</f>
        <v>#N/A</v>
      </c>
      <c r="G141" s="240" t="e">
        <f aca="false">VLOOKUP($A141,[5]CurveFetch!$D$8:$R$1000,3,0)</f>
        <v>#N/A</v>
      </c>
      <c r="H141" s="240" t="e">
        <f aca="false">VLOOKUP($A141,[5]CurveFetch!$D$8:$R$1000,9,0)</f>
        <v>#N/A</v>
      </c>
      <c r="I141" s="240" t="e">
        <f aca="false">VLOOKUP($A141,[5]CurveFetch!$D$8:$R$1000,11,0)</f>
        <v>#N/A</v>
      </c>
      <c r="J141" s="240" t="e">
        <f aca="false">VLOOKUP($A141,[5]CurveFetch!$D$8:$R$1000,8,0)</f>
        <v>#N/A</v>
      </c>
      <c r="K141" s="240" t="e">
        <f aca="false">C141-J141</f>
        <v>#N/A</v>
      </c>
      <c r="L141" s="240" t="e">
        <f aca="false">C141-F141</f>
        <v>#N/A</v>
      </c>
      <c r="M141" s="240" t="e">
        <f aca="false">($B141+$C141)*$M$1</f>
        <v>#N/A</v>
      </c>
      <c r="N141" s="69" t="n">
        <f aca="false">DATE(YEAR(N140),MONTH(N140)+1,1)</f>
        <v>50131</v>
      </c>
      <c r="O141" s="240" t="e">
        <f aca="false">VLOOKUP($A141,[5]CurveFetch!$D$8:$V$1000,16,0)</f>
        <v>#N/A</v>
      </c>
      <c r="P141" s="241" t="e">
        <f aca="false">O141/2</f>
        <v>#N/A</v>
      </c>
      <c r="Q141" s="240" t="e">
        <f aca="false">VLOOKUP($A141,[5]CurveFetch!$D$8:$V$1000,16,0)</f>
        <v>#N/A</v>
      </c>
      <c r="R141" s="241" t="e">
        <f aca="false">Q141/2</f>
        <v>#N/A</v>
      </c>
      <c r="S141" s="240" t="e">
        <f aca="false">VLOOKUP($A141,[5]CurveFetch!$D$8:$V$1000,16,0)</f>
        <v>#N/A</v>
      </c>
      <c r="T141" s="241" t="e">
        <f aca="false">S141/2</f>
        <v>#N/A</v>
      </c>
    </row>
    <row r="142" customFormat="false" ht="11.25" hidden="false" customHeight="false" outlineLevel="0" collapsed="false">
      <c r="A142" s="69" t="n">
        <f aca="false">DATE(YEAR(A141),MONTH(A141)+1,1)</f>
        <v>50161</v>
      </c>
      <c r="B142" s="240" t="e">
        <f aca="false">VLOOKUP($A142,[5]CurveFetch!$D$8:$R$1000,2,0)</f>
        <v>#N/A</v>
      </c>
      <c r="C142" s="240" t="e">
        <f aca="false">VLOOKUP($A142,[5]CurveFetch!$D$8:$R$1000,7,0)</f>
        <v>#N/A</v>
      </c>
      <c r="D142" s="240" t="e">
        <f aca="false">VLOOKUP($A142,[5]CurveFetch!$D$8:$R$1000,5,0)</f>
        <v>#N/A</v>
      </c>
      <c r="E142" s="240" t="e">
        <f aca="false">VLOOKUP($A142,[5]CurveFetch!$D$8:$R$1000,4,0)</f>
        <v>#N/A</v>
      </c>
      <c r="F142" s="240" t="e">
        <f aca="false">VLOOKUP($A142,[5]CurveFetch!$D$8:$R$1000,15,0)</f>
        <v>#N/A</v>
      </c>
      <c r="G142" s="240" t="e">
        <f aca="false">VLOOKUP($A142,[5]CurveFetch!$D$8:$R$1000,3,0)</f>
        <v>#N/A</v>
      </c>
      <c r="H142" s="240" t="e">
        <f aca="false">VLOOKUP($A142,[5]CurveFetch!$D$8:$R$1000,9,0)</f>
        <v>#N/A</v>
      </c>
      <c r="I142" s="240" t="e">
        <f aca="false">VLOOKUP($A142,[5]CurveFetch!$D$8:$R$1000,11,0)</f>
        <v>#N/A</v>
      </c>
      <c r="J142" s="240" t="e">
        <f aca="false">VLOOKUP($A142,[5]CurveFetch!$D$8:$R$1000,8,0)</f>
        <v>#N/A</v>
      </c>
      <c r="K142" s="240" t="e">
        <f aca="false">C142-J142</f>
        <v>#N/A</v>
      </c>
      <c r="L142" s="240" t="e">
        <f aca="false">C142-F142</f>
        <v>#N/A</v>
      </c>
      <c r="M142" s="240" t="e">
        <f aca="false">($B142+$C142)*$M$1</f>
        <v>#N/A</v>
      </c>
      <c r="N142" s="69" t="n">
        <f aca="false">DATE(YEAR(N141),MONTH(N141)+1,1)</f>
        <v>50161</v>
      </c>
      <c r="O142" s="240" t="e">
        <f aca="false">VLOOKUP($A142,[5]CurveFetch!$D$8:$V$1000,16,0)</f>
        <v>#N/A</v>
      </c>
      <c r="P142" s="241" t="e">
        <f aca="false">O142/2</f>
        <v>#N/A</v>
      </c>
      <c r="Q142" s="240" t="e">
        <f aca="false">VLOOKUP($A142,[5]CurveFetch!$D$8:$V$1000,16,0)</f>
        <v>#N/A</v>
      </c>
      <c r="R142" s="241" t="e">
        <f aca="false">Q142/2</f>
        <v>#N/A</v>
      </c>
      <c r="S142" s="240" t="e">
        <f aca="false">VLOOKUP($A142,[5]CurveFetch!$D$8:$V$1000,16,0)</f>
        <v>#N/A</v>
      </c>
      <c r="T142" s="241" t="e">
        <f aca="false">S142/2</f>
        <v>#N/A</v>
      </c>
    </row>
    <row r="143" customFormat="false" ht="11.25" hidden="false" customHeight="false" outlineLevel="0" collapsed="false">
      <c r="A143" s="69" t="n">
        <f aca="false">DATE(YEAR(A142),MONTH(A142)+1,1)</f>
        <v>50192</v>
      </c>
      <c r="B143" s="240" t="e">
        <f aca="false">VLOOKUP($A143,[5]CurveFetch!$D$8:$R$1000,2,0)</f>
        <v>#N/A</v>
      </c>
      <c r="C143" s="240" t="e">
        <f aca="false">VLOOKUP($A143,[5]CurveFetch!$D$8:$R$1000,7,0)</f>
        <v>#N/A</v>
      </c>
      <c r="D143" s="240" t="e">
        <f aca="false">VLOOKUP($A143,[5]CurveFetch!$D$8:$R$1000,5,0)</f>
        <v>#N/A</v>
      </c>
      <c r="E143" s="240" t="e">
        <f aca="false">VLOOKUP($A143,[5]CurveFetch!$D$8:$R$1000,4,0)</f>
        <v>#N/A</v>
      </c>
      <c r="F143" s="240" t="e">
        <f aca="false">VLOOKUP($A143,[5]CurveFetch!$D$8:$R$1000,15,0)</f>
        <v>#N/A</v>
      </c>
      <c r="G143" s="240" t="e">
        <f aca="false">VLOOKUP($A143,[5]CurveFetch!$D$8:$R$1000,3,0)</f>
        <v>#N/A</v>
      </c>
      <c r="H143" s="240" t="e">
        <f aca="false">VLOOKUP($A143,[5]CurveFetch!$D$8:$R$1000,9,0)</f>
        <v>#N/A</v>
      </c>
      <c r="I143" s="240" t="e">
        <f aca="false">VLOOKUP($A143,[5]CurveFetch!$D$8:$R$1000,11,0)</f>
        <v>#N/A</v>
      </c>
      <c r="J143" s="240" t="e">
        <f aca="false">VLOOKUP($A143,[5]CurveFetch!$D$8:$R$1000,8,0)</f>
        <v>#N/A</v>
      </c>
      <c r="K143" s="240" t="e">
        <f aca="false">C143-J143</f>
        <v>#N/A</v>
      </c>
      <c r="L143" s="240" t="e">
        <f aca="false">C143-F143</f>
        <v>#N/A</v>
      </c>
      <c r="M143" s="240" t="e">
        <f aca="false">($B143+$C143)*$M$1</f>
        <v>#N/A</v>
      </c>
      <c r="N143" s="69" t="n">
        <f aca="false">DATE(YEAR(N142),MONTH(N142)+1,1)</f>
        <v>50192</v>
      </c>
      <c r="O143" s="240" t="e">
        <f aca="false">VLOOKUP($A143,[5]CurveFetch!$D$8:$V$1000,16,0)</f>
        <v>#N/A</v>
      </c>
      <c r="P143" s="241" t="e">
        <f aca="false">O143/2</f>
        <v>#N/A</v>
      </c>
      <c r="Q143" s="240" t="e">
        <f aca="false">VLOOKUP($A143,[5]CurveFetch!$D$8:$V$1000,16,0)</f>
        <v>#N/A</v>
      </c>
      <c r="R143" s="241" t="e">
        <f aca="false">Q143/2</f>
        <v>#N/A</v>
      </c>
      <c r="S143" s="240" t="e">
        <f aca="false">VLOOKUP($A143,[5]CurveFetch!$D$8:$V$1000,16,0)</f>
        <v>#N/A</v>
      </c>
      <c r="T143" s="241" t="e">
        <f aca="false">S143/2</f>
        <v>#N/A</v>
      </c>
    </row>
    <row r="144" customFormat="false" ht="11.25" hidden="false" customHeight="false" outlineLevel="0" collapsed="false">
      <c r="A144" s="69" t="n">
        <f aca="false">DATE(YEAR(A143),MONTH(A143)+1,1)</f>
        <v>50222</v>
      </c>
      <c r="B144" s="240" t="e">
        <f aca="false">VLOOKUP($A144,[5]CurveFetch!$D$8:$R$1000,2,0)</f>
        <v>#N/A</v>
      </c>
      <c r="C144" s="240" t="e">
        <f aca="false">VLOOKUP($A144,[5]CurveFetch!$D$8:$R$1000,7,0)</f>
        <v>#N/A</v>
      </c>
      <c r="D144" s="240" t="e">
        <f aca="false">VLOOKUP($A144,[5]CurveFetch!$D$8:$R$1000,5,0)</f>
        <v>#N/A</v>
      </c>
      <c r="E144" s="240" t="e">
        <f aca="false">VLOOKUP($A144,[5]CurveFetch!$D$8:$R$1000,4,0)</f>
        <v>#N/A</v>
      </c>
      <c r="F144" s="240" t="e">
        <f aca="false">VLOOKUP($A144,[5]CurveFetch!$D$8:$R$1000,15,0)</f>
        <v>#N/A</v>
      </c>
      <c r="G144" s="240" t="e">
        <f aca="false">VLOOKUP($A144,[5]CurveFetch!$D$8:$R$1000,3,0)</f>
        <v>#N/A</v>
      </c>
      <c r="H144" s="240" t="e">
        <f aca="false">VLOOKUP($A144,[5]CurveFetch!$D$8:$R$1000,9,0)</f>
        <v>#N/A</v>
      </c>
      <c r="I144" s="240" t="e">
        <f aca="false">VLOOKUP($A144,[5]CurveFetch!$D$8:$R$1000,11,0)</f>
        <v>#N/A</v>
      </c>
      <c r="J144" s="240" t="e">
        <f aca="false">VLOOKUP($A144,[5]CurveFetch!$D$8:$R$1000,8,0)</f>
        <v>#N/A</v>
      </c>
      <c r="K144" s="240" t="e">
        <f aca="false">C144-J144</f>
        <v>#N/A</v>
      </c>
      <c r="L144" s="240" t="e">
        <f aca="false">C144-F144</f>
        <v>#N/A</v>
      </c>
      <c r="M144" s="240" t="e">
        <f aca="false">($B144+$C144)*$M$1</f>
        <v>#N/A</v>
      </c>
      <c r="N144" s="69" t="n">
        <f aca="false">DATE(YEAR(N143),MONTH(N143)+1,1)</f>
        <v>50222</v>
      </c>
      <c r="O144" s="240" t="e">
        <f aca="false">VLOOKUP($A144,[5]CurveFetch!$D$8:$V$1000,16,0)</f>
        <v>#N/A</v>
      </c>
      <c r="P144" s="241" t="e">
        <f aca="false">O144/2</f>
        <v>#N/A</v>
      </c>
      <c r="Q144" s="240" t="e">
        <f aca="false">VLOOKUP($A144,[5]CurveFetch!$D$8:$V$1000,16,0)</f>
        <v>#N/A</v>
      </c>
      <c r="R144" s="241" t="e">
        <f aca="false">Q144/2</f>
        <v>#N/A</v>
      </c>
      <c r="S144" s="240" t="e">
        <f aca="false">VLOOKUP($A144,[5]CurveFetch!$D$8:$V$1000,16,0)</f>
        <v>#N/A</v>
      </c>
      <c r="T144" s="241" t="e">
        <f aca="false">S144/2</f>
        <v>#N/A</v>
      </c>
    </row>
    <row r="145" customFormat="false" ht="11.25" hidden="false" customHeight="false" outlineLevel="0" collapsed="false">
      <c r="A145" s="69" t="n">
        <f aca="false">DATE(YEAR(A144),MONTH(A144)+1,1)</f>
        <v>50253</v>
      </c>
      <c r="B145" s="240" t="e">
        <f aca="false">VLOOKUP($A145,[5]CurveFetch!$D$8:$R$1000,2,0)</f>
        <v>#N/A</v>
      </c>
      <c r="C145" s="240" t="e">
        <f aca="false">VLOOKUP($A145,[5]CurveFetch!$D$8:$R$1000,7,0)</f>
        <v>#N/A</v>
      </c>
      <c r="D145" s="240" t="e">
        <f aca="false">VLOOKUP($A145,[5]CurveFetch!$D$8:$R$1000,5,0)</f>
        <v>#N/A</v>
      </c>
      <c r="E145" s="240" t="e">
        <f aca="false">VLOOKUP($A145,[5]CurveFetch!$D$8:$R$1000,4,0)</f>
        <v>#N/A</v>
      </c>
      <c r="F145" s="240" t="e">
        <f aca="false">VLOOKUP($A145,[5]CurveFetch!$D$8:$R$1000,15,0)</f>
        <v>#N/A</v>
      </c>
      <c r="G145" s="240" t="e">
        <f aca="false">VLOOKUP($A145,[5]CurveFetch!$D$8:$R$1000,3,0)</f>
        <v>#N/A</v>
      </c>
      <c r="H145" s="240" t="e">
        <f aca="false">VLOOKUP($A145,[5]CurveFetch!$D$8:$R$1000,9,0)</f>
        <v>#N/A</v>
      </c>
      <c r="I145" s="240" t="e">
        <f aca="false">VLOOKUP($A145,[5]CurveFetch!$D$8:$R$1000,11,0)</f>
        <v>#N/A</v>
      </c>
      <c r="J145" s="240" t="e">
        <f aca="false">VLOOKUP($A145,[5]CurveFetch!$D$8:$R$1000,8,0)</f>
        <v>#N/A</v>
      </c>
      <c r="K145" s="240" t="e">
        <f aca="false">C145-J145</f>
        <v>#N/A</v>
      </c>
      <c r="L145" s="240" t="e">
        <f aca="false">C145-F145</f>
        <v>#N/A</v>
      </c>
      <c r="M145" s="240" t="e">
        <f aca="false">($B145+$C145)*$M$1</f>
        <v>#N/A</v>
      </c>
      <c r="N145" s="69" t="n">
        <f aca="false">DATE(YEAR(N144),MONTH(N144)+1,1)</f>
        <v>50253</v>
      </c>
      <c r="O145" s="240" t="e">
        <f aca="false">VLOOKUP($A145,[5]CurveFetch!$D$8:$V$1000,16,0)</f>
        <v>#N/A</v>
      </c>
      <c r="P145" s="241" t="e">
        <f aca="false">O145/2</f>
        <v>#N/A</v>
      </c>
      <c r="Q145" s="240" t="e">
        <f aca="false">VLOOKUP($A145,[5]CurveFetch!$D$8:$V$1000,16,0)</f>
        <v>#N/A</v>
      </c>
      <c r="R145" s="241" t="e">
        <f aca="false">Q145/2</f>
        <v>#N/A</v>
      </c>
      <c r="S145" s="240" t="e">
        <f aca="false">VLOOKUP($A145,[5]CurveFetch!$D$8:$V$1000,16,0)</f>
        <v>#N/A</v>
      </c>
      <c r="T145" s="241" t="e">
        <f aca="false">S145/2</f>
        <v>#N/A</v>
      </c>
    </row>
    <row r="146" customFormat="false" ht="11.25" hidden="false" customHeight="false" outlineLevel="0" collapsed="false">
      <c r="A146" s="69" t="n">
        <f aca="false">DATE(YEAR(A145),MONTH(A145)+1,1)</f>
        <v>50284</v>
      </c>
      <c r="B146" s="240" t="e">
        <f aca="false">VLOOKUP($A146,[5]CurveFetch!$D$8:$R$1000,2,0)</f>
        <v>#N/A</v>
      </c>
      <c r="C146" s="240" t="e">
        <f aca="false">VLOOKUP($A146,[5]CurveFetch!$D$8:$R$1000,7,0)</f>
        <v>#N/A</v>
      </c>
      <c r="D146" s="240" t="e">
        <f aca="false">VLOOKUP($A146,[5]CurveFetch!$D$8:$R$1000,5,0)</f>
        <v>#N/A</v>
      </c>
      <c r="E146" s="240" t="e">
        <f aca="false">VLOOKUP($A146,[5]CurveFetch!$D$8:$R$1000,4,0)</f>
        <v>#N/A</v>
      </c>
      <c r="F146" s="240" t="e">
        <f aca="false">VLOOKUP($A146,[5]CurveFetch!$D$8:$R$1000,15,0)</f>
        <v>#N/A</v>
      </c>
      <c r="G146" s="240" t="e">
        <f aca="false">VLOOKUP($A146,[5]CurveFetch!$D$8:$R$1000,3,0)</f>
        <v>#N/A</v>
      </c>
      <c r="H146" s="240" t="e">
        <f aca="false">VLOOKUP($A146,[5]CurveFetch!$D$8:$R$1000,9,0)</f>
        <v>#N/A</v>
      </c>
      <c r="I146" s="240" t="e">
        <f aca="false">VLOOKUP($A146,[5]CurveFetch!$D$8:$R$1000,11,0)</f>
        <v>#N/A</v>
      </c>
      <c r="J146" s="240" t="e">
        <f aca="false">VLOOKUP($A146,[5]CurveFetch!$D$8:$R$1000,8,0)</f>
        <v>#N/A</v>
      </c>
      <c r="K146" s="240" t="e">
        <f aca="false">C146-J146</f>
        <v>#N/A</v>
      </c>
      <c r="L146" s="240" t="e">
        <f aca="false">C146-F146</f>
        <v>#N/A</v>
      </c>
      <c r="M146" s="240" t="e">
        <f aca="false">($B146+$C146)*$M$1</f>
        <v>#N/A</v>
      </c>
      <c r="N146" s="69" t="n">
        <f aca="false">DATE(YEAR(N145),MONTH(N145)+1,1)</f>
        <v>50284</v>
      </c>
      <c r="O146" s="240" t="e">
        <f aca="false">VLOOKUP($A146,[5]CurveFetch!$D$8:$V$1000,16,0)</f>
        <v>#N/A</v>
      </c>
      <c r="P146" s="241" t="e">
        <f aca="false">O146/2</f>
        <v>#N/A</v>
      </c>
      <c r="Q146" s="240" t="e">
        <f aca="false">VLOOKUP($A146,[5]CurveFetch!$D$8:$V$1000,16,0)</f>
        <v>#N/A</v>
      </c>
      <c r="R146" s="241" t="e">
        <f aca="false">Q146/2</f>
        <v>#N/A</v>
      </c>
      <c r="S146" s="240" t="e">
        <f aca="false">VLOOKUP($A146,[5]CurveFetch!$D$8:$V$1000,16,0)</f>
        <v>#N/A</v>
      </c>
      <c r="T146" s="241" t="e">
        <f aca="false">S146/2</f>
        <v>#N/A</v>
      </c>
    </row>
    <row r="147" customFormat="false" ht="11.25" hidden="false" customHeight="false" outlineLevel="0" collapsed="false">
      <c r="A147" s="69" t="n">
        <f aca="false">DATE(YEAR(A146),MONTH(A146)+1,1)</f>
        <v>50314</v>
      </c>
      <c r="B147" s="240" t="e">
        <f aca="false">VLOOKUP($A147,[5]CurveFetch!$D$8:$R$1000,2,0)</f>
        <v>#N/A</v>
      </c>
      <c r="C147" s="240" t="e">
        <f aca="false">VLOOKUP($A147,[5]CurveFetch!$D$8:$R$1000,7,0)</f>
        <v>#N/A</v>
      </c>
      <c r="D147" s="240" t="e">
        <f aca="false">VLOOKUP($A147,[5]CurveFetch!$D$8:$R$1000,5,0)</f>
        <v>#N/A</v>
      </c>
      <c r="E147" s="240" t="e">
        <f aca="false">VLOOKUP($A147,[5]CurveFetch!$D$8:$R$1000,4,0)</f>
        <v>#N/A</v>
      </c>
      <c r="F147" s="240" t="e">
        <f aca="false">VLOOKUP($A147,[5]CurveFetch!$D$8:$R$1000,15,0)</f>
        <v>#N/A</v>
      </c>
      <c r="G147" s="240" t="e">
        <f aca="false">VLOOKUP($A147,[5]CurveFetch!$D$8:$R$1000,3,0)</f>
        <v>#N/A</v>
      </c>
      <c r="H147" s="240" t="e">
        <f aca="false">VLOOKUP($A147,[5]CurveFetch!$D$8:$R$1000,9,0)</f>
        <v>#N/A</v>
      </c>
      <c r="I147" s="240" t="e">
        <f aca="false">VLOOKUP($A147,[5]CurveFetch!$D$8:$R$1000,11,0)</f>
        <v>#N/A</v>
      </c>
      <c r="J147" s="240" t="e">
        <f aca="false">VLOOKUP($A147,[5]CurveFetch!$D$8:$R$1000,8,0)</f>
        <v>#N/A</v>
      </c>
      <c r="K147" s="240" t="e">
        <f aca="false">C147-J147</f>
        <v>#N/A</v>
      </c>
      <c r="L147" s="240" t="e">
        <f aca="false">C147-F147</f>
        <v>#N/A</v>
      </c>
      <c r="M147" s="240" t="e">
        <f aca="false">($B147+$C147)*$M$1</f>
        <v>#N/A</v>
      </c>
      <c r="N147" s="69" t="n">
        <f aca="false">DATE(YEAR(N146),MONTH(N146)+1,1)</f>
        <v>50314</v>
      </c>
      <c r="O147" s="240" t="e">
        <f aca="false">VLOOKUP($A147,[5]CurveFetch!$D$8:$V$1000,16,0)</f>
        <v>#N/A</v>
      </c>
      <c r="P147" s="241" t="e">
        <f aca="false">O147/2</f>
        <v>#N/A</v>
      </c>
      <c r="Q147" s="240" t="e">
        <f aca="false">VLOOKUP($A147,[5]CurveFetch!$D$8:$V$1000,16,0)</f>
        <v>#N/A</v>
      </c>
      <c r="R147" s="241" t="e">
        <f aca="false">Q147/2</f>
        <v>#N/A</v>
      </c>
      <c r="S147" s="240" t="e">
        <f aca="false">VLOOKUP($A147,[5]CurveFetch!$D$8:$V$1000,16,0)</f>
        <v>#N/A</v>
      </c>
      <c r="T147" s="241" t="e">
        <f aca="false">S147/2</f>
        <v>#N/A</v>
      </c>
    </row>
    <row r="148" customFormat="false" ht="11.25" hidden="false" customHeight="false" outlineLevel="0" collapsed="false">
      <c r="A148" s="69" t="n">
        <f aca="false">DATE(YEAR(A147),MONTH(A147)+1,1)</f>
        <v>50345</v>
      </c>
      <c r="B148" s="240" t="e">
        <f aca="false">VLOOKUP($A148,[5]CurveFetch!$D$8:$R$1000,2,0)</f>
        <v>#N/A</v>
      </c>
      <c r="C148" s="240" t="e">
        <f aca="false">VLOOKUP($A148,[5]CurveFetch!$D$8:$R$1000,7,0)</f>
        <v>#N/A</v>
      </c>
      <c r="D148" s="240" t="e">
        <f aca="false">VLOOKUP($A148,[5]CurveFetch!$D$8:$R$1000,5,0)</f>
        <v>#N/A</v>
      </c>
      <c r="E148" s="240" t="e">
        <f aca="false">VLOOKUP($A148,[5]CurveFetch!$D$8:$R$1000,4,0)</f>
        <v>#N/A</v>
      </c>
      <c r="F148" s="240" t="e">
        <f aca="false">VLOOKUP($A148,[5]CurveFetch!$D$8:$R$1000,15,0)</f>
        <v>#N/A</v>
      </c>
      <c r="G148" s="240" t="e">
        <f aca="false">VLOOKUP($A148,[5]CurveFetch!$D$8:$R$1000,3,0)</f>
        <v>#N/A</v>
      </c>
      <c r="H148" s="240" t="e">
        <f aca="false">VLOOKUP($A148,[5]CurveFetch!$D$8:$R$1000,9,0)</f>
        <v>#N/A</v>
      </c>
      <c r="I148" s="240" t="e">
        <f aca="false">VLOOKUP($A148,[5]CurveFetch!$D$8:$R$1000,11,0)</f>
        <v>#N/A</v>
      </c>
      <c r="J148" s="240" t="e">
        <f aca="false">VLOOKUP($A148,[5]CurveFetch!$D$8:$R$1000,8,0)</f>
        <v>#N/A</v>
      </c>
      <c r="K148" s="240" t="e">
        <f aca="false">C148-J148</f>
        <v>#N/A</v>
      </c>
      <c r="L148" s="240" t="e">
        <f aca="false">C148-F148</f>
        <v>#N/A</v>
      </c>
      <c r="M148" s="240" t="e">
        <f aca="false">($B148+$C148)*$M$1</f>
        <v>#N/A</v>
      </c>
      <c r="N148" s="69" t="n">
        <f aca="false">DATE(YEAR(N147),MONTH(N147)+1,1)</f>
        <v>50345</v>
      </c>
      <c r="O148" s="240" t="e">
        <f aca="false">VLOOKUP($A148,[5]CurveFetch!$D$8:$V$1000,16,0)</f>
        <v>#N/A</v>
      </c>
      <c r="P148" s="241" t="e">
        <f aca="false">O148/2</f>
        <v>#N/A</v>
      </c>
      <c r="Q148" s="240" t="e">
        <f aca="false">VLOOKUP($A148,[5]CurveFetch!$D$8:$V$1000,16,0)</f>
        <v>#N/A</v>
      </c>
      <c r="R148" s="241" t="e">
        <f aca="false">Q148/2</f>
        <v>#N/A</v>
      </c>
      <c r="S148" s="240" t="e">
        <f aca="false">VLOOKUP($A148,[5]CurveFetch!$D$8:$V$1000,16,0)</f>
        <v>#N/A</v>
      </c>
      <c r="T148" s="241" t="e">
        <f aca="false">S148/2</f>
        <v>#N/A</v>
      </c>
    </row>
    <row r="149" customFormat="false" ht="11.25" hidden="false" customHeight="false" outlineLevel="0" collapsed="false">
      <c r="A149" s="69" t="n">
        <f aca="false">DATE(YEAR(A148),MONTH(A148)+1,1)</f>
        <v>50375</v>
      </c>
      <c r="B149" s="240" t="e">
        <f aca="false">VLOOKUP($A149,[5]CurveFetch!$D$8:$R$1000,2,0)</f>
        <v>#N/A</v>
      </c>
      <c r="C149" s="240" t="e">
        <f aca="false">VLOOKUP($A149,[5]CurveFetch!$D$8:$R$1000,7,0)</f>
        <v>#N/A</v>
      </c>
      <c r="D149" s="240" t="e">
        <f aca="false">VLOOKUP($A149,[5]CurveFetch!$D$8:$R$1000,5,0)</f>
        <v>#N/A</v>
      </c>
      <c r="E149" s="240" t="e">
        <f aca="false">VLOOKUP($A149,[5]CurveFetch!$D$8:$R$1000,4,0)</f>
        <v>#N/A</v>
      </c>
      <c r="F149" s="240" t="e">
        <f aca="false">VLOOKUP($A149,[5]CurveFetch!$D$8:$R$1000,15,0)</f>
        <v>#N/A</v>
      </c>
      <c r="G149" s="240" t="e">
        <f aca="false">VLOOKUP($A149,[5]CurveFetch!$D$8:$R$1000,3,0)</f>
        <v>#N/A</v>
      </c>
      <c r="H149" s="240" t="e">
        <f aca="false">VLOOKUP($A149,[5]CurveFetch!$D$8:$R$1000,9,0)</f>
        <v>#N/A</v>
      </c>
      <c r="I149" s="240" t="e">
        <f aca="false">VLOOKUP($A149,[5]CurveFetch!$D$8:$R$1000,11,0)</f>
        <v>#N/A</v>
      </c>
      <c r="J149" s="240" t="e">
        <f aca="false">VLOOKUP($A149,[5]CurveFetch!$D$8:$R$1000,8,0)</f>
        <v>#N/A</v>
      </c>
      <c r="K149" s="240" t="e">
        <f aca="false">C149-J149</f>
        <v>#N/A</v>
      </c>
      <c r="L149" s="240" t="e">
        <f aca="false">C149-F149</f>
        <v>#N/A</v>
      </c>
      <c r="M149" s="240" t="e">
        <f aca="false">($B149+$C149)*$M$1</f>
        <v>#N/A</v>
      </c>
      <c r="N149" s="69" t="n">
        <f aca="false">DATE(YEAR(N148),MONTH(N148)+1,1)</f>
        <v>50375</v>
      </c>
      <c r="O149" s="240" t="e">
        <f aca="false">VLOOKUP($A149,[5]CurveFetch!$D$8:$V$1000,16,0)</f>
        <v>#N/A</v>
      </c>
      <c r="P149" s="241" t="e">
        <f aca="false">O149/2</f>
        <v>#N/A</v>
      </c>
      <c r="Q149" s="240" t="e">
        <f aca="false">VLOOKUP($A149,[5]CurveFetch!$D$8:$V$1000,16,0)</f>
        <v>#N/A</v>
      </c>
      <c r="R149" s="241" t="e">
        <f aca="false">Q149/2</f>
        <v>#N/A</v>
      </c>
      <c r="S149" s="240" t="e">
        <f aca="false">VLOOKUP($A149,[5]CurveFetch!$D$8:$V$1000,16,0)</f>
        <v>#N/A</v>
      </c>
      <c r="T149" s="241" t="e">
        <f aca="false">S149/2</f>
        <v>#N/A</v>
      </c>
    </row>
    <row r="150" customFormat="false" ht="11.25" hidden="false" customHeight="false" outlineLevel="0" collapsed="false">
      <c r="A150" s="69" t="n">
        <f aca="false">DATE(YEAR(A149),MONTH(A149)+1,1)</f>
        <v>50406</v>
      </c>
      <c r="B150" s="240" t="e">
        <f aca="false">VLOOKUP($A150,[5]CurveFetch!$D$8:$R$1000,2,0)</f>
        <v>#N/A</v>
      </c>
      <c r="C150" s="240" t="e">
        <f aca="false">VLOOKUP($A150,[5]CurveFetch!$D$8:$R$1000,7,0)</f>
        <v>#N/A</v>
      </c>
      <c r="D150" s="240" t="e">
        <f aca="false">VLOOKUP($A150,[5]CurveFetch!$D$8:$R$1000,5,0)</f>
        <v>#N/A</v>
      </c>
      <c r="E150" s="240" t="e">
        <f aca="false">VLOOKUP($A150,[5]CurveFetch!$D$8:$R$1000,4,0)</f>
        <v>#N/A</v>
      </c>
      <c r="F150" s="240" t="e">
        <f aca="false">VLOOKUP($A150,[5]CurveFetch!$D$8:$R$1000,15,0)</f>
        <v>#N/A</v>
      </c>
      <c r="G150" s="240" t="e">
        <f aca="false">VLOOKUP($A150,[5]CurveFetch!$D$8:$R$1000,3,0)</f>
        <v>#N/A</v>
      </c>
      <c r="H150" s="240" t="e">
        <f aca="false">VLOOKUP($A150,[5]CurveFetch!$D$8:$R$1000,9,0)</f>
        <v>#N/A</v>
      </c>
      <c r="I150" s="240" t="e">
        <f aca="false">VLOOKUP($A150,[5]CurveFetch!$D$8:$R$1000,11,0)</f>
        <v>#N/A</v>
      </c>
      <c r="J150" s="240" t="e">
        <f aca="false">VLOOKUP($A150,[5]CurveFetch!$D$8:$R$1000,8,0)</f>
        <v>#N/A</v>
      </c>
      <c r="K150" s="240" t="e">
        <f aca="false">C150-J150</f>
        <v>#N/A</v>
      </c>
      <c r="L150" s="240" t="e">
        <f aca="false">C150-F150</f>
        <v>#N/A</v>
      </c>
      <c r="M150" s="240" t="e">
        <f aca="false">($B150+$C150)*$M$1</f>
        <v>#N/A</v>
      </c>
      <c r="N150" s="69" t="n">
        <f aca="false">DATE(YEAR(N149),MONTH(N149)+1,1)</f>
        <v>50406</v>
      </c>
      <c r="O150" s="240" t="e">
        <f aca="false">VLOOKUP($A150,[5]CurveFetch!$D$8:$V$1000,16,0)</f>
        <v>#N/A</v>
      </c>
      <c r="P150" s="241" t="e">
        <f aca="false">O150/2</f>
        <v>#N/A</v>
      </c>
      <c r="Q150" s="240" t="e">
        <f aca="false">VLOOKUP($A150,[5]CurveFetch!$D$8:$V$1000,16,0)</f>
        <v>#N/A</v>
      </c>
      <c r="R150" s="241" t="e">
        <f aca="false">Q150/2</f>
        <v>#N/A</v>
      </c>
      <c r="S150" s="240" t="e">
        <f aca="false">VLOOKUP($A150,[5]CurveFetch!$D$8:$V$1000,16,0)</f>
        <v>#N/A</v>
      </c>
      <c r="T150" s="241" t="e">
        <f aca="false">S150/2</f>
        <v>#N/A</v>
      </c>
    </row>
    <row r="151" customFormat="false" ht="11.25" hidden="false" customHeight="false" outlineLevel="0" collapsed="false">
      <c r="A151" s="69" t="n">
        <f aca="false">DATE(YEAR(A150),MONTH(A150)+1,1)</f>
        <v>50437</v>
      </c>
      <c r="B151" s="240" t="e">
        <f aca="false">VLOOKUP($A151,[5]CurveFetch!$D$8:$R$1000,2,0)</f>
        <v>#N/A</v>
      </c>
      <c r="C151" s="240" t="e">
        <f aca="false">VLOOKUP($A151,[5]CurveFetch!$D$8:$R$1000,7,0)</f>
        <v>#N/A</v>
      </c>
      <c r="D151" s="240" t="e">
        <f aca="false">VLOOKUP($A151,[5]CurveFetch!$D$8:$R$1000,5,0)</f>
        <v>#N/A</v>
      </c>
      <c r="E151" s="240" t="e">
        <f aca="false">VLOOKUP($A151,[5]CurveFetch!$D$8:$R$1000,4,0)</f>
        <v>#N/A</v>
      </c>
      <c r="F151" s="240" t="e">
        <f aca="false">VLOOKUP($A151,[5]CurveFetch!$D$8:$R$1000,15,0)</f>
        <v>#N/A</v>
      </c>
      <c r="G151" s="240" t="e">
        <f aca="false">VLOOKUP($A151,[5]CurveFetch!$D$8:$R$1000,3,0)</f>
        <v>#N/A</v>
      </c>
      <c r="H151" s="240" t="e">
        <f aca="false">VLOOKUP($A151,[5]CurveFetch!$D$8:$R$1000,9,0)</f>
        <v>#N/A</v>
      </c>
      <c r="I151" s="240" t="e">
        <f aca="false">VLOOKUP($A151,[5]CurveFetch!$D$8:$R$1000,11,0)</f>
        <v>#N/A</v>
      </c>
      <c r="J151" s="240" t="e">
        <f aca="false">VLOOKUP($A151,[5]CurveFetch!$D$8:$R$1000,8,0)</f>
        <v>#N/A</v>
      </c>
      <c r="K151" s="240" t="e">
        <f aca="false">C151-J151</f>
        <v>#N/A</v>
      </c>
      <c r="L151" s="240" t="e">
        <f aca="false">C151-F151</f>
        <v>#N/A</v>
      </c>
      <c r="M151" s="240" t="e">
        <f aca="false">($B151+$C151)*$M$1</f>
        <v>#N/A</v>
      </c>
      <c r="N151" s="69" t="n">
        <f aca="false">DATE(YEAR(N150),MONTH(N150)+1,1)</f>
        <v>50437</v>
      </c>
      <c r="O151" s="240" t="e">
        <f aca="false">VLOOKUP($A151,[5]CurveFetch!$D$8:$V$1000,16,0)</f>
        <v>#N/A</v>
      </c>
      <c r="P151" s="241" t="e">
        <f aca="false">O151/2</f>
        <v>#N/A</v>
      </c>
      <c r="Q151" s="240" t="e">
        <f aca="false">VLOOKUP($A151,[5]CurveFetch!$D$8:$V$1000,16,0)</f>
        <v>#N/A</v>
      </c>
      <c r="R151" s="241" t="e">
        <f aca="false">Q151/2</f>
        <v>#N/A</v>
      </c>
      <c r="S151" s="240" t="e">
        <f aca="false">VLOOKUP($A151,[5]CurveFetch!$D$8:$V$1000,16,0)</f>
        <v>#N/A</v>
      </c>
      <c r="T151" s="241" t="e">
        <f aca="false">S151/2</f>
        <v>#N/A</v>
      </c>
    </row>
    <row r="152" customFormat="false" ht="11.25" hidden="false" customHeight="false" outlineLevel="0" collapsed="false">
      <c r="A152" s="69" t="n">
        <f aca="false">DATE(YEAR(A151),MONTH(A151)+1,1)</f>
        <v>50465</v>
      </c>
      <c r="B152" s="240" t="e">
        <f aca="false">VLOOKUP($A152,[5]CurveFetch!$D$8:$R$1000,2,0)</f>
        <v>#N/A</v>
      </c>
      <c r="C152" s="240" t="e">
        <f aca="false">VLOOKUP($A152,[5]CurveFetch!$D$8:$R$1000,7,0)</f>
        <v>#N/A</v>
      </c>
      <c r="D152" s="240" t="e">
        <f aca="false">VLOOKUP($A152,[5]CurveFetch!$D$8:$R$1000,5,0)</f>
        <v>#N/A</v>
      </c>
      <c r="E152" s="240" t="e">
        <f aca="false">VLOOKUP($A152,[5]CurveFetch!$D$8:$R$1000,4,0)</f>
        <v>#N/A</v>
      </c>
      <c r="F152" s="240" t="e">
        <f aca="false">VLOOKUP($A152,[5]CurveFetch!$D$8:$R$1000,15,0)</f>
        <v>#N/A</v>
      </c>
      <c r="G152" s="240" t="e">
        <f aca="false">VLOOKUP($A152,[5]CurveFetch!$D$8:$R$1000,3,0)</f>
        <v>#N/A</v>
      </c>
      <c r="H152" s="240" t="e">
        <f aca="false">VLOOKUP($A152,[5]CurveFetch!$D$8:$R$1000,9,0)</f>
        <v>#N/A</v>
      </c>
      <c r="I152" s="240" t="e">
        <f aca="false">VLOOKUP($A152,[5]CurveFetch!$D$8:$R$1000,11,0)</f>
        <v>#N/A</v>
      </c>
      <c r="J152" s="240" t="e">
        <f aca="false">VLOOKUP($A152,[5]CurveFetch!$D$8:$R$1000,8,0)</f>
        <v>#N/A</v>
      </c>
      <c r="K152" s="240" t="e">
        <f aca="false">C152-J152</f>
        <v>#N/A</v>
      </c>
      <c r="L152" s="240" t="e">
        <f aca="false">C152-F152</f>
        <v>#N/A</v>
      </c>
      <c r="M152" s="240" t="e">
        <f aca="false">($B152+$C152)*$M$1</f>
        <v>#N/A</v>
      </c>
      <c r="N152" s="69" t="n">
        <f aca="false">DATE(YEAR(N151),MONTH(N151)+1,1)</f>
        <v>50465</v>
      </c>
      <c r="O152" s="240" t="e">
        <f aca="false">VLOOKUP($A152,[5]CurveFetch!$D$8:$V$1000,16,0)</f>
        <v>#N/A</v>
      </c>
      <c r="P152" s="241" t="e">
        <f aca="false">O152/2</f>
        <v>#N/A</v>
      </c>
      <c r="Q152" s="240" t="e">
        <f aca="false">VLOOKUP($A152,[5]CurveFetch!$D$8:$V$1000,16,0)</f>
        <v>#N/A</v>
      </c>
      <c r="R152" s="241" t="e">
        <f aca="false">Q152/2</f>
        <v>#N/A</v>
      </c>
      <c r="S152" s="240" t="e">
        <f aca="false">VLOOKUP($A152,[5]CurveFetch!$D$8:$V$1000,16,0)</f>
        <v>#N/A</v>
      </c>
      <c r="T152" s="241" t="e">
        <f aca="false">S152/2</f>
        <v>#N/A</v>
      </c>
    </row>
    <row r="153" customFormat="false" ht="11.25" hidden="false" customHeight="false" outlineLevel="0" collapsed="false">
      <c r="A153" s="69" t="n">
        <f aca="false">DATE(YEAR(A152),MONTH(A152)+1,1)</f>
        <v>50496</v>
      </c>
      <c r="B153" s="240" t="e">
        <f aca="false">VLOOKUP($A153,[5]CurveFetch!$D$8:$R$1000,2,0)</f>
        <v>#N/A</v>
      </c>
      <c r="C153" s="240" t="e">
        <f aca="false">VLOOKUP($A153,[5]CurveFetch!$D$8:$R$1000,7,0)</f>
        <v>#N/A</v>
      </c>
      <c r="D153" s="240" t="e">
        <f aca="false">VLOOKUP($A153,[5]CurveFetch!$D$8:$R$1000,5,0)</f>
        <v>#N/A</v>
      </c>
      <c r="E153" s="240" t="e">
        <f aca="false">VLOOKUP($A153,[5]CurveFetch!$D$8:$R$1000,4,0)</f>
        <v>#N/A</v>
      </c>
      <c r="F153" s="240" t="e">
        <f aca="false">VLOOKUP($A153,[5]CurveFetch!$D$8:$R$1000,15,0)</f>
        <v>#N/A</v>
      </c>
      <c r="G153" s="240" t="e">
        <f aca="false">VLOOKUP($A153,[5]CurveFetch!$D$8:$R$1000,3,0)</f>
        <v>#N/A</v>
      </c>
      <c r="H153" s="240" t="e">
        <f aca="false">VLOOKUP($A153,[5]CurveFetch!$D$8:$R$1000,9,0)</f>
        <v>#N/A</v>
      </c>
      <c r="I153" s="240" t="e">
        <f aca="false">VLOOKUP($A153,[5]CurveFetch!$D$8:$R$1000,11,0)</f>
        <v>#N/A</v>
      </c>
      <c r="J153" s="240" t="e">
        <f aca="false">VLOOKUP($A153,[5]CurveFetch!$D$8:$R$1000,8,0)</f>
        <v>#N/A</v>
      </c>
      <c r="K153" s="240" t="e">
        <f aca="false">C153-J153</f>
        <v>#N/A</v>
      </c>
      <c r="L153" s="240" t="e">
        <f aca="false">C153-F153</f>
        <v>#N/A</v>
      </c>
      <c r="M153" s="240" t="e">
        <f aca="false">($B153+$C153)*$M$1</f>
        <v>#N/A</v>
      </c>
      <c r="N153" s="69" t="n">
        <f aca="false">DATE(YEAR(N152),MONTH(N152)+1,1)</f>
        <v>50496</v>
      </c>
      <c r="O153" s="240" t="e">
        <f aca="false">VLOOKUP($A153,[5]CurveFetch!$D$8:$V$1000,16,0)</f>
        <v>#N/A</v>
      </c>
      <c r="P153" s="241" t="e">
        <f aca="false">O153/2</f>
        <v>#N/A</v>
      </c>
      <c r="Q153" s="240" t="e">
        <f aca="false">VLOOKUP($A153,[5]CurveFetch!$D$8:$V$1000,16,0)</f>
        <v>#N/A</v>
      </c>
      <c r="R153" s="241" t="e">
        <f aca="false">Q153/2</f>
        <v>#N/A</v>
      </c>
      <c r="S153" s="240" t="e">
        <f aca="false">VLOOKUP($A153,[5]CurveFetch!$D$8:$V$1000,16,0)</f>
        <v>#N/A</v>
      </c>
      <c r="T153" s="241" t="e">
        <f aca="false">S153/2</f>
        <v>#N/A</v>
      </c>
    </row>
    <row r="154" customFormat="false" ht="11.25" hidden="false" customHeight="false" outlineLevel="0" collapsed="false">
      <c r="A154" s="69" t="n">
        <f aca="false">DATE(YEAR(A153),MONTH(A153)+1,1)</f>
        <v>50526</v>
      </c>
      <c r="B154" s="240" t="e">
        <f aca="false">VLOOKUP($A154,[5]CurveFetch!$D$8:$R$1000,2,0)</f>
        <v>#N/A</v>
      </c>
      <c r="C154" s="240" t="e">
        <f aca="false">VLOOKUP($A154,[5]CurveFetch!$D$8:$R$1000,7,0)</f>
        <v>#N/A</v>
      </c>
      <c r="D154" s="240" t="e">
        <f aca="false">VLOOKUP($A154,[5]CurveFetch!$D$8:$R$1000,5,0)</f>
        <v>#N/A</v>
      </c>
      <c r="E154" s="240" t="e">
        <f aca="false">VLOOKUP($A154,[5]CurveFetch!$D$8:$R$1000,4,0)</f>
        <v>#N/A</v>
      </c>
      <c r="F154" s="240" t="e">
        <f aca="false">VLOOKUP($A154,[5]CurveFetch!$D$8:$R$1000,15,0)</f>
        <v>#N/A</v>
      </c>
      <c r="G154" s="240" t="e">
        <f aca="false">VLOOKUP($A154,[5]CurveFetch!$D$8:$R$1000,3,0)</f>
        <v>#N/A</v>
      </c>
      <c r="H154" s="240" t="e">
        <f aca="false">VLOOKUP($A154,[5]CurveFetch!$D$8:$R$1000,9,0)</f>
        <v>#N/A</v>
      </c>
      <c r="I154" s="240" t="e">
        <f aca="false">VLOOKUP($A154,[5]CurveFetch!$D$8:$R$1000,11,0)</f>
        <v>#N/A</v>
      </c>
      <c r="J154" s="240" t="e">
        <f aca="false">VLOOKUP($A154,[5]CurveFetch!$D$8:$R$1000,8,0)</f>
        <v>#N/A</v>
      </c>
      <c r="K154" s="240" t="e">
        <f aca="false">C154-J154</f>
        <v>#N/A</v>
      </c>
      <c r="L154" s="240" t="e">
        <f aca="false">C154-F154</f>
        <v>#N/A</v>
      </c>
      <c r="M154" s="240" t="e">
        <f aca="false">($B154+$C154)*$M$1</f>
        <v>#N/A</v>
      </c>
      <c r="N154" s="69" t="n">
        <f aca="false">DATE(YEAR(N153),MONTH(N153)+1,1)</f>
        <v>50526</v>
      </c>
      <c r="O154" s="240" t="e">
        <f aca="false">VLOOKUP($A154,[5]CurveFetch!$D$8:$V$1000,16,0)</f>
        <v>#N/A</v>
      </c>
      <c r="P154" s="241" t="e">
        <f aca="false">O154/2</f>
        <v>#N/A</v>
      </c>
      <c r="Q154" s="240" t="e">
        <f aca="false">VLOOKUP($A154,[5]CurveFetch!$D$8:$V$1000,16,0)</f>
        <v>#N/A</v>
      </c>
      <c r="R154" s="241" t="e">
        <f aca="false">Q154/2</f>
        <v>#N/A</v>
      </c>
      <c r="S154" s="240" t="e">
        <f aca="false">VLOOKUP($A154,[5]CurveFetch!$D$8:$V$1000,16,0)</f>
        <v>#N/A</v>
      </c>
      <c r="T154" s="241" t="e">
        <f aca="false">S154/2</f>
        <v>#N/A</v>
      </c>
    </row>
    <row r="155" customFormat="false" ht="11.25" hidden="false" customHeight="false" outlineLevel="0" collapsed="false">
      <c r="A155" s="69" t="n">
        <f aca="false">DATE(YEAR(A154),MONTH(A154)+1,1)</f>
        <v>50557</v>
      </c>
      <c r="B155" s="240" t="e">
        <f aca="false">VLOOKUP($A155,[5]CurveFetch!$D$8:$R$1000,2,0)</f>
        <v>#N/A</v>
      </c>
      <c r="C155" s="240" t="e">
        <f aca="false">VLOOKUP($A155,[5]CurveFetch!$D$8:$R$1000,7,0)</f>
        <v>#N/A</v>
      </c>
      <c r="D155" s="240" t="e">
        <f aca="false">VLOOKUP($A155,[5]CurveFetch!$D$8:$R$1000,5,0)</f>
        <v>#N/A</v>
      </c>
      <c r="E155" s="240" t="e">
        <f aca="false">VLOOKUP($A155,[5]CurveFetch!$D$8:$R$1000,4,0)</f>
        <v>#N/A</v>
      </c>
      <c r="F155" s="240" t="e">
        <f aca="false">VLOOKUP($A155,[5]CurveFetch!$D$8:$R$1000,15,0)</f>
        <v>#N/A</v>
      </c>
      <c r="G155" s="240" t="e">
        <f aca="false">VLOOKUP($A155,[5]CurveFetch!$D$8:$R$1000,3,0)</f>
        <v>#N/A</v>
      </c>
      <c r="H155" s="240" t="e">
        <f aca="false">VLOOKUP($A155,[5]CurveFetch!$D$8:$R$1000,9,0)</f>
        <v>#N/A</v>
      </c>
      <c r="I155" s="240" t="e">
        <f aca="false">VLOOKUP($A155,[5]CurveFetch!$D$8:$R$1000,11,0)</f>
        <v>#N/A</v>
      </c>
      <c r="J155" s="240" t="e">
        <f aca="false">VLOOKUP($A155,[5]CurveFetch!$D$8:$R$1000,8,0)</f>
        <v>#N/A</v>
      </c>
      <c r="K155" s="240" t="e">
        <f aca="false">C155-J155</f>
        <v>#N/A</v>
      </c>
      <c r="L155" s="240" t="e">
        <f aca="false">C155-F155</f>
        <v>#N/A</v>
      </c>
      <c r="M155" s="240" t="e">
        <f aca="false">($B155+$C155)*$M$1</f>
        <v>#N/A</v>
      </c>
      <c r="N155" s="69" t="n">
        <f aca="false">DATE(YEAR(N154),MONTH(N154)+1,1)</f>
        <v>50557</v>
      </c>
      <c r="O155" s="240" t="e">
        <f aca="false">VLOOKUP($A155,[5]CurveFetch!$D$8:$V$1000,16,0)</f>
        <v>#N/A</v>
      </c>
      <c r="P155" s="241" t="e">
        <f aca="false">O155/2</f>
        <v>#N/A</v>
      </c>
      <c r="Q155" s="240" t="e">
        <f aca="false">VLOOKUP($A155,[5]CurveFetch!$D$8:$V$1000,16,0)</f>
        <v>#N/A</v>
      </c>
      <c r="R155" s="241" t="e">
        <f aca="false">Q155/2</f>
        <v>#N/A</v>
      </c>
      <c r="S155" s="240" t="e">
        <f aca="false">VLOOKUP($A155,[5]CurveFetch!$D$8:$V$1000,16,0)</f>
        <v>#N/A</v>
      </c>
      <c r="T155" s="241" t="e">
        <f aca="false">S155/2</f>
        <v>#N/A</v>
      </c>
    </row>
    <row r="156" customFormat="false" ht="11.25" hidden="false" customHeight="false" outlineLevel="0" collapsed="false">
      <c r="A156" s="69" t="n">
        <f aca="false">DATE(YEAR(A155),MONTH(A155)+1,1)</f>
        <v>50587</v>
      </c>
      <c r="B156" s="240" t="e">
        <f aca="false">VLOOKUP($A156,[5]CurveFetch!$D$8:$R$1000,2,0)</f>
        <v>#N/A</v>
      </c>
      <c r="C156" s="240" t="e">
        <f aca="false">VLOOKUP($A156,[5]CurveFetch!$D$8:$R$1000,7,0)</f>
        <v>#N/A</v>
      </c>
      <c r="D156" s="240" t="e">
        <f aca="false">VLOOKUP($A156,[5]CurveFetch!$D$8:$R$1000,5,0)</f>
        <v>#N/A</v>
      </c>
      <c r="E156" s="240" t="e">
        <f aca="false">VLOOKUP($A156,[5]CurveFetch!$D$8:$R$1000,4,0)</f>
        <v>#N/A</v>
      </c>
      <c r="F156" s="240" t="e">
        <f aca="false">VLOOKUP($A156,[5]CurveFetch!$D$8:$R$1000,15,0)</f>
        <v>#N/A</v>
      </c>
      <c r="G156" s="240" t="e">
        <f aca="false">VLOOKUP($A156,[5]CurveFetch!$D$8:$R$1000,3,0)</f>
        <v>#N/A</v>
      </c>
      <c r="H156" s="240" t="e">
        <f aca="false">VLOOKUP($A156,[5]CurveFetch!$D$8:$R$1000,9,0)</f>
        <v>#N/A</v>
      </c>
      <c r="I156" s="240" t="e">
        <f aca="false">VLOOKUP($A156,[5]CurveFetch!$D$8:$R$1000,11,0)</f>
        <v>#N/A</v>
      </c>
      <c r="J156" s="240" t="e">
        <f aca="false">VLOOKUP($A156,[5]CurveFetch!$D$8:$R$1000,8,0)</f>
        <v>#N/A</v>
      </c>
      <c r="K156" s="240" t="e">
        <f aca="false">C156-J156</f>
        <v>#N/A</v>
      </c>
      <c r="L156" s="240" t="e">
        <f aca="false">C156-F156</f>
        <v>#N/A</v>
      </c>
      <c r="M156" s="240" t="e">
        <f aca="false">($B156+$C156)*$M$1</f>
        <v>#N/A</v>
      </c>
      <c r="N156" s="69" t="n">
        <f aca="false">DATE(YEAR(N155),MONTH(N155)+1,1)</f>
        <v>50587</v>
      </c>
      <c r="O156" s="240" t="e">
        <f aca="false">VLOOKUP($A156,[5]CurveFetch!$D$8:$V$1000,16,0)</f>
        <v>#N/A</v>
      </c>
      <c r="P156" s="241" t="e">
        <f aca="false">O156/2</f>
        <v>#N/A</v>
      </c>
      <c r="Q156" s="240" t="e">
        <f aca="false">VLOOKUP($A156,[5]CurveFetch!$D$8:$V$1000,16,0)</f>
        <v>#N/A</v>
      </c>
      <c r="R156" s="241" t="e">
        <f aca="false">Q156/2</f>
        <v>#N/A</v>
      </c>
      <c r="S156" s="240" t="e">
        <f aca="false">VLOOKUP($A156,[5]CurveFetch!$D$8:$V$1000,16,0)</f>
        <v>#N/A</v>
      </c>
      <c r="T156" s="241" t="e">
        <f aca="false">S156/2</f>
        <v>#N/A</v>
      </c>
    </row>
    <row r="157" customFormat="false" ht="11.25" hidden="false" customHeight="false" outlineLevel="0" collapsed="false">
      <c r="A157" s="69" t="n">
        <f aca="false">DATE(YEAR(A156),MONTH(A156)+1,1)</f>
        <v>50618</v>
      </c>
      <c r="B157" s="240" t="e">
        <f aca="false">VLOOKUP($A157,[5]CurveFetch!$D$8:$R$1000,2,0)</f>
        <v>#N/A</v>
      </c>
      <c r="C157" s="240" t="e">
        <f aca="false">VLOOKUP($A157,[5]CurveFetch!$D$8:$R$1000,7,0)</f>
        <v>#N/A</v>
      </c>
      <c r="D157" s="240" t="e">
        <f aca="false">VLOOKUP($A157,[5]CurveFetch!$D$8:$R$1000,5,0)</f>
        <v>#N/A</v>
      </c>
      <c r="E157" s="240" t="e">
        <f aca="false">VLOOKUP($A157,[5]CurveFetch!$D$8:$R$1000,4,0)</f>
        <v>#N/A</v>
      </c>
      <c r="F157" s="240" t="e">
        <f aca="false">VLOOKUP($A157,[5]CurveFetch!$D$8:$R$1000,15,0)</f>
        <v>#N/A</v>
      </c>
      <c r="G157" s="240" t="e">
        <f aca="false">VLOOKUP($A157,[5]CurveFetch!$D$8:$R$1000,3,0)</f>
        <v>#N/A</v>
      </c>
      <c r="H157" s="240" t="e">
        <f aca="false">VLOOKUP($A157,[5]CurveFetch!$D$8:$R$1000,9,0)</f>
        <v>#N/A</v>
      </c>
      <c r="I157" s="240" t="e">
        <f aca="false">VLOOKUP($A157,[5]CurveFetch!$D$8:$R$1000,11,0)</f>
        <v>#N/A</v>
      </c>
      <c r="J157" s="240" t="e">
        <f aca="false">VLOOKUP($A157,[5]CurveFetch!$D$8:$R$1000,8,0)</f>
        <v>#N/A</v>
      </c>
      <c r="K157" s="240" t="e">
        <f aca="false">C157-J157</f>
        <v>#N/A</v>
      </c>
      <c r="L157" s="240" t="e">
        <f aca="false">C157-F157</f>
        <v>#N/A</v>
      </c>
      <c r="M157" s="240" t="e">
        <f aca="false">($B157+$C157)*$M$1</f>
        <v>#N/A</v>
      </c>
      <c r="N157" s="69" t="n">
        <f aca="false">DATE(YEAR(N156),MONTH(N156)+1,1)</f>
        <v>50618</v>
      </c>
      <c r="O157" s="240" t="e">
        <f aca="false">VLOOKUP($A157,[5]CurveFetch!$D$8:$V$1000,16,0)</f>
        <v>#N/A</v>
      </c>
      <c r="P157" s="241" t="e">
        <f aca="false">O157/2</f>
        <v>#N/A</v>
      </c>
      <c r="Q157" s="240" t="e">
        <f aca="false">VLOOKUP($A157,[5]CurveFetch!$D$8:$V$1000,16,0)</f>
        <v>#N/A</v>
      </c>
      <c r="R157" s="241" t="e">
        <f aca="false">Q157/2</f>
        <v>#N/A</v>
      </c>
      <c r="S157" s="240" t="e">
        <f aca="false">VLOOKUP($A157,[5]CurveFetch!$D$8:$V$1000,16,0)</f>
        <v>#N/A</v>
      </c>
      <c r="T157" s="241" t="e">
        <f aca="false">S157/2</f>
        <v>#N/A</v>
      </c>
    </row>
    <row r="158" customFormat="false" ht="11.25" hidden="false" customHeight="false" outlineLevel="0" collapsed="false">
      <c r="A158" s="69" t="n">
        <f aca="false">DATE(YEAR(A157),MONTH(A157)+1,1)</f>
        <v>50649</v>
      </c>
      <c r="B158" s="240" t="e">
        <f aca="false">VLOOKUP($A158,[5]CurveFetch!$D$8:$R$1000,2,0)</f>
        <v>#N/A</v>
      </c>
      <c r="C158" s="240" t="e">
        <f aca="false">VLOOKUP($A158,[5]CurveFetch!$D$8:$R$1000,7,0)</f>
        <v>#N/A</v>
      </c>
      <c r="D158" s="240" t="e">
        <f aca="false">VLOOKUP($A158,[5]CurveFetch!$D$8:$R$1000,5,0)</f>
        <v>#N/A</v>
      </c>
      <c r="E158" s="240" t="e">
        <f aca="false">VLOOKUP($A158,[5]CurveFetch!$D$8:$R$1000,4,0)</f>
        <v>#N/A</v>
      </c>
      <c r="F158" s="240" t="e">
        <f aca="false">VLOOKUP($A158,[5]CurveFetch!$D$8:$R$1000,15,0)</f>
        <v>#N/A</v>
      </c>
      <c r="G158" s="240" t="e">
        <f aca="false">VLOOKUP($A158,[5]CurveFetch!$D$8:$R$1000,3,0)</f>
        <v>#N/A</v>
      </c>
      <c r="H158" s="240" t="e">
        <f aca="false">VLOOKUP($A158,[5]CurveFetch!$D$8:$R$1000,9,0)</f>
        <v>#N/A</v>
      </c>
      <c r="I158" s="240" t="e">
        <f aca="false">VLOOKUP($A158,[5]CurveFetch!$D$8:$R$1000,11,0)</f>
        <v>#N/A</v>
      </c>
      <c r="J158" s="240" t="e">
        <f aca="false">VLOOKUP($A158,[5]CurveFetch!$D$8:$R$1000,8,0)</f>
        <v>#N/A</v>
      </c>
      <c r="K158" s="240" t="e">
        <f aca="false">C158-J158</f>
        <v>#N/A</v>
      </c>
      <c r="L158" s="240" t="e">
        <f aca="false">C158-F158</f>
        <v>#N/A</v>
      </c>
      <c r="M158" s="240" t="e">
        <f aca="false">($B158+$C158)*$M$1</f>
        <v>#N/A</v>
      </c>
      <c r="N158" s="69" t="n">
        <f aca="false">DATE(YEAR(N157),MONTH(N157)+1,1)</f>
        <v>50649</v>
      </c>
      <c r="O158" s="240" t="e">
        <f aca="false">VLOOKUP($A158,[5]CurveFetch!$D$8:$V$1000,16,0)</f>
        <v>#N/A</v>
      </c>
      <c r="P158" s="241" t="e">
        <f aca="false">O158/2</f>
        <v>#N/A</v>
      </c>
      <c r="Q158" s="240" t="e">
        <f aca="false">VLOOKUP($A158,[5]CurveFetch!$D$8:$V$1000,16,0)</f>
        <v>#N/A</v>
      </c>
      <c r="R158" s="241" t="e">
        <f aca="false">Q158/2</f>
        <v>#N/A</v>
      </c>
      <c r="S158" s="240" t="e">
        <f aca="false">VLOOKUP($A158,[5]CurveFetch!$D$8:$V$1000,16,0)</f>
        <v>#N/A</v>
      </c>
      <c r="T158" s="241" t="e">
        <f aca="false">S158/2</f>
        <v>#N/A</v>
      </c>
    </row>
    <row r="159" customFormat="false" ht="11.25" hidden="false" customHeight="false" outlineLevel="0" collapsed="false">
      <c r="A159" s="69" t="n">
        <f aca="false">DATE(YEAR(A158),MONTH(A158)+1,1)</f>
        <v>50679</v>
      </c>
      <c r="B159" s="240" t="e">
        <f aca="false">VLOOKUP($A159,[5]CurveFetch!$D$8:$R$1000,2,0)</f>
        <v>#N/A</v>
      </c>
      <c r="C159" s="240" t="e">
        <f aca="false">VLOOKUP($A159,[5]CurveFetch!$D$8:$R$1000,7,0)</f>
        <v>#N/A</v>
      </c>
      <c r="D159" s="240" t="e">
        <f aca="false">VLOOKUP($A159,[5]CurveFetch!$D$8:$R$1000,5,0)</f>
        <v>#N/A</v>
      </c>
      <c r="E159" s="240" t="e">
        <f aca="false">VLOOKUP($A159,[5]CurveFetch!$D$8:$R$1000,4,0)</f>
        <v>#N/A</v>
      </c>
      <c r="F159" s="240" t="e">
        <f aca="false">VLOOKUP($A159,[5]CurveFetch!$D$8:$R$1000,15,0)</f>
        <v>#N/A</v>
      </c>
      <c r="G159" s="240" t="e">
        <f aca="false">VLOOKUP($A159,[5]CurveFetch!$D$8:$R$1000,3,0)</f>
        <v>#N/A</v>
      </c>
      <c r="H159" s="240" t="e">
        <f aca="false">VLOOKUP($A159,[5]CurveFetch!$D$8:$R$1000,9,0)</f>
        <v>#N/A</v>
      </c>
      <c r="I159" s="240" t="e">
        <f aca="false">VLOOKUP($A159,[5]CurveFetch!$D$8:$R$1000,11,0)</f>
        <v>#N/A</v>
      </c>
      <c r="J159" s="240" t="e">
        <f aca="false">VLOOKUP($A159,[5]CurveFetch!$D$8:$R$1000,8,0)</f>
        <v>#N/A</v>
      </c>
      <c r="K159" s="240" t="e">
        <f aca="false">C159-J159</f>
        <v>#N/A</v>
      </c>
      <c r="L159" s="240" t="e">
        <f aca="false">C159-F159</f>
        <v>#N/A</v>
      </c>
      <c r="M159" s="240" t="e">
        <f aca="false">($B159+$C159)*$M$1</f>
        <v>#N/A</v>
      </c>
      <c r="N159" s="69" t="n">
        <f aca="false">DATE(YEAR(N158),MONTH(N158)+1,1)</f>
        <v>50679</v>
      </c>
      <c r="O159" s="240" t="e">
        <f aca="false">VLOOKUP($A159,[5]CurveFetch!$D$8:$V$1000,16,0)</f>
        <v>#N/A</v>
      </c>
      <c r="P159" s="241" t="e">
        <f aca="false">O159/2</f>
        <v>#N/A</v>
      </c>
      <c r="Q159" s="240" t="e">
        <f aca="false">VLOOKUP($A159,[5]CurveFetch!$D$8:$V$1000,16,0)</f>
        <v>#N/A</v>
      </c>
      <c r="R159" s="241" t="e">
        <f aca="false">Q159/2</f>
        <v>#N/A</v>
      </c>
      <c r="S159" s="240" t="e">
        <f aca="false">VLOOKUP($A159,[5]CurveFetch!$D$8:$V$1000,16,0)</f>
        <v>#N/A</v>
      </c>
      <c r="T159" s="241" t="e">
        <f aca="false">S159/2</f>
        <v>#N/A</v>
      </c>
    </row>
    <row r="160" customFormat="false" ht="11.25" hidden="false" customHeight="false" outlineLevel="0" collapsed="false">
      <c r="A160" s="69" t="n">
        <f aca="false">DATE(YEAR(A159),MONTH(A159)+1,1)</f>
        <v>50710</v>
      </c>
      <c r="B160" s="240" t="e">
        <f aca="false">VLOOKUP($A160,[5]CurveFetch!$D$8:$R$1000,2,0)</f>
        <v>#N/A</v>
      </c>
      <c r="C160" s="240" t="e">
        <f aca="false">VLOOKUP($A160,[5]CurveFetch!$D$8:$R$1000,7,0)</f>
        <v>#N/A</v>
      </c>
      <c r="D160" s="240" t="e">
        <f aca="false">VLOOKUP($A160,[5]CurveFetch!$D$8:$R$1000,5,0)</f>
        <v>#N/A</v>
      </c>
      <c r="E160" s="240" t="e">
        <f aca="false">VLOOKUP($A160,[5]CurveFetch!$D$8:$R$1000,4,0)</f>
        <v>#N/A</v>
      </c>
      <c r="F160" s="240" t="e">
        <f aca="false">VLOOKUP($A160,[5]CurveFetch!$D$8:$R$1000,15,0)</f>
        <v>#N/A</v>
      </c>
      <c r="G160" s="240" t="e">
        <f aca="false">VLOOKUP($A160,[5]CurveFetch!$D$8:$R$1000,3,0)</f>
        <v>#N/A</v>
      </c>
      <c r="H160" s="240" t="e">
        <f aca="false">VLOOKUP($A160,[5]CurveFetch!$D$8:$R$1000,9,0)</f>
        <v>#N/A</v>
      </c>
      <c r="I160" s="240" t="e">
        <f aca="false">VLOOKUP($A160,[5]CurveFetch!$D$8:$R$1000,11,0)</f>
        <v>#N/A</v>
      </c>
      <c r="J160" s="240" t="e">
        <f aca="false">VLOOKUP($A160,[5]CurveFetch!$D$8:$R$1000,8,0)</f>
        <v>#N/A</v>
      </c>
      <c r="K160" s="240" t="e">
        <f aca="false">C160-J160</f>
        <v>#N/A</v>
      </c>
      <c r="L160" s="240" t="e">
        <f aca="false">C160-F160</f>
        <v>#N/A</v>
      </c>
      <c r="M160" s="240" t="e">
        <f aca="false">($B160+$C160)*$M$1</f>
        <v>#N/A</v>
      </c>
      <c r="N160" s="69" t="n">
        <f aca="false">DATE(YEAR(N159),MONTH(N159)+1,1)</f>
        <v>50710</v>
      </c>
      <c r="O160" s="240" t="e">
        <f aca="false">VLOOKUP($A160,[5]CurveFetch!$D$8:$V$1000,16,0)</f>
        <v>#N/A</v>
      </c>
      <c r="P160" s="241" t="e">
        <f aca="false">O160/2</f>
        <v>#N/A</v>
      </c>
      <c r="Q160" s="240" t="e">
        <f aca="false">VLOOKUP($A160,[5]CurveFetch!$D$8:$V$1000,16,0)</f>
        <v>#N/A</v>
      </c>
      <c r="R160" s="241" t="e">
        <f aca="false">Q160/2</f>
        <v>#N/A</v>
      </c>
      <c r="S160" s="240" t="e">
        <f aca="false">VLOOKUP($A160,[5]CurveFetch!$D$8:$V$1000,16,0)</f>
        <v>#N/A</v>
      </c>
      <c r="T160" s="241" t="e">
        <f aca="false">S160/2</f>
        <v>#N/A</v>
      </c>
    </row>
    <row r="161" customFormat="false" ht="11.25" hidden="false" customHeight="false" outlineLevel="0" collapsed="false">
      <c r="A161" s="69" t="n">
        <f aca="false">DATE(YEAR(A160),MONTH(A160)+1,1)</f>
        <v>50740</v>
      </c>
      <c r="B161" s="240" t="e">
        <f aca="false">VLOOKUP($A161,[5]CurveFetch!$D$8:$R$1000,2,0)</f>
        <v>#N/A</v>
      </c>
      <c r="C161" s="240" t="e">
        <f aca="false">VLOOKUP($A161,[5]CurveFetch!$D$8:$R$1000,7,0)</f>
        <v>#N/A</v>
      </c>
      <c r="D161" s="240" t="e">
        <f aca="false">VLOOKUP($A161,[5]CurveFetch!$D$8:$R$1000,5,0)</f>
        <v>#N/A</v>
      </c>
      <c r="E161" s="240" t="e">
        <f aca="false">VLOOKUP($A161,[5]CurveFetch!$D$8:$R$1000,4,0)</f>
        <v>#N/A</v>
      </c>
      <c r="F161" s="240" t="e">
        <f aca="false">VLOOKUP($A161,[5]CurveFetch!$D$8:$R$1000,15,0)</f>
        <v>#N/A</v>
      </c>
      <c r="G161" s="240" t="e">
        <f aca="false">VLOOKUP($A161,[5]CurveFetch!$D$8:$R$1000,3,0)</f>
        <v>#N/A</v>
      </c>
      <c r="H161" s="240" t="e">
        <f aca="false">VLOOKUP($A161,[5]CurveFetch!$D$8:$R$1000,9,0)</f>
        <v>#N/A</v>
      </c>
      <c r="I161" s="240" t="e">
        <f aca="false">VLOOKUP($A161,[5]CurveFetch!$D$8:$R$1000,11,0)</f>
        <v>#N/A</v>
      </c>
      <c r="J161" s="240" t="e">
        <f aca="false">VLOOKUP($A161,[5]CurveFetch!$D$8:$R$1000,8,0)</f>
        <v>#N/A</v>
      </c>
      <c r="K161" s="240" t="e">
        <f aca="false">C161-J161</f>
        <v>#N/A</v>
      </c>
      <c r="L161" s="240" t="e">
        <f aca="false">C161-F161</f>
        <v>#N/A</v>
      </c>
      <c r="M161" s="240" t="e">
        <f aca="false">($B161+$C161)*$M$1</f>
        <v>#N/A</v>
      </c>
      <c r="N161" s="69" t="n">
        <f aca="false">DATE(YEAR(N160),MONTH(N160)+1,1)</f>
        <v>50740</v>
      </c>
      <c r="O161" s="240" t="e">
        <f aca="false">VLOOKUP($A161,[5]CurveFetch!$D$8:$V$1000,16,0)</f>
        <v>#N/A</v>
      </c>
      <c r="P161" s="241" t="e">
        <f aca="false">O161/2</f>
        <v>#N/A</v>
      </c>
      <c r="Q161" s="240" t="e">
        <f aca="false">VLOOKUP($A161,[5]CurveFetch!$D$8:$V$1000,16,0)</f>
        <v>#N/A</v>
      </c>
      <c r="R161" s="241" t="e">
        <f aca="false">Q161/2</f>
        <v>#N/A</v>
      </c>
      <c r="S161" s="240" t="e">
        <f aca="false">VLOOKUP($A161,[5]CurveFetch!$D$8:$V$1000,16,0)</f>
        <v>#N/A</v>
      </c>
      <c r="T161" s="241" t="e">
        <f aca="false">S161/2</f>
        <v>#N/A</v>
      </c>
    </row>
    <row r="162" customFormat="false" ht="11.25" hidden="false" customHeight="false" outlineLevel="0" collapsed="false">
      <c r="A162" s="69" t="n">
        <f aca="false">DATE(YEAR(A161),MONTH(A161)+1,1)</f>
        <v>50771</v>
      </c>
      <c r="B162" s="240" t="e">
        <f aca="false">VLOOKUP($A162,[5]CurveFetch!$D$8:$R$1000,2,0)</f>
        <v>#N/A</v>
      </c>
      <c r="C162" s="240" t="e">
        <f aca="false">VLOOKUP($A162,[5]CurveFetch!$D$8:$R$1000,7,0)</f>
        <v>#N/A</v>
      </c>
      <c r="D162" s="240" t="e">
        <f aca="false">VLOOKUP($A162,[5]CurveFetch!$D$8:$R$1000,5,0)</f>
        <v>#N/A</v>
      </c>
      <c r="E162" s="240" t="e">
        <f aca="false">VLOOKUP($A162,[5]CurveFetch!$D$8:$R$1000,4,0)</f>
        <v>#N/A</v>
      </c>
      <c r="F162" s="240" t="e">
        <f aca="false">VLOOKUP($A162,[5]CurveFetch!$D$8:$R$1000,15,0)</f>
        <v>#N/A</v>
      </c>
      <c r="G162" s="240" t="e">
        <f aca="false">VLOOKUP($A162,[5]CurveFetch!$D$8:$R$1000,3,0)</f>
        <v>#N/A</v>
      </c>
      <c r="H162" s="240" t="e">
        <f aca="false">VLOOKUP($A162,[5]CurveFetch!$D$8:$R$1000,9,0)</f>
        <v>#N/A</v>
      </c>
      <c r="I162" s="240" t="e">
        <f aca="false">VLOOKUP($A162,[5]CurveFetch!$D$8:$R$1000,11,0)</f>
        <v>#N/A</v>
      </c>
      <c r="J162" s="240" t="e">
        <f aca="false">VLOOKUP($A162,[5]CurveFetch!$D$8:$R$1000,8,0)</f>
        <v>#N/A</v>
      </c>
      <c r="K162" s="240" t="e">
        <f aca="false">C162-J162</f>
        <v>#N/A</v>
      </c>
      <c r="L162" s="240" t="e">
        <f aca="false">C162-F162</f>
        <v>#N/A</v>
      </c>
      <c r="M162" s="240" t="e">
        <f aca="false">($B162+$C162)*$M$1</f>
        <v>#N/A</v>
      </c>
      <c r="N162" s="69" t="n">
        <f aca="false">DATE(YEAR(N161),MONTH(N161)+1,1)</f>
        <v>50771</v>
      </c>
      <c r="O162" s="240" t="e">
        <f aca="false">VLOOKUP($A162,[5]CurveFetch!$D$8:$V$1000,16,0)</f>
        <v>#N/A</v>
      </c>
      <c r="P162" s="241" t="e">
        <f aca="false">O162/2</f>
        <v>#N/A</v>
      </c>
      <c r="Q162" s="240" t="e">
        <f aca="false">VLOOKUP($A162,[5]CurveFetch!$D$8:$V$1000,16,0)</f>
        <v>#N/A</v>
      </c>
      <c r="R162" s="241" t="e">
        <f aca="false">Q162/2</f>
        <v>#N/A</v>
      </c>
      <c r="S162" s="240" t="e">
        <f aca="false">VLOOKUP($A162,[5]CurveFetch!$D$8:$V$1000,16,0)</f>
        <v>#N/A</v>
      </c>
      <c r="T162" s="241" t="e">
        <f aca="false">S162/2</f>
        <v>#N/A</v>
      </c>
    </row>
    <row r="163" customFormat="false" ht="11.25" hidden="false" customHeight="false" outlineLevel="0" collapsed="false">
      <c r="A163" s="69" t="n">
        <f aca="false">DATE(YEAR(A162),MONTH(A162)+1,1)</f>
        <v>50802</v>
      </c>
      <c r="B163" s="240" t="e">
        <f aca="false">VLOOKUP($A163,[5]CurveFetch!$D$8:$R$1000,2,0)</f>
        <v>#N/A</v>
      </c>
      <c r="C163" s="240" t="e">
        <f aca="false">VLOOKUP($A163,[5]CurveFetch!$D$8:$R$1000,7,0)</f>
        <v>#N/A</v>
      </c>
      <c r="D163" s="240" t="e">
        <f aca="false">VLOOKUP($A163,[5]CurveFetch!$D$8:$R$1000,5,0)</f>
        <v>#N/A</v>
      </c>
      <c r="E163" s="240" t="e">
        <f aca="false">VLOOKUP($A163,[5]CurveFetch!$D$8:$R$1000,4,0)</f>
        <v>#N/A</v>
      </c>
      <c r="F163" s="240" t="e">
        <f aca="false">VLOOKUP($A163,[5]CurveFetch!$D$8:$R$1000,15,0)</f>
        <v>#N/A</v>
      </c>
      <c r="G163" s="240" t="e">
        <f aca="false">VLOOKUP($A163,[5]CurveFetch!$D$8:$R$1000,3,0)</f>
        <v>#N/A</v>
      </c>
      <c r="H163" s="240" t="e">
        <f aca="false">VLOOKUP($A163,[5]CurveFetch!$D$8:$R$1000,9,0)</f>
        <v>#N/A</v>
      </c>
      <c r="I163" s="240" t="e">
        <f aca="false">VLOOKUP($A163,[5]CurveFetch!$D$8:$R$1000,11,0)</f>
        <v>#N/A</v>
      </c>
      <c r="J163" s="240" t="e">
        <f aca="false">VLOOKUP($A163,[5]CurveFetch!$D$8:$R$1000,8,0)</f>
        <v>#N/A</v>
      </c>
      <c r="K163" s="240" t="e">
        <f aca="false">C163-J163</f>
        <v>#N/A</v>
      </c>
      <c r="L163" s="240" t="e">
        <f aca="false">C163-F163</f>
        <v>#N/A</v>
      </c>
      <c r="M163" s="240" t="e">
        <f aca="false">($B163+$C163)*$M$1</f>
        <v>#N/A</v>
      </c>
      <c r="N163" s="69" t="n">
        <f aca="false">DATE(YEAR(N162),MONTH(N162)+1,1)</f>
        <v>50802</v>
      </c>
      <c r="O163" s="240" t="e">
        <f aca="false">VLOOKUP($A163,[5]CurveFetch!$D$8:$V$1000,16,0)</f>
        <v>#N/A</v>
      </c>
      <c r="P163" s="241" t="e">
        <f aca="false">O163/2</f>
        <v>#N/A</v>
      </c>
      <c r="Q163" s="240" t="e">
        <f aca="false">VLOOKUP($A163,[5]CurveFetch!$D$8:$V$1000,16,0)</f>
        <v>#N/A</v>
      </c>
      <c r="R163" s="241" t="e">
        <f aca="false">Q163/2</f>
        <v>#N/A</v>
      </c>
      <c r="S163" s="240" t="e">
        <f aca="false">VLOOKUP($A163,[5]CurveFetch!$D$8:$V$1000,16,0)</f>
        <v>#N/A</v>
      </c>
      <c r="T163" s="241" t="e">
        <f aca="false">S163/2</f>
        <v>#N/A</v>
      </c>
    </row>
    <row r="164" customFormat="false" ht="11.25" hidden="false" customHeight="false" outlineLevel="0" collapsed="false">
      <c r="A164" s="69" t="n">
        <f aca="false">DATE(YEAR(A163),MONTH(A163)+1,1)</f>
        <v>50830</v>
      </c>
      <c r="B164" s="240" t="e">
        <f aca="false">VLOOKUP($A164,[5]CurveFetch!$D$8:$R$1000,2,0)</f>
        <v>#N/A</v>
      </c>
      <c r="C164" s="240" t="e">
        <f aca="false">VLOOKUP($A164,[5]CurveFetch!$D$8:$R$1000,7,0)</f>
        <v>#N/A</v>
      </c>
      <c r="D164" s="240" t="e">
        <f aca="false">VLOOKUP($A164,[5]CurveFetch!$D$8:$R$1000,5,0)</f>
        <v>#N/A</v>
      </c>
      <c r="E164" s="240" t="e">
        <f aca="false">VLOOKUP($A164,[5]CurveFetch!$D$8:$R$1000,4,0)</f>
        <v>#N/A</v>
      </c>
      <c r="F164" s="240" t="e">
        <f aca="false">VLOOKUP($A164,[5]CurveFetch!$D$8:$R$1000,15,0)</f>
        <v>#N/A</v>
      </c>
      <c r="G164" s="240" t="e">
        <f aca="false">VLOOKUP($A164,[5]CurveFetch!$D$8:$R$1000,3,0)</f>
        <v>#N/A</v>
      </c>
      <c r="H164" s="240" t="e">
        <f aca="false">VLOOKUP($A164,[5]CurveFetch!$D$8:$R$1000,9,0)</f>
        <v>#N/A</v>
      </c>
      <c r="I164" s="240" t="e">
        <f aca="false">VLOOKUP($A164,[5]CurveFetch!$D$8:$R$1000,11,0)</f>
        <v>#N/A</v>
      </c>
      <c r="J164" s="240" t="e">
        <f aca="false">VLOOKUP($A164,[5]CurveFetch!$D$8:$R$1000,8,0)</f>
        <v>#N/A</v>
      </c>
      <c r="K164" s="240" t="e">
        <f aca="false">C164-J164</f>
        <v>#N/A</v>
      </c>
      <c r="L164" s="240" t="e">
        <f aca="false">C164-F164</f>
        <v>#N/A</v>
      </c>
      <c r="M164" s="240" t="e">
        <f aca="false">($B164+$C164)*$M$1</f>
        <v>#N/A</v>
      </c>
      <c r="N164" s="69" t="n">
        <f aca="false">DATE(YEAR(N163),MONTH(N163)+1,1)</f>
        <v>50830</v>
      </c>
      <c r="O164" s="240" t="e">
        <f aca="false">VLOOKUP($A164,[5]CurveFetch!$D$8:$V$1000,16,0)</f>
        <v>#N/A</v>
      </c>
      <c r="P164" s="241" t="e">
        <f aca="false">O164/2</f>
        <v>#N/A</v>
      </c>
      <c r="Q164" s="240" t="e">
        <f aca="false">VLOOKUP($A164,[5]CurveFetch!$D$8:$V$1000,16,0)</f>
        <v>#N/A</v>
      </c>
      <c r="R164" s="241" t="e">
        <f aca="false">Q164/2</f>
        <v>#N/A</v>
      </c>
      <c r="S164" s="240" t="e">
        <f aca="false">VLOOKUP($A164,[5]CurveFetch!$D$8:$V$1000,16,0)</f>
        <v>#N/A</v>
      </c>
      <c r="T164" s="241" t="e">
        <f aca="false">S164/2</f>
        <v>#N/A</v>
      </c>
    </row>
    <row r="165" customFormat="false" ht="11.25" hidden="false" customHeight="false" outlineLevel="0" collapsed="false">
      <c r="A165" s="69" t="n">
        <f aca="false">DATE(YEAR(A164),MONTH(A164)+1,1)</f>
        <v>50861</v>
      </c>
      <c r="B165" s="240" t="e">
        <f aca="false">VLOOKUP($A165,[5]CurveFetch!$D$8:$R$1000,2,0)</f>
        <v>#N/A</v>
      </c>
      <c r="C165" s="240" t="e">
        <f aca="false">VLOOKUP($A165,[5]CurveFetch!$D$8:$R$1000,7,0)</f>
        <v>#N/A</v>
      </c>
      <c r="D165" s="240" t="e">
        <f aca="false">VLOOKUP($A165,[5]CurveFetch!$D$8:$R$1000,5,0)</f>
        <v>#N/A</v>
      </c>
      <c r="E165" s="240" t="e">
        <f aca="false">VLOOKUP($A165,[5]CurveFetch!$D$8:$R$1000,4,0)</f>
        <v>#N/A</v>
      </c>
      <c r="F165" s="240" t="e">
        <f aca="false">VLOOKUP($A165,[5]CurveFetch!$D$8:$R$1000,15,0)</f>
        <v>#N/A</v>
      </c>
      <c r="G165" s="240" t="e">
        <f aca="false">VLOOKUP($A165,[5]CurveFetch!$D$8:$R$1000,3,0)</f>
        <v>#N/A</v>
      </c>
      <c r="H165" s="240" t="e">
        <f aca="false">VLOOKUP($A165,[5]CurveFetch!$D$8:$R$1000,9,0)</f>
        <v>#N/A</v>
      </c>
      <c r="I165" s="240" t="e">
        <f aca="false">VLOOKUP($A165,[5]CurveFetch!$D$8:$R$1000,11,0)</f>
        <v>#N/A</v>
      </c>
      <c r="J165" s="240" t="e">
        <f aca="false">VLOOKUP($A165,[5]CurveFetch!$D$8:$R$1000,8,0)</f>
        <v>#N/A</v>
      </c>
      <c r="K165" s="240" t="e">
        <f aca="false">C165-J165</f>
        <v>#N/A</v>
      </c>
      <c r="L165" s="240" t="e">
        <f aca="false">C165-F165</f>
        <v>#N/A</v>
      </c>
      <c r="M165" s="240" t="e">
        <f aca="false">($B165+$C165)*$M$1</f>
        <v>#N/A</v>
      </c>
      <c r="N165" s="69" t="n">
        <f aca="false">DATE(YEAR(N164),MONTH(N164)+1,1)</f>
        <v>50861</v>
      </c>
      <c r="O165" s="240" t="e">
        <f aca="false">VLOOKUP($A165,[5]CurveFetch!$D$8:$V$1000,16,0)</f>
        <v>#N/A</v>
      </c>
      <c r="P165" s="241" t="e">
        <f aca="false">O165/2</f>
        <v>#N/A</v>
      </c>
      <c r="Q165" s="240" t="e">
        <f aca="false">VLOOKUP($A165,[5]CurveFetch!$D$8:$V$1000,16,0)</f>
        <v>#N/A</v>
      </c>
      <c r="R165" s="241" t="e">
        <f aca="false">Q165/2</f>
        <v>#N/A</v>
      </c>
      <c r="S165" s="240" t="e">
        <f aca="false">VLOOKUP($A165,[5]CurveFetch!$D$8:$V$1000,16,0)</f>
        <v>#N/A</v>
      </c>
      <c r="T165" s="241" t="e">
        <f aca="false">S165/2</f>
        <v>#N/A</v>
      </c>
    </row>
    <row r="166" customFormat="false" ht="11.25" hidden="false" customHeight="false" outlineLevel="0" collapsed="false">
      <c r="A166" s="69" t="n">
        <f aca="false">DATE(YEAR(A165),MONTH(A165)+1,1)</f>
        <v>50891</v>
      </c>
      <c r="B166" s="240" t="e">
        <f aca="false">VLOOKUP($A166,[5]CurveFetch!$D$8:$R$1000,2,0)</f>
        <v>#N/A</v>
      </c>
      <c r="C166" s="240" t="e">
        <f aca="false">VLOOKUP($A166,[5]CurveFetch!$D$8:$R$1000,7,0)</f>
        <v>#N/A</v>
      </c>
      <c r="D166" s="240" t="e">
        <f aca="false">VLOOKUP($A166,[5]CurveFetch!$D$8:$R$1000,5,0)</f>
        <v>#N/A</v>
      </c>
      <c r="E166" s="240" t="e">
        <f aca="false">VLOOKUP($A166,[5]CurveFetch!$D$8:$R$1000,4,0)</f>
        <v>#N/A</v>
      </c>
      <c r="F166" s="240" t="e">
        <f aca="false">VLOOKUP($A166,[5]CurveFetch!$D$8:$R$1000,15,0)</f>
        <v>#N/A</v>
      </c>
      <c r="G166" s="240" t="e">
        <f aca="false">VLOOKUP($A166,[5]CurveFetch!$D$8:$R$1000,3,0)</f>
        <v>#N/A</v>
      </c>
      <c r="H166" s="240" t="e">
        <f aca="false">VLOOKUP($A166,[5]CurveFetch!$D$8:$R$1000,9,0)</f>
        <v>#N/A</v>
      </c>
      <c r="I166" s="240" t="e">
        <f aca="false">VLOOKUP($A166,[5]CurveFetch!$D$8:$R$1000,11,0)</f>
        <v>#N/A</v>
      </c>
      <c r="J166" s="240" t="e">
        <f aca="false">VLOOKUP($A166,[5]CurveFetch!$D$8:$R$1000,8,0)</f>
        <v>#N/A</v>
      </c>
      <c r="K166" s="240" t="e">
        <f aca="false">C166-J166</f>
        <v>#N/A</v>
      </c>
      <c r="L166" s="240" t="e">
        <f aca="false">C166-F166</f>
        <v>#N/A</v>
      </c>
      <c r="M166" s="240" t="e">
        <f aca="false">($B166+$C166)*$M$1</f>
        <v>#N/A</v>
      </c>
      <c r="N166" s="69" t="n">
        <f aca="false">DATE(YEAR(N165),MONTH(N165)+1,1)</f>
        <v>50891</v>
      </c>
      <c r="O166" s="240" t="e">
        <f aca="false">VLOOKUP($A166,[5]CurveFetch!$D$8:$V$1000,16,0)</f>
        <v>#N/A</v>
      </c>
      <c r="P166" s="241" t="e">
        <f aca="false">O166/2</f>
        <v>#N/A</v>
      </c>
      <c r="Q166" s="240" t="e">
        <f aca="false">VLOOKUP($A166,[5]CurveFetch!$D$8:$V$1000,16,0)</f>
        <v>#N/A</v>
      </c>
      <c r="R166" s="241" t="e">
        <f aca="false">Q166/2</f>
        <v>#N/A</v>
      </c>
      <c r="S166" s="240" t="e">
        <f aca="false">VLOOKUP($A166,[5]CurveFetch!$D$8:$V$1000,16,0)</f>
        <v>#N/A</v>
      </c>
      <c r="T166" s="241" t="e">
        <f aca="false">S166/2</f>
        <v>#N/A</v>
      </c>
    </row>
    <row r="167" customFormat="false" ht="11.25" hidden="false" customHeight="false" outlineLevel="0" collapsed="false">
      <c r="A167" s="69" t="n">
        <f aca="false">DATE(YEAR(A166),MONTH(A166)+1,1)</f>
        <v>50922</v>
      </c>
      <c r="B167" s="240" t="e">
        <f aca="false">VLOOKUP($A167,[5]CurveFetch!$D$8:$R$1000,2,0)</f>
        <v>#N/A</v>
      </c>
      <c r="C167" s="240" t="e">
        <f aca="false">VLOOKUP($A167,[5]CurveFetch!$D$8:$R$1000,7,0)</f>
        <v>#N/A</v>
      </c>
      <c r="D167" s="240" t="e">
        <f aca="false">VLOOKUP($A167,[5]CurveFetch!$D$8:$R$1000,5,0)</f>
        <v>#N/A</v>
      </c>
      <c r="E167" s="240" t="e">
        <f aca="false">VLOOKUP($A167,[5]CurveFetch!$D$8:$R$1000,4,0)</f>
        <v>#N/A</v>
      </c>
      <c r="F167" s="240" t="e">
        <f aca="false">VLOOKUP($A167,[5]CurveFetch!$D$8:$R$1000,15,0)</f>
        <v>#N/A</v>
      </c>
      <c r="G167" s="240" t="e">
        <f aca="false">VLOOKUP($A167,[5]CurveFetch!$D$8:$R$1000,3,0)</f>
        <v>#N/A</v>
      </c>
      <c r="H167" s="240" t="e">
        <f aca="false">VLOOKUP($A167,[5]CurveFetch!$D$8:$R$1000,9,0)</f>
        <v>#N/A</v>
      </c>
      <c r="I167" s="240" t="e">
        <f aca="false">VLOOKUP($A167,[5]CurveFetch!$D$8:$R$1000,11,0)</f>
        <v>#N/A</v>
      </c>
      <c r="J167" s="240" t="e">
        <f aca="false">VLOOKUP($A167,[5]CurveFetch!$D$8:$R$1000,8,0)</f>
        <v>#N/A</v>
      </c>
      <c r="K167" s="240" t="e">
        <f aca="false">C167-J167</f>
        <v>#N/A</v>
      </c>
      <c r="L167" s="240" t="e">
        <f aca="false">C167-F167</f>
        <v>#N/A</v>
      </c>
      <c r="M167" s="240" t="e">
        <f aca="false">($B167+$C167)*$M$1</f>
        <v>#N/A</v>
      </c>
      <c r="N167" s="69" t="n">
        <f aca="false">DATE(YEAR(N166),MONTH(N166)+1,1)</f>
        <v>50922</v>
      </c>
      <c r="O167" s="240" t="e">
        <f aca="false">VLOOKUP($A167,[5]CurveFetch!$D$8:$V$1000,16,0)</f>
        <v>#N/A</v>
      </c>
      <c r="P167" s="241" t="e">
        <f aca="false">O167/2</f>
        <v>#N/A</v>
      </c>
      <c r="Q167" s="240" t="e">
        <f aca="false">VLOOKUP($A167,[5]CurveFetch!$D$8:$V$1000,16,0)</f>
        <v>#N/A</v>
      </c>
      <c r="R167" s="241" t="e">
        <f aca="false">Q167/2</f>
        <v>#N/A</v>
      </c>
      <c r="S167" s="240" t="e">
        <f aca="false">VLOOKUP($A167,[5]CurveFetch!$D$8:$V$1000,16,0)</f>
        <v>#N/A</v>
      </c>
      <c r="T167" s="241" t="e">
        <f aca="false">S167/2</f>
        <v>#N/A</v>
      </c>
    </row>
    <row r="168" customFormat="false" ht="11.25" hidden="false" customHeight="false" outlineLevel="0" collapsed="false">
      <c r="A168" s="69" t="n">
        <f aca="false">DATE(YEAR(A167),MONTH(A167)+1,1)</f>
        <v>50952</v>
      </c>
      <c r="B168" s="240" t="e">
        <f aca="false">VLOOKUP($A168,[5]CurveFetch!$D$8:$R$1000,2,0)</f>
        <v>#N/A</v>
      </c>
      <c r="C168" s="240" t="e">
        <f aca="false">VLOOKUP($A168,[5]CurveFetch!$D$8:$R$1000,7,0)</f>
        <v>#N/A</v>
      </c>
      <c r="D168" s="240" t="e">
        <f aca="false">VLOOKUP($A168,[5]CurveFetch!$D$8:$R$1000,5,0)</f>
        <v>#N/A</v>
      </c>
      <c r="E168" s="240" t="e">
        <f aca="false">VLOOKUP($A168,[5]CurveFetch!$D$8:$R$1000,4,0)</f>
        <v>#N/A</v>
      </c>
      <c r="F168" s="240" t="e">
        <f aca="false">VLOOKUP($A168,[5]CurveFetch!$D$8:$R$1000,15,0)</f>
        <v>#N/A</v>
      </c>
      <c r="G168" s="240" t="e">
        <f aca="false">VLOOKUP($A168,[5]CurveFetch!$D$8:$R$1000,3,0)</f>
        <v>#N/A</v>
      </c>
      <c r="H168" s="240" t="e">
        <f aca="false">VLOOKUP($A168,[5]CurveFetch!$D$8:$R$1000,9,0)</f>
        <v>#N/A</v>
      </c>
      <c r="I168" s="240" t="e">
        <f aca="false">VLOOKUP($A168,[5]CurveFetch!$D$8:$R$1000,11,0)</f>
        <v>#N/A</v>
      </c>
      <c r="J168" s="240" t="e">
        <f aca="false">VLOOKUP($A168,[5]CurveFetch!$D$8:$R$1000,8,0)</f>
        <v>#N/A</v>
      </c>
      <c r="K168" s="240" t="e">
        <f aca="false">C168-J168</f>
        <v>#N/A</v>
      </c>
      <c r="L168" s="240" t="e">
        <f aca="false">C168-F168</f>
        <v>#N/A</v>
      </c>
      <c r="M168" s="240" t="e">
        <f aca="false">($B168+$C168)*$M$1</f>
        <v>#N/A</v>
      </c>
      <c r="N168" s="69" t="n">
        <f aca="false">DATE(YEAR(N167),MONTH(N167)+1,1)</f>
        <v>50952</v>
      </c>
      <c r="O168" s="240" t="e">
        <f aca="false">VLOOKUP($A168,[5]CurveFetch!$D$8:$V$1000,16,0)</f>
        <v>#N/A</v>
      </c>
      <c r="P168" s="241" t="e">
        <f aca="false">O168/2</f>
        <v>#N/A</v>
      </c>
      <c r="Q168" s="240" t="e">
        <f aca="false">VLOOKUP($A168,[5]CurveFetch!$D$8:$V$1000,16,0)</f>
        <v>#N/A</v>
      </c>
      <c r="R168" s="241" t="e">
        <f aca="false">Q168/2</f>
        <v>#N/A</v>
      </c>
      <c r="S168" s="240" t="e">
        <f aca="false">VLOOKUP($A168,[5]CurveFetch!$D$8:$V$1000,16,0)</f>
        <v>#N/A</v>
      </c>
      <c r="T168" s="241" t="e">
        <f aca="false">S168/2</f>
        <v>#N/A</v>
      </c>
    </row>
    <row r="169" customFormat="false" ht="11.25" hidden="false" customHeight="false" outlineLevel="0" collapsed="false">
      <c r="A169" s="69" t="n">
        <f aca="false">DATE(YEAR(A168),MONTH(A168)+1,1)</f>
        <v>50983</v>
      </c>
      <c r="B169" s="240" t="e">
        <f aca="false">VLOOKUP($A169,[5]CurveFetch!$D$8:$R$1000,2,0)</f>
        <v>#N/A</v>
      </c>
      <c r="C169" s="240" t="e">
        <f aca="false">VLOOKUP($A169,[5]CurveFetch!$D$8:$R$1000,7,0)</f>
        <v>#N/A</v>
      </c>
      <c r="D169" s="240" t="e">
        <f aca="false">VLOOKUP($A169,[5]CurveFetch!$D$8:$R$1000,5,0)</f>
        <v>#N/A</v>
      </c>
      <c r="E169" s="240" t="e">
        <f aca="false">VLOOKUP($A169,[5]CurveFetch!$D$8:$R$1000,4,0)</f>
        <v>#N/A</v>
      </c>
      <c r="F169" s="240" t="e">
        <f aca="false">VLOOKUP($A169,[5]CurveFetch!$D$8:$R$1000,15,0)</f>
        <v>#N/A</v>
      </c>
      <c r="G169" s="240" t="e">
        <f aca="false">VLOOKUP($A169,[5]CurveFetch!$D$8:$R$1000,3,0)</f>
        <v>#N/A</v>
      </c>
      <c r="H169" s="240" t="e">
        <f aca="false">VLOOKUP($A169,[5]CurveFetch!$D$8:$R$1000,9,0)</f>
        <v>#N/A</v>
      </c>
      <c r="I169" s="240" t="e">
        <f aca="false">VLOOKUP($A169,[5]CurveFetch!$D$8:$R$1000,11,0)</f>
        <v>#N/A</v>
      </c>
      <c r="J169" s="240" t="e">
        <f aca="false">VLOOKUP($A169,[5]CurveFetch!$D$8:$R$1000,8,0)</f>
        <v>#N/A</v>
      </c>
      <c r="K169" s="240" t="e">
        <f aca="false">C169-J169</f>
        <v>#N/A</v>
      </c>
      <c r="L169" s="240" t="e">
        <f aca="false">C169-F169</f>
        <v>#N/A</v>
      </c>
      <c r="M169" s="240" t="e">
        <f aca="false">($B169+$C169)*$M$1</f>
        <v>#N/A</v>
      </c>
      <c r="N169" s="69" t="n">
        <f aca="false">DATE(YEAR(N168),MONTH(N168)+1,1)</f>
        <v>50983</v>
      </c>
      <c r="O169" s="240" t="e">
        <f aca="false">VLOOKUP($A169,[5]CurveFetch!$D$8:$V$1000,16,0)</f>
        <v>#N/A</v>
      </c>
      <c r="P169" s="241" t="e">
        <f aca="false">O169/2</f>
        <v>#N/A</v>
      </c>
      <c r="Q169" s="240" t="e">
        <f aca="false">VLOOKUP($A169,[5]CurveFetch!$D$8:$V$1000,16,0)</f>
        <v>#N/A</v>
      </c>
      <c r="R169" s="241" t="e">
        <f aca="false">Q169/2</f>
        <v>#N/A</v>
      </c>
      <c r="S169" s="240" t="e">
        <f aca="false">VLOOKUP($A169,[5]CurveFetch!$D$8:$V$1000,16,0)</f>
        <v>#N/A</v>
      </c>
      <c r="T169" s="241" t="e">
        <f aca="false">S169/2</f>
        <v>#N/A</v>
      </c>
    </row>
    <row r="170" customFormat="false" ht="11.25" hidden="false" customHeight="false" outlineLevel="0" collapsed="false">
      <c r="A170" s="69" t="n">
        <f aca="false">DATE(YEAR(A169),MONTH(A169)+1,1)</f>
        <v>51014</v>
      </c>
      <c r="B170" s="240" t="e">
        <f aca="false">VLOOKUP($A170,[5]CurveFetch!$D$8:$R$1000,2,0)</f>
        <v>#N/A</v>
      </c>
      <c r="C170" s="240" t="e">
        <f aca="false">VLOOKUP($A170,[5]CurveFetch!$D$8:$R$1000,7,0)</f>
        <v>#N/A</v>
      </c>
      <c r="D170" s="240" t="e">
        <f aca="false">VLOOKUP($A170,[5]CurveFetch!$D$8:$R$1000,5,0)</f>
        <v>#N/A</v>
      </c>
      <c r="E170" s="240" t="e">
        <f aca="false">VLOOKUP($A170,[5]CurveFetch!$D$8:$R$1000,4,0)</f>
        <v>#N/A</v>
      </c>
      <c r="F170" s="240" t="e">
        <f aca="false">VLOOKUP($A170,[5]CurveFetch!$D$8:$R$1000,15,0)</f>
        <v>#N/A</v>
      </c>
      <c r="G170" s="240" t="e">
        <f aca="false">VLOOKUP($A170,[5]CurveFetch!$D$8:$R$1000,3,0)</f>
        <v>#N/A</v>
      </c>
      <c r="H170" s="240" t="e">
        <f aca="false">VLOOKUP($A170,[5]CurveFetch!$D$8:$R$1000,9,0)</f>
        <v>#N/A</v>
      </c>
      <c r="I170" s="240" t="e">
        <f aca="false">VLOOKUP($A170,[5]CurveFetch!$D$8:$R$1000,11,0)</f>
        <v>#N/A</v>
      </c>
      <c r="J170" s="240" t="e">
        <f aca="false">VLOOKUP($A170,[5]CurveFetch!$D$8:$R$1000,8,0)</f>
        <v>#N/A</v>
      </c>
      <c r="K170" s="240" t="e">
        <f aca="false">C170-J170</f>
        <v>#N/A</v>
      </c>
      <c r="L170" s="240" t="e">
        <f aca="false">C170-F170</f>
        <v>#N/A</v>
      </c>
      <c r="M170" s="240" t="e">
        <f aca="false">($B170+$C170)*$M$1</f>
        <v>#N/A</v>
      </c>
      <c r="N170" s="69" t="n">
        <f aca="false">DATE(YEAR(N169),MONTH(N169)+1,1)</f>
        <v>51014</v>
      </c>
      <c r="O170" s="240" t="e">
        <f aca="false">VLOOKUP($A170,[5]CurveFetch!$D$8:$V$1000,16,0)</f>
        <v>#N/A</v>
      </c>
      <c r="P170" s="241" t="e">
        <f aca="false">O170/2</f>
        <v>#N/A</v>
      </c>
      <c r="Q170" s="240" t="e">
        <f aca="false">VLOOKUP($A170,[5]CurveFetch!$D$8:$V$1000,16,0)</f>
        <v>#N/A</v>
      </c>
      <c r="R170" s="241" t="e">
        <f aca="false">Q170/2</f>
        <v>#N/A</v>
      </c>
      <c r="S170" s="240" t="e">
        <f aca="false">VLOOKUP($A170,[5]CurveFetch!$D$8:$V$1000,16,0)</f>
        <v>#N/A</v>
      </c>
      <c r="T170" s="241" t="e">
        <f aca="false">S170/2</f>
        <v>#N/A</v>
      </c>
    </row>
    <row r="171" customFormat="false" ht="11.25" hidden="false" customHeight="false" outlineLevel="0" collapsed="false">
      <c r="A171" s="69" t="n">
        <f aca="false">DATE(YEAR(A170),MONTH(A170)+1,1)</f>
        <v>51044</v>
      </c>
      <c r="B171" s="240" t="e">
        <f aca="false">VLOOKUP($A171,[5]CurveFetch!$D$8:$R$1000,2,0)</f>
        <v>#N/A</v>
      </c>
      <c r="C171" s="240" t="e">
        <f aca="false">VLOOKUP($A171,[5]CurveFetch!$D$8:$R$1000,7,0)</f>
        <v>#N/A</v>
      </c>
      <c r="D171" s="240" t="e">
        <f aca="false">VLOOKUP($A171,[5]CurveFetch!$D$8:$R$1000,5,0)</f>
        <v>#N/A</v>
      </c>
      <c r="E171" s="240" t="e">
        <f aca="false">VLOOKUP($A171,[5]CurveFetch!$D$8:$R$1000,4,0)</f>
        <v>#N/A</v>
      </c>
      <c r="F171" s="240" t="e">
        <f aca="false">VLOOKUP($A171,[5]CurveFetch!$D$8:$R$1000,15,0)</f>
        <v>#N/A</v>
      </c>
      <c r="G171" s="240" t="e">
        <f aca="false">VLOOKUP($A171,[5]CurveFetch!$D$8:$R$1000,3,0)</f>
        <v>#N/A</v>
      </c>
      <c r="H171" s="240" t="e">
        <f aca="false">VLOOKUP($A171,[5]CurveFetch!$D$8:$R$1000,9,0)</f>
        <v>#N/A</v>
      </c>
      <c r="I171" s="240" t="e">
        <f aca="false">VLOOKUP($A171,[5]CurveFetch!$D$8:$R$1000,11,0)</f>
        <v>#N/A</v>
      </c>
      <c r="J171" s="240" t="e">
        <f aca="false">VLOOKUP($A171,[5]CurveFetch!$D$8:$R$1000,8,0)</f>
        <v>#N/A</v>
      </c>
      <c r="K171" s="240" t="e">
        <f aca="false">C171-J171</f>
        <v>#N/A</v>
      </c>
      <c r="L171" s="240" t="e">
        <f aca="false">C171-F171</f>
        <v>#N/A</v>
      </c>
      <c r="M171" s="240" t="e">
        <f aca="false">($B171+$C171)*$M$1</f>
        <v>#N/A</v>
      </c>
      <c r="N171" s="69" t="n">
        <f aca="false">DATE(YEAR(N170),MONTH(N170)+1,1)</f>
        <v>51044</v>
      </c>
      <c r="O171" s="240" t="e">
        <f aca="false">VLOOKUP($A171,[5]CurveFetch!$D$8:$V$1000,16,0)</f>
        <v>#N/A</v>
      </c>
      <c r="P171" s="241" t="e">
        <f aca="false">O171/2</f>
        <v>#N/A</v>
      </c>
      <c r="Q171" s="240" t="e">
        <f aca="false">VLOOKUP($A171,[5]CurveFetch!$D$8:$V$1000,16,0)</f>
        <v>#N/A</v>
      </c>
      <c r="R171" s="241" t="e">
        <f aca="false">Q171/2</f>
        <v>#N/A</v>
      </c>
      <c r="S171" s="240" t="e">
        <f aca="false">VLOOKUP($A171,[5]CurveFetch!$D$8:$V$1000,16,0)</f>
        <v>#N/A</v>
      </c>
      <c r="T171" s="241" t="e">
        <f aca="false">S171/2</f>
        <v>#N/A</v>
      </c>
    </row>
    <row r="172" customFormat="false" ht="11.25" hidden="false" customHeight="false" outlineLevel="0" collapsed="false">
      <c r="A172" s="69" t="n">
        <f aca="false">DATE(YEAR(A171),MONTH(A171)+1,1)</f>
        <v>51075</v>
      </c>
      <c r="B172" s="240" t="e">
        <f aca="false">VLOOKUP($A172,[5]CurveFetch!$D$8:$R$1000,2,0)</f>
        <v>#N/A</v>
      </c>
      <c r="C172" s="240" t="e">
        <f aca="false">VLOOKUP($A172,[5]CurveFetch!$D$8:$R$1000,7,0)</f>
        <v>#N/A</v>
      </c>
      <c r="D172" s="240" t="e">
        <f aca="false">VLOOKUP($A172,[5]CurveFetch!$D$8:$R$1000,5,0)</f>
        <v>#N/A</v>
      </c>
      <c r="E172" s="240" t="e">
        <f aca="false">VLOOKUP($A172,[5]CurveFetch!$D$8:$R$1000,4,0)</f>
        <v>#N/A</v>
      </c>
      <c r="F172" s="240" t="e">
        <f aca="false">VLOOKUP($A172,[5]CurveFetch!$D$8:$R$1000,15,0)</f>
        <v>#N/A</v>
      </c>
      <c r="G172" s="240" t="e">
        <f aca="false">VLOOKUP($A172,[5]CurveFetch!$D$8:$R$1000,3,0)</f>
        <v>#N/A</v>
      </c>
      <c r="H172" s="240" t="e">
        <f aca="false">VLOOKUP($A172,[5]CurveFetch!$D$8:$R$1000,9,0)</f>
        <v>#N/A</v>
      </c>
      <c r="I172" s="240" t="e">
        <f aca="false">VLOOKUP($A172,[5]CurveFetch!$D$8:$R$1000,11,0)</f>
        <v>#N/A</v>
      </c>
      <c r="J172" s="240" t="e">
        <f aca="false">VLOOKUP($A172,[5]CurveFetch!$D$8:$R$1000,8,0)</f>
        <v>#N/A</v>
      </c>
      <c r="K172" s="240" t="e">
        <f aca="false">C172-J172</f>
        <v>#N/A</v>
      </c>
      <c r="L172" s="240" t="e">
        <f aca="false">C172-F172</f>
        <v>#N/A</v>
      </c>
      <c r="M172" s="240" t="e">
        <f aca="false">($B172+$C172)*$M$1</f>
        <v>#N/A</v>
      </c>
      <c r="N172" s="69" t="n">
        <f aca="false">DATE(YEAR(N171),MONTH(N171)+1,1)</f>
        <v>51075</v>
      </c>
      <c r="O172" s="240" t="e">
        <f aca="false">VLOOKUP($A172,[5]CurveFetch!$D$8:$V$1000,16,0)</f>
        <v>#N/A</v>
      </c>
      <c r="P172" s="241" t="e">
        <f aca="false">O172/2</f>
        <v>#N/A</v>
      </c>
      <c r="Q172" s="240" t="e">
        <f aca="false">VLOOKUP($A172,[5]CurveFetch!$D$8:$V$1000,16,0)</f>
        <v>#N/A</v>
      </c>
      <c r="R172" s="241" t="e">
        <f aca="false">Q172/2</f>
        <v>#N/A</v>
      </c>
      <c r="S172" s="240" t="e">
        <f aca="false">VLOOKUP($A172,[5]CurveFetch!$D$8:$V$1000,16,0)</f>
        <v>#N/A</v>
      </c>
      <c r="T172" s="241" t="e">
        <f aca="false">S172/2</f>
        <v>#N/A</v>
      </c>
    </row>
    <row r="173" customFormat="false" ht="11.25" hidden="false" customHeight="false" outlineLevel="0" collapsed="false">
      <c r="A173" s="69" t="n">
        <f aca="false">DATE(YEAR(A172),MONTH(A172)+1,1)</f>
        <v>51105</v>
      </c>
      <c r="B173" s="240" t="e">
        <f aca="false">VLOOKUP($A173,[5]CurveFetch!$D$8:$R$1000,2,0)</f>
        <v>#N/A</v>
      </c>
      <c r="C173" s="240" t="e">
        <f aca="false">VLOOKUP($A173,[5]CurveFetch!$D$8:$R$1000,7,0)</f>
        <v>#N/A</v>
      </c>
      <c r="D173" s="240" t="e">
        <f aca="false">VLOOKUP($A173,[5]CurveFetch!$D$8:$R$1000,5,0)</f>
        <v>#N/A</v>
      </c>
      <c r="E173" s="240" t="e">
        <f aca="false">VLOOKUP($A173,[5]CurveFetch!$D$8:$R$1000,4,0)</f>
        <v>#N/A</v>
      </c>
      <c r="F173" s="240" t="e">
        <f aca="false">VLOOKUP($A173,[5]CurveFetch!$D$8:$R$1000,15,0)</f>
        <v>#N/A</v>
      </c>
      <c r="G173" s="240" t="e">
        <f aca="false">VLOOKUP($A173,[5]CurveFetch!$D$8:$R$1000,3,0)</f>
        <v>#N/A</v>
      </c>
      <c r="H173" s="240" t="e">
        <f aca="false">VLOOKUP($A173,[5]CurveFetch!$D$8:$R$1000,9,0)</f>
        <v>#N/A</v>
      </c>
      <c r="I173" s="240" t="e">
        <f aca="false">VLOOKUP($A173,[5]CurveFetch!$D$8:$R$1000,11,0)</f>
        <v>#N/A</v>
      </c>
      <c r="J173" s="240" t="e">
        <f aca="false">VLOOKUP($A173,[5]CurveFetch!$D$8:$R$1000,8,0)</f>
        <v>#N/A</v>
      </c>
      <c r="K173" s="240" t="e">
        <f aca="false">C173-J173</f>
        <v>#N/A</v>
      </c>
      <c r="L173" s="240" t="e">
        <f aca="false">C173-F173</f>
        <v>#N/A</v>
      </c>
      <c r="M173" s="240" t="e">
        <f aca="false">($B173+$C173)*$M$1</f>
        <v>#N/A</v>
      </c>
      <c r="N173" s="69" t="n">
        <f aca="false">DATE(YEAR(N172),MONTH(N172)+1,1)</f>
        <v>51105</v>
      </c>
      <c r="O173" s="240" t="e">
        <f aca="false">VLOOKUP($A173,[5]CurveFetch!$D$8:$V$1000,16,0)</f>
        <v>#N/A</v>
      </c>
      <c r="P173" s="241" t="e">
        <f aca="false">O173/2</f>
        <v>#N/A</v>
      </c>
      <c r="Q173" s="240" t="e">
        <f aca="false">VLOOKUP($A173,[5]CurveFetch!$D$8:$V$1000,16,0)</f>
        <v>#N/A</v>
      </c>
      <c r="R173" s="241" t="e">
        <f aca="false">Q173/2</f>
        <v>#N/A</v>
      </c>
      <c r="S173" s="240" t="e">
        <f aca="false">VLOOKUP($A173,[5]CurveFetch!$D$8:$V$1000,16,0)</f>
        <v>#N/A</v>
      </c>
      <c r="T173" s="241" t="e">
        <f aca="false">S173/2</f>
        <v>#N/A</v>
      </c>
    </row>
    <row r="174" customFormat="false" ht="11.25" hidden="false" customHeight="false" outlineLevel="0" collapsed="false">
      <c r="A174" s="69" t="n">
        <f aca="false">DATE(YEAR(A173),MONTH(A173)+1,1)</f>
        <v>51136</v>
      </c>
      <c r="B174" s="240" t="e">
        <f aca="false">VLOOKUP($A174,[5]CurveFetch!$D$8:$R$1000,2,0)</f>
        <v>#N/A</v>
      </c>
      <c r="C174" s="240" t="e">
        <f aca="false">VLOOKUP($A174,[5]CurveFetch!$D$8:$R$1000,7,0)</f>
        <v>#N/A</v>
      </c>
      <c r="D174" s="240" t="e">
        <f aca="false">VLOOKUP($A174,[5]CurveFetch!$D$8:$R$1000,5,0)</f>
        <v>#N/A</v>
      </c>
      <c r="E174" s="240" t="e">
        <f aca="false">VLOOKUP($A174,[5]CurveFetch!$D$8:$R$1000,4,0)</f>
        <v>#N/A</v>
      </c>
      <c r="F174" s="240" t="e">
        <f aca="false">VLOOKUP($A174,[5]CurveFetch!$D$8:$R$1000,15,0)</f>
        <v>#N/A</v>
      </c>
      <c r="G174" s="240" t="e">
        <f aca="false">VLOOKUP($A174,[5]CurveFetch!$D$8:$R$1000,3,0)</f>
        <v>#N/A</v>
      </c>
      <c r="H174" s="240" t="e">
        <f aca="false">VLOOKUP($A174,[5]CurveFetch!$D$8:$R$1000,9,0)</f>
        <v>#N/A</v>
      </c>
      <c r="I174" s="240" t="e">
        <f aca="false">VLOOKUP($A174,[5]CurveFetch!$D$8:$R$1000,11,0)</f>
        <v>#N/A</v>
      </c>
      <c r="J174" s="240" t="e">
        <f aca="false">VLOOKUP($A174,[5]CurveFetch!$D$8:$R$1000,8,0)</f>
        <v>#N/A</v>
      </c>
      <c r="K174" s="240" t="e">
        <f aca="false">C174-J174</f>
        <v>#N/A</v>
      </c>
      <c r="L174" s="240" t="e">
        <f aca="false">C174-F174</f>
        <v>#N/A</v>
      </c>
      <c r="M174" s="240" t="e">
        <f aca="false">($B174+$C174)*$M$1</f>
        <v>#N/A</v>
      </c>
      <c r="N174" s="69" t="n">
        <f aca="false">DATE(YEAR(N173),MONTH(N173)+1,1)</f>
        <v>51136</v>
      </c>
      <c r="O174" s="240" t="e">
        <f aca="false">VLOOKUP($A174,[5]CurveFetch!$D$8:$V$1000,16,0)</f>
        <v>#N/A</v>
      </c>
      <c r="P174" s="241" t="e">
        <f aca="false">O174/2</f>
        <v>#N/A</v>
      </c>
      <c r="Q174" s="240" t="e">
        <f aca="false">VLOOKUP($A174,[5]CurveFetch!$D$8:$V$1000,16,0)</f>
        <v>#N/A</v>
      </c>
      <c r="R174" s="241" t="e">
        <f aca="false">Q174/2</f>
        <v>#N/A</v>
      </c>
      <c r="S174" s="240" t="e">
        <f aca="false">VLOOKUP($A174,[5]CurveFetch!$D$8:$V$1000,16,0)</f>
        <v>#N/A</v>
      </c>
      <c r="T174" s="241" t="e">
        <f aca="false">S174/2</f>
        <v>#N/A</v>
      </c>
    </row>
    <row r="175" customFormat="false" ht="11.25" hidden="false" customHeight="false" outlineLevel="0" collapsed="false">
      <c r="A175" s="69" t="n">
        <f aca="false">DATE(YEAR(A174),MONTH(A174)+1,1)</f>
        <v>51167</v>
      </c>
      <c r="B175" s="240" t="e">
        <f aca="false">VLOOKUP($A175,[5]CurveFetch!$D$8:$R$1000,2,0)</f>
        <v>#N/A</v>
      </c>
      <c r="C175" s="240" t="e">
        <f aca="false">VLOOKUP($A175,[5]CurveFetch!$D$8:$R$1000,7,0)</f>
        <v>#N/A</v>
      </c>
      <c r="D175" s="240" t="e">
        <f aca="false">VLOOKUP($A175,[5]CurveFetch!$D$8:$R$1000,5,0)</f>
        <v>#N/A</v>
      </c>
      <c r="E175" s="240" t="e">
        <f aca="false">VLOOKUP($A175,[5]CurveFetch!$D$8:$R$1000,4,0)</f>
        <v>#N/A</v>
      </c>
      <c r="F175" s="240" t="e">
        <f aca="false">VLOOKUP($A175,[5]CurveFetch!$D$8:$R$1000,15,0)</f>
        <v>#N/A</v>
      </c>
      <c r="G175" s="240" t="e">
        <f aca="false">VLOOKUP($A175,[5]CurveFetch!$D$8:$R$1000,3,0)</f>
        <v>#N/A</v>
      </c>
      <c r="H175" s="240" t="e">
        <f aca="false">VLOOKUP($A175,[5]CurveFetch!$D$8:$R$1000,9,0)</f>
        <v>#N/A</v>
      </c>
      <c r="I175" s="240" t="e">
        <f aca="false">VLOOKUP($A175,[5]CurveFetch!$D$8:$R$1000,11,0)</f>
        <v>#N/A</v>
      </c>
      <c r="J175" s="240" t="e">
        <f aca="false">VLOOKUP($A175,[5]CurveFetch!$D$8:$R$1000,8,0)</f>
        <v>#N/A</v>
      </c>
      <c r="K175" s="240" t="e">
        <f aca="false">C175-J175</f>
        <v>#N/A</v>
      </c>
      <c r="L175" s="240" t="e">
        <f aca="false">C175-F175</f>
        <v>#N/A</v>
      </c>
      <c r="M175" s="240" t="e">
        <f aca="false">($B175+$C175)*$M$1</f>
        <v>#N/A</v>
      </c>
      <c r="N175" s="69" t="n">
        <f aca="false">DATE(YEAR(N174),MONTH(N174)+1,1)</f>
        <v>51167</v>
      </c>
      <c r="O175" s="240" t="e">
        <f aca="false">VLOOKUP($A175,[5]CurveFetch!$D$8:$V$1000,16,0)</f>
        <v>#N/A</v>
      </c>
      <c r="P175" s="241" t="e">
        <f aca="false">O175/2</f>
        <v>#N/A</v>
      </c>
      <c r="Q175" s="240" t="e">
        <f aca="false">VLOOKUP($A175,[5]CurveFetch!$D$8:$V$1000,16,0)</f>
        <v>#N/A</v>
      </c>
      <c r="R175" s="241" t="e">
        <f aca="false">Q175/2</f>
        <v>#N/A</v>
      </c>
      <c r="S175" s="240" t="e">
        <f aca="false">VLOOKUP($A175,[5]CurveFetch!$D$8:$V$1000,16,0)</f>
        <v>#N/A</v>
      </c>
      <c r="T175" s="241" t="e">
        <f aca="false">S175/2</f>
        <v>#N/A</v>
      </c>
    </row>
    <row r="176" customFormat="false" ht="11.25" hidden="false" customHeight="false" outlineLevel="0" collapsed="false">
      <c r="A176" s="69" t="n">
        <f aca="false">DATE(YEAR(A175),MONTH(A175)+1,1)</f>
        <v>51196</v>
      </c>
      <c r="B176" s="240" t="e">
        <f aca="false">VLOOKUP($A176,[5]CurveFetch!$D$8:$R$1000,2,0)</f>
        <v>#N/A</v>
      </c>
      <c r="C176" s="240" t="e">
        <f aca="false">VLOOKUP($A176,[5]CurveFetch!$D$8:$R$1000,7,0)</f>
        <v>#N/A</v>
      </c>
      <c r="D176" s="240" t="e">
        <f aca="false">VLOOKUP($A176,[5]CurveFetch!$D$8:$R$1000,5,0)</f>
        <v>#N/A</v>
      </c>
      <c r="E176" s="240" t="e">
        <f aca="false">VLOOKUP($A176,[5]CurveFetch!$D$8:$R$1000,4,0)</f>
        <v>#N/A</v>
      </c>
      <c r="F176" s="240" t="e">
        <f aca="false">VLOOKUP($A176,[5]CurveFetch!$D$8:$R$1000,15,0)</f>
        <v>#N/A</v>
      </c>
      <c r="G176" s="240" t="e">
        <f aca="false">VLOOKUP($A176,[5]CurveFetch!$D$8:$R$1000,3,0)</f>
        <v>#N/A</v>
      </c>
      <c r="H176" s="240" t="e">
        <f aca="false">VLOOKUP($A176,[5]CurveFetch!$D$8:$R$1000,9,0)</f>
        <v>#N/A</v>
      </c>
      <c r="I176" s="240" t="e">
        <f aca="false">VLOOKUP($A176,[5]CurveFetch!$D$8:$R$1000,11,0)</f>
        <v>#N/A</v>
      </c>
      <c r="J176" s="240" t="e">
        <f aca="false">VLOOKUP($A176,[5]CurveFetch!$D$8:$R$1000,8,0)</f>
        <v>#N/A</v>
      </c>
      <c r="K176" s="240" t="e">
        <f aca="false">C176-J176</f>
        <v>#N/A</v>
      </c>
      <c r="L176" s="240" t="e">
        <f aca="false">C176-F176</f>
        <v>#N/A</v>
      </c>
      <c r="M176" s="240" t="e">
        <f aca="false">($B176+$C176)*$M$1</f>
        <v>#N/A</v>
      </c>
      <c r="N176" s="69" t="n">
        <f aca="false">DATE(YEAR(N175),MONTH(N175)+1,1)</f>
        <v>51196</v>
      </c>
      <c r="O176" s="240" t="e">
        <f aca="false">VLOOKUP($A176,[5]CurveFetch!$D$8:$V$1000,16,0)</f>
        <v>#N/A</v>
      </c>
      <c r="P176" s="241" t="e">
        <f aca="false">O176/2</f>
        <v>#N/A</v>
      </c>
      <c r="Q176" s="240" t="e">
        <f aca="false">VLOOKUP($A176,[5]CurveFetch!$D$8:$V$1000,16,0)</f>
        <v>#N/A</v>
      </c>
      <c r="R176" s="241" t="e">
        <f aca="false">Q176/2</f>
        <v>#N/A</v>
      </c>
      <c r="S176" s="240" t="e">
        <f aca="false">VLOOKUP($A176,[5]CurveFetch!$D$8:$V$1000,16,0)</f>
        <v>#N/A</v>
      </c>
      <c r="T176" s="241" t="e">
        <f aca="false">S176/2</f>
        <v>#N/A</v>
      </c>
    </row>
    <row r="177" customFormat="false" ht="11.25" hidden="false" customHeight="false" outlineLevel="0" collapsed="false">
      <c r="A177" s="69" t="n">
        <f aca="false">DATE(YEAR(A176),MONTH(A176)+1,1)</f>
        <v>51227</v>
      </c>
      <c r="B177" s="240" t="e">
        <f aca="false">VLOOKUP($A177,[5]CurveFetch!$D$8:$R$1000,2,0)</f>
        <v>#N/A</v>
      </c>
      <c r="C177" s="240" t="e">
        <f aca="false">VLOOKUP($A177,[5]CurveFetch!$D$8:$R$1000,7,0)</f>
        <v>#N/A</v>
      </c>
      <c r="D177" s="240" t="e">
        <f aca="false">VLOOKUP($A177,[5]CurveFetch!$D$8:$R$1000,5,0)</f>
        <v>#N/A</v>
      </c>
      <c r="E177" s="240" t="e">
        <f aca="false">VLOOKUP($A177,[5]CurveFetch!$D$8:$R$1000,4,0)</f>
        <v>#N/A</v>
      </c>
      <c r="F177" s="240" t="e">
        <f aca="false">VLOOKUP($A177,[5]CurveFetch!$D$8:$R$1000,15,0)</f>
        <v>#N/A</v>
      </c>
      <c r="G177" s="240" t="e">
        <f aca="false">VLOOKUP($A177,[5]CurveFetch!$D$8:$R$1000,3,0)</f>
        <v>#N/A</v>
      </c>
      <c r="H177" s="240" t="e">
        <f aca="false">VLOOKUP($A177,[5]CurveFetch!$D$8:$R$1000,9,0)</f>
        <v>#N/A</v>
      </c>
      <c r="I177" s="240" t="e">
        <f aca="false">VLOOKUP($A177,[5]CurveFetch!$D$8:$R$1000,11,0)</f>
        <v>#N/A</v>
      </c>
      <c r="J177" s="240" t="e">
        <f aca="false">VLOOKUP($A177,[5]CurveFetch!$D$8:$R$1000,8,0)</f>
        <v>#N/A</v>
      </c>
      <c r="K177" s="240" t="e">
        <f aca="false">C177-J177</f>
        <v>#N/A</v>
      </c>
      <c r="L177" s="240" t="e">
        <f aca="false">C177-F177</f>
        <v>#N/A</v>
      </c>
      <c r="M177" s="240" t="e">
        <f aca="false">($B177+$C177)*$M$1</f>
        <v>#N/A</v>
      </c>
      <c r="N177" s="69" t="n">
        <f aca="false">DATE(YEAR(N176),MONTH(N176)+1,1)</f>
        <v>51227</v>
      </c>
      <c r="O177" s="240" t="e">
        <f aca="false">VLOOKUP($A177,[5]CurveFetch!$D$8:$V$1000,16,0)</f>
        <v>#N/A</v>
      </c>
      <c r="P177" s="241" t="e">
        <f aca="false">O177/2</f>
        <v>#N/A</v>
      </c>
      <c r="Q177" s="240" t="e">
        <f aca="false">VLOOKUP($A177,[5]CurveFetch!$D$8:$V$1000,16,0)</f>
        <v>#N/A</v>
      </c>
      <c r="R177" s="241" t="e">
        <f aca="false">Q177/2</f>
        <v>#N/A</v>
      </c>
      <c r="S177" s="240" t="e">
        <f aca="false">VLOOKUP($A177,[5]CurveFetch!$D$8:$V$1000,16,0)</f>
        <v>#N/A</v>
      </c>
      <c r="T177" s="241" t="e">
        <f aca="false">S177/2</f>
        <v>#N/A</v>
      </c>
    </row>
    <row r="178" customFormat="false" ht="11.25" hidden="false" customHeight="false" outlineLevel="0" collapsed="false">
      <c r="A178" s="69" t="n">
        <f aca="false">DATE(YEAR(A177),MONTH(A177)+1,1)</f>
        <v>51257</v>
      </c>
      <c r="B178" s="240" t="e">
        <f aca="false">VLOOKUP($A178,[5]CurveFetch!$D$8:$R$1000,2,0)</f>
        <v>#N/A</v>
      </c>
      <c r="C178" s="240" t="e">
        <f aca="false">VLOOKUP($A178,[5]CurveFetch!$D$8:$R$1000,7,0)</f>
        <v>#N/A</v>
      </c>
      <c r="D178" s="240" t="e">
        <f aca="false">VLOOKUP($A178,[5]CurveFetch!$D$8:$R$1000,5,0)</f>
        <v>#N/A</v>
      </c>
      <c r="E178" s="240" t="e">
        <f aca="false">VLOOKUP($A178,[5]CurveFetch!$D$8:$R$1000,4,0)</f>
        <v>#N/A</v>
      </c>
      <c r="F178" s="240" t="e">
        <f aca="false">VLOOKUP($A178,[5]CurveFetch!$D$8:$R$1000,15,0)</f>
        <v>#N/A</v>
      </c>
      <c r="G178" s="240" t="e">
        <f aca="false">VLOOKUP($A178,[5]CurveFetch!$D$8:$R$1000,3,0)</f>
        <v>#N/A</v>
      </c>
      <c r="H178" s="240" t="e">
        <f aca="false">VLOOKUP($A178,[5]CurveFetch!$D$8:$R$1000,9,0)</f>
        <v>#N/A</v>
      </c>
      <c r="I178" s="240" t="e">
        <f aca="false">VLOOKUP($A178,[5]CurveFetch!$D$8:$R$1000,11,0)</f>
        <v>#N/A</v>
      </c>
      <c r="J178" s="240" t="e">
        <f aca="false">VLOOKUP($A178,[5]CurveFetch!$D$8:$R$1000,8,0)</f>
        <v>#N/A</v>
      </c>
      <c r="K178" s="240" t="e">
        <f aca="false">C178-J178</f>
        <v>#N/A</v>
      </c>
      <c r="L178" s="240" t="e">
        <f aca="false">C178-F178</f>
        <v>#N/A</v>
      </c>
      <c r="M178" s="240" t="e">
        <f aca="false">($B178+$C178)*$M$1</f>
        <v>#N/A</v>
      </c>
      <c r="N178" s="69" t="n">
        <f aca="false">DATE(YEAR(N177),MONTH(N177)+1,1)</f>
        <v>51257</v>
      </c>
      <c r="O178" s="240" t="e">
        <f aca="false">VLOOKUP($A178,[5]CurveFetch!$D$8:$V$1000,16,0)</f>
        <v>#N/A</v>
      </c>
      <c r="P178" s="241" t="e">
        <f aca="false">O178/2</f>
        <v>#N/A</v>
      </c>
      <c r="Q178" s="240" t="e">
        <f aca="false">VLOOKUP($A178,[5]CurveFetch!$D$8:$V$1000,16,0)</f>
        <v>#N/A</v>
      </c>
      <c r="R178" s="241" t="e">
        <f aca="false">Q178/2</f>
        <v>#N/A</v>
      </c>
      <c r="S178" s="240" t="e">
        <f aca="false">VLOOKUP($A178,[5]CurveFetch!$D$8:$V$1000,16,0)</f>
        <v>#N/A</v>
      </c>
      <c r="T178" s="241" t="e">
        <f aca="false">S178/2</f>
        <v>#N/A</v>
      </c>
    </row>
    <row r="179" customFormat="false" ht="11.25" hidden="false" customHeight="false" outlineLevel="0" collapsed="false">
      <c r="A179" s="69" t="n">
        <f aca="false">DATE(YEAR(A178),MONTH(A178)+1,1)</f>
        <v>51288</v>
      </c>
      <c r="B179" s="240" t="e">
        <f aca="false">VLOOKUP($A179,[5]CurveFetch!$D$8:$R$1000,2,0)</f>
        <v>#N/A</v>
      </c>
      <c r="C179" s="240" t="e">
        <f aca="false">VLOOKUP($A179,[5]CurveFetch!$D$8:$R$1000,7,0)</f>
        <v>#N/A</v>
      </c>
      <c r="D179" s="240" t="e">
        <f aca="false">VLOOKUP($A179,[5]CurveFetch!$D$8:$R$1000,5,0)</f>
        <v>#N/A</v>
      </c>
      <c r="E179" s="240" t="e">
        <f aca="false">VLOOKUP($A179,[5]CurveFetch!$D$8:$R$1000,4,0)</f>
        <v>#N/A</v>
      </c>
      <c r="F179" s="240" t="e">
        <f aca="false">VLOOKUP($A179,[5]CurveFetch!$D$8:$R$1000,15,0)</f>
        <v>#N/A</v>
      </c>
      <c r="G179" s="240" t="e">
        <f aca="false">VLOOKUP($A179,[5]CurveFetch!$D$8:$R$1000,3,0)</f>
        <v>#N/A</v>
      </c>
      <c r="H179" s="240" t="e">
        <f aca="false">VLOOKUP($A179,[5]CurveFetch!$D$8:$R$1000,9,0)</f>
        <v>#N/A</v>
      </c>
      <c r="I179" s="240" t="e">
        <f aca="false">VLOOKUP($A179,[5]CurveFetch!$D$8:$R$1000,11,0)</f>
        <v>#N/A</v>
      </c>
      <c r="J179" s="240" t="e">
        <f aca="false">VLOOKUP($A179,[5]CurveFetch!$D$8:$R$1000,8,0)</f>
        <v>#N/A</v>
      </c>
      <c r="K179" s="240" t="e">
        <f aca="false">C179-J179</f>
        <v>#N/A</v>
      </c>
      <c r="L179" s="240" t="e">
        <f aca="false">C179-F179</f>
        <v>#N/A</v>
      </c>
      <c r="M179" s="240" t="e">
        <f aca="false">($B179+$C179)*$M$1</f>
        <v>#N/A</v>
      </c>
      <c r="N179" s="69" t="n">
        <f aca="false">DATE(YEAR(N178),MONTH(N178)+1,1)</f>
        <v>51288</v>
      </c>
      <c r="O179" s="240" t="e">
        <f aca="false">VLOOKUP($A179,[5]CurveFetch!$D$8:$V$1000,16,0)</f>
        <v>#N/A</v>
      </c>
      <c r="P179" s="241" t="e">
        <f aca="false">O179/2</f>
        <v>#N/A</v>
      </c>
      <c r="Q179" s="240" t="e">
        <f aca="false">VLOOKUP($A179,[5]CurveFetch!$D$8:$V$1000,16,0)</f>
        <v>#N/A</v>
      </c>
      <c r="R179" s="241" t="e">
        <f aca="false">Q179/2</f>
        <v>#N/A</v>
      </c>
      <c r="S179" s="240" t="e">
        <f aca="false">VLOOKUP($A179,[5]CurveFetch!$D$8:$V$1000,16,0)</f>
        <v>#N/A</v>
      </c>
      <c r="T179" s="241" t="e">
        <f aca="false">S179/2</f>
        <v>#N/A</v>
      </c>
    </row>
    <row r="180" customFormat="false" ht="11.25" hidden="false" customHeight="false" outlineLevel="0" collapsed="false">
      <c r="A180" s="69" t="n">
        <f aca="false">DATE(YEAR(A179),MONTH(A179)+1,1)</f>
        <v>51318</v>
      </c>
      <c r="B180" s="240" t="e">
        <f aca="false">VLOOKUP($A180,[5]CurveFetch!$D$8:$R$1000,2,0)</f>
        <v>#N/A</v>
      </c>
      <c r="C180" s="240" t="e">
        <f aca="false">VLOOKUP($A180,[5]CurveFetch!$D$8:$R$1000,7,0)</f>
        <v>#N/A</v>
      </c>
      <c r="D180" s="240" t="e">
        <f aca="false">VLOOKUP($A180,[5]CurveFetch!$D$8:$R$1000,5,0)</f>
        <v>#N/A</v>
      </c>
      <c r="E180" s="240" t="e">
        <f aca="false">VLOOKUP($A180,[5]CurveFetch!$D$8:$R$1000,4,0)</f>
        <v>#N/A</v>
      </c>
      <c r="F180" s="240" t="e">
        <f aca="false">VLOOKUP($A180,[5]CurveFetch!$D$8:$R$1000,15,0)</f>
        <v>#N/A</v>
      </c>
      <c r="G180" s="240" t="e">
        <f aca="false">VLOOKUP($A180,[5]CurveFetch!$D$8:$R$1000,3,0)</f>
        <v>#N/A</v>
      </c>
      <c r="H180" s="240" t="e">
        <f aca="false">VLOOKUP($A180,[5]CurveFetch!$D$8:$R$1000,9,0)</f>
        <v>#N/A</v>
      </c>
      <c r="I180" s="240" t="e">
        <f aca="false">VLOOKUP($A180,[5]CurveFetch!$D$8:$R$1000,11,0)</f>
        <v>#N/A</v>
      </c>
      <c r="J180" s="240" t="e">
        <f aca="false">VLOOKUP($A180,[5]CurveFetch!$D$8:$R$1000,8,0)</f>
        <v>#N/A</v>
      </c>
      <c r="K180" s="240" t="e">
        <f aca="false">C180-J180</f>
        <v>#N/A</v>
      </c>
      <c r="L180" s="240" t="e">
        <f aca="false">C180-F180</f>
        <v>#N/A</v>
      </c>
      <c r="M180" s="240" t="e">
        <f aca="false">($B180+$C180)*$M$1</f>
        <v>#N/A</v>
      </c>
      <c r="N180" s="69" t="n">
        <f aca="false">DATE(YEAR(N179),MONTH(N179)+1,1)</f>
        <v>51318</v>
      </c>
      <c r="O180" s="240" t="e">
        <f aca="false">VLOOKUP($A180,[5]CurveFetch!$D$8:$V$1000,16,0)</f>
        <v>#N/A</v>
      </c>
      <c r="P180" s="241" t="e">
        <f aca="false">O180/2</f>
        <v>#N/A</v>
      </c>
      <c r="Q180" s="240" t="e">
        <f aca="false">VLOOKUP($A180,[5]CurveFetch!$D$8:$V$1000,16,0)</f>
        <v>#N/A</v>
      </c>
      <c r="R180" s="241" t="e">
        <f aca="false">Q180/2</f>
        <v>#N/A</v>
      </c>
      <c r="S180" s="240" t="e">
        <f aca="false">VLOOKUP($A180,[5]CurveFetch!$D$8:$V$1000,16,0)</f>
        <v>#N/A</v>
      </c>
      <c r="T180" s="241" t="e">
        <f aca="false">S180/2</f>
        <v>#N/A</v>
      </c>
    </row>
    <row r="181" customFormat="false" ht="11.25" hidden="false" customHeight="false" outlineLevel="0" collapsed="false">
      <c r="A181" s="69" t="n">
        <f aca="false">DATE(YEAR(A180),MONTH(A180)+1,1)</f>
        <v>51349</v>
      </c>
      <c r="B181" s="240" t="e">
        <f aca="false">VLOOKUP($A181,[5]CurveFetch!$D$8:$R$1000,2,0)</f>
        <v>#N/A</v>
      </c>
      <c r="C181" s="240" t="e">
        <f aca="false">VLOOKUP($A181,[5]CurveFetch!$D$8:$R$1000,7,0)</f>
        <v>#N/A</v>
      </c>
      <c r="D181" s="240" t="e">
        <f aca="false">VLOOKUP($A181,[5]CurveFetch!$D$8:$R$1000,5,0)</f>
        <v>#N/A</v>
      </c>
      <c r="E181" s="240" t="e">
        <f aca="false">VLOOKUP($A181,[5]CurveFetch!$D$8:$R$1000,4,0)</f>
        <v>#N/A</v>
      </c>
      <c r="F181" s="240" t="e">
        <f aca="false">VLOOKUP($A181,[5]CurveFetch!$D$8:$R$1000,15,0)</f>
        <v>#N/A</v>
      </c>
      <c r="G181" s="240" t="e">
        <f aca="false">VLOOKUP($A181,[5]CurveFetch!$D$8:$R$1000,3,0)</f>
        <v>#N/A</v>
      </c>
      <c r="H181" s="240" t="e">
        <f aca="false">VLOOKUP($A181,[5]CurveFetch!$D$8:$R$1000,9,0)</f>
        <v>#N/A</v>
      </c>
      <c r="I181" s="240" t="e">
        <f aca="false">VLOOKUP($A181,[5]CurveFetch!$D$8:$R$1000,11,0)</f>
        <v>#N/A</v>
      </c>
      <c r="J181" s="240" t="e">
        <f aca="false">VLOOKUP($A181,[5]CurveFetch!$D$8:$R$1000,8,0)</f>
        <v>#N/A</v>
      </c>
      <c r="K181" s="240" t="e">
        <f aca="false">C181-J181</f>
        <v>#N/A</v>
      </c>
      <c r="L181" s="240" t="e">
        <f aca="false">C181-F181</f>
        <v>#N/A</v>
      </c>
      <c r="M181" s="240" t="e">
        <f aca="false">($B181+$C181)*$M$1</f>
        <v>#N/A</v>
      </c>
      <c r="N181" s="69" t="n">
        <f aca="false">DATE(YEAR(N180),MONTH(N180)+1,1)</f>
        <v>51349</v>
      </c>
      <c r="O181" s="240" t="e">
        <f aca="false">VLOOKUP($A181,[5]CurveFetch!$D$8:$V$1000,16,0)</f>
        <v>#N/A</v>
      </c>
      <c r="P181" s="241" t="e">
        <f aca="false">O181/2</f>
        <v>#N/A</v>
      </c>
      <c r="Q181" s="240" t="e">
        <f aca="false">VLOOKUP($A181,[5]CurveFetch!$D$8:$V$1000,16,0)</f>
        <v>#N/A</v>
      </c>
      <c r="R181" s="241" t="e">
        <f aca="false">Q181/2</f>
        <v>#N/A</v>
      </c>
      <c r="S181" s="240" t="e">
        <f aca="false">VLOOKUP($A181,[5]CurveFetch!$D$8:$V$1000,16,0)</f>
        <v>#N/A</v>
      </c>
      <c r="T181" s="241" t="e">
        <f aca="false">S181/2</f>
        <v>#N/A</v>
      </c>
    </row>
    <row r="182" customFormat="false" ht="11.25" hidden="false" customHeight="false" outlineLevel="0" collapsed="false">
      <c r="A182" s="69" t="n">
        <f aca="false">DATE(YEAR(A181),MONTH(A181)+1,1)</f>
        <v>51380</v>
      </c>
      <c r="B182" s="240" t="e">
        <f aca="false">VLOOKUP($A182,[5]CurveFetch!$D$8:$R$1000,2,0)</f>
        <v>#N/A</v>
      </c>
      <c r="C182" s="240" t="e">
        <f aca="false">VLOOKUP($A182,[5]CurveFetch!$D$8:$R$1000,7,0)</f>
        <v>#N/A</v>
      </c>
      <c r="D182" s="240" t="e">
        <f aca="false">VLOOKUP($A182,[5]CurveFetch!$D$8:$R$1000,5,0)</f>
        <v>#N/A</v>
      </c>
      <c r="E182" s="240" t="e">
        <f aca="false">VLOOKUP($A182,[5]CurveFetch!$D$8:$R$1000,4,0)</f>
        <v>#N/A</v>
      </c>
      <c r="F182" s="240" t="e">
        <f aca="false">VLOOKUP($A182,[5]CurveFetch!$D$8:$R$1000,15,0)</f>
        <v>#N/A</v>
      </c>
      <c r="G182" s="240" t="e">
        <f aca="false">VLOOKUP($A182,[5]CurveFetch!$D$8:$R$1000,3,0)</f>
        <v>#N/A</v>
      </c>
      <c r="H182" s="240" t="e">
        <f aca="false">VLOOKUP($A182,[5]CurveFetch!$D$8:$R$1000,9,0)</f>
        <v>#N/A</v>
      </c>
      <c r="I182" s="240" t="e">
        <f aca="false">VLOOKUP($A182,[5]CurveFetch!$D$8:$R$1000,11,0)</f>
        <v>#N/A</v>
      </c>
      <c r="J182" s="240" t="e">
        <f aca="false">VLOOKUP($A182,[5]CurveFetch!$D$8:$R$1000,8,0)</f>
        <v>#N/A</v>
      </c>
      <c r="K182" s="240" t="e">
        <f aca="false">C182-J182</f>
        <v>#N/A</v>
      </c>
      <c r="L182" s="240" t="e">
        <f aca="false">C182-F182</f>
        <v>#N/A</v>
      </c>
      <c r="M182" s="240" t="e">
        <f aca="false">($B182+$C182)*$M$1</f>
        <v>#N/A</v>
      </c>
      <c r="N182" s="69" t="n">
        <f aca="false">DATE(YEAR(N181),MONTH(N181)+1,1)</f>
        <v>51380</v>
      </c>
      <c r="O182" s="240" t="e">
        <f aca="false">VLOOKUP($A182,[5]CurveFetch!$D$8:$V$1000,16,0)</f>
        <v>#N/A</v>
      </c>
      <c r="P182" s="241" t="e">
        <f aca="false">O182/2</f>
        <v>#N/A</v>
      </c>
      <c r="Q182" s="240" t="e">
        <f aca="false">VLOOKUP($A182,[5]CurveFetch!$D$8:$V$1000,16,0)</f>
        <v>#N/A</v>
      </c>
      <c r="R182" s="241" t="e">
        <f aca="false">Q182/2</f>
        <v>#N/A</v>
      </c>
      <c r="S182" s="240" t="e">
        <f aca="false">VLOOKUP($A182,[5]CurveFetch!$D$8:$V$1000,16,0)</f>
        <v>#N/A</v>
      </c>
      <c r="T182" s="241" t="e">
        <f aca="false">S182/2</f>
        <v>#N/A</v>
      </c>
    </row>
    <row r="183" customFormat="false" ht="11.25" hidden="false" customHeight="false" outlineLevel="0" collapsed="false">
      <c r="A183" s="69" t="n">
        <f aca="false">DATE(YEAR(A182),MONTH(A182)+1,1)</f>
        <v>51410</v>
      </c>
      <c r="B183" s="240" t="e">
        <f aca="false">VLOOKUP($A183,[5]CurveFetch!$D$8:$R$1000,2,0)</f>
        <v>#N/A</v>
      </c>
      <c r="C183" s="240" t="e">
        <f aca="false">VLOOKUP($A183,[5]CurveFetch!$D$8:$R$1000,7,0)</f>
        <v>#N/A</v>
      </c>
      <c r="D183" s="240" t="e">
        <f aca="false">VLOOKUP($A183,[5]CurveFetch!$D$8:$R$1000,5,0)</f>
        <v>#N/A</v>
      </c>
      <c r="E183" s="240" t="e">
        <f aca="false">VLOOKUP($A183,[5]CurveFetch!$D$8:$R$1000,4,0)</f>
        <v>#N/A</v>
      </c>
      <c r="F183" s="240" t="e">
        <f aca="false">VLOOKUP($A183,[5]CurveFetch!$D$8:$R$1000,15,0)</f>
        <v>#N/A</v>
      </c>
      <c r="G183" s="240" t="e">
        <f aca="false">VLOOKUP($A183,[5]CurveFetch!$D$8:$R$1000,3,0)</f>
        <v>#N/A</v>
      </c>
      <c r="H183" s="240" t="e">
        <f aca="false">VLOOKUP($A183,[5]CurveFetch!$D$8:$R$1000,9,0)</f>
        <v>#N/A</v>
      </c>
      <c r="I183" s="240" t="e">
        <f aca="false">VLOOKUP($A183,[5]CurveFetch!$D$8:$R$1000,11,0)</f>
        <v>#N/A</v>
      </c>
      <c r="J183" s="240" t="e">
        <f aca="false">VLOOKUP($A183,[5]CurveFetch!$D$8:$R$1000,8,0)</f>
        <v>#N/A</v>
      </c>
      <c r="K183" s="240" t="e">
        <f aca="false">C183-J183</f>
        <v>#N/A</v>
      </c>
      <c r="L183" s="240" t="e">
        <f aca="false">C183-F183</f>
        <v>#N/A</v>
      </c>
      <c r="M183" s="240" t="e">
        <f aca="false">($B183+$C183)*$M$1</f>
        <v>#N/A</v>
      </c>
      <c r="N183" s="69" t="n">
        <f aca="false">DATE(YEAR(N182),MONTH(N182)+1,1)</f>
        <v>51410</v>
      </c>
      <c r="O183" s="240" t="e">
        <f aca="false">VLOOKUP($A183,[5]CurveFetch!$D$8:$V$1000,16,0)</f>
        <v>#N/A</v>
      </c>
      <c r="P183" s="241" t="e">
        <f aca="false">O183/2</f>
        <v>#N/A</v>
      </c>
      <c r="Q183" s="240" t="e">
        <f aca="false">VLOOKUP($A183,[5]CurveFetch!$D$8:$V$1000,16,0)</f>
        <v>#N/A</v>
      </c>
      <c r="R183" s="241" t="e">
        <f aca="false">Q183/2</f>
        <v>#N/A</v>
      </c>
      <c r="S183" s="240" t="e">
        <f aca="false">VLOOKUP($A183,[5]CurveFetch!$D$8:$V$1000,16,0)</f>
        <v>#N/A</v>
      </c>
      <c r="T183" s="241" t="e">
        <f aca="false">S183/2</f>
        <v>#N/A</v>
      </c>
    </row>
    <row r="184" customFormat="false" ht="11.25" hidden="false" customHeight="false" outlineLevel="0" collapsed="false">
      <c r="A184" s="69" t="n">
        <f aca="false">DATE(YEAR(A183),MONTH(A183)+1,1)</f>
        <v>51441</v>
      </c>
      <c r="B184" s="240" t="e">
        <f aca="false">VLOOKUP($A184,[5]CurveFetch!$D$8:$R$1000,2,0)</f>
        <v>#N/A</v>
      </c>
      <c r="C184" s="240" t="e">
        <f aca="false">VLOOKUP($A184,[5]CurveFetch!$D$8:$R$1000,7,0)</f>
        <v>#N/A</v>
      </c>
      <c r="D184" s="240" t="e">
        <f aca="false">VLOOKUP($A184,[5]CurveFetch!$D$8:$R$1000,5,0)</f>
        <v>#N/A</v>
      </c>
      <c r="E184" s="240" t="e">
        <f aca="false">VLOOKUP($A184,[5]CurveFetch!$D$8:$R$1000,4,0)</f>
        <v>#N/A</v>
      </c>
      <c r="F184" s="240" t="e">
        <f aca="false">VLOOKUP($A184,[5]CurveFetch!$D$8:$R$1000,15,0)</f>
        <v>#N/A</v>
      </c>
      <c r="G184" s="240" t="e">
        <f aca="false">VLOOKUP($A184,[5]CurveFetch!$D$8:$R$1000,3,0)</f>
        <v>#N/A</v>
      </c>
      <c r="H184" s="240" t="e">
        <f aca="false">VLOOKUP($A184,[5]CurveFetch!$D$8:$R$1000,9,0)</f>
        <v>#N/A</v>
      </c>
      <c r="I184" s="240" t="e">
        <f aca="false">VLOOKUP($A184,[5]CurveFetch!$D$8:$R$1000,11,0)</f>
        <v>#N/A</v>
      </c>
      <c r="J184" s="240" t="e">
        <f aca="false">VLOOKUP($A184,[5]CurveFetch!$D$8:$R$1000,8,0)</f>
        <v>#N/A</v>
      </c>
      <c r="K184" s="240" t="e">
        <f aca="false">C184-J184</f>
        <v>#N/A</v>
      </c>
      <c r="L184" s="240" t="e">
        <f aca="false">C184-F184</f>
        <v>#N/A</v>
      </c>
      <c r="M184" s="240" t="e">
        <f aca="false">($B184+$C184)*$M$1</f>
        <v>#N/A</v>
      </c>
      <c r="N184" s="69" t="n">
        <f aca="false">DATE(YEAR(N183),MONTH(N183)+1,1)</f>
        <v>51441</v>
      </c>
      <c r="O184" s="240" t="e">
        <f aca="false">VLOOKUP($A184,[5]CurveFetch!$D$8:$V$1000,16,0)</f>
        <v>#N/A</v>
      </c>
      <c r="P184" s="241" t="e">
        <f aca="false">O184/2</f>
        <v>#N/A</v>
      </c>
      <c r="Q184" s="240" t="e">
        <f aca="false">VLOOKUP($A184,[5]CurveFetch!$D$8:$V$1000,16,0)</f>
        <v>#N/A</v>
      </c>
      <c r="R184" s="241" t="e">
        <f aca="false">Q184/2</f>
        <v>#N/A</v>
      </c>
      <c r="S184" s="240" t="e">
        <f aca="false">VLOOKUP($A184,[5]CurveFetch!$D$8:$V$1000,16,0)</f>
        <v>#N/A</v>
      </c>
      <c r="T184" s="241" t="e">
        <f aca="false">S184/2</f>
        <v>#N/A</v>
      </c>
    </row>
    <row r="185" customFormat="false" ht="11.25" hidden="false" customHeight="false" outlineLevel="0" collapsed="false">
      <c r="A185" s="69" t="n">
        <f aca="false">DATE(YEAR(A184),MONTH(A184)+1,1)</f>
        <v>51471</v>
      </c>
      <c r="B185" s="240" t="e">
        <f aca="false">VLOOKUP($A185,[5]CurveFetch!$D$8:$R$1000,2,0)</f>
        <v>#N/A</v>
      </c>
      <c r="C185" s="240" t="e">
        <f aca="false">VLOOKUP($A185,[5]CurveFetch!$D$8:$R$1000,7,0)</f>
        <v>#N/A</v>
      </c>
      <c r="D185" s="240" t="e">
        <f aca="false">VLOOKUP($A185,[5]CurveFetch!$D$8:$R$1000,5,0)</f>
        <v>#N/A</v>
      </c>
      <c r="E185" s="240" t="e">
        <f aca="false">VLOOKUP($A185,[5]CurveFetch!$D$8:$R$1000,4,0)</f>
        <v>#N/A</v>
      </c>
      <c r="F185" s="240" t="e">
        <f aca="false">VLOOKUP($A185,[5]CurveFetch!$D$8:$R$1000,15,0)</f>
        <v>#N/A</v>
      </c>
      <c r="G185" s="240" t="e">
        <f aca="false">VLOOKUP($A185,[5]CurveFetch!$D$8:$R$1000,3,0)</f>
        <v>#N/A</v>
      </c>
      <c r="H185" s="240" t="e">
        <f aca="false">VLOOKUP($A185,[5]CurveFetch!$D$8:$R$1000,9,0)</f>
        <v>#N/A</v>
      </c>
      <c r="I185" s="240" t="e">
        <f aca="false">VLOOKUP($A185,[5]CurveFetch!$D$8:$R$1000,11,0)</f>
        <v>#N/A</v>
      </c>
      <c r="J185" s="240" t="e">
        <f aca="false">VLOOKUP($A185,[5]CurveFetch!$D$8:$R$1000,8,0)</f>
        <v>#N/A</v>
      </c>
      <c r="K185" s="240" t="e">
        <f aca="false">C185-J185</f>
        <v>#N/A</v>
      </c>
      <c r="L185" s="240" t="e">
        <f aca="false">C185-F185</f>
        <v>#N/A</v>
      </c>
      <c r="M185" s="240" t="e">
        <f aca="false">($B185+$C185)*$M$1</f>
        <v>#N/A</v>
      </c>
      <c r="N185" s="69" t="n">
        <f aca="false">DATE(YEAR(N184),MONTH(N184)+1,1)</f>
        <v>51471</v>
      </c>
      <c r="O185" s="240" t="e">
        <f aca="false">VLOOKUP($A185,[5]CurveFetch!$D$8:$V$1000,16,0)</f>
        <v>#N/A</v>
      </c>
      <c r="P185" s="241" t="e">
        <f aca="false">O185/2</f>
        <v>#N/A</v>
      </c>
      <c r="Q185" s="240" t="e">
        <f aca="false">VLOOKUP($A185,[5]CurveFetch!$D$8:$V$1000,16,0)</f>
        <v>#N/A</v>
      </c>
      <c r="R185" s="241" t="e">
        <f aca="false">Q185/2</f>
        <v>#N/A</v>
      </c>
      <c r="S185" s="240" t="e">
        <f aca="false">VLOOKUP($A185,[5]CurveFetch!$D$8:$V$1000,16,0)</f>
        <v>#N/A</v>
      </c>
      <c r="T185" s="241" t="e">
        <f aca="false">S185/2</f>
        <v>#N/A</v>
      </c>
    </row>
    <row r="186" customFormat="false" ht="11.25" hidden="false" customHeight="false" outlineLevel="0" collapsed="false">
      <c r="A186" s="69" t="n">
        <f aca="false">DATE(YEAR(A185),MONTH(A185)+1,1)</f>
        <v>51502</v>
      </c>
      <c r="B186" s="240" t="e">
        <f aca="false">VLOOKUP($A186,[5]CurveFetch!$D$8:$R$1000,2,0)</f>
        <v>#N/A</v>
      </c>
      <c r="C186" s="240" t="e">
        <f aca="false">VLOOKUP($A186,[5]CurveFetch!$D$8:$R$1000,7,0)</f>
        <v>#N/A</v>
      </c>
      <c r="D186" s="240" t="e">
        <f aca="false">VLOOKUP($A186,[5]CurveFetch!$D$8:$R$1000,5,0)</f>
        <v>#N/A</v>
      </c>
      <c r="E186" s="240" t="e">
        <f aca="false">VLOOKUP($A186,[5]CurveFetch!$D$8:$R$1000,4,0)</f>
        <v>#N/A</v>
      </c>
      <c r="F186" s="240" t="e">
        <f aca="false">VLOOKUP($A186,[5]CurveFetch!$D$8:$R$1000,15,0)</f>
        <v>#N/A</v>
      </c>
      <c r="G186" s="240" t="e">
        <f aca="false">VLOOKUP($A186,[5]CurveFetch!$D$8:$R$1000,3,0)</f>
        <v>#N/A</v>
      </c>
      <c r="H186" s="240" t="e">
        <f aca="false">VLOOKUP($A186,[5]CurveFetch!$D$8:$R$1000,9,0)</f>
        <v>#N/A</v>
      </c>
      <c r="I186" s="240" t="e">
        <f aca="false">VLOOKUP($A186,[5]CurveFetch!$D$8:$R$1000,11,0)</f>
        <v>#N/A</v>
      </c>
      <c r="J186" s="240" t="e">
        <f aca="false">VLOOKUP($A186,[5]CurveFetch!$D$8:$R$1000,8,0)</f>
        <v>#N/A</v>
      </c>
      <c r="K186" s="240" t="e">
        <f aca="false">C186-J186</f>
        <v>#N/A</v>
      </c>
      <c r="L186" s="240" t="e">
        <f aca="false">C186-F186</f>
        <v>#N/A</v>
      </c>
      <c r="M186" s="240" t="e">
        <f aca="false">($B186+$C186)*$M$1</f>
        <v>#N/A</v>
      </c>
      <c r="N186" s="69" t="n">
        <f aca="false">DATE(YEAR(N185),MONTH(N185)+1,1)</f>
        <v>51502</v>
      </c>
      <c r="O186" s="240" t="e">
        <f aca="false">VLOOKUP($A186,[5]CurveFetch!$D$8:$V$1000,16,0)</f>
        <v>#N/A</v>
      </c>
      <c r="P186" s="241" t="e">
        <f aca="false">O186/2</f>
        <v>#N/A</v>
      </c>
      <c r="Q186" s="240" t="e">
        <f aca="false">VLOOKUP($A186,[5]CurveFetch!$D$8:$V$1000,16,0)</f>
        <v>#N/A</v>
      </c>
      <c r="R186" s="241" t="e">
        <f aca="false">Q186/2</f>
        <v>#N/A</v>
      </c>
      <c r="S186" s="240" t="e">
        <f aca="false">VLOOKUP($A186,[5]CurveFetch!$D$8:$V$1000,16,0)</f>
        <v>#N/A</v>
      </c>
      <c r="T186" s="241" t="e">
        <f aca="false">S186/2</f>
        <v>#N/A</v>
      </c>
    </row>
    <row r="187" customFormat="false" ht="11.25" hidden="false" customHeight="false" outlineLevel="0" collapsed="false">
      <c r="A187" s="69" t="n">
        <f aca="false">DATE(YEAR(A186),MONTH(A186)+1,1)</f>
        <v>51533</v>
      </c>
      <c r="B187" s="240" t="e">
        <f aca="false">VLOOKUP($A187,[5]CurveFetch!$D$8:$R$1000,2,0)</f>
        <v>#N/A</v>
      </c>
      <c r="C187" s="240" t="e">
        <f aca="false">VLOOKUP($A187,[5]CurveFetch!$D$8:$R$1000,7,0)</f>
        <v>#N/A</v>
      </c>
      <c r="D187" s="240" t="e">
        <f aca="false">VLOOKUP($A187,[5]CurveFetch!$D$8:$R$1000,5,0)</f>
        <v>#N/A</v>
      </c>
      <c r="E187" s="240" t="e">
        <f aca="false">VLOOKUP($A187,[5]CurveFetch!$D$8:$R$1000,4,0)</f>
        <v>#N/A</v>
      </c>
      <c r="F187" s="240" t="e">
        <f aca="false">VLOOKUP($A187,[5]CurveFetch!$D$8:$R$1000,15,0)</f>
        <v>#N/A</v>
      </c>
      <c r="G187" s="240" t="e">
        <f aca="false">VLOOKUP($A187,[5]CurveFetch!$D$8:$R$1000,3,0)</f>
        <v>#N/A</v>
      </c>
      <c r="H187" s="240" t="e">
        <f aca="false">VLOOKUP($A187,[5]CurveFetch!$D$8:$R$1000,9,0)</f>
        <v>#N/A</v>
      </c>
      <c r="I187" s="240" t="e">
        <f aca="false">VLOOKUP($A187,[5]CurveFetch!$D$8:$R$1000,11,0)</f>
        <v>#N/A</v>
      </c>
      <c r="J187" s="240" t="e">
        <f aca="false">VLOOKUP($A187,[5]CurveFetch!$D$8:$R$1000,8,0)</f>
        <v>#N/A</v>
      </c>
      <c r="K187" s="240" t="e">
        <f aca="false">C187-J187</f>
        <v>#N/A</v>
      </c>
      <c r="L187" s="240" t="e">
        <f aca="false">C187-F187</f>
        <v>#N/A</v>
      </c>
      <c r="M187" s="240" t="e">
        <f aca="false">($B187+$C187)*$M$1</f>
        <v>#N/A</v>
      </c>
      <c r="N187" s="69" t="n">
        <f aca="false">DATE(YEAR(N186),MONTH(N186)+1,1)</f>
        <v>51533</v>
      </c>
      <c r="O187" s="240" t="e">
        <f aca="false">VLOOKUP($A187,[5]CurveFetch!$D$8:$V$1000,16,0)</f>
        <v>#N/A</v>
      </c>
      <c r="P187" s="241" t="e">
        <f aca="false">O187/2</f>
        <v>#N/A</v>
      </c>
      <c r="Q187" s="240" t="e">
        <f aca="false">VLOOKUP($A187,[5]CurveFetch!$D$8:$V$1000,16,0)</f>
        <v>#N/A</v>
      </c>
      <c r="R187" s="241" t="e">
        <f aca="false">Q187/2</f>
        <v>#N/A</v>
      </c>
      <c r="S187" s="240" t="e">
        <f aca="false">VLOOKUP($A187,[5]CurveFetch!$D$8:$V$1000,16,0)</f>
        <v>#N/A</v>
      </c>
      <c r="T187" s="241" t="e">
        <f aca="false">S187/2</f>
        <v>#N/A</v>
      </c>
    </row>
    <row r="188" customFormat="false" ht="11.25" hidden="false" customHeight="false" outlineLevel="0" collapsed="false">
      <c r="A188" s="69" t="n">
        <f aca="false">DATE(YEAR(A187),MONTH(A187)+1,1)</f>
        <v>51561</v>
      </c>
      <c r="B188" s="240" t="e">
        <f aca="false">VLOOKUP($A188,[5]CurveFetch!$D$8:$R$1000,2,0)</f>
        <v>#N/A</v>
      </c>
      <c r="C188" s="240" t="e">
        <f aca="false">VLOOKUP($A188,[5]CurveFetch!$D$8:$R$1000,7,0)</f>
        <v>#N/A</v>
      </c>
      <c r="D188" s="240" t="e">
        <f aca="false">VLOOKUP($A188,[5]CurveFetch!$D$8:$R$1000,5,0)</f>
        <v>#N/A</v>
      </c>
      <c r="E188" s="240" t="e">
        <f aca="false">VLOOKUP($A188,[5]CurveFetch!$D$8:$R$1000,4,0)</f>
        <v>#N/A</v>
      </c>
      <c r="F188" s="240" t="e">
        <f aca="false">VLOOKUP($A188,[5]CurveFetch!$D$8:$R$1000,15,0)</f>
        <v>#N/A</v>
      </c>
      <c r="G188" s="240" t="e">
        <f aca="false">VLOOKUP($A188,[5]CurveFetch!$D$8:$R$1000,3,0)</f>
        <v>#N/A</v>
      </c>
      <c r="H188" s="240" t="e">
        <f aca="false">VLOOKUP($A188,[5]CurveFetch!$D$8:$R$1000,9,0)</f>
        <v>#N/A</v>
      </c>
      <c r="I188" s="240" t="e">
        <f aca="false">VLOOKUP($A188,[5]CurveFetch!$D$8:$R$1000,11,0)</f>
        <v>#N/A</v>
      </c>
      <c r="J188" s="240" t="e">
        <f aca="false">VLOOKUP($A188,[5]CurveFetch!$D$8:$R$1000,8,0)</f>
        <v>#N/A</v>
      </c>
      <c r="K188" s="240" t="e">
        <f aca="false">C188-J188</f>
        <v>#N/A</v>
      </c>
      <c r="L188" s="240" t="e">
        <f aca="false">C188-F188</f>
        <v>#N/A</v>
      </c>
      <c r="M188" s="240" t="e">
        <f aca="false">($B188+$C188)*$M$1</f>
        <v>#N/A</v>
      </c>
      <c r="N188" s="69" t="n">
        <f aca="false">DATE(YEAR(N187),MONTH(N187)+1,1)</f>
        <v>51561</v>
      </c>
      <c r="O188" s="240" t="e">
        <f aca="false">VLOOKUP($A188,[5]CurveFetch!$D$8:$V$1000,16,0)</f>
        <v>#N/A</v>
      </c>
      <c r="P188" s="241" t="e">
        <f aca="false">O188/2</f>
        <v>#N/A</v>
      </c>
      <c r="Q188" s="240" t="e">
        <f aca="false">VLOOKUP($A188,[5]CurveFetch!$D$8:$V$1000,16,0)</f>
        <v>#N/A</v>
      </c>
      <c r="R188" s="241" t="e">
        <f aca="false">Q188/2</f>
        <v>#N/A</v>
      </c>
      <c r="S188" s="240" t="e">
        <f aca="false">VLOOKUP($A188,[5]CurveFetch!$D$8:$V$1000,16,0)</f>
        <v>#N/A</v>
      </c>
      <c r="T188" s="241" t="e">
        <f aca="false">S188/2</f>
        <v>#N/A</v>
      </c>
    </row>
    <row r="189" customFormat="false" ht="11.25" hidden="false" customHeight="false" outlineLevel="0" collapsed="false">
      <c r="A189" s="69" t="n">
        <f aca="false">DATE(YEAR(A188),MONTH(A188)+1,1)</f>
        <v>51592</v>
      </c>
      <c r="B189" s="240" t="e">
        <f aca="false">VLOOKUP($A189,[5]CurveFetch!$D$8:$R$1000,2,0)</f>
        <v>#N/A</v>
      </c>
      <c r="C189" s="240" t="e">
        <f aca="false">VLOOKUP($A189,[5]CurveFetch!$D$8:$R$1000,7,0)</f>
        <v>#N/A</v>
      </c>
      <c r="D189" s="240" t="e">
        <f aca="false">VLOOKUP($A189,[5]CurveFetch!$D$8:$R$1000,5,0)</f>
        <v>#N/A</v>
      </c>
      <c r="E189" s="240" t="e">
        <f aca="false">VLOOKUP($A189,[5]CurveFetch!$D$8:$R$1000,4,0)</f>
        <v>#N/A</v>
      </c>
      <c r="F189" s="240" t="e">
        <f aca="false">VLOOKUP($A189,[5]CurveFetch!$D$8:$R$1000,15,0)</f>
        <v>#N/A</v>
      </c>
      <c r="G189" s="240" t="e">
        <f aca="false">VLOOKUP($A189,[5]CurveFetch!$D$8:$R$1000,3,0)</f>
        <v>#N/A</v>
      </c>
      <c r="H189" s="240" t="e">
        <f aca="false">VLOOKUP($A189,[5]CurveFetch!$D$8:$R$1000,9,0)</f>
        <v>#N/A</v>
      </c>
      <c r="I189" s="240" t="e">
        <f aca="false">VLOOKUP($A189,[5]CurveFetch!$D$8:$R$1000,11,0)</f>
        <v>#N/A</v>
      </c>
      <c r="J189" s="240" t="e">
        <f aca="false">VLOOKUP($A189,[5]CurveFetch!$D$8:$R$1000,8,0)</f>
        <v>#N/A</v>
      </c>
      <c r="K189" s="240" t="e">
        <f aca="false">C189-J189</f>
        <v>#N/A</v>
      </c>
      <c r="L189" s="240" t="e">
        <f aca="false">C189-F189</f>
        <v>#N/A</v>
      </c>
      <c r="M189" s="240" t="e">
        <f aca="false">($B189+$C189)*$M$1</f>
        <v>#N/A</v>
      </c>
      <c r="N189" s="69" t="n">
        <f aca="false">DATE(YEAR(N188),MONTH(N188)+1,1)</f>
        <v>51592</v>
      </c>
      <c r="O189" s="240" t="e">
        <f aca="false">VLOOKUP($A189,[5]CurveFetch!$D$8:$V$1000,16,0)</f>
        <v>#N/A</v>
      </c>
      <c r="P189" s="241" t="e">
        <f aca="false">O189/2</f>
        <v>#N/A</v>
      </c>
      <c r="Q189" s="240" t="e">
        <f aca="false">VLOOKUP($A189,[5]CurveFetch!$D$8:$V$1000,16,0)</f>
        <v>#N/A</v>
      </c>
      <c r="R189" s="241" t="e">
        <f aca="false">Q189/2</f>
        <v>#N/A</v>
      </c>
      <c r="S189" s="240" t="e">
        <f aca="false">VLOOKUP($A189,[5]CurveFetch!$D$8:$V$1000,16,0)</f>
        <v>#N/A</v>
      </c>
      <c r="T189" s="241" t="e">
        <f aca="false">S189/2</f>
        <v>#N/A</v>
      </c>
    </row>
    <row r="190" customFormat="false" ht="11.25" hidden="false" customHeight="false" outlineLevel="0" collapsed="false">
      <c r="A190" s="69" t="n">
        <f aca="false">DATE(YEAR(A189),MONTH(A189)+1,1)</f>
        <v>51622</v>
      </c>
      <c r="B190" s="240" t="e">
        <f aca="false">VLOOKUP($A190,[5]CurveFetch!$D$8:$R$1000,2,0)</f>
        <v>#N/A</v>
      </c>
      <c r="C190" s="240" t="e">
        <f aca="false">VLOOKUP($A190,[5]CurveFetch!$D$8:$R$1000,7,0)</f>
        <v>#N/A</v>
      </c>
      <c r="D190" s="240" t="e">
        <f aca="false">VLOOKUP($A190,[5]CurveFetch!$D$8:$R$1000,5,0)</f>
        <v>#N/A</v>
      </c>
      <c r="E190" s="240" t="e">
        <f aca="false">VLOOKUP($A190,[5]CurveFetch!$D$8:$R$1000,4,0)</f>
        <v>#N/A</v>
      </c>
      <c r="F190" s="240" t="e">
        <f aca="false">VLOOKUP($A190,[5]CurveFetch!$D$8:$R$1000,15,0)</f>
        <v>#N/A</v>
      </c>
      <c r="G190" s="240" t="e">
        <f aca="false">VLOOKUP($A190,[5]CurveFetch!$D$8:$R$1000,3,0)</f>
        <v>#N/A</v>
      </c>
      <c r="H190" s="240" t="e">
        <f aca="false">VLOOKUP($A190,[5]CurveFetch!$D$8:$R$1000,9,0)</f>
        <v>#N/A</v>
      </c>
      <c r="I190" s="240" t="e">
        <f aca="false">VLOOKUP($A190,[5]CurveFetch!$D$8:$R$1000,11,0)</f>
        <v>#N/A</v>
      </c>
      <c r="J190" s="240" t="e">
        <f aca="false">VLOOKUP($A190,[5]CurveFetch!$D$8:$R$1000,8,0)</f>
        <v>#N/A</v>
      </c>
      <c r="K190" s="240" t="e">
        <f aca="false">C190-J190</f>
        <v>#N/A</v>
      </c>
      <c r="L190" s="240" t="e">
        <f aca="false">C190-F190</f>
        <v>#N/A</v>
      </c>
      <c r="M190" s="240" t="e">
        <f aca="false">($B190+$C190)*$M$1</f>
        <v>#N/A</v>
      </c>
      <c r="N190" s="69" t="n">
        <f aca="false">DATE(YEAR(N189),MONTH(N189)+1,1)</f>
        <v>51622</v>
      </c>
      <c r="O190" s="240" t="e">
        <f aca="false">VLOOKUP($A190,[5]CurveFetch!$D$8:$V$1000,16,0)</f>
        <v>#N/A</v>
      </c>
      <c r="P190" s="241" t="e">
        <f aca="false">O190/2</f>
        <v>#N/A</v>
      </c>
      <c r="Q190" s="240" t="e">
        <f aca="false">VLOOKUP($A190,[5]CurveFetch!$D$8:$V$1000,16,0)</f>
        <v>#N/A</v>
      </c>
      <c r="R190" s="241" t="e">
        <f aca="false">Q190/2</f>
        <v>#N/A</v>
      </c>
      <c r="S190" s="240" t="e">
        <f aca="false">VLOOKUP($A190,[5]CurveFetch!$D$8:$V$1000,16,0)</f>
        <v>#N/A</v>
      </c>
      <c r="T190" s="241" t="e">
        <f aca="false">S190/2</f>
        <v>#N/A</v>
      </c>
    </row>
    <row r="191" customFormat="false" ht="11.25" hidden="false" customHeight="false" outlineLevel="0" collapsed="false">
      <c r="A191" s="69" t="n">
        <f aca="false">DATE(YEAR(A190),MONTH(A190)+1,1)</f>
        <v>51653</v>
      </c>
      <c r="B191" s="240" t="e">
        <f aca="false">VLOOKUP($A191,[5]CurveFetch!$D$8:$R$1000,2,0)</f>
        <v>#N/A</v>
      </c>
      <c r="C191" s="240" t="e">
        <f aca="false">VLOOKUP($A191,[5]CurveFetch!$D$8:$R$1000,7,0)</f>
        <v>#N/A</v>
      </c>
      <c r="D191" s="240" t="e">
        <f aca="false">VLOOKUP($A191,[5]CurveFetch!$D$8:$R$1000,5,0)</f>
        <v>#N/A</v>
      </c>
      <c r="E191" s="240" t="e">
        <f aca="false">VLOOKUP($A191,[5]CurveFetch!$D$8:$R$1000,4,0)</f>
        <v>#N/A</v>
      </c>
      <c r="F191" s="240" t="e">
        <f aca="false">VLOOKUP($A191,[5]CurveFetch!$D$8:$R$1000,15,0)</f>
        <v>#N/A</v>
      </c>
      <c r="G191" s="240" t="e">
        <f aca="false">VLOOKUP($A191,[5]CurveFetch!$D$8:$R$1000,3,0)</f>
        <v>#N/A</v>
      </c>
      <c r="H191" s="240" t="e">
        <f aca="false">VLOOKUP($A191,[5]CurveFetch!$D$8:$R$1000,9,0)</f>
        <v>#N/A</v>
      </c>
      <c r="I191" s="240" t="e">
        <f aca="false">VLOOKUP($A191,[5]CurveFetch!$D$8:$R$1000,11,0)</f>
        <v>#N/A</v>
      </c>
      <c r="J191" s="240" t="e">
        <f aca="false">VLOOKUP($A191,[5]CurveFetch!$D$8:$R$1000,8,0)</f>
        <v>#N/A</v>
      </c>
      <c r="K191" s="240" t="e">
        <f aca="false">C191-J191</f>
        <v>#N/A</v>
      </c>
      <c r="L191" s="240" t="e">
        <f aca="false">C191-F191</f>
        <v>#N/A</v>
      </c>
      <c r="M191" s="240" t="e">
        <f aca="false">($B191+$C191)*$M$1</f>
        <v>#N/A</v>
      </c>
      <c r="N191" s="69" t="n">
        <f aca="false">DATE(YEAR(N190),MONTH(N190)+1,1)</f>
        <v>51653</v>
      </c>
      <c r="O191" s="240" t="e">
        <f aca="false">VLOOKUP($A191,[5]CurveFetch!$D$8:$V$1000,16,0)</f>
        <v>#N/A</v>
      </c>
      <c r="P191" s="241" t="e">
        <f aca="false">O191/2</f>
        <v>#N/A</v>
      </c>
      <c r="Q191" s="240" t="e">
        <f aca="false">VLOOKUP($A191,[5]CurveFetch!$D$8:$V$1000,16,0)</f>
        <v>#N/A</v>
      </c>
      <c r="R191" s="241" t="e">
        <f aca="false">Q191/2</f>
        <v>#N/A</v>
      </c>
      <c r="S191" s="240" t="e">
        <f aca="false">VLOOKUP($A191,[5]CurveFetch!$D$8:$V$1000,16,0)</f>
        <v>#N/A</v>
      </c>
      <c r="T191" s="241" t="e">
        <f aca="false">S191/2</f>
        <v>#N/A</v>
      </c>
    </row>
    <row r="192" customFormat="false" ht="11.25" hidden="false" customHeight="false" outlineLevel="0" collapsed="false">
      <c r="A192" s="69" t="n">
        <f aca="false">DATE(YEAR(A191),MONTH(A191)+1,1)</f>
        <v>51683</v>
      </c>
      <c r="B192" s="240" t="e">
        <f aca="false">VLOOKUP($A192,[5]CurveFetch!$D$8:$R$1000,2,0)</f>
        <v>#N/A</v>
      </c>
      <c r="C192" s="240" t="e">
        <f aca="false">VLOOKUP($A192,[5]CurveFetch!$D$8:$R$1000,7,0)</f>
        <v>#N/A</v>
      </c>
      <c r="D192" s="240" t="e">
        <f aca="false">VLOOKUP($A192,[5]CurveFetch!$D$8:$R$1000,5,0)</f>
        <v>#N/A</v>
      </c>
      <c r="E192" s="240" t="e">
        <f aca="false">VLOOKUP($A192,[5]CurveFetch!$D$8:$R$1000,4,0)</f>
        <v>#N/A</v>
      </c>
      <c r="F192" s="240" t="e">
        <f aca="false">VLOOKUP($A192,[5]CurveFetch!$D$8:$R$1000,15,0)</f>
        <v>#N/A</v>
      </c>
      <c r="G192" s="240" t="e">
        <f aca="false">VLOOKUP($A192,[5]CurveFetch!$D$8:$R$1000,3,0)</f>
        <v>#N/A</v>
      </c>
      <c r="H192" s="240" t="e">
        <f aca="false">VLOOKUP($A192,[5]CurveFetch!$D$8:$R$1000,9,0)</f>
        <v>#N/A</v>
      </c>
      <c r="I192" s="240" t="e">
        <f aca="false">VLOOKUP($A192,[5]CurveFetch!$D$8:$R$1000,11,0)</f>
        <v>#N/A</v>
      </c>
      <c r="J192" s="240" t="e">
        <f aca="false">VLOOKUP($A192,[5]CurveFetch!$D$8:$R$1000,8,0)</f>
        <v>#N/A</v>
      </c>
      <c r="K192" s="240" t="e">
        <f aca="false">C192-J192</f>
        <v>#N/A</v>
      </c>
      <c r="L192" s="240" t="e">
        <f aca="false">C192-F192</f>
        <v>#N/A</v>
      </c>
      <c r="M192" s="240" t="e">
        <f aca="false">($B192+$C192)*$M$1</f>
        <v>#N/A</v>
      </c>
      <c r="N192" s="69" t="n">
        <f aca="false">DATE(YEAR(N191),MONTH(N191)+1,1)</f>
        <v>51683</v>
      </c>
      <c r="O192" s="240" t="e">
        <f aca="false">VLOOKUP($A192,[5]CurveFetch!$D$8:$V$1000,16,0)</f>
        <v>#N/A</v>
      </c>
      <c r="P192" s="241" t="e">
        <f aca="false">O192/2</f>
        <v>#N/A</v>
      </c>
      <c r="Q192" s="240" t="e">
        <f aca="false">VLOOKUP($A192,[5]CurveFetch!$D$8:$V$1000,16,0)</f>
        <v>#N/A</v>
      </c>
      <c r="R192" s="241" t="e">
        <f aca="false">Q192/2</f>
        <v>#N/A</v>
      </c>
      <c r="S192" s="240" t="e">
        <f aca="false">VLOOKUP($A192,[5]CurveFetch!$D$8:$V$1000,16,0)</f>
        <v>#N/A</v>
      </c>
      <c r="T192" s="241" t="e">
        <f aca="false">S192/2</f>
        <v>#N/A</v>
      </c>
    </row>
    <row r="193" customFormat="false" ht="11.25" hidden="false" customHeight="false" outlineLevel="0" collapsed="false">
      <c r="A193" s="69" t="n">
        <f aca="false">DATE(YEAR(A192),MONTH(A192)+1,1)</f>
        <v>51714</v>
      </c>
      <c r="B193" s="240" t="e">
        <f aca="false">VLOOKUP($A193,[5]CurveFetch!$D$8:$R$1000,2,0)</f>
        <v>#N/A</v>
      </c>
      <c r="C193" s="240" t="e">
        <f aca="false">VLOOKUP($A193,[5]CurveFetch!$D$8:$R$1000,7,0)</f>
        <v>#N/A</v>
      </c>
      <c r="D193" s="240" t="e">
        <f aca="false">VLOOKUP($A193,[5]CurveFetch!$D$8:$R$1000,5,0)</f>
        <v>#N/A</v>
      </c>
      <c r="E193" s="240" t="e">
        <f aca="false">VLOOKUP($A193,[5]CurveFetch!$D$8:$R$1000,4,0)</f>
        <v>#N/A</v>
      </c>
      <c r="F193" s="240" t="e">
        <f aca="false">VLOOKUP($A193,[5]CurveFetch!$D$8:$R$1000,15,0)</f>
        <v>#N/A</v>
      </c>
      <c r="G193" s="240" t="e">
        <f aca="false">VLOOKUP($A193,[5]CurveFetch!$D$8:$R$1000,3,0)</f>
        <v>#N/A</v>
      </c>
      <c r="H193" s="240" t="e">
        <f aca="false">VLOOKUP($A193,[5]CurveFetch!$D$8:$R$1000,9,0)</f>
        <v>#N/A</v>
      </c>
      <c r="I193" s="240" t="e">
        <f aca="false">VLOOKUP($A193,[5]CurveFetch!$D$8:$R$1000,11,0)</f>
        <v>#N/A</v>
      </c>
      <c r="J193" s="240" t="e">
        <f aca="false">VLOOKUP($A193,[5]CurveFetch!$D$8:$R$1000,8,0)</f>
        <v>#N/A</v>
      </c>
      <c r="K193" s="240" t="e">
        <f aca="false">C193-J193</f>
        <v>#N/A</v>
      </c>
      <c r="L193" s="240" t="e">
        <f aca="false">C193-F193</f>
        <v>#N/A</v>
      </c>
      <c r="M193" s="240" t="e">
        <f aca="false">($B193+$C193)*$M$1</f>
        <v>#N/A</v>
      </c>
      <c r="N193" s="69" t="n">
        <f aca="false">DATE(YEAR(N192),MONTH(N192)+1,1)</f>
        <v>51714</v>
      </c>
      <c r="O193" s="240" t="e">
        <f aca="false">VLOOKUP($A193,[5]CurveFetch!$D$8:$V$1000,16,0)</f>
        <v>#N/A</v>
      </c>
      <c r="P193" s="241" t="e">
        <f aca="false">O193/2</f>
        <v>#N/A</v>
      </c>
      <c r="Q193" s="240" t="e">
        <f aca="false">VLOOKUP($A193,[5]CurveFetch!$D$8:$V$1000,16,0)</f>
        <v>#N/A</v>
      </c>
      <c r="R193" s="241" t="e">
        <f aca="false">Q193/2</f>
        <v>#N/A</v>
      </c>
      <c r="S193" s="240" t="e">
        <f aca="false">VLOOKUP($A193,[5]CurveFetch!$D$8:$V$1000,16,0)</f>
        <v>#N/A</v>
      </c>
      <c r="T193" s="241" t="e">
        <f aca="false">S193/2</f>
        <v>#N/A</v>
      </c>
    </row>
    <row r="194" customFormat="false" ht="11.25" hidden="false" customHeight="false" outlineLevel="0" collapsed="false">
      <c r="A194" s="69" t="n">
        <f aca="false">DATE(YEAR(A193),MONTH(A193)+1,1)</f>
        <v>51745</v>
      </c>
      <c r="B194" s="240" t="e">
        <f aca="false">VLOOKUP($A194,[5]CurveFetch!$D$8:$R$1000,2,0)</f>
        <v>#N/A</v>
      </c>
      <c r="C194" s="240" t="e">
        <f aca="false">VLOOKUP($A194,[5]CurveFetch!$D$8:$R$1000,7,0)</f>
        <v>#N/A</v>
      </c>
      <c r="D194" s="240" t="e">
        <f aca="false">VLOOKUP($A194,[5]CurveFetch!$D$8:$R$1000,5,0)</f>
        <v>#N/A</v>
      </c>
      <c r="E194" s="240" t="e">
        <f aca="false">VLOOKUP($A194,[5]CurveFetch!$D$8:$R$1000,4,0)</f>
        <v>#N/A</v>
      </c>
      <c r="F194" s="240" t="e">
        <f aca="false">VLOOKUP($A194,[5]CurveFetch!$D$8:$R$1000,15,0)</f>
        <v>#N/A</v>
      </c>
      <c r="G194" s="240" t="e">
        <f aca="false">VLOOKUP($A194,[5]CurveFetch!$D$8:$R$1000,3,0)</f>
        <v>#N/A</v>
      </c>
      <c r="H194" s="240" t="e">
        <f aca="false">VLOOKUP($A194,[5]CurveFetch!$D$8:$R$1000,9,0)</f>
        <v>#N/A</v>
      </c>
      <c r="I194" s="240" t="e">
        <f aca="false">VLOOKUP($A194,[5]CurveFetch!$D$8:$R$1000,11,0)</f>
        <v>#N/A</v>
      </c>
      <c r="J194" s="240" t="e">
        <f aca="false">VLOOKUP($A194,[5]CurveFetch!$D$8:$R$1000,8,0)</f>
        <v>#N/A</v>
      </c>
      <c r="K194" s="240" t="e">
        <f aca="false">C194-J194</f>
        <v>#N/A</v>
      </c>
      <c r="L194" s="240" t="e">
        <f aca="false">C194-F194</f>
        <v>#N/A</v>
      </c>
      <c r="M194" s="240" t="e">
        <f aca="false">($B194+$C194)*$M$1</f>
        <v>#N/A</v>
      </c>
      <c r="N194" s="69" t="n">
        <f aca="false">DATE(YEAR(N193),MONTH(N193)+1,1)</f>
        <v>51745</v>
      </c>
      <c r="O194" s="240" t="e">
        <f aca="false">VLOOKUP($A194,[5]CurveFetch!$D$8:$V$1000,16,0)</f>
        <v>#N/A</v>
      </c>
      <c r="P194" s="241" t="e">
        <f aca="false">O194/2</f>
        <v>#N/A</v>
      </c>
      <c r="Q194" s="240" t="e">
        <f aca="false">VLOOKUP($A194,[5]CurveFetch!$D$8:$V$1000,16,0)</f>
        <v>#N/A</v>
      </c>
      <c r="R194" s="241" t="e">
        <f aca="false">Q194/2</f>
        <v>#N/A</v>
      </c>
      <c r="S194" s="240" t="e">
        <f aca="false">VLOOKUP($A194,[5]CurveFetch!$D$8:$V$1000,16,0)</f>
        <v>#N/A</v>
      </c>
      <c r="T194" s="241" t="e">
        <f aca="false">S194/2</f>
        <v>#N/A</v>
      </c>
    </row>
    <row r="195" customFormat="false" ht="11.25" hidden="false" customHeight="false" outlineLevel="0" collapsed="false">
      <c r="A195" s="69" t="n">
        <f aca="false">DATE(YEAR(A194),MONTH(A194)+1,1)</f>
        <v>51775</v>
      </c>
      <c r="B195" s="240" t="e">
        <f aca="false">VLOOKUP($A195,[5]CurveFetch!$D$8:$R$1000,2,0)</f>
        <v>#N/A</v>
      </c>
      <c r="C195" s="240" t="e">
        <f aca="false">VLOOKUP($A195,[5]CurveFetch!$D$8:$R$1000,7,0)</f>
        <v>#N/A</v>
      </c>
      <c r="D195" s="240" t="e">
        <f aca="false">VLOOKUP($A195,[5]CurveFetch!$D$8:$R$1000,5,0)</f>
        <v>#N/A</v>
      </c>
      <c r="E195" s="240" t="e">
        <f aca="false">VLOOKUP($A195,[5]CurveFetch!$D$8:$R$1000,4,0)</f>
        <v>#N/A</v>
      </c>
      <c r="F195" s="240" t="e">
        <f aca="false">VLOOKUP($A195,[5]CurveFetch!$D$8:$R$1000,15,0)</f>
        <v>#N/A</v>
      </c>
      <c r="G195" s="240" t="e">
        <f aca="false">VLOOKUP($A195,[5]CurveFetch!$D$8:$R$1000,3,0)</f>
        <v>#N/A</v>
      </c>
      <c r="H195" s="240" t="e">
        <f aca="false">VLOOKUP($A195,[5]CurveFetch!$D$8:$R$1000,9,0)</f>
        <v>#N/A</v>
      </c>
      <c r="I195" s="240" t="e">
        <f aca="false">VLOOKUP($A195,[5]CurveFetch!$D$8:$R$1000,11,0)</f>
        <v>#N/A</v>
      </c>
      <c r="J195" s="240" t="e">
        <f aca="false">VLOOKUP($A195,[5]CurveFetch!$D$8:$R$1000,8,0)</f>
        <v>#N/A</v>
      </c>
      <c r="K195" s="240" t="e">
        <f aca="false">C195-J195</f>
        <v>#N/A</v>
      </c>
      <c r="L195" s="240" t="e">
        <f aca="false">C195-F195</f>
        <v>#N/A</v>
      </c>
      <c r="M195" s="240" t="e">
        <f aca="false">($B195+$C195)*$M$1</f>
        <v>#N/A</v>
      </c>
      <c r="N195" s="69" t="n">
        <f aca="false">DATE(YEAR(N194),MONTH(N194)+1,1)</f>
        <v>51775</v>
      </c>
      <c r="O195" s="240" t="e">
        <f aca="false">VLOOKUP($A195,[5]CurveFetch!$D$8:$V$1000,16,0)</f>
        <v>#N/A</v>
      </c>
      <c r="P195" s="241" t="e">
        <f aca="false">O195/2</f>
        <v>#N/A</v>
      </c>
      <c r="Q195" s="240" t="e">
        <f aca="false">VLOOKUP($A195,[5]CurveFetch!$D$8:$V$1000,16,0)</f>
        <v>#N/A</v>
      </c>
      <c r="R195" s="241" t="e">
        <f aca="false">Q195/2</f>
        <v>#N/A</v>
      </c>
      <c r="S195" s="240" t="e">
        <f aca="false">VLOOKUP($A195,[5]CurveFetch!$D$8:$V$1000,16,0)</f>
        <v>#N/A</v>
      </c>
      <c r="T195" s="241" t="e">
        <f aca="false">S195/2</f>
        <v>#N/A</v>
      </c>
    </row>
    <row r="196" customFormat="false" ht="11.25" hidden="false" customHeight="false" outlineLevel="0" collapsed="false">
      <c r="A196" s="69" t="n">
        <f aca="false">DATE(YEAR(A195),MONTH(A195)+1,1)</f>
        <v>51806</v>
      </c>
      <c r="B196" s="240" t="e">
        <f aca="false">VLOOKUP($A196,[5]CurveFetch!$D$8:$R$1000,2,0)</f>
        <v>#N/A</v>
      </c>
      <c r="C196" s="240" t="e">
        <f aca="false">VLOOKUP($A196,[5]CurveFetch!$D$8:$R$1000,7,0)</f>
        <v>#N/A</v>
      </c>
      <c r="D196" s="240" t="e">
        <f aca="false">VLOOKUP($A196,[5]CurveFetch!$D$8:$R$1000,5,0)</f>
        <v>#N/A</v>
      </c>
      <c r="E196" s="240" t="e">
        <f aca="false">VLOOKUP($A196,[5]CurveFetch!$D$8:$R$1000,4,0)</f>
        <v>#N/A</v>
      </c>
      <c r="F196" s="240" t="e">
        <f aca="false">VLOOKUP($A196,[5]CurveFetch!$D$8:$R$1000,15,0)</f>
        <v>#N/A</v>
      </c>
      <c r="G196" s="240" t="e">
        <f aca="false">VLOOKUP($A196,[5]CurveFetch!$D$8:$R$1000,3,0)</f>
        <v>#N/A</v>
      </c>
      <c r="H196" s="240" t="e">
        <f aca="false">VLOOKUP($A196,[5]CurveFetch!$D$8:$R$1000,9,0)</f>
        <v>#N/A</v>
      </c>
      <c r="I196" s="240" t="e">
        <f aca="false">VLOOKUP($A196,[5]CurveFetch!$D$8:$R$1000,11,0)</f>
        <v>#N/A</v>
      </c>
      <c r="J196" s="240" t="e">
        <f aca="false">VLOOKUP($A196,[5]CurveFetch!$D$8:$R$1000,8,0)</f>
        <v>#N/A</v>
      </c>
      <c r="K196" s="240" t="e">
        <f aca="false">C196-J196</f>
        <v>#N/A</v>
      </c>
      <c r="L196" s="240" t="e">
        <f aca="false">C196-F196</f>
        <v>#N/A</v>
      </c>
      <c r="M196" s="240" t="e">
        <f aca="false">($B196+$C196)*$M$1</f>
        <v>#N/A</v>
      </c>
      <c r="N196" s="69" t="n">
        <f aca="false">DATE(YEAR(N195),MONTH(N195)+1,1)</f>
        <v>51806</v>
      </c>
      <c r="O196" s="240" t="e">
        <f aca="false">VLOOKUP($A196,[5]CurveFetch!$D$8:$V$1000,16,0)</f>
        <v>#N/A</v>
      </c>
      <c r="P196" s="241" t="e">
        <f aca="false">O196/2</f>
        <v>#N/A</v>
      </c>
      <c r="Q196" s="240" t="e">
        <f aca="false">VLOOKUP($A196,[5]CurveFetch!$D$8:$V$1000,16,0)</f>
        <v>#N/A</v>
      </c>
      <c r="R196" s="241" t="e">
        <f aca="false">Q196/2</f>
        <v>#N/A</v>
      </c>
      <c r="S196" s="240" t="e">
        <f aca="false">VLOOKUP($A196,[5]CurveFetch!$D$8:$V$1000,16,0)</f>
        <v>#N/A</v>
      </c>
      <c r="T196" s="241" t="e">
        <f aca="false">S196/2</f>
        <v>#N/A</v>
      </c>
    </row>
    <row r="197" customFormat="false" ht="11.25" hidden="false" customHeight="false" outlineLevel="0" collapsed="false">
      <c r="A197" s="69" t="n">
        <f aca="false">DATE(YEAR(A196),MONTH(A196)+1,1)</f>
        <v>51836</v>
      </c>
      <c r="B197" s="240" t="e">
        <f aca="false">VLOOKUP($A197,[5]CurveFetch!$D$8:$R$1000,2,0)</f>
        <v>#N/A</v>
      </c>
      <c r="C197" s="240" t="e">
        <f aca="false">VLOOKUP($A197,[5]CurveFetch!$D$8:$R$1000,7,0)</f>
        <v>#N/A</v>
      </c>
      <c r="D197" s="240" t="e">
        <f aca="false">VLOOKUP($A197,[5]CurveFetch!$D$8:$R$1000,5,0)</f>
        <v>#N/A</v>
      </c>
      <c r="E197" s="240" t="e">
        <f aca="false">VLOOKUP($A197,[5]CurveFetch!$D$8:$R$1000,4,0)</f>
        <v>#N/A</v>
      </c>
      <c r="F197" s="240" t="e">
        <f aca="false">VLOOKUP($A197,[5]CurveFetch!$D$8:$R$1000,15,0)</f>
        <v>#N/A</v>
      </c>
      <c r="G197" s="240" t="e">
        <f aca="false">VLOOKUP($A197,[5]CurveFetch!$D$8:$R$1000,3,0)</f>
        <v>#N/A</v>
      </c>
      <c r="H197" s="240" t="e">
        <f aca="false">VLOOKUP($A197,[5]CurveFetch!$D$8:$R$1000,9,0)</f>
        <v>#N/A</v>
      </c>
      <c r="I197" s="240" t="e">
        <f aca="false">VLOOKUP($A197,[5]CurveFetch!$D$8:$R$1000,11,0)</f>
        <v>#N/A</v>
      </c>
      <c r="J197" s="240" t="e">
        <f aca="false">VLOOKUP($A197,[5]CurveFetch!$D$8:$R$1000,8,0)</f>
        <v>#N/A</v>
      </c>
      <c r="K197" s="240" t="e">
        <f aca="false">C197-J197</f>
        <v>#N/A</v>
      </c>
      <c r="L197" s="240" t="e">
        <f aca="false">C197-F197</f>
        <v>#N/A</v>
      </c>
      <c r="M197" s="240" t="e">
        <f aca="false">($B197+$C197)*$M$1</f>
        <v>#N/A</v>
      </c>
      <c r="N197" s="69" t="n">
        <f aca="false">DATE(YEAR(N196),MONTH(N196)+1,1)</f>
        <v>51836</v>
      </c>
      <c r="O197" s="240" t="e">
        <f aca="false">VLOOKUP($A197,[5]CurveFetch!$D$8:$V$1000,16,0)</f>
        <v>#N/A</v>
      </c>
      <c r="P197" s="241" t="e">
        <f aca="false">O197/2</f>
        <v>#N/A</v>
      </c>
      <c r="Q197" s="240" t="e">
        <f aca="false">VLOOKUP($A197,[5]CurveFetch!$D$8:$V$1000,16,0)</f>
        <v>#N/A</v>
      </c>
      <c r="R197" s="241" t="e">
        <f aca="false">Q197/2</f>
        <v>#N/A</v>
      </c>
      <c r="S197" s="240" t="e">
        <f aca="false">VLOOKUP($A197,[5]CurveFetch!$D$8:$V$1000,16,0)</f>
        <v>#N/A</v>
      </c>
      <c r="T197" s="241" t="e">
        <f aca="false">S197/2</f>
        <v>#N/A</v>
      </c>
    </row>
    <row r="198" customFormat="false" ht="11.25" hidden="false" customHeight="false" outlineLevel="0" collapsed="false">
      <c r="A198" s="69" t="n">
        <f aca="false">DATE(YEAR(A197),MONTH(A197)+1,1)</f>
        <v>51867</v>
      </c>
      <c r="B198" s="240" t="e">
        <f aca="false">VLOOKUP($A198,[5]CurveFetch!$D$8:$R$1000,2,0)</f>
        <v>#N/A</v>
      </c>
      <c r="C198" s="240" t="e">
        <f aca="false">VLOOKUP($A198,[5]CurveFetch!$D$8:$R$1000,7,0)</f>
        <v>#N/A</v>
      </c>
      <c r="D198" s="240" t="e">
        <f aca="false">VLOOKUP($A198,[5]CurveFetch!$D$8:$R$1000,5,0)</f>
        <v>#N/A</v>
      </c>
      <c r="E198" s="240" t="e">
        <f aca="false">VLOOKUP($A198,[5]CurveFetch!$D$8:$R$1000,4,0)</f>
        <v>#N/A</v>
      </c>
      <c r="F198" s="240" t="e">
        <f aca="false">VLOOKUP($A198,[5]CurveFetch!$D$8:$R$1000,15,0)</f>
        <v>#N/A</v>
      </c>
      <c r="G198" s="240" t="e">
        <f aca="false">VLOOKUP($A198,[5]CurveFetch!$D$8:$R$1000,3,0)</f>
        <v>#N/A</v>
      </c>
      <c r="H198" s="240" t="e">
        <f aca="false">VLOOKUP($A198,[5]CurveFetch!$D$8:$R$1000,9,0)</f>
        <v>#N/A</v>
      </c>
      <c r="I198" s="240" t="e">
        <f aca="false">VLOOKUP($A198,[5]CurveFetch!$D$8:$R$1000,11,0)</f>
        <v>#N/A</v>
      </c>
      <c r="J198" s="240" t="e">
        <f aca="false">VLOOKUP($A198,[5]CurveFetch!$D$8:$R$1000,8,0)</f>
        <v>#N/A</v>
      </c>
      <c r="K198" s="240" t="e">
        <f aca="false">C198-J198</f>
        <v>#N/A</v>
      </c>
      <c r="L198" s="240" t="e">
        <f aca="false">C198-F198</f>
        <v>#N/A</v>
      </c>
      <c r="M198" s="240" t="e">
        <f aca="false">($B198+$C198)*$M$1</f>
        <v>#N/A</v>
      </c>
      <c r="N198" s="69" t="n">
        <f aca="false">DATE(YEAR(N197),MONTH(N197)+1,1)</f>
        <v>51867</v>
      </c>
      <c r="O198" s="240" t="e">
        <f aca="false">VLOOKUP($A198,[5]CurveFetch!$D$8:$V$1000,16,0)</f>
        <v>#N/A</v>
      </c>
      <c r="P198" s="241" t="e">
        <f aca="false">O198/2</f>
        <v>#N/A</v>
      </c>
      <c r="Q198" s="240" t="e">
        <f aca="false">VLOOKUP($A198,[5]CurveFetch!$D$8:$V$1000,16,0)</f>
        <v>#N/A</v>
      </c>
      <c r="R198" s="241" t="e">
        <f aca="false">Q198/2</f>
        <v>#N/A</v>
      </c>
      <c r="S198" s="240" t="e">
        <f aca="false">VLOOKUP($A198,[5]CurveFetch!$D$8:$V$1000,16,0)</f>
        <v>#N/A</v>
      </c>
      <c r="T198" s="241" t="e">
        <f aca="false">S198/2</f>
        <v>#N/A</v>
      </c>
    </row>
    <row r="199" customFormat="false" ht="11.25" hidden="false" customHeight="false" outlineLevel="0" collapsed="false">
      <c r="A199" s="69" t="n">
        <f aca="false">DATE(YEAR(A198),MONTH(A198)+1,1)</f>
        <v>51898</v>
      </c>
      <c r="B199" s="240" t="e">
        <f aca="false">VLOOKUP($A199,[5]CurveFetch!$D$8:$R$1000,2,0)</f>
        <v>#N/A</v>
      </c>
      <c r="C199" s="240" t="e">
        <f aca="false">VLOOKUP($A199,[5]CurveFetch!$D$8:$R$1000,7,0)</f>
        <v>#N/A</v>
      </c>
      <c r="D199" s="240" t="e">
        <f aca="false">VLOOKUP($A199,[5]CurveFetch!$D$8:$R$1000,5,0)</f>
        <v>#N/A</v>
      </c>
      <c r="E199" s="240" t="e">
        <f aca="false">VLOOKUP($A199,[5]CurveFetch!$D$8:$R$1000,4,0)</f>
        <v>#N/A</v>
      </c>
      <c r="F199" s="240" t="e">
        <f aca="false">VLOOKUP($A199,[5]CurveFetch!$D$8:$R$1000,15,0)</f>
        <v>#N/A</v>
      </c>
      <c r="G199" s="240" t="e">
        <f aca="false">VLOOKUP($A199,[5]CurveFetch!$D$8:$R$1000,3,0)</f>
        <v>#N/A</v>
      </c>
      <c r="H199" s="240" t="e">
        <f aca="false">VLOOKUP($A199,[5]CurveFetch!$D$8:$R$1000,9,0)</f>
        <v>#N/A</v>
      </c>
      <c r="I199" s="240" t="e">
        <f aca="false">VLOOKUP($A199,[5]CurveFetch!$D$8:$R$1000,11,0)</f>
        <v>#N/A</v>
      </c>
      <c r="J199" s="240" t="e">
        <f aca="false">VLOOKUP($A199,[5]CurveFetch!$D$8:$R$1000,8,0)</f>
        <v>#N/A</v>
      </c>
      <c r="K199" s="240" t="e">
        <f aca="false">C199-J199</f>
        <v>#N/A</v>
      </c>
      <c r="L199" s="240" t="e">
        <f aca="false">C199-F199</f>
        <v>#N/A</v>
      </c>
      <c r="M199" s="240" t="e">
        <f aca="false">($B199+$C199)*$M$1</f>
        <v>#N/A</v>
      </c>
      <c r="N199" s="69" t="n">
        <f aca="false">DATE(YEAR(N198),MONTH(N198)+1,1)</f>
        <v>51898</v>
      </c>
      <c r="O199" s="240" t="e">
        <f aca="false">VLOOKUP($A199,[5]CurveFetch!$D$8:$V$1000,16,0)</f>
        <v>#N/A</v>
      </c>
      <c r="P199" s="241" t="e">
        <f aca="false">O199/2</f>
        <v>#N/A</v>
      </c>
      <c r="Q199" s="240" t="e">
        <f aca="false">VLOOKUP($A199,[5]CurveFetch!$D$8:$V$1000,16,0)</f>
        <v>#N/A</v>
      </c>
      <c r="R199" s="241" t="e">
        <f aca="false">Q199/2</f>
        <v>#N/A</v>
      </c>
      <c r="S199" s="240" t="e">
        <f aca="false">VLOOKUP($A199,[5]CurveFetch!$D$8:$V$1000,16,0)</f>
        <v>#N/A</v>
      </c>
      <c r="T199" s="241" t="e">
        <f aca="false">S199/2</f>
        <v>#N/A</v>
      </c>
    </row>
    <row r="200" customFormat="false" ht="11.25" hidden="false" customHeight="false" outlineLevel="0" collapsed="false">
      <c r="A200" s="69" t="n">
        <f aca="false">DATE(YEAR(A199),MONTH(A199)+1,1)</f>
        <v>51926</v>
      </c>
      <c r="B200" s="240" t="e">
        <f aca="false">VLOOKUP($A200,[5]CurveFetch!$D$8:$R$1000,2,0)</f>
        <v>#N/A</v>
      </c>
      <c r="C200" s="240" t="e">
        <f aca="false">VLOOKUP($A200,[5]CurveFetch!$D$8:$R$1000,7,0)</f>
        <v>#N/A</v>
      </c>
      <c r="D200" s="240" t="e">
        <f aca="false">VLOOKUP($A200,[5]CurveFetch!$D$8:$R$1000,5,0)</f>
        <v>#N/A</v>
      </c>
      <c r="E200" s="240" t="e">
        <f aca="false">VLOOKUP($A200,[5]CurveFetch!$D$8:$R$1000,4,0)</f>
        <v>#N/A</v>
      </c>
      <c r="F200" s="240" t="e">
        <f aca="false">VLOOKUP($A200,[5]CurveFetch!$D$8:$R$1000,15,0)</f>
        <v>#N/A</v>
      </c>
      <c r="G200" s="240" t="e">
        <f aca="false">VLOOKUP($A200,[5]CurveFetch!$D$8:$R$1000,3,0)</f>
        <v>#N/A</v>
      </c>
      <c r="H200" s="240" t="e">
        <f aca="false">VLOOKUP($A200,[5]CurveFetch!$D$8:$R$1000,9,0)</f>
        <v>#N/A</v>
      </c>
      <c r="I200" s="240" t="e">
        <f aca="false">VLOOKUP($A200,[5]CurveFetch!$D$8:$R$1000,11,0)</f>
        <v>#N/A</v>
      </c>
      <c r="J200" s="240" t="e">
        <f aca="false">VLOOKUP($A200,[5]CurveFetch!$D$8:$R$1000,8,0)</f>
        <v>#N/A</v>
      </c>
      <c r="K200" s="240" t="e">
        <f aca="false">C200-J200</f>
        <v>#N/A</v>
      </c>
      <c r="L200" s="240" t="e">
        <f aca="false">C200-F200</f>
        <v>#N/A</v>
      </c>
      <c r="M200" s="240" t="e">
        <f aca="false">($B200+$C200)*$M$1</f>
        <v>#N/A</v>
      </c>
      <c r="N200" s="69" t="n">
        <f aca="false">DATE(YEAR(N199),MONTH(N199)+1,1)</f>
        <v>51926</v>
      </c>
      <c r="O200" s="240" t="e">
        <f aca="false">VLOOKUP($A200,[5]CurveFetch!$D$8:$V$1000,16,0)</f>
        <v>#N/A</v>
      </c>
      <c r="P200" s="241" t="e">
        <f aca="false">O200/2</f>
        <v>#N/A</v>
      </c>
      <c r="Q200" s="240" t="e">
        <f aca="false">VLOOKUP($A200,[5]CurveFetch!$D$8:$V$1000,16,0)</f>
        <v>#N/A</v>
      </c>
      <c r="R200" s="241" t="e">
        <f aca="false">Q200/2</f>
        <v>#N/A</v>
      </c>
      <c r="S200" s="240" t="e">
        <f aca="false">VLOOKUP($A200,[5]CurveFetch!$D$8:$V$1000,16,0)</f>
        <v>#N/A</v>
      </c>
      <c r="T200" s="241" t="e">
        <f aca="false">S200/2</f>
        <v>#N/A</v>
      </c>
    </row>
    <row r="201" customFormat="false" ht="11.25" hidden="false" customHeight="false" outlineLevel="0" collapsed="false">
      <c r="A201" s="69" t="n">
        <f aca="false">DATE(YEAR(A200),MONTH(A200)+1,1)</f>
        <v>51957</v>
      </c>
      <c r="B201" s="240" t="e">
        <f aca="false">VLOOKUP($A201,[5]CurveFetch!$D$8:$R$1000,2,0)</f>
        <v>#N/A</v>
      </c>
      <c r="C201" s="240" t="e">
        <f aca="false">VLOOKUP($A201,[5]CurveFetch!$D$8:$R$1000,7,0)</f>
        <v>#N/A</v>
      </c>
      <c r="D201" s="240" t="e">
        <f aca="false">VLOOKUP($A201,[5]CurveFetch!$D$8:$R$1000,5,0)</f>
        <v>#N/A</v>
      </c>
      <c r="E201" s="240" t="e">
        <f aca="false">VLOOKUP($A201,[5]CurveFetch!$D$8:$R$1000,4,0)</f>
        <v>#N/A</v>
      </c>
      <c r="F201" s="240" t="e">
        <f aca="false">VLOOKUP($A201,[5]CurveFetch!$D$8:$R$1000,15,0)</f>
        <v>#N/A</v>
      </c>
      <c r="G201" s="240" t="e">
        <f aca="false">VLOOKUP($A201,[5]CurveFetch!$D$8:$R$1000,3,0)</f>
        <v>#N/A</v>
      </c>
      <c r="H201" s="240" t="e">
        <f aca="false">VLOOKUP($A201,[5]CurveFetch!$D$8:$R$1000,9,0)</f>
        <v>#N/A</v>
      </c>
      <c r="I201" s="240" t="e">
        <f aca="false">VLOOKUP($A201,[5]CurveFetch!$D$8:$R$1000,11,0)</f>
        <v>#N/A</v>
      </c>
      <c r="J201" s="240" t="e">
        <f aca="false">VLOOKUP($A201,[5]CurveFetch!$D$8:$R$1000,8,0)</f>
        <v>#N/A</v>
      </c>
      <c r="K201" s="240" t="e">
        <f aca="false">C201-J201</f>
        <v>#N/A</v>
      </c>
      <c r="L201" s="240" t="e">
        <f aca="false">C201-F201</f>
        <v>#N/A</v>
      </c>
      <c r="M201" s="240" t="e">
        <f aca="false">($B201+$C201)*$M$1</f>
        <v>#N/A</v>
      </c>
      <c r="N201" s="69" t="n">
        <f aca="false">DATE(YEAR(N200),MONTH(N200)+1,1)</f>
        <v>51957</v>
      </c>
      <c r="O201" s="240" t="e">
        <f aca="false">VLOOKUP($A201,[5]CurveFetch!$D$8:$V$1000,16,0)</f>
        <v>#N/A</v>
      </c>
      <c r="P201" s="241" t="e">
        <f aca="false">O201/2</f>
        <v>#N/A</v>
      </c>
      <c r="Q201" s="240" t="e">
        <f aca="false">VLOOKUP($A201,[5]CurveFetch!$D$8:$V$1000,16,0)</f>
        <v>#N/A</v>
      </c>
      <c r="R201" s="241" t="e">
        <f aca="false">Q201/2</f>
        <v>#N/A</v>
      </c>
      <c r="S201" s="240" t="e">
        <f aca="false">VLOOKUP($A201,[5]CurveFetch!$D$8:$V$1000,16,0)</f>
        <v>#N/A</v>
      </c>
      <c r="T201" s="241" t="e">
        <f aca="false">S201/2</f>
        <v>#N/A</v>
      </c>
    </row>
    <row r="202" customFormat="false" ht="11.25" hidden="false" customHeight="false" outlineLevel="0" collapsed="false">
      <c r="A202" s="69" t="n">
        <f aca="false">DATE(YEAR(A201),MONTH(A201)+1,1)</f>
        <v>51987</v>
      </c>
      <c r="B202" s="240" t="e">
        <f aca="false">VLOOKUP($A202,[5]CurveFetch!$D$8:$R$1000,2,0)</f>
        <v>#N/A</v>
      </c>
      <c r="C202" s="240" t="e">
        <f aca="false">VLOOKUP($A202,[5]CurveFetch!$D$8:$R$1000,7,0)</f>
        <v>#N/A</v>
      </c>
      <c r="D202" s="240" t="e">
        <f aca="false">VLOOKUP($A202,[5]CurveFetch!$D$8:$R$1000,5,0)</f>
        <v>#N/A</v>
      </c>
      <c r="E202" s="240" t="e">
        <f aca="false">VLOOKUP($A202,[5]CurveFetch!$D$8:$R$1000,4,0)</f>
        <v>#N/A</v>
      </c>
      <c r="F202" s="240" t="e">
        <f aca="false">VLOOKUP($A202,[5]CurveFetch!$D$8:$R$1000,15,0)</f>
        <v>#N/A</v>
      </c>
      <c r="G202" s="240" t="e">
        <f aca="false">VLOOKUP($A202,[5]CurveFetch!$D$8:$R$1000,3,0)</f>
        <v>#N/A</v>
      </c>
      <c r="H202" s="240" t="e">
        <f aca="false">VLOOKUP($A202,[5]CurveFetch!$D$8:$R$1000,9,0)</f>
        <v>#N/A</v>
      </c>
      <c r="I202" s="240" t="e">
        <f aca="false">VLOOKUP($A202,[5]CurveFetch!$D$8:$R$1000,11,0)</f>
        <v>#N/A</v>
      </c>
      <c r="J202" s="240" t="e">
        <f aca="false">VLOOKUP($A202,[5]CurveFetch!$D$8:$R$1000,8,0)</f>
        <v>#N/A</v>
      </c>
      <c r="K202" s="240" t="e">
        <f aca="false">C202-J202</f>
        <v>#N/A</v>
      </c>
      <c r="L202" s="240" t="e">
        <f aca="false">C202-F202</f>
        <v>#N/A</v>
      </c>
      <c r="M202" s="240" t="e">
        <f aca="false">($B202+$C202)*$M$1</f>
        <v>#N/A</v>
      </c>
      <c r="N202" s="69" t="n">
        <f aca="false">DATE(YEAR(N201),MONTH(N201)+1,1)</f>
        <v>51987</v>
      </c>
      <c r="O202" s="240" t="e">
        <f aca="false">VLOOKUP($A202,[5]CurveFetch!$D$8:$V$1000,16,0)</f>
        <v>#N/A</v>
      </c>
      <c r="P202" s="241" t="e">
        <f aca="false">O202/2</f>
        <v>#N/A</v>
      </c>
      <c r="Q202" s="240" t="e">
        <f aca="false">VLOOKUP($A202,[5]CurveFetch!$D$8:$V$1000,16,0)</f>
        <v>#N/A</v>
      </c>
      <c r="R202" s="241" t="e">
        <f aca="false">Q202/2</f>
        <v>#N/A</v>
      </c>
      <c r="S202" s="240" t="e">
        <f aca="false">VLOOKUP($A202,[5]CurveFetch!$D$8:$V$1000,16,0)</f>
        <v>#N/A</v>
      </c>
      <c r="T202" s="241" t="e">
        <f aca="false">S202/2</f>
        <v>#N/A</v>
      </c>
    </row>
    <row r="203" customFormat="false" ht="11.25" hidden="false" customHeight="false" outlineLevel="0" collapsed="false">
      <c r="A203" s="69" t="n">
        <f aca="false">DATE(YEAR(A202),MONTH(A202)+1,1)</f>
        <v>52018</v>
      </c>
      <c r="B203" s="240" t="e">
        <f aca="false">VLOOKUP($A203,[5]CurveFetch!$D$8:$R$1000,2,0)</f>
        <v>#N/A</v>
      </c>
      <c r="C203" s="240" t="e">
        <f aca="false">VLOOKUP($A203,[5]CurveFetch!$D$8:$R$1000,7,0)</f>
        <v>#N/A</v>
      </c>
      <c r="D203" s="240" t="e">
        <f aca="false">VLOOKUP($A203,[5]CurveFetch!$D$8:$R$1000,5,0)</f>
        <v>#N/A</v>
      </c>
      <c r="E203" s="240" t="e">
        <f aca="false">VLOOKUP($A203,[5]CurveFetch!$D$8:$R$1000,4,0)</f>
        <v>#N/A</v>
      </c>
      <c r="F203" s="240" t="e">
        <f aca="false">VLOOKUP($A203,[5]CurveFetch!$D$8:$R$1000,15,0)</f>
        <v>#N/A</v>
      </c>
      <c r="G203" s="240" t="e">
        <f aca="false">VLOOKUP($A203,[5]CurveFetch!$D$8:$R$1000,3,0)</f>
        <v>#N/A</v>
      </c>
      <c r="H203" s="240" t="e">
        <f aca="false">VLOOKUP($A203,[5]CurveFetch!$D$8:$R$1000,9,0)</f>
        <v>#N/A</v>
      </c>
      <c r="I203" s="240" t="e">
        <f aca="false">VLOOKUP($A203,[5]CurveFetch!$D$8:$R$1000,11,0)</f>
        <v>#N/A</v>
      </c>
      <c r="J203" s="240" t="e">
        <f aca="false">VLOOKUP($A203,[5]CurveFetch!$D$8:$R$1000,8,0)</f>
        <v>#N/A</v>
      </c>
      <c r="K203" s="240" t="e">
        <f aca="false">C203-J203</f>
        <v>#N/A</v>
      </c>
      <c r="L203" s="240" t="e">
        <f aca="false">C203-F203</f>
        <v>#N/A</v>
      </c>
      <c r="M203" s="240" t="e">
        <f aca="false">($B203+$C203)*$M$1</f>
        <v>#N/A</v>
      </c>
      <c r="N203" s="69" t="n">
        <f aca="false">DATE(YEAR(N202),MONTH(N202)+1,1)</f>
        <v>52018</v>
      </c>
      <c r="O203" s="240" t="e">
        <f aca="false">VLOOKUP($A203,[5]CurveFetch!$D$8:$V$1000,16,0)</f>
        <v>#N/A</v>
      </c>
      <c r="P203" s="241" t="e">
        <f aca="false">O203/2</f>
        <v>#N/A</v>
      </c>
      <c r="Q203" s="240" t="e">
        <f aca="false">VLOOKUP($A203,[5]CurveFetch!$D$8:$V$1000,16,0)</f>
        <v>#N/A</v>
      </c>
      <c r="R203" s="241" t="e">
        <f aca="false">Q203/2</f>
        <v>#N/A</v>
      </c>
      <c r="S203" s="240" t="e">
        <f aca="false">VLOOKUP($A203,[5]CurveFetch!$D$8:$V$1000,16,0)</f>
        <v>#N/A</v>
      </c>
      <c r="T203" s="241" t="e">
        <f aca="false">S203/2</f>
        <v>#N/A</v>
      </c>
    </row>
    <row r="204" customFormat="false" ht="11.25" hidden="false" customHeight="false" outlineLevel="0" collapsed="false">
      <c r="A204" s="69" t="n">
        <f aca="false">DATE(YEAR(A203),MONTH(A203)+1,1)</f>
        <v>52048</v>
      </c>
      <c r="B204" s="240" t="e">
        <f aca="false">VLOOKUP($A204,[5]CurveFetch!$D$8:$R$1000,2,0)</f>
        <v>#N/A</v>
      </c>
      <c r="C204" s="240" t="e">
        <f aca="false">VLOOKUP($A204,[5]CurveFetch!$D$8:$R$1000,7,0)</f>
        <v>#N/A</v>
      </c>
      <c r="D204" s="240" t="e">
        <f aca="false">VLOOKUP($A204,[5]CurveFetch!$D$8:$R$1000,5,0)</f>
        <v>#N/A</v>
      </c>
      <c r="E204" s="240" t="e">
        <f aca="false">VLOOKUP($A204,[5]CurveFetch!$D$8:$R$1000,4,0)</f>
        <v>#N/A</v>
      </c>
      <c r="F204" s="240" t="e">
        <f aca="false">VLOOKUP($A204,[5]CurveFetch!$D$8:$R$1000,15,0)</f>
        <v>#N/A</v>
      </c>
      <c r="G204" s="240" t="e">
        <f aca="false">VLOOKUP($A204,[5]CurveFetch!$D$8:$R$1000,3,0)</f>
        <v>#N/A</v>
      </c>
      <c r="H204" s="240" t="e">
        <f aca="false">VLOOKUP($A204,[5]CurveFetch!$D$8:$R$1000,9,0)</f>
        <v>#N/A</v>
      </c>
      <c r="I204" s="240" t="e">
        <f aca="false">VLOOKUP($A204,[5]CurveFetch!$D$8:$R$1000,11,0)</f>
        <v>#N/A</v>
      </c>
      <c r="J204" s="240" t="e">
        <f aca="false">VLOOKUP($A204,[5]CurveFetch!$D$8:$R$1000,8,0)</f>
        <v>#N/A</v>
      </c>
      <c r="K204" s="240" t="e">
        <f aca="false">C204-J204</f>
        <v>#N/A</v>
      </c>
      <c r="L204" s="240" t="e">
        <f aca="false">C204-F204</f>
        <v>#N/A</v>
      </c>
      <c r="M204" s="240" t="e">
        <f aca="false">($B204+$C204)*$M$1</f>
        <v>#N/A</v>
      </c>
      <c r="N204" s="69" t="n">
        <f aca="false">DATE(YEAR(N203),MONTH(N203)+1,1)</f>
        <v>52048</v>
      </c>
      <c r="O204" s="240" t="e">
        <f aca="false">VLOOKUP($A204,[5]CurveFetch!$D$8:$V$1000,16,0)</f>
        <v>#N/A</v>
      </c>
      <c r="P204" s="241" t="e">
        <f aca="false">O204/2</f>
        <v>#N/A</v>
      </c>
      <c r="Q204" s="240" t="e">
        <f aca="false">VLOOKUP($A204,[5]CurveFetch!$D$8:$V$1000,16,0)</f>
        <v>#N/A</v>
      </c>
      <c r="R204" s="241" t="e">
        <f aca="false">Q204/2</f>
        <v>#N/A</v>
      </c>
      <c r="S204" s="240" t="e">
        <f aca="false">VLOOKUP($A204,[5]CurveFetch!$D$8:$V$1000,16,0)</f>
        <v>#N/A</v>
      </c>
      <c r="T204" s="241" t="e">
        <f aca="false">S204/2</f>
        <v>#N/A</v>
      </c>
    </row>
    <row r="205" customFormat="false" ht="11.25" hidden="false" customHeight="false" outlineLevel="0" collapsed="false">
      <c r="A205" s="69" t="n">
        <f aca="false">DATE(YEAR(A204),MONTH(A204)+1,1)</f>
        <v>52079</v>
      </c>
      <c r="B205" s="240" t="e">
        <f aca="false">VLOOKUP($A205,[5]CurveFetch!$D$8:$R$1000,2,0)</f>
        <v>#N/A</v>
      </c>
      <c r="C205" s="240" t="e">
        <f aca="false">VLOOKUP($A205,[5]CurveFetch!$D$8:$R$1000,7,0)</f>
        <v>#N/A</v>
      </c>
      <c r="D205" s="240" t="e">
        <f aca="false">VLOOKUP($A205,[5]CurveFetch!$D$8:$R$1000,5,0)</f>
        <v>#N/A</v>
      </c>
      <c r="E205" s="240" t="e">
        <f aca="false">VLOOKUP($A205,[5]CurveFetch!$D$8:$R$1000,4,0)</f>
        <v>#N/A</v>
      </c>
      <c r="F205" s="240" t="e">
        <f aca="false">VLOOKUP($A205,[5]CurveFetch!$D$8:$R$1000,15,0)</f>
        <v>#N/A</v>
      </c>
      <c r="G205" s="240" t="e">
        <f aca="false">VLOOKUP($A205,[5]CurveFetch!$D$8:$R$1000,3,0)</f>
        <v>#N/A</v>
      </c>
      <c r="H205" s="240" t="e">
        <f aca="false">VLOOKUP($A205,[5]CurveFetch!$D$8:$R$1000,9,0)</f>
        <v>#N/A</v>
      </c>
      <c r="I205" s="240" t="e">
        <f aca="false">VLOOKUP($A205,[5]CurveFetch!$D$8:$R$1000,11,0)</f>
        <v>#N/A</v>
      </c>
      <c r="J205" s="240" t="e">
        <f aca="false">VLOOKUP($A205,[5]CurveFetch!$D$8:$R$1000,8,0)</f>
        <v>#N/A</v>
      </c>
      <c r="K205" s="240" t="e">
        <f aca="false">C205-J205</f>
        <v>#N/A</v>
      </c>
      <c r="L205" s="240" t="e">
        <f aca="false">C205-F205</f>
        <v>#N/A</v>
      </c>
      <c r="M205" s="240" t="e">
        <f aca="false">($B205+$C205)*$M$1</f>
        <v>#N/A</v>
      </c>
      <c r="N205" s="69" t="n">
        <f aca="false">DATE(YEAR(N204),MONTH(N204)+1,1)</f>
        <v>52079</v>
      </c>
      <c r="O205" s="240" t="e">
        <f aca="false">VLOOKUP($A205,[5]CurveFetch!$D$8:$V$1000,16,0)</f>
        <v>#N/A</v>
      </c>
      <c r="P205" s="241" t="e">
        <f aca="false">O205/2</f>
        <v>#N/A</v>
      </c>
      <c r="Q205" s="240" t="e">
        <f aca="false">VLOOKUP($A205,[5]CurveFetch!$D$8:$V$1000,16,0)</f>
        <v>#N/A</v>
      </c>
      <c r="R205" s="241" t="e">
        <f aca="false">Q205/2</f>
        <v>#N/A</v>
      </c>
      <c r="S205" s="240" t="e">
        <f aca="false">VLOOKUP($A205,[5]CurveFetch!$D$8:$V$1000,16,0)</f>
        <v>#N/A</v>
      </c>
      <c r="T205" s="241" t="e">
        <f aca="false">S205/2</f>
        <v>#N/A</v>
      </c>
    </row>
    <row r="206" customFormat="false" ht="11.25" hidden="false" customHeight="false" outlineLevel="0" collapsed="false">
      <c r="A206" s="69" t="n">
        <f aca="false">DATE(YEAR(A205),MONTH(A205)+1,1)</f>
        <v>52110</v>
      </c>
      <c r="B206" s="240" t="e">
        <f aca="false">VLOOKUP($A206,[5]CurveFetch!$D$8:$R$1000,2,0)</f>
        <v>#N/A</v>
      </c>
      <c r="C206" s="240" t="e">
        <f aca="false">VLOOKUP($A206,[5]CurveFetch!$D$8:$R$1000,7,0)</f>
        <v>#N/A</v>
      </c>
      <c r="D206" s="240" t="e">
        <f aca="false">VLOOKUP($A206,[5]CurveFetch!$D$8:$R$1000,5,0)</f>
        <v>#N/A</v>
      </c>
      <c r="E206" s="240" t="e">
        <f aca="false">VLOOKUP($A206,[5]CurveFetch!$D$8:$R$1000,4,0)</f>
        <v>#N/A</v>
      </c>
      <c r="F206" s="240" t="e">
        <f aca="false">VLOOKUP($A206,[5]CurveFetch!$D$8:$R$1000,15,0)</f>
        <v>#N/A</v>
      </c>
      <c r="G206" s="240" t="e">
        <f aca="false">VLOOKUP($A206,[5]CurveFetch!$D$8:$R$1000,3,0)</f>
        <v>#N/A</v>
      </c>
      <c r="H206" s="240" t="e">
        <f aca="false">VLOOKUP($A206,[5]CurveFetch!$D$8:$R$1000,9,0)</f>
        <v>#N/A</v>
      </c>
      <c r="I206" s="240" t="e">
        <f aca="false">VLOOKUP($A206,[5]CurveFetch!$D$8:$R$1000,11,0)</f>
        <v>#N/A</v>
      </c>
      <c r="J206" s="240" t="e">
        <f aca="false">VLOOKUP($A206,[5]CurveFetch!$D$8:$R$1000,8,0)</f>
        <v>#N/A</v>
      </c>
      <c r="K206" s="240" t="e">
        <f aca="false">C206-J206</f>
        <v>#N/A</v>
      </c>
      <c r="L206" s="240" t="e">
        <f aca="false">C206-F206</f>
        <v>#N/A</v>
      </c>
      <c r="M206" s="240" t="e">
        <f aca="false">($B206+$C206)*$M$1</f>
        <v>#N/A</v>
      </c>
      <c r="N206" s="69" t="n">
        <f aca="false">DATE(YEAR(N205),MONTH(N205)+1,1)</f>
        <v>52110</v>
      </c>
      <c r="O206" s="240" t="e">
        <f aca="false">VLOOKUP($A206,[5]CurveFetch!$D$8:$V$1000,16,0)</f>
        <v>#N/A</v>
      </c>
      <c r="P206" s="241" t="e">
        <f aca="false">O206/2</f>
        <v>#N/A</v>
      </c>
      <c r="Q206" s="240" t="e">
        <f aca="false">VLOOKUP($A206,[5]CurveFetch!$D$8:$V$1000,16,0)</f>
        <v>#N/A</v>
      </c>
      <c r="R206" s="241" t="e">
        <f aca="false">Q206/2</f>
        <v>#N/A</v>
      </c>
      <c r="S206" s="240" t="e">
        <f aca="false">VLOOKUP($A206,[5]CurveFetch!$D$8:$V$1000,16,0)</f>
        <v>#N/A</v>
      </c>
      <c r="T206" s="241" t="e">
        <f aca="false">S206/2</f>
        <v>#N/A</v>
      </c>
    </row>
    <row r="207" customFormat="false" ht="11.25" hidden="false" customHeight="false" outlineLevel="0" collapsed="false">
      <c r="A207" s="69" t="n">
        <f aca="false">DATE(YEAR(A206),MONTH(A206)+1,1)</f>
        <v>52140</v>
      </c>
      <c r="B207" s="240" t="e">
        <f aca="false">VLOOKUP($A207,[5]CurveFetch!$D$8:$R$1000,2,0)</f>
        <v>#N/A</v>
      </c>
      <c r="C207" s="240" t="e">
        <f aca="false">VLOOKUP($A207,[5]CurveFetch!$D$8:$R$1000,7,0)</f>
        <v>#N/A</v>
      </c>
      <c r="D207" s="240" t="e">
        <f aca="false">VLOOKUP($A207,[5]CurveFetch!$D$8:$R$1000,5,0)</f>
        <v>#N/A</v>
      </c>
      <c r="E207" s="240" t="e">
        <f aca="false">VLOOKUP($A207,[5]CurveFetch!$D$8:$R$1000,4,0)</f>
        <v>#N/A</v>
      </c>
      <c r="F207" s="240" t="e">
        <f aca="false">VLOOKUP($A207,[5]CurveFetch!$D$8:$R$1000,15,0)</f>
        <v>#N/A</v>
      </c>
      <c r="G207" s="240" t="e">
        <f aca="false">VLOOKUP($A207,[5]CurveFetch!$D$8:$R$1000,3,0)</f>
        <v>#N/A</v>
      </c>
      <c r="H207" s="240" t="e">
        <f aca="false">VLOOKUP($A207,[5]CurveFetch!$D$8:$R$1000,9,0)</f>
        <v>#N/A</v>
      </c>
      <c r="I207" s="240" t="e">
        <f aca="false">VLOOKUP($A207,[5]CurveFetch!$D$8:$R$1000,11,0)</f>
        <v>#N/A</v>
      </c>
      <c r="J207" s="240" t="e">
        <f aca="false">VLOOKUP($A207,[5]CurveFetch!$D$8:$R$1000,8,0)</f>
        <v>#N/A</v>
      </c>
      <c r="K207" s="240" t="e">
        <f aca="false">C207-J207</f>
        <v>#N/A</v>
      </c>
      <c r="L207" s="240" t="e">
        <f aca="false">C207-F207</f>
        <v>#N/A</v>
      </c>
      <c r="M207" s="240" t="e">
        <f aca="false">($B207+$C207)*$M$1</f>
        <v>#N/A</v>
      </c>
      <c r="N207" s="69" t="n">
        <f aca="false">DATE(YEAR(N206),MONTH(N206)+1,1)</f>
        <v>52140</v>
      </c>
      <c r="O207" s="240" t="e">
        <f aca="false">VLOOKUP($A207,[5]CurveFetch!$D$8:$V$1000,16,0)</f>
        <v>#N/A</v>
      </c>
      <c r="P207" s="241" t="e">
        <f aca="false">O207/2</f>
        <v>#N/A</v>
      </c>
      <c r="Q207" s="240" t="e">
        <f aca="false">VLOOKUP($A207,[5]CurveFetch!$D$8:$V$1000,16,0)</f>
        <v>#N/A</v>
      </c>
      <c r="R207" s="241" t="e">
        <f aca="false">Q207/2</f>
        <v>#N/A</v>
      </c>
      <c r="S207" s="240" t="e">
        <f aca="false">VLOOKUP($A207,[5]CurveFetch!$D$8:$V$1000,16,0)</f>
        <v>#N/A</v>
      </c>
      <c r="T207" s="241" t="e">
        <f aca="false">S207/2</f>
        <v>#N/A</v>
      </c>
    </row>
    <row r="208" customFormat="false" ht="11.25" hidden="false" customHeight="false" outlineLevel="0" collapsed="false">
      <c r="A208" s="69" t="n">
        <f aca="false">DATE(YEAR(A207),MONTH(A207)+1,1)</f>
        <v>52171</v>
      </c>
      <c r="B208" s="240" t="e">
        <f aca="false">VLOOKUP($A208,[5]CurveFetch!$D$8:$R$1000,2,0)</f>
        <v>#N/A</v>
      </c>
      <c r="C208" s="240" t="e">
        <f aca="false">VLOOKUP($A208,[5]CurveFetch!$D$8:$R$1000,7,0)</f>
        <v>#N/A</v>
      </c>
      <c r="D208" s="240" t="e">
        <f aca="false">VLOOKUP($A208,[5]CurveFetch!$D$8:$R$1000,5,0)</f>
        <v>#N/A</v>
      </c>
      <c r="E208" s="240" t="e">
        <f aca="false">VLOOKUP($A208,[5]CurveFetch!$D$8:$R$1000,4,0)</f>
        <v>#N/A</v>
      </c>
      <c r="F208" s="240" t="e">
        <f aca="false">VLOOKUP($A208,[5]CurveFetch!$D$8:$R$1000,15,0)</f>
        <v>#N/A</v>
      </c>
      <c r="G208" s="240" t="e">
        <f aca="false">VLOOKUP($A208,[5]CurveFetch!$D$8:$R$1000,3,0)</f>
        <v>#N/A</v>
      </c>
      <c r="H208" s="240" t="e">
        <f aca="false">VLOOKUP($A208,[5]CurveFetch!$D$8:$R$1000,9,0)</f>
        <v>#N/A</v>
      </c>
      <c r="I208" s="240" t="e">
        <f aca="false">VLOOKUP($A208,[5]CurveFetch!$D$8:$R$1000,11,0)</f>
        <v>#N/A</v>
      </c>
      <c r="J208" s="240" t="e">
        <f aca="false">VLOOKUP($A208,[5]CurveFetch!$D$8:$R$1000,8,0)</f>
        <v>#N/A</v>
      </c>
      <c r="K208" s="240" t="e">
        <f aca="false">C208-J208</f>
        <v>#N/A</v>
      </c>
      <c r="L208" s="240" t="e">
        <f aca="false">C208-F208</f>
        <v>#N/A</v>
      </c>
      <c r="M208" s="240" t="e">
        <f aca="false">($B208+$C208)*$M$1</f>
        <v>#N/A</v>
      </c>
      <c r="N208" s="69" t="n">
        <f aca="false">DATE(YEAR(N207),MONTH(N207)+1,1)</f>
        <v>52171</v>
      </c>
      <c r="O208" s="240" t="e">
        <f aca="false">VLOOKUP($A208,[5]CurveFetch!$D$8:$V$1000,16,0)</f>
        <v>#N/A</v>
      </c>
      <c r="P208" s="241" t="e">
        <f aca="false">O208/2</f>
        <v>#N/A</v>
      </c>
      <c r="Q208" s="240" t="e">
        <f aca="false">VLOOKUP($A208,[5]CurveFetch!$D$8:$V$1000,16,0)</f>
        <v>#N/A</v>
      </c>
      <c r="R208" s="241" t="e">
        <f aca="false">Q208/2</f>
        <v>#N/A</v>
      </c>
      <c r="S208" s="240" t="e">
        <f aca="false">VLOOKUP($A208,[5]CurveFetch!$D$8:$V$1000,16,0)</f>
        <v>#N/A</v>
      </c>
      <c r="T208" s="241" t="e">
        <f aca="false">S208/2</f>
        <v>#N/A</v>
      </c>
    </row>
    <row r="209" customFormat="false" ht="11.25" hidden="false" customHeight="false" outlineLevel="0" collapsed="false">
      <c r="A209" s="69" t="n">
        <f aca="false">DATE(YEAR(A208),MONTH(A208)+1,1)</f>
        <v>52201</v>
      </c>
      <c r="B209" s="240" t="e">
        <f aca="false">VLOOKUP($A209,[5]CurveFetch!$D$8:$R$1000,2,0)</f>
        <v>#N/A</v>
      </c>
      <c r="C209" s="240" t="e">
        <f aca="false">VLOOKUP($A209,[5]CurveFetch!$D$8:$R$1000,7,0)</f>
        <v>#N/A</v>
      </c>
      <c r="D209" s="240" t="e">
        <f aca="false">VLOOKUP($A209,[5]CurveFetch!$D$8:$R$1000,5,0)</f>
        <v>#N/A</v>
      </c>
      <c r="E209" s="240" t="e">
        <f aca="false">VLOOKUP($A209,[5]CurveFetch!$D$8:$R$1000,4,0)</f>
        <v>#N/A</v>
      </c>
      <c r="F209" s="240" t="e">
        <f aca="false">VLOOKUP($A209,[5]CurveFetch!$D$8:$R$1000,15,0)</f>
        <v>#N/A</v>
      </c>
      <c r="G209" s="240" t="e">
        <f aca="false">VLOOKUP($A209,[5]CurveFetch!$D$8:$R$1000,3,0)</f>
        <v>#N/A</v>
      </c>
      <c r="H209" s="240" t="e">
        <f aca="false">VLOOKUP($A209,[5]CurveFetch!$D$8:$R$1000,9,0)</f>
        <v>#N/A</v>
      </c>
      <c r="I209" s="240" t="e">
        <f aca="false">VLOOKUP($A209,[5]CurveFetch!$D$8:$R$1000,11,0)</f>
        <v>#N/A</v>
      </c>
      <c r="J209" s="240" t="e">
        <f aca="false">VLOOKUP($A209,[5]CurveFetch!$D$8:$R$1000,8,0)</f>
        <v>#N/A</v>
      </c>
      <c r="K209" s="240" t="e">
        <f aca="false">C209-J209</f>
        <v>#N/A</v>
      </c>
      <c r="L209" s="240" t="e">
        <f aca="false">C209-F209</f>
        <v>#N/A</v>
      </c>
      <c r="M209" s="240" t="e">
        <f aca="false">($B209+$C209)*$M$1</f>
        <v>#N/A</v>
      </c>
      <c r="N209" s="69" t="n">
        <f aca="false">DATE(YEAR(N208),MONTH(N208)+1,1)</f>
        <v>52201</v>
      </c>
      <c r="O209" s="240" t="e">
        <f aca="false">VLOOKUP($A209,[5]CurveFetch!$D$8:$V$1000,16,0)</f>
        <v>#N/A</v>
      </c>
      <c r="P209" s="241" t="e">
        <f aca="false">O209/2</f>
        <v>#N/A</v>
      </c>
      <c r="Q209" s="240" t="e">
        <f aca="false">VLOOKUP($A209,[5]CurveFetch!$D$8:$V$1000,16,0)</f>
        <v>#N/A</v>
      </c>
      <c r="R209" s="241" t="e">
        <f aca="false">Q209/2</f>
        <v>#N/A</v>
      </c>
      <c r="S209" s="240" t="e">
        <f aca="false">VLOOKUP($A209,[5]CurveFetch!$D$8:$V$1000,16,0)</f>
        <v>#N/A</v>
      </c>
      <c r="T209" s="241" t="e">
        <f aca="false">S209/2</f>
        <v>#N/A</v>
      </c>
    </row>
    <row r="210" customFormat="false" ht="11.25" hidden="false" customHeight="false" outlineLevel="0" collapsed="false">
      <c r="A210" s="69" t="n">
        <f aca="false">DATE(YEAR(A209),MONTH(A209)+1,1)</f>
        <v>52232</v>
      </c>
      <c r="B210" s="240" t="e">
        <f aca="false">VLOOKUP($A210,[5]CurveFetch!$D$8:$R$1000,2,0)</f>
        <v>#N/A</v>
      </c>
      <c r="C210" s="240" t="e">
        <f aca="false">VLOOKUP($A210,[5]CurveFetch!$D$8:$R$1000,7,0)</f>
        <v>#N/A</v>
      </c>
      <c r="D210" s="240" t="e">
        <f aca="false">VLOOKUP($A210,[5]CurveFetch!$D$8:$R$1000,5,0)</f>
        <v>#N/A</v>
      </c>
      <c r="E210" s="240" t="e">
        <f aca="false">VLOOKUP($A210,[5]CurveFetch!$D$8:$R$1000,4,0)</f>
        <v>#N/A</v>
      </c>
      <c r="F210" s="240" t="e">
        <f aca="false">VLOOKUP($A210,[5]CurveFetch!$D$8:$R$1000,15,0)</f>
        <v>#N/A</v>
      </c>
      <c r="G210" s="240" t="e">
        <f aca="false">VLOOKUP($A210,[5]CurveFetch!$D$8:$R$1000,3,0)</f>
        <v>#N/A</v>
      </c>
      <c r="H210" s="240" t="e">
        <f aca="false">VLOOKUP($A210,[5]CurveFetch!$D$8:$R$1000,9,0)</f>
        <v>#N/A</v>
      </c>
      <c r="I210" s="240" t="e">
        <f aca="false">VLOOKUP($A210,[5]CurveFetch!$D$8:$R$1000,11,0)</f>
        <v>#N/A</v>
      </c>
      <c r="J210" s="240" t="e">
        <f aca="false">VLOOKUP($A210,[5]CurveFetch!$D$8:$R$1000,8,0)</f>
        <v>#N/A</v>
      </c>
      <c r="K210" s="240" t="e">
        <f aca="false">C210-J210</f>
        <v>#N/A</v>
      </c>
      <c r="L210" s="240" t="e">
        <f aca="false">C210-F210</f>
        <v>#N/A</v>
      </c>
      <c r="M210" s="240" t="e">
        <f aca="false">($B210+$C210)*$M$1</f>
        <v>#N/A</v>
      </c>
      <c r="N210" s="69" t="n">
        <f aca="false">DATE(YEAR(N209),MONTH(N209)+1,1)</f>
        <v>52232</v>
      </c>
      <c r="O210" s="240" t="e">
        <f aca="false">VLOOKUP($A210,[5]CurveFetch!$D$8:$V$1000,16,0)</f>
        <v>#N/A</v>
      </c>
      <c r="P210" s="241" t="e">
        <f aca="false">O210/2</f>
        <v>#N/A</v>
      </c>
      <c r="Q210" s="240" t="e">
        <f aca="false">VLOOKUP($A210,[5]CurveFetch!$D$8:$V$1000,16,0)</f>
        <v>#N/A</v>
      </c>
      <c r="R210" s="241" t="e">
        <f aca="false">Q210/2</f>
        <v>#N/A</v>
      </c>
      <c r="S210" s="240" t="e">
        <f aca="false">VLOOKUP($A210,[5]CurveFetch!$D$8:$V$1000,16,0)</f>
        <v>#N/A</v>
      </c>
      <c r="T210" s="241" t="e">
        <f aca="false">S210/2</f>
        <v>#N/A</v>
      </c>
    </row>
    <row r="211" customFormat="false" ht="11.25" hidden="false" customHeight="false" outlineLevel="0" collapsed="false">
      <c r="A211" s="69" t="n">
        <f aca="false">DATE(YEAR(A210),MONTH(A210)+1,1)</f>
        <v>52263</v>
      </c>
      <c r="B211" s="240" t="e">
        <f aca="false">VLOOKUP($A211,[5]CurveFetch!$D$8:$R$1000,2,0)</f>
        <v>#N/A</v>
      </c>
      <c r="C211" s="240" t="e">
        <f aca="false">VLOOKUP($A211,[5]CurveFetch!$D$8:$R$1000,7,0)</f>
        <v>#N/A</v>
      </c>
      <c r="D211" s="240" t="e">
        <f aca="false">VLOOKUP($A211,[5]CurveFetch!$D$8:$R$1000,5,0)</f>
        <v>#N/A</v>
      </c>
      <c r="E211" s="240" t="e">
        <f aca="false">VLOOKUP($A211,[5]CurveFetch!$D$8:$R$1000,4,0)</f>
        <v>#N/A</v>
      </c>
      <c r="F211" s="240" t="e">
        <f aca="false">VLOOKUP($A211,[5]CurveFetch!$D$8:$R$1000,15,0)</f>
        <v>#N/A</v>
      </c>
      <c r="G211" s="240" t="e">
        <f aca="false">VLOOKUP($A211,[5]CurveFetch!$D$8:$R$1000,3,0)</f>
        <v>#N/A</v>
      </c>
      <c r="H211" s="240" t="e">
        <f aca="false">VLOOKUP($A211,[5]CurveFetch!$D$8:$R$1000,9,0)</f>
        <v>#N/A</v>
      </c>
      <c r="I211" s="240" t="e">
        <f aca="false">VLOOKUP($A211,[5]CurveFetch!$D$8:$R$1000,11,0)</f>
        <v>#N/A</v>
      </c>
      <c r="J211" s="240" t="e">
        <f aca="false">VLOOKUP($A211,[5]CurveFetch!$D$8:$R$1000,8,0)</f>
        <v>#N/A</v>
      </c>
      <c r="K211" s="240" t="e">
        <f aca="false">C211-J211</f>
        <v>#N/A</v>
      </c>
      <c r="L211" s="240" t="e">
        <f aca="false">C211-F211</f>
        <v>#N/A</v>
      </c>
      <c r="M211" s="240" t="e">
        <f aca="false">($B211+$C211)*$M$1</f>
        <v>#N/A</v>
      </c>
      <c r="N211" s="69" t="n">
        <f aca="false">DATE(YEAR(N210),MONTH(N210)+1,1)</f>
        <v>52263</v>
      </c>
      <c r="O211" s="240" t="e">
        <f aca="false">VLOOKUP($A211,[5]CurveFetch!$D$8:$V$1000,16,0)</f>
        <v>#N/A</v>
      </c>
      <c r="P211" s="241" t="e">
        <f aca="false">O211/2</f>
        <v>#N/A</v>
      </c>
      <c r="Q211" s="240" t="e">
        <f aca="false">VLOOKUP($A211,[5]CurveFetch!$D$8:$V$1000,16,0)</f>
        <v>#N/A</v>
      </c>
      <c r="R211" s="241" t="e">
        <f aca="false">Q211/2</f>
        <v>#N/A</v>
      </c>
      <c r="S211" s="240" t="e">
        <f aca="false">VLOOKUP($A211,[5]CurveFetch!$D$8:$V$1000,16,0)</f>
        <v>#N/A</v>
      </c>
      <c r="T211" s="241" t="e">
        <f aca="false">S211/2</f>
        <v>#N/A</v>
      </c>
    </row>
    <row r="212" customFormat="false" ht="11.25" hidden="false" customHeight="false" outlineLevel="0" collapsed="false">
      <c r="A212" s="69" t="n">
        <f aca="false">DATE(YEAR(A211),MONTH(A211)+1,1)</f>
        <v>52291</v>
      </c>
      <c r="B212" s="240" t="e">
        <f aca="false">VLOOKUP($A212,[5]CurveFetch!$D$8:$R$1000,2,0)</f>
        <v>#N/A</v>
      </c>
      <c r="C212" s="240" t="e">
        <f aca="false">VLOOKUP($A212,[5]CurveFetch!$D$8:$R$1000,7,0)</f>
        <v>#N/A</v>
      </c>
      <c r="D212" s="240" t="e">
        <f aca="false">VLOOKUP($A212,[5]CurveFetch!$D$8:$R$1000,5,0)</f>
        <v>#N/A</v>
      </c>
      <c r="E212" s="240" t="e">
        <f aca="false">VLOOKUP($A212,[5]CurveFetch!$D$8:$R$1000,4,0)</f>
        <v>#N/A</v>
      </c>
      <c r="F212" s="240" t="e">
        <f aca="false">VLOOKUP($A212,[5]CurveFetch!$D$8:$R$1000,15,0)</f>
        <v>#N/A</v>
      </c>
      <c r="G212" s="240" t="e">
        <f aca="false">VLOOKUP($A212,[5]CurveFetch!$D$8:$R$1000,3,0)</f>
        <v>#N/A</v>
      </c>
      <c r="H212" s="240" t="e">
        <f aca="false">VLOOKUP($A212,[5]CurveFetch!$D$8:$R$1000,9,0)</f>
        <v>#N/A</v>
      </c>
      <c r="I212" s="240" t="e">
        <f aca="false">VLOOKUP($A212,[5]CurveFetch!$D$8:$R$1000,11,0)</f>
        <v>#N/A</v>
      </c>
      <c r="J212" s="240" t="e">
        <f aca="false">VLOOKUP($A212,[5]CurveFetch!$D$8:$R$1000,8,0)</f>
        <v>#N/A</v>
      </c>
      <c r="K212" s="240" t="e">
        <f aca="false">C212-J212</f>
        <v>#N/A</v>
      </c>
      <c r="L212" s="240" t="e">
        <f aca="false">C212-F212</f>
        <v>#N/A</v>
      </c>
      <c r="M212" s="240" t="e">
        <f aca="false">($B212+$C212)*$M$1</f>
        <v>#N/A</v>
      </c>
      <c r="N212" s="69" t="n">
        <f aca="false">DATE(YEAR(N211),MONTH(N211)+1,1)</f>
        <v>52291</v>
      </c>
      <c r="O212" s="240" t="e">
        <f aca="false">VLOOKUP($A212,[5]CurveFetch!$D$8:$V$1000,16,0)</f>
        <v>#N/A</v>
      </c>
      <c r="P212" s="241" t="e">
        <f aca="false">O212/2</f>
        <v>#N/A</v>
      </c>
      <c r="Q212" s="240" t="e">
        <f aca="false">VLOOKUP($A212,[5]CurveFetch!$D$8:$V$1000,16,0)</f>
        <v>#N/A</v>
      </c>
      <c r="R212" s="241" t="e">
        <f aca="false">Q212/2</f>
        <v>#N/A</v>
      </c>
      <c r="S212" s="240" t="e">
        <f aca="false">VLOOKUP($A212,[5]CurveFetch!$D$8:$V$1000,16,0)</f>
        <v>#N/A</v>
      </c>
      <c r="T212" s="241" t="e">
        <f aca="false">S212/2</f>
        <v>#N/A</v>
      </c>
    </row>
    <row r="213" customFormat="false" ht="11.25" hidden="false" customHeight="false" outlineLevel="0" collapsed="false">
      <c r="A213" s="69" t="n">
        <f aca="false">DATE(YEAR(A212),MONTH(A212)+1,1)</f>
        <v>52322</v>
      </c>
      <c r="B213" s="240" t="e">
        <f aca="false">VLOOKUP($A213,[5]CurveFetch!$D$8:$R$1000,2,0)</f>
        <v>#N/A</v>
      </c>
      <c r="C213" s="240" t="e">
        <f aca="false">VLOOKUP($A213,[5]CurveFetch!$D$8:$R$1000,7,0)</f>
        <v>#N/A</v>
      </c>
      <c r="D213" s="240" t="e">
        <f aca="false">VLOOKUP($A213,[5]CurveFetch!$D$8:$R$1000,5,0)</f>
        <v>#N/A</v>
      </c>
      <c r="E213" s="240" t="e">
        <f aca="false">VLOOKUP($A213,[5]CurveFetch!$D$8:$R$1000,4,0)</f>
        <v>#N/A</v>
      </c>
      <c r="F213" s="240" t="e">
        <f aca="false">VLOOKUP($A213,[5]CurveFetch!$D$8:$R$1000,15,0)</f>
        <v>#N/A</v>
      </c>
      <c r="G213" s="240" t="e">
        <f aca="false">VLOOKUP($A213,[5]CurveFetch!$D$8:$R$1000,3,0)</f>
        <v>#N/A</v>
      </c>
      <c r="H213" s="240" t="e">
        <f aca="false">VLOOKUP($A213,[5]CurveFetch!$D$8:$R$1000,9,0)</f>
        <v>#N/A</v>
      </c>
      <c r="I213" s="240" t="e">
        <f aca="false">VLOOKUP($A213,[5]CurveFetch!$D$8:$R$1000,11,0)</f>
        <v>#N/A</v>
      </c>
      <c r="J213" s="240" t="e">
        <f aca="false">VLOOKUP($A213,[5]CurveFetch!$D$8:$R$1000,8,0)</f>
        <v>#N/A</v>
      </c>
      <c r="K213" s="240" t="e">
        <f aca="false">C213-J213</f>
        <v>#N/A</v>
      </c>
      <c r="L213" s="240" t="e">
        <f aca="false">C213-F213</f>
        <v>#N/A</v>
      </c>
      <c r="M213" s="240" t="e">
        <f aca="false">($B213+$C213)*$M$1</f>
        <v>#N/A</v>
      </c>
      <c r="N213" s="69" t="n">
        <f aca="false">DATE(YEAR(N212),MONTH(N212)+1,1)</f>
        <v>52322</v>
      </c>
      <c r="O213" s="240" t="e">
        <f aca="false">VLOOKUP($A213,[5]CurveFetch!$D$8:$V$1000,16,0)</f>
        <v>#N/A</v>
      </c>
      <c r="P213" s="241" t="e">
        <f aca="false">O213/2</f>
        <v>#N/A</v>
      </c>
      <c r="Q213" s="240" t="e">
        <f aca="false">VLOOKUP($A213,[5]CurveFetch!$D$8:$V$1000,16,0)</f>
        <v>#N/A</v>
      </c>
      <c r="R213" s="241" t="e">
        <f aca="false">Q213/2</f>
        <v>#N/A</v>
      </c>
      <c r="S213" s="240" t="e">
        <f aca="false">VLOOKUP($A213,[5]CurveFetch!$D$8:$V$1000,16,0)</f>
        <v>#N/A</v>
      </c>
      <c r="T213" s="241" t="e">
        <f aca="false">S213/2</f>
        <v>#N/A</v>
      </c>
    </row>
    <row r="214" customFormat="false" ht="11.25" hidden="false" customHeight="false" outlineLevel="0" collapsed="false">
      <c r="A214" s="69" t="n">
        <f aca="false">DATE(YEAR(A213),MONTH(A213)+1,1)</f>
        <v>52352</v>
      </c>
      <c r="B214" s="240" t="e">
        <f aca="false">VLOOKUP($A214,[5]CurveFetch!$D$8:$R$1000,2,0)</f>
        <v>#N/A</v>
      </c>
      <c r="C214" s="240" t="e">
        <f aca="false">VLOOKUP($A214,[5]CurveFetch!$D$8:$R$1000,7,0)</f>
        <v>#N/A</v>
      </c>
      <c r="D214" s="240" t="e">
        <f aca="false">VLOOKUP($A214,[5]CurveFetch!$D$8:$R$1000,5,0)</f>
        <v>#N/A</v>
      </c>
      <c r="E214" s="240" t="e">
        <f aca="false">VLOOKUP($A214,[5]CurveFetch!$D$8:$R$1000,4,0)</f>
        <v>#N/A</v>
      </c>
      <c r="F214" s="240" t="e">
        <f aca="false">VLOOKUP($A214,[5]CurveFetch!$D$8:$R$1000,15,0)</f>
        <v>#N/A</v>
      </c>
      <c r="G214" s="240" t="e">
        <f aca="false">VLOOKUP($A214,[5]CurveFetch!$D$8:$R$1000,3,0)</f>
        <v>#N/A</v>
      </c>
      <c r="H214" s="240" t="e">
        <f aca="false">VLOOKUP($A214,[5]CurveFetch!$D$8:$R$1000,9,0)</f>
        <v>#N/A</v>
      </c>
      <c r="I214" s="240" t="e">
        <f aca="false">VLOOKUP($A214,[5]CurveFetch!$D$8:$R$1000,11,0)</f>
        <v>#N/A</v>
      </c>
      <c r="J214" s="240" t="e">
        <f aca="false">VLOOKUP($A214,[5]CurveFetch!$D$8:$R$1000,8,0)</f>
        <v>#N/A</v>
      </c>
      <c r="K214" s="240" t="e">
        <f aca="false">C214-J214</f>
        <v>#N/A</v>
      </c>
      <c r="L214" s="240" t="e">
        <f aca="false">C214-F214</f>
        <v>#N/A</v>
      </c>
      <c r="M214" s="240" t="e">
        <f aca="false">($B214+$C214)*$M$1</f>
        <v>#N/A</v>
      </c>
      <c r="N214" s="69" t="n">
        <f aca="false">DATE(YEAR(N213),MONTH(N213)+1,1)</f>
        <v>52352</v>
      </c>
      <c r="O214" s="240" t="e">
        <f aca="false">VLOOKUP($A214,[5]CurveFetch!$D$8:$V$1000,16,0)</f>
        <v>#N/A</v>
      </c>
      <c r="P214" s="241" t="e">
        <f aca="false">O214/2</f>
        <v>#N/A</v>
      </c>
      <c r="Q214" s="240" t="e">
        <f aca="false">VLOOKUP($A214,[5]CurveFetch!$D$8:$V$1000,16,0)</f>
        <v>#N/A</v>
      </c>
      <c r="R214" s="241" t="e">
        <f aca="false">Q214/2</f>
        <v>#N/A</v>
      </c>
      <c r="S214" s="240" t="e">
        <f aca="false">VLOOKUP($A214,[5]CurveFetch!$D$8:$V$1000,16,0)</f>
        <v>#N/A</v>
      </c>
      <c r="T214" s="241" t="e">
        <f aca="false">S214/2</f>
        <v>#N/A</v>
      </c>
    </row>
    <row r="215" customFormat="false" ht="11.25" hidden="false" customHeight="false" outlineLevel="0" collapsed="false">
      <c r="A215" s="69" t="n">
        <f aca="false">DATE(YEAR(A214),MONTH(A214)+1,1)</f>
        <v>52383</v>
      </c>
      <c r="B215" s="240" t="e">
        <f aca="false">VLOOKUP($A215,[5]CurveFetch!$D$8:$R$1000,2,0)</f>
        <v>#N/A</v>
      </c>
      <c r="C215" s="240" t="e">
        <f aca="false">VLOOKUP($A215,[5]CurveFetch!$D$8:$R$1000,7,0)</f>
        <v>#N/A</v>
      </c>
      <c r="D215" s="240" t="e">
        <f aca="false">VLOOKUP($A215,[5]CurveFetch!$D$8:$R$1000,5,0)</f>
        <v>#N/A</v>
      </c>
      <c r="E215" s="240" t="e">
        <f aca="false">VLOOKUP($A215,[5]CurveFetch!$D$8:$R$1000,4,0)</f>
        <v>#N/A</v>
      </c>
      <c r="F215" s="240" t="e">
        <f aca="false">VLOOKUP($A215,[5]CurveFetch!$D$8:$R$1000,15,0)</f>
        <v>#N/A</v>
      </c>
      <c r="G215" s="240" t="e">
        <f aca="false">VLOOKUP($A215,[5]CurveFetch!$D$8:$R$1000,3,0)</f>
        <v>#N/A</v>
      </c>
      <c r="H215" s="240" t="e">
        <f aca="false">VLOOKUP($A215,[5]CurveFetch!$D$8:$R$1000,9,0)</f>
        <v>#N/A</v>
      </c>
      <c r="I215" s="240" t="e">
        <f aca="false">VLOOKUP($A215,[5]CurveFetch!$D$8:$R$1000,11,0)</f>
        <v>#N/A</v>
      </c>
      <c r="J215" s="240" t="e">
        <f aca="false">VLOOKUP($A215,[5]CurveFetch!$D$8:$R$1000,8,0)</f>
        <v>#N/A</v>
      </c>
      <c r="K215" s="240" t="e">
        <f aca="false">C215-J215</f>
        <v>#N/A</v>
      </c>
      <c r="L215" s="240" t="e">
        <f aca="false">C215-F215</f>
        <v>#N/A</v>
      </c>
      <c r="M215" s="240" t="e">
        <f aca="false">($B215+$C215)*$M$1</f>
        <v>#N/A</v>
      </c>
      <c r="N215" s="69" t="n">
        <f aca="false">DATE(YEAR(N214),MONTH(N214)+1,1)</f>
        <v>52383</v>
      </c>
      <c r="O215" s="240" t="e">
        <f aca="false">VLOOKUP($A215,[5]CurveFetch!$D$8:$V$1000,16,0)</f>
        <v>#N/A</v>
      </c>
      <c r="P215" s="241" t="e">
        <f aca="false">O215/2</f>
        <v>#N/A</v>
      </c>
      <c r="Q215" s="240" t="e">
        <f aca="false">VLOOKUP($A215,[5]CurveFetch!$D$8:$V$1000,16,0)</f>
        <v>#N/A</v>
      </c>
      <c r="R215" s="241" t="e">
        <f aca="false">Q215/2</f>
        <v>#N/A</v>
      </c>
      <c r="S215" s="240" t="e">
        <f aca="false">VLOOKUP($A215,[5]CurveFetch!$D$8:$V$1000,16,0)</f>
        <v>#N/A</v>
      </c>
      <c r="T215" s="241" t="e">
        <f aca="false">S215/2</f>
        <v>#N/A</v>
      </c>
    </row>
    <row r="216" customFormat="false" ht="11.25" hidden="false" customHeight="false" outlineLevel="0" collapsed="false">
      <c r="A216" s="69" t="n">
        <f aca="false">DATE(YEAR(A215),MONTH(A215)+1,1)</f>
        <v>52413</v>
      </c>
      <c r="B216" s="240" t="e">
        <f aca="false">VLOOKUP($A216,[5]CurveFetch!$D$8:$R$1000,2,0)</f>
        <v>#N/A</v>
      </c>
      <c r="C216" s="240" t="e">
        <f aca="false">VLOOKUP($A216,[5]CurveFetch!$D$8:$R$1000,7,0)</f>
        <v>#N/A</v>
      </c>
      <c r="D216" s="240" t="e">
        <f aca="false">VLOOKUP($A216,[5]CurveFetch!$D$8:$R$1000,5,0)</f>
        <v>#N/A</v>
      </c>
      <c r="E216" s="240" t="e">
        <f aca="false">VLOOKUP($A216,[5]CurveFetch!$D$8:$R$1000,4,0)</f>
        <v>#N/A</v>
      </c>
      <c r="F216" s="240" t="e">
        <f aca="false">VLOOKUP($A216,[5]CurveFetch!$D$8:$R$1000,15,0)</f>
        <v>#N/A</v>
      </c>
      <c r="G216" s="240" t="e">
        <f aca="false">VLOOKUP($A216,[5]CurveFetch!$D$8:$R$1000,3,0)</f>
        <v>#N/A</v>
      </c>
      <c r="H216" s="240" t="e">
        <f aca="false">VLOOKUP($A216,[5]CurveFetch!$D$8:$R$1000,9,0)</f>
        <v>#N/A</v>
      </c>
      <c r="I216" s="240" t="e">
        <f aca="false">VLOOKUP($A216,[5]CurveFetch!$D$8:$R$1000,11,0)</f>
        <v>#N/A</v>
      </c>
      <c r="J216" s="240" t="e">
        <f aca="false">VLOOKUP($A216,[5]CurveFetch!$D$8:$R$1000,8,0)</f>
        <v>#N/A</v>
      </c>
      <c r="K216" s="240" t="e">
        <f aca="false">C216-J216</f>
        <v>#N/A</v>
      </c>
      <c r="L216" s="240" t="e">
        <f aca="false">C216-F216</f>
        <v>#N/A</v>
      </c>
      <c r="M216" s="240" t="e">
        <f aca="false">($B216+$C216)*$M$1</f>
        <v>#N/A</v>
      </c>
      <c r="N216" s="69" t="n">
        <f aca="false">DATE(YEAR(N215),MONTH(N215)+1,1)</f>
        <v>52413</v>
      </c>
      <c r="O216" s="240" t="e">
        <f aca="false">VLOOKUP($A216,[5]CurveFetch!$D$8:$V$1000,16,0)</f>
        <v>#N/A</v>
      </c>
      <c r="P216" s="241" t="e">
        <f aca="false">O216/2</f>
        <v>#N/A</v>
      </c>
      <c r="Q216" s="240" t="e">
        <f aca="false">VLOOKUP($A216,[5]CurveFetch!$D$8:$V$1000,16,0)</f>
        <v>#N/A</v>
      </c>
      <c r="R216" s="241" t="e">
        <f aca="false">Q216/2</f>
        <v>#N/A</v>
      </c>
      <c r="S216" s="240" t="e">
        <f aca="false">VLOOKUP($A216,[5]CurveFetch!$D$8:$V$1000,16,0)</f>
        <v>#N/A</v>
      </c>
      <c r="T216" s="241" t="e">
        <f aca="false">S216/2</f>
        <v>#N/A</v>
      </c>
    </row>
    <row r="217" customFormat="false" ht="11.25" hidden="false" customHeight="false" outlineLevel="0" collapsed="false">
      <c r="A217" s="69" t="n">
        <f aca="false">DATE(YEAR(A216),MONTH(A216)+1,1)</f>
        <v>52444</v>
      </c>
      <c r="B217" s="240" t="e">
        <f aca="false">VLOOKUP($A217,[5]CurveFetch!$D$8:$R$1000,2,0)</f>
        <v>#N/A</v>
      </c>
      <c r="C217" s="240" t="e">
        <f aca="false">VLOOKUP($A217,[5]CurveFetch!$D$8:$R$1000,7,0)</f>
        <v>#N/A</v>
      </c>
      <c r="D217" s="240" t="e">
        <f aca="false">VLOOKUP($A217,[5]CurveFetch!$D$8:$R$1000,5,0)</f>
        <v>#N/A</v>
      </c>
      <c r="E217" s="240" t="e">
        <f aca="false">VLOOKUP($A217,[5]CurveFetch!$D$8:$R$1000,4,0)</f>
        <v>#N/A</v>
      </c>
      <c r="F217" s="240" t="e">
        <f aca="false">VLOOKUP($A217,[5]CurveFetch!$D$8:$R$1000,15,0)</f>
        <v>#N/A</v>
      </c>
      <c r="G217" s="240" t="e">
        <f aca="false">VLOOKUP($A217,[5]CurveFetch!$D$8:$R$1000,3,0)</f>
        <v>#N/A</v>
      </c>
      <c r="H217" s="240" t="e">
        <f aca="false">VLOOKUP($A217,[5]CurveFetch!$D$8:$R$1000,9,0)</f>
        <v>#N/A</v>
      </c>
      <c r="I217" s="240" t="e">
        <f aca="false">VLOOKUP($A217,[5]CurveFetch!$D$8:$R$1000,11,0)</f>
        <v>#N/A</v>
      </c>
      <c r="J217" s="240" t="e">
        <f aca="false">VLOOKUP($A217,[5]CurveFetch!$D$8:$R$1000,8,0)</f>
        <v>#N/A</v>
      </c>
      <c r="K217" s="240" t="e">
        <f aca="false">C217-J217</f>
        <v>#N/A</v>
      </c>
      <c r="L217" s="240" t="e">
        <f aca="false">C217-F217</f>
        <v>#N/A</v>
      </c>
      <c r="M217" s="240" t="e">
        <f aca="false">($B217+$C217)*$M$1</f>
        <v>#N/A</v>
      </c>
      <c r="N217" s="69" t="n">
        <f aca="false">DATE(YEAR(N216),MONTH(N216)+1,1)</f>
        <v>52444</v>
      </c>
      <c r="O217" s="240" t="e">
        <f aca="false">VLOOKUP($A217,[5]CurveFetch!$D$8:$V$1000,16,0)</f>
        <v>#N/A</v>
      </c>
      <c r="P217" s="241" t="e">
        <f aca="false">O217/2</f>
        <v>#N/A</v>
      </c>
      <c r="Q217" s="240" t="e">
        <f aca="false">VLOOKUP($A217,[5]CurveFetch!$D$8:$V$1000,16,0)</f>
        <v>#N/A</v>
      </c>
      <c r="R217" s="241" t="e">
        <f aca="false">Q217/2</f>
        <v>#N/A</v>
      </c>
      <c r="S217" s="240" t="e">
        <f aca="false">VLOOKUP($A217,[5]CurveFetch!$D$8:$V$1000,16,0)</f>
        <v>#N/A</v>
      </c>
      <c r="T217" s="241" t="e">
        <f aca="false">S217/2</f>
        <v>#N/A</v>
      </c>
    </row>
    <row r="218" customFormat="false" ht="11.25" hidden="false" customHeight="false" outlineLevel="0" collapsed="false">
      <c r="A218" s="69" t="n">
        <f aca="false">DATE(YEAR(A217),MONTH(A217)+1,1)</f>
        <v>52475</v>
      </c>
      <c r="B218" s="240" t="e">
        <f aca="false">VLOOKUP($A218,[5]CurveFetch!$D$8:$R$1000,2,0)</f>
        <v>#N/A</v>
      </c>
      <c r="C218" s="240" t="e">
        <f aca="false">VLOOKUP($A218,[5]CurveFetch!$D$8:$R$1000,7,0)</f>
        <v>#N/A</v>
      </c>
      <c r="D218" s="240" t="e">
        <f aca="false">VLOOKUP($A218,[5]CurveFetch!$D$8:$R$1000,5,0)</f>
        <v>#N/A</v>
      </c>
      <c r="E218" s="240" t="e">
        <f aca="false">VLOOKUP($A218,[5]CurveFetch!$D$8:$R$1000,4,0)</f>
        <v>#N/A</v>
      </c>
      <c r="F218" s="240" t="e">
        <f aca="false">VLOOKUP($A218,[5]CurveFetch!$D$8:$R$1000,15,0)</f>
        <v>#N/A</v>
      </c>
      <c r="G218" s="240" t="e">
        <f aca="false">VLOOKUP($A218,[5]CurveFetch!$D$8:$R$1000,3,0)</f>
        <v>#N/A</v>
      </c>
      <c r="H218" s="240" t="e">
        <f aca="false">VLOOKUP($A218,[5]CurveFetch!$D$8:$R$1000,9,0)</f>
        <v>#N/A</v>
      </c>
      <c r="I218" s="240" t="e">
        <f aca="false">VLOOKUP($A218,[5]CurveFetch!$D$8:$R$1000,11,0)</f>
        <v>#N/A</v>
      </c>
      <c r="J218" s="240" t="e">
        <f aca="false">VLOOKUP($A218,[5]CurveFetch!$D$8:$R$1000,8,0)</f>
        <v>#N/A</v>
      </c>
      <c r="K218" s="240" t="e">
        <f aca="false">C218-J218</f>
        <v>#N/A</v>
      </c>
      <c r="L218" s="240" t="e">
        <f aca="false">C218-F218</f>
        <v>#N/A</v>
      </c>
      <c r="M218" s="240" t="e">
        <f aca="false">($B218+$C218)*$M$1</f>
        <v>#N/A</v>
      </c>
      <c r="N218" s="69" t="n">
        <f aca="false">DATE(YEAR(N217),MONTH(N217)+1,1)</f>
        <v>52475</v>
      </c>
      <c r="O218" s="240" t="e">
        <f aca="false">VLOOKUP($A218,[5]CurveFetch!$D$8:$V$1000,16,0)</f>
        <v>#N/A</v>
      </c>
      <c r="P218" s="241" t="e">
        <f aca="false">O218/2</f>
        <v>#N/A</v>
      </c>
      <c r="Q218" s="240" t="e">
        <f aca="false">VLOOKUP($A218,[5]CurveFetch!$D$8:$V$1000,16,0)</f>
        <v>#N/A</v>
      </c>
      <c r="R218" s="241" t="e">
        <f aca="false">Q218/2</f>
        <v>#N/A</v>
      </c>
      <c r="S218" s="240" t="e">
        <f aca="false">VLOOKUP($A218,[5]CurveFetch!$D$8:$V$1000,16,0)</f>
        <v>#N/A</v>
      </c>
      <c r="T218" s="241" t="e">
        <f aca="false">S218/2</f>
        <v>#N/A</v>
      </c>
    </row>
    <row r="219" customFormat="false" ht="11.25" hidden="false" customHeight="false" outlineLevel="0" collapsed="false">
      <c r="A219" s="69" t="n">
        <f aca="false">DATE(YEAR(A218),MONTH(A218)+1,1)</f>
        <v>52505</v>
      </c>
      <c r="B219" s="240" t="e">
        <f aca="false">VLOOKUP($A219,[5]CurveFetch!$D$8:$R$1000,2,0)</f>
        <v>#N/A</v>
      </c>
      <c r="C219" s="240" t="e">
        <f aca="false">VLOOKUP($A219,[5]CurveFetch!$D$8:$R$1000,7,0)</f>
        <v>#N/A</v>
      </c>
      <c r="D219" s="240" t="e">
        <f aca="false">VLOOKUP($A219,[5]CurveFetch!$D$8:$R$1000,5,0)</f>
        <v>#N/A</v>
      </c>
      <c r="E219" s="240" t="e">
        <f aca="false">VLOOKUP($A219,[5]CurveFetch!$D$8:$R$1000,4,0)</f>
        <v>#N/A</v>
      </c>
      <c r="F219" s="240" t="e">
        <f aca="false">VLOOKUP($A219,[5]CurveFetch!$D$8:$R$1000,15,0)</f>
        <v>#N/A</v>
      </c>
      <c r="G219" s="240" t="e">
        <f aca="false">VLOOKUP($A219,[5]CurveFetch!$D$8:$R$1000,3,0)</f>
        <v>#N/A</v>
      </c>
      <c r="H219" s="240" t="e">
        <f aca="false">VLOOKUP($A219,[5]CurveFetch!$D$8:$R$1000,9,0)</f>
        <v>#N/A</v>
      </c>
      <c r="I219" s="240" t="e">
        <f aca="false">VLOOKUP($A219,[5]CurveFetch!$D$8:$R$1000,11,0)</f>
        <v>#N/A</v>
      </c>
      <c r="J219" s="240" t="e">
        <f aca="false">VLOOKUP($A219,[5]CurveFetch!$D$8:$R$1000,8,0)</f>
        <v>#N/A</v>
      </c>
      <c r="K219" s="240" t="e">
        <f aca="false">C219-J219</f>
        <v>#N/A</v>
      </c>
      <c r="L219" s="240" t="e">
        <f aca="false">C219-F219</f>
        <v>#N/A</v>
      </c>
      <c r="M219" s="240" t="e">
        <f aca="false">($B219+$C219)*$M$1</f>
        <v>#N/A</v>
      </c>
      <c r="N219" s="69" t="n">
        <f aca="false">DATE(YEAR(N218),MONTH(N218)+1,1)</f>
        <v>52505</v>
      </c>
      <c r="O219" s="240" t="e">
        <f aca="false">VLOOKUP($A219,[5]CurveFetch!$D$8:$V$1000,16,0)</f>
        <v>#N/A</v>
      </c>
      <c r="P219" s="241" t="e">
        <f aca="false">O219/2</f>
        <v>#N/A</v>
      </c>
      <c r="Q219" s="240" t="e">
        <f aca="false">VLOOKUP($A219,[5]CurveFetch!$D$8:$V$1000,16,0)</f>
        <v>#N/A</v>
      </c>
      <c r="R219" s="241" t="e">
        <f aca="false">Q219/2</f>
        <v>#N/A</v>
      </c>
      <c r="S219" s="240" t="e">
        <f aca="false">VLOOKUP($A219,[5]CurveFetch!$D$8:$V$1000,16,0)</f>
        <v>#N/A</v>
      </c>
      <c r="T219" s="241" t="e">
        <f aca="false">S219/2</f>
        <v>#N/A</v>
      </c>
    </row>
    <row r="220" customFormat="false" ht="11.25" hidden="false" customHeight="false" outlineLevel="0" collapsed="false">
      <c r="A220" s="69" t="n">
        <f aca="false">DATE(YEAR(A219),MONTH(A219)+1,1)</f>
        <v>52536</v>
      </c>
      <c r="B220" s="240" t="e">
        <f aca="false">VLOOKUP($A220,[5]CurveFetch!$D$8:$R$1000,2,0)</f>
        <v>#N/A</v>
      </c>
      <c r="C220" s="240" t="e">
        <f aca="false">VLOOKUP($A220,[5]CurveFetch!$D$8:$R$1000,7,0)</f>
        <v>#N/A</v>
      </c>
      <c r="D220" s="240" t="e">
        <f aca="false">VLOOKUP($A220,[5]CurveFetch!$D$8:$R$1000,5,0)</f>
        <v>#N/A</v>
      </c>
      <c r="E220" s="240" t="e">
        <f aca="false">VLOOKUP($A220,[5]CurveFetch!$D$8:$R$1000,4,0)</f>
        <v>#N/A</v>
      </c>
      <c r="F220" s="240" t="e">
        <f aca="false">VLOOKUP($A220,[5]CurveFetch!$D$8:$R$1000,15,0)</f>
        <v>#N/A</v>
      </c>
      <c r="G220" s="240" t="e">
        <f aca="false">VLOOKUP($A220,[5]CurveFetch!$D$8:$R$1000,3,0)</f>
        <v>#N/A</v>
      </c>
      <c r="H220" s="240" t="e">
        <f aca="false">VLOOKUP($A220,[5]CurveFetch!$D$8:$R$1000,9,0)</f>
        <v>#N/A</v>
      </c>
      <c r="I220" s="240" t="e">
        <f aca="false">VLOOKUP($A220,[5]CurveFetch!$D$8:$R$1000,11,0)</f>
        <v>#N/A</v>
      </c>
      <c r="J220" s="240" t="e">
        <f aca="false">VLOOKUP($A220,[5]CurveFetch!$D$8:$R$1000,8,0)</f>
        <v>#N/A</v>
      </c>
      <c r="K220" s="240" t="e">
        <f aca="false">C220-J220</f>
        <v>#N/A</v>
      </c>
      <c r="L220" s="240" t="e">
        <f aca="false">C220-F220</f>
        <v>#N/A</v>
      </c>
      <c r="M220" s="240" t="e">
        <f aca="false">($B220+$C220)*$M$1</f>
        <v>#N/A</v>
      </c>
      <c r="N220" s="69" t="n">
        <f aca="false">DATE(YEAR(N219),MONTH(N219)+1,1)</f>
        <v>52536</v>
      </c>
      <c r="O220" s="240" t="e">
        <f aca="false">VLOOKUP($A220,[5]CurveFetch!$D$8:$V$1000,16,0)</f>
        <v>#N/A</v>
      </c>
      <c r="P220" s="241" t="e">
        <f aca="false">O220/2</f>
        <v>#N/A</v>
      </c>
      <c r="Q220" s="240" t="e">
        <f aca="false">VLOOKUP($A220,[5]CurveFetch!$D$8:$V$1000,16,0)</f>
        <v>#N/A</v>
      </c>
      <c r="R220" s="241" t="e">
        <f aca="false">Q220/2</f>
        <v>#N/A</v>
      </c>
      <c r="S220" s="240" t="e">
        <f aca="false">VLOOKUP($A220,[5]CurveFetch!$D$8:$V$1000,16,0)</f>
        <v>#N/A</v>
      </c>
      <c r="T220" s="241" t="e">
        <f aca="false">S220/2</f>
        <v>#N/A</v>
      </c>
    </row>
    <row r="221" customFormat="false" ht="11.25" hidden="false" customHeight="false" outlineLevel="0" collapsed="false">
      <c r="A221" s="69" t="n">
        <f aca="false">DATE(YEAR(A220),MONTH(A220)+1,1)</f>
        <v>52566</v>
      </c>
      <c r="B221" s="240" t="e">
        <f aca="false">VLOOKUP($A221,[5]CurveFetch!$D$8:$R$1000,2,0)</f>
        <v>#N/A</v>
      </c>
      <c r="C221" s="240" t="e">
        <f aca="false">VLOOKUP($A221,[5]CurveFetch!$D$8:$R$1000,7,0)</f>
        <v>#N/A</v>
      </c>
      <c r="D221" s="240" t="e">
        <f aca="false">VLOOKUP($A221,[5]CurveFetch!$D$8:$R$1000,5,0)</f>
        <v>#N/A</v>
      </c>
      <c r="E221" s="240" t="e">
        <f aca="false">VLOOKUP($A221,[5]CurveFetch!$D$8:$R$1000,4,0)</f>
        <v>#N/A</v>
      </c>
      <c r="F221" s="240" t="e">
        <f aca="false">VLOOKUP($A221,[5]CurveFetch!$D$8:$R$1000,15,0)</f>
        <v>#N/A</v>
      </c>
      <c r="G221" s="240" t="e">
        <f aca="false">VLOOKUP($A221,[5]CurveFetch!$D$8:$R$1000,3,0)</f>
        <v>#N/A</v>
      </c>
      <c r="H221" s="240" t="e">
        <f aca="false">VLOOKUP($A221,[5]CurveFetch!$D$8:$R$1000,9,0)</f>
        <v>#N/A</v>
      </c>
      <c r="I221" s="240" t="e">
        <f aca="false">VLOOKUP($A221,[5]CurveFetch!$D$8:$R$1000,11,0)</f>
        <v>#N/A</v>
      </c>
      <c r="J221" s="240" t="e">
        <f aca="false">VLOOKUP($A221,[5]CurveFetch!$D$8:$R$1000,8,0)</f>
        <v>#N/A</v>
      </c>
      <c r="K221" s="240" t="e">
        <f aca="false">C221-J221</f>
        <v>#N/A</v>
      </c>
      <c r="L221" s="240" t="e">
        <f aca="false">C221-F221</f>
        <v>#N/A</v>
      </c>
      <c r="M221" s="240" t="e">
        <f aca="false">($B221+$C221)*$M$1</f>
        <v>#N/A</v>
      </c>
      <c r="N221" s="69" t="n">
        <f aca="false">DATE(YEAR(N220),MONTH(N220)+1,1)</f>
        <v>52566</v>
      </c>
      <c r="O221" s="240" t="e">
        <f aca="false">VLOOKUP($A221,[5]CurveFetch!$D$8:$V$1000,16,0)</f>
        <v>#N/A</v>
      </c>
      <c r="P221" s="241" t="e">
        <f aca="false">O221/2</f>
        <v>#N/A</v>
      </c>
      <c r="Q221" s="240" t="e">
        <f aca="false">VLOOKUP($A221,[5]CurveFetch!$D$8:$V$1000,16,0)</f>
        <v>#N/A</v>
      </c>
      <c r="R221" s="241" t="e">
        <f aca="false">Q221/2</f>
        <v>#N/A</v>
      </c>
      <c r="S221" s="240" t="e">
        <f aca="false">VLOOKUP($A221,[5]CurveFetch!$D$8:$V$1000,16,0)</f>
        <v>#N/A</v>
      </c>
      <c r="T221" s="241" t="e">
        <f aca="false">S221/2</f>
        <v>#N/A</v>
      </c>
    </row>
    <row r="222" customFormat="false" ht="11.25" hidden="false" customHeight="false" outlineLevel="0" collapsed="false">
      <c r="A222" s="69" t="n">
        <f aca="false">DATE(YEAR(A221),MONTH(A221)+1,1)</f>
        <v>52597</v>
      </c>
      <c r="B222" s="240" t="e">
        <f aca="false">VLOOKUP($A222,[5]CurveFetch!$D$8:$R$1000,2,0)</f>
        <v>#N/A</v>
      </c>
      <c r="C222" s="240" t="e">
        <f aca="false">VLOOKUP($A222,[5]CurveFetch!$D$8:$R$1000,7,0)</f>
        <v>#N/A</v>
      </c>
      <c r="D222" s="240" t="e">
        <f aca="false">VLOOKUP($A222,[5]CurveFetch!$D$8:$R$1000,5,0)</f>
        <v>#N/A</v>
      </c>
      <c r="E222" s="240" t="e">
        <f aca="false">VLOOKUP($A222,[5]CurveFetch!$D$8:$R$1000,4,0)</f>
        <v>#N/A</v>
      </c>
      <c r="F222" s="240" t="e">
        <f aca="false">VLOOKUP($A222,[5]CurveFetch!$D$8:$R$1000,15,0)</f>
        <v>#N/A</v>
      </c>
      <c r="G222" s="240" t="e">
        <f aca="false">VLOOKUP($A222,[5]CurveFetch!$D$8:$R$1000,3,0)</f>
        <v>#N/A</v>
      </c>
      <c r="H222" s="240" t="e">
        <f aca="false">VLOOKUP($A222,[5]CurveFetch!$D$8:$R$1000,9,0)</f>
        <v>#N/A</v>
      </c>
      <c r="I222" s="240" t="e">
        <f aca="false">VLOOKUP($A222,[5]CurveFetch!$D$8:$R$1000,11,0)</f>
        <v>#N/A</v>
      </c>
      <c r="J222" s="240" t="e">
        <f aca="false">VLOOKUP($A222,[5]CurveFetch!$D$8:$R$1000,8,0)</f>
        <v>#N/A</v>
      </c>
      <c r="K222" s="240" t="e">
        <f aca="false">C222-J222</f>
        <v>#N/A</v>
      </c>
      <c r="L222" s="240" t="e">
        <f aca="false">C222-F222</f>
        <v>#N/A</v>
      </c>
      <c r="M222" s="240" t="e">
        <f aca="false">($B222+$C222)*$M$1</f>
        <v>#N/A</v>
      </c>
      <c r="N222" s="69" t="n">
        <f aca="false">DATE(YEAR(N221),MONTH(N221)+1,1)</f>
        <v>52597</v>
      </c>
      <c r="O222" s="240" t="e">
        <f aca="false">VLOOKUP($A222,[5]CurveFetch!$D$8:$V$1000,16,0)</f>
        <v>#N/A</v>
      </c>
      <c r="P222" s="241" t="e">
        <f aca="false">O222/2</f>
        <v>#N/A</v>
      </c>
      <c r="Q222" s="240" t="e">
        <f aca="false">VLOOKUP($A222,[5]CurveFetch!$D$8:$V$1000,16,0)</f>
        <v>#N/A</v>
      </c>
      <c r="R222" s="241" t="e">
        <f aca="false">Q222/2</f>
        <v>#N/A</v>
      </c>
      <c r="S222" s="240" t="e">
        <f aca="false">VLOOKUP($A222,[5]CurveFetch!$D$8:$V$1000,16,0)</f>
        <v>#N/A</v>
      </c>
      <c r="T222" s="241" t="e">
        <f aca="false">S222/2</f>
        <v>#N/A</v>
      </c>
    </row>
    <row r="223" customFormat="false" ht="11.25" hidden="false" customHeight="false" outlineLevel="0" collapsed="false">
      <c r="A223" s="69" t="n">
        <f aca="false">DATE(YEAR(A222),MONTH(A222)+1,1)</f>
        <v>52628</v>
      </c>
      <c r="B223" s="240" t="e">
        <f aca="false">VLOOKUP($A223,[5]CurveFetch!$D$8:$R$1000,2,0)</f>
        <v>#N/A</v>
      </c>
      <c r="C223" s="240" t="e">
        <f aca="false">VLOOKUP($A223,[5]CurveFetch!$D$8:$R$1000,7,0)</f>
        <v>#N/A</v>
      </c>
      <c r="D223" s="240" t="e">
        <f aca="false">VLOOKUP($A223,[5]CurveFetch!$D$8:$R$1000,5,0)</f>
        <v>#N/A</v>
      </c>
      <c r="E223" s="240" t="e">
        <f aca="false">VLOOKUP($A223,[5]CurveFetch!$D$8:$R$1000,4,0)</f>
        <v>#N/A</v>
      </c>
      <c r="F223" s="240" t="e">
        <f aca="false">VLOOKUP($A223,[5]CurveFetch!$D$8:$R$1000,15,0)</f>
        <v>#N/A</v>
      </c>
      <c r="G223" s="240" t="e">
        <f aca="false">VLOOKUP($A223,[5]CurveFetch!$D$8:$R$1000,3,0)</f>
        <v>#N/A</v>
      </c>
      <c r="H223" s="240" t="e">
        <f aca="false">VLOOKUP($A223,[5]CurveFetch!$D$8:$R$1000,9,0)</f>
        <v>#N/A</v>
      </c>
      <c r="I223" s="240" t="e">
        <f aca="false">VLOOKUP($A223,[5]CurveFetch!$D$8:$R$1000,11,0)</f>
        <v>#N/A</v>
      </c>
      <c r="J223" s="240" t="e">
        <f aca="false">VLOOKUP($A223,[5]CurveFetch!$D$8:$R$1000,8,0)</f>
        <v>#N/A</v>
      </c>
      <c r="K223" s="240" t="e">
        <f aca="false">C223-J223</f>
        <v>#N/A</v>
      </c>
      <c r="L223" s="240" t="e">
        <f aca="false">C223-F223</f>
        <v>#N/A</v>
      </c>
      <c r="M223" s="240" t="e">
        <f aca="false">($B223+$C223)*$M$1</f>
        <v>#N/A</v>
      </c>
      <c r="N223" s="69" t="n">
        <f aca="false">DATE(YEAR(N222),MONTH(N222)+1,1)</f>
        <v>52628</v>
      </c>
      <c r="O223" s="240" t="e">
        <f aca="false">VLOOKUP($A223,[5]CurveFetch!$D$8:$V$1000,16,0)</f>
        <v>#N/A</v>
      </c>
      <c r="P223" s="241" t="e">
        <f aca="false">O223/2</f>
        <v>#N/A</v>
      </c>
      <c r="Q223" s="240" t="e">
        <f aca="false">VLOOKUP($A223,[5]CurveFetch!$D$8:$V$1000,16,0)</f>
        <v>#N/A</v>
      </c>
      <c r="R223" s="241" t="e">
        <f aca="false">Q223/2</f>
        <v>#N/A</v>
      </c>
      <c r="S223" s="240" t="e">
        <f aca="false">VLOOKUP($A223,[5]CurveFetch!$D$8:$V$1000,16,0)</f>
        <v>#N/A</v>
      </c>
      <c r="T223" s="241" t="e">
        <f aca="false">S223/2</f>
        <v>#N/A</v>
      </c>
    </row>
    <row r="224" customFormat="false" ht="11.25" hidden="false" customHeight="false" outlineLevel="0" collapsed="false">
      <c r="A224" s="69" t="n">
        <f aca="false">DATE(YEAR(A223),MONTH(A223)+1,1)</f>
        <v>52657</v>
      </c>
      <c r="B224" s="240" t="e">
        <f aca="false">VLOOKUP($A224,[5]CurveFetch!$D$8:$R$1000,2,0)</f>
        <v>#N/A</v>
      </c>
      <c r="C224" s="240" t="e">
        <f aca="false">VLOOKUP($A224,[5]CurveFetch!$D$8:$R$1000,7,0)</f>
        <v>#N/A</v>
      </c>
      <c r="D224" s="240" t="e">
        <f aca="false">VLOOKUP($A224,[5]CurveFetch!$D$8:$R$1000,5,0)</f>
        <v>#N/A</v>
      </c>
      <c r="E224" s="240" t="e">
        <f aca="false">VLOOKUP($A224,[5]CurveFetch!$D$8:$R$1000,4,0)</f>
        <v>#N/A</v>
      </c>
      <c r="F224" s="240" t="e">
        <f aca="false">VLOOKUP($A224,[5]CurveFetch!$D$8:$R$1000,15,0)</f>
        <v>#N/A</v>
      </c>
      <c r="G224" s="240" t="e">
        <f aca="false">VLOOKUP($A224,[5]CurveFetch!$D$8:$R$1000,3,0)</f>
        <v>#N/A</v>
      </c>
      <c r="H224" s="240" t="e">
        <f aca="false">VLOOKUP($A224,[5]CurveFetch!$D$8:$R$1000,9,0)</f>
        <v>#N/A</v>
      </c>
      <c r="I224" s="240" t="e">
        <f aca="false">VLOOKUP($A224,[5]CurveFetch!$D$8:$R$1000,11,0)</f>
        <v>#N/A</v>
      </c>
      <c r="J224" s="240" t="e">
        <f aca="false">VLOOKUP($A224,[5]CurveFetch!$D$8:$R$1000,8,0)</f>
        <v>#N/A</v>
      </c>
      <c r="K224" s="240" t="e">
        <f aca="false">C224-J224</f>
        <v>#N/A</v>
      </c>
      <c r="L224" s="240" t="e">
        <f aca="false">C224-F224</f>
        <v>#N/A</v>
      </c>
      <c r="M224" s="240" t="e">
        <f aca="false">($B224+$C224)*$M$1</f>
        <v>#N/A</v>
      </c>
      <c r="N224" s="69" t="n">
        <f aca="false">DATE(YEAR(N223),MONTH(N223)+1,1)</f>
        <v>52657</v>
      </c>
      <c r="O224" s="240" t="e">
        <f aca="false">VLOOKUP($A224,[5]CurveFetch!$D$8:$V$1000,16,0)</f>
        <v>#N/A</v>
      </c>
      <c r="P224" s="241" t="e">
        <f aca="false">O224/2</f>
        <v>#N/A</v>
      </c>
      <c r="Q224" s="240" t="e">
        <f aca="false">VLOOKUP($A224,[5]CurveFetch!$D$8:$V$1000,16,0)</f>
        <v>#N/A</v>
      </c>
      <c r="R224" s="241" t="e">
        <f aca="false">Q224/2</f>
        <v>#N/A</v>
      </c>
      <c r="S224" s="240" t="e">
        <f aca="false">VLOOKUP($A224,[5]CurveFetch!$D$8:$V$1000,16,0)</f>
        <v>#N/A</v>
      </c>
      <c r="T224" s="241" t="e">
        <f aca="false">S224/2</f>
        <v>#N/A</v>
      </c>
    </row>
    <row r="225" customFormat="false" ht="11.25" hidden="false" customHeight="false" outlineLevel="0" collapsed="false">
      <c r="A225" s="69" t="n">
        <f aca="false">DATE(YEAR(A224),MONTH(A224)+1,1)</f>
        <v>52688</v>
      </c>
      <c r="B225" s="240" t="e">
        <f aca="false">VLOOKUP($A225,[5]CurveFetch!$D$8:$R$1000,2,0)</f>
        <v>#N/A</v>
      </c>
      <c r="C225" s="240" t="e">
        <f aca="false">VLOOKUP($A225,[5]CurveFetch!$D$8:$R$1000,7,0)</f>
        <v>#N/A</v>
      </c>
      <c r="D225" s="240" t="e">
        <f aca="false">VLOOKUP($A225,[5]CurveFetch!$D$8:$R$1000,5,0)</f>
        <v>#N/A</v>
      </c>
      <c r="E225" s="240" t="e">
        <f aca="false">VLOOKUP($A225,[5]CurveFetch!$D$8:$R$1000,4,0)</f>
        <v>#N/A</v>
      </c>
      <c r="F225" s="240" t="e">
        <f aca="false">VLOOKUP($A225,[5]CurveFetch!$D$8:$R$1000,15,0)</f>
        <v>#N/A</v>
      </c>
      <c r="G225" s="240" t="e">
        <f aca="false">VLOOKUP($A225,[5]CurveFetch!$D$8:$R$1000,3,0)</f>
        <v>#N/A</v>
      </c>
      <c r="H225" s="240" t="e">
        <f aca="false">VLOOKUP($A225,[5]CurveFetch!$D$8:$R$1000,9,0)</f>
        <v>#N/A</v>
      </c>
      <c r="I225" s="240" t="e">
        <f aca="false">VLOOKUP($A225,[5]CurveFetch!$D$8:$R$1000,11,0)</f>
        <v>#N/A</v>
      </c>
      <c r="J225" s="240" t="e">
        <f aca="false">VLOOKUP($A225,[5]CurveFetch!$D$8:$R$1000,8,0)</f>
        <v>#N/A</v>
      </c>
      <c r="K225" s="240" t="e">
        <f aca="false">C225-J225</f>
        <v>#N/A</v>
      </c>
      <c r="L225" s="240" t="e">
        <f aca="false">C225-F225</f>
        <v>#N/A</v>
      </c>
      <c r="M225" s="240" t="e">
        <f aca="false">($B225+$C225)*$M$1</f>
        <v>#N/A</v>
      </c>
      <c r="N225" s="69" t="n">
        <f aca="false">DATE(YEAR(N224),MONTH(N224)+1,1)</f>
        <v>52688</v>
      </c>
      <c r="O225" s="240" t="e">
        <f aca="false">VLOOKUP($A225,[5]CurveFetch!$D$8:$V$1000,16,0)</f>
        <v>#N/A</v>
      </c>
      <c r="P225" s="241" t="e">
        <f aca="false">O225/2</f>
        <v>#N/A</v>
      </c>
      <c r="Q225" s="240" t="e">
        <f aca="false">VLOOKUP($A225,[5]CurveFetch!$D$8:$V$1000,16,0)</f>
        <v>#N/A</v>
      </c>
      <c r="R225" s="241" t="e">
        <f aca="false">Q225/2</f>
        <v>#N/A</v>
      </c>
      <c r="S225" s="240" t="e">
        <f aca="false">VLOOKUP($A225,[5]CurveFetch!$D$8:$V$1000,16,0)</f>
        <v>#N/A</v>
      </c>
      <c r="T225" s="241" t="e">
        <f aca="false">S225/2</f>
        <v>#N/A</v>
      </c>
    </row>
    <row r="226" customFormat="false" ht="11.25" hidden="false" customHeight="false" outlineLevel="0" collapsed="false">
      <c r="A226" s="69" t="n">
        <f aca="false">DATE(YEAR(A225),MONTH(A225)+1,1)</f>
        <v>52718</v>
      </c>
      <c r="B226" s="240" t="e">
        <f aca="false">VLOOKUP($A226,[5]CurveFetch!$D$8:$R$1000,2,0)</f>
        <v>#N/A</v>
      </c>
      <c r="C226" s="240" t="e">
        <f aca="false">VLOOKUP($A226,[5]CurveFetch!$D$8:$R$1000,7,0)</f>
        <v>#N/A</v>
      </c>
      <c r="D226" s="240" t="e">
        <f aca="false">VLOOKUP($A226,[5]CurveFetch!$D$8:$R$1000,5,0)</f>
        <v>#N/A</v>
      </c>
      <c r="E226" s="240" t="e">
        <f aca="false">VLOOKUP($A226,[5]CurveFetch!$D$8:$R$1000,4,0)</f>
        <v>#N/A</v>
      </c>
      <c r="F226" s="240" t="e">
        <f aca="false">VLOOKUP($A226,[5]CurveFetch!$D$8:$R$1000,15,0)</f>
        <v>#N/A</v>
      </c>
      <c r="G226" s="240" t="e">
        <f aca="false">VLOOKUP($A226,[5]CurveFetch!$D$8:$R$1000,3,0)</f>
        <v>#N/A</v>
      </c>
      <c r="H226" s="240" t="e">
        <f aca="false">VLOOKUP($A226,[5]CurveFetch!$D$8:$R$1000,9,0)</f>
        <v>#N/A</v>
      </c>
      <c r="I226" s="240" t="e">
        <f aca="false">VLOOKUP($A226,[5]CurveFetch!$D$8:$R$1000,11,0)</f>
        <v>#N/A</v>
      </c>
      <c r="J226" s="240" t="e">
        <f aca="false">VLOOKUP($A226,[5]CurveFetch!$D$8:$R$1000,8,0)</f>
        <v>#N/A</v>
      </c>
      <c r="K226" s="240" t="e">
        <f aca="false">C226-J226</f>
        <v>#N/A</v>
      </c>
      <c r="L226" s="240" t="e">
        <f aca="false">C226-F226</f>
        <v>#N/A</v>
      </c>
      <c r="M226" s="240" t="e">
        <f aca="false">($B226+$C226)*$M$1</f>
        <v>#N/A</v>
      </c>
      <c r="N226" s="69" t="n">
        <f aca="false">DATE(YEAR(N225),MONTH(N225)+1,1)</f>
        <v>52718</v>
      </c>
      <c r="O226" s="240" t="e">
        <f aca="false">VLOOKUP($A226,[5]CurveFetch!$D$8:$V$1000,16,0)</f>
        <v>#N/A</v>
      </c>
      <c r="P226" s="241" t="e">
        <f aca="false">O226/2</f>
        <v>#N/A</v>
      </c>
      <c r="Q226" s="240" t="e">
        <f aca="false">VLOOKUP($A226,[5]CurveFetch!$D$8:$V$1000,16,0)</f>
        <v>#N/A</v>
      </c>
      <c r="R226" s="241" t="e">
        <f aca="false">Q226/2</f>
        <v>#N/A</v>
      </c>
      <c r="S226" s="240" t="e">
        <f aca="false">VLOOKUP($A226,[5]CurveFetch!$D$8:$V$1000,16,0)</f>
        <v>#N/A</v>
      </c>
      <c r="T226" s="241" t="e">
        <f aca="false">S226/2</f>
        <v>#N/A</v>
      </c>
    </row>
    <row r="227" customFormat="false" ht="11.25" hidden="false" customHeight="false" outlineLevel="0" collapsed="false">
      <c r="A227" s="69" t="n">
        <f aca="false">DATE(YEAR(A226),MONTH(A226)+1,1)</f>
        <v>52749</v>
      </c>
      <c r="B227" s="240" t="e">
        <f aca="false">VLOOKUP($A227,[5]CurveFetch!$D$8:$R$1000,2,0)</f>
        <v>#N/A</v>
      </c>
      <c r="C227" s="240" t="e">
        <f aca="false">VLOOKUP($A227,[5]CurveFetch!$D$8:$R$1000,7,0)</f>
        <v>#N/A</v>
      </c>
      <c r="D227" s="240" t="e">
        <f aca="false">VLOOKUP($A227,[5]CurveFetch!$D$8:$R$1000,5,0)</f>
        <v>#N/A</v>
      </c>
      <c r="E227" s="240" t="e">
        <f aca="false">VLOOKUP($A227,[5]CurveFetch!$D$8:$R$1000,4,0)</f>
        <v>#N/A</v>
      </c>
      <c r="F227" s="240" t="e">
        <f aca="false">VLOOKUP($A227,[5]CurveFetch!$D$8:$R$1000,15,0)</f>
        <v>#N/A</v>
      </c>
      <c r="G227" s="240" t="e">
        <f aca="false">VLOOKUP($A227,[5]CurveFetch!$D$8:$R$1000,3,0)</f>
        <v>#N/A</v>
      </c>
      <c r="H227" s="240" t="e">
        <f aca="false">VLOOKUP($A227,[5]CurveFetch!$D$8:$R$1000,9,0)</f>
        <v>#N/A</v>
      </c>
      <c r="I227" s="240" t="e">
        <f aca="false">VLOOKUP($A227,[5]CurveFetch!$D$8:$R$1000,11,0)</f>
        <v>#N/A</v>
      </c>
      <c r="J227" s="240" t="e">
        <f aca="false">VLOOKUP($A227,[5]CurveFetch!$D$8:$R$1000,8,0)</f>
        <v>#N/A</v>
      </c>
      <c r="K227" s="240" t="e">
        <f aca="false">C227-J227</f>
        <v>#N/A</v>
      </c>
      <c r="L227" s="240" t="e">
        <f aca="false">C227-F227</f>
        <v>#N/A</v>
      </c>
      <c r="M227" s="240" t="e">
        <f aca="false">($B227+$C227)*$M$1</f>
        <v>#N/A</v>
      </c>
      <c r="N227" s="69" t="n">
        <f aca="false">DATE(YEAR(N226),MONTH(N226)+1,1)</f>
        <v>52749</v>
      </c>
      <c r="O227" s="240" t="e">
        <f aca="false">VLOOKUP($A227,[5]CurveFetch!$D$8:$V$1000,16,0)</f>
        <v>#N/A</v>
      </c>
      <c r="P227" s="241" t="e">
        <f aca="false">O227/2</f>
        <v>#N/A</v>
      </c>
      <c r="Q227" s="240" t="e">
        <f aca="false">VLOOKUP($A227,[5]CurveFetch!$D$8:$V$1000,16,0)</f>
        <v>#N/A</v>
      </c>
      <c r="R227" s="241" t="e">
        <f aca="false">Q227/2</f>
        <v>#N/A</v>
      </c>
      <c r="S227" s="240" t="e">
        <f aca="false">VLOOKUP($A227,[5]CurveFetch!$D$8:$V$1000,16,0)</f>
        <v>#N/A</v>
      </c>
      <c r="T227" s="241" t="e">
        <f aca="false">S227/2</f>
        <v>#N/A</v>
      </c>
    </row>
    <row r="228" customFormat="false" ht="11.25" hidden="false" customHeight="false" outlineLevel="0" collapsed="false">
      <c r="A228" s="69" t="n">
        <f aca="false">DATE(YEAR(A227),MONTH(A227)+1,1)</f>
        <v>52779</v>
      </c>
      <c r="B228" s="240" t="e">
        <f aca="false">VLOOKUP($A228,[5]CurveFetch!$D$8:$R$1000,2,0)</f>
        <v>#N/A</v>
      </c>
      <c r="C228" s="240" t="e">
        <f aca="false">VLOOKUP($A228,[5]CurveFetch!$D$8:$R$1000,7,0)</f>
        <v>#N/A</v>
      </c>
      <c r="D228" s="240" t="e">
        <f aca="false">VLOOKUP($A228,[5]CurveFetch!$D$8:$R$1000,5,0)</f>
        <v>#N/A</v>
      </c>
      <c r="E228" s="240" t="e">
        <f aca="false">VLOOKUP($A228,[5]CurveFetch!$D$8:$R$1000,4,0)</f>
        <v>#N/A</v>
      </c>
      <c r="F228" s="240" t="e">
        <f aca="false">VLOOKUP($A228,[5]CurveFetch!$D$8:$R$1000,15,0)</f>
        <v>#N/A</v>
      </c>
      <c r="G228" s="240" t="e">
        <f aca="false">VLOOKUP($A228,[5]CurveFetch!$D$8:$R$1000,3,0)</f>
        <v>#N/A</v>
      </c>
      <c r="H228" s="240" t="e">
        <f aca="false">VLOOKUP($A228,[5]CurveFetch!$D$8:$R$1000,9,0)</f>
        <v>#N/A</v>
      </c>
      <c r="I228" s="240" t="e">
        <f aca="false">VLOOKUP($A228,[5]CurveFetch!$D$8:$R$1000,11,0)</f>
        <v>#N/A</v>
      </c>
      <c r="J228" s="240" t="e">
        <f aca="false">VLOOKUP($A228,[5]CurveFetch!$D$8:$R$1000,8,0)</f>
        <v>#N/A</v>
      </c>
      <c r="K228" s="240" t="e">
        <f aca="false">C228-J228</f>
        <v>#N/A</v>
      </c>
      <c r="L228" s="240" t="e">
        <f aca="false">C228-F228</f>
        <v>#N/A</v>
      </c>
      <c r="M228" s="240" t="e">
        <f aca="false">($B228+$C228)*$M$1</f>
        <v>#N/A</v>
      </c>
      <c r="N228" s="69" t="n">
        <f aca="false">DATE(YEAR(N227),MONTH(N227)+1,1)</f>
        <v>52779</v>
      </c>
      <c r="O228" s="240" t="e">
        <f aca="false">VLOOKUP($A228,[5]CurveFetch!$D$8:$V$1000,16,0)</f>
        <v>#N/A</v>
      </c>
      <c r="P228" s="241" t="e">
        <f aca="false">O228/2</f>
        <v>#N/A</v>
      </c>
      <c r="Q228" s="240" t="e">
        <f aca="false">VLOOKUP($A228,[5]CurveFetch!$D$8:$V$1000,16,0)</f>
        <v>#N/A</v>
      </c>
      <c r="R228" s="241" t="e">
        <f aca="false">Q228/2</f>
        <v>#N/A</v>
      </c>
      <c r="S228" s="240" t="e">
        <f aca="false">VLOOKUP($A228,[5]CurveFetch!$D$8:$V$1000,16,0)</f>
        <v>#N/A</v>
      </c>
      <c r="T228" s="241" t="e">
        <f aca="false">S228/2</f>
        <v>#N/A</v>
      </c>
    </row>
    <row r="229" customFormat="false" ht="11.25" hidden="false" customHeight="false" outlineLevel="0" collapsed="false">
      <c r="A229" s="69" t="n">
        <f aca="false">DATE(YEAR(A228),MONTH(A228)+1,1)</f>
        <v>52810</v>
      </c>
      <c r="B229" s="240" t="e">
        <f aca="false">VLOOKUP($A229,[5]CurveFetch!$D$8:$R$1000,2,0)</f>
        <v>#N/A</v>
      </c>
      <c r="C229" s="240" t="e">
        <f aca="false">VLOOKUP($A229,[5]CurveFetch!$D$8:$R$1000,7,0)</f>
        <v>#N/A</v>
      </c>
      <c r="D229" s="240" t="e">
        <f aca="false">VLOOKUP($A229,[5]CurveFetch!$D$8:$R$1000,5,0)</f>
        <v>#N/A</v>
      </c>
      <c r="E229" s="240" t="e">
        <f aca="false">VLOOKUP($A229,[5]CurveFetch!$D$8:$R$1000,4,0)</f>
        <v>#N/A</v>
      </c>
      <c r="F229" s="240" t="e">
        <f aca="false">VLOOKUP($A229,[5]CurveFetch!$D$8:$R$1000,15,0)</f>
        <v>#N/A</v>
      </c>
      <c r="G229" s="240" t="e">
        <f aca="false">VLOOKUP($A229,[5]CurveFetch!$D$8:$R$1000,3,0)</f>
        <v>#N/A</v>
      </c>
      <c r="H229" s="240" t="e">
        <f aca="false">VLOOKUP($A229,[5]CurveFetch!$D$8:$R$1000,9,0)</f>
        <v>#N/A</v>
      </c>
      <c r="I229" s="240" t="e">
        <f aca="false">VLOOKUP($A229,[5]CurveFetch!$D$8:$R$1000,11,0)</f>
        <v>#N/A</v>
      </c>
      <c r="J229" s="240" t="e">
        <f aca="false">VLOOKUP($A229,[5]CurveFetch!$D$8:$R$1000,8,0)</f>
        <v>#N/A</v>
      </c>
      <c r="K229" s="240" t="e">
        <f aca="false">C229-J229</f>
        <v>#N/A</v>
      </c>
      <c r="L229" s="240" t="e">
        <f aca="false">C229-F229</f>
        <v>#N/A</v>
      </c>
      <c r="M229" s="240" t="e">
        <f aca="false">($B229+$C229)*$M$1</f>
        <v>#N/A</v>
      </c>
      <c r="N229" s="69" t="n">
        <f aca="false">DATE(YEAR(N228),MONTH(N228)+1,1)</f>
        <v>52810</v>
      </c>
      <c r="O229" s="240" t="e">
        <f aca="false">VLOOKUP($A229,[5]CurveFetch!$D$8:$V$1000,16,0)</f>
        <v>#N/A</v>
      </c>
      <c r="P229" s="241" t="e">
        <f aca="false">O229/2</f>
        <v>#N/A</v>
      </c>
      <c r="Q229" s="240" t="e">
        <f aca="false">VLOOKUP($A229,[5]CurveFetch!$D$8:$V$1000,16,0)</f>
        <v>#N/A</v>
      </c>
      <c r="R229" s="241" t="e">
        <f aca="false">Q229/2</f>
        <v>#N/A</v>
      </c>
      <c r="S229" s="240" t="e">
        <f aca="false">VLOOKUP($A229,[5]CurveFetch!$D$8:$V$1000,16,0)</f>
        <v>#N/A</v>
      </c>
      <c r="T229" s="241" t="e">
        <f aca="false">S229/2</f>
        <v>#N/A</v>
      </c>
    </row>
    <row r="230" customFormat="false" ht="11.25" hidden="false" customHeight="false" outlineLevel="0" collapsed="false">
      <c r="A230" s="69" t="n">
        <f aca="false">DATE(YEAR(A229),MONTH(A229)+1,1)</f>
        <v>52841</v>
      </c>
      <c r="B230" s="240" t="e">
        <f aca="false">VLOOKUP($A230,[5]CurveFetch!$D$8:$R$1000,2,0)</f>
        <v>#N/A</v>
      </c>
      <c r="C230" s="240" t="e">
        <f aca="false">VLOOKUP($A230,[5]CurveFetch!$D$8:$R$1000,7,0)</f>
        <v>#N/A</v>
      </c>
      <c r="D230" s="240" t="e">
        <f aca="false">VLOOKUP($A230,[5]CurveFetch!$D$8:$R$1000,5,0)</f>
        <v>#N/A</v>
      </c>
      <c r="E230" s="240" t="e">
        <f aca="false">VLOOKUP($A230,[5]CurveFetch!$D$8:$R$1000,4,0)</f>
        <v>#N/A</v>
      </c>
      <c r="F230" s="240" t="e">
        <f aca="false">VLOOKUP($A230,[5]CurveFetch!$D$8:$R$1000,15,0)</f>
        <v>#N/A</v>
      </c>
      <c r="G230" s="240" t="e">
        <f aca="false">VLOOKUP($A230,[5]CurveFetch!$D$8:$R$1000,3,0)</f>
        <v>#N/A</v>
      </c>
      <c r="H230" s="240" t="e">
        <f aca="false">VLOOKUP($A230,[5]CurveFetch!$D$8:$R$1000,9,0)</f>
        <v>#N/A</v>
      </c>
      <c r="I230" s="240" t="e">
        <f aca="false">VLOOKUP($A230,[5]CurveFetch!$D$8:$R$1000,11,0)</f>
        <v>#N/A</v>
      </c>
      <c r="J230" s="240" t="e">
        <f aca="false">VLOOKUP($A230,[5]CurveFetch!$D$8:$R$1000,8,0)</f>
        <v>#N/A</v>
      </c>
      <c r="K230" s="240" t="e">
        <f aca="false">C230-J230</f>
        <v>#N/A</v>
      </c>
      <c r="L230" s="240" t="e">
        <f aca="false">C230-F230</f>
        <v>#N/A</v>
      </c>
      <c r="M230" s="240" t="e">
        <f aca="false">($B230+$C230)*$M$1</f>
        <v>#N/A</v>
      </c>
      <c r="N230" s="69" t="n">
        <f aca="false">DATE(YEAR(N229),MONTH(N229)+1,1)</f>
        <v>52841</v>
      </c>
      <c r="O230" s="240" t="e">
        <f aca="false">VLOOKUP($A230,[5]CurveFetch!$D$8:$V$1000,16,0)</f>
        <v>#N/A</v>
      </c>
      <c r="P230" s="241" t="e">
        <f aca="false">O230/2</f>
        <v>#N/A</v>
      </c>
      <c r="Q230" s="240" t="e">
        <f aca="false">VLOOKUP($A230,[5]CurveFetch!$D$8:$V$1000,16,0)</f>
        <v>#N/A</v>
      </c>
      <c r="R230" s="241" t="e">
        <f aca="false">Q230/2</f>
        <v>#N/A</v>
      </c>
      <c r="S230" s="240" t="e">
        <f aca="false">VLOOKUP($A230,[5]CurveFetch!$D$8:$V$1000,16,0)</f>
        <v>#N/A</v>
      </c>
      <c r="T230" s="241" t="e">
        <f aca="false">S230/2</f>
        <v>#N/A</v>
      </c>
    </row>
    <row r="231" customFormat="false" ht="11.25" hidden="false" customHeight="false" outlineLevel="0" collapsed="false">
      <c r="A231" s="69" t="n">
        <f aca="false">DATE(YEAR(A230),MONTH(A230)+1,1)</f>
        <v>52871</v>
      </c>
      <c r="B231" s="240" t="e">
        <f aca="false">VLOOKUP($A231,[5]CurveFetch!$D$8:$R$1000,2,0)</f>
        <v>#N/A</v>
      </c>
      <c r="C231" s="240" t="e">
        <f aca="false">VLOOKUP($A231,[5]CurveFetch!$D$8:$R$1000,7,0)</f>
        <v>#N/A</v>
      </c>
      <c r="D231" s="240" t="e">
        <f aca="false">VLOOKUP($A231,[5]CurveFetch!$D$8:$R$1000,5,0)</f>
        <v>#N/A</v>
      </c>
      <c r="E231" s="240" t="e">
        <f aca="false">VLOOKUP($A231,[5]CurveFetch!$D$8:$R$1000,4,0)</f>
        <v>#N/A</v>
      </c>
      <c r="F231" s="240" t="e">
        <f aca="false">VLOOKUP($A231,[5]CurveFetch!$D$8:$R$1000,15,0)</f>
        <v>#N/A</v>
      </c>
      <c r="G231" s="240" t="e">
        <f aca="false">VLOOKUP($A231,[5]CurveFetch!$D$8:$R$1000,3,0)</f>
        <v>#N/A</v>
      </c>
      <c r="H231" s="240" t="e">
        <f aca="false">VLOOKUP($A231,[5]CurveFetch!$D$8:$R$1000,9,0)</f>
        <v>#N/A</v>
      </c>
      <c r="I231" s="240" t="e">
        <f aca="false">VLOOKUP($A231,[5]CurveFetch!$D$8:$R$1000,11,0)</f>
        <v>#N/A</v>
      </c>
      <c r="J231" s="240" t="e">
        <f aca="false">VLOOKUP($A231,[5]CurveFetch!$D$8:$R$1000,8,0)</f>
        <v>#N/A</v>
      </c>
      <c r="K231" s="240" t="e">
        <f aca="false">C231-J231</f>
        <v>#N/A</v>
      </c>
      <c r="L231" s="240" t="e">
        <f aca="false">C231-F231</f>
        <v>#N/A</v>
      </c>
      <c r="M231" s="240" t="e">
        <f aca="false">($B231+$C231)*$M$1</f>
        <v>#N/A</v>
      </c>
      <c r="N231" s="69" t="n">
        <f aca="false">DATE(YEAR(N230),MONTH(N230)+1,1)</f>
        <v>52871</v>
      </c>
      <c r="O231" s="240" t="e">
        <f aca="false">VLOOKUP($A231,[5]CurveFetch!$D$8:$V$1000,16,0)</f>
        <v>#N/A</v>
      </c>
      <c r="P231" s="241" t="e">
        <f aca="false">O231/2</f>
        <v>#N/A</v>
      </c>
      <c r="Q231" s="240" t="e">
        <f aca="false">VLOOKUP($A231,[5]CurveFetch!$D$8:$V$1000,16,0)</f>
        <v>#N/A</v>
      </c>
      <c r="R231" s="241" t="e">
        <f aca="false">Q231/2</f>
        <v>#N/A</v>
      </c>
      <c r="S231" s="240" t="e">
        <f aca="false">VLOOKUP($A231,[5]CurveFetch!$D$8:$V$1000,16,0)</f>
        <v>#N/A</v>
      </c>
      <c r="T231" s="241" t="e">
        <f aca="false">S231/2</f>
        <v>#N/A</v>
      </c>
    </row>
    <row r="232" customFormat="false" ht="11.25" hidden="false" customHeight="false" outlineLevel="0" collapsed="false">
      <c r="A232" s="69" t="n">
        <f aca="false">DATE(YEAR(A231),MONTH(A231)+1,1)</f>
        <v>52902</v>
      </c>
      <c r="B232" s="240" t="e">
        <f aca="false">VLOOKUP($A232,[5]CurveFetch!$D$8:$R$1000,2,0)</f>
        <v>#N/A</v>
      </c>
      <c r="C232" s="240" t="e">
        <f aca="false">VLOOKUP($A232,[5]CurveFetch!$D$8:$R$1000,7,0)</f>
        <v>#N/A</v>
      </c>
      <c r="D232" s="240" t="e">
        <f aca="false">VLOOKUP($A232,[5]CurveFetch!$D$8:$R$1000,5,0)</f>
        <v>#N/A</v>
      </c>
      <c r="E232" s="240" t="e">
        <f aca="false">VLOOKUP($A232,[5]CurveFetch!$D$8:$R$1000,4,0)</f>
        <v>#N/A</v>
      </c>
      <c r="F232" s="240" t="e">
        <f aca="false">VLOOKUP($A232,[5]CurveFetch!$D$8:$R$1000,15,0)</f>
        <v>#N/A</v>
      </c>
      <c r="G232" s="240" t="e">
        <f aca="false">VLOOKUP($A232,[5]CurveFetch!$D$8:$R$1000,3,0)</f>
        <v>#N/A</v>
      </c>
      <c r="H232" s="240" t="e">
        <f aca="false">VLOOKUP($A232,[5]CurveFetch!$D$8:$R$1000,9,0)</f>
        <v>#N/A</v>
      </c>
      <c r="I232" s="240" t="e">
        <f aca="false">VLOOKUP($A232,[5]CurveFetch!$D$8:$R$1000,11,0)</f>
        <v>#N/A</v>
      </c>
      <c r="J232" s="240" t="e">
        <f aca="false">VLOOKUP($A232,[5]CurveFetch!$D$8:$R$1000,8,0)</f>
        <v>#N/A</v>
      </c>
      <c r="K232" s="240" t="e">
        <f aca="false">C232-J232</f>
        <v>#N/A</v>
      </c>
      <c r="L232" s="240" t="e">
        <f aca="false">C232-F232</f>
        <v>#N/A</v>
      </c>
      <c r="M232" s="240" t="e">
        <f aca="false">($B232+$C232)*$M$1</f>
        <v>#N/A</v>
      </c>
      <c r="N232" s="69" t="n">
        <f aca="false">DATE(YEAR(N231),MONTH(N231)+1,1)</f>
        <v>52902</v>
      </c>
      <c r="O232" s="240" t="e">
        <f aca="false">VLOOKUP($A232,[5]CurveFetch!$D$8:$V$1000,16,0)</f>
        <v>#N/A</v>
      </c>
      <c r="P232" s="241" t="e">
        <f aca="false">O232/2</f>
        <v>#N/A</v>
      </c>
      <c r="Q232" s="240" t="e">
        <f aca="false">VLOOKUP($A232,[5]CurveFetch!$D$8:$V$1000,16,0)</f>
        <v>#N/A</v>
      </c>
      <c r="R232" s="241" t="e">
        <f aca="false">Q232/2</f>
        <v>#N/A</v>
      </c>
      <c r="S232" s="240" t="e">
        <f aca="false">VLOOKUP($A232,[5]CurveFetch!$D$8:$V$1000,16,0)</f>
        <v>#N/A</v>
      </c>
      <c r="T232" s="241" t="e">
        <f aca="false">S232/2</f>
        <v>#N/A</v>
      </c>
    </row>
    <row r="233" customFormat="false" ht="11.25" hidden="false" customHeight="false" outlineLevel="0" collapsed="false">
      <c r="A233" s="69" t="n">
        <f aca="false">DATE(YEAR(A232),MONTH(A232)+1,1)</f>
        <v>52932</v>
      </c>
      <c r="B233" s="240" t="e">
        <f aca="false">VLOOKUP($A233,[5]CurveFetch!$D$8:$R$1000,2,0)</f>
        <v>#N/A</v>
      </c>
      <c r="C233" s="240" t="e">
        <f aca="false">VLOOKUP($A233,[5]CurveFetch!$D$8:$R$1000,7,0)</f>
        <v>#N/A</v>
      </c>
      <c r="D233" s="240" t="e">
        <f aca="false">VLOOKUP($A233,[5]CurveFetch!$D$8:$R$1000,5,0)</f>
        <v>#N/A</v>
      </c>
      <c r="E233" s="240" t="e">
        <f aca="false">VLOOKUP($A233,[5]CurveFetch!$D$8:$R$1000,4,0)</f>
        <v>#N/A</v>
      </c>
      <c r="F233" s="240" t="e">
        <f aca="false">VLOOKUP($A233,[5]CurveFetch!$D$8:$R$1000,15,0)</f>
        <v>#N/A</v>
      </c>
      <c r="G233" s="240" t="e">
        <f aca="false">VLOOKUP($A233,[5]CurveFetch!$D$8:$R$1000,3,0)</f>
        <v>#N/A</v>
      </c>
      <c r="H233" s="240" t="e">
        <f aca="false">VLOOKUP($A233,[5]CurveFetch!$D$8:$R$1000,9,0)</f>
        <v>#N/A</v>
      </c>
      <c r="I233" s="240" t="e">
        <f aca="false">VLOOKUP($A233,[5]CurveFetch!$D$8:$R$1000,11,0)</f>
        <v>#N/A</v>
      </c>
      <c r="J233" s="240" t="e">
        <f aca="false">VLOOKUP($A233,[5]CurveFetch!$D$8:$R$1000,8,0)</f>
        <v>#N/A</v>
      </c>
      <c r="K233" s="240" t="e">
        <f aca="false">C233-J233</f>
        <v>#N/A</v>
      </c>
      <c r="L233" s="240" t="e">
        <f aca="false">C233-F233</f>
        <v>#N/A</v>
      </c>
      <c r="M233" s="240" t="e">
        <f aca="false">($B233+$C233)*$M$1</f>
        <v>#N/A</v>
      </c>
      <c r="N233" s="69" t="n">
        <f aca="false">DATE(YEAR(N232),MONTH(N232)+1,1)</f>
        <v>52932</v>
      </c>
      <c r="O233" s="240" t="e">
        <f aca="false">VLOOKUP($A233,[5]CurveFetch!$D$8:$V$1000,16,0)</f>
        <v>#N/A</v>
      </c>
      <c r="P233" s="241" t="e">
        <f aca="false">O233/2</f>
        <v>#N/A</v>
      </c>
      <c r="Q233" s="240" t="e">
        <f aca="false">VLOOKUP($A233,[5]CurveFetch!$D$8:$V$1000,16,0)</f>
        <v>#N/A</v>
      </c>
      <c r="R233" s="241" t="e">
        <f aca="false">Q233/2</f>
        <v>#N/A</v>
      </c>
      <c r="S233" s="240" t="e">
        <f aca="false">VLOOKUP($A233,[5]CurveFetch!$D$8:$V$1000,16,0)</f>
        <v>#N/A</v>
      </c>
      <c r="T233" s="241" t="e">
        <f aca="false">S233/2</f>
        <v>#N/A</v>
      </c>
    </row>
    <row r="234" customFormat="false" ht="11.25" hidden="false" customHeight="false" outlineLevel="0" collapsed="false">
      <c r="A234" s="69" t="n">
        <f aca="false">DATE(YEAR(A233),MONTH(A233)+1,1)</f>
        <v>52963</v>
      </c>
      <c r="B234" s="240" t="e">
        <f aca="false">VLOOKUP($A234,[5]CurveFetch!$D$8:$R$1000,2,0)</f>
        <v>#N/A</v>
      </c>
      <c r="C234" s="240" t="e">
        <f aca="false">VLOOKUP($A234,[5]CurveFetch!$D$8:$R$1000,7,0)</f>
        <v>#N/A</v>
      </c>
      <c r="D234" s="240" t="e">
        <f aca="false">VLOOKUP($A234,[5]CurveFetch!$D$8:$R$1000,5,0)</f>
        <v>#N/A</v>
      </c>
      <c r="E234" s="240" t="e">
        <f aca="false">VLOOKUP($A234,[5]CurveFetch!$D$8:$R$1000,4,0)</f>
        <v>#N/A</v>
      </c>
      <c r="F234" s="240" t="e">
        <f aca="false">VLOOKUP($A234,[5]CurveFetch!$D$8:$R$1000,15,0)</f>
        <v>#N/A</v>
      </c>
      <c r="G234" s="240" t="e">
        <f aca="false">VLOOKUP($A234,[5]CurveFetch!$D$8:$R$1000,3,0)</f>
        <v>#N/A</v>
      </c>
      <c r="H234" s="240" t="e">
        <f aca="false">VLOOKUP($A234,[5]CurveFetch!$D$8:$R$1000,9,0)</f>
        <v>#N/A</v>
      </c>
      <c r="I234" s="240" t="e">
        <f aca="false">VLOOKUP($A234,[5]CurveFetch!$D$8:$R$1000,11,0)</f>
        <v>#N/A</v>
      </c>
      <c r="J234" s="240" t="e">
        <f aca="false">VLOOKUP($A234,[5]CurveFetch!$D$8:$R$1000,8,0)</f>
        <v>#N/A</v>
      </c>
      <c r="K234" s="240" t="e">
        <f aca="false">C234-J234</f>
        <v>#N/A</v>
      </c>
      <c r="L234" s="240" t="e">
        <f aca="false">C234-F234</f>
        <v>#N/A</v>
      </c>
      <c r="M234" s="240" t="e">
        <f aca="false">($B234+$C234)*$M$1</f>
        <v>#N/A</v>
      </c>
      <c r="N234" s="69" t="n">
        <f aca="false">DATE(YEAR(N233),MONTH(N233)+1,1)</f>
        <v>52963</v>
      </c>
      <c r="O234" s="240" t="e">
        <f aca="false">VLOOKUP($A234,[5]CurveFetch!$D$8:$V$1000,16,0)</f>
        <v>#N/A</v>
      </c>
      <c r="P234" s="241" t="e">
        <f aca="false">O234/2</f>
        <v>#N/A</v>
      </c>
      <c r="Q234" s="240" t="e">
        <f aca="false">VLOOKUP($A234,[5]CurveFetch!$D$8:$V$1000,16,0)</f>
        <v>#N/A</v>
      </c>
      <c r="R234" s="241" t="e">
        <f aca="false">Q234/2</f>
        <v>#N/A</v>
      </c>
      <c r="S234" s="240" t="e">
        <f aca="false">VLOOKUP($A234,[5]CurveFetch!$D$8:$V$1000,16,0)</f>
        <v>#N/A</v>
      </c>
      <c r="T234" s="241" t="e">
        <f aca="false">S234/2</f>
        <v>#N/A</v>
      </c>
    </row>
    <row r="235" customFormat="false" ht="11.25" hidden="false" customHeight="false" outlineLevel="0" collapsed="false">
      <c r="A235" s="69" t="n">
        <f aca="false">DATE(YEAR(A234),MONTH(A234)+1,1)</f>
        <v>52994</v>
      </c>
      <c r="B235" s="240" t="e">
        <f aca="false">VLOOKUP($A235,[5]CurveFetch!$D$8:$R$1000,2,0)</f>
        <v>#N/A</v>
      </c>
      <c r="C235" s="240" t="e">
        <f aca="false">VLOOKUP($A235,[5]CurveFetch!$D$8:$R$1000,7,0)</f>
        <v>#N/A</v>
      </c>
      <c r="D235" s="240" t="e">
        <f aca="false">VLOOKUP($A235,[5]CurveFetch!$D$8:$R$1000,5,0)</f>
        <v>#N/A</v>
      </c>
      <c r="E235" s="240" t="e">
        <f aca="false">VLOOKUP($A235,[5]CurveFetch!$D$8:$R$1000,4,0)</f>
        <v>#N/A</v>
      </c>
      <c r="F235" s="240" t="e">
        <f aca="false">VLOOKUP($A235,[5]CurveFetch!$D$8:$R$1000,15,0)</f>
        <v>#N/A</v>
      </c>
      <c r="G235" s="240" t="e">
        <f aca="false">VLOOKUP($A235,[5]CurveFetch!$D$8:$R$1000,3,0)</f>
        <v>#N/A</v>
      </c>
      <c r="H235" s="240" t="e">
        <f aca="false">VLOOKUP($A235,[5]CurveFetch!$D$8:$R$1000,9,0)</f>
        <v>#N/A</v>
      </c>
      <c r="I235" s="240" t="e">
        <f aca="false">VLOOKUP($A235,[5]CurveFetch!$D$8:$R$1000,11,0)</f>
        <v>#N/A</v>
      </c>
      <c r="J235" s="240" t="e">
        <f aca="false">VLOOKUP($A235,[5]CurveFetch!$D$8:$R$1000,8,0)</f>
        <v>#N/A</v>
      </c>
      <c r="K235" s="240" t="e">
        <f aca="false">C235-J235</f>
        <v>#N/A</v>
      </c>
      <c r="L235" s="240" t="e">
        <f aca="false">C235-F235</f>
        <v>#N/A</v>
      </c>
      <c r="M235" s="240" t="e">
        <f aca="false">($B235+$C235)*$M$1</f>
        <v>#N/A</v>
      </c>
      <c r="N235" s="69" t="n">
        <f aca="false">DATE(YEAR(N234),MONTH(N234)+1,1)</f>
        <v>52994</v>
      </c>
      <c r="O235" s="240" t="e">
        <f aca="false">VLOOKUP($A235,[5]CurveFetch!$D$8:$V$1000,16,0)</f>
        <v>#N/A</v>
      </c>
      <c r="P235" s="241" t="e">
        <f aca="false">O235/2</f>
        <v>#N/A</v>
      </c>
      <c r="Q235" s="240" t="e">
        <f aca="false">VLOOKUP($A235,[5]CurveFetch!$D$8:$V$1000,16,0)</f>
        <v>#N/A</v>
      </c>
      <c r="R235" s="241" t="e">
        <f aca="false">Q235/2</f>
        <v>#N/A</v>
      </c>
      <c r="S235" s="240" t="e">
        <f aca="false">VLOOKUP($A235,[5]CurveFetch!$D$8:$V$1000,16,0)</f>
        <v>#N/A</v>
      </c>
      <c r="T235" s="241" t="e">
        <f aca="false">S235/2</f>
        <v>#N/A</v>
      </c>
    </row>
    <row r="236" customFormat="false" ht="11.25" hidden="false" customHeight="false" outlineLevel="0" collapsed="false">
      <c r="A236" s="69" t="n">
        <f aca="false">DATE(YEAR(A235),MONTH(A235)+1,1)</f>
        <v>53022</v>
      </c>
      <c r="B236" s="240" t="e">
        <f aca="false">VLOOKUP($A236,[5]CurveFetch!$D$8:$R$1000,2,0)</f>
        <v>#N/A</v>
      </c>
      <c r="C236" s="240" t="e">
        <f aca="false">VLOOKUP($A236,[5]CurveFetch!$D$8:$R$1000,7,0)</f>
        <v>#N/A</v>
      </c>
      <c r="D236" s="240" t="e">
        <f aca="false">VLOOKUP($A236,[5]CurveFetch!$D$8:$R$1000,5,0)</f>
        <v>#N/A</v>
      </c>
      <c r="E236" s="240" t="e">
        <f aca="false">VLOOKUP($A236,[5]CurveFetch!$D$8:$R$1000,4,0)</f>
        <v>#N/A</v>
      </c>
      <c r="F236" s="240" t="e">
        <f aca="false">VLOOKUP($A236,[5]CurveFetch!$D$8:$R$1000,15,0)</f>
        <v>#N/A</v>
      </c>
      <c r="G236" s="240" t="e">
        <f aca="false">VLOOKUP($A236,[5]CurveFetch!$D$8:$R$1000,3,0)</f>
        <v>#N/A</v>
      </c>
      <c r="H236" s="240" t="e">
        <f aca="false">VLOOKUP($A236,[5]CurveFetch!$D$8:$R$1000,9,0)</f>
        <v>#N/A</v>
      </c>
      <c r="I236" s="240" t="e">
        <f aca="false">VLOOKUP($A236,[5]CurveFetch!$D$8:$R$1000,11,0)</f>
        <v>#N/A</v>
      </c>
      <c r="J236" s="240" t="e">
        <f aca="false">VLOOKUP($A236,[5]CurveFetch!$D$8:$R$1000,8,0)</f>
        <v>#N/A</v>
      </c>
      <c r="K236" s="240" t="e">
        <f aca="false">C236-J236</f>
        <v>#N/A</v>
      </c>
      <c r="L236" s="240" t="e">
        <f aca="false">C236-F236</f>
        <v>#N/A</v>
      </c>
      <c r="M236" s="240" t="e">
        <f aca="false">($B236+$C236)*$M$1</f>
        <v>#N/A</v>
      </c>
      <c r="N236" s="69" t="n">
        <f aca="false">DATE(YEAR(N235),MONTH(N235)+1,1)</f>
        <v>53022</v>
      </c>
      <c r="O236" s="240" t="e">
        <f aca="false">VLOOKUP($A236,[5]CurveFetch!$D$8:$V$1000,16,0)</f>
        <v>#N/A</v>
      </c>
      <c r="P236" s="241" t="e">
        <f aca="false">O236/2</f>
        <v>#N/A</v>
      </c>
      <c r="Q236" s="240" t="e">
        <f aca="false">VLOOKUP($A236,[5]CurveFetch!$D$8:$V$1000,16,0)</f>
        <v>#N/A</v>
      </c>
      <c r="R236" s="241" t="e">
        <f aca="false">Q236/2</f>
        <v>#N/A</v>
      </c>
      <c r="S236" s="240" t="e">
        <f aca="false">VLOOKUP($A236,[5]CurveFetch!$D$8:$V$1000,16,0)</f>
        <v>#N/A</v>
      </c>
      <c r="T236" s="241" t="e">
        <f aca="false">S236/2</f>
        <v>#N/A</v>
      </c>
    </row>
    <row r="237" customFormat="false" ht="11.25" hidden="false" customHeight="false" outlineLevel="0" collapsed="false">
      <c r="A237" s="69" t="n">
        <f aca="false">DATE(YEAR(A236),MONTH(A236)+1,1)</f>
        <v>53053</v>
      </c>
      <c r="B237" s="240" t="e">
        <f aca="false">VLOOKUP($A237,[5]CurveFetch!$D$8:$R$1000,2,0)</f>
        <v>#N/A</v>
      </c>
      <c r="C237" s="240" t="e">
        <f aca="false">VLOOKUP($A237,[5]CurveFetch!$D$8:$R$1000,7,0)</f>
        <v>#N/A</v>
      </c>
      <c r="D237" s="240" t="e">
        <f aca="false">VLOOKUP($A237,[5]CurveFetch!$D$8:$R$1000,5,0)</f>
        <v>#N/A</v>
      </c>
      <c r="E237" s="240" t="e">
        <f aca="false">VLOOKUP($A237,[5]CurveFetch!$D$8:$R$1000,4,0)</f>
        <v>#N/A</v>
      </c>
      <c r="F237" s="240" t="e">
        <f aca="false">VLOOKUP($A237,[5]CurveFetch!$D$8:$R$1000,15,0)</f>
        <v>#N/A</v>
      </c>
      <c r="G237" s="240" t="e">
        <f aca="false">VLOOKUP($A237,[5]CurveFetch!$D$8:$R$1000,3,0)</f>
        <v>#N/A</v>
      </c>
      <c r="H237" s="240" t="e">
        <f aca="false">VLOOKUP($A237,[5]CurveFetch!$D$8:$R$1000,9,0)</f>
        <v>#N/A</v>
      </c>
      <c r="I237" s="240" t="e">
        <f aca="false">VLOOKUP($A237,[5]CurveFetch!$D$8:$R$1000,11,0)</f>
        <v>#N/A</v>
      </c>
      <c r="J237" s="240" t="e">
        <f aca="false">VLOOKUP($A237,[5]CurveFetch!$D$8:$R$1000,8,0)</f>
        <v>#N/A</v>
      </c>
      <c r="K237" s="240" t="e">
        <f aca="false">C237-J237</f>
        <v>#N/A</v>
      </c>
      <c r="L237" s="240" t="e">
        <f aca="false">C237-F237</f>
        <v>#N/A</v>
      </c>
      <c r="M237" s="240" t="e">
        <f aca="false">($B237+$C237)*$M$1</f>
        <v>#N/A</v>
      </c>
      <c r="N237" s="69" t="n">
        <f aca="false">DATE(YEAR(N236),MONTH(N236)+1,1)</f>
        <v>53053</v>
      </c>
      <c r="O237" s="240" t="e">
        <f aca="false">VLOOKUP($A237,[5]CurveFetch!$D$8:$V$1000,16,0)</f>
        <v>#N/A</v>
      </c>
      <c r="P237" s="241" t="e">
        <f aca="false">O237/2</f>
        <v>#N/A</v>
      </c>
      <c r="Q237" s="240" t="e">
        <f aca="false">VLOOKUP($A237,[5]CurveFetch!$D$8:$V$1000,16,0)</f>
        <v>#N/A</v>
      </c>
      <c r="R237" s="241" t="e">
        <f aca="false">Q237/2</f>
        <v>#N/A</v>
      </c>
      <c r="S237" s="240" t="e">
        <f aca="false">VLOOKUP($A237,[5]CurveFetch!$D$8:$V$1000,16,0)</f>
        <v>#N/A</v>
      </c>
      <c r="T237" s="241" t="e">
        <f aca="false">S237/2</f>
        <v>#N/A</v>
      </c>
    </row>
    <row r="238" customFormat="false" ht="11.25" hidden="false" customHeight="false" outlineLevel="0" collapsed="false">
      <c r="A238" s="69" t="n">
        <f aca="false">DATE(YEAR(A237),MONTH(A237)+1,1)</f>
        <v>53083</v>
      </c>
      <c r="B238" s="240" t="e">
        <f aca="false">VLOOKUP($A238,[5]CurveFetch!$D$8:$R$1000,2,0)</f>
        <v>#N/A</v>
      </c>
      <c r="C238" s="240" t="e">
        <f aca="false">VLOOKUP($A238,[5]CurveFetch!$D$8:$R$1000,7,0)</f>
        <v>#N/A</v>
      </c>
      <c r="D238" s="240" t="e">
        <f aca="false">VLOOKUP($A238,[5]CurveFetch!$D$8:$R$1000,5,0)</f>
        <v>#N/A</v>
      </c>
      <c r="E238" s="240" t="e">
        <f aca="false">VLOOKUP($A238,[5]CurveFetch!$D$8:$R$1000,4,0)</f>
        <v>#N/A</v>
      </c>
      <c r="F238" s="240" t="e">
        <f aca="false">VLOOKUP($A238,[5]CurveFetch!$D$8:$R$1000,15,0)</f>
        <v>#N/A</v>
      </c>
      <c r="G238" s="240" t="e">
        <f aca="false">VLOOKUP($A238,[5]CurveFetch!$D$8:$R$1000,3,0)</f>
        <v>#N/A</v>
      </c>
      <c r="H238" s="240" t="e">
        <f aca="false">VLOOKUP($A238,[5]CurveFetch!$D$8:$R$1000,9,0)</f>
        <v>#N/A</v>
      </c>
      <c r="I238" s="240" t="e">
        <f aca="false">VLOOKUP($A238,[5]CurveFetch!$D$8:$R$1000,11,0)</f>
        <v>#N/A</v>
      </c>
      <c r="J238" s="240" t="e">
        <f aca="false">VLOOKUP($A238,[5]CurveFetch!$D$8:$R$1000,8,0)</f>
        <v>#N/A</v>
      </c>
      <c r="K238" s="240" t="e">
        <f aca="false">C238-J238</f>
        <v>#N/A</v>
      </c>
      <c r="L238" s="240" t="e">
        <f aca="false">C238-F238</f>
        <v>#N/A</v>
      </c>
      <c r="M238" s="240" t="e">
        <f aca="false">($B238+$C238)*$M$1</f>
        <v>#N/A</v>
      </c>
      <c r="N238" s="69" t="n">
        <f aca="false">DATE(YEAR(N237),MONTH(N237)+1,1)</f>
        <v>53083</v>
      </c>
      <c r="O238" s="240" t="e">
        <f aca="false">VLOOKUP($A238,[5]CurveFetch!$D$8:$V$1000,16,0)</f>
        <v>#N/A</v>
      </c>
      <c r="P238" s="241" t="e">
        <f aca="false">O238/2</f>
        <v>#N/A</v>
      </c>
      <c r="Q238" s="240" t="e">
        <f aca="false">VLOOKUP($A238,[5]CurveFetch!$D$8:$V$1000,16,0)</f>
        <v>#N/A</v>
      </c>
      <c r="R238" s="241" t="e">
        <f aca="false">Q238/2</f>
        <v>#N/A</v>
      </c>
      <c r="S238" s="240" t="e">
        <f aca="false">VLOOKUP($A238,[5]CurveFetch!$D$8:$V$1000,16,0)</f>
        <v>#N/A</v>
      </c>
      <c r="T238" s="241" t="e">
        <f aca="false">S238/2</f>
        <v>#N/A</v>
      </c>
    </row>
    <row r="239" customFormat="false" ht="11.25" hidden="false" customHeight="false" outlineLevel="0" collapsed="false">
      <c r="A239" s="69" t="n">
        <f aca="false">DATE(YEAR(A238),MONTH(A238)+1,1)</f>
        <v>53114</v>
      </c>
      <c r="B239" s="240" t="e">
        <f aca="false">VLOOKUP($A239,[5]CurveFetch!$D$8:$R$1000,2,0)</f>
        <v>#N/A</v>
      </c>
      <c r="C239" s="240" t="e">
        <f aca="false">VLOOKUP($A239,[5]CurveFetch!$D$8:$R$1000,7,0)</f>
        <v>#N/A</v>
      </c>
      <c r="D239" s="240" t="e">
        <f aca="false">VLOOKUP($A239,[5]CurveFetch!$D$8:$R$1000,5,0)</f>
        <v>#N/A</v>
      </c>
      <c r="E239" s="240" t="e">
        <f aca="false">VLOOKUP($A239,[5]CurveFetch!$D$8:$R$1000,4,0)</f>
        <v>#N/A</v>
      </c>
      <c r="F239" s="240" t="e">
        <f aca="false">VLOOKUP($A239,[5]CurveFetch!$D$8:$R$1000,15,0)</f>
        <v>#N/A</v>
      </c>
      <c r="G239" s="240" t="e">
        <f aca="false">VLOOKUP($A239,[5]CurveFetch!$D$8:$R$1000,3,0)</f>
        <v>#N/A</v>
      </c>
      <c r="H239" s="240" t="e">
        <f aca="false">VLOOKUP($A239,[5]CurveFetch!$D$8:$R$1000,9,0)</f>
        <v>#N/A</v>
      </c>
      <c r="I239" s="240" t="e">
        <f aca="false">VLOOKUP($A239,[5]CurveFetch!$D$8:$R$1000,11,0)</f>
        <v>#N/A</v>
      </c>
      <c r="J239" s="240" t="e">
        <f aca="false">VLOOKUP($A239,[5]CurveFetch!$D$8:$R$1000,8,0)</f>
        <v>#N/A</v>
      </c>
      <c r="K239" s="240" t="e">
        <f aca="false">C239-J239</f>
        <v>#N/A</v>
      </c>
      <c r="L239" s="240" t="e">
        <f aca="false">C239-F239</f>
        <v>#N/A</v>
      </c>
      <c r="M239" s="240" t="e">
        <f aca="false">($B239+$C239)*$M$1</f>
        <v>#N/A</v>
      </c>
      <c r="N239" s="69" t="n">
        <f aca="false">DATE(YEAR(N238),MONTH(N238)+1,1)</f>
        <v>53114</v>
      </c>
      <c r="O239" s="240" t="e">
        <f aca="false">VLOOKUP($A239,[5]CurveFetch!$D$8:$V$1000,16,0)</f>
        <v>#N/A</v>
      </c>
      <c r="P239" s="241" t="e">
        <f aca="false">O239/2</f>
        <v>#N/A</v>
      </c>
      <c r="Q239" s="240" t="e">
        <f aca="false">VLOOKUP($A239,[5]CurveFetch!$D$8:$V$1000,16,0)</f>
        <v>#N/A</v>
      </c>
      <c r="R239" s="241" t="e">
        <f aca="false">Q239/2</f>
        <v>#N/A</v>
      </c>
      <c r="S239" s="240" t="e">
        <f aca="false">VLOOKUP($A239,[5]CurveFetch!$D$8:$V$1000,16,0)</f>
        <v>#N/A</v>
      </c>
      <c r="T239" s="241" t="e">
        <f aca="false">S239/2</f>
        <v>#N/A</v>
      </c>
    </row>
    <row r="240" customFormat="false" ht="11.25" hidden="false" customHeight="false" outlineLevel="0" collapsed="false">
      <c r="A240" s="69" t="n">
        <f aca="false">DATE(YEAR(A239),MONTH(A239)+1,1)</f>
        <v>53144</v>
      </c>
      <c r="B240" s="240" t="e">
        <f aca="false">VLOOKUP($A240,[5]CurveFetch!$D$8:$R$1000,2,0)</f>
        <v>#N/A</v>
      </c>
      <c r="C240" s="240" t="e">
        <f aca="false">VLOOKUP($A240,[5]CurveFetch!$D$8:$R$1000,7,0)</f>
        <v>#N/A</v>
      </c>
      <c r="D240" s="240" t="e">
        <f aca="false">VLOOKUP($A240,[5]CurveFetch!$D$8:$R$1000,5,0)</f>
        <v>#N/A</v>
      </c>
      <c r="E240" s="240" t="e">
        <f aca="false">VLOOKUP($A240,[5]CurveFetch!$D$8:$R$1000,4,0)</f>
        <v>#N/A</v>
      </c>
      <c r="F240" s="240" t="e">
        <f aca="false">VLOOKUP($A240,[5]CurveFetch!$D$8:$R$1000,15,0)</f>
        <v>#N/A</v>
      </c>
      <c r="G240" s="240" t="e">
        <f aca="false">VLOOKUP($A240,[5]CurveFetch!$D$8:$R$1000,3,0)</f>
        <v>#N/A</v>
      </c>
      <c r="H240" s="240" t="e">
        <f aca="false">VLOOKUP($A240,[5]CurveFetch!$D$8:$R$1000,9,0)</f>
        <v>#N/A</v>
      </c>
      <c r="I240" s="240" t="e">
        <f aca="false">VLOOKUP($A240,[5]CurveFetch!$D$8:$R$1000,11,0)</f>
        <v>#N/A</v>
      </c>
      <c r="J240" s="240" t="e">
        <f aca="false">VLOOKUP($A240,[5]CurveFetch!$D$8:$R$1000,8,0)</f>
        <v>#N/A</v>
      </c>
      <c r="K240" s="240" t="e">
        <f aca="false">C240-J240</f>
        <v>#N/A</v>
      </c>
      <c r="L240" s="240" t="e">
        <f aca="false">C240-F240</f>
        <v>#N/A</v>
      </c>
      <c r="M240" s="240" t="e">
        <f aca="false">($B240+$C240)*$M$1</f>
        <v>#N/A</v>
      </c>
      <c r="N240" s="69" t="n">
        <f aca="false">DATE(YEAR(N239),MONTH(N239)+1,1)</f>
        <v>53144</v>
      </c>
      <c r="O240" s="240" t="e">
        <f aca="false">VLOOKUP($A240,[5]CurveFetch!$D$8:$V$1000,16,0)</f>
        <v>#N/A</v>
      </c>
      <c r="P240" s="241" t="e">
        <f aca="false">O240/2</f>
        <v>#N/A</v>
      </c>
      <c r="Q240" s="240" t="e">
        <f aca="false">VLOOKUP($A240,[5]CurveFetch!$D$8:$V$1000,16,0)</f>
        <v>#N/A</v>
      </c>
      <c r="R240" s="241" t="e">
        <f aca="false">Q240/2</f>
        <v>#N/A</v>
      </c>
      <c r="S240" s="240" t="e">
        <f aca="false">VLOOKUP($A240,[5]CurveFetch!$D$8:$V$1000,16,0)</f>
        <v>#N/A</v>
      </c>
      <c r="T240" s="241" t="e">
        <f aca="false">S240/2</f>
        <v>#N/A</v>
      </c>
    </row>
    <row r="241" customFormat="false" ht="11.25" hidden="false" customHeight="false" outlineLevel="0" collapsed="false">
      <c r="A241" s="69" t="n">
        <f aca="false">DATE(YEAR(A240),MONTH(A240)+1,1)</f>
        <v>53175</v>
      </c>
      <c r="B241" s="240" t="e">
        <f aca="false">VLOOKUP($A241,[5]CurveFetch!$D$8:$R$1000,2,0)</f>
        <v>#N/A</v>
      </c>
      <c r="C241" s="240" t="e">
        <f aca="false">VLOOKUP($A241,[5]CurveFetch!$D$8:$R$1000,7,0)</f>
        <v>#N/A</v>
      </c>
      <c r="D241" s="240" t="e">
        <f aca="false">VLOOKUP($A241,[5]CurveFetch!$D$8:$R$1000,5,0)</f>
        <v>#N/A</v>
      </c>
      <c r="E241" s="240" t="e">
        <f aca="false">VLOOKUP($A241,[5]CurveFetch!$D$8:$R$1000,4,0)</f>
        <v>#N/A</v>
      </c>
      <c r="F241" s="240" t="e">
        <f aca="false">VLOOKUP($A241,[5]CurveFetch!$D$8:$R$1000,15,0)</f>
        <v>#N/A</v>
      </c>
      <c r="G241" s="240" t="e">
        <f aca="false">VLOOKUP($A241,[5]CurveFetch!$D$8:$R$1000,3,0)</f>
        <v>#N/A</v>
      </c>
      <c r="H241" s="240" t="e">
        <f aca="false">VLOOKUP($A241,[5]CurveFetch!$D$8:$R$1000,9,0)</f>
        <v>#N/A</v>
      </c>
      <c r="I241" s="240" t="e">
        <f aca="false">VLOOKUP($A241,[5]CurveFetch!$D$8:$R$1000,11,0)</f>
        <v>#N/A</v>
      </c>
      <c r="J241" s="240" t="e">
        <f aca="false">VLOOKUP($A241,[5]CurveFetch!$D$8:$R$1000,8,0)</f>
        <v>#N/A</v>
      </c>
      <c r="K241" s="240" t="e">
        <f aca="false">C241-J241</f>
        <v>#N/A</v>
      </c>
      <c r="L241" s="240" t="e">
        <f aca="false">C241-F241</f>
        <v>#N/A</v>
      </c>
      <c r="M241" s="240" t="e">
        <f aca="false">($B241+$C241)*$M$1</f>
        <v>#N/A</v>
      </c>
      <c r="N241" s="69" t="n">
        <f aca="false">DATE(YEAR(N240),MONTH(N240)+1,1)</f>
        <v>53175</v>
      </c>
      <c r="O241" s="240" t="e">
        <f aca="false">VLOOKUP($A241,[5]CurveFetch!$D$8:$V$1000,16,0)</f>
        <v>#N/A</v>
      </c>
      <c r="P241" s="241" t="e">
        <f aca="false">O241/2</f>
        <v>#N/A</v>
      </c>
      <c r="Q241" s="240" t="e">
        <f aca="false">VLOOKUP($A241,[5]CurveFetch!$D$8:$V$1000,16,0)</f>
        <v>#N/A</v>
      </c>
      <c r="R241" s="241" t="e">
        <f aca="false">Q241/2</f>
        <v>#N/A</v>
      </c>
      <c r="S241" s="240" t="e">
        <f aca="false">VLOOKUP($A241,[5]CurveFetch!$D$8:$V$1000,16,0)</f>
        <v>#N/A</v>
      </c>
      <c r="T241" s="241" t="e">
        <f aca="false">S241/2</f>
        <v>#N/A</v>
      </c>
    </row>
    <row r="242" customFormat="false" ht="11.25" hidden="false" customHeight="false" outlineLevel="0" collapsed="false">
      <c r="A242" s="69" t="n">
        <f aca="false">DATE(YEAR(A241),MONTH(A241)+1,1)</f>
        <v>53206</v>
      </c>
      <c r="B242" s="240" t="e">
        <f aca="false">VLOOKUP($A242,[5]CurveFetch!$D$8:$R$1000,2,0)</f>
        <v>#N/A</v>
      </c>
      <c r="C242" s="240" t="e">
        <f aca="false">VLOOKUP($A242,[5]CurveFetch!$D$8:$R$1000,7,0)</f>
        <v>#N/A</v>
      </c>
      <c r="D242" s="240" t="e">
        <f aca="false">VLOOKUP($A242,[5]CurveFetch!$D$8:$R$1000,5,0)</f>
        <v>#N/A</v>
      </c>
      <c r="E242" s="240" t="e">
        <f aca="false">VLOOKUP($A242,[5]CurveFetch!$D$8:$R$1000,4,0)</f>
        <v>#N/A</v>
      </c>
      <c r="F242" s="240" t="e">
        <f aca="false">VLOOKUP($A242,[5]CurveFetch!$D$8:$R$1000,15,0)</f>
        <v>#N/A</v>
      </c>
      <c r="G242" s="240" t="e">
        <f aca="false">VLOOKUP($A242,[5]CurveFetch!$D$8:$R$1000,3,0)</f>
        <v>#N/A</v>
      </c>
      <c r="H242" s="240" t="e">
        <f aca="false">VLOOKUP($A242,[5]CurveFetch!$D$8:$R$1000,9,0)</f>
        <v>#N/A</v>
      </c>
      <c r="I242" s="240" t="e">
        <f aca="false">VLOOKUP($A242,[5]CurveFetch!$D$8:$R$1000,11,0)</f>
        <v>#N/A</v>
      </c>
      <c r="J242" s="240" t="e">
        <f aca="false">VLOOKUP($A242,[5]CurveFetch!$D$8:$R$1000,8,0)</f>
        <v>#N/A</v>
      </c>
      <c r="K242" s="240" t="e">
        <f aca="false">C242-J242</f>
        <v>#N/A</v>
      </c>
      <c r="L242" s="240" t="e">
        <f aca="false">C242-F242</f>
        <v>#N/A</v>
      </c>
      <c r="M242" s="240" t="e">
        <f aca="false">($B242+$C242)*$M$1</f>
        <v>#N/A</v>
      </c>
      <c r="N242" s="69" t="n">
        <f aca="false">DATE(YEAR(N241),MONTH(N241)+1,1)</f>
        <v>53206</v>
      </c>
      <c r="O242" s="240" t="e">
        <f aca="false">VLOOKUP($A242,[5]CurveFetch!$D$8:$V$1000,16,0)</f>
        <v>#N/A</v>
      </c>
      <c r="P242" s="241" t="e">
        <f aca="false">O242/2</f>
        <v>#N/A</v>
      </c>
      <c r="Q242" s="240" t="e">
        <f aca="false">VLOOKUP($A242,[5]CurveFetch!$D$8:$V$1000,16,0)</f>
        <v>#N/A</v>
      </c>
      <c r="R242" s="241" t="e">
        <f aca="false">Q242/2</f>
        <v>#N/A</v>
      </c>
      <c r="S242" s="240" t="e">
        <f aca="false">VLOOKUP($A242,[5]CurveFetch!$D$8:$V$1000,16,0)</f>
        <v>#N/A</v>
      </c>
      <c r="T242" s="241" t="e">
        <f aca="false">S242/2</f>
        <v>#N/A</v>
      </c>
    </row>
    <row r="243" customFormat="false" ht="11.25" hidden="false" customHeight="false" outlineLevel="0" collapsed="false">
      <c r="A243" s="69" t="n">
        <f aca="false">DATE(YEAR(A242),MONTH(A242)+1,1)</f>
        <v>53236</v>
      </c>
      <c r="B243" s="240" t="e">
        <f aca="false">VLOOKUP($A243,[5]CurveFetch!$D$8:$R$1000,2,0)</f>
        <v>#N/A</v>
      </c>
      <c r="C243" s="240" t="e">
        <f aca="false">VLOOKUP($A243,[5]CurveFetch!$D$8:$R$1000,7,0)</f>
        <v>#N/A</v>
      </c>
      <c r="D243" s="240" t="e">
        <f aca="false">VLOOKUP($A243,[5]CurveFetch!$D$8:$R$1000,5,0)</f>
        <v>#N/A</v>
      </c>
      <c r="E243" s="240" t="e">
        <f aca="false">VLOOKUP($A243,[5]CurveFetch!$D$8:$R$1000,4,0)</f>
        <v>#N/A</v>
      </c>
      <c r="F243" s="240" t="e">
        <f aca="false">VLOOKUP($A243,[5]CurveFetch!$D$8:$R$1000,15,0)</f>
        <v>#N/A</v>
      </c>
      <c r="G243" s="240" t="e">
        <f aca="false">VLOOKUP($A243,[5]CurveFetch!$D$8:$R$1000,3,0)</f>
        <v>#N/A</v>
      </c>
      <c r="H243" s="240" t="e">
        <f aca="false">VLOOKUP($A243,[5]CurveFetch!$D$8:$R$1000,9,0)</f>
        <v>#N/A</v>
      </c>
      <c r="I243" s="240" t="e">
        <f aca="false">VLOOKUP($A243,[5]CurveFetch!$D$8:$R$1000,11,0)</f>
        <v>#N/A</v>
      </c>
      <c r="J243" s="240" t="e">
        <f aca="false">VLOOKUP($A243,[5]CurveFetch!$D$8:$R$1000,8,0)</f>
        <v>#N/A</v>
      </c>
      <c r="K243" s="240" t="e">
        <f aca="false">C243-J243</f>
        <v>#N/A</v>
      </c>
      <c r="L243" s="240" t="e">
        <f aca="false">C243-F243</f>
        <v>#N/A</v>
      </c>
      <c r="M243" s="240" t="e">
        <f aca="false">($B243+$C243)*$M$1</f>
        <v>#N/A</v>
      </c>
      <c r="N243" s="69" t="n">
        <f aca="false">DATE(YEAR(N242),MONTH(N242)+1,1)</f>
        <v>53236</v>
      </c>
      <c r="O243" s="240" t="e">
        <f aca="false">VLOOKUP($A243,[5]CurveFetch!$D$8:$V$1000,16,0)</f>
        <v>#N/A</v>
      </c>
      <c r="P243" s="241" t="e">
        <f aca="false">O243/2</f>
        <v>#N/A</v>
      </c>
      <c r="Q243" s="240" t="e">
        <f aca="false">VLOOKUP($A243,[5]CurveFetch!$D$8:$V$1000,16,0)</f>
        <v>#N/A</v>
      </c>
      <c r="R243" s="241" t="e">
        <f aca="false">Q243/2</f>
        <v>#N/A</v>
      </c>
      <c r="S243" s="240" t="e">
        <f aca="false">VLOOKUP($A243,[5]CurveFetch!$D$8:$V$1000,16,0)</f>
        <v>#N/A</v>
      </c>
      <c r="T243" s="241" t="e">
        <f aca="false">S243/2</f>
        <v>#N/A</v>
      </c>
    </row>
    <row r="244" customFormat="false" ht="11.25" hidden="false" customHeight="false" outlineLevel="0" collapsed="false">
      <c r="A244" s="69" t="n">
        <f aca="false">DATE(YEAR(A243),MONTH(A243)+1,1)</f>
        <v>53267</v>
      </c>
      <c r="B244" s="240" t="e">
        <f aca="false">VLOOKUP($A244,[5]CurveFetch!$D$8:$R$1000,2,0)</f>
        <v>#N/A</v>
      </c>
      <c r="C244" s="240" t="e">
        <f aca="false">VLOOKUP($A244,[5]CurveFetch!$D$8:$R$1000,7,0)</f>
        <v>#N/A</v>
      </c>
      <c r="D244" s="240" t="e">
        <f aca="false">VLOOKUP($A244,[5]CurveFetch!$D$8:$R$1000,5,0)</f>
        <v>#N/A</v>
      </c>
      <c r="E244" s="240" t="e">
        <f aca="false">VLOOKUP($A244,[5]CurveFetch!$D$8:$R$1000,4,0)</f>
        <v>#N/A</v>
      </c>
      <c r="F244" s="240" t="e">
        <f aca="false">VLOOKUP($A244,[5]CurveFetch!$D$8:$R$1000,15,0)</f>
        <v>#N/A</v>
      </c>
      <c r="G244" s="240" t="e">
        <f aca="false">VLOOKUP($A244,[5]CurveFetch!$D$8:$R$1000,3,0)</f>
        <v>#N/A</v>
      </c>
      <c r="H244" s="240" t="e">
        <f aca="false">VLOOKUP($A244,[5]CurveFetch!$D$8:$R$1000,9,0)</f>
        <v>#N/A</v>
      </c>
      <c r="I244" s="240" t="e">
        <f aca="false">VLOOKUP($A244,[5]CurveFetch!$D$8:$R$1000,11,0)</f>
        <v>#N/A</v>
      </c>
      <c r="J244" s="240" t="e">
        <f aca="false">VLOOKUP($A244,[5]CurveFetch!$D$8:$R$1000,8,0)</f>
        <v>#N/A</v>
      </c>
      <c r="K244" s="240" t="e">
        <f aca="false">C244-J244</f>
        <v>#N/A</v>
      </c>
      <c r="L244" s="240" t="e">
        <f aca="false">C244-F244</f>
        <v>#N/A</v>
      </c>
      <c r="M244" s="240" t="e">
        <f aca="false">($B244+$C244)*$M$1</f>
        <v>#N/A</v>
      </c>
      <c r="N244" s="69" t="n">
        <f aca="false">DATE(YEAR(N243),MONTH(N243)+1,1)</f>
        <v>53267</v>
      </c>
      <c r="O244" s="240" t="e">
        <f aca="false">VLOOKUP($A244,[5]CurveFetch!$D$8:$V$1000,16,0)</f>
        <v>#N/A</v>
      </c>
      <c r="P244" s="241" t="e">
        <f aca="false">O244/2</f>
        <v>#N/A</v>
      </c>
      <c r="Q244" s="240" t="e">
        <f aca="false">VLOOKUP($A244,[5]CurveFetch!$D$8:$V$1000,16,0)</f>
        <v>#N/A</v>
      </c>
      <c r="R244" s="241" t="e">
        <f aca="false">Q244/2</f>
        <v>#N/A</v>
      </c>
      <c r="S244" s="240" t="e">
        <f aca="false">VLOOKUP($A244,[5]CurveFetch!$D$8:$V$1000,16,0)</f>
        <v>#N/A</v>
      </c>
      <c r="T244" s="241" t="e">
        <f aca="false">S244/2</f>
        <v>#N/A</v>
      </c>
    </row>
    <row r="245" customFormat="false" ht="11.25" hidden="false" customHeight="false" outlineLevel="0" collapsed="false">
      <c r="A245" s="69" t="n">
        <f aca="false">DATE(YEAR(A244),MONTH(A244)+1,1)</f>
        <v>53297</v>
      </c>
      <c r="B245" s="240" t="e">
        <f aca="false">VLOOKUP($A245,[5]CurveFetch!$D$8:$R$1000,2,0)</f>
        <v>#N/A</v>
      </c>
      <c r="C245" s="240" t="e">
        <f aca="false">VLOOKUP($A245,[5]CurveFetch!$D$8:$R$1000,7,0)</f>
        <v>#N/A</v>
      </c>
      <c r="D245" s="240" t="e">
        <f aca="false">VLOOKUP($A245,[5]CurveFetch!$D$8:$R$1000,5,0)</f>
        <v>#N/A</v>
      </c>
      <c r="E245" s="240" t="e">
        <f aca="false">VLOOKUP($A245,[5]CurveFetch!$D$8:$R$1000,4,0)</f>
        <v>#N/A</v>
      </c>
      <c r="F245" s="240" t="e">
        <f aca="false">VLOOKUP($A245,[5]CurveFetch!$D$8:$R$1000,15,0)</f>
        <v>#N/A</v>
      </c>
      <c r="G245" s="240" t="e">
        <f aca="false">VLOOKUP($A245,[5]CurveFetch!$D$8:$R$1000,3,0)</f>
        <v>#N/A</v>
      </c>
      <c r="H245" s="240" t="e">
        <f aca="false">VLOOKUP($A245,[5]CurveFetch!$D$8:$R$1000,9,0)</f>
        <v>#N/A</v>
      </c>
      <c r="I245" s="240" t="e">
        <f aca="false">VLOOKUP($A245,[5]CurveFetch!$D$8:$R$1000,11,0)</f>
        <v>#N/A</v>
      </c>
      <c r="J245" s="240" t="e">
        <f aca="false">VLOOKUP($A245,[5]CurveFetch!$D$8:$R$1000,8,0)</f>
        <v>#N/A</v>
      </c>
      <c r="K245" s="240" t="e">
        <f aca="false">C245-J245</f>
        <v>#N/A</v>
      </c>
      <c r="L245" s="240" t="e">
        <f aca="false">C245-F245</f>
        <v>#N/A</v>
      </c>
      <c r="M245" s="240" t="e">
        <f aca="false">($B245+$C245)*$M$1</f>
        <v>#N/A</v>
      </c>
      <c r="N245" s="69" t="n">
        <f aca="false">DATE(YEAR(N244),MONTH(N244)+1,1)</f>
        <v>53297</v>
      </c>
      <c r="O245" s="240" t="e">
        <f aca="false">VLOOKUP($A245,[5]CurveFetch!$D$8:$V$1000,16,0)</f>
        <v>#N/A</v>
      </c>
      <c r="P245" s="241" t="e">
        <f aca="false">O245/2</f>
        <v>#N/A</v>
      </c>
      <c r="Q245" s="240" t="e">
        <f aca="false">VLOOKUP($A245,[5]CurveFetch!$D$8:$V$1000,16,0)</f>
        <v>#N/A</v>
      </c>
      <c r="R245" s="241" t="e">
        <f aca="false">Q245/2</f>
        <v>#N/A</v>
      </c>
      <c r="S245" s="240" t="e">
        <f aca="false">VLOOKUP($A245,[5]CurveFetch!$D$8:$V$1000,16,0)</f>
        <v>#N/A</v>
      </c>
      <c r="T245" s="241" t="e">
        <f aca="false">S245/2</f>
        <v>#N/A</v>
      </c>
    </row>
    <row r="246" customFormat="false" ht="11.25" hidden="false" customHeight="false" outlineLevel="0" collapsed="false">
      <c r="A246" s="69" t="n">
        <f aca="false">DATE(YEAR(A245),MONTH(A245)+1,1)</f>
        <v>53328</v>
      </c>
      <c r="B246" s="240" t="e">
        <f aca="false">VLOOKUP($A246,[5]CurveFetch!$D$8:$R$1000,2,0)</f>
        <v>#N/A</v>
      </c>
      <c r="C246" s="240" t="e">
        <f aca="false">VLOOKUP($A246,[5]CurveFetch!$D$8:$R$1000,7,0)</f>
        <v>#N/A</v>
      </c>
      <c r="D246" s="240" t="e">
        <f aca="false">VLOOKUP($A246,[5]CurveFetch!$D$8:$R$1000,5,0)</f>
        <v>#N/A</v>
      </c>
      <c r="E246" s="240" t="e">
        <f aca="false">VLOOKUP($A246,[5]CurveFetch!$D$8:$R$1000,4,0)</f>
        <v>#N/A</v>
      </c>
      <c r="F246" s="240" t="e">
        <f aca="false">VLOOKUP($A246,[5]CurveFetch!$D$8:$R$1000,15,0)</f>
        <v>#N/A</v>
      </c>
      <c r="G246" s="240" t="e">
        <f aca="false">VLOOKUP($A246,[5]CurveFetch!$D$8:$R$1000,3,0)</f>
        <v>#N/A</v>
      </c>
      <c r="H246" s="240" t="e">
        <f aca="false">VLOOKUP($A246,[5]CurveFetch!$D$8:$R$1000,9,0)</f>
        <v>#N/A</v>
      </c>
      <c r="I246" s="240" t="e">
        <f aca="false">VLOOKUP($A246,[5]CurveFetch!$D$8:$R$1000,11,0)</f>
        <v>#N/A</v>
      </c>
      <c r="J246" s="240" t="e">
        <f aca="false">VLOOKUP($A246,[5]CurveFetch!$D$8:$R$1000,8,0)</f>
        <v>#N/A</v>
      </c>
      <c r="K246" s="240" t="e">
        <f aca="false">C246-J246</f>
        <v>#N/A</v>
      </c>
      <c r="L246" s="240" t="e">
        <f aca="false">C246-F246</f>
        <v>#N/A</v>
      </c>
      <c r="M246" s="240" t="e">
        <f aca="false">($B246+$C246)*$M$1</f>
        <v>#N/A</v>
      </c>
      <c r="N246" s="69" t="n">
        <f aca="false">DATE(YEAR(N245),MONTH(N245)+1,1)</f>
        <v>53328</v>
      </c>
      <c r="O246" s="240" t="e">
        <f aca="false">VLOOKUP($A246,[5]CurveFetch!$D$8:$V$1000,16,0)</f>
        <v>#N/A</v>
      </c>
      <c r="P246" s="241" t="e">
        <f aca="false">O246/2</f>
        <v>#N/A</v>
      </c>
      <c r="Q246" s="240" t="e">
        <f aca="false">VLOOKUP($A246,[5]CurveFetch!$D$8:$V$1000,16,0)</f>
        <v>#N/A</v>
      </c>
      <c r="R246" s="241" t="e">
        <f aca="false">Q246/2</f>
        <v>#N/A</v>
      </c>
      <c r="S246" s="240" t="e">
        <f aca="false">VLOOKUP($A246,[5]CurveFetch!$D$8:$V$1000,16,0)</f>
        <v>#N/A</v>
      </c>
      <c r="T246" s="241" t="e">
        <f aca="false">S246/2</f>
        <v>#N/A</v>
      </c>
    </row>
    <row r="247" customFormat="false" ht="11.25" hidden="false" customHeight="false" outlineLevel="0" collapsed="false">
      <c r="A247" s="69" t="n">
        <f aca="false">DATE(YEAR(A246),MONTH(A246)+1,1)</f>
        <v>53359</v>
      </c>
      <c r="B247" s="240" t="e">
        <f aca="false">VLOOKUP($A247,[5]CurveFetch!$D$8:$R$1000,2,0)</f>
        <v>#N/A</v>
      </c>
      <c r="C247" s="240" t="e">
        <f aca="false">VLOOKUP($A247,[5]CurveFetch!$D$8:$R$1000,7,0)</f>
        <v>#N/A</v>
      </c>
      <c r="D247" s="240" t="e">
        <f aca="false">VLOOKUP($A247,[5]CurveFetch!$D$8:$R$1000,5,0)</f>
        <v>#N/A</v>
      </c>
      <c r="E247" s="240" t="e">
        <f aca="false">VLOOKUP($A247,[5]CurveFetch!$D$8:$R$1000,4,0)</f>
        <v>#N/A</v>
      </c>
      <c r="F247" s="240" t="e">
        <f aca="false">VLOOKUP($A247,[5]CurveFetch!$D$8:$R$1000,15,0)</f>
        <v>#N/A</v>
      </c>
      <c r="G247" s="240" t="e">
        <f aca="false">VLOOKUP($A247,[5]CurveFetch!$D$8:$R$1000,3,0)</f>
        <v>#N/A</v>
      </c>
      <c r="H247" s="240" t="e">
        <f aca="false">VLOOKUP($A247,[5]CurveFetch!$D$8:$R$1000,9,0)</f>
        <v>#N/A</v>
      </c>
      <c r="I247" s="240" t="e">
        <f aca="false">VLOOKUP($A247,[5]CurveFetch!$D$8:$R$1000,11,0)</f>
        <v>#N/A</v>
      </c>
      <c r="J247" s="240" t="e">
        <f aca="false">VLOOKUP($A247,[5]CurveFetch!$D$8:$R$1000,8,0)</f>
        <v>#N/A</v>
      </c>
      <c r="K247" s="240" t="e">
        <f aca="false">C247-J247</f>
        <v>#N/A</v>
      </c>
      <c r="L247" s="240" t="e">
        <f aca="false">C247-F247</f>
        <v>#N/A</v>
      </c>
      <c r="M247" s="240" t="e">
        <f aca="false">($B247+$C247)*$M$1</f>
        <v>#N/A</v>
      </c>
      <c r="N247" s="69" t="n">
        <f aca="false">DATE(YEAR(N246),MONTH(N246)+1,1)</f>
        <v>53359</v>
      </c>
      <c r="O247" s="240" t="e">
        <f aca="false">VLOOKUP($A247,[5]CurveFetch!$D$8:$V$1000,16,0)</f>
        <v>#N/A</v>
      </c>
      <c r="P247" s="241" t="e">
        <f aca="false">O247/2</f>
        <v>#N/A</v>
      </c>
      <c r="Q247" s="240" t="e">
        <f aca="false">VLOOKUP($A247,[5]CurveFetch!$D$8:$V$1000,16,0)</f>
        <v>#N/A</v>
      </c>
      <c r="R247" s="241" t="e">
        <f aca="false">Q247/2</f>
        <v>#N/A</v>
      </c>
      <c r="S247" s="240" t="e">
        <f aca="false">VLOOKUP($A247,[5]CurveFetch!$D$8:$V$1000,16,0)</f>
        <v>#N/A</v>
      </c>
      <c r="T247" s="241" t="e">
        <f aca="false">S247/2</f>
        <v>#N/A</v>
      </c>
    </row>
    <row r="248" customFormat="false" ht="11.25" hidden="false" customHeight="false" outlineLevel="0" collapsed="false">
      <c r="A248" s="69" t="n">
        <f aca="false">DATE(YEAR(A247),MONTH(A247)+1,1)</f>
        <v>53387</v>
      </c>
      <c r="B248" s="240" t="e">
        <f aca="false">VLOOKUP($A248,[5]CurveFetch!$D$8:$R$1000,2,0)</f>
        <v>#N/A</v>
      </c>
      <c r="C248" s="240" t="e">
        <f aca="false">VLOOKUP($A248,[5]CurveFetch!$D$8:$R$1000,7,0)</f>
        <v>#N/A</v>
      </c>
      <c r="D248" s="240" t="e">
        <f aca="false">VLOOKUP($A248,[5]CurveFetch!$D$8:$R$1000,5,0)</f>
        <v>#N/A</v>
      </c>
      <c r="E248" s="240" t="e">
        <f aca="false">VLOOKUP($A248,[5]CurveFetch!$D$8:$R$1000,4,0)</f>
        <v>#N/A</v>
      </c>
      <c r="F248" s="240" t="e">
        <f aca="false">VLOOKUP($A248,[5]CurveFetch!$D$8:$R$1000,15,0)</f>
        <v>#N/A</v>
      </c>
      <c r="G248" s="240" t="e">
        <f aca="false">VLOOKUP($A248,[5]CurveFetch!$D$8:$R$1000,3,0)</f>
        <v>#N/A</v>
      </c>
      <c r="H248" s="240" t="e">
        <f aca="false">VLOOKUP($A248,[5]CurveFetch!$D$8:$R$1000,9,0)</f>
        <v>#N/A</v>
      </c>
      <c r="I248" s="240" t="e">
        <f aca="false">VLOOKUP($A248,[5]CurveFetch!$D$8:$R$1000,11,0)</f>
        <v>#N/A</v>
      </c>
      <c r="J248" s="240" t="e">
        <f aca="false">VLOOKUP($A248,[5]CurveFetch!$D$8:$R$1000,8,0)</f>
        <v>#N/A</v>
      </c>
      <c r="K248" s="240" t="e">
        <f aca="false">C248-J248</f>
        <v>#N/A</v>
      </c>
      <c r="L248" s="240" t="e">
        <f aca="false">C248-F248</f>
        <v>#N/A</v>
      </c>
      <c r="M248" s="240" t="e">
        <f aca="false">($B248+$C248)*$M$1</f>
        <v>#N/A</v>
      </c>
      <c r="N248" s="69" t="n">
        <f aca="false">DATE(YEAR(N247),MONTH(N247)+1,1)</f>
        <v>53387</v>
      </c>
      <c r="O248" s="240" t="e">
        <f aca="false">VLOOKUP($A248,[5]CurveFetch!$D$8:$V$1000,16,0)</f>
        <v>#N/A</v>
      </c>
      <c r="P248" s="241" t="e">
        <f aca="false">O248/2</f>
        <v>#N/A</v>
      </c>
      <c r="Q248" s="240" t="e">
        <f aca="false">VLOOKUP($A248,[5]CurveFetch!$D$8:$V$1000,16,0)</f>
        <v>#N/A</v>
      </c>
      <c r="R248" s="241" t="e">
        <f aca="false">Q248/2</f>
        <v>#N/A</v>
      </c>
      <c r="S248" s="240" t="e">
        <f aca="false">VLOOKUP($A248,[5]CurveFetch!$D$8:$V$1000,16,0)</f>
        <v>#N/A</v>
      </c>
      <c r="T248" s="241" t="e">
        <f aca="false">S248/2</f>
        <v>#N/A</v>
      </c>
    </row>
    <row r="249" customFormat="false" ht="11.25" hidden="false" customHeight="false" outlineLevel="0" collapsed="false">
      <c r="A249" s="69" t="n">
        <f aca="false">DATE(YEAR(A248),MONTH(A248)+1,1)</f>
        <v>53418</v>
      </c>
      <c r="B249" s="240" t="e">
        <f aca="false">VLOOKUP($A249,[5]CurveFetch!$D$8:$R$1000,2,0)</f>
        <v>#N/A</v>
      </c>
      <c r="C249" s="240" t="e">
        <f aca="false">VLOOKUP($A249,[5]CurveFetch!$D$8:$R$1000,7,0)</f>
        <v>#N/A</v>
      </c>
      <c r="D249" s="240" t="e">
        <f aca="false">VLOOKUP($A249,[5]CurveFetch!$D$8:$R$1000,5,0)</f>
        <v>#N/A</v>
      </c>
      <c r="E249" s="240" t="e">
        <f aca="false">VLOOKUP($A249,[5]CurveFetch!$D$8:$R$1000,4,0)</f>
        <v>#N/A</v>
      </c>
      <c r="F249" s="240" t="e">
        <f aca="false">VLOOKUP($A249,[5]CurveFetch!$D$8:$R$1000,15,0)</f>
        <v>#N/A</v>
      </c>
      <c r="G249" s="240" t="e">
        <f aca="false">VLOOKUP($A249,[5]CurveFetch!$D$8:$R$1000,3,0)</f>
        <v>#N/A</v>
      </c>
      <c r="H249" s="240" t="e">
        <f aca="false">VLOOKUP($A249,[5]CurveFetch!$D$8:$R$1000,9,0)</f>
        <v>#N/A</v>
      </c>
      <c r="I249" s="240" t="e">
        <f aca="false">VLOOKUP($A249,[5]CurveFetch!$D$8:$R$1000,11,0)</f>
        <v>#N/A</v>
      </c>
      <c r="J249" s="240" t="e">
        <f aca="false">VLOOKUP($A249,[5]CurveFetch!$D$8:$R$1000,8,0)</f>
        <v>#N/A</v>
      </c>
      <c r="K249" s="240" t="e">
        <f aca="false">C249-J249</f>
        <v>#N/A</v>
      </c>
      <c r="L249" s="240" t="e">
        <f aca="false">C249-F249</f>
        <v>#N/A</v>
      </c>
      <c r="M249" s="240" t="e">
        <f aca="false">($B249+$C249)*$M$1</f>
        <v>#N/A</v>
      </c>
      <c r="N249" s="69" t="n">
        <f aca="false">DATE(YEAR(N248),MONTH(N248)+1,1)</f>
        <v>53418</v>
      </c>
      <c r="O249" s="240" t="e">
        <f aca="false">VLOOKUP($A249,[5]CurveFetch!$D$8:$V$1000,16,0)</f>
        <v>#N/A</v>
      </c>
      <c r="P249" s="241" t="e">
        <f aca="false">O249/2</f>
        <v>#N/A</v>
      </c>
      <c r="Q249" s="240" t="e">
        <f aca="false">VLOOKUP($A249,[5]CurveFetch!$D$8:$V$1000,16,0)</f>
        <v>#N/A</v>
      </c>
      <c r="R249" s="241" t="e">
        <f aca="false">Q249/2</f>
        <v>#N/A</v>
      </c>
      <c r="S249" s="240" t="e">
        <f aca="false">VLOOKUP($A249,[5]CurveFetch!$D$8:$V$1000,16,0)</f>
        <v>#N/A</v>
      </c>
      <c r="T249" s="241" t="e">
        <f aca="false">S249/2</f>
        <v>#N/A</v>
      </c>
    </row>
    <row r="250" customFormat="false" ht="11.25" hidden="false" customHeight="false" outlineLevel="0" collapsed="false">
      <c r="A250" s="69" t="n">
        <f aca="false">DATE(YEAR(A249),MONTH(A249)+1,1)</f>
        <v>53448</v>
      </c>
      <c r="B250" s="240" t="e">
        <f aca="false">VLOOKUP($A250,[5]CurveFetch!$D$8:$R$1000,2,0)</f>
        <v>#N/A</v>
      </c>
      <c r="C250" s="240" t="e">
        <f aca="false">VLOOKUP($A250,[5]CurveFetch!$D$8:$R$1000,7,0)</f>
        <v>#N/A</v>
      </c>
      <c r="D250" s="240" t="e">
        <f aca="false">VLOOKUP($A250,[5]CurveFetch!$D$8:$R$1000,5,0)</f>
        <v>#N/A</v>
      </c>
      <c r="E250" s="240" t="e">
        <f aca="false">VLOOKUP($A250,[5]CurveFetch!$D$8:$R$1000,4,0)</f>
        <v>#N/A</v>
      </c>
      <c r="F250" s="240" t="e">
        <f aca="false">VLOOKUP($A250,[5]CurveFetch!$D$8:$R$1000,15,0)</f>
        <v>#N/A</v>
      </c>
      <c r="G250" s="240" t="e">
        <f aca="false">VLOOKUP($A250,[5]CurveFetch!$D$8:$R$1000,3,0)</f>
        <v>#N/A</v>
      </c>
      <c r="H250" s="240" t="e">
        <f aca="false">VLOOKUP($A250,[5]CurveFetch!$D$8:$R$1000,9,0)</f>
        <v>#N/A</v>
      </c>
      <c r="I250" s="240" t="e">
        <f aca="false">VLOOKUP($A250,[5]CurveFetch!$D$8:$R$1000,11,0)</f>
        <v>#N/A</v>
      </c>
      <c r="J250" s="240" t="e">
        <f aca="false">VLOOKUP($A250,[5]CurveFetch!$D$8:$R$1000,8,0)</f>
        <v>#N/A</v>
      </c>
      <c r="K250" s="240" t="e">
        <f aca="false">C250-J250</f>
        <v>#N/A</v>
      </c>
      <c r="L250" s="240" t="e">
        <f aca="false">C250-F250</f>
        <v>#N/A</v>
      </c>
      <c r="M250" s="240" t="e">
        <f aca="false">($B250+$C250)*$M$1</f>
        <v>#N/A</v>
      </c>
      <c r="N250" s="69" t="n">
        <f aca="false">DATE(YEAR(N249),MONTH(N249)+1,1)</f>
        <v>53448</v>
      </c>
      <c r="O250" s="240" t="e">
        <f aca="false">VLOOKUP($A250,[5]CurveFetch!$D$8:$V$1000,16,0)</f>
        <v>#N/A</v>
      </c>
      <c r="P250" s="241" t="e">
        <f aca="false">O250/2</f>
        <v>#N/A</v>
      </c>
      <c r="Q250" s="240" t="e">
        <f aca="false">VLOOKUP($A250,[5]CurveFetch!$D$8:$V$1000,16,0)</f>
        <v>#N/A</v>
      </c>
      <c r="R250" s="241" t="e">
        <f aca="false">Q250/2</f>
        <v>#N/A</v>
      </c>
      <c r="S250" s="240" t="e">
        <f aca="false">VLOOKUP($A250,[5]CurveFetch!$D$8:$V$1000,16,0)</f>
        <v>#N/A</v>
      </c>
      <c r="T250" s="241" t="e">
        <f aca="false">S250/2</f>
        <v>#N/A</v>
      </c>
    </row>
    <row r="251" customFormat="false" ht="11.25" hidden="false" customHeight="false" outlineLevel="0" collapsed="false">
      <c r="A251" s="69" t="n">
        <f aca="false">DATE(YEAR(A250),MONTH(A250)+1,1)</f>
        <v>53479</v>
      </c>
      <c r="B251" s="240" t="e">
        <f aca="false">VLOOKUP($A251,[5]CurveFetch!$D$8:$R$1000,2,0)</f>
        <v>#N/A</v>
      </c>
      <c r="C251" s="240" t="e">
        <f aca="false">VLOOKUP($A251,[5]CurveFetch!$D$8:$R$1000,7,0)</f>
        <v>#N/A</v>
      </c>
      <c r="D251" s="240" t="e">
        <f aca="false">VLOOKUP($A251,[5]CurveFetch!$D$8:$R$1000,5,0)</f>
        <v>#N/A</v>
      </c>
      <c r="E251" s="240" t="e">
        <f aca="false">VLOOKUP($A251,[5]CurveFetch!$D$8:$R$1000,4,0)</f>
        <v>#N/A</v>
      </c>
      <c r="F251" s="240" t="e">
        <f aca="false">VLOOKUP($A251,[5]CurveFetch!$D$8:$R$1000,15,0)</f>
        <v>#N/A</v>
      </c>
      <c r="G251" s="240" t="e">
        <f aca="false">VLOOKUP($A251,[5]CurveFetch!$D$8:$R$1000,3,0)</f>
        <v>#N/A</v>
      </c>
      <c r="H251" s="240" t="e">
        <f aca="false">VLOOKUP($A251,[5]CurveFetch!$D$8:$R$1000,9,0)</f>
        <v>#N/A</v>
      </c>
      <c r="I251" s="240" t="e">
        <f aca="false">VLOOKUP($A251,[5]CurveFetch!$D$8:$R$1000,11,0)</f>
        <v>#N/A</v>
      </c>
      <c r="J251" s="240" t="e">
        <f aca="false">VLOOKUP($A251,[5]CurveFetch!$D$8:$R$1000,8,0)</f>
        <v>#N/A</v>
      </c>
      <c r="K251" s="240" t="e">
        <f aca="false">C251-J251</f>
        <v>#N/A</v>
      </c>
      <c r="L251" s="240" t="e">
        <f aca="false">C251-F251</f>
        <v>#N/A</v>
      </c>
      <c r="M251" s="240" t="e">
        <f aca="false">($B251+$C251)*$M$1</f>
        <v>#N/A</v>
      </c>
      <c r="N251" s="69" t="n">
        <f aca="false">DATE(YEAR(N250),MONTH(N250)+1,1)</f>
        <v>53479</v>
      </c>
      <c r="O251" s="240" t="e">
        <f aca="false">VLOOKUP($A251,[5]CurveFetch!$D$8:$V$1000,16,0)</f>
        <v>#N/A</v>
      </c>
      <c r="P251" s="241" t="e">
        <f aca="false">O251/2</f>
        <v>#N/A</v>
      </c>
      <c r="Q251" s="240" t="e">
        <f aca="false">VLOOKUP($A251,[5]CurveFetch!$D$8:$V$1000,16,0)</f>
        <v>#N/A</v>
      </c>
      <c r="R251" s="241" t="e">
        <f aca="false">Q251/2</f>
        <v>#N/A</v>
      </c>
      <c r="S251" s="240" t="e">
        <f aca="false">VLOOKUP($A251,[5]CurveFetch!$D$8:$V$1000,16,0)</f>
        <v>#N/A</v>
      </c>
      <c r="T251" s="241" t="e">
        <f aca="false">S251/2</f>
        <v>#N/A</v>
      </c>
    </row>
    <row r="252" customFormat="false" ht="11.25" hidden="false" customHeight="false" outlineLevel="0" collapsed="false">
      <c r="A252" s="69" t="n">
        <f aca="false">DATE(YEAR(A251),MONTH(A251)+1,1)</f>
        <v>53509</v>
      </c>
      <c r="B252" s="240" t="e">
        <f aca="false">VLOOKUP($A252,[5]CurveFetch!$D$8:$R$1000,2,0)</f>
        <v>#N/A</v>
      </c>
      <c r="C252" s="240" t="e">
        <f aca="false">VLOOKUP($A252,[5]CurveFetch!$D$8:$R$1000,7,0)</f>
        <v>#N/A</v>
      </c>
      <c r="D252" s="240" t="e">
        <f aca="false">VLOOKUP($A252,[5]CurveFetch!$D$8:$R$1000,5,0)</f>
        <v>#N/A</v>
      </c>
      <c r="E252" s="240" t="e">
        <f aca="false">VLOOKUP($A252,[5]CurveFetch!$D$8:$R$1000,4,0)</f>
        <v>#N/A</v>
      </c>
      <c r="F252" s="240" t="e">
        <f aca="false">VLOOKUP($A252,[5]CurveFetch!$D$8:$R$1000,15,0)</f>
        <v>#N/A</v>
      </c>
      <c r="G252" s="240" t="e">
        <f aca="false">VLOOKUP($A252,[5]CurveFetch!$D$8:$R$1000,3,0)</f>
        <v>#N/A</v>
      </c>
      <c r="H252" s="240" t="e">
        <f aca="false">VLOOKUP($A252,[5]CurveFetch!$D$8:$R$1000,9,0)</f>
        <v>#N/A</v>
      </c>
      <c r="I252" s="240" t="e">
        <f aca="false">VLOOKUP($A252,[5]CurveFetch!$D$8:$R$1000,11,0)</f>
        <v>#N/A</v>
      </c>
      <c r="J252" s="240" t="e">
        <f aca="false">VLOOKUP($A252,[5]CurveFetch!$D$8:$R$1000,8,0)</f>
        <v>#N/A</v>
      </c>
      <c r="K252" s="240" t="e">
        <f aca="false">C252-J252</f>
        <v>#N/A</v>
      </c>
      <c r="L252" s="240" t="e">
        <f aca="false">C252-F252</f>
        <v>#N/A</v>
      </c>
      <c r="M252" s="240" t="e">
        <f aca="false">($B252+$C252)*$M$1</f>
        <v>#N/A</v>
      </c>
      <c r="N252" s="69" t="n">
        <f aca="false">DATE(YEAR(N251),MONTH(N251)+1,1)</f>
        <v>53509</v>
      </c>
      <c r="O252" s="240" t="e">
        <f aca="false">VLOOKUP($A252,[5]CurveFetch!$D$8:$V$1000,16,0)</f>
        <v>#N/A</v>
      </c>
      <c r="P252" s="241" t="e">
        <f aca="false">O252/2</f>
        <v>#N/A</v>
      </c>
      <c r="Q252" s="240" t="e">
        <f aca="false">VLOOKUP($A252,[5]CurveFetch!$D$8:$V$1000,16,0)</f>
        <v>#N/A</v>
      </c>
      <c r="R252" s="241" t="e">
        <f aca="false">Q252/2</f>
        <v>#N/A</v>
      </c>
      <c r="S252" s="240" t="e">
        <f aca="false">VLOOKUP($A252,[5]CurveFetch!$D$8:$V$1000,16,0)</f>
        <v>#N/A</v>
      </c>
      <c r="T252" s="241" t="e">
        <f aca="false">S252/2</f>
        <v>#N/A</v>
      </c>
    </row>
    <row r="253" customFormat="false" ht="11.25" hidden="false" customHeight="false" outlineLevel="0" collapsed="false">
      <c r="A253" s="69" t="n">
        <f aca="false">DATE(YEAR(A252),MONTH(A252)+1,1)</f>
        <v>53540</v>
      </c>
      <c r="B253" s="240" t="e">
        <f aca="false">VLOOKUP($A253,[5]CurveFetch!$D$8:$R$1000,2,0)</f>
        <v>#N/A</v>
      </c>
      <c r="C253" s="240" t="e">
        <f aca="false">VLOOKUP($A253,[5]CurveFetch!$D$8:$R$1000,7,0)</f>
        <v>#N/A</v>
      </c>
      <c r="D253" s="240" t="e">
        <f aca="false">VLOOKUP($A253,[5]CurveFetch!$D$8:$R$1000,5,0)</f>
        <v>#N/A</v>
      </c>
      <c r="E253" s="240" t="e">
        <f aca="false">VLOOKUP($A253,[5]CurveFetch!$D$8:$R$1000,4,0)</f>
        <v>#N/A</v>
      </c>
      <c r="F253" s="240" t="e">
        <f aca="false">VLOOKUP($A253,[5]CurveFetch!$D$8:$R$1000,15,0)</f>
        <v>#N/A</v>
      </c>
      <c r="G253" s="240" t="e">
        <f aca="false">VLOOKUP($A253,[5]CurveFetch!$D$8:$R$1000,3,0)</f>
        <v>#N/A</v>
      </c>
      <c r="H253" s="240" t="e">
        <f aca="false">VLOOKUP($A253,[5]CurveFetch!$D$8:$R$1000,9,0)</f>
        <v>#N/A</v>
      </c>
      <c r="I253" s="240" t="e">
        <f aca="false">VLOOKUP($A253,[5]CurveFetch!$D$8:$R$1000,11,0)</f>
        <v>#N/A</v>
      </c>
      <c r="J253" s="240" t="e">
        <f aca="false">VLOOKUP($A253,[5]CurveFetch!$D$8:$R$1000,8,0)</f>
        <v>#N/A</v>
      </c>
      <c r="K253" s="240" t="e">
        <f aca="false">C253-J253</f>
        <v>#N/A</v>
      </c>
      <c r="L253" s="240" t="e">
        <f aca="false">C253-F253</f>
        <v>#N/A</v>
      </c>
      <c r="M253" s="240" t="e">
        <f aca="false">($B253+$C253)*$M$1</f>
        <v>#N/A</v>
      </c>
      <c r="N253" s="69" t="n">
        <f aca="false">DATE(YEAR(N252),MONTH(N252)+1,1)</f>
        <v>53540</v>
      </c>
      <c r="O253" s="240" t="e">
        <f aca="false">VLOOKUP($A253,[5]CurveFetch!$D$8:$V$1000,16,0)</f>
        <v>#N/A</v>
      </c>
      <c r="P253" s="241" t="e">
        <f aca="false">O253/2</f>
        <v>#N/A</v>
      </c>
      <c r="Q253" s="240" t="e">
        <f aca="false">VLOOKUP($A253,[5]CurveFetch!$D$8:$V$1000,16,0)</f>
        <v>#N/A</v>
      </c>
      <c r="R253" s="241" t="e">
        <f aca="false">Q253/2</f>
        <v>#N/A</v>
      </c>
      <c r="S253" s="240" t="e">
        <f aca="false">VLOOKUP($A253,[5]CurveFetch!$D$8:$V$1000,16,0)</f>
        <v>#N/A</v>
      </c>
      <c r="T253" s="241" t="e">
        <f aca="false">S253/2</f>
        <v>#N/A</v>
      </c>
    </row>
    <row r="254" customFormat="false" ht="11.25" hidden="false" customHeight="false" outlineLevel="0" collapsed="false">
      <c r="A254" s="69" t="n">
        <f aca="false">DATE(YEAR(A253),MONTH(A253)+1,1)</f>
        <v>53571</v>
      </c>
      <c r="B254" s="240" t="e">
        <f aca="false">VLOOKUP($A254,[5]CurveFetch!$D$8:$R$1000,2,0)</f>
        <v>#N/A</v>
      </c>
      <c r="C254" s="240" t="e">
        <f aca="false">VLOOKUP($A254,[5]CurveFetch!$D$8:$R$1000,7,0)</f>
        <v>#N/A</v>
      </c>
      <c r="D254" s="240" t="e">
        <f aca="false">VLOOKUP($A254,[5]CurveFetch!$D$8:$R$1000,5,0)</f>
        <v>#N/A</v>
      </c>
      <c r="E254" s="240" t="e">
        <f aca="false">VLOOKUP($A254,[5]CurveFetch!$D$8:$R$1000,4,0)</f>
        <v>#N/A</v>
      </c>
      <c r="F254" s="240" t="e">
        <f aca="false">VLOOKUP($A254,[5]CurveFetch!$D$8:$R$1000,15,0)</f>
        <v>#N/A</v>
      </c>
      <c r="G254" s="240" t="e">
        <f aca="false">VLOOKUP($A254,[5]CurveFetch!$D$8:$R$1000,3,0)</f>
        <v>#N/A</v>
      </c>
      <c r="H254" s="240" t="e">
        <f aca="false">VLOOKUP($A254,[5]CurveFetch!$D$8:$R$1000,9,0)</f>
        <v>#N/A</v>
      </c>
      <c r="I254" s="240" t="e">
        <f aca="false">VLOOKUP($A254,[5]CurveFetch!$D$8:$R$1000,11,0)</f>
        <v>#N/A</v>
      </c>
      <c r="J254" s="240" t="e">
        <f aca="false">VLOOKUP($A254,[5]CurveFetch!$D$8:$R$1000,8,0)</f>
        <v>#N/A</v>
      </c>
      <c r="K254" s="240" t="e">
        <f aca="false">C254-J254</f>
        <v>#N/A</v>
      </c>
      <c r="L254" s="240" t="e">
        <f aca="false">C254-F254</f>
        <v>#N/A</v>
      </c>
      <c r="M254" s="240" t="e">
        <f aca="false">($B254+$C254)*$M$1</f>
        <v>#N/A</v>
      </c>
      <c r="N254" s="69" t="n">
        <f aca="false">DATE(YEAR(N253),MONTH(N253)+1,1)</f>
        <v>53571</v>
      </c>
      <c r="O254" s="240" t="e">
        <f aca="false">VLOOKUP($A254,[5]CurveFetch!$D$8:$V$1000,16,0)</f>
        <v>#N/A</v>
      </c>
      <c r="P254" s="241" t="e">
        <f aca="false">O254/2</f>
        <v>#N/A</v>
      </c>
      <c r="Q254" s="240" t="e">
        <f aca="false">VLOOKUP($A254,[5]CurveFetch!$D$8:$V$1000,16,0)</f>
        <v>#N/A</v>
      </c>
      <c r="R254" s="241" t="e">
        <f aca="false">Q254/2</f>
        <v>#N/A</v>
      </c>
      <c r="S254" s="240" t="e">
        <f aca="false">VLOOKUP($A254,[5]CurveFetch!$D$8:$V$1000,16,0)</f>
        <v>#N/A</v>
      </c>
      <c r="T254" s="241" t="e">
        <f aca="false">S254/2</f>
        <v>#N/A</v>
      </c>
    </row>
    <row r="255" customFormat="false" ht="11.25" hidden="false" customHeight="false" outlineLevel="0" collapsed="false">
      <c r="A255" s="69" t="n">
        <f aca="false">DATE(YEAR(A254),MONTH(A254)+1,1)</f>
        <v>53601</v>
      </c>
      <c r="B255" s="240" t="e">
        <f aca="false">VLOOKUP($A255,[5]CurveFetch!$D$8:$R$1000,2,0)</f>
        <v>#N/A</v>
      </c>
      <c r="C255" s="240" t="e">
        <f aca="false">VLOOKUP($A255,[5]CurveFetch!$D$8:$R$1000,7,0)</f>
        <v>#N/A</v>
      </c>
      <c r="D255" s="240" t="e">
        <f aca="false">VLOOKUP($A255,[5]CurveFetch!$D$8:$R$1000,5,0)</f>
        <v>#N/A</v>
      </c>
      <c r="E255" s="240" t="e">
        <f aca="false">VLOOKUP($A255,[5]CurveFetch!$D$8:$R$1000,4,0)</f>
        <v>#N/A</v>
      </c>
      <c r="F255" s="240" t="e">
        <f aca="false">VLOOKUP($A255,[5]CurveFetch!$D$8:$R$1000,15,0)</f>
        <v>#N/A</v>
      </c>
      <c r="G255" s="240" t="e">
        <f aca="false">VLOOKUP($A255,[5]CurveFetch!$D$8:$R$1000,3,0)</f>
        <v>#N/A</v>
      </c>
      <c r="H255" s="240" t="e">
        <f aca="false">VLOOKUP($A255,[5]CurveFetch!$D$8:$R$1000,9,0)</f>
        <v>#N/A</v>
      </c>
      <c r="I255" s="240" t="e">
        <f aca="false">VLOOKUP($A255,[5]CurveFetch!$D$8:$R$1000,11,0)</f>
        <v>#N/A</v>
      </c>
      <c r="J255" s="240" t="e">
        <f aca="false">VLOOKUP($A255,[5]CurveFetch!$D$8:$R$1000,8,0)</f>
        <v>#N/A</v>
      </c>
      <c r="K255" s="240" t="e">
        <f aca="false">C255-J255</f>
        <v>#N/A</v>
      </c>
      <c r="L255" s="240" t="e">
        <f aca="false">C255-F255</f>
        <v>#N/A</v>
      </c>
      <c r="M255" s="240" t="e">
        <f aca="false">($B255+$C255)*$M$1</f>
        <v>#N/A</v>
      </c>
      <c r="N255" s="69" t="n">
        <f aca="false">DATE(YEAR(N254),MONTH(N254)+1,1)</f>
        <v>53601</v>
      </c>
      <c r="O255" s="240" t="e">
        <f aca="false">VLOOKUP($A255,[5]CurveFetch!$D$8:$V$1000,16,0)</f>
        <v>#N/A</v>
      </c>
      <c r="P255" s="241" t="e">
        <f aca="false">O255/2</f>
        <v>#N/A</v>
      </c>
      <c r="Q255" s="240" t="e">
        <f aca="false">VLOOKUP($A255,[5]CurveFetch!$D$8:$V$1000,16,0)</f>
        <v>#N/A</v>
      </c>
      <c r="R255" s="241" t="e">
        <f aca="false">Q255/2</f>
        <v>#N/A</v>
      </c>
      <c r="S255" s="240" t="e">
        <f aca="false">VLOOKUP($A255,[5]CurveFetch!$D$8:$V$1000,16,0)</f>
        <v>#N/A</v>
      </c>
      <c r="T255" s="241" t="e">
        <f aca="false">S255/2</f>
        <v>#N/A</v>
      </c>
    </row>
    <row r="256" customFormat="false" ht="11.25" hidden="false" customHeight="false" outlineLevel="0" collapsed="false">
      <c r="A256" s="69" t="n">
        <f aca="false">DATE(YEAR(A255),MONTH(A255)+1,1)</f>
        <v>53632</v>
      </c>
      <c r="B256" s="240" t="e">
        <f aca="false">VLOOKUP($A256,[5]CurveFetch!$D$8:$R$1000,2,0)</f>
        <v>#N/A</v>
      </c>
      <c r="C256" s="240" t="e">
        <f aca="false">VLOOKUP($A256,[5]CurveFetch!$D$8:$R$1000,7,0)</f>
        <v>#N/A</v>
      </c>
      <c r="D256" s="240" t="e">
        <f aca="false">VLOOKUP($A256,[5]CurveFetch!$D$8:$R$1000,5,0)</f>
        <v>#N/A</v>
      </c>
      <c r="E256" s="240" t="e">
        <f aca="false">VLOOKUP($A256,[5]CurveFetch!$D$8:$R$1000,4,0)</f>
        <v>#N/A</v>
      </c>
      <c r="F256" s="240" t="e">
        <f aca="false">VLOOKUP($A256,[5]CurveFetch!$D$8:$R$1000,15,0)</f>
        <v>#N/A</v>
      </c>
      <c r="G256" s="240" t="e">
        <f aca="false">VLOOKUP($A256,[5]CurveFetch!$D$8:$R$1000,3,0)</f>
        <v>#N/A</v>
      </c>
      <c r="H256" s="240" t="e">
        <f aca="false">VLOOKUP($A256,[5]CurveFetch!$D$8:$R$1000,9,0)</f>
        <v>#N/A</v>
      </c>
      <c r="I256" s="240" t="e">
        <f aca="false">VLOOKUP($A256,[5]CurveFetch!$D$8:$R$1000,11,0)</f>
        <v>#N/A</v>
      </c>
      <c r="J256" s="240" t="e">
        <f aca="false">VLOOKUP($A256,[5]CurveFetch!$D$8:$R$1000,8,0)</f>
        <v>#N/A</v>
      </c>
      <c r="K256" s="240" t="e">
        <f aca="false">C256-J256</f>
        <v>#N/A</v>
      </c>
      <c r="L256" s="240" t="e">
        <f aca="false">C256-F256</f>
        <v>#N/A</v>
      </c>
      <c r="M256" s="240" t="e">
        <f aca="false">($B256+$C256)*$M$1</f>
        <v>#N/A</v>
      </c>
      <c r="N256" s="69" t="n">
        <f aca="false">DATE(YEAR(N255),MONTH(N255)+1,1)</f>
        <v>53632</v>
      </c>
      <c r="O256" s="240" t="e">
        <f aca="false">VLOOKUP($A256,[5]CurveFetch!$D$8:$V$1000,16,0)</f>
        <v>#N/A</v>
      </c>
      <c r="P256" s="241" t="e">
        <f aca="false">O256/2</f>
        <v>#N/A</v>
      </c>
      <c r="Q256" s="240" t="e">
        <f aca="false">VLOOKUP($A256,[5]CurveFetch!$D$8:$V$1000,16,0)</f>
        <v>#N/A</v>
      </c>
      <c r="R256" s="241" t="e">
        <f aca="false">Q256/2</f>
        <v>#N/A</v>
      </c>
      <c r="S256" s="240" t="e">
        <f aca="false">VLOOKUP($A256,[5]CurveFetch!$D$8:$V$1000,16,0)</f>
        <v>#N/A</v>
      </c>
      <c r="T256" s="241" t="e">
        <f aca="false">S256/2</f>
        <v>#N/A</v>
      </c>
    </row>
    <row r="257" customFormat="false" ht="11.25" hidden="false" customHeight="false" outlineLevel="0" collapsed="false">
      <c r="A257" s="69" t="n">
        <f aca="false">DATE(YEAR(A256),MONTH(A256)+1,1)</f>
        <v>53662</v>
      </c>
      <c r="B257" s="240" t="e">
        <f aca="false">VLOOKUP($A257,[5]CurveFetch!$D$8:$R$1000,2,0)</f>
        <v>#N/A</v>
      </c>
      <c r="C257" s="240" t="e">
        <f aca="false">VLOOKUP($A257,[5]CurveFetch!$D$8:$R$1000,7,0)</f>
        <v>#N/A</v>
      </c>
      <c r="D257" s="240" t="e">
        <f aca="false">VLOOKUP($A257,[5]CurveFetch!$D$8:$R$1000,5,0)</f>
        <v>#N/A</v>
      </c>
      <c r="E257" s="240" t="e">
        <f aca="false">VLOOKUP($A257,[5]CurveFetch!$D$8:$R$1000,4,0)</f>
        <v>#N/A</v>
      </c>
      <c r="F257" s="240" t="e">
        <f aca="false">VLOOKUP($A257,[5]CurveFetch!$D$8:$R$1000,15,0)</f>
        <v>#N/A</v>
      </c>
      <c r="G257" s="240" t="e">
        <f aca="false">VLOOKUP($A257,[5]CurveFetch!$D$8:$R$1000,3,0)</f>
        <v>#N/A</v>
      </c>
      <c r="H257" s="240" t="e">
        <f aca="false">VLOOKUP($A257,[5]CurveFetch!$D$8:$R$1000,9,0)</f>
        <v>#N/A</v>
      </c>
      <c r="I257" s="240" t="e">
        <f aca="false">VLOOKUP($A257,[5]CurveFetch!$D$8:$R$1000,11,0)</f>
        <v>#N/A</v>
      </c>
      <c r="J257" s="240" t="e">
        <f aca="false">VLOOKUP($A257,[5]CurveFetch!$D$8:$R$1000,8,0)</f>
        <v>#N/A</v>
      </c>
      <c r="K257" s="240" t="e">
        <f aca="false">C257-J257</f>
        <v>#N/A</v>
      </c>
      <c r="L257" s="240" t="e">
        <f aca="false">C257-F257</f>
        <v>#N/A</v>
      </c>
      <c r="M257" s="240" t="e">
        <f aca="false">($B257+$C257)*$M$1</f>
        <v>#N/A</v>
      </c>
      <c r="N257" s="69" t="n">
        <f aca="false">DATE(YEAR(N256),MONTH(N256)+1,1)</f>
        <v>53662</v>
      </c>
      <c r="O257" s="240" t="e">
        <f aca="false">VLOOKUP($A257,[5]CurveFetch!$D$8:$V$1000,16,0)</f>
        <v>#N/A</v>
      </c>
      <c r="P257" s="241" t="e">
        <f aca="false">O257/2</f>
        <v>#N/A</v>
      </c>
      <c r="Q257" s="240" t="e">
        <f aca="false">VLOOKUP($A257,[5]CurveFetch!$D$8:$V$1000,16,0)</f>
        <v>#N/A</v>
      </c>
      <c r="R257" s="241" t="e">
        <f aca="false">Q257/2</f>
        <v>#N/A</v>
      </c>
      <c r="S257" s="240" t="e">
        <f aca="false">VLOOKUP($A257,[5]CurveFetch!$D$8:$V$1000,16,0)</f>
        <v>#N/A</v>
      </c>
      <c r="T257" s="241" t="e">
        <f aca="false">S257/2</f>
        <v>#N/A</v>
      </c>
    </row>
    <row r="258" customFormat="false" ht="11.25" hidden="false" customHeight="false" outlineLevel="0" collapsed="false">
      <c r="A258" s="69" t="n">
        <f aca="false">DATE(YEAR(A257),MONTH(A257)+1,1)</f>
        <v>53693</v>
      </c>
      <c r="B258" s="240" t="e">
        <f aca="false">VLOOKUP($A258,[5]CurveFetch!$D$8:$R$1000,2,0)</f>
        <v>#N/A</v>
      </c>
      <c r="C258" s="240" t="e">
        <f aca="false">VLOOKUP($A258,[5]CurveFetch!$D$8:$R$1000,7,0)</f>
        <v>#N/A</v>
      </c>
      <c r="D258" s="240" t="e">
        <f aca="false">VLOOKUP($A258,[5]CurveFetch!$D$8:$R$1000,5,0)</f>
        <v>#N/A</v>
      </c>
      <c r="E258" s="240" t="e">
        <f aca="false">VLOOKUP($A258,[5]CurveFetch!$D$8:$R$1000,4,0)</f>
        <v>#N/A</v>
      </c>
      <c r="F258" s="240" t="e">
        <f aca="false">VLOOKUP($A258,[5]CurveFetch!$D$8:$R$1000,15,0)</f>
        <v>#N/A</v>
      </c>
      <c r="G258" s="240" t="e">
        <f aca="false">VLOOKUP($A258,[5]CurveFetch!$D$8:$R$1000,3,0)</f>
        <v>#N/A</v>
      </c>
      <c r="H258" s="240" t="e">
        <f aca="false">VLOOKUP($A258,[5]CurveFetch!$D$8:$R$1000,9,0)</f>
        <v>#N/A</v>
      </c>
      <c r="I258" s="240" t="e">
        <f aca="false">VLOOKUP($A258,[5]CurveFetch!$D$8:$R$1000,11,0)</f>
        <v>#N/A</v>
      </c>
      <c r="J258" s="240" t="e">
        <f aca="false">VLOOKUP($A258,[5]CurveFetch!$D$8:$R$1000,8,0)</f>
        <v>#N/A</v>
      </c>
      <c r="K258" s="240" t="e">
        <f aca="false">C258-J258</f>
        <v>#N/A</v>
      </c>
      <c r="L258" s="240" t="e">
        <f aca="false">C258-F258</f>
        <v>#N/A</v>
      </c>
      <c r="M258" s="240" t="e">
        <f aca="false">($B258+$C258)*$M$1</f>
        <v>#N/A</v>
      </c>
      <c r="N258" s="69" t="n">
        <f aca="false">DATE(YEAR(N257),MONTH(N257)+1,1)</f>
        <v>53693</v>
      </c>
      <c r="O258" s="240" t="e">
        <f aca="false">VLOOKUP($A258,[5]CurveFetch!$D$8:$V$1000,16,0)</f>
        <v>#N/A</v>
      </c>
      <c r="P258" s="241" t="e">
        <f aca="false">O258/2</f>
        <v>#N/A</v>
      </c>
      <c r="Q258" s="240" t="e">
        <f aca="false">VLOOKUP($A258,[5]CurveFetch!$D$8:$V$1000,16,0)</f>
        <v>#N/A</v>
      </c>
      <c r="R258" s="241" t="e">
        <f aca="false">Q258/2</f>
        <v>#N/A</v>
      </c>
      <c r="S258" s="240" t="e">
        <f aca="false">VLOOKUP($A258,[5]CurveFetch!$D$8:$V$1000,16,0)</f>
        <v>#N/A</v>
      </c>
      <c r="T258" s="241" t="e">
        <f aca="false">S258/2</f>
        <v>#N/A</v>
      </c>
    </row>
    <row r="259" customFormat="false" ht="11.25" hidden="false" customHeight="false" outlineLevel="0" collapsed="false">
      <c r="A259" s="69" t="n">
        <f aca="false">DATE(YEAR(A258),MONTH(A258)+1,1)</f>
        <v>53724</v>
      </c>
      <c r="B259" s="240" t="e">
        <f aca="false">VLOOKUP($A259,[5]CurveFetch!$D$8:$R$1000,2,0)</f>
        <v>#N/A</v>
      </c>
      <c r="C259" s="240" t="e">
        <f aca="false">VLOOKUP($A259,[5]CurveFetch!$D$8:$R$1000,7,0)</f>
        <v>#N/A</v>
      </c>
      <c r="D259" s="240" t="e">
        <f aca="false">VLOOKUP($A259,[5]CurveFetch!$D$8:$R$1000,5,0)</f>
        <v>#N/A</v>
      </c>
      <c r="E259" s="240" t="e">
        <f aca="false">VLOOKUP($A259,[5]CurveFetch!$D$8:$R$1000,4,0)</f>
        <v>#N/A</v>
      </c>
      <c r="F259" s="240" t="e">
        <f aca="false">VLOOKUP($A259,[5]CurveFetch!$D$8:$R$1000,15,0)</f>
        <v>#N/A</v>
      </c>
      <c r="G259" s="240" t="e">
        <f aca="false">VLOOKUP($A259,[5]CurveFetch!$D$8:$R$1000,3,0)</f>
        <v>#N/A</v>
      </c>
      <c r="H259" s="240" t="e">
        <f aca="false">VLOOKUP($A259,[5]CurveFetch!$D$8:$R$1000,9,0)</f>
        <v>#N/A</v>
      </c>
      <c r="I259" s="240" t="e">
        <f aca="false">VLOOKUP($A259,[5]CurveFetch!$D$8:$R$1000,11,0)</f>
        <v>#N/A</v>
      </c>
      <c r="J259" s="240" t="e">
        <f aca="false">VLOOKUP($A259,[5]CurveFetch!$D$8:$R$1000,8,0)</f>
        <v>#N/A</v>
      </c>
      <c r="K259" s="240" t="e">
        <f aca="false">C259-J259</f>
        <v>#N/A</v>
      </c>
      <c r="L259" s="240" t="e">
        <f aca="false">C259-F259</f>
        <v>#N/A</v>
      </c>
      <c r="M259" s="240" t="e">
        <f aca="false">($B259+$C259)*$M$1</f>
        <v>#N/A</v>
      </c>
      <c r="N259" s="69" t="n">
        <f aca="false">DATE(YEAR(N258),MONTH(N258)+1,1)</f>
        <v>53724</v>
      </c>
      <c r="O259" s="240" t="e">
        <f aca="false">VLOOKUP($A259,[5]CurveFetch!$D$8:$V$1000,16,0)</f>
        <v>#N/A</v>
      </c>
      <c r="P259" s="241" t="e">
        <f aca="false">O259/2</f>
        <v>#N/A</v>
      </c>
      <c r="Q259" s="240" t="e">
        <f aca="false">VLOOKUP($A259,[5]CurveFetch!$D$8:$V$1000,16,0)</f>
        <v>#N/A</v>
      </c>
      <c r="R259" s="241" t="e">
        <f aca="false">Q259/2</f>
        <v>#N/A</v>
      </c>
      <c r="S259" s="240" t="e">
        <f aca="false">VLOOKUP($A259,[5]CurveFetch!$D$8:$V$1000,16,0)</f>
        <v>#N/A</v>
      </c>
      <c r="T259" s="241" t="e">
        <f aca="false">S259/2</f>
        <v>#N/A</v>
      </c>
    </row>
    <row r="260" customFormat="false" ht="11.25" hidden="false" customHeight="false" outlineLevel="0" collapsed="false">
      <c r="A260" s="69" t="n">
        <f aca="false">DATE(YEAR(A259),MONTH(A259)+1,1)</f>
        <v>53752</v>
      </c>
      <c r="B260" s="240" t="e">
        <f aca="false">VLOOKUP($A260,[5]CurveFetch!$D$8:$R$1000,2,0)</f>
        <v>#N/A</v>
      </c>
      <c r="C260" s="240" t="e">
        <f aca="false">VLOOKUP($A260,[5]CurveFetch!$D$8:$R$1000,7,0)</f>
        <v>#N/A</v>
      </c>
      <c r="D260" s="240" t="e">
        <f aca="false">VLOOKUP($A260,[5]CurveFetch!$D$8:$R$1000,5,0)</f>
        <v>#N/A</v>
      </c>
      <c r="E260" s="240" t="e">
        <f aca="false">VLOOKUP($A260,[5]CurveFetch!$D$8:$R$1000,4,0)</f>
        <v>#N/A</v>
      </c>
      <c r="F260" s="240" t="e">
        <f aca="false">VLOOKUP($A260,[5]CurveFetch!$D$8:$R$1000,15,0)</f>
        <v>#N/A</v>
      </c>
      <c r="G260" s="240" t="e">
        <f aca="false">VLOOKUP($A260,[5]CurveFetch!$D$8:$R$1000,3,0)</f>
        <v>#N/A</v>
      </c>
      <c r="H260" s="240" t="e">
        <f aca="false">VLOOKUP($A260,[5]CurveFetch!$D$8:$R$1000,9,0)</f>
        <v>#N/A</v>
      </c>
      <c r="I260" s="240" t="e">
        <f aca="false">VLOOKUP($A260,[5]CurveFetch!$D$8:$R$1000,11,0)</f>
        <v>#N/A</v>
      </c>
      <c r="J260" s="240" t="e">
        <f aca="false">VLOOKUP($A260,[5]CurveFetch!$D$8:$R$1000,8,0)</f>
        <v>#N/A</v>
      </c>
      <c r="K260" s="240" t="e">
        <f aca="false">C260-J260</f>
        <v>#N/A</v>
      </c>
      <c r="L260" s="240" t="e">
        <f aca="false">C260-F260</f>
        <v>#N/A</v>
      </c>
      <c r="M260" s="240" t="e">
        <f aca="false">($B260+$C260)*$M$1</f>
        <v>#N/A</v>
      </c>
      <c r="N260" s="69" t="n">
        <f aca="false">DATE(YEAR(N259),MONTH(N259)+1,1)</f>
        <v>53752</v>
      </c>
      <c r="O260" s="240" t="e">
        <f aca="false">VLOOKUP($A260,[5]CurveFetch!$D$8:$V$1000,16,0)</f>
        <v>#N/A</v>
      </c>
      <c r="P260" s="241" t="e">
        <f aca="false">O260/2</f>
        <v>#N/A</v>
      </c>
      <c r="Q260" s="240" t="e">
        <f aca="false">VLOOKUP($A260,[5]CurveFetch!$D$8:$V$1000,16,0)</f>
        <v>#N/A</v>
      </c>
      <c r="R260" s="241" t="e">
        <f aca="false">Q260/2</f>
        <v>#N/A</v>
      </c>
      <c r="S260" s="240" t="e">
        <f aca="false">VLOOKUP($A260,[5]CurveFetch!$D$8:$V$1000,16,0)</f>
        <v>#N/A</v>
      </c>
      <c r="T260" s="241" t="e">
        <f aca="false">S260/2</f>
        <v>#N/A</v>
      </c>
    </row>
    <row r="261" customFormat="false" ht="11.25" hidden="false" customHeight="false" outlineLevel="0" collapsed="false">
      <c r="A261" s="69" t="n">
        <f aca="false">DATE(YEAR(A260),MONTH(A260)+1,1)</f>
        <v>53783</v>
      </c>
      <c r="B261" s="240" t="e">
        <f aca="false">VLOOKUP($A261,[5]CurveFetch!$D$8:$R$1000,2,0)</f>
        <v>#N/A</v>
      </c>
      <c r="C261" s="240" t="e">
        <f aca="false">VLOOKUP($A261,[5]CurveFetch!$D$8:$R$1000,7,0)</f>
        <v>#N/A</v>
      </c>
      <c r="D261" s="240" t="e">
        <f aca="false">VLOOKUP($A261,[5]CurveFetch!$D$8:$R$1000,5,0)</f>
        <v>#N/A</v>
      </c>
      <c r="E261" s="240" t="e">
        <f aca="false">VLOOKUP($A261,[5]CurveFetch!$D$8:$R$1000,4,0)</f>
        <v>#N/A</v>
      </c>
      <c r="F261" s="240" t="e">
        <f aca="false">VLOOKUP($A261,[5]CurveFetch!$D$8:$R$1000,15,0)</f>
        <v>#N/A</v>
      </c>
      <c r="G261" s="240" t="e">
        <f aca="false">VLOOKUP($A261,[5]CurveFetch!$D$8:$R$1000,3,0)</f>
        <v>#N/A</v>
      </c>
      <c r="H261" s="240" t="e">
        <f aca="false">VLOOKUP($A261,[5]CurveFetch!$D$8:$R$1000,9,0)</f>
        <v>#N/A</v>
      </c>
      <c r="I261" s="240" t="e">
        <f aca="false">VLOOKUP($A261,[5]CurveFetch!$D$8:$R$1000,11,0)</f>
        <v>#N/A</v>
      </c>
      <c r="J261" s="240" t="e">
        <f aca="false">VLOOKUP($A261,[5]CurveFetch!$D$8:$R$1000,8,0)</f>
        <v>#N/A</v>
      </c>
      <c r="K261" s="240" t="e">
        <f aca="false">C261-J261</f>
        <v>#N/A</v>
      </c>
      <c r="L261" s="240" t="e">
        <f aca="false">C261-F261</f>
        <v>#N/A</v>
      </c>
      <c r="M261" s="240" t="e">
        <f aca="false">($B261+$C261)*$M$1</f>
        <v>#N/A</v>
      </c>
      <c r="N261" s="69" t="n">
        <f aca="false">DATE(YEAR(N260),MONTH(N260)+1,1)</f>
        <v>53783</v>
      </c>
      <c r="O261" s="240" t="e">
        <f aca="false">VLOOKUP($A261,[5]CurveFetch!$D$8:$V$1000,16,0)</f>
        <v>#N/A</v>
      </c>
      <c r="P261" s="241" t="e">
        <f aca="false">O261/2</f>
        <v>#N/A</v>
      </c>
      <c r="Q261" s="240" t="e">
        <f aca="false">VLOOKUP($A261,[5]CurveFetch!$D$8:$V$1000,16,0)</f>
        <v>#N/A</v>
      </c>
      <c r="R261" s="241" t="e">
        <f aca="false">Q261/2</f>
        <v>#N/A</v>
      </c>
      <c r="S261" s="240" t="e">
        <f aca="false">VLOOKUP($A261,[5]CurveFetch!$D$8:$V$1000,16,0)</f>
        <v>#N/A</v>
      </c>
      <c r="T261" s="241" t="e">
        <f aca="false">S261/2</f>
        <v>#N/A</v>
      </c>
    </row>
    <row r="262" customFormat="false" ht="11.25" hidden="false" customHeight="false" outlineLevel="0" collapsed="false">
      <c r="A262" s="69" t="n">
        <f aca="false">DATE(YEAR(A261),MONTH(A261)+1,1)</f>
        <v>53813</v>
      </c>
      <c r="B262" s="240" t="e">
        <f aca="false">VLOOKUP($A262,[5]CurveFetch!$D$8:$R$1000,2,0)</f>
        <v>#N/A</v>
      </c>
      <c r="C262" s="240" t="e">
        <f aca="false">VLOOKUP($A262,[5]CurveFetch!$D$8:$R$1000,7,0)</f>
        <v>#N/A</v>
      </c>
      <c r="D262" s="240" t="e">
        <f aca="false">VLOOKUP($A262,[5]CurveFetch!$D$8:$R$1000,5,0)</f>
        <v>#N/A</v>
      </c>
      <c r="E262" s="240" t="e">
        <f aca="false">VLOOKUP($A262,[5]CurveFetch!$D$8:$R$1000,4,0)</f>
        <v>#N/A</v>
      </c>
      <c r="F262" s="240" t="e">
        <f aca="false">VLOOKUP($A262,[5]CurveFetch!$D$8:$R$1000,15,0)</f>
        <v>#N/A</v>
      </c>
      <c r="G262" s="240" t="e">
        <f aca="false">VLOOKUP($A262,[5]CurveFetch!$D$8:$R$1000,3,0)</f>
        <v>#N/A</v>
      </c>
      <c r="H262" s="240" t="e">
        <f aca="false">VLOOKUP($A262,[5]CurveFetch!$D$8:$R$1000,9,0)</f>
        <v>#N/A</v>
      </c>
      <c r="I262" s="240" t="e">
        <f aca="false">VLOOKUP($A262,[5]CurveFetch!$D$8:$R$1000,11,0)</f>
        <v>#N/A</v>
      </c>
      <c r="J262" s="240" t="e">
        <f aca="false">VLOOKUP($A262,[5]CurveFetch!$D$8:$R$1000,8,0)</f>
        <v>#N/A</v>
      </c>
      <c r="K262" s="240" t="e">
        <f aca="false">C262-J262</f>
        <v>#N/A</v>
      </c>
      <c r="L262" s="240" t="e">
        <f aca="false">C262-F262</f>
        <v>#N/A</v>
      </c>
      <c r="M262" s="240" t="e">
        <f aca="false">($B262+$C262)*$M$1</f>
        <v>#N/A</v>
      </c>
      <c r="N262" s="69" t="n">
        <f aca="false">DATE(YEAR(N261),MONTH(N261)+1,1)</f>
        <v>53813</v>
      </c>
      <c r="O262" s="240" t="e">
        <f aca="false">VLOOKUP($A262,[5]CurveFetch!$D$8:$V$1000,16,0)</f>
        <v>#N/A</v>
      </c>
      <c r="P262" s="241" t="e">
        <f aca="false">O262/2</f>
        <v>#N/A</v>
      </c>
      <c r="Q262" s="240" t="e">
        <f aca="false">VLOOKUP($A262,[5]CurveFetch!$D$8:$V$1000,16,0)</f>
        <v>#N/A</v>
      </c>
      <c r="R262" s="241" t="e">
        <f aca="false">Q262/2</f>
        <v>#N/A</v>
      </c>
      <c r="S262" s="240" t="e">
        <f aca="false">VLOOKUP($A262,[5]CurveFetch!$D$8:$V$1000,16,0)</f>
        <v>#N/A</v>
      </c>
      <c r="T262" s="241" t="e">
        <f aca="false">S262/2</f>
        <v>#N/A</v>
      </c>
    </row>
    <row r="263" customFormat="false" ht="11.25" hidden="false" customHeight="false" outlineLevel="0" collapsed="false">
      <c r="A263" s="69" t="n">
        <f aca="false">DATE(YEAR(A262),MONTH(A262)+1,1)</f>
        <v>53844</v>
      </c>
      <c r="B263" s="240" t="e">
        <f aca="false">VLOOKUP($A263,[5]CurveFetch!$D$8:$R$1000,2,0)</f>
        <v>#N/A</v>
      </c>
      <c r="C263" s="240" t="e">
        <f aca="false">VLOOKUP($A263,[5]CurveFetch!$D$8:$R$1000,7,0)</f>
        <v>#N/A</v>
      </c>
      <c r="D263" s="240" t="e">
        <f aca="false">VLOOKUP($A263,[5]CurveFetch!$D$8:$R$1000,5,0)</f>
        <v>#N/A</v>
      </c>
      <c r="E263" s="240" t="e">
        <f aca="false">VLOOKUP($A263,[5]CurveFetch!$D$8:$R$1000,4,0)</f>
        <v>#N/A</v>
      </c>
      <c r="F263" s="240" t="e">
        <f aca="false">VLOOKUP($A263,[5]CurveFetch!$D$8:$R$1000,15,0)</f>
        <v>#N/A</v>
      </c>
      <c r="G263" s="240" t="e">
        <f aca="false">VLOOKUP($A263,[5]CurveFetch!$D$8:$R$1000,3,0)</f>
        <v>#N/A</v>
      </c>
      <c r="H263" s="240" t="e">
        <f aca="false">VLOOKUP($A263,[5]CurveFetch!$D$8:$R$1000,9,0)</f>
        <v>#N/A</v>
      </c>
      <c r="I263" s="240" t="e">
        <f aca="false">VLOOKUP($A263,[5]CurveFetch!$D$8:$R$1000,11,0)</f>
        <v>#N/A</v>
      </c>
      <c r="J263" s="240" t="e">
        <f aca="false">VLOOKUP($A263,[5]CurveFetch!$D$8:$R$1000,8,0)</f>
        <v>#N/A</v>
      </c>
      <c r="K263" s="240" t="e">
        <f aca="false">C263-J263</f>
        <v>#N/A</v>
      </c>
      <c r="L263" s="240" t="e">
        <f aca="false">C263-F263</f>
        <v>#N/A</v>
      </c>
      <c r="M263" s="240" t="e">
        <f aca="false">($B263+$C263)*$M$1</f>
        <v>#N/A</v>
      </c>
      <c r="N263" s="69" t="n">
        <f aca="false">DATE(YEAR(N262),MONTH(N262)+1,1)</f>
        <v>53844</v>
      </c>
      <c r="O263" s="240" t="e">
        <f aca="false">VLOOKUP($A263,[5]CurveFetch!$D$8:$V$1000,16,0)</f>
        <v>#N/A</v>
      </c>
      <c r="P263" s="241" t="e">
        <f aca="false">O263/2</f>
        <v>#N/A</v>
      </c>
      <c r="Q263" s="240" t="e">
        <f aca="false">VLOOKUP($A263,[5]CurveFetch!$D$8:$V$1000,16,0)</f>
        <v>#N/A</v>
      </c>
      <c r="R263" s="241" t="e">
        <f aca="false">Q263/2</f>
        <v>#N/A</v>
      </c>
      <c r="S263" s="240" t="e">
        <f aca="false">VLOOKUP($A263,[5]CurveFetch!$D$8:$V$1000,16,0)</f>
        <v>#N/A</v>
      </c>
      <c r="T263" s="241" t="e">
        <f aca="false">S263/2</f>
        <v>#N/A</v>
      </c>
    </row>
    <row r="264" customFormat="false" ht="11.25" hidden="false" customHeight="false" outlineLevel="0" collapsed="false">
      <c r="A264" s="69" t="n">
        <f aca="false">DATE(YEAR(A263),MONTH(A263)+1,1)</f>
        <v>53874</v>
      </c>
      <c r="B264" s="240" t="e">
        <f aca="false">VLOOKUP($A264,[5]CurveFetch!$D$8:$R$1000,2,0)</f>
        <v>#N/A</v>
      </c>
      <c r="C264" s="240" t="e">
        <f aca="false">VLOOKUP($A264,[5]CurveFetch!$D$8:$R$1000,7,0)</f>
        <v>#N/A</v>
      </c>
      <c r="D264" s="240" t="e">
        <f aca="false">VLOOKUP($A264,[5]CurveFetch!$D$8:$R$1000,5,0)</f>
        <v>#N/A</v>
      </c>
      <c r="E264" s="240" t="e">
        <f aca="false">VLOOKUP($A264,[5]CurveFetch!$D$8:$R$1000,4,0)</f>
        <v>#N/A</v>
      </c>
      <c r="F264" s="240" t="e">
        <f aca="false">VLOOKUP($A264,[5]CurveFetch!$D$8:$R$1000,15,0)</f>
        <v>#N/A</v>
      </c>
      <c r="G264" s="240" t="e">
        <f aca="false">VLOOKUP($A264,[5]CurveFetch!$D$8:$R$1000,3,0)</f>
        <v>#N/A</v>
      </c>
      <c r="H264" s="240" t="e">
        <f aca="false">VLOOKUP($A264,[5]CurveFetch!$D$8:$R$1000,9,0)</f>
        <v>#N/A</v>
      </c>
      <c r="I264" s="240" t="e">
        <f aca="false">VLOOKUP($A264,[5]CurveFetch!$D$8:$R$1000,11,0)</f>
        <v>#N/A</v>
      </c>
      <c r="J264" s="240" t="e">
        <f aca="false">VLOOKUP($A264,[5]CurveFetch!$D$8:$R$1000,8,0)</f>
        <v>#N/A</v>
      </c>
      <c r="K264" s="240" t="e">
        <f aca="false">C264-J264</f>
        <v>#N/A</v>
      </c>
      <c r="L264" s="240" t="e">
        <f aca="false">C264-F264</f>
        <v>#N/A</v>
      </c>
      <c r="M264" s="240" t="e">
        <f aca="false">($B264+$C264)*$M$1</f>
        <v>#N/A</v>
      </c>
      <c r="N264" s="69" t="n">
        <f aca="false">DATE(YEAR(N263),MONTH(N263)+1,1)</f>
        <v>53874</v>
      </c>
      <c r="O264" s="240" t="e">
        <f aca="false">VLOOKUP($A264,[5]CurveFetch!$D$8:$V$1000,16,0)</f>
        <v>#N/A</v>
      </c>
      <c r="P264" s="241" t="e">
        <f aca="false">O264/2</f>
        <v>#N/A</v>
      </c>
      <c r="Q264" s="240" t="e">
        <f aca="false">VLOOKUP($A264,[5]CurveFetch!$D$8:$V$1000,16,0)</f>
        <v>#N/A</v>
      </c>
      <c r="R264" s="241" t="e">
        <f aca="false">Q264/2</f>
        <v>#N/A</v>
      </c>
      <c r="S264" s="240" t="e">
        <f aca="false">VLOOKUP($A264,[5]CurveFetch!$D$8:$V$1000,16,0)</f>
        <v>#N/A</v>
      </c>
      <c r="T264" s="241" t="e">
        <f aca="false">S264/2</f>
        <v>#N/A</v>
      </c>
    </row>
    <row r="265" customFormat="false" ht="11.25" hidden="false" customHeight="false" outlineLevel="0" collapsed="false">
      <c r="A265" s="69" t="n">
        <f aca="false">DATE(YEAR(A264),MONTH(A264)+1,1)</f>
        <v>53905</v>
      </c>
      <c r="B265" s="240" t="e">
        <f aca="false">VLOOKUP($A265,[5]CurveFetch!$D$8:$R$1000,2,0)</f>
        <v>#N/A</v>
      </c>
      <c r="C265" s="240" t="e">
        <f aca="false">VLOOKUP($A265,[5]CurveFetch!$D$8:$R$1000,7,0)</f>
        <v>#N/A</v>
      </c>
      <c r="D265" s="240" t="e">
        <f aca="false">VLOOKUP($A265,[5]CurveFetch!$D$8:$R$1000,5,0)</f>
        <v>#N/A</v>
      </c>
      <c r="E265" s="240" t="e">
        <f aca="false">VLOOKUP($A265,[5]CurveFetch!$D$8:$R$1000,4,0)</f>
        <v>#N/A</v>
      </c>
      <c r="F265" s="240" t="e">
        <f aca="false">VLOOKUP($A265,[5]CurveFetch!$D$8:$R$1000,15,0)</f>
        <v>#N/A</v>
      </c>
      <c r="G265" s="240" t="e">
        <f aca="false">VLOOKUP($A265,[5]CurveFetch!$D$8:$R$1000,3,0)</f>
        <v>#N/A</v>
      </c>
      <c r="H265" s="240" t="e">
        <f aca="false">VLOOKUP($A265,[5]CurveFetch!$D$8:$R$1000,9,0)</f>
        <v>#N/A</v>
      </c>
      <c r="I265" s="240" t="e">
        <f aca="false">VLOOKUP($A265,[5]CurveFetch!$D$8:$R$1000,11,0)</f>
        <v>#N/A</v>
      </c>
      <c r="J265" s="240" t="e">
        <f aca="false">VLOOKUP($A265,[5]CurveFetch!$D$8:$R$1000,8,0)</f>
        <v>#N/A</v>
      </c>
      <c r="K265" s="240" t="e">
        <f aca="false">C265-J265</f>
        <v>#N/A</v>
      </c>
      <c r="L265" s="240" t="e">
        <f aca="false">C265-F265</f>
        <v>#N/A</v>
      </c>
      <c r="M265" s="240" t="e">
        <f aca="false">($B265+$C265)*$M$1</f>
        <v>#N/A</v>
      </c>
      <c r="N265" s="69" t="n">
        <f aca="false">DATE(YEAR(N264),MONTH(N264)+1,1)</f>
        <v>53905</v>
      </c>
      <c r="O265" s="240" t="e">
        <f aca="false">VLOOKUP($A265,[5]CurveFetch!$D$8:$V$1000,16,0)</f>
        <v>#N/A</v>
      </c>
      <c r="P265" s="241" t="e">
        <f aca="false">O265/2</f>
        <v>#N/A</v>
      </c>
      <c r="Q265" s="240" t="e">
        <f aca="false">VLOOKUP($A265,[5]CurveFetch!$D$8:$V$1000,16,0)</f>
        <v>#N/A</v>
      </c>
      <c r="R265" s="241" t="e">
        <f aca="false">Q265/2</f>
        <v>#N/A</v>
      </c>
      <c r="S265" s="240" t="e">
        <f aca="false">VLOOKUP($A265,[5]CurveFetch!$D$8:$V$1000,16,0)</f>
        <v>#N/A</v>
      </c>
      <c r="T265" s="241" t="e">
        <f aca="false">S265/2</f>
        <v>#N/A</v>
      </c>
    </row>
    <row r="266" customFormat="false" ht="11.25" hidden="false" customHeight="false" outlineLevel="0" collapsed="false">
      <c r="A266" s="69" t="n">
        <f aca="false">DATE(YEAR(A265),MONTH(A265)+1,1)</f>
        <v>53936</v>
      </c>
      <c r="B266" s="240" t="e">
        <f aca="false">VLOOKUP($A266,[5]CurveFetch!$D$8:$R$1000,2,0)</f>
        <v>#N/A</v>
      </c>
      <c r="C266" s="240" t="e">
        <f aca="false">VLOOKUP($A266,[5]CurveFetch!$D$8:$R$1000,7,0)</f>
        <v>#N/A</v>
      </c>
      <c r="D266" s="240" t="e">
        <f aca="false">VLOOKUP($A266,[5]CurveFetch!$D$8:$R$1000,5,0)</f>
        <v>#N/A</v>
      </c>
      <c r="E266" s="240" t="e">
        <f aca="false">VLOOKUP($A266,[5]CurveFetch!$D$8:$R$1000,4,0)</f>
        <v>#N/A</v>
      </c>
      <c r="F266" s="240" t="e">
        <f aca="false">VLOOKUP($A266,[5]CurveFetch!$D$8:$R$1000,15,0)</f>
        <v>#N/A</v>
      </c>
      <c r="G266" s="240" t="e">
        <f aca="false">VLOOKUP($A266,[5]CurveFetch!$D$8:$R$1000,3,0)</f>
        <v>#N/A</v>
      </c>
      <c r="H266" s="240" t="e">
        <f aca="false">VLOOKUP($A266,[5]CurveFetch!$D$8:$R$1000,9,0)</f>
        <v>#N/A</v>
      </c>
      <c r="I266" s="240" t="e">
        <f aca="false">VLOOKUP($A266,[5]CurveFetch!$D$8:$R$1000,11,0)</f>
        <v>#N/A</v>
      </c>
      <c r="J266" s="240" t="e">
        <f aca="false">VLOOKUP($A266,[5]CurveFetch!$D$8:$R$1000,8,0)</f>
        <v>#N/A</v>
      </c>
      <c r="K266" s="240" t="e">
        <f aca="false">C266-J266</f>
        <v>#N/A</v>
      </c>
      <c r="L266" s="240" t="e">
        <f aca="false">C266-F266</f>
        <v>#N/A</v>
      </c>
      <c r="M266" s="240" t="e">
        <f aca="false">($B266+$C266)*$M$1</f>
        <v>#N/A</v>
      </c>
      <c r="N266" s="69" t="n">
        <f aca="false">DATE(YEAR(N265),MONTH(N265)+1,1)</f>
        <v>53936</v>
      </c>
      <c r="O266" s="240" t="e">
        <f aca="false">VLOOKUP($A266,[5]CurveFetch!$D$8:$V$1000,16,0)</f>
        <v>#N/A</v>
      </c>
      <c r="P266" s="241" t="e">
        <f aca="false">O266/2</f>
        <v>#N/A</v>
      </c>
      <c r="Q266" s="240" t="e">
        <f aca="false">VLOOKUP($A266,[5]CurveFetch!$D$8:$V$1000,16,0)</f>
        <v>#N/A</v>
      </c>
      <c r="R266" s="241" t="e">
        <f aca="false">Q266/2</f>
        <v>#N/A</v>
      </c>
      <c r="S266" s="240" t="e">
        <f aca="false">VLOOKUP($A266,[5]CurveFetch!$D$8:$V$1000,16,0)</f>
        <v>#N/A</v>
      </c>
      <c r="T266" s="241" t="e">
        <f aca="false">S266/2</f>
        <v>#N/A</v>
      </c>
    </row>
    <row r="267" customFormat="false" ht="11.25" hidden="false" customHeight="false" outlineLevel="0" collapsed="false">
      <c r="A267" s="69" t="n">
        <f aca="false">DATE(YEAR(A266),MONTH(A266)+1,1)</f>
        <v>53966</v>
      </c>
      <c r="B267" s="240" t="e">
        <f aca="false">VLOOKUP($A267,[5]CurveFetch!$D$8:$R$1000,2,0)</f>
        <v>#N/A</v>
      </c>
      <c r="C267" s="240" t="e">
        <f aca="false">VLOOKUP($A267,[5]CurveFetch!$D$8:$R$1000,7,0)</f>
        <v>#N/A</v>
      </c>
      <c r="D267" s="240" t="e">
        <f aca="false">VLOOKUP($A267,[5]CurveFetch!$D$8:$R$1000,5,0)</f>
        <v>#N/A</v>
      </c>
      <c r="E267" s="240" t="e">
        <f aca="false">VLOOKUP($A267,[5]CurveFetch!$D$8:$R$1000,4,0)</f>
        <v>#N/A</v>
      </c>
      <c r="F267" s="240" t="e">
        <f aca="false">VLOOKUP($A267,[5]CurveFetch!$D$8:$R$1000,15,0)</f>
        <v>#N/A</v>
      </c>
      <c r="G267" s="240" t="e">
        <f aca="false">VLOOKUP($A267,[5]CurveFetch!$D$8:$R$1000,3,0)</f>
        <v>#N/A</v>
      </c>
      <c r="H267" s="240" t="e">
        <f aca="false">VLOOKUP($A267,[5]CurveFetch!$D$8:$R$1000,9,0)</f>
        <v>#N/A</v>
      </c>
      <c r="I267" s="240" t="e">
        <f aca="false">VLOOKUP($A267,[5]CurveFetch!$D$8:$R$1000,11,0)</f>
        <v>#N/A</v>
      </c>
      <c r="J267" s="240" t="e">
        <f aca="false">VLOOKUP($A267,[5]CurveFetch!$D$8:$R$1000,8,0)</f>
        <v>#N/A</v>
      </c>
      <c r="K267" s="240" t="e">
        <f aca="false">C267-J267</f>
        <v>#N/A</v>
      </c>
      <c r="L267" s="240" t="e">
        <f aca="false">C267-F267</f>
        <v>#N/A</v>
      </c>
      <c r="M267" s="240" t="e">
        <f aca="false">($B267+$C267)*$M$1</f>
        <v>#N/A</v>
      </c>
      <c r="N267" s="69" t="n">
        <f aca="false">DATE(YEAR(N266),MONTH(N266)+1,1)</f>
        <v>53966</v>
      </c>
      <c r="O267" s="240" t="e">
        <f aca="false">VLOOKUP($A267,[5]CurveFetch!$D$8:$V$1000,16,0)</f>
        <v>#N/A</v>
      </c>
      <c r="P267" s="241" t="e">
        <f aca="false">O267/2</f>
        <v>#N/A</v>
      </c>
      <c r="Q267" s="240" t="e">
        <f aca="false">VLOOKUP($A267,[5]CurveFetch!$D$8:$V$1000,16,0)</f>
        <v>#N/A</v>
      </c>
      <c r="R267" s="241" t="e">
        <f aca="false">Q267/2</f>
        <v>#N/A</v>
      </c>
      <c r="S267" s="240" t="e">
        <f aca="false">VLOOKUP($A267,[5]CurveFetch!$D$8:$V$1000,16,0)</f>
        <v>#N/A</v>
      </c>
      <c r="T267" s="241" t="e">
        <f aca="false">S267/2</f>
        <v>#N/A</v>
      </c>
    </row>
    <row r="268" customFormat="false" ht="11.25" hidden="false" customHeight="false" outlineLevel="0" collapsed="false">
      <c r="A268" s="69" t="n">
        <f aca="false">DATE(YEAR(A267),MONTH(A267)+1,1)</f>
        <v>53997</v>
      </c>
      <c r="B268" s="240" t="e">
        <f aca="false">VLOOKUP($A268,[5]CurveFetch!$D$8:$R$1000,2,0)</f>
        <v>#N/A</v>
      </c>
      <c r="C268" s="240" t="e">
        <f aca="false">VLOOKUP($A268,[5]CurveFetch!$D$8:$R$1000,7,0)</f>
        <v>#N/A</v>
      </c>
      <c r="D268" s="240" t="e">
        <f aca="false">VLOOKUP($A268,[5]CurveFetch!$D$8:$R$1000,5,0)</f>
        <v>#N/A</v>
      </c>
      <c r="E268" s="240" t="e">
        <f aca="false">VLOOKUP($A268,[5]CurveFetch!$D$8:$R$1000,4,0)</f>
        <v>#N/A</v>
      </c>
      <c r="F268" s="240" t="e">
        <f aca="false">VLOOKUP($A268,[5]CurveFetch!$D$8:$R$1000,15,0)</f>
        <v>#N/A</v>
      </c>
      <c r="G268" s="240" t="e">
        <f aca="false">VLOOKUP($A268,[5]CurveFetch!$D$8:$R$1000,3,0)</f>
        <v>#N/A</v>
      </c>
      <c r="H268" s="240" t="e">
        <f aca="false">VLOOKUP($A268,[5]CurveFetch!$D$8:$R$1000,9,0)</f>
        <v>#N/A</v>
      </c>
      <c r="I268" s="240" t="e">
        <f aca="false">VLOOKUP($A268,[5]CurveFetch!$D$8:$R$1000,11,0)</f>
        <v>#N/A</v>
      </c>
      <c r="J268" s="240" t="e">
        <f aca="false">VLOOKUP($A268,[5]CurveFetch!$D$8:$R$1000,8,0)</f>
        <v>#N/A</v>
      </c>
      <c r="K268" s="240" t="e">
        <f aca="false">C268-J268</f>
        <v>#N/A</v>
      </c>
      <c r="L268" s="240" t="e">
        <f aca="false">C268-F268</f>
        <v>#N/A</v>
      </c>
      <c r="M268" s="240" t="e">
        <f aca="false">($B268+$C268)*$M$1</f>
        <v>#N/A</v>
      </c>
      <c r="N268" s="69" t="n">
        <f aca="false">DATE(YEAR(N267),MONTH(N267)+1,1)</f>
        <v>53997</v>
      </c>
      <c r="O268" s="240" t="e">
        <f aca="false">VLOOKUP($A268,[5]CurveFetch!$D$8:$V$1000,16,0)</f>
        <v>#N/A</v>
      </c>
      <c r="P268" s="241" t="e">
        <f aca="false">O268/2</f>
        <v>#N/A</v>
      </c>
      <c r="Q268" s="240" t="e">
        <f aca="false">VLOOKUP($A268,[5]CurveFetch!$D$8:$V$1000,16,0)</f>
        <v>#N/A</v>
      </c>
      <c r="R268" s="241" t="e">
        <f aca="false">Q268/2</f>
        <v>#N/A</v>
      </c>
      <c r="S268" s="240" t="e">
        <f aca="false">VLOOKUP($A268,[5]CurveFetch!$D$8:$V$1000,16,0)</f>
        <v>#N/A</v>
      </c>
      <c r="T268" s="241" t="e">
        <f aca="false">S268/2</f>
        <v>#N/A</v>
      </c>
    </row>
    <row r="269" customFormat="false" ht="11.25" hidden="false" customHeight="false" outlineLevel="0" collapsed="false">
      <c r="A269" s="69" t="n">
        <f aca="false">DATE(YEAR(A268),MONTH(A268)+1,1)</f>
        <v>54027</v>
      </c>
      <c r="B269" s="240" t="e">
        <f aca="false">VLOOKUP($A269,[5]CurveFetch!$D$8:$R$1000,2,0)</f>
        <v>#N/A</v>
      </c>
      <c r="C269" s="240" t="e">
        <f aca="false">VLOOKUP($A269,[5]CurveFetch!$D$8:$R$1000,7,0)</f>
        <v>#N/A</v>
      </c>
      <c r="D269" s="240" t="e">
        <f aca="false">VLOOKUP($A269,[5]CurveFetch!$D$8:$R$1000,5,0)</f>
        <v>#N/A</v>
      </c>
      <c r="E269" s="240" t="e">
        <f aca="false">VLOOKUP($A269,[5]CurveFetch!$D$8:$R$1000,4,0)</f>
        <v>#N/A</v>
      </c>
      <c r="F269" s="240" t="e">
        <f aca="false">VLOOKUP($A269,[5]CurveFetch!$D$8:$R$1000,15,0)</f>
        <v>#N/A</v>
      </c>
      <c r="G269" s="240" t="e">
        <f aca="false">VLOOKUP($A269,[5]CurveFetch!$D$8:$R$1000,3,0)</f>
        <v>#N/A</v>
      </c>
      <c r="H269" s="240" t="e">
        <f aca="false">VLOOKUP($A269,[5]CurveFetch!$D$8:$R$1000,9,0)</f>
        <v>#N/A</v>
      </c>
      <c r="I269" s="240" t="e">
        <f aca="false">VLOOKUP($A269,[5]CurveFetch!$D$8:$R$1000,11,0)</f>
        <v>#N/A</v>
      </c>
      <c r="J269" s="240" t="e">
        <f aca="false">VLOOKUP($A269,[5]CurveFetch!$D$8:$R$1000,8,0)</f>
        <v>#N/A</v>
      </c>
      <c r="K269" s="240" t="e">
        <f aca="false">C269-J269</f>
        <v>#N/A</v>
      </c>
      <c r="L269" s="240" t="e">
        <f aca="false">C269-F269</f>
        <v>#N/A</v>
      </c>
      <c r="M269" s="240" t="e">
        <f aca="false">($B269+$C269)*$M$1</f>
        <v>#N/A</v>
      </c>
      <c r="N269" s="69" t="n">
        <f aca="false">DATE(YEAR(N268),MONTH(N268)+1,1)</f>
        <v>54027</v>
      </c>
      <c r="O269" s="240" t="e">
        <f aca="false">VLOOKUP($A269,[5]CurveFetch!$D$8:$V$1000,16,0)</f>
        <v>#N/A</v>
      </c>
      <c r="P269" s="241" t="e">
        <f aca="false">O269/2</f>
        <v>#N/A</v>
      </c>
      <c r="Q269" s="240" t="e">
        <f aca="false">VLOOKUP($A269,[5]CurveFetch!$D$8:$V$1000,16,0)</f>
        <v>#N/A</v>
      </c>
      <c r="R269" s="241" t="e">
        <f aca="false">Q269/2</f>
        <v>#N/A</v>
      </c>
      <c r="S269" s="240" t="e">
        <f aca="false">VLOOKUP($A269,[5]CurveFetch!$D$8:$V$1000,16,0)</f>
        <v>#N/A</v>
      </c>
      <c r="T269" s="241" t="e">
        <f aca="false">S269/2</f>
        <v>#N/A</v>
      </c>
    </row>
    <row r="270" customFormat="false" ht="11.25" hidden="false" customHeight="false" outlineLevel="0" collapsed="false">
      <c r="A270" s="69" t="n">
        <f aca="false">DATE(YEAR(A269),MONTH(A269)+1,1)</f>
        <v>54058</v>
      </c>
      <c r="B270" s="240" t="e">
        <f aca="false">VLOOKUP($A270,[5]CurveFetch!$D$8:$R$1000,2,0)</f>
        <v>#N/A</v>
      </c>
      <c r="C270" s="240" t="e">
        <f aca="false">VLOOKUP($A270,[5]CurveFetch!$D$8:$R$1000,7,0)</f>
        <v>#N/A</v>
      </c>
      <c r="D270" s="240" t="e">
        <f aca="false">VLOOKUP($A270,[5]CurveFetch!$D$8:$R$1000,5,0)</f>
        <v>#N/A</v>
      </c>
      <c r="E270" s="240" t="e">
        <f aca="false">VLOOKUP($A270,[5]CurveFetch!$D$8:$R$1000,4,0)</f>
        <v>#N/A</v>
      </c>
      <c r="F270" s="240" t="e">
        <f aca="false">VLOOKUP($A270,[5]CurveFetch!$D$8:$R$1000,15,0)</f>
        <v>#N/A</v>
      </c>
      <c r="G270" s="240" t="e">
        <f aca="false">VLOOKUP($A270,[5]CurveFetch!$D$8:$R$1000,3,0)</f>
        <v>#N/A</v>
      </c>
      <c r="H270" s="240" t="e">
        <f aca="false">VLOOKUP($A270,[5]CurveFetch!$D$8:$R$1000,9,0)</f>
        <v>#N/A</v>
      </c>
      <c r="I270" s="240" t="e">
        <f aca="false">VLOOKUP($A270,[5]CurveFetch!$D$8:$R$1000,11,0)</f>
        <v>#N/A</v>
      </c>
      <c r="J270" s="240" t="e">
        <f aca="false">VLOOKUP($A270,[5]CurveFetch!$D$8:$R$1000,8,0)</f>
        <v>#N/A</v>
      </c>
      <c r="K270" s="240" t="e">
        <f aca="false">C270-J270</f>
        <v>#N/A</v>
      </c>
      <c r="L270" s="240" t="e">
        <f aca="false">C270-F270</f>
        <v>#N/A</v>
      </c>
      <c r="M270" s="240" t="e">
        <f aca="false">($B270+$C270)*$M$1</f>
        <v>#N/A</v>
      </c>
      <c r="N270" s="69" t="n">
        <f aca="false">DATE(YEAR(N269),MONTH(N269)+1,1)</f>
        <v>54058</v>
      </c>
      <c r="O270" s="240" t="e">
        <f aca="false">VLOOKUP($A270,[5]CurveFetch!$D$8:$V$1000,16,0)</f>
        <v>#N/A</v>
      </c>
      <c r="P270" s="241" t="e">
        <f aca="false">O270/2</f>
        <v>#N/A</v>
      </c>
      <c r="Q270" s="240" t="e">
        <f aca="false">VLOOKUP($A270,[5]CurveFetch!$D$8:$V$1000,16,0)</f>
        <v>#N/A</v>
      </c>
      <c r="R270" s="241" t="e">
        <f aca="false">Q270/2</f>
        <v>#N/A</v>
      </c>
      <c r="S270" s="240" t="e">
        <f aca="false">VLOOKUP($A270,[5]CurveFetch!$D$8:$V$1000,16,0)</f>
        <v>#N/A</v>
      </c>
      <c r="T270" s="241" t="e">
        <f aca="false">S270/2</f>
        <v>#N/A</v>
      </c>
    </row>
    <row r="271" customFormat="false" ht="11.25" hidden="false" customHeight="false" outlineLevel="0" collapsed="false">
      <c r="O271" s="251"/>
      <c r="P271" s="251"/>
      <c r="Q271" s="251"/>
      <c r="R271" s="251"/>
      <c r="S271" s="251"/>
      <c r="T271" s="251"/>
    </row>
    <row r="272" customFormat="false" ht="11.25" hidden="false" customHeight="false" outlineLevel="0" collapsed="false">
      <c r="O272" s="251"/>
      <c r="P272" s="251"/>
      <c r="Q272" s="251"/>
      <c r="R272" s="251"/>
      <c r="S272" s="251"/>
      <c r="T272" s="251"/>
    </row>
    <row r="273" customFormat="false" ht="11.25" hidden="false" customHeight="false" outlineLevel="0" collapsed="false">
      <c r="O273" s="251"/>
      <c r="P273" s="251"/>
      <c r="Q273" s="251"/>
      <c r="R273" s="251"/>
      <c r="S273" s="251"/>
      <c r="T273" s="251"/>
    </row>
    <row r="274" customFormat="false" ht="11.25" hidden="false" customHeight="false" outlineLevel="0" collapsed="false">
      <c r="O274" s="251"/>
      <c r="P274" s="251"/>
      <c r="Q274" s="251"/>
      <c r="R274" s="251"/>
      <c r="S274" s="251"/>
      <c r="T274" s="251"/>
    </row>
    <row r="275" customFormat="false" ht="11.25" hidden="false" customHeight="false" outlineLevel="0" collapsed="false">
      <c r="O275" s="251"/>
      <c r="P275" s="251"/>
      <c r="Q275" s="251"/>
      <c r="R275" s="251"/>
      <c r="S275" s="251"/>
      <c r="T275" s="251"/>
    </row>
    <row r="276" customFormat="false" ht="11.25" hidden="false" customHeight="false" outlineLevel="0" collapsed="false">
      <c r="O276" s="251"/>
      <c r="P276" s="251"/>
      <c r="Q276" s="251"/>
      <c r="R276" s="251"/>
      <c r="S276" s="251"/>
      <c r="T276" s="251"/>
    </row>
    <row r="277" customFormat="false" ht="11.25" hidden="false" customHeight="false" outlineLevel="0" collapsed="false">
      <c r="O277" s="251"/>
      <c r="P277" s="251"/>
      <c r="Q277" s="251"/>
      <c r="R277" s="251"/>
      <c r="S277" s="251"/>
      <c r="T277" s="251"/>
    </row>
    <row r="278" customFormat="false" ht="11.25" hidden="false" customHeight="false" outlineLevel="0" collapsed="false">
      <c r="O278" s="251"/>
      <c r="P278" s="251"/>
      <c r="Q278" s="251"/>
      <c r="R278" s="251"/>
      <c r="S278" s="251"/>
      <c r="T278" s="251"/>
    </row>
    <row r="279" customFormat="false" ht="11.25" hidden="false" customHeight="false" outlineLevel="0" collapsed="false">
      <c r="O279" s="251"/>
      <c r="P279" s="251"/>
      <c r="Q279" s="251"/>
      <c r="R279" s="251"/>
      <c r="S279" s="251"/>
      <c r="T279" s="251"/>
    </row>
    <row r="280" customFormat="false" ht="11.25" hidden="false" customHeight="false" outlineLevel="0" collapsed="false">
      <c r="O280" s="78"/>
      <c r="P280" s="78"/>
      <c r="Q280" s="78"/>
      <c r="R280" s="78"/>
      <c r="S280" s="78"/>
      <c r="T280" s="78"/>
    </row>
    <row r="281" customFormat="false" ht="11.25" hidden="false" customHeight="false" outlineLevel="0" collapsed="false">
      <c r="O281" s="78"/>
      <c r="P281" s="78"/>
      <c r="Q281" s="78"/>
      <c r="R281" s="78"/>
      <c r="S281" s="78"/>
      <c r="T281" s="78"/>
    </row>
    <row r="282" customFormat="false" ht="11.25" hidden="false" customHeight="false" outlineLevel="0" collapsed="false">
      <c r="O282" s="78"/>
      <c r="P282" s="78"/>
      <c r="Q282" s="78"/>
      <c r="R282" s="78"/>
      <c r="S282" s="78"/>
      <c r="T282" s="78"/>
    </row>
    <row r="283" customFormat="false" ht="11.25" hidden="false" customHeight="false" outlineLevel="0" collapsed="false">
      <c r="O283" s="78"/>
      <c r="P283" s="78"/>
      <c r="Q283" s="78"/>
      <c r="R283" s="78"/>
      <c r="S283" s="78"/>
      <c r="T283" s="78"/>
    </row>
    <row r="284" customFormat="false" ht="11.25" hidden="false" customHeight="false" outlineLevel="0" collapsed="false">
      <c r="O284" s="78"/>
      <c r="P284" s="78"/>
      <c r="Q284" s="78"/>
      <c r="R284" s="78"/>
      <c r="S284" s="78"/>
      <c r="T284" s="78"/>
    </row>
    <row r="285" customFormat="false" ht="11.25" hidden="false" customHeight="false" outlineLevel="0" collapsed="false">
      <c r="O285" s="78"/>
      <c r="P285" s="78"/>
      <c r="Q285" s="78"/>
      <c r="R285" s="78"/>
      <c r="S285" s="78"/>
      <c r="T285" s="78"/>
    </row>
    <row r="286" customFormat="false" ht="11.25" hidden="false" customHeight="false" outlineLevel="0" collapsed="false">
      <c r="O286" s="78"/>
      <c r="P286" s="78"/>
      <c r="Q286" s="78"/>
      <c r="R286" s="78"/>
      <c r="S286" s="78"/>
      <c r="T286" s="78"/>
    </row>
    <row r="287" customFormat="false" ht="11.25" hidden="false" customHeight="false" outlineLevel="0" collapsed="false">
      <c r="O287" s="78"/>
      <c r="P287" s="78"/>
      <c r="Q287" s="78"/>
      <c r="R287" s="78"/>
      <c r="S287" s="78"/>
      <c r="T287" s="78"/>
    </row>
    <row r="288" customFormat="false" ht="11.25" hidden="false" customHeight="false" outlineLevel="0" collapsed="false">
      <c r="O288" s="78"/>
      <c r="P288" s="78"/>
      <c r="Q288" s="78"/>
      <c r="R288" s="78"/>
      <c r="S288" s="78"/>
      <c r="T288" s="78"/>
    </row>
    <row r="289" customFormat="false" ht="11.25" hidden="false" customHeight="false" outlineLevel="0" collapsed="false">
      <c r="O289" s="78"/>
      <c r="P289" s="78"/>
      <c r="Q289" s="78"/>
      <c r="R289" s="78"/>
      <c r="S289" s="78"/>
      <c r="T289" s="78"/>
    </row>
    <row r="290" customFormat="false" ht="11.25" hidden="false" customHeight="false" outlineLevel="0" collapsed="false">
      <c r="O290" s="78"/>
      <c r="P290" s="78"/>
      <c r="Q290" s="78"/>
      <c r="R290" s="78"/>
      <c r="S290" s="78"/>
      <c r="T290" s="78"/>
    </row>
    <row r="291" customFormat="false" ht="11.25" hidden="false" customHeight="false" outlineLevel="0" collapsed="false">
      <c r="O291" s="78"/>
      <c r="P291" s="78"/>
      <c r="Q291" s="78"/>
      <c r="R291" s="78"/>
      <c r="S291" s="78"/>
      <c r="T291" s="78"/>
    </row>
    <row r="292" customFormat="false" ht="11.25" hidden="false" customHeight="false" outlineLevel="0" collapsed="false">
      <c r="O292" s="78"/>
      <c r="P292" s="78"/>
      <c r="Q292" s="78"/>
      <c r="R292" s="78"/>
      <c r="S292" s="78"/>
      <c r="T292" s="78"/>
    </row>
    <row r="293" customFormat="false" ht="11.25" hidden="false" customHeight="false" outlineLevel="0" collapsed="false">
      <c r="O293" s="78"/>
      <c r="P293" s="78"/>
      <c r="Q293" s="78"/>
      <c r="R293" s="78"/>
      <c r="S293" s="78"/>
      <c r="T293" s="78"/>
    </row>
    <row r="294" customFormat="false" ht="11.25" hidden="false" customHeight="false" outlineLevel="0" collapsed="false">
      <c r="O294" s="78"/>
      <c r="P294" s="78"/>
      <c r="Q294" s="78"/>
      <c r="R294" s="78"/>
      <c r="S294" s="78"/>
      <c r="T294" s="78"/>
    </row>
    <row r="295" customFormat="false" ht="11.25" hidden="false" customHeight="false" outlineLevel="0" collapsed="false">
      <c r="O295" s="78"/>
      <c r="P295" s="78"/>
      <c r="Q295" s="78"/>
      <c r="R295" s="78"/>
      <c r="S295" s="78"/>
      <c r="T295" s="78"/>
    </row>
    <row r="296" customFormat="false" ht="11.25" hidden="false" customHeight="false" outlineLevel="0" collapsed="false">
      <c r="O296" s="78"/>
      <c r="P296" s="78"/>
      <c r="Q296" s="78"/>
      <c r="R296" s="78"/>
      <c r="S296" s="78"/>
      <c r="T296" s="78"/>
    </row>
    <row r="297" customFormat="false" ht="11.25" hidden="false" customHeight="false" outlineLevel="0" collapsed="false">
      <c r="O297" s="78"/>
      <c r="P297" s="78"/>
      <c r="Q297" s="78"/>
      <c r="R297" s="78"/>
      <c r="S297" s="78"/>
      <c r="T297" s="78"/>
    </row>
    <row r="298" customFormat="false" ht="11.25" hidden="false" customHeight="false" outlineLevel="0" collapsed="false">
      <c r="O298" s="78"/>
      <c r="P298" s="78"/>
      <c r="Q298" s="78"/>
      <c r="R298" s="78"/>
      <c r="S298" s="78"/>
      <c r="T298" s="78"/>
    </row>
    <row r="299" customFormat="false" ht="11.25" hidden="false" customHeight="false" outlineLevel="0" collapsed="false">
      <c r="O299" s="78"/>
      <c r="P299" s="78"/>
      <c r="Q299" s="78"/>
      <c r="R299" s="78"/>
      <c r="S299" s="78"/>
      <c r="T299" s="78"/>
    </row>
    <row r="300" customFormat="false" ht="11.25" hidden="false" customHeight="false" outlineLevel="0" collapsed="false">
      <c r="O300" s="78"/>
      <c r="P300" s="78"/>
      <c r="Q300" s="78"/>
      <c r="R300" s="78"/>
      <c r="S300" s="78"/>
      <c r="T300" s="78"/>
    </row>
    <row r="301" customFormat="false" ht="11.25" hidden="false" customHeight="false" outlineLevel="0" collapsed="false">
      <c r="O301" s="78"/>
      <c r="P301" s="78"/>
      <c r="Q301" s="78"/>
      <c r="R301" s="78"/>
      <c r="S301" s="78"/>
      <c r="T301" s="78"/>
    </row>
    <row r="302" customFormat="false" ht="11.25" hidden="false" customHeight="false" outlineLevel="0" collapsed="false">
      <c r="O302" s="78"/>
      <c r="P302" s="78"/>
      <c r="Q302" s="78"/>
      <c r="R302" s="78"/>
      <c r="S302" s="78"/>
      <c r="T302" s="78"/>
    </row>
    <row r="303" customFormat="false" ht="11.25" hidden="false" customHeight="false" outlineLevel="0" collapsed="false">
      <c r="O303" s="78"/>
      <c r="P303" s="78"/>
      <c r="Q303" s="78"/>
      <c r="R303" s="78"/>
      <c r="S303" s="78"/>
      <c r="T303" s="78"/>
    </row>
    <row r="304" customFormat="false" ht="11.25" hidden="false" customHeight="false" outlineLevel="0" collapsed="false">
      <c r="O304" s="78"/>
      <c r="P304" s="78"/>
      <c r="Q304" s="78"/>
      <c r="R304" s="78"/>
      <c r="S304" s="78"/>
      <c r="T304" s="78"/>
    </row>
    <row r="305" customFormat="false" ht="11.25" hidden="false" customHeight="false" outlineLevel="0" collapsed="false">
      <c r="O305" s="78"/>
      <c r="P305" s="78"/>
      <c r="Q305" s="78"/>
      <c r="R305" s="78"/>
      <c r="S305" s="78"/>
      <c r="T305" s="78"/>
    </row>
    <row r="306" customFormat="false" ht="11.25" hidden="false" customHeight="false" outlineLevel="0" collapsed="false">
      <c r="O306" s="78"/>
      <c r="P306" s="78"/>
      <c r="Q306" s="78"/>
      <c r="R306" s="78"/>
      <c r="S306" s="78"/>
      <c r="T306" s="78"/>
    </row>
    <row r="307" customFormat="false" ht="11.25" hidden="false" customHeight="false" outlineLevel="0" collapsed="false">
      <c r="O307" s="78"/>
      <c r="P307" s="78"/>
      <c r="Q307" s="78"/>
      <c r="R307" s="78"/>
      <c r="S307" s="78"/>
      <c r="T307" s="78"/>
    </row>
    <row r="308" customFormat="false" ht="11.25" hidden="false" customHeight="false" outlineLevel="0" collapsed="false">
      <c r="O308" s="78"/>
      <c r="P308" s="78"/>
      <c r="Q308" s="78"/>
      <c r="R308" s="78"/>
      <c r="S308" s="78"/>
      <c r="T308" s="78"/>
    </row>
    <row r="309" customFormat="false" ht="11.25" hidden="false" customHeight="false" outlineLevel="0" collapsed="false">
      <c r="O309" s="78"/>
      <c r="P309" s="78"/>
      <c r="Q309" s="78"/>
      <c r="R309" s="78"/>
      <c r="S309" s="78"/>
      <c r="T309" s="78"/>
    </row>
    <row r="310" customFormat="false" ht="11.25" hidden="false" customHeight="false" outlineLevel="0" collapsed="false">
      <c r="O310" s="78"/>
      <c r="P310" s="78"/>
      <c r="Q310" s="78"/>
      <c r="R310" s="78"/>
      <c r="S310" s="78"/>
      <c r="T310" s="78"/>
    </row>
    <row r="311" customFormat="false" ht="11.25" hidden="false" customHeight="false" outlineLevel="0" collapsed="false">
      <c r="O311" s="78"/>
      <c r="P311" s="78"/>
      <c r="Q311" s="78"/>
      <c r="R311" s="78"/>
      <c r="S311" s="78"/>
      <c r="T311" s="78"/>
    </row>
    <row r="312" customFormat="false" ht="11.25" hidden="false" customHeight="false" outlineLevel="0" collapsed="false">
      <c r="O312" s="78"/>
      <c r="P312" s="78"/>
      <c r="Q312" s="78"/>
      <c r="R312" s="78"/>
      <c r="S312" s="78"/>
      <c r="T312" s="78"/>
    </row>
    <row r="313" customFormat="false" ht="11.25" hidden="false" customHeight="false" outlineLevel="0" collapsed="false">
      <c r="O313" s="78"/>
      <c r="P313" s="78"/>
      <c r="Q313" s="78"/>
      <c r="R313" s="78"/>
      <c r="S313" s="78"/>
      <c r="T313" s="78"/>
    </row>
    <row r="314" customFormat="false" ht="11.25" hidden="false" customHeight="false" outlineLevel="0" collapsed="false">
      <c r="O314" s="78"/>
      <c r="P314" s="78"/>
      <c r="Q314" s="78"/>
      <c r="R314" s="78"/>
      <c r="S314" s="78"/>
      <c r="T314" s="78"/>
    </row>
    <row r="315" customFormat="false" ht="11.25" hidden="false" customHeight="false" outlineLevel="0" collapsed="false">
      <c r="O315" s="78"/>
      <c r="P315" s="78"/>
      <c r="Q315" s="78"/>
      <c r="R315" s="78"/>
      <c r="S315" s="78"/>
      <c r="T315" s="78"/>
    </row>
    <row r="316" customFormat="false" ht="11.25" hidden="false" customHeight="false" outlineLevel="0" collapsed="false">
      <c r="O316" s="78"/>
      <c r="P316" s="78"/>
      <c r="Q316" s="78"/>
      <c r="R316" s="78"/>
      <c r="S316" s="78"/>
      <c r="T316" s="78"/>
    </row>
    <row r="317" customFormat="false" ht="11.25" hidden="false" customHeight="false" outlineLevel="0" collapsed="false">
      <c r="O317" s="78"/>
      <c r="P317" s="78"/>
      <c r="Q317" s="78"/>
      <c r="R317" s="78"/>
      <c r="S317" s="78"/>
      <c r="T317" s="78"/>
    </row>
    <row r="318" customFormat="false" ht="11.25" hidden="false" customHeight="false" outlineLevel="0" collapsed="false">
      <c r="O318" s="78"/>
      <c r="P318" s="78"/>
      <c r="Q318" s="78"/>
      <c r="R318" s="78"/>
      <c r="S318" s="78"/>
      <c r="T318" s="78"/>
    </row>
    <row r="319" customFormat="false" ht="11.25" hidden="false" customHeight="false" outlineLevel="0" collapsed="false">
      <c r="O319" s="78"/>
      <c r="P319" s="78"/>
      <c r="Q319" s="78"/>
      <c r="R319" s="78"/>
      <c r="S319" s="78"/>
      <c r="T319" s="78"/>
    </row>
    <row r="320" customFormat="false" ht="11.25" hidden="false" customHeight="false" outlineLevel="0" collapsed="false">
      <c r="O320" s="78"/>
      <c r="P320" s="78"/>
      <c r="Q320" s="78"/>
      <c r="R320" s="78"/>
      <c r="S320" s="78"/>
      <c r="T320" s="78"/>
    </row>
    <row r="321" customFormat="false" ht="11.25" hidden="false" customHeight="false" outlineLevel="0" collapsed="false">
      <c r="O321" s="78"/>
      <c r="P321" s="78"/>
      <c r="Q321" s="78"/>
      <c r="R321" s="78"/>
      <c r="S321" s="78"/>
      <c r="T321" s="78"/>
    </row>
    <row r="322" customFormat="false" ht="11.25" hidden="false" customHeight="false" outlineLevel="0" collapsed="false">
      <c r="O322" s="78"/>
      <c r="P322" s="78"/>
      <c r="Q322" s="78"/>
      <c r="R322" s="78"/>
      <c r="S322" s="78"/>
      <c r="T322" s="78"/>
    </row>
    <row r="323" customFormat="false" ht="11.25" hidden="false" customHeight="false" outlineLevel="0" collapsed="false">
      <c r="O323" s="78"/>
      <c r="P323" s="78"/>
      <c r="Q323" s="78"/>
      <c r="R323" s="78"/>
      <c r="S323" s="78"/>
      <c r="T323" s="78"/>
    </row>
    <row r="324" customFormat="false" ht="11.25" hidden="false" customHeight="false" outlineLevel="0" collapsed="false">
      <c r="O324" s="78"/>
      <c r="P324" s="78"/>
      <c r="Q324" s="78"/>
      <c r="R324" s="78"/>
      <c r="S324" s="78"/>
      <c r="T324" s="78"/>
    </row>
    <row r="325" customFormat="false" ht="11.25" hidden="false" customHeight="false" outlineLevel="0" collapsed="false">
      <c r="O325" s="78"/>
      <c r="P325" s="78"/>
      <c r="Q325" s="78"/>
      <c r="R325" s="78"/>
      <c r="S325" s="78"/>
      <c r="T325" s="78"/>
    </row>
    <row r="326" customFormat="false" ht="11.25" hidden="false" customHeight="false" outlineLevel="0" collapsed="false">
      <c r="O326" s="78"/>
      <c r="P326" s="78"/>
      <c r="Q326" s="78"/>
      <c r="R326" s="78"/>
      <c r="S326" s="78"/>
      <c r="T326" s="78"/>
    </row>
    <row r="327" customFormat="false" ht="11.25" hidden="false" customHeight="false" outlineLevel="0" collapsed="false">
      <c r="O327" s="78"/>
      <c r="P327" s="78"/>
      <c r="Q327" s="78"/>
      <c r="R327" s="78"/>
      <c r="S327" s="78"/>
      <c r="T327" s="78"/>
    </row>
    <row r="328" customFormat="false" ht="11.25" hidden="false" customHeight="false" outlineLevel="0" collapsed="false">
      <c r="O328" s="78"/>
      <c r="P328" s="78"/>
      <c r="Q328" s="78"/>
      <c r="R328" s="78"/>
      <c r="S328" s="78"/>
      <c r="T328" s="78"/>
    </row>
    <row r="329" customFormat="false" ht="11.25" hidden="false" customHeight="false" outlineLevel="0" collapsed="false">
      <c r="O329" s="78"/>
      <c r="P329" s="78"/>
      <c r="Q329" s="78"/>
      <c r="R329" s="78"/>
      <c r="S329" s="78"/>
      <c r="T329" s="78"/>
    </row>
    <row r="330" customFormat="false" ht="11.25" hidden="false" customHeight="false" outlineLevel="0" collapsed="false">
      <c r="O330" s="78"/>
      <c r="P330" s="78"/>
      <c r="Q330" s="78"/>
      <c r="R330" s="78"/>
      <c r="S330" s="78"/>
      <c r="T330" s="78"/>
    </row>
    <row r="331" customFormat="false" ht="11.25" hidden="false" customHeight="false" outlineLevel="0" collapsed="false">
      <c r="O331" s="78"/>
      <c r="P331" s="78"/>
      <c r="Q331" s="78"/>
      <c r="R331" s="78"/>
      <c r="S331" s="78"/>
      <c r="T331" s="78"/>
    </row>
    <row r="332" customFormat="false" ht="11.25" hidden="false" customHeight="false" outlineLevel="0" collapsed="false">
      <c r="O332" s="78"/>
      <c r="P332" s="78"/>
      <c r="Q332" s="78"/>
      <c r="R332" s="78"/>
      <c r="S332" s="78"/>
      <c r="T332" s="78"/>
    </row>
    <row r="333" customFormat="false" ht="11.25" hidden="false" customHeight="false" outlineLevel="0" collapsed="false">
      <c r="O333" s="78"/>
      <c r="P333" s="78"/>
      <c r="Q333" s="78"/>
      <c r="R333" s="78"/>
      <c r="S333" s="78"/>
      <c r="T333" s="78"/>
    </row>
    <row r="334" customFormat="false" ht="11.25" hidden="false" customHeight="false" outlineLevel="0" collapsed="false">
      <c r="O334" s="78"/>
      <c r="P334" s="78"/>
      <c r="Q334" s="78"/>
      <c r="R334" s="78"/>
      <c r="S334" s="78"/>
      <c r="T334" s="78"/>
    </row>
    <row r="335" customFormat="false" ht="11.25" hidden="false" customHeight="false" outlineLevel="0" collapsed="false">
      <c r="O335" s="78"/>
      <c r="P335" s="78"/>
      <c r="Q335" s="78"/>
      <c r="R335" s="78"/>
      <c r="S335" s="78"/>
      <c r="T335" s="78"/>
    </row>
    <row r="336" customFormat="false" ht="11.25" hidden="false" customHeight="false" outlineLevel="0" collapsed="false">
      <c r="O336" s="78"/>
      <c r="P336" s="78"/>
      <c r="Q336" s="78"/>
      <c r="R336" s="78"/>
      <c r="S336" s="78"/>
      <c r="T336" s="78"/>
    </row>
    <row r="337" customFormat="false" ht="11.25" hidden="false" customHeight="false" outlineLevel="0" collapsed="false">
      <c r="O337" s="78"/>
      <c r="P337" s="78"/>
      <c r="Q337" s="78"/>
      <c r="R337" s="78"/>
      <c r="S337" s="78"/>
      <c r="T337" s="78"/>
    </row>
    <row r="338" customFormat="false" ht="11.25" hidden="false" customHeight="false" outlineLevel="0" collapsed="false">
      <c r="O338" s="78"/>
      <c r="P338" s="78"/>
      <c r="Q338" s="78"/>
      <c r="R338" s="78"/>
      <c r="S338" s="78"/>
      <c r="T338" s="78"/>
    </row>
    <row r="339" customFormat="false" ht="11.25" hidden="false" customHeight="false" outlineLevel="0" collapsed="false">
      <c r="O339" s="78"/>
      <c r="P339" s="78"/>
      <c r="Q339" s="78"/>
      <c r="R339" s="78"/>
      <c r="S339" s="78"/>
      <c r="T339" s="78"/>
    </row>
    <row r="340" customFormat="false" ht="11.25" hidden="false" customHeight="false" outlineLevel="0" collapsed="false">
      <c r="O340" s="78"/>
      <c r="P340" s="78"/>
      <c r="Q340" s="78"/>
      <c r="R340" s="78"/>
      <c r="S340" s="78"/>
      <c r="T340" s="78"/>
    </row>
    <row r="341" customFormat="false" ht="11.25" hidden="false" customHeight="false" outlineLevel="0" collapsed="false">
      <c r="O341" s="78"/>
      <c r="P341" s="78"/>
      <c r="Q341" s="78"/>
      <c r="R341" s="78"/>
      <c r="S341" s="78"/>
      <c r="T341" s="78"/>
    </row>
    <row r="342" customFormat="false" ht="11.25" hidden="false" customHeight="false" outlineLevel="0" collapsed="false">
      <c r="O342" s="78"/>
      <c r="P342" s="78"/>
      <c r="Q342" s="78"/>
      <c r="R342" s="78"/>
      <c r="S342" s="78"/>
      <c r="T342" s="78"/>
    </row>
    <row r="343" customFormat="false" ht="11.25" hidden="false" customHeight="false" outlineLevel="0" collapsed="false">
      <c r="O343" s="78"/>
      <c r="P343" s="78"/>
      <c r="Q343" s="78"/>
      <c r="R343" s="78"/>
      <c r="S343" s="78"/>
      <c r="T343" s="78"/>
    </row>
    <row r="344" customFormat="false" ht="11.25" hidden="false" customHeight="false" outlineLevel="0" collapsed="false">
      <c r="O344" s="78"/>
      <c r="P344" s="78"/>
      <c r="Q344" s="78"/>
      <c r="R344" s="78"/>
      <c r="S344" s="78"/>
      <c r="T344" s="78"/>
    </row>
    <row r="345" customFormat="false" ht="11.25" hidden="false" customHeight="false" outlineLevel="0" collapsed="false">
      <c r="O345" s="78"/>
      <c r="P345" s="78"/>
      <c r="Q345" s="78"/>
      <c r="R345" s="78"/>
      <c r="S345" s="78"/>
      <c r="T345" s="78"/>
    </row>
    <row r="346" customFormat="false" ht="11.25" hidden="false" customHeight="false" outlineLevel="0" collapsed="false">
      <c r="O346" s="78"/>
      <c r="P346" s="78"/>
      <c r="Q346" s="78"/>
      <c r="R346" s="78"/>
      <c r="S346" s="78"/>
      <c r="T346" s="78"/>
    </row>
    <row r="347" customFormat="false" ht="11.25" hidden="false" customHeight="false" outlineLevel="0" collapsed="false">
      <c r="O347" s="78"/>
      <c r="P347" s="78"/>
      <c r="Q347" s="78"/>
      <c r="R347" s="78"/>
      <c r="S347" s="78"/>
      <c r="T347" s="78"/>
    </row>
    <row r="348" customFormat="false" ht="11.25" hidden="false" customHeight="false" outlineLevel="0" collapsed="false">
      <c r="O348" s="78"/>
      <c r="P348" s="78"/>
      <c r="Q348" s="78"/>
      <c r="R348" s="78"/>
      <c r="S348" s="78"/>
      <c r="T348" s="78"/>
    </row>
    <row r="349" customFormat="false" ht="11.25" hidden="false" customHeight="false" outlineLevel="0" collapsed="false">
      <c r="O349" s="78"/>
      <c r="P349" s="78"/>
      <c r="Q349" s="78"/>
      <c r="R349" s="78"/>
      <c r="S349" s="78"/>
      <c r="T349" s="78"/>
    </row>
    <row r="350" customFormat="false" ht="11.25" hidden="false" customHeight="false" outlineLevel="0" collapsed="false">
      <c r="O350" s="78"/>
      <c r="P350" s="78"/>
      <c r="Q350" s="78"/>
      <c r="R350" s="78"/>
      <c r="S350" s="78"/>
      <c r="T350" s="78"/>
    </row>
    <row r="351" customFormat="false" ht="11.25" hidden="false" customHeight="false" outlineLevel="0" collapsed="false">
      <c r="O351" s="78"/>
      <c r="P351" s="78"/>
      <c r="Q351" s="78"/>
      <c r="R351" s="78"/>
      <c r="S351" s="78"/>
      <c r="T351" s="78"/>
    </row>
    <row r="352" customFormat="false" ht="11.25" hidden="false" customHeight="false" outlineLevel="0" collapsed="false">
      <c r="O352" s="78"/>
      <c r="P352" s="78"/>
      <c r="Q352" s="78"/>
      <c r="R352" s="78"/>
      <c r="S352" s="78"/>
      <c r="T352" s="78"/>
    </row>
    <row r="353" customFormat="false" ht="11.25" hidden="false" customHeight="false" outlineLevel="0" collapsed="false">
      <c r="O353" s="78"/>
      <c r="P353" s="78"/>
      <c r="Q353" s="78"/>
      <c r="R353" s="78"/>
      <c r="S353" s="78"/>
      <c r="T353" s="78"/>
    </row>
    <row r="354" customFormat="false" ht="11.25" hidden="false" customHeight="false" outlineLevel="0" collapsed="false">
      <c r="O354" s="78"/>
      <c r="P354" s="78"/>
      <c r="Q354" s="78"/>
      <c r="R354" s="78"/>
      <c r="S354" s="78"/>
      <c r="T354" s="78"/>
    </row>
    <row r="355" customFormat="false" ht="11.25" hidden="false" customHeight="false" outlineLevel="0" collapsed="false">
      <c r="O355" s="78"/>
      <c r="P355" s="78"/>
      <c r="Q355" s="78"/>
      <c r="R355" s="78"/>
      <c r="S355" s="78"/>
      <c r="T355" s="78"/>
    </row>
    <row r="356" customFormat="false" ht="11.25" hidden="false" customHeight="false" outlineLevel="0" collapsed="false">
      <c r="O356" s="78"/>
      <c r="P356" s="78"/>
      <c r="Q356" s="78"/>
      <c r="R356" s="78"/>
      <c r="S356" s="78"/>
      <c r="T356" s="78"/>
    </row>
    <row r="357" customFormat="false" ht="11.25" hidden="false" customHeight="false" outlineLevel="0" collapsed="false">
      <c r="O357" s="78"/>
      <c r="P357" s="78"/>
      <c r="Q357" s="78"/>
      <c r="R357" s="78"/>
      <c r="S357" s="78"/>
      <c r="T357" s="78"/>
    </row>
    <row r="358" customFormat="false" ht="11.25" hidden="false" customHeight="false" outlineLevel="0" collapsed="false">
      <c r="O358" s="78"/>
      <c r="P358" s="78"/>
      <c r="Q358" s="78"/>
      <c r="R358" s="78"/>
      <c r="S358" s="78"/>
      <c r="T358" s="78"/>
    </row>
    <row r="359" customFormat="false" ht="11.25" hidden="false" customHeight="false" outlineLevel="0" collapsed="false">
      <c r="O359" s="78"/>
      <c r="P359" s="78"/>
      <c r="Q359" s="78"/>
      <c r="R359" s="78"/>
      <c r="S359" s="78"/>
      <c r="T359" s="78"/>
    </row>
    <row r="360" customFormat="false" ht="11.25" hidden="false" customHeight="false" outlineLevel="0" collapsed="false">
      <c r="O360" s="78"/>
      <c r="P360" s="78"/>
      <c r="Q360" s="78"/>
      <c r="R360" s="78"/>
      <c r="S360" s="78"/>
      <c r="T360" s="78"/>
    </row>
    <row r="361" customFormat="false" ht="11.25" hidden="false" customHeight="false" outlineLevel="0" collapsed="false">
      <c r="O361" s="78"/>
      <c r="P361" s="78"/>
      <c r="Q361" s="78"/>
      <c r="R361" s="78"/>
      <c r="S361" s="78"/>
      <c r="T361" s="78"/>
    </row>
    <row r="362" customFormat="false" ht="11.25" hidden="false" customHeight="false" outlineLevel="0" collapsed="false">
      <c r="O362" s="78"/>
      <c r="P362" s="78"/>
      <c r="Q362" s="78"/>
      <c r="R362" s="78"/>
      <c r="S362" s="78"/>
      <c r="T362" s="78"/>
    </row>
    <row r="363" customFormat="false" ht="11.25" hidden="false" customHeight="false" outlineLevel="0" collapsed="false">
      <c r="O363" s="78"/>
      <c r="P363" s="78"/>
      <c r="Q363" s="78"/>
      <c r="R363" s="78"/>
      <c r="S363" s="78"/>
      <c r="T363" s="78"/>
    </row>
    <row r="364" customFormat="false" ht="11.25" hidden="false" customHeight="false" outlineLevel="0" collapsed="false">
      <c r="O364" s="78"/>
      <c r="P364" s="78"/>
      <c r="Q364" s="78"/>
      <c r="R364" s="78"/>
      <c r="S364" s="78"/>
      <c r="T364" s="78"/>
    </row>
    <row r="365" customFormat="false" ht="11.25" hidden="false" customHeight="false" outlineLevel="0" collapsed="false">
      <c r="O365" s="78"/>
      <c r="P365" s="78"/>
      <c r="Q365" s="78"/>
      <c r="R365" s="78"/>
      <c r="S365" s="78"/>
      <c r="T365" s="78"/>
    </row>
    <row r="366" customFormat="false" ht="11.25" hidden="false" customHeight="false" outlineLevel="0" collapsed="false">
      <c r="O366" s="78"/>
      <c r="P366" s="78"/>
      <c r="Q366" s="78"/>
      <c r="R366" s="78"/>
      <c r="S366" s="78"/>
      <c r="T366" s="78"/>
    </row>
    <row r="367" customFormat="false" ht="11.25" hidden="false" customHeight="false" outlineLevel="0" collapsed="false">
      <c r="O367" s="78"/>
      <c r="P367" s="78"/>
      <c r="Q367" s="78"/>
      <c r="R367" s="78"/>
      <c r="S367" s="78"/>
      <c r="T367" s="78"/>
    </row>
    <row r="368" customFormat="false" ht="11.25" hidden="false" customHeight="false" outlineLevel="0" collapsed="false">
      <c r="O368" s="78"/>
      <c r="P368" s="78"/>
      <c r="Q368" s="78"/>
      <c r="R368" s="78"/>
      <c r="S368" s="78"/>
      <c r="T368" s="78"/>
    </row>
    <row r="369" customFormat="false" ht="11.25" hidden="false" customHeight="false" outlineLevel="0" collapsed="false">
      <c r="O369" s="78"/>
      <c r="P369" s="78"/>
      <c r="Q369" s="78"/>
      <c r="R369" s="78"/>
      <c r="S369" s="78"/>
      <c r="T369" s="78"/>
    </row>
    <row r="370" customFormat="false" ht="11.25" hidden="false" customHeight="false" outlineLevel="0" collapsed="false">
      <c r="O370" s="78"/>
      <c r="P370" s="78"/>
      <c r="Q370" s="78"/>
      <c r="R370" s="78"/>
      <c r="S370" s="78"/>
      <c r="T370" s="78"/>
    </row>
    <row r="371" customFormat="false" ht="11.25" hidden="false" customHeight="false" outlineLevel="0" collapsed="false">
      <c r="O371" s="78"/>
      <c r="P371" s="78"/>
      <c r="Q371" s="78"/>
      <c r="R371" s="78"/>
      <c r="S371" s="78"/>
      <c r="T371" s="78"/>
    </row>
    <row r="372" customFormat="false" ht="11.25" hidden="false" customHeight="false" outlineLevel="0" collapsed="false">
      <c r="O372" s="78"/>
      <c r="P372" s="78"/>
      <c r="Q372" s="78"/>
      <c r="R372" s="78"/>
      <c r="S372" s="78"/>
      <c r="T372" s="78"/>
    </row>
    <row r="373" customFormat="false" ht="11.25" hidden="false" customHeight="false" outlineLevel="0" collapsed="false">
      <c r="O373" s="78"/>
      <c r="P373" s="78"/>
      <c r="Q373" s="78"/>
      <c r="R373" s="78"/>
      <c r="S373" s="78"/>
      <c r="T373" s="78"/>
    </row>
    <row r="374" customFormat="false" ht="11.25" hidden="false" customHeight="false" outlineLevel="0" collapsed="false">
      <c r="O374" s="78"/>
      <c r="P374" s="78"/>
      <c r="Q374" s="78"/>
      <c r="R374" s="78"/>
      <c r="S374" s="78"/>
      <c r="T374" s="78"/>
    </row>
    <row r="375" customFormat="false" ht="11.25" hidden="false" customHeight="false" outlineLevel="0" collapsed="false">
      <c r="O375" s="78"/>
      <c r="P375" s="78"/>
      <c r="Q375" s="78"/>
      <c r="R375" s="78"/>
      <c r="S375" s="78"/>
      <c r="T375" s="78"/>
    </row>
    <row r="376" customFormat="false" ht="11.25" hidden="false" customHeight="false" outlineLevel="0" collapsed="false">
      <c r="O376" s="78"/>
      <c r="P376" s="78"/>
      <c r="Q376" s="78"/>
      <c r="R376" s="78"/>
      <c r="S376" s="78"/>
      <c r="T376" s="78"/>
    </row>
    <row r="377" customFormat="false" ht="11.25" hidden="false" customHeight="false" outlineLevel="0" collapsed="false">
      <c r="O377" s="78"/>
      <c r="P377" s="78"/>
      <c r="Q377" s="78"/>
      <c r="R377" s="78"/>
      <c r="S377" s="78"/>
      <c r="T377" s="78"/>
    </row>
    <row r="378" customFormat="false" ht="11.25" hidden="false" customHeight="false" outlineLevel="0" collapsed="false">
      <c r="O378" s="78"/>
      <c r="P378" s="78"/>
      <c r="Q378" s="78"/>
      <c r="R378" s="78"/>
      <c r="S378" s="78"/>
      <c r="T378" s="78"/>
    </row>
    <row r="379" customFormat="false" ht="11.25" hidden="false" customHeight="false" outlineLevel="0" collapsed="false">
      <c r="O379" s="78"/>
      <c r="P379" s="78"/>
      <c r="Q379" s="78"/>
      <c r="R379" s="78"/>
      <c r="S379" s="78"/>
      <c r="T379" s="78"/>
    </row>
    <row r="380" customFormat="false" ht="11.25" hidden="false" customHeight="false" outlineLevel="0" collapsed="false">
      <c r="O380" s="78"/>
      <c r="P380" s="78"/>
      <c r="Q380" s="78"/>
      <c r="R380" s="78"/>
      <c r="S380" s="78"/>
      <c r="T380" s="78"/>
    </row>
    <row r="381" customFormat="false" ht="11.25" hidden="false" customHeight="false" outlineLevel="0" collapsed="false">
      <c r="O381" s="78"/>
      <c r="P381" s="78"/>
      <c r="Q381" s="78"/>
      <c r="R381" s="78"/>
      <c r="S381" s="78"/>
      <c r="T381" s="78"/>
    </row>
    <row r="382" customFormat="false" ht="11.25" hidden="false" customHeight="false" outlineLevel="0" collapsed="false">
      <c r="O382" s="78"/>
      <c r="P382" s="78"/>
      <c r="Q382" s="78"/>
      <c r="R382" s="78"/>
      <c r="S382" s="78"/>
      <c r="T382" s="78"/>
    </row>
    <row r="383" customFormat="false" ht="11.25" hidden="false" customHeight="false" outlineLevel="0" collapsed="false">
      <c r="O383" s="78"/>
      <c r="P383" s="78"/>
      <c r="Q383" s="78"/>
      <c r="R383" s="78"/>
      <c r="S383" s="78"/>
      <c r="T383" s="78"/>
    </row>
    <row r="384" customFormat="false" ht="11.25" hidden="false" customHeight="false" outlineLevel="0" collapsed="false">
      <c r="O384" s="78"/>
      <c r="P384" s="78"/>
      <c r="Q384" s="78"/>
      <c r="R384" s="78"/>
      <c r="S384" s="78"/>
      <c r="T384" s="78"/>
    </row>
    <row r="385" customFormat="false" ht="11.25" hidden="false" customHeight="false" outlineLevel="0" collapsed="false">
      <c r="O385" s="78"/>
      <c r="P385" s="78"/>
      <c r="Q385" s="78"/>
      <c r="R385" s="78"/>
      <c r="S385" s="78"/>
      <c r="T385" s="78"/>
    </row>
    <row r="386" customFormat="false" ht="11.25" hidden="false" customHeight="false" outlineLevel="0" collapsed="false">
      <c r="O386" s="78"/>
      <c r="P386" s="78"/>
      <c r="Q386" s="78"/>
      <c r="R386" s="78"/>
      <c r="S386" s="78"/>
      <c r="T386" s="78"/>
    </row>
    <row r="387" customFormat="false" ht="11.25" hidden="false" customHeight="false" outlineLevel="0" collapsed="false">
      <c r="O387" s="78"/>
      <c r="P387" s="78"/>
      <c r="Q387" s="78"/>
      <c r="R387" s="78"/>
      <c r="S387" s="78"/>
      <c r="T387" s="78"/>
    </row>
    <row r="388" customFormat="false" ht="11.25" hidden="false" customHeight="false" outlineLevel="0" collapsed="false">
      <c r="O388" s="78"/>
      <c r="P388" s="78"/>
      <c r="Q388" s="78"/>
      <c r="R388" s="78"/>
      <c r="S388" s="78"/>
      <c r="T388" s="78"/>
    </row>
    <row r="389" customFormat="false" ht="11.25" hidden="false" customHeight="false" outlineLevel="0" collapsed="false">
      <c r="O389" s="78"/>
      <c r="P389" s="78"/>
      <c r="Q389" s="78"/>
      <c r="R389" s="78"/>
      <c r="S389" s="78"/>
      <c r="T389" s="78"/>
    </row>
    <row r="390" customFormat="false" ht="11.25" hidden="false" customHeight="false" outlineLevel="0" collapsed="false">
      <c r="O390" s="78"/>
      <c r="P390" s="78"/>
      <c r="Q390" s="78"/>
      <c r="R390" s="78"/>
      <c r="S390" s="78"/>
      <c r="T390" s="78"/>
    </row>
    <row r="391" customFormat="false" ht="11.25" hidden="false" customHeight="false" outlineLevel="0" collapsed="false">
      <c r="O391" s="78"/>
      <c r="P391" s="78"/>
      <c r="Q391" s="78"/>
      <c r="R391" s="78"/>
      <c r="S391" s="78"/>
      <c r="T391" s="78"/>
    </row>
    <row r="392" customFormat="false" ht="11.25" hidden="false" customHeight="false" outlineLevel="0" collapsed="false">
      <c r="O392" s="78"/>
      <c r="P392" s="78"/>
      <c r="Q392" s="78"/>
      <c r="R392" s="78"/>
      <c r="S392" s="78"/>
      <c r="T392" s="78"/>
    </row>
    <row r="393" customFormat="false" ht="11.25" hidden="false" customHeight="false" outlineLevel="0" collapsed="false">
      <c r="O393" s="78"/>
      <c r="P393" s="78"/>
      <c r="Q393" s="78"/>
      <c r="R393" s="78"/>
      <c r="S393" s="78"/>
      <c r="T393" s="78"/>
    </row>
    <row r="394" customFormat="false" ht="11.25" hidden="false" customHeight="false" outlineLevel="0" collapsed="false">
      <c r="O394" s="78"/>
      <c r="P394" s="78"/>
      <c r="Q394" s="78"/>
      <c r="R394" s="78"/>
      <c r="S394" s="78"/>
      <c r="T394" s="78"/>
    </row>
    <row r="395" customFormat="false" ht="11.25" hidden="false" customHeight="false" outlineLevel="0" collapsed="false">
      <c r="O395" s="78"/>
      <c r="P395" s="78"/>
      <c r="Q395" s="78"/>
      <c r="R395" s="78"/>
      <c r="S395" s="78"/>
      <c r="T395" s="78"/>
    </row>
    <row r="396" customFormat="false" ht="11.25" hidden="false" customHeight="false" outlineLevel="0" collapsed="false">
      <c r="O396" s="78"/>
      <c r="P396" s="78"/>
      <c r="Q396" s="78"/>
      <c r="R396" s="78"/>
      <c r="S396" s="78"/>
      <c r="T396" s="78"/>
    </row>
    <row r="397" customFormat="false" ht="11.25" hidden="false" customHeight="false" outlineLevel="0" collapsed="false">
      <c r="O397" s="78"/>
      <c r="P397" s="78"/>
      <c r="Q397" s="78"/>
      <c r="R397" s="78"/>
      <c r="S397" s="78"/>
      <c r="T397" s="78"/>
    </row>
    <row r="398" customFormat="false" ht="11.25" hidden="false" customHeight="false" outlineLevel="0" collapsed="false">
      <c r="O398" s="78"/>
      <c r="P398" s="78"/>
      <c r="Q398" s="78"/>
      <c r="R398" s="78"/>
      <c r="S398" s="78"/>
      <c r="T398" s="78"/>
    </row>
    <row r="399" customFormat="false" ht="11.25" hidden="false" customHeight="false" outlineLevel="0" collapsed="false">
      <c r="O399" s="78"/>
      <c r="P399" s="78"/>
      <c r="Q399" s="78"/>
      <c r="R399" s="78"/>
      <c r="S399" s="78"/>
      <c r="T399" s="78"/>
    </row>
    <row r="400" customFormat="false" ht="11.25" hidden="false" customHeight="false" outlineLevel="0" collapsed="false">
      <c r="O400" s="78"/>
      <c r="P400" s="78"/>
      <c r="Q400" s="78"/>
      <c r="R400" s="78"/>
      <c r="S400" s="78"/>
      <c r="T400" s="78"/>
    </row>
    <row r="401" customFormat="false" ht="11.25" hidden="false" customHeight="false" outlineLevel="0" collapsed="false">
      <c r="O401" s="78"/>
      <c r="P401" s="78"/>
      <c r="Q401" s="78"/>
      <c r="R401" s="78"/>
      <c r="S401" s="78"/>
      <c r="T401" s="78"/>
    </row>
    <row r="402" customFormat="false" ht="11.25" hidden="false" customHeight="false" outlineLevel="0" collapsed="false">
      <c r="O402" s="78"/>
      <c r="P402" s="78"/>
      <c r="Q402" s="78"/>
      <c r="R402" s="78"/>
      <c r="S402" s="78"/>
      <c r="T402" s="78"/>
    </row>
    <row r="403" customFormat="false" ht="11.25" hidden="false" customHeight="false" outlineLevel="0" collapsed="false">
      <c r="O403" s="78"/>
      <c r="P403" s="78"/>
      <c r="Q403" s="78"/>
      <c r="R403" s="78"/>
      <c r="S403" s="78"/>
      <c r="T403" s="78"/>
    </row>
    <row r="404" customFormat="false" ht="11.25" hidden="false" customHeight="false" outlineLevel="0" collapsed="false">
      <c r="O404" s="78"/>
      <c r="P404" s="78"/>
      <c r="Q404" s="78"/>
      <c r="R404" s="78"/>
      <c r="S404" s="78"/>
      <c r="T404" s="78"/>
    </row>
    <row r="405" customFormat="false" ht="11.25" hidden="false" customHeight="false" outlineLevel="0" collapsed="false">
      <c r="O405" s="78"/>
      <c r="P405" s="78"/>
      <c r="Q405" s="78"/>
      <c r="R405" s="78"/>
      <c r="S405" s="78"/>
      <c r="T405" s="78"/>
    </row>
    <row r="406" customFormat="false" ht="11.25" hidden="false" customHeight="false" outlineLevel="0" collapsed="false">
      <c r="O406" s="78"/>
      <c r="P406" s="78"/>
      <c r="Q406" s="78"/>
      <c r="R406" s="78"/>
      <c r="S406" s="78"/>
      <c r="T406" s="78"/>
    </row>
    <row r="407" customFormat="false" ht="11.25" hidden="false" customHeight="false" outlineLevel="0" collapsed="false">
      <c r="O407" s="78"/>
      <c r="P407" s="78"/>
      <c r="Q407" s="78"/>
      <c r="R407" s="78"/>
      <c r="S407" s="78"/>
      <c r="T407" s="78"/>
    </row>
    <row r="408" customFormat="false" ht="11.25" hidden="false" customHeight="false" outlineLevel="0" collapsed="false">
      <c r="O408" s="78"/>
      <c r="P408" s="78"/>
      <c r="Q408" s="78"/>
      <c r="R408" s="78"/>
      <c r="S408" s="78"/>
      <c r="T408" s="78"/>
    </row>
    <row r="409" customFormat="false" ht="11.25" hidden="false" customHeight="false" outlineLevel="0" collapsed="false">
      <c r="O409" s="78"/>
      <c r="P409" s="78"/>
      <c r="Q409" s="78"/>
      <c r="R409" s="78"/>
      <c r="S409" s="78"/>
      <c r="T409" s="78"/>
    </row>
    <row r="410" customFormat="false" ht="11.25" hidden="false" customHeight="false" outlineLevel="0" collapsed="false">
      <c r="O410" s="78"/>
      <c r="P410" s="78"/>
      <c r="Q410" s="78"/>
      <c r="R410" s="78"/>
      <c r="S410" s="78"/>
      <c r="T410" s="78"/>
    </row>
    <row r="411" customFormat="false" ht="11.25" hidden="false" customHeight="false" outlineLevel="0" collapsed="false">
      <c r="O411" s="78"/>
      <c r="P411" s="78"/>
      <c r="Q411" s="78"/>
      <c r="R411" s="78"/>
      <c r="S411" s="78"/>
      <c r="T411" s="78"/>
    </row>
    <row r="412" customFormat="false" ht="11.25" hidden="false" customHeight="false" outlineLevel="0" collapsed="false">
      <c r="O412" s="78"/>
      <c r="P412" s="78"/>
      <c r="Q412" s="78"/>
      <c r="R412" s="78"/>
      <c r="S412" s="78"/>
      <c r="T412" s="78"/>
    </row>
    <row r="413" customFormat="false" ht="11.25" hidden="false" customHeight="false" outlineLevel="0" collapsed="false">
      <c r="O413" s="78"/>
      <c r="P413" s="78"/>
      <c r="Q413" s="78"/>
      <c r="R413" s="78"/>
      <c r="S413" s="78"/>
      <c r="T413" s="78"/>
    </row>
    <row r="414" customFormat="false" ht="11.25" hidden="false" customHeight="false" outlineLevel="0" collapsed="false">
      <c r="O414" s="78"/>
      <c r="P414" s="78"/>
      <c r="Q414" s="78"/>
      <c r="R414" s="78"/>
      <c r="S414" s="78"/>
      <c r="T414" s="78"/>
    </row>
    <row r="415" customFormat="false" ht="11.25" hidden="false" customHeight="false" outlineLevel="0" collapsed="false">
      <c r="O415" s="78"/>
      <c r="P415" s="78"/>
      <c r="Q415" s="78"/>
      <c r="R415" s="78"/>
      <c r="S415" s="78"/>
      <c r="T415" s="78"/>
    </row>
    <row r="416" customFormat="false" ht="11.25" hidden="false" customHeight="false" outlineLevel="0" collapsed="false">
      <c r="O416" s="78"/>
      <c r="P416" s="78"/>
      <c r="Q416" s="78"/>
      <c r="R416" s="78"/>
      <c r="S416" s="78"/>
      <c r="T416" s="78"/>
    </row>
    <row r="417" customFormat="false" ht="11.25" hidden="false" customHeight="false" outlineLevel="0" collapsed="false">
      <c r="O417" s="78"/>
      <c r="P417" s="78"/>
      <c r="Q417" s="78"/>
      <c r="R417" s="78"/>
      <c r="S417" s="78"/>
      <c r="T417" s="78"/>
    </row>
    <row r="418" customFormat="false" ht="11.25" hidden="false" customHeight="false" outlineLevel="0" collapsed="false">
      <c r="O418" s="78"/>
      <c r="P418" s="78"/>
      <c r="Q418" s="78"/>
      <c r="R418" s="78"/>
      <c r="S418" s="78"/>
      <c r="T418" s="78"/>
    </row>
    <row r="419" customFormat="false" ht="11.25" hidden="false" customHeight="false" outlineLevel="0" collapsed="false">
      <c r="O419" s="78"/>
      <c r="P419" s="78"/>
      <c r="Q419" s="78"/>
      <c r="R419" s="78"/>
      <c r="S419" s="78"/>
      <c r="T419" s="78"/>
    </row>
    <row r="420" customFormat="false" ht="11.25" hidden="false" customHeight="false" outlineLevel="0" collapsed="false">
      <c r="O420" s="78"/>
      <c r="P420" s="78"/>
      <c r="Q420" s="78"/>
      <c r="R420" s="78"/>
      <c r="S420" s="78"/>
      <c r="T420" s="78"/>
    </row>
    <row r="421" customFormat="false" ht="11.25" hidden="false" customHeight="false" outlineLevel="0" collapsed="false">
      <c r="O421" s="78"/>
      <c r="P421" s="78"/>
      <c r="Q421" s="78"/>
      <c r="R421" s="78"/>
      <c r="S421" s="78"/>
      <c r="T421" s="78"/>
    </row>
    <row r="422" customFormat="false" ht="11.25" hidden="false" customHeight="false" outlineLevel="0" collapsed="false">
      <c r="O422" s="78"/>
      <c r="P422" s="78"/>
      <c r="Q422" s="78"/>
      <c r="R422" s="78"/>
      <c r="S422" s="78"/>
      <c r="T422" s="78"/>
    </row>
    <row r="423" customFormat="false" ht="11.25" hidden="false" customHeight="false" outlineLevel="0" collapsed="false">
      <c r="O423" s="78"/>
      <c r="P423" s="78"/>
      <c r="Q423" s="78"/>
      <c r="R423" s="78"/>
      <c r="S423" s="78"/>
      <c r="T423" s="78"/>
    </row>
    <row r="424" customFormat="false" ht="11.25" hidden="false" customHeight="false" outlineLevel="0" collapsed="false">
      <c r="O424" s="78"/>
      <c r="P424" s="78"/>
      <c r="Q424" s="78"/>
      <c r="R424" s="78"/>
      <c r="S424" s="78"/>
      <c r="T424" s="78"/>
    </row>
    <row r="425" customFormat="false" ht="11.25" hidden="false" customHeight="false" outlineLevel="0" collapsed="false">
      <c r="O425" s="78"/>
      <c r="P425" s="78"/>
      <c r="Q425" s="78"/>
      <c r="R425" s="78"/>
      <c r="S425" s="78"/>
      <c r="T425" s="78"/>
    </row>
    <row r="426" customFormat="false" ht="11.25" hidden="false" customHeight="false" outlineLevel="0" collapsed="false">
      <c r="O426" s="78"/>
      <c r="P426" s="78"/>
      <c r="Q426" s="78"/>
      <c r="R426" s="78"/>
      <c r="S426" s="78"/>
      <c r="T426" s="78"/>
    </row>
    <row r="427" customFormat="false" ht="11.25" hidden="false" customHeight="false" outlineLevel="0" collapsed="false">
      <c r="O427" s="78"/>
      <c r="P427" s="78"/>
      <c r="Q427" s="78"/>
      <c r="R427" s="78"/>
      <c r="S427" s="78"/>
      <c r="T427" s="78"/>
    </row>
    <row r="428" customFormat="false" ht="11.25" hidden="false" customHeight="false" outlineLevel="0" collapsed="false">
      <c r="O428" s="78"/>
      <c r="P428" s="78"/>
      <c r="Q428" s="78"/>
      <c r="R428" s="78"/>
      <c r="S428" s="78"/>
      <c r="T428" s="78"/>
    </row>
    <row r="429" customFormat="false" ht="11.25" hidden="false" customHeight="false" outlineLevel="0" collapsed="false">
      <c r="O429" s="78"/>
      <c r="P429" s="78"/>
      <c r="Q429" s="78"/>
      <c r="R429" s="78"/>
      <c r="S429" s="78"/>
      <c r="T429" s="78"/>
    </row>
    <row r="430" customFormat="false" ht="11.25" hidden="false" customHeight="false" outlineLevel="0" collapsed="false">
      <c r="O430" s="78"/>
      <c r="P430" s="78"/>
      <c r="Q430" s="78"/>
      <c r="R430" s="78"/>
      <c r="S430" s="78"/>
      <c r="T430" s="78"/>
    </row>
    <row r="431" customFormat="false" ht="11.25" hidden="false" customHeight="false" outlineLevel="0" collapsed="false">
      <c r="O431" s="78"/>
      <c r="P431" s="78"/>
      <c r="Q431" s="78"/>
      <c r="R431" s="78"/>
      <c r="S431" s="78"/>
      <c r="T431" s="78"/>
    </row>
    <row r="432" customFormat="false" ht="11.25" hidden="false" customHeight="false" outlineLevel="0" collapsed="false">
      <c r="O432" s="78"/>
      <c r="P432" s="78"/>
      <c r="Q432" s="78"/>
      <c r="R432" s="78"/>
      <c r="S432" s="78"/>
      <c r="T432" s="78"/>
    </row>
    <row r="433" customFormat="false" ht="11.25" hidden="false" customHeight="false" outlineLevel="0" collapsed="false">
      <c r="O433" s="78"/>
      <c r="P433" s="78"/>
      <c r="Q433" s="78"/>
      <c r="R433" s="78"/>
      <c r="S433" s="78"/>
      <c r="T433" s="78"/>
    </row>
    <row r="434" customFormat="false" ht="11.25" hidden="false" customHeight="false" outlineLevel="0" collapsed="false">
      <c r="O434" s="78"/>
      <c r="P434" s="78"/>
      <c r="Q434" s="78"/>
      <c r="R434" s="78"/>
      <c r="S434" s="78"/>
      <c r="T434" s="78"/>
    </row>
    <row r="435" customFormat="false" ht="11.25" hidden="false" customHeight="false" outlineLevel="0" collapsed="false">
      <c r="O435" s="78"/>
      <c r="P435" s="78"/>
      <c r="Q435" s="78"/>
      <c r="R435" s="78"/>
      <c r="S435" s="78"/>
      <c r="T435" s="78"/>
    </row>
    <row r="436" customFormat="false" ht="11.25" hidden="false" customHeight="false" outlineLevel="0" collapsed="false">
      <c r="O436" s="78"/>
      <c r="P436" s="78"/>
      <c r="Q436" s="78"/>
      <c r="R436" s="78"/>
      <c r="S436" s="78"/>
      <c r="T436" s="78"/>
    </row>
    <row r="437" customFormat="false" ht="11.25" hidden="false" customHeight="false" outlineLevel="0" collapsed="false">
      <c r="O437" s="78"/>
      <c r="P437" s="78"/>
      <c r="Q437" s="78"/>
      <c r="R437" s="78"/>
      <c r="S437" s="78"/>
      <c r="T437" s="78"/>
    </row>
    <row r="438" customFormat="false" ht="11.25" hidden="false" customHeight="false" outlineLevel="0" collapsed="false">
      <c r="O438" s="78"/>
      <c r="P438" s="78"/>
      <c r="Q438" s="78"/>
      <c r="R438" s="78"/>
      <c r="S438" s="78"/>
      <c r="T438" s="78"/>
    </row>
    <row r="439" customFormat="false" ht="11.25" hidden="false" customHeight="false" outlineLevel="0" collapsed="false">
      <c r="O439" s="78"/>
      <c r="P439" s="78"/>
      <c r="Q439" s="78"/>
      <c r="R439" s="78"/>
      <c r="S439" s="78"/>
      <c r="T439" s="78"/>
    </row>
    <row r="440" customFormat="false" ht="11.25" hidden="false" customHeight="false" outlineLevel="0" collapsed="false">
      <c r="O440" s="78"/>
      <c r="P440" s="78"/>
      <c r="Q440" s="78"/>
      <c r="R440" s="78"/>
      <c r="S440" s="78"/>
      <c r="T440" s="78"/>
    </row>
    <row r="441" customFormat="false" ht="11.25" hidden="false" customHeight="false" outlineLevel="0" collapsed="false">
      <c r="O441" s="78"/>
      <c r="P441" s="78"/>
      <c r="Q441" s="78"/>
      <c r="R441" s="78"/>
      <c r="S441" s="78"/>
      <c r="T441" s="78"/>
    </row>
    <row r="442" customFormat="false" ht="11.25" hidden="false" customHeight="false" outlineLevel="0" collapsed="false">
      <c r="O442" s="78"/>
      <c r="P442" s="78"/>
      <c r="Q442" s="78"/>
      <c r="R442" s="78"/>
      <c r="S442" s="78"/>
      <c r="T442" s="78"/>
    </row>
    <row r="443" customFormat="false" ht="11.25" hidden="false" customHeight="false" outlineLevel="0" collapsed="false">
      <c r="O443" s="78"/>
      <c r="P443" s="78"/>
      <c r="Q443" s="78"/>
      <c r="R443" s="78"/>
      <c r="S443" s="78"/>
      <c r="T443" s="78"/>
    </row>
    <row r="444" customFormat="false" ht="11.25" hidden="false" customHeight="false" outlineLevel="0" collapsed="false">
      <c r="O444" s="78"/>
      <c r="P444" s="78"/>
      <c r="Q444" s="78"/>
      <c r="R444" s="78"/>
      <c r="S444" s="78"/>
      <c r="T444" s="78"/>
    </row>
    <row r="445" customFormat="false" ht="11.25" hidden="false" customHeight="false" outlineLevel="0" collapsed="false">
      <c r="O445" s="78"/>
      <c r="P445" s="78"/>
      <c r="Q445" s="78"/>
      <c r="R445" s="78"/>
      <c r="S445" s="78"/>
      <c r="T445" s="78"/>
    </row>
    <row r="446" customFormat="false" ht="11.25" hidden="false" customHeight="false" outlineLevel="0" collapsed="false">
      <c r="O446" s="78"/>
      <c r="P446" s="78"/>
      <c r="Q446" s="78"/>
      <c r="R446" s="78"/>
      <c r="S446" s="78"/>
      <c r="T446" s="78"/>
    </row>
    <row r="447" customFormat="false" ht="11.25" hidden="false" customHeight="false" outlineLevel="0" collapsed="false">
      <c r="O447" s="78"/>
      <c r="P447" s="78"/>
      <c r="Q447" s="78"/>
      <c r="R447" s="78"/>
      <c r="S447" s="78"/>
      <c r="T447" s="78"/>
    </row>
    <row r="448" customFormat="false" ht="11.25" hidden="false" customHeight="false" outlineLevel="0" collapsed="false">
      <c r="O448" s="78"/>
      <c r="P448" s="78"/>
      <c r="Q448" s="78"/>
      <c r="R448" s="78"/>
      <c r="S448" s="78"/>
      <c r="T448" s="78"/>
    </row>
    <row r="449" customFormat="false" ht="11.25" hidden="false" customHeight="false" outlineLevel="0" collapsed="false">
      <c r="O449" s="78"/>
      <c r="P449" s="78"/>
      <c r="Q449" s="78"/>
      <c r="R449" s="78"/>
      <c r="S449" s="78"/>
      <c r="T449" s="78"/>
    </row>
    <row r="450" customFormat="false" ht="11.25" hidden="false" customHeight="false" outlineLevel="0" collapsed="false">
      <c r="O450" s="78"/>
      <c r="P450" s="78"/>
      <c r="Q450" s="78"/>
      <c r="R450" s="78"/>
      <c r="S450" s="78"/>
      <c r="T450" s="78"/>
    </row>
    <row r="451" customFormat="false" ht="11.25" hidden="false" customHeight="false" outlineLevel="0" collapsed="false">
      <c r="O451" s="78"/>
      <c r="P451" s="78"/>
      <c r="Q451" s="78"/>
      <c r="R451" s="78"/>
      <c r="S451" s="78"/>
      <c r="T451" s="78"/>
    </row>
    <row r="452" customFormat="false" ht="11.25" hidden="false" customHeight="false" outlineLevel="0" collapsed="false">
      <c r="O452" s="78"/>
      <c r="P452" s="78"/>
      <c r="Q452" s="78"/>
      <c r="R452" s="78"/>
      <c r="S452" s="78"/>
      <c r="T452" s="78"/>
    </row>
    <row r="453" customFormat="false" ht="11.25" hidden="false" customHeight="false" outlineLevel="0" collapsed="false">
      <c r="O453" s="78"/>
      <c r="P453" s="78"/>
      <c r="Q453" s="78"/>
      <c r="R453" s="78"/>
      <c r="S453" s="78"/>
      <c r="T453" s="78"/>
    </row>
    <row r="454" customFormat="false" ht="11.25" hidden="false" customHeight="false" outlineLevel="0" collapsed="false">
      <c r="O454" s="78"/>
      <c r="P454" s="78"/>
      <c r="Q454" s="78"/>
      <c r="R454" s="78"/>
      <c r="S454" s="78"/>
      <c r="T454" s="78"/>
    </row>
    <row r="455" customFormat="false" ht="11.25" hidden="false" customHeight="false" outlineLevel="0" collapsed="false">
      <c r="O455" s="78"/>
      <c r="P455" s="78"/>
      <c r="Q455" s="78"/>
      <c r="R455" s="78"/>
      <c r="S455" s="78"/>
      <c r="T455" s="78"/>
    </row>
    <row r="456" customFormat="false" ht="11.25" hidden="false" customHeight="false" outlineLevel="0" collapsed="false">
      <c r="O456" s="78"/>
      <c r="P456" s="78"/>
      <c r="Q456" s="78"/>
      <c r="R456" s="78"/>
      <c r="S456" s="78"/>
      <c r="T456" s="78"/>
    </row>
    <row r="457" customFormat="false" ht="11.25" hidden="false" customHeight="false" outlineLevel="0" collapsed="false">
      <c r="O457" s="78"/>
      <c r="P457" s="78"/>
      <c r="Q457" s="78"/>
      <c r="R457" s="78"/>
      <c r="S457" s="78"/>
      <c r="T457" s="78"/>
    </row>
    <row r="458" customFormat="false" ht="11.25" hidden="false" customHeight="false" outlineLevel="0" collapsed="false">
      <c r="O458" s="78"/>
      <c r="P458" s="78"/>
      <c r="Q458" s="78"/>
      <c r="R458" s="78"/>
      <c r="S458" s="78"/>
      <c r="T458" s="78"/>
    </row>
    <row r="459" customFormat="false" ht="11.25" hidden="false" customHeight="false" outlineLevel="0" collapsed="false">
      <c r="O459" s="78"/>
      <c r="P459" s="78"/>
      <c r="Q459" s="78"/>
      <c r="R459" s="78"/>
      <c r="S459" s="78"/>
      <c r="T459" s="78"/>
    </row>
    <row r="460" customFormat="false" ht="11.25" hidden="false" customHeight="false" outlineLevel="0" collapsed="false">
      <c r="O460" s="78"/>
      <c r="P460" s="78"/>
      <c r="Q460" s="78"/>
      <c r="R460" s="78"/>
      <c r="S460" s="78"/>
      <c r="T460" s="78"/>
    </row>
    <row r="461" customFormat="false" ht="11.25" hidden="false" customHeight="false" outlineLevel="0" collapsed="false">
      <c r="O461" s="78"/>
      <c r="P461" s="78"/>
      <c r="Q461" s="78"/>
      <c r="R461" s="78"/>
      <c r="S461" s="78"/>
      <c r="T461" s="78"/>
    </row>
    <row r="462" customFormat="false" ht="11.25" hidden="false" customHeight="false" outlineLevel="0" collapsed="false">
      <c r="O462" s="78"/>
      <c r="P462" s="78"/>
      <c r="Q462" s="78"/>
      <c r="R462" s="78"/>
      <c r="S462" s="78"/>
      <c r="T462" s="78"/>
    </row>
    <row r="463" customFormat="false" ht="11.25" hidden="false" customHeight="false" outlineLevel="0" collapsed="false">
      <c r="O463" s="78"/>
      <c r="P463" s="78"/>
      <c r="Q463" s="78"/>
      <c r="R463" s="78"/>
      <c r="S463" s="78"/>
      <c r="T463" s="78"/>
    </row>
    <row r="464" customFormat="false" ht="11.25" hidden="false" customHeight="false" outlineLevel="0" collapsed="false">
      <c r="O464" s="78"/>
      <c r="P464" s="78"/>
      <c r="Q464" s="78"/>
      <c r="R464" s="78"/>
      <c r="S464" s="78"/>
      <c r="T464" s="78"/>
    </row>
    <row r="465" customFormat="false" ht="11.25" hidden="false" customHeight="false" outlineLevel="0" collapsed="false">
      <c r="O465" s="78"/>
      <c r="P465" s="78"/>
      <c r="Q465" s="78"/>
      <c r="R465" s="78"/>
      <c r="S465" s="78"/>
      <c r="T465" s="78"/>
    </row>
    <row r="466" customFormat="false" ht="11.25" hidden="false" customHeight="false" outlineLevel="0" collapsed="false">
      <c r="O466" s="2"/>
      <c r="P466" s="2"/>
      <c r="Q466" s="2"/>
      <c r="R466" s="2"/>
      <c r="S466" s="2"/>
      <c r="T466" s="2"/>
    </row>
    <row r="467" customFormat="false" ht="11.25" hidden="false" customHeight="false" outlineLevel="0" collapsed="false">
      <c r="O467" s="2"/>
      <c r="P467" s="2"/>
      <c r="Q467" s="2"/>
      <c r="R467" s="2"/>
      <c r="S467" s="2"/>
      <c r="T467" s="2"/>
    </row>
    <row r="468" customFormat="false" ht="11.25" hidden="false" customHeight="false" outlineLevel="0" collapsed="false">
      <c r="O468" s="2"/>
      <c r="P468" s="2"/>
      <c r="Q468" s="2"/>
      <c r="R468" s="2"/>
      <c r="S468" s="2"/>
      <c r="T468" s="2"/>
    </row>
    <row r="469" customFormat="false" ht="11.25" hidden="false" customHeight="false" outlineLevel="0" collapsed="false">
      <c r="O469" s="2"/>
      <c r="P469" s="2"/>
      <c r="Q469" s="2"/>
      <c r="R469" s="2"/>
      <c r="S469" s="2"/>
      <c r="T469" s="2"/>
    </row>
    <row r="470" customFormat="false" ht="11.25" hidden="false" customHeight="false" outlineLevel="0" collapsed="false">
      <c r="O470" s="2"/>
      <c r="P470" s="2"/>
      <c r="Q470" s="2"/>
      <c r="R470" s="2"/>
      <c r="S470" s="2"/>
      <c r="T470" s="2"/>
    </row>
    <row r="471" customFormat="false" ht="11.25" hidden="false" customHeight="false" outlineLevel="0" collapsed="false">
      <c r="O471" s="2"/>
      <c r="P471" s="2"/>
      <c r="Q471" s="2"/>
      <c r="R471" s="2"/>
      <c r="S471" s="2"/>
      <c r="T471" s="2"/>
    </row>
    <row r="472" customFormat="false" ht="11.25" hidden="false" customHeight="false" outlineLevel="0" collapsed="false">
      <c r="O472" s="2"/>
      <c r="P472" s="2"/>
      <c r="Q472" s="2"/>
      <c r="R472" s="2"/>
      <c r="S472" s="2"/>
      <c r="T472" s="2"/>
    </row>
    <row r="473" customFormat="false" ht="11.25" hidden="false" customHeight="false" outlineLevel="0" collapsed="false">
      <c r="O473" s="2"/>
      <c r="P473" s="2"/>
      <c r="Q473" s="2"/>
      <c r="R473" s="2"/>
      <c r="S473" s="2"/>
      <c r="T473" s="2"/>
    </row>
    <row r="474" customFormat="false" ht="11.25" hidden="false" customHeight="false" outlineLevel="0" collapsed="false">
      <c r="O474" s="2"/>
      <c r="P474" s="2"/>
      <c r="Q474" s="2"/>
      <c r="R474" s="2"/>
      <c r="S474" s="2"/>
      <c r="T474" s="2"/>
    </row>
    <row r="475" customFormat="false" ht="11.25" hidden="false" customHeight="false" outlineLevel="0" collapsed="false">
      <c r="O475" s="2"/>
      <c r="P475" s="2"/>
      <c r="Q475" s="2"/>
      <c r="R475" s="2"/>
      <c r="S475" s="2"/>
      <c r="T475" s="2"/>
    </row>
    <row r="476" customFormat="false" ht="11.25" hidden="false" customHeight="false" outlineLevel="0" collapsed="false">
      <c r="O476" s="2"/>
      <c r="P476" s="2"/>
      <c r="Q476" s="2"/>
      <c r="R476" s="2"/>
      <c r="S476" s="2"/>
      <c r="T476" s="2"/>
    </row>
    <row r="477" customFormat="false" ht="11.25" hidden="false" customHeight="false" outlineLevel="0" collapsed="false">
      <c r="O477" s="2"/>
      <c r="P477" s="2"/>
      <c r="Q477" s="2"/>
      <c r="R477" s="2"/>
      <c r="S477" s="2"/>
      <c r="T477" s="2"/>
    </row>
    <row r="478" customFormat="false" ht="11.25" hidden="false" customHeight="false" outlineLevel="0" collapsed="false">
      <c r="O478" s="2"/>
      <c r="P478" s="2"/>
      <c r="Q478" s="2"/>
      <c r="R478" s="2"/>
      <c r="S478" s="2"/>
      <c r="T478" s="2"/>
    </row>
    <row r="479" customFormat="false" ht="11.25" hidden="false" customHeight="false" outlineLevel="0" collapsed="false">
      <c r="O479" s="2"/>
      <c r="P479" s="2"/>
      <c r="Q479" s="2"/>
      <c r="R479" s="2"/>
      <c r="S479" s="2"/>
      <c r="T479" s="2"/>
    </row>
    <row r="480" customFormat="false" ht="11.25" hidden="false" customHeight="false" outlineLevel="0" collapsed="false">
      <c r="O480" s="2"/>
      <c r="P480" s="2"/>
      <c r="Q480" s="2"/>
      <c r="R480" s="2"/>
      <c r="S480" s="2"/>
      <c r="T480" s="2"/>
    </row>
    <row r="481" customFormat="false" ht="11.25" hidden="false" customHeight="false" outlineLevel="0" collapsed="false">
      <c r="O481" s="2"/>
      <c r="P481" s="2"/>
      <c r="Q481" s="2"/>
      <c r="R481" s="2"/>
      <c r="S481" s="2"/>
      <c r="T481" s="2"/>
    </row>
    <row r="482" customFormat="false" ht="11.25" hidden="false" customHeight="false" outlineLevel="0" collapsed="false">
      <c r="O482" s="2"/>
      <c r="P482" s="2"/>
      <c r="Q482" s="2"/>
      <c r="R482" s="2"/>
      <c r="S482" s="2"/>
      <c r="T482" s="2"/>
    </row>
    <row r="483" customFormat="false" ht="11.25" hidden="false" customHeight="false" outlineLevel="0" collapsed="false">
      <c r="O483" s="2"/>
      <c r="P483" s="2"/>
      <c r="Q483" s="2"/>
      <c r="R483" s="2"/>
      <c r="S483" s="2"/>
      <c r="T483" s="2"/>
    </row>
    <row r="484" customFormat="false" ht="11.25" hidden="false" customHeight="false" outlineLevel="0" collapsed="false">
      <c r="O484" s="2"/>
      <c r="P484" s="2"/>
      <c r="Q484" s="2"/>
      <c r="R484" s="2"/>
      <c r="S484" s="2"/>
      <c r="T484" s="2"/>
    </row>
    <row r="485" customFormat="false" ht="11.25" hidden="false" customHeight="false" outlineLevel="0" collapsed="false">
      <c r="O485" s="2"/>
      <c r="P485" s="2"/>
      <c r="Q485" s="2"/>
      <c r="R485" s="2"/>
      <c r="S485" s="2"/>
      <c r="T485" s="2"/>
    </row>
    <row r="486" customFormat="false" ht="11.25" hidden="false" customHeight="false" outlineLevel="0" collapsed="false">
      <c r="O486" s="2"/>
      <c r="P486" s="2"/>
      <c r="Q486" s="2"/>
      <c r="R486" s="2"/>
      <c r="S486" s="2"/>
      <c r="T486" s="2"/>
    </row>
    <row r="487" customFormat="false" ht="11.25" hidden="false" customHeight="false" outlineLevel="0" collapsed="false">
      <c r="O487" s="2"/>
      <c r="P487" s="2"/>
      <c r="Q487" s="2"/>
      <c r="R487" s="2"/>
      <c r="S487" s="2"/>
      <c r="T487" s="2"/>
    </row>
    <row r="488" customFormat="false" ht="11.25" hidden="false" customHeight="false" outlineLevel="0" collapsed="false">
      <c r="O488" s="2"/>
      <c r="P488" s="2"/>
      <c r="Q488" s="2"/>
      <c r="R488" s="2"/>
      <c r="S488" s="2"/>
      <c r="T488" s="2"/>
    </row>
    <row r="489" customFormat="false" ht="11.25" hidden="false" customHeight="false" outlineLevel="0" collapsed="false">
      <c r="O489" s="2"/>
      <c r="P489" s="2"/>
      <c r="Q489" s="2"/>
      <c r="R489" s="2"/>
      <c r="S489" s="2"/>
      <c r="T489" s="2"/>
    </row>
    <row r="490" customFormat="false" ht="11.25" hidden="false" customHeight="false" outlineLevel="0" collapsed="false">
      <c r="O490" s="2"/>
      <c r="P490" s="2"/>
      <c r="Q490" s="2"/>
      <c r="R490" s="2"/>
      <c r="S490" s="2"/>
      <c r="T490" s="2"/>
    </row>
    <row r="491" customFormat="false" ht="11.25" hidden="false" customHeight="false" outlineLevel="0" collapsed="false">
      <c r="O491" s="2"/>
      <c r="P491" s="2"/>
      <c r="Q491" s="2"/>
      <c r="R491" s="2"/>
      <c r="S491" s="2"/>
      <c r="T491" s="2"/>
    </row>
    <row r="492" customFormat="false" ht="11.25" hidden="false" customHeight="false" outlineLevel="0" collapsed="false">
      <c r="O492" s="2"/>
      <c r="P492" s="2"/>
      <c r="Q492" s="2"/>
      <c r="R492" s="2"/>
      <c r="S492" s="2"/>
      <c r="T492" s="2"/>
    </row>
    <row r="493" customFormat="false" ht="11.25" hidden="false" customHeight="false" outlineLevel="0" collapsed="false">
      <c r="O493" s="2"/>
      <c r="P493" s="2"/>
      <c r="Q493" s="2"/>
      <c r="R493" s="2"/>
      <c r="S493" s="2"/>
      <c r="T493" s="2"/>
    </row>
    <row r="494" customFormat="false" ht="11.25" hidden="false" customHeight="false" outlineLevel="0" collapsed="false">
      <c r="O494" s="2"/>
      <c r="P494" s="2"/>
      <c r="Q494" s="2"/>
      <c r="R494" s="2"/>
      <c r="S494" s="2"/>
      <c r="T494" s="2"/>
    </row>
    <row r="495" customFormat="false" ht="11.25" hidden="false" customHeight="false" outlineLevel="0" collapsed="false">
      <c r="O495" s="2"/>
      <c r="P495" s="2"/>
      <c r="Q495" s="2"/>
      <c r="R495" s="2"/>
      <c r="S495" s="2"/>
      <c r="T495" s="2"/>
    </row>
    <row r="496" customFormat="false" ht="11.25" hidden="false" customHeight="false" outlineLevel="0" collapsed="false">
      <c r="O496" s="2"/>
      <c r="P496" s="2"/>
      <c r="Q496" s="2"/>
      <c r="R496" s="2"/>
      <c r="S496" s="2"/>
      <c r="T496" s="2"/>
    </row>
    <row r="497" customFormat="false" ht="11.25" hidden="false" customHeight="false" outlineLevel="0" collapsed="false">
      <c r="O497" s="2"/>
      <c r="P497" s="2"/>
      <c r="Q497" s="2"/>
      <c r="R497" s="2"/>
      <c r="S497" s="2"/>
      <c r="T497" s="2"/>
    </row>
    <row r="498" customFormat="false" ht="11.25" hidden="false" customHeight="false" outlineLevel="0" collapsed="false">
      <c r="O498" s="2"/>
      <c r="P498" s="2"/>
      <c r="Q498" s="2"/>
      <c r="R498" s="2"/>
      <c r="S498" s="2"/>
      <c r="T498" s="2"/>
    </row>
    <row r="499" customFormat="false" ht="11.25" hidden="false" customHeight="false" outlineLevel="0" collapsed="false">
      <c r="O499" s="2"/>
      <c r="P499" s="2"/>
      <c r="Q499" s="2"/>
      <c r="R499" s="2"/>
      <c r="S499" s="2"/>
      <c r="T499" s="2"/>
    </row>
    <row r="500" customFormat="false" ht="11.25" hidden="false" customHeight="false" outlineLevel="0" collapsed="false">
      <c r="O500" s="2"/>
      <c r="P500" s="2"/>
      <c r="Q500" s="2"/>
      <c r="R500" s="2"/>
      <c r="S500" s="2"/>
      <c r="T500" s="2"/>
    </row>
    <row r="501" customFormat="false" ht="11.25" hidden="false" customHeight="false" outlineLevel="0" collapsed="false">
      <c r="O501" s="2"/>
      <c r="P501" s="2"/>
      <c r="Q501" s="2"/>
      <c r="R501" s="2"/>
      <c r="S501" s="2"/>
      <c r="T501" s="2"/>
    </row>
    <row r="502" customFormat="false" ht="11.25" hidden="false" customHeight="false" outlineLevel="0" collapsed="false">
      <c r="O502" s="2"/>
      <c r="P502" s="2"/>
      <c r="Q502" s="2"/>
      <c r="R502" s="2"/>
      <c r="S502" s="2"/>
      <c r="T502" s="2"/>
    </row>
    <row r="503" customFormat="false" ht="11.25" hidden="false" customHeight="false" outlineLevel="0" collapsed="false">
      <c r="O503" s="2"/>
      <c r="P503" s="2"/>
      <c r="Q503" s="2"/>
      <c r="R503" s="2"/>
      <c r="S503" s="2"/>
      <c r="T503" s="2"/>
    </row>
    <row r="504" customFormat="false" ht="11.25" hidden="false" customHeight="false" outlineLevel="0" collapsed="false">
      <c r="O504" s="2"/>
      <c r="P504" s="2"/>
      <c r="Q504" s="2"/>
      <c r="R504" s="2"/>
      <c r="S504" s="2"/>
      <c r="T504" s="2"/>
    </row>
    <row r="505" customFormat="false" ht="11.25" hidden="false" customHeight="false" outlineLevel="0" collapsed="false">
      <c r="O505" s="2"/>
      <c r="P505" s="2"/>
      <c r="Q505" s="2"/>
      <c r="R505" s="2"/>
      <c r="S505" s="2"/>
      <c r="T505" s="2"/>
    </row>
    <row r="506" customFormat="false" ht="11.25" hidden="false" customHeight="false" outlineLevel="0" collapsed="false">
      <c r="O506" s="2"/>
      <c r="P506" s="2"/>
      <c r="Q506" s="2"/>
      <c r="R506" s="2"/>
      <c r="S506" s="2"/>
      <c r="T506" s="2"/>
    </row>
    <row r="507" customFormat="false" ht="11.25" hidden="false" customHeight="false" outlineLevel="0" collapsed="false">
      <c r="O507" s="2"/>
      <c r="P507" s="2"/>
      <c r="Q507" s="2"/>
      <c r="R507" s="2"/>
      <c r="S507" s="2"/>
      <c r="T507" s="2"/>
    </row>
    <row r="508" customFormat="false" ht="11.25" hidden="false" customHeight="false" outlineLevel="0" collapsed="false">
      <c r="O508" s="2"/>
      <c r="P508" s="2"/>
      <c r="Q508" s="2"/>
      <c r="R508" s="2"/>
      <c r="S508" s="2"/>
      <c r="T508" s="2"/>
    </row>
    <row r="509" customFormat="false" ht="11.25" hidden="false" customHeight="false" outlineLevel="0" collapsed="false">
      <c r="O509" s="2"/>
      <c r="P509" s="2"/>
      <c r="Q509" s="2"/>
      <c r="R509" s="2"/>
      <c r="S509" s="2"/>
      <c r="T509" s="2"/>
    </row>
    <row r="510" customFormat="false" ht="11.25" hidden="false" customHeight="false" outlineLevel="0" collapsed="false">
      <c r="O510" s="2"/>
      <c r="P510" s="2"/>
      <c r="Q510" s="2"/>
      <c r="R510" s="2"/>
      <c r="S510" s="2"/>
      <c r="T510" s="2"/>
    </row>
    <row r="511" customFormat="false" ht="11.25" hidden="false" customHeight="false" outlineLevel="0" collapsed="false">
      <c r="O511" s="2"/>
      <c r="P511" s="2"/>
      <c r="Q511" s="2"/>
      <c r="R511" s="2"/>
      <c r="S511" s="2"/>
      <c r="T511" s="2"/>
    </row>
    <row r="512" customFormat="false" ht="11.25" hidden="false" customHeight="false" outlineLevel="0" collapsed="false">
      <c r="O512" s="2"/>
      <c r="P512" s="2"/>
      <c r="Q512" s="2"/>
      <c r="R512" s="2"/>
      <c r="S512" s="2"/>
      <c r="T512" s="2"/>
    </row>
    <row r="513" customFormat="false" ht="11.25" hidden="false" customHeight="false" outlineLevel="0" collapsed="false">
      <c r="O513" s="2"/>
      <c r="P513" s="2"/>
      <c r="Q513" s="2"/>
      <c r="R513" s="2"/>
      <c r="S513" s="2"/>
      <c r="T513" s="2"/>
    </row>
    <row r="514" customFormat="false" ht="11.25" hidden="false" customHeight="false" outlineLevel="0" collapsed="false">
      <c r="O514" s="2"/>
      <c r="P514" s="2"/>
      <c r="Q514" s="2"/>
      <c r="R514" s="2"/>
      <c r="S514" s="2"/>
      <c r="T514" s="2"/>
    </row>
    <row r="515" customFormat="false" ht="11.25" hidden="false" customHeight="false" outlineLevel="0" collapsed="false">
      <c r="O515" s="2"/>
      <c r="P515" s="2"/>
      <c r="Q515" s="2"/>
      <c r="R515" s="2"/>
      <c r="S515" s="2"/>
      <c r="T515" s="2"/>
    </row>
    <row r="516" customFormat="false" ht="11.25" hidden="false" customHeight="false" outlineLevel="0" collapsed="false">
      <c r="O516" s="2"/>
      <c r="P516" s="2"/>
      <c r="Q516" s="2"/>
      <c r="R516" s="2"/>
      <c r="S516" s="2"/>
      <c r="T516" s="2"/>
    </row>
    <row r="517" customFormat="false" ht="11.25" hidden="false" customHeight="false" outlineLevel="0" collapsed="false">
      <c r="O517" s="2"/>
      <c r="P517" s="2"/>
      <c r="Q517" s="2"/>
      <c r="R517" s="2"/>
      <c r="S517" s="2"/>
      <c r="T517" s="2"/>
    </row>
    <row r="518" customFormat="false" ht="11.25" hidden="false" customHeight="false" outlineLevel="0" collapsed="false">
      <c r="O518" s="2"/>
      <c r="P518" s="2"/>
      <c r="Q518" s="2"/>
      <c r="R518" s="2"/>
      <c r="S518" s="2"/>
      <c r="T518" s="2"/>
    </row>
    <row r="519" customFormat="false" ht="11.25" hidden="false" customHeight="false" outlineLevel="0" collapsed="false">
      <c r="O519" s="2"/>
      <c r="P519" s="2"/>
      <c r="Q519" s="2"/>
      <c r="R519" s="2"/>
      <c r="S519" s="2"/>
      <c r="T519" s="2"/>
    </row>
    <row r="520" customFormat="false" ht="11.25" hidden="false" customHeight="false" outlineLevel="0" collapsed="false">
      <c r="O520" s="2"/>
      <c r="P520" s="2"/>
      <c r="Q520" s="2"/>
      <c r="R520" s="2"/>
      <c r="S520" s="2"/>
      <c r="T520" s="2"/>
    </row>
    <row r="521" customFormat="false" ht="11.25" hidden="false" customHeight="false" outlineLevel="0" collapsed="false">
      <c r="O521" s="2"/>
      <c r="P521" s="2"/>
      <c r="Q521" s="2"/>
      <c r="R521" s="2"/>
      <c r="S521" s="2"/>
      <c r="T521" s="2"/>
    </row>
    <row r="522" customFormat="false" ht="11.25" hidden="false" customHeight="false" outlineLevel="0" collapsed="false">
      <c r="O522" s="2"/>
      <c r="P522" s="2"/>
      <c r="Q522" s="2"/>
      <c r="R522" s="2"/>
      <c r="S522" s="2"/>
      <c r="T522" s="2"/>
    </row>
    <row r="523" customFormat="false" ht="11.25" hidden="false" customHeight="false" outlineLevel="0" collapsed="false">
      <c r="O523" s="2"/>
      <c r="P523" s="2"/>
      <c r="Q523" s="2"/>
      <c r="R523" s="2"/>
      <c r="S523" s="2"/>
      <c r="T523" s="2"/>
    </row>
    <row r="524" customFormat="false" ht="11.25" hidden="false" customHeight="false" outlineLevel="0" collapsed="false">
      <c r="O524" s="2"/>
      <c r="P524" s="2"/>
      <c r="Q524" s="2"/>
      <c r="R524" s="2"/>
      <c r="S524" s="2"/>
      <c r="T524" s="2"/>
    </row>
    <row r="525" customFormat="false" ht="11.25" hidden="false" customHeight="false" outlineLevel="0" collapsed="false">
      <c r="O525" s="2"/>
      <c r="P525" s="2"/>
      <c r="Q525" s="2"/>
      <c r="R525" s="2"/>
      <c r="S525" s="2"/>
      <c r="T525" s="2"/>
    </row>
    <row r="526" customFormat="false" ht="11.25" hidden="false" customHeight="false" outlineLevel="0" collapsed="false">
      <c r="O526" s="2"/>
      <c r="P526" s="2"/>
      <c r="Q526" s="2"/>
      <c r="R526" s="2"/>
      <c r="S526" s="2"/>
      <c r="T526" s="2"/>
    </row>
    <row r="527" customFormat="false" ht="11.25" hidden="false" customHeight="false" outlineLevel="0" collapsed="false">
      <c r="O527" s="2"/>
      <c r="P527" s="2"/>
      <c r="Q527" s="2"/>
      <c r="R527" s="2"/>
      <c r="S527" s="2"/>
      <c r="T527" s="2"/>
    </row>
    <row r="528" customFormat="false" ht="11.25" hidden="false" customHeight="false" outlineLevel="0" collapsed="false">
      <c r="O528" s="2"/>
      <c r="P528" s="2"/>
      <c r="Q528" s="2"/>
      <c r="R528" s="2"/>
      <c r="S528" s="2"/>
      <c r="T528" s="2"/>
    </row>
    <row r="529" customFormat="false" ht="11.25" hidden="false" customHeight="false" outlineLevel="0" collapsed="false">
      <c r="O529" s="2"/>
      <c r="P529" s="2"/>
      <c r="Q529" s="2"/>
      <c r="R529" s="2"/>
      <c r="S529" s="2"/>
      <c r="T529" s="2"/>
    </row>
    <row r="530" customFormat="false" ht="11.25" hidden="false" customHeight="false" outlineLevel="0" collapsed="false">
      <c r="O530" s="2"/>
      <c r="P530" s="2"/>
      <c r="Q530" s="2"/>
      <c r="R530" s="2"/>
      <c r="S530" s="2"/>
      <c r="T530" s="2"/>
    </row>
    <row r="531" customFormat="false" ht="11.25" hidden="false" customHeight="false" outlineLevel="0" collapsed="false">
      <c r="O531" s="2"/>
      <c r="P531" s="2"/>
      <c r="Q531" s="2"/>
      <c r="R531" s="2"/>
      <c r="S531" s="2"/>
      <c r="T531" s="2"/>
    </row>
    <row r="532" customFormat="false" ht="11.25" hidden="false" customHeight="false" outlineLevel="0" collapsed="false">
      <c r="O532" s="2"/>
      <c r="P532" s="2"/>
      <c r="Q532" s="2"/>
      <c r="R532" s="2"/>
      <c r="S532" s="2"/>
      <c r="T532" s="2"/>
    </row>
    <row r="533" customFormat="false" ht="11.25" hidden="false" customHeight="false" outlineLevel="0" collapsed="false">
      <c r="O533" s="2"/>
      <c r="P533" s="2"/>
      <c r="Q533" s="2"/>
      <c r="R533" s="2"/>
      <c r="S533" s="2"/>
      <c r="T533" s="2"/>
    </row>
    <row r="534" customFormat="false" ht="11.25" hidden="false" customHeight="false" outlineLevel="0" collapsed="false">
      <c r="O534" s="2"/>
      <c r="P534" s="2"/>
      <c r="Q534" s="2"/>
      <c r="R534" s="2"/>
      <c r="S534" s="2"/>
      <c r="T534" s="2"/>
    </row>
    <row r="535" customFormat="false" ht="11.25" hidden="false" customHeight="false" outlineLevel="0" collapsed="false">
      <c r="O535" s="2"/>
      <c r="P535" s="2"/>
      <c r="Q535" s="2"/>
      <c r="R535" s="2"/>
      <c r="S535" s="2"/>
      <c r="T535" s="2"/>
    </row>
    <row r="536" customFormat="false" ht="11.25" hidden="false" customHeight="false" outlineLevel="0" collapsed="false">
      <c r="O536" s="2"/>
      <c r="P536" s="2"/>
      <c r="Q536" s="2"/>
      <c r="R536" s="2"/>
      <c r="S536" s="2"/>
      <c r="T536" s="2"/>
    </row>
    <row r="537" customFormat="false" ht="11.25" hidden="false" customHeight="false" outlineLevel="0" collapsed="false">
      <c r="O537" s="2"/>
      <c r="P537" s="2"/>
      <c r="Q537" s="2"/>
      <c r="R537" s="2"/>
      <c r="S537" s="2"/>
      <c r="T537" s="2"/>
    </row>
    <row r="538" customFormat="false" ht="11.25" hidden="false" customHeight="false" outlineLevel="0" collapsed="false">
      <c r="O538" s="2"/>
      <c r="P538" s="2"/>
      <c r="Q538" s="2"/>
      <c r="R538" s="2"/>
      <c r="S538" s="2"/>
      <c r="T538" s="2"/>
    </row>
    <row r="539" customFormat="false" ht="11.25" hidden="false" customHeight="false" outlineLevel="0" collapsed="false">
      <c r="O539" s="2"/>
      <c r="P539" s="2"/>
      <c r="Q539" s="2"/>
      <c r="R539" s="2"/>
      <c r="S539" s="2"/>
      <c r="T539" s="2"/>
    </row>
    <row r="540" customFormat="false" ht="11.25" hidden="false" customHeight="false" outlineLevel="0" collapsed="false">
      <c r="O540" s="2"/>
      <c r="P540" s="2"/>
      <c r="Q540" s="2"/>
      <c r="R540" s="2"/>
      <c r="S540" s="2"/>
      <c r="T540" s="2"/>
    </row>
    <row r="541" customFormat="false" ht="11.25" hidden="false" customHeight="false" outlineLevel="0" collapsed="false">
      <c r="O541" s="2"/>
      <c r="P541" s="2"/>
      <c r="Q541" s="2"/>
      <c r="R541" s="2"/>
      <c r="S541" s="2"/>
      <c r="T541" s="2"/>
    </row>
    <row r="542" customFormat="false" ht="11.25" hidden="false" customHeight="false" outlineLevel="0" collapsed="false">
      <c r="O542" s="2"/>
      <c r="P542" s="2"/>
      <c r="Q542" s="2"/>
      <c r="R542" s="2"/>
      <c r="S542" s="2"/>
      <c r="T542" s="2"/>
    </row>
    <row r="543" customFormat="false" ht="11.25" hidden="false" customHeight="false" outlineLevel="0" collapsed="false">
      <c r="O543" s="2"/>
      <c r="P543" s="2"/>
      <c r="Q543" s="2"/>
      <c r="R543" s="2"/>
      <c r="S543" s="2"/>
      <c r="T543" s="2"/>
    </row>
    <row r="544" customFormat="false" ht="11.25" hidden="false" customHeight="false" outlineLevel="0" collapsed="false">
      <c r="O544" s="2"/>
      <c r="P544" s="2"/>
      <c r="Q544" s="2"/>
      <c r="R544" s="2"/>
      <c r="S544" s="2"/>
      <c r="T544" s="2"/>
    </row>
    <row r="545" customFormat="false" ht="11.25" hidden="false" customHeight="false" outlineLevel="0" collapsed="false">
      <c r="O545" s="2"/>
      <c r="P545" s="2"/>
      <c r="Q545" s="2"/>
      <c r="R545" s="2"/>
      <c r="S545" s="2"/>
      <c r="T545" s="2"/>
    </row>
    <row r="546" customFormat="false" ht="11.25" hidden="false" customHeight="false" outlineLevel="0" collapsed="false">
      <c r="O546" s="2"/>
      <c r="P546" s="2"/>
      <c r="Q546" s="2"/>
      <c r="R546" s="2"/>
      <c r="S546" s="2"/>
      <c r="T546" s="2"/>
    </row>
    <row r="547" customFormat="false" ht="11.25" hidden="false" customHeight="false" outlineLevel="0" collapsed="false">
      <c r="O547" s="2"/>
      <c r="P547" s="2"/>
      <c r="Q547" s="2"/>
      <c r="R547" s="2"/>
      <c r="S547" s="2"/>
      <c r="T547" s="2"/>
    </row>
    <row r="548" customFormat="false" ht="11.25" hidden="false" customHeight="false" outlineLevel="0" collapsed="false">
      <c r="O548" s="2"/>
      <c r="P548" s="2"/>
      <c r="Q548" s="2"/>
      <c r="R548" s="2"/>
      <c r="S548" s="2"/>
      <c r="T548" s="2"/>
    </row>
    <row r="549" customFormat="false" ht="11.25" hidden="false" customHeight="false" outlineLevel="0" collapsed="false">
      <c r="O549" s="2"/>
      <c r="P549" s="2"/>
      <c r="Q549" s="2"/>
      <c r="R549" s="2"/>
      <c r="S549" s="2"/>
      <c r="T549" s="2"/>
    </row>
    <row r="550" customFormat="false" ht="11.25" hidden="false" customHeight="false" outlineLevel="0" collapsed="false">
      <c r="O550" s="2"/>
      <c r="P550" s="2"/>
      <c r="Q550" s="2"/>
      <c r="R550" s="2"/>
      <c r="S550" s="2"/>
      <c r="T550" s="2"/>
    </row>
    <row r="551" customFormat="false" ht="11.25" hidden="false" customHeight="false" outlineLevel="0" collapsed="false">
      <c r="O551" s="2"/>
      <c r="P551" s="2"/>
      <c r="Q551" s="2"/>
      <c r="R551" s="2"/>
      <c r="S551" s="2"/>
      <c r="T551" s="2"/>
    </row>
    <row r="552" customFormat="false" ht="11.25" hidden="false" customHeight="false" outlineLevel="0" collapsed="false">
      <c r="O552" s="2"/>
      <c r="P552" s="2"/>
      <c r="Q552" s="2"/>
      <c r="R552" s="2"/>
      <c r="S552" s="2"/>
      <c r="T552" s="2"/>
    </row>
    <row r="553" customFormat="false" ht="11.25" hidden="false" customHeight="false" outlineLevel="0" collapsed="false">
      <c r="O553" s="2"/>
      <c r="P553" s="2"/>
      <c r="Q553" s="2"/>
      <c r="R553" s="2"/>
      <c r="S553" s="2"/>
      <c r="T553" s="2"/>
    </row>
    <row r="554" customFormat="false" ht="11.25" hidden="false" customHeight="false" outlineLevel="0" collapsed="false">
      <c r="O554" s="2"/>
      <c r="P554" s="2"/>
      <c r="Q554" s="2"/>
      <c r="R554" s="2"/>
      <c r="S554" s="2"/>
      <c r="T554" s="2"/>
    </row>
    <row r="555" customFormat="false" ht="11.25" hidden="false" customHeight="false" outlineLevel="0" collapsed="false">
      <c r="O555" s="2"/>
      <c r="P555" s="2"/>
      <c r="Q555" s="2"/>
      <c r="R555" s="2"/>
      <c r="S555" s="2"/>
      <c r="T555" s="2"/>
    </row>
    <row r="556" customFormat="false" ht="11.25" hidden="false" customHeight="false" outlineLevel="0" collapsed="false">
      <c r="O556" s="2"/>
      <c r="P556" s="2"/>
      <c r="Q556" s="2"/>
      <c r="R556" s="2"/>
      <c r="S556" s="2"/>
      <c r="T556" s="2"/>
    </row>
    <row r="557" customFormat="false" ht="11.25" hidden="false" customHeight="false" outlineLevel="0" collapsed="false">
      <c r="O557" s="2"/>
      <c r="P557" s="2"/>
      <c r="Q557" s="2"/>
      <c r="R557" s="2"/>
      <c r="S557" s="2"/>
      <c r="T557" s="2"/>
    </row>
    <row r="558" customFormat="false" ht="11.25" hidden="false" customHeight="false" outlineLevel="0" collapsed="false">
      <c r="O558" s="2"/>
      <c r="P558" s="2"/>
      <c r="Q558" s="2"/>
      <c r="R558" s="2"/>
      <c r="S558" s="2"/>
      <c r="T558" s="2"/>
    </row>
    <row r="559" customFormat="false" ht="11.25" hidden="false" customHeight="false" outlineLevel="0" collapsed="false">
      <c r="O559" s="2"/>
      <c r="P559" s="2"/>
      <c r="Q559" s="2"/>
      <c r="R559" s="2"/>
      <c r="S559" s="2"/>
      <c r="T559" s="2"/>
    </row>
    <row r="560" customFormat="false" ht="11.25" hidden="false" customHeight="false" outlineLevel="0" collapsed="false">
      <c r="O560" s="2"/>
      <c r="P560" s="2"/>
      <c r="Q560" s="2"/>
      <c r="R560" s="2"/>
      <c r="S560" s="2"/>
      <c r="T560" s="2"/>
    </row>
    <row r="561" customFormat="false" ht="11.25" hidden="false" customHeight="false" outlineLevel="0" collapsed="false">
      <c r="O561" s="2"/>
      <c r="P561" s="2"/>
      <c r="Q561" s="2"/>
      <c r="R561" s="2"/>
      <c r="S561" s="2"/>
      <c r="T561" s="2"/>
    </row>
    <row r="562" customFormat="false" ht="11.25" hidden="false" customHeight="false" outlineLevel="0" collapsed="false">
      <c r="O562" s="2"/>
      <c r="P562" s="2"/>
      <c r="Q562" s="2"/>
      <c r="R562" s="2"/>
      <c r="S562" s="2"/>
      <c r="T562" s="2"/>
    </row>
    <row r="563" customFormat="false" ht="11.25" hidden="false" customHeight="false" outlineLevel="0" collapsed="false">
      <c r="O563" s="2"/>
      <c r="P563" s="2"/>
      <c r="Q563" s="2"/>
      <c r="R563" s="2"/>
      <c r="S563" s="2"/>
      <c r="T563" s="2"/>
    </row>
    <row r="564" customFormat="false" ht="11.25" hidden="false" customHeight="false" outlineLevel="0" collapsed="false">
      <c r="O564" s="2"/>
      <c r="P564" s="2"/>
      <c r="Q564" s="2"/>
      <c r="R564" s="2"/>
      <c r="S564" s="2"/>
      <c r="T564" s="2"/>
    </row>
    <row r="565" customFormat="false" ht="11.25" hidden="false" customHeight="false" outlineLevel="0" collapsed="false">
      <c r="O565" s="2"/>
      <c r="P565" s="2"/>
      <c r="Q565" s="2"/>
      <c r="R565" s="2"/>
      <c r="S565" s="2"/>
      <c r="T565" s="2"/>
    </row>
    <row r="566" customFormat="false" ht="11.25" hidden="false" customHeight="false" outlineLevel="0" collapsed="false">
      <c r="O566" s="2"/>
      <c r="P566" s="2"/>
      <c r="Q566" s="2"/>
      <c r="R566" s="2"/>
      <c r="S566" s="2"/>
      <c r="T566" s="2"/>
    </row>
    <row r="567" customFormat="false" ht="11.25" hidden="false" customHeight="false" outlineLevel="0" collapsed="false">
      <c r="O567" s="2"/>
      <c r="P567" s="2"/>
      <c r="Q567" s="2"/>
      <c r="R567" s="2"/>
      <c r="S567" s="2"/>
      <c r="T567" s="2"/>
    </row>
    <row r="568" customFormat="false" ht="11.25" hidden="false" customHeight="false" outlineLevel="0" collapsed="false">
      <c r="O568" s="2"/>
      <c r="P568" s="2"/>
      <c r="Q568" s="2"/>
      <c r="R568" s="2"/>
      <c r="S568" s="2"/>
      <c r="T568" s="2"/>
    </row>
    <row r="569" customFormat="false" ht="11.25" hidden="false" customHeight="false" outlineLevel="0" collapsed="false">
      <c r="O569" s="2"/>
      <c r="P569" s="2"/>
      <c r="Q569" s="2"/>
      <c r="R569" s="2"/>
      <c r="S569" s="2"/>
      <c r="T569" s="2"/>
    </row>
    <row r="570" customFormat="false" ht="11.25" hidden="false" customHeight="false" outlineLevel="0" collapsed="false">
      <c r="O570" s="2"/>
      <c r="P570" s="2"/>
      <c r="Q570" s="2"/>
      <c r="R570" s="2"/>
      <c r="S570" s="2"/>
      <c r="T570" s="2"/>
    </row>
    <row r="571" customFormat="false" ht="11.25" hidden="false" customHeight="false" outlineLevel="0" collapsed="false">
      <c r="O571" s="2"/>
      <c r="P571" s="2"/>
      <c r="Q571" s="2"/>
      <c r="R571" s="2"/>
      <c r="S571" s="2"/>
      <c r="T571" s="2"/>
    </row>
    <row r="572" customFormat="false" ht="11.25" hidden="false" customHeight="false" outlineLevel="0" collapsed="false">
      <c r="O572" s="2"/>
      <c r="P572" s="2"/>
      <c r="Q572" s="2"/>
      <c r="R572" s="2"/>
      <c r="S572" s="2"/>
      <c r="T572" s="2"/>
    </row>
    <row r="573" customFormat="false" ht="11.25" hidden="false" customHeight="false" outlineLevel="0" collapsed="false">
      <c r="O573" s="2"/>
      <c r="P573" s="2"/>
      <c r="Q573" s="2"/>
      <c r="R573" s="2"/>
      <c r="S573" s="2"/>
      <c r="T573" s="2"/>
    </row>
    <row r="574" customFormat="false" ht="11.25" hidden="false" customHeight="false" outlineLevel="0" collapsed="false">
      <c r="O574" s="2"/>
      <c r="P574" s="2"/>
      <c r="Q574" s="2"/>
      <c r="R574" s="2"/>
      <c r="S574" s="2"/>
      <c r="T574" s="2"/>
    </row>
    <row r="575" customFormat="false" ht="11.25" hidden="false" customHeight="false" outlineLevel="0" collapsed="false">
      <c r="O575" s="2"/>
      <c r="P575" s="2"/>
      <c r="Q575" s="2"/>
      <c r="R575" s="2"/>
      <c r="S575" s="2"/>
      <c r="T575" s="2"/>
    </row>
    <row r="576" customFormat="false" ht="11.25" hidden="false" customHeight="false" outlineLevel="0" collapsed="false">
      <c r="O576" s="2"/>
      <c r="P576" s="2"/>
      <c r="Q576" s="2"/>
      <c r="R576" s="2"/>
      <c r="S576" s="2"/>
      <c r="T576" s="2"/>
    </row>
    <row r="577" customFormat="false" ht="11.25" hidden="false" customHeight="false" outlineLevel="0" collapsed="false">
      <c r="O577" s="2"/>
      <c r="P577" s="2"/>
      <c r="Q577" s="2"/>
      <c r="R577" s="2"/>
      <c r="S577" s="2"/>
      <c r="T577" s="2"/>
    </row>
    <row r="578" customFormat="false" ht="11.25" hidden="false" customHeight="false" outlineLevel="0" collapsed="false">
      <c r="O578" s="2"/>
      <c r="P578" s="2"/>
      <c r="Q578" s="2"/>
      <c r="R578" s="2"/>
      <c r="S578" s="2"/>
      <c r="T578" s="2"/>
    </row>
    <row r="579" customFormat="false" ht="11.25" hidden="false" customHeight="false" outlineLevel="0" collapsed="false">
      <c r="O579" s="2"/>
      <c r="P579" s="2"/>
      <c r="Q579" s="2"/>
      <c r="R579" s="2"/>
      <c r="S579" s="2"/>
      <c r="T579" s="2"/>
    </row>
    <row r="580" customFormat="false" ht="11.25" hidden="false" customHeight="false" outlineLevel="0" collapsed="false">
      <c r="O580" s="2"/>
      <c r="P580" s="2"/>
      <c r="Q580" s="2"/>
      <c r="R580" s="2"/>
      <c r="S580" s="2"/>
      <c r="T580" s="2"/>
    </row>
    <row r="581" customFormat="false" ht="11.25" hidden="false" customHeight="false" outlineLevel="0" collapsed="false">
      <c r="O581" s="2"/>
      <c r="P581" s="2"/>
      <c r="Q581" s="2"/>
      <c r="R581" s="2"/>
      <c r="S581" s="2"/>
      <c r="T581" s="2"/>
    </row>
    <row r="582" customFormat="false" ht="11.25" hidden="false" customHeight="false" outlineLevel="0" collapsed="false">
      <c r="O582" s="2"/>
      <c r="P582" s="2"/>
      <c r="Q582" s="2"/>
      <c r="R582" s="2"/>
      <c r="S582" s="2"/>
      <c r="T582" s="2"/>
    </row>
    <row r="583" customFormat="false" ht="11.25" hidden="false" customHeight="false" outlineLevel="0" collapsed="false">
      <c r="O583" s="2"/>
      <c r="P583" s="2"/>
      <c r="Q583" s="2"/>
      <c r="R583" s="2"/>
      <c r="S583" s="2"/>
      <c r="T583" s="2"/>
    </row>
    <row r="584" customFormat="false" ht="11.25" hidden="false" customHeight="false" outlineLevel="0" collapsed="false">
      <c r="O584" s="2"/>
      <c r="P584" s="2"/>
      <c r="Q584" s="2"/>
      <c r="R584" s="2"/>
      <c r="S584" s="2"/>
      <c r="T584" s="2"/>
    </row>
    <row r="585" customFormat="false" ht="11.25" hidden="false" customHeight="false" outlineLevel="0" collapsed="false">
      <c r="O585" s="2"/>
      <c r="P585" s="2"/>
      <c r="Q585" s="2"/>
      <c r="R585" s="2"/>
      <c r="S585" s="2"/>
      <c r="T585" s="2"/>
    </row>
    <row r="586" customFormat="false" ht="11.25" hidden="false" customHeight="false" outlineLevel="0" collapsed="false">
      <c r="O586" s="2"/>
      <c r="P586" s="2"/>
      <c r="Q586" s="2"/>
      <c r="R586" s="2"/>
      <c r="S586" s="2"/>
      <c r="T586" s="2"/>
    </row>
    <row r="587" customFormat="false" ht="11.25" hidden="false" customHeight="false" outlineLevel="0" collapsed="false">
      <c r="O587" s="2"/>
      <c r="P587" s="2"/>
      <c r="Q587" s="2"/>
      <c r="R587" s="2"/>
      <c r="S587" s="2"/>
      <c r="T587" s="2"/>
    </row>
    <row r="588" customFormat="false" ht="11.25" hidden="false" customHeight="false" outlineLevel="0" collapsed="false">
      <c r="O588" s="2"/>
      <c r="P588" s="2"/>
      <c r="Q588" s="2"/>
      <c r="R588" s="2"/>
      <c r="S588" s="2"/>
      <c r="T588" s="2"/>
    </row>
    <row r="589" customFormat="false" ht="11.25" hidden="false" customHeight="false" outlineLevel="0" collapsed="false">
      <c r="O589" s="2"/>
      <c r="P589" s="2"/>
      <c r="Q589" s="2"/>
      <c r="R589" s="2"/>
      <c r="S589" s="2"/>
      <c r="T589" s="2"/>
    </row>
    <row r="590" customFormat="false" ht="11.25" hidden="false" customHeight="false" outlineLevel="0" collapsed="false">
      <c r="O590" s="2"/>
      <c r="P590" s="2"/>
      <c r="Q590" s="2"/>
      <c r="R590" s="2"/>
      <c r="S590" s="2"/>
      <c r="T590" s="2"/>
    </row>
    <row r="591" customFormat="false" ht="11.25" hidden="false" customHeight="false" outlineLevel="0" collapsed="false">
      <c r="O591" s="2"/>
      <c r="P591" s="2"/>
      <c r="Q591" s="2"/>
      <c r="R591" s="2"/>
      <c r="S591" s="2"/>
      <c r="T591" s="2"/>
    </row>
    <row r="592" customFormat="false" ht="11.25" hidden="false" customHeight="false" outlineLevel="0" collapsed="false">
      <c r="O592" s="2"/>
      <c r="P592" s="2"/>
      <c r="Q592" s="2"/>
      <c r="R592" s="2"/>
      <c r="S592" s="2"/>
      <c r="T592" s="2"/>
    </row>
    <row r="593" customFormat="false" ht="11.25" hidden="false" customHeight="false" outlineLevel="0" collapsed="false">
      <c r="O593" s="2"/>
      <c r="P593" s="2"/>
      <c r="Q593" s="2"/>
      <c r="R593" s="2"/>
      <c r="S593" s="2"/>
      <c r="T593" s="2"/>
    </row>
    <row r="594" customFormat="false" ht="11.25" hidden="false" customHeight="false" outlineLevel="0" collapsed="false">
      <c r="O594" s="2"/>
      <c r="P594" s="2"/>
      <c r="Q594" s="2"/>
      <c r="R594" s="2"/>
      <c r="S594" s="2"/>
      <c r="T594" s="2"/>
    </row>
    <row r="595" customFormat="false" ht="11.25" hidden="false" customHeight="false" outlineLevel="0" collapsed="false">
      <c r="O595" s="2"/>
      <c r="P595" s="2"/>
      <c r="Q595" s="2"/>
      <c r="R595" s="2"/>
      <c r="S595" s="2"/>
      <c r="T595" s="2"/>
    </row>
    <row r="596" customFormat="false" ht="11.25" hidden="false" customHeight="false" outlineLevel="0" collapsed="false">
      <c r="O596" s="2"/>
      <c r="P596" s="2"/>
      <c r="Q596" s="2"/>
      <c r="R596" s="2"/>
      <c r="S596" s="2"/>
      <c r="T596" s="2"/>
    </row>
    <row r="597" customFormat="false" ht="11.25" hidden="false" customHeight="false" outlineLevel="0" collapsed="false">
      <c r="O597" s="2"/>
      <c r="P597" s="2"/>
      <c r="Q597" s="2"/>
      <c r="R597" s="2"/>
      <c r="S597" s="2"/>
      <c r="T597" s="2"/>
    </row>
    <row r="598" customFormat="false" ht="11.25" hidden="false" customHeight="false" outlineLevel="0" collapsed="false">
      <c r="O598" s="2"/>
      <c r="P598" s="2"/>
      <c r="Q598" s="2"/>
      <c r="R598" s="2"/>
      <c r="S598" s="2"/>
      <c r="T598" s="2"/>
    </row>
    <row r="599" customFormat="false" ht="11.25" hidden="false" customHeight="false" outlineLevel="0" collapsed="false">
      <c r="O599" s="2"/>
      <c r="P599" s="2"/>
      <c r="Q599" s="2"/>
      <c r="R599" s="2"/>
      <c r="S599" s="2"/>
      <c r="T599" s="2"/>
    </row>
    <row r="600" customFormat="false" ht="11.25" hidden="false" customHeight="false" outlineLevel="0" collapsed="false">
      <c r="O600" s="2"/>
      <c r="P600" s="2"/>
      <c r="Q600" s="2"/>
      <c r="R600" s="2"/>
      <c r="S600" s="2"/>
      <c r="T600" s="2"/>
    </row>
    <row r="601" customFormat="false" ht="11.25" hidden="false" customHeight="false" outlineLevel="0" collapsed="false">
      <c r="O601" s="2"/>
      <c r="P601" s="2"/>
      <c r="Q601" s="2"/>
      <c r="R601" s="2"/>
      <c r="S601" s="2"/>
      <c r="T601" s="2"/>
    </row>
    <row r="602" customFormat="false" ht="11.25" hidden="false" customHeight="false" outlineLevel="0" collapsed="false">
      <c r="O602" s="2"/>
      <c r="P602" s="2"/>
      <c r="Q602" s="2"/>
      <c r="R602" s="2"/>
      <c r="S602" s="2"/>
      <c r="T602" s="2"/>
    </row>
    <row r="603" customFormat="false" ht="11.25" hidden="false" customHeight="false" outlineLevel="0" collapsed="false">
      <c r="O603" s="2"/>
      <c r="P603" s="2"/>
      <c r="Q603" s="2"/>
      <c r="R603" s="2"/>
      <c r="S603" s="2"/>
      <c r="T603" s="2"/>
    </row>
    <row r="604" customFormat="false" ht="11.25" hidden="false" customHeight="false" outlineLevel="0" collapsed="false">
      <c r="O604" s="2"/>
      <c r="P604" s="2"/>
      <c r="Q604" s="2"/>
      <c r="R604" s="2"/>
      <c r="S604" s="2"/>
      <c r="T604" s="2"/>
    </row>
    <row r="605" customFormat="false" ht="11.25" hidden="false" customHeight="false" outlineLevel="0" collapsed="false">
      <c r="O605" s="2"/>
      <c r="P605" s="2"/>
      <c r="Q605" s="2"/>
      <c r="R605" s="2"/>
      <c r="S605" s="2"/>
      <c r="T605" s="2"/>
    </row>
    <row r="606" customFormat="false" ht="11.25" hidden="false" customHeight="false" outlineLevel="0" collapsed="false">
      <c r="O606" s="2"/>
      <c r="P606" s="2"/>
      <c r="Q606" s="2"/>
      <c r="R606" s="2"/>
      <c r="S606" s="2"/>
      <c r="T606" s="2"/>
    </row>
    <row r="607" customFormat="false" ht="11.25" hidden="false" customHeight="false" outlineLevel="0" collapsed="false">
      <c r="O607" s="2"/>
      <c r="P607" s="2"/>
      <c r="Q607" s="2"/>
      <c r="R607" s="2"/>
      <c r="S607" s="2"/>
      <c r="T607" s="2"/>
    </row>
    <row r="608" customFormat="false" ht="11.25" hidden="false" customHeight="false" outlineLevel="0" collapsed="false">
      <c r="O608" s="2"/>
      <c r="P608" s="2"/>
      <c r="Q608" s="2"/>
      <c r="R608" s="2"/>
      <c r="S608" s="2"/>
      <c r="T608" s="2"/>
    </row>
    <row r="609" customFormat="false" ht="11.25" hidden="false" customHeight="false" outlineLevel="0" collapsed="false">
      <c r="O609" s="2"/>
      <c r="P609" s="2"/>
      <c r="Q609" s="2"/>
      <c r="R609" s="2"/>
      <c r="S609" s="2"/>
      <c r="T609" s="2"/>
    </row>
    <row r="610" customFormat="false" ht="11.25" hidden="false" customHeight="false" outlineLevel="0" collapsed="false">
      <c r="O610" s="2"/>
      <c r="P610" s="2"/>
      <c r="Q610" s="2"/>
      <c r="R610" s="2"/>
      <c r="S610" s="2"/>
      <c r="T610" s="2"/>
    </row>
    <row r="611" customFormat="false" ht="11.25" hidden="false" customHeight="false" outlineLevel="0" collapsed="false">
      <c r="O611" s="2"/>
      <c r="P611" s="2"/>
      <c r="Q611" s="2"/>
      <c r="R611" s="2"/>
      <c r="S611" s="2"/>
      <c r="T611" s="2"/>
    </row>
    <row r="612" customFormat="false" ht="11.25" hidden="false" customHeight="false" outlineLevel="0" collapsed="false">
      <c r="O612" s="2"/>
      <c r="P612" s="2"/>
      <c r="Q612" s="2"/>
      <c r="R612" s="2"/>
      <c r="S612" s="2"/>
      <c r="T612" s="2"/>
    </row>
    <row r="613" customFormat="false" ht="11.25" hidden="false" customHeight="false" outlineLevel="0" collapsed="false">
      <c r="O613" s="2"/>
      <c r="P613" s="2"/>
      <c r="Q613" s="2"/>
      <c r="R613" s="2"/>
      <c r="S613" s="2"/>
      <c r="T613" s="2"/>
    </row>
    <row r="614" customFormat="false" ht="11.25" hidden="false" customHeight="false" outlineLevel="0" collapsed="false">
      <c r="O614" s="2"/>
      <c r="P614" s="2"/>
      <c r="Q614" s="2"/>
      <c r="R614" s="2"/>
      <c r="S614" s="2"/>
      <c r="T614" s="2"/>
    </row>
    <row r="615" customFormat="false" ht="11.25" hidden="false" customHeight="false" outlineLevel="0" collapsed="false">
      <c r="O615" s="2"/>
      <c r="P615" s="2"/>
      <c r="Q615" s="2"/>
      <c r="R615" s="2"/>
      <c r="S615" s="2"/>
      <c r="T615" s="2"/>
    </row>
    <row r="616" customFormat="false" ht="11.25" hidden="false" customHeight="false" outlineLevel="0" collapsed="false">
      <c r="O616" s="2"/>
      <c r="P616" s="2"/>
      <c r="Q616" s="2"/>
      <c r="R616" s="2"/>
      <c r="S616" s="2"/>
      <c r="T616" s="2"/>
    </row>
    <row r="617" customFormat="false" ht="11.25" hidden="false" customHeight="false" outlineLevel="0" collapsed="false">
      <c r="O617" s="2"/>
      <c r="P617" s="2"/>
      <c r="Q617" s="2"/>
      <c r="R617" s="2"/>
      <c r="S617" s="2"/>
      <c r="T617" s="2"/>
    </row>
    <row r="618" customFormat="false" ht="11.25" hidden="false" customHeight="false" outlineLevel="0" collapsed="false">
      <c r="O618" s="2"/>
      <c r="P618" s="2"/>
      <c r="Q618" s="2"/>
      <c r="R618" s="2"/>
      <c r="S618" s="2"/>
      <c r="T618" s="2"/>
    </row>
    <row r="619" customFormat="false" ht="11.25" hidden="false" customHeight="false" outlineLevel="0" collapsed="false">
      <c r="O619" s="2"/>
      <c r="P619" s="2"/>
      <c r="Q619" s="2"/>
      <c r="R619" s="2"/>
      <c r="S619" s="2"/>
      <c r="T619" s="2"/>
    </row>
    <row r="620" customFormat="false" ht="11.25" hidden="false" customHeight="false" outlineLevel="0" collapsed="false">
      <c r="O620" s="2"/>
      <c r="P620" s="2"/>
      <c r="Q620" s="2"/>
      <c r="R620" s="2"/>
      <c r="S620" s="2"/>
      <c r="T620" s="2"/>
    </row>
    <row r="621" customFormat="false" ht="11.25" hidden="false" customHeight="false" outlineLevel="0" collapsed="false">
      <c r="O621" s="2"/>
      <c r="P621" s="2"/>
      <c r="Q621" s="2"/>
      <c r="R621" s="2"/>
      <c r="S621" s="2"/>
      <c r="T621" s="2"/>
    </row>
    <row r="622" customFormat="false" ht="11.25" hidden="false" customHeight="false" outlineLevel="0" collapsed="false">
      <c r="O622" s="2"/>
      <c r="P622" s="2"/>
      <c r="Q622" s="2"/>
      <c r="R622" s="2"/>
      <c r="S622" s="2"/>
      <c r="T622" s="2"/>
    </row>
    <row r="623" customFormat="false" ht="11.25" hidden="false" customHeight="false" outlineLevel="0" collapsed="false">
      <c r="O623" s="2"/>
      <c r="P623" s="2"/>
      <c r="Q623" s="2"/>
      <c r="R623" s="2"/>
      <c r="S623" s="2"/>
      <c r="T623" s="2"/>
    </row>
    <row r="624" customFormat="false" ht="11.25" hidden="false" customHeight="false" outlineLevel="0" collapsed="false">
      <c r="O624" s="2"/>
      <c r="P624" s="2"/>
      <c r="Q624" s="2"/>
      <c r="R624" s="2"/>
      <c r="S624" s="2"/>
      <c r="T624" s="2"/>
    </row>
    <row r="625" customFormat="false" ht="11.25" hidden="false" customHeight="false" outlineLevel="0" collapsed="false">
      <c r="O625" s="2"/>
      <c r="P625" s="2"/>
      <c r="Q625" s="2"/>
      <c r="R625" s="2"/>
      <c r="S625" s="2"/>
      <c r="T625" s="2"/>
    </row>
    <row r="626" customFormat="false" ht="11.25" hidden="false" customHeight="false" outlineLevel="0" collapsed="false">
      <c r="O626" s="2"/>
      <c r="P626" s="2"/>
      <c r="Q626" s="2"/>
      <c r="R626" s="2"/>
      <c r="S626" s="2"/>
      <c r="T626" s="2"/>
    </row>
    <row r="627" customFormat="false" ht="11.25" hidden="false" customHeight="false" outlineLevel="0" collapsed="false">
      <c r="O627" s="2"/>
      <c r="P627" s="2"/>
      <c r="Q627" s="2"/>
      <c r="R627" s="2"/>
      <c r="S627" s="2"/>
      <c r="T627" s="2"/>
    </row>
    <row r="628" customFormat="false" ht="11.25" hidden="false" customHeight="false" outlineLevel="0" collapsed="false">
      <c r="O628" s="2"/>
      <c r="P628" s="2"/>
      <c r="Q628" s="2"/>
      <c r="R628" s="2"/>
      <c r="S628" s="2"/>
      <c r="T628" s="2"/>
    </row>
    <row r="629" customFormat="false" ht="11.25" hidden="false" customHeight="false" outlineLevel="0" collapsed="false">
      <c r="O629" s="2"/>
      <c r="P629" s="2"/>
      <c r="Q629" s="2"/>
      <c r="R629" s="2"/>
      <c r="S629" s="2"/>
      <c r="T629" s="2"/>
    </row>
    <row r="630" customFormat="false" ht="11.25" hidden="false" customHeight="false" outlineLevel="0" collapsed="false">
      <c r="O630" s="2"/>
      <c r="P630" s="2"/>
      <c r="Q630" s="2"/>
      <c r="R630" s="2"/>
      <c r="S630" s="2"/>
      <c r="T630" s="2"/>
    </row>
    <row r="631" customFormat="false" ht="11.25" hidden="false" customHeight="false" outlineLevel="0" collapsed="false">
      <c r="O631" s="2"/>
      <c r="P631" s="2"/>
      <c r="Q631" s="2"/>
      <c r="R631" s="2"/>
      <c r="S631" s="2"/>
      <c r="T631" s="2"/>
    </row>
    <row r="632" customFormat="false" ht="11.25" hidden="false" customHeight="false" outlineLevel="0" collapsed="false">
      <c r="O632" s="2"/>
      <c r="P632" s="2"/>
      <c r="Q632" s="2"/>
      <c r="R632" s="2"/>
      <c r="S632" s="2"/>
      <c r="T632" s="2"/>
    </row>
    <row r="633" customFormat="false" ht="11.25" hidden="false" customHeight="false" outlineLevel="0" collapsed="false">
      <c r="O633" s="2"/>
      <c r="P633" s="2"/>
      <c r="Q633" s="2"/>
      <c r="R633" s="2"/>
      <c r="S633" s="2"/>
      <c r="T633" s="2"/>
    </row>
    <row r="634" customFormat="false" ht="11.25" hidden="false" customHeight="false" outlineLevel="0" collapsed="false">
      <c r="O634" s="2"/>
      <c r="P634" s="2"/>
      <c r="Q634" s="2"/>
      <c r="R634" s="2"/>
      <c r="S634" s="2"/>
      <c r="T634" s="2"/>
    </row>
    <row r="635" customFormat="false" ht="11.25" hidden="false" customHeight="false" outlineLevel="0" collapsed="false">
      <c r="O635" s="2"/>
      <c r="P635" s="2"/>
      <c r="Q635" s="2"/>
      <c r="R635" s="2"/>
      <c r="S635" s="2"/>
      <c r="T635" s="2"/>
    </row>
    <row r="636" customFormat="false" ht="11.25" hidden="false" customHeight="false" outlineLevel="0" collapsed="false">
      <c r="O636" s="2"/>
      <c r="P636" s="2"/>
      <c r="Q636" s="2"/>
      <c r="R636" s="2"/>
      <c r="S636" s="2"/>
      <c r="T636" s="2"/>
    </row>
    <row r="637" customFormat="false" ht="11.25" hidden="false" customHeight="false" outlineLevel="0" collapsed="false">
      <c r="O637" s="2"/>
      <c r="P637" s="2"/>
      <c r="Q637" s="2"/>
      <c r="R637" s="2"/>
      <c r="S637" s="2"/>
      <c r="T637" s="2"/>
    </row>
    <row r="638" customFormat="false" ht="11.25" hidden="false" customHeight="false" outlineLevel="0" collapsed="false">
      <c r="O638" s="2"/>
      <c r="P638" s="2"/>
      <c r="Q638" s="2"/>
      <c r="R638" s="2"/>
      <c r="S638" s="2"/>
      <c r="T638" s="2"/>
    </row>
    <row r="639" customFormat="false" ht="11.25" hidden="false" customHeight="false" outlineLevel="0" collapsed="false">
      <c r="O639" s="2"/>
      <c r="P639" s="2"/>
      <c r="Q639" s="2"/>
      <c r="R639" s="2"/>
      <c r="S639" s="2"/>
      <c r="T639" s="2"/>
    </row>
    <row r="640" customFormat="false" ht="11.25" hidden="false" customHeight="false" outlineLevel="0" collapsed="false">
      <c r="O640" s="2"/>
      <c r="P640" s="2"/>
      <c r="Q640" s="2"/>
      <c r="R640" s="2"/>
      <c r="S640" s="2"/>
      <c r="T640" s="2"/>
    </row>
    <row r="641" customFormat="false" ht="11.25" hidden="false" customHeight="false" outlineLevel="0" collapsed="false">
      <c r="O641" s="2"/>
      <c r="P641" s="2"/>
      <c r="Q641" s="2"/>
      <c r="R641" s="2"/>
      <c r="S641" s="2"/>
      <c r="T641" s="2"/>
    </row>
    <row r="642" customFormat="false" ht="11.25" hidden="false" customHeight="false" outlineLevel="0" collapsed="false">
      <c r="O642" s="2"/>
      <c r="P642" s="2"/>
      <c r="Q642" s="2"/>
      <c r="R642" s="2"/>
      <c r="S642" s="2"/>
      <c r="T642" s="2"/>
    </row>
    <row r="643" customFormat="false" ht="11.25" hidden="false" customHeight="false" outlineLevel="0" collapsed="false">
      <c r="O643" s="2"/>
      <c r="P643" s="2"/>
      <c r="Q643" s="2"/>
      <c r="R643" s="2"/>
      <c r="S643" s="2"/>
      <c r="T643" s="2"/>
    </row>
    <row r="644" customFormat="false" ht="11.25" hidden="false" customHeight="false" outlineLevel="0" collapsed="false">
      <c r="O644" s="2"/>
      <c r="P644" s="2"/>
      <c r="Q644" s="2"/>
      <c r="R644" s="2"/>
      <c r="S644" s="2"/>
      <c r="T644" s="2"/>
    </row>
    <row r="645" customFormat="false" ht="11.25" hidden="false" customHeight="false" outlineLevel="0" collapsed="false">
      <c r="O645" s="2"/>
      <c r="P645" s="2"/>
      <c r="Q645" s="2"/>
      <c r="R645" s="2"/>
      <c r="S645" s="2"/>
      <c r="T645" s="2"/>
    </row>
    <row r="646" customFormat="false" ht="11.25" hidden="false" customHeight="false" outlineLevel="0" collapsed="false">
      <c r="O646" s="2"/>
      <c r="P646" s="2"/>
      <c r="Q646" s="2"/>
      <c r="R646" s="2"/>
      <c r="S646" s="2"/>
      <c r="T646" s="2"/>
    </row>
    <row r="647" customFormat="false" ht="11.25" hidden="false" customHeight="false" outlineLevel="0" collapsed="false">
      <c r="O647" s="2"/>
      <c r="P647" s="2"/>
      <c r="Q647" s="2"/>
      <c r="R647" s="2"/>
      <c r="S647" s="2"/>
      <c r="T647" s="2"/>
    </row>
    <row r="648" customFormat="false" ht="11.25" hidden="false" customHeight="false" outlineLevel="0" collapsed="false">
      <c r="O648" s="2"/>
      <c r="P648" s="2"/>
      <c r="Q648" s="2"/>
      <c r="R648" s="2"/>
      <c r="S648" s="2"/>
      <c r="T648" s="2"/>
    </row>
    <row r="649" customFormat="false" ht="11.25" hidden="false" customHeight="false" outlineLevel="0" collapsed="false">
      <c r="O649" s="2"/>
      <c r="P649" s="2"/>
      <c r="Q649" s="2"/>
      <c r="R649" s="2"/>
      <c r="S649" s="2"/>
      <c r="T649" s="2"/>
    </row>
    <row r="650" customFormat="false" ht="11.25" hidden="false" customHeight="false" outlineLevel="0" collapsed="false">
      <c r="O650" s="2"/>
      <c r="P650" s="2"/>
      <c r="Q650" s="2"/>
      <c r="R650" s="2"/>
      <c r="S650" s="2"/>
      <c r="T650" s="2"/>
    </row>
    <row r="651" customFormat="false" ht="11.25" hidden="false" customHeight="false" outlineLevel="0" collapsed="false">
      <c r="O651" s="2"/>
      <c r="P651" s="2"/>
      <c r="Q651" s="2"/>
      <c r="R651" s="2"/>
      <c r="S651" s="2"/>
      <c r="T651" s="2"/>
    </row>
    <row r="652" customFormat="false" ht="11.25" hidden="false" customHeight="false" outlineLevel="0" collapsed="false">
      <c r="O652" s="2"/>
      <c r="P652" s="2"/>
      <c r="Q652" s="2"/>
      <c r="R652" s="2"/>
      <c r="S652" s="2"/>
      <c r="T652" s="2"/>
    </row>
    <row r="653" customFormat="false" ht="11.25" hidden="false" customHeight="false" outlineLevel="0" collapsed="false">
      <c r="O653" s="2"/>
      <c r="P653" s="2"/>
      <c r="Q653" s="2"/>
      <c r="R653" s="2"/>
      <c r="S653" s="2"/>
      <c r="T653" s="2"/>
    </row>
    <row r="654" customFormat="false" ht="11.25" hidden="false" customHeight="false" outlineLevel="0" collapsed="false">
      <c r="O654" s="2"/>
      <c r="P654" s="2"/>
      <c r="Q654" s="2"/>
      <c r="R654" s="2"/>
      <c r="S654" s="2"/>
      <c r="T654" s="2"/>
    </row>
    <row r="655" customFormat="false" ht="11.25" hidden="false" customHeight="false" outlineLevel="0" collapsed="false">
      <c r="O655" s="2"/>
      <c r="P655" s="2"/>
      <c r="Q655" s="2"/>
      <c r="R655" s="2"/>
      <c r="S655" s="2"/>
      <c r="T655" s="2"/>
    </row>
    <row r="656" customFormat="false" ht="11.25" hidden="false" customHeight="false" outlineLevel="0" collapsed="false">
      <c r="O656" s="2"/>
      <c r="P656" s="2"/>
      <c r="Q656" s="2"/>
      <c r="R656" s="2"/>
      <c r="S656" s="2"/>
      <c r="T656" s="2"/>
    </row>
    <row r="657" customFormat="false" ht="11.25" hidden="false" customHeight="false" outlineLevel="0" collapsed="false">
      <c r="O657" s="2"/>
      <c r="P657" s="2"/>
      <c r="Q657" s="2"/>
      <c r="R657" s="2"/>
      <c r="S657" s="2"/>
      <c r="T657" s="2"/>
    </row>
    <row r="658" customFormat="false" ht="11.25" hidden="false" customHeight="false" outlineLevel="0" collapsed="false">
      <c r="O658" s="2"/>
      <c r="P658" s="2"/>
      <c r="Q658" s="2"/>
      <c r="R658" s="2"/>
      <c r="S658" s="2"/>
      <c r="T658" s="2"/>
    </row>
    <row r="659" customFormat="false" ht="11.25" hidden="false" customHeight="false" outlineLevel="0" collapsed="false">
      <c r="O659" s="2"/>
      <c r="P659" s="2"/>
      <c r="Q659" s="2"/>
      <c r="R659" s="2"/>
      <c r="S659" s="2"/>
      <c r="T659" s="2"/>
    </row>
    <row r="660" customFormat="false" ht="11.25" hidden="false" customHeight="false" outlineLevel="0" collapsed="false">
      <c r="O660" s="2"/>
      <c r="P660" s="2"/>
      <c r="Q660" s="2"/>
      <c r="R660" s="2"/>
      <c r="S660" s="2"/>
      <c r="T660" s="2"/>
    </row>
    <row r="661" customFormat="false" ht="11.25" hidden="false" customHeight="false" outlineLevel="0" collapsed="false">
      <c r="O661" s="2"/>
      <c r="P661" s="2"/>
      <c r="Q661" s="2"/>
      <c r="R661" s="2"/>
      <c r="S661" s="2"/>
      <c r="T661" s="2"/>
    </row>
    <row r="662" customFormat="false" ht="11.25" hidden="false" customHeight="false" outlineLevel="0" collapsed="false">
      <c r="O662" s="2"/>
      <c r="P662" s="2"/>
      <c r="Q662" s="2"/>
      <c r="R662" s="2"/>
      <c r="S662" s="2"/>
      <c r="T662" s="2"/>
    </row>
    <row r="663" customFormat="false" ht="11.25" hidden="false" customHeight="false" outlineLevel="0" collapsed="false">
      <c r="O663" s="2"/>
      <c r="P663" s="2"/>
      <c r="Q663" s="2"/>
      <c r="R663" s="2"/>
      <c r="S663" s="2"/>
      <c r="T663" s="2"/>
    </row>
    <row r="664" customFormat="false" ht="11.25" hidden="false" customHeight="false" outlineLevel="0" collapsed="false">
      <c r="O664" s="2"/>
      <c r="P664" s="2"/>
      <c r="Q664" s="2"/>
      <c r="R664" s="2"/>
      <c r="S664" s="2"/>
      <c r="T664" s="2"/>
    </row>
    <row r="665" customFormat="false" ht="11.25" hidden="false" customHeight="false" outlineLevel="0" collapsed="false">
      <c r="O665" s="2"/>
      <c r="P665" s="2"/>
      <c r="Q665" s="2"/>
      <c r="R665" s="2"/>
      <c r="S665" s="2"/>
      <c r="T665" s="2"/>
    </row>
    <row r="666" customFormat="false" ht="11.25" hidden="false" customHeight="false" outlineLevel="0" collapsed="false">
      <c r="O666" s="2"/>
      <c r="P666" s="2"/>
      <c r="Q666" s="2"/>
      <c r="R666" s="2"/>
      <c r="S666" s="2"/>
      <c r="T666" s="2"/>
    </row>
    <row r="667" customFormat="false" ht="11.25" hidden="false" customHeight="false" outlineLevel="0" collapsed="false">
      <c r="O667" s="2"/>
      <c r="P667" s="2"/>
      <c r="Q667" s="2"/>
      <c r="R667" s="2"/>
      <c r="S667" s="2"/>
      <c r="T667" s="2"/>
    </row>
    <row r="668" customFormat="false" ht="11.25" hidden="false" customHeight="false" outlineLevel="0" collapsed="false">
      <c r="O668" s="2"/>
      <c r="P668" s="2"/>
      <c r="Q668" s="2"/>
      <c r="R668" s="2"/>
      <c r="S668" s="2"/>
      <c r="T668" s="2"/>
    </row>
    <row r="669" customFormat="false" ht="11.25" hidden="false" customHeight="false" outlineLevel="0" collapsed="false">
      <c r="O669" s="2"/>
      <c r="P669" s="2"/>
      <c r="Q669" s="2"/>
      <c r="R669" s="2"/>
      <c r="S669" s="2"/>
      <c r="T669" s="2"/>
    </row>
    <row r="670" customFormat="false" ht="11.25" hidden="false" customHeight="false" outlineLevel="0" collapsed="false">
      <c r="O670" s="2"/>
      <c r="P670" s="2"/>
      <c r="Q670" s="2"/>
      <c r="R670" s="2"/>
      <c r="S670" s="2"/>
      <c r="T670" s="2"/>
    </row>
    <row r="671" customFormat="false" ht="11.25" hidden="false" customHeight="false" outlineLevel="0" collapsed="false">
      <c r="O671" s="2"/>
      <c r="P671" s="2"/>
      <c r="Q671" s="2"/>
      <c r="R671" s="2"/>
      <c r="S671" s="2"/>
      <c r="T671" s="2"/>
    </row>
    <row r="672" customFormat="false" ht="11.25" hidden="false" customHeight="false" outlineLevel="0" collapsed="false">
      <c r="O672" s="2"/>
      <c r="P672" s="2"/>
      <c r="Q672" s="2"/>
      <c r="R672" s="2"/>
      <c r="S672" s="2"/>
      <c r="T672" s="2"/>
    </row>
    <row r="673" customFormat="false" ht="11.25" hidden="false" customHeight="false" outlineLevel="0" collapsed="false">
      <c r="O673" s="2"/>
      <c r="P673" s="2"/>
      <c r="Q673" s="2"/>
      <c r="R673" s="2"/>
      <c r="S673" s="2"/>
      <c r="T673" s="2"/>
    </row>
    <row r="674" customFormat="false" ht="11.25" hidden="false" customHeight="false" outlineLevel="0" collapsed="false">
      <c r="O674" s="2"/>
      <c r="P674" s="2"/>
      <c r="Q674" s="2"/>
      <c r="R674" s="2"/>
      <c r="S674" s="2"/>
      <c r="T674" s="2"/>
    </row>
    <row r="675" customFormat="false" ht="11.25" hidden="false" customHeight="false" outlineLevel="0" collapsed="false">
      <c r="O675" s="2"/>
      <c r="P675" s="2"/>
      <c r="Q675" s="2"/>
      <c r="R675" s="2"/>
      <c r="S675" s="2"/>
      <c r="T675" s="2"/>
    </row>
    <row r="676" customFormat="false" ht="11.25" hidden="false" customHeight="false" outlineLevel="0" collapsed="false">
      <c r="O676" s="2"/>
      <c r="P676" s="2"/>
      <c r="Q676" s="2"/>
      <c r="R676" s="2"/>
      <c r="S676" s="2"/>
      <c r="T676" s="2"/>
    </row>
    <row r="677" customFormat="false" ht="11.25" hidden="false" customHeight="false" outlineLevel="0" collapsed="false">
      <c r="O677" s="2"/>
      <c r="P677" s="2"/>
      <c r="Q677" s="2"/>
      <c r="R677" s="2"/>
      <c r="S677" s="2"/>
      <c r="T677" s="2"/>
    </row>
    <row r="678" customFormat="false" ht="11.25" hidden="false" customHeight="false" outlineLevel="0" collapsed="false">
      <c r="O678" s="2"/>
      <c r="P678" s="2"/>
      <c r="Q678" s="2"/>
      <c r="R678" s="2"/>
      <c r="S678" s="2"/>
      <c r="T678" s="2"/>
    </row>
    <row r="679" customFormat="false" ht="11.25" hidden="false" customHeight="false" outlineLevel="0" collapsed="false">
      <c r="O679" s="2"/>
      <c r="P679" s="2"/>
      <c r="Q679" s="2"/>
      <c r="R679" s="2"/>
      <c r="S679" s="2"/>
      <c r="T679" s="2"/>
    </row>
    <row r="680" customFormat="false" ht="11.25" hidden="false" customHeight="false" outlineLevel="0" collapsed="false">
      <c r="O680" s="2"/>
      <c r="P680" s="2"/>
      <c r="Q680" s="2"/>
      <c r="R680" s="2"/>
      <c r="S680" s="2"/>
      <c r="T680" s="2"/>
    </row>
    <row r="681" customFormat="false" ht="11.25" hidden="false" customHeight="false" outlineLevel="0" collapsed="false">
      <c r="O681" s="2"/>
      <c r="P681" s="2"/>
      <c r="Q681" s="2"/>
      <c r="R681" s="2"/>
      <c r="S681" s="2"/>
      <c r="T681" s="2"/>
    </row>
    <row r="682" customFormat="false" ht="11.25" hidden="false" customHeight="false" outlineLevel="0" collapsed="false">
      <c r="O682" s="2"/>
      <c r="P682" s="2"/>
      <c r="Q682" s="2"/>
      <c r="R682" s="2"/>
      <c r="S682" s="2"/>
      <c r="T682" s="2"/>
    </row>
    <row r="683" customFormat="false" ht="11.25" hidden="false" customHeight="false" outlineLevel="0" collapsed="false">
      <c r="O683" s="2"/>
      <c r="P683" s="2"/>
      <c r="Q683" s="2"/>
      <c r="R683" s="2"/>
      <c r="S683" s="2"/>
      <c r="T683" s="2"/>
    </row>
    <row r="684" customFormat="false" ht="11.25" hidden="false" customHeight="false" outlineLevel="0" collapsed="false">
      <c r="O684" s="2"/>
      <c r="P684" s="2"/>
      <c r="Q684" s="2"/>
      <c r="R684" s="2"/>
      <c r="S684" s="2"/>
      <c r="T684" s="2"/>
    </row>
    <row r="685" customFormat="false" ht="11.25" hidden="false" customHeight="false" outlineLevel="0" collapsed="false">
      <c r="O685" s="2"/>
      <c r="P685" s="2"/>
      <c r="Q685" s="2"/>
      <c r="R685" s="2"/>
      <c r="S685" s="2"/>
      <c r="T685" s="2"/>
    </row>
    <row r="686" customFormat="false" ht="11.25" hidden="false" customHeight="false" outlineLevel="0" collapsed="false">
      <c r="O686" s="2"/>
      <c r="P686" s="2"/>
      <c r="Q686" s="2"/>
      <c r="R686" s="2"/>
      <c r="S686" s="2"/>
      <c r="T686" s="2"/>
    </row>
    <row r="687" customFormat="false" ht="11.25" hidden="false" customHeight="false" outlineLevel="0" collapsed="false">
      <c r="O687" s="2"/>
      <c r="P687" s="2"/>
      <c r="Q687" s="2"/>
      <c r="R687" s="2"/>
      <c r="S687" s="2"/>
      <c r="T687" s="2"/>
    </row>
    <row r="688" customFormat="false" ht="11.25" hidden="false" customHeight="false" outlineLevel="0" collapsed="false">
      <c r="O688" s="2"/>
      <c r="P688" s="2"/>
      <c r="Q688" s="2"/>
      <c r="R688" s="2"/>
      <c r="S688" s="2"/>
      <c r="T688" s="2"/>
    </row>
    <row r="689" customFormat="false" ht="11.25" hidden="false" customHeight="false" outlineLevel="0" collapsed="false">
      <c r="O689" s="2"/>
      <c r="P689" s="2"/>
      <c r="Q689" s="2"/>
      <c r="R689" s="2"/>
      <c r="S689" s="2"/>
      <c r="T689" s="2"/>
    </row>
    <row r="690" customFormat="false" ht="11.25" hidden="false" customHeight="false" outlineLevel="0" collapsed="false">
      <c r="O690" s="2"/>
      <c r="P690" s="2"/>
      <c r="Q690" s="2"/>
      <c r="R690" s="2"/>
      <c r="S690" s="2"/>
      <c r="T690" s="2"/>
    </row>
    <row r="691" customFormat="false" ht="11.25" hidden="false" customHeight="false" outlineLevel="0" collapsed="false">
      <c r="O691" s="2"/>
      <c r="P691" s="2"/>
      <c r="Q691" s="2"/>
      <c r="R691" s="2"/>
      <c r="S691" s="2"/>
      <c r="T691" s="2"/>
    </row>
    <row r="692" customFormat="false" ht="11.25" hidden="false" customHeight="false" outlineLevel="0" collapsed="false">
      <c r="O692" s="2"/>
      <c r="P692" s="2"/>
      <c r="Q692" s="2"/>
      <c r="R692" s="2"/>
      <c r="S692" s="2"/>
      <c r="T692" s="2"/>
    </row>
    <row r="693" customFormat="false" ht="11.25" hidden="false" customHeight="false" outlineLevel="0" collapsed="false">
      <c r="O693" s="2"/>
      <c r="P693" s="2"/>
      <c r="Q693" s="2"/>
      <c r="R693" s="2"/>
      <c r="S693" s="2"/>
      <c r="T693" s="2"/>
    </row>
    <row r="694" customFormat="false" ht="11.25" hidden="false" customHeight="false" outlineLevel="0" collapsed="false">
      <c r="O694" s="2"/>
      <c r="P694" s="2"/>
      <c r="Q694" s="2"/>
      <c r="R694" s="2"/>
      <c r="S694" s="2"/>
      <c r="T694" s="2"/>
    </row>
    <row r="695" customFormat="false" ht="11.25" hidden="false" customHeight="false" outlineLevel="0" collapsed="false">
      <c r="O695" s="2"/>
      <c r="P695" s="2"/>
      <c r="Q695" s="2"/>
      <c r="R695" s="2"/>
      <c r="S695" s="2"/>
      <c r="T695" s="2"/>
    </row>
    <row r="696" customFormat="false" ht="11.25" hidden="false" customHeight="false" outlineLevel="0" collapsed="false">
      <c r="O696" s="2"/>
      <c r="P696" s="2"/>
      <c r="Q696" s="2"/>
      <c r="R696" s="2"/>
      <c r="S696" s="2"/>
      <c r="T696" s="2"/>
    </row>
    <row r="697" customFormat="false" ht="11.25" hidden="false" customHeight="false" outlineLevel="0" collapsed="false">
      <c r="O697" s="2"/>
      <c r="P697" s="2"/>
      <c r="Q697" s="2"/>
      <c r="R697" s="2"/>
      <c r="S697" s="2"/>
      <c r="T697" s="2"/>
    </row>
    <row r="698" customFormat="false" ht="11.25" hidden="false" customHeight="false" outlineLevel="0" collapsed="false">
      <c r="O698" s="2"/>
      <c r="P698" s="2"/>
      <c r="Q698" s="2"/>
      <c r="R698" s="2"/>
      <c r="S698" s="2"/>
      <c r="T698" s="2"/>
    </row>
    <row r="699" customFormat="false" ht="11.25" hidden="false" customHeight="false" outlineLevel="0" collapsed="false">
      <c r="O699" s="2"/>
      <c r="P699" s="2"/>
      <c r="Q699" s="2"/>
      <c r="R699" s="2"/>
      <c r="S699" s="2"/>
      <c r="T699" s="2"/>
    </row>
    <row r="700" customFormat="false" ht="11.25" hidden="false" customHeight="false" outlineLevel="0" collapsed="false">
      <c r="O700" s="2"/>
      <c r="P700" s="2"/>
      <c r="Q700" s="2"/>
      <c r="R700" s="2"/>
      <c r="S700" s="2"/>
      <c r="T700" s="2"/>
    </row>
    <row r="701" customFormat="false" ht="11.25" hidden="false" customHeight="false" outlineLevel="0" collapsed="false">
      <c r="O701" s="2"/>
      <c r="P701" s="2"/>
      <c r="Q701" s="2"/>
      <c r="R701" s="2"/>
      <c r="S701" s="2"/>
      <c r="T701" s="2"/>
    </row>
    <row r="702" customFormat="false" ht="11.25" hidden="false" customHeight="false" outlineLevel="0" collapsed="false">
      <c r="O702" s="2"/>
      <c r="P702" s="2"/>
      <c r="Q702" s="2"/>
      <c r="R702" s="2"/>
      <c r="S702" s="2"/>
      <c r="T702" s="2"/>
    </row>
    <row r="703" customFormat="false" ht="11.25" hidden="false" customHeight="false" outlineLevel="0" collapsed="false">
      <c r="O703" s="2"/>
      <c r="P703" s="2"/>
      <c r="Q703" s="2"/>
      <c r="R703" s="2"/>
      <c r="S703" s="2"/>
      <c r="T703" s="2"/>
    </row>
    <row r="704" customFormat="false" ht="11.25" hidden="false" customHeight="false" outlineLevel="0" collapsed="false">
      <c r="O704" s="2"/>
      <c r="P704" s="2"/>
      <c r="Q704" s="2"/>
      <c r="R704" s="2"/>
      <c r="S704" s="2"/>
      <c r="T704" s="2"/>
    </row>
    <row r="705" customFormat="false" ht="11.25" hidden="false" customHeight="false" outlineLevel="0" collapsed="false">
      <c r="O705" s="2"/>
      <c r="P705" s="2"/>
      <c r="Q705" s="2"/>
      <c r="R705" s="2"/>
      <c r="S705" s="2"/>
      <c r="T705" s="2"/>
    </row>
    <row r="706" customFormat="false" ht="11.25" hidden="false" customHeight="false" outlineLevel="0" collapsed="false">
      <c r="O706" s="2"/>
      <c r="P706" s="2"/>
      <c r="Q706" s="2"/>
      <c r="R706" s="2"/>
      <c r="S706" s="2"/>
      <c r="T706" s="2"/>
    </row>
    <row r="707" customFormat="false" ht="11.25" hidden="false" customHeight="false" outlineLevel="0" collapsed="false">
      <c r="O707" s="2"/>
      <c r="P707" s="2"/>
      <c r="Q707" s="2"/>
      <c r="R707" s="2"/>
      <c r="S707" s="2"/>
      <c r="T707" s="2"/>
    </row>
    <row r="708" customFormat="false" ht="11.25" hidden="false" customHeight="false" outlineLevel="0" collapsed="false">
      <c r="O708" s="2"/>
      <c r="P708" s="2"/>
      <c r="Q708" s="2"/>
      <c r="R708" s="2"/>
      <c r="S708" s="2"/>
      <c r="T708" s="2"/>
    </row>
    <row r="709" customFormat="false" ht="11.25" hidden="false" customHeight="false" outlineLevel="0" collapsed="false">
      <c r="O709" s="2"/>
      <c r="P709" s="2"/>
      <c r="Q709" s="2"/>
      <c r="R709" s="2"/>
      <c r="S709" s="2"/>
      <c r="T709" s="2"/>
    </row>
    <row r="710" customFormat="false" ht="11.25" hidden="false" customHeight="false" outlineLevel="0" collapsed="false">
      <c r="O710" s="2"/>
      <c r="P710" s="2"/>
      <c r="Q710" s="2"/>
      <c r="R710" s="2"/>
      <c r="S710" s="2"/>
      <c r="T710" s="2"/>
    </row>
    <row r="711" customFormat="false" ht="11.25" hidden="false" customHeight="false" outlineLevel="0" collapsed="false">
      <c r="O711" s="2"/>
      <c r="P711" s="2"/>
      <c r="Q711" s="2"/>
      <c r="R711" s="2"/>
      <c r="S711" s="2"/>
      <c r="T711" s="2"/>
    </row>
    <row r="712" customFormat="false" ht="11.25" hidden="false" customHeight="false" outlineLevel="0" collapsed="false">
      <c r="O712" s="2"/>
      <c r="P712" s="2"/>
      <c r="Q712" s="2"/>
      <c r="R712" s="2"/>
      <c r="S712" s="2"/>
      <c r="T712" s="2"/>
    </row>
    <row r="713" customFormat="false" ht="11.25" hidden="false" customHeight="false" outlineLevel="0" collapsed="false">
      <c r="O713" s="2"/>
      <c r="P713" s="2"/>
      <c r="Q713" s="2"/>
      <c r="R713" s="2"/>
      <c r="S713" s="2"/>
      <c r="T713" s="2"/>
    </row>
    <row r="714" customFormat="false" ht="11.25" hidden="false" customHeight="false" outlineLevel="0" collapsed="false">
      <c r="O714" s="2"/>
      <c r="P714" s="2"/>
      <c r="Q714" s="2"/>
      <c r="R714" s="2"/>
      <c r="S714" s="2"/>
      <c r="T714" s="2"/>
    </row>
    <row r="715" customFormat="false" ht="11.25" hidden="false" customHeight="false" outlineLevel="0" collapsed="false">
      <c r="O715" s="2"/>
      <c r="P715" s="2"/>
      <c r="Q715" s="2"/>
      <c r="R715" s="2"/>
      <c r="S715" s="2"/>
      <c r="T715" s="2"/>
    </row>
    <row r="716" customFormat="false" ht="11.25" hidden="false" customHeight="false" outlineLevel="0" collapsed="false">
      <c r="O716" s="2"/>
      <c r="P716" s="2"/>
      <c r="Q716" s="2"/>
      <c r="R716" s="2"/>
      <c r="S716" s="2"/>
      <c r="T716" s="2"/>
    </row>
    <row r="717" customFormat="false" ht="11.25" hidden="false" customHeight="false" outlineLevel="0" collapsed="false">
      <c r="O717" s="2"/>
      <c r="P717" s="2"/>
      <c r="Q717" s="2"/>
      <c r="R717" s="2"/>
      <c r="S717" s="2"/>
      <c r="T717" s="2"/>
    </row>
    <row r="718" customFormat="false" ht="11.25" hidden="false" customHeight="false" outlineLevel="0" collapsed="false">
      <c r="O718" s="2"/>
      <c r="P718" s="2"/>
      <c r="Q718" s="2"/>
      <c r="R718" s="2"/>
      <c r="S718" s="2"/>
      <c r="T718" s="2"/>
    </row>
    <row r="719" customFormat="false" ht="11.25" hidden="false" customHeight="false" outlineLevel="0" collapsed="false">
      <c r="O719" s="2"/>
      <c r="P719" s="2"/>
      <c r="Q719" s="2"/>
      <c r="R719" s="2"/>
      <c r="S719" s="2"/>
      <c r="T719" s="2"/>
    </row>
    <row r="720" customFormat="false" ht="11.25" hidden="false" customHeight="false" outlineLevel="0" collapsed="false">
      <c r="O720" s="2"/>
      <c r="P720" s="2"/>
      <c r="Q720" s="2"/>
      <c r="R720" s="2"/>
      <c r="S720" s="2"/>
      <c r="T720" s="2"/>
    </row>
    <row r="721" customFormat="false" ht="11.25" hidden="false" customHeight="false" outlineLevel="0" collapsed="false">
      <c r="O721" s="2"/>
      <c r="P721" s="2"/>
      <c r="Q721" s="2"/>
      <c r="R721" s="2"/>
      <c r="S721" s="2"/>
      <c r="T721" s="2"/>
    </row>
    <row r="722" customFormat="false" ht="11.25" hidden="false" customHeight="false" outlineLevel="0" collapsed="false">
      <c r="O722" s="2"/>
      <c r="P722" s="2"/>
      <c r="Q722" s="2"/>
      <c r="R722" s="2"/>
      <c r="S722" s="2"/>
      <c r="T722" s="2"/>
    </row>
    <row r="723" customFormat="false" ht="11.25" hidden="false" customHeight="false" outlineLevel="0" collapsed="false">
      <c r="O723" s="2"/>
      <c r="P723" s="2"/>
      <c r="Q723" s="2"/>
      <c r="R723" s="2"/>
      <c r="S723" s="2"/>
      <c r="T723" s="2"/>
    </row>
    <row r="724" customFormat="false" ht="11.25" hidden="false" customHeight="false" outlineLevel="0" collapsed="false">
      <c r="O724" s="2"/>
      <c r="P724" s="2"/>
      <c r="Q724" s="2"/>
      <c r="R724" s="2"/>
      <c r="S724" s="2"/>
      <c r="T724" s="2"/>
    </row>
    <row r="725" customFormat="false" ht="11.25" hidden="false" customHeight="false" outlineLevel="0" collapsed="false">
      <c r="O725" s="2"/>
      <c r="P725" s="2"/>
      <c r="Q725" s="2"/>
      <c r="R725" s="2"/>
      <c r="S725" s="2"/>
      <c r="T725" s="2"/>
    </row>
    <row r="726" customFormat="false" ht="11.25" hidden="false" customHeight="false" outlineLevel="0" collapsed="false">
      <c r="O726" s="2"/>
      <c r="P726" s="2"/>
      <c r="Q726" s="2"/>
      <c r="R726" s="2"/>
      <c r="S726" s="2"/>
      <c r="T726" s="2"/>
    </row>
    <row r="727" customFormat="false" ht="11.25" hidden="false" customHeight="false" outlineLevel="0" collapsed="false">
      <c r="O727" s="2"/>
      <c r="P727" s="2"/>
      <c r="Q727" s="2"/>
      <c r="R727" s="2"/>
      <c r="S727" s="2"/>
      <c r="T727" s="2"/>
    </row>
    <row r="728" customFormat="false" ht="11.25" hidden="false" customHeight="false" outlineLevel="0" collapsed="false">
      <c r="O728" s="2"/>
      <c r="P728" s="2"/>
      <c r="Q728" s="2"/>
      <c r="R728" s="2"/>
      <c r="S728" s="2"/>
      <c r="T728" s="2"/>
    </row>
    <row r="729" customFormat="false" ht="11.25" hidden="false" customHeight="false" outlineLevel="0" collapsed="false">
      <c r="O729" s="2"/>
      <c r="P729" s="2"/>
      <c r="Q729" s="2"/>
      <c r="R729" s="2"/>
      <c r="S729" s="2"/>
      <c r="T729" s="2"/>
    </row>
    <row r="730" customFormat="false" ht="11.25" hidden="false" customHeight="false" outlineLevel="0" collapsed="false">
      <c r="O730" s="2"/>
      <c r="P730" s="2"/>
      <c r="Q730" s="2"/>
      <c r="R730" s="2"/>
      <c r="S730" s="2"/>
      <c r="T730" s="2"/>
    </row>
    <row r="731" customFormat="false" ht="11.25" hidden="false" customHeight="false" outlineLevel="0" collapsed="false">
      <c r="O731" s="2"/>
      <c r="P731" s="2"/>
      <c r="Q731" s="2"/>
      <c r="R731" s="2"/>
      <c r="S731" s="2"/>
      <c r="T731" s="2"/>
    </row>
    <row r="732" customFormat="false" ht="11.25" hidden="false" customHeight="false" outlineLevel="0" collapsed="false">
      <c r="O732" s="2"/>
      <c r="P732" s="2"/>
      <c r="Q732" s="2"/>
      <c r="R732" s="2"/>
      <c r="S732" s="2"/>
      <c r="T732" s="2"/>
    </row>
    <row r="733" customFormat="false" ht="11.25" hidden="false" customHeight="false" outlineLevel="0" collapsed="false">
      <c r="O733" s="2"/>
      <c r="P733" s="2"/>
      <c r="Q733" s="2"/>
      <c r="R733" s="2"/>
      <c r="S733" s="2"/>
      <c r="T733" s="2"/>
    </row>
    <row r="734" customFormat="false" ht="11.25" hidden="false" customHeight="false" outlineLevel="0" collapsed="false">
      <c r="O734" s="2"/>
      <c r="P734" s="2"/>
      <c r="Q734" s="2"/>
      <c r="R734" s="2"/>
      <c r="S734" s="2"/>
      <c r="T734" s="2"/>
    </row>
    <row r="735" customFormat="false" ht="11.25" hidden="false" customHeight="false" outlineLevel="0" collapsed="false">
      <c r="O735" s="2"/>
      <c r="P735" s="2"/>
      <c r="Q735" s="2"/>
      <c r="R735" s="2"/>
      <c r="S735" s="2"/>
      <c r="T735" s="2"/>
    </row>
    <row r="736" customFormat="false" ht="11.25" hidden="false" customHeight="false" outlineLevel="0" collapsed="false">
      <c r="O736" s="2"/>
      <c r="P736" s="2"/>
      <c r="Q736" s="2"/>
      <c r="R736" s="2"/>
      <c r="S736" s="2"/>
      <c r="T736" s="2"/>
    </row>
    <row r="737" customFormat="false" ht="11.25" hidden="false" customHeight="false" outlineLevel="0" collapsed="false">
      <c r="O737" s="2"/>
      <c r="P737" s="2"/>
      <c r="Q737" s="2"/>
      <c r="R737" s="2"/>
      <c r="S737" s="2"/>
      <c r="T737" s="2"/>
    </row>
    <row r="738" customFormat="false" ht="11.25" hidden="false" customHeight="false" outlineLevel="0" collapsed="false">
      <c r="O738" s="2"/>
      <c r="P738" s="2"/>
      <c r="Q738" s="2"/>
      <c r="R738" s="2"/>
      <c r="S738" s="2"/>
      <c r="T738" s="2"/>
    </row>
    <row r="739" customFormat="false" ht="11.25" hidden="false" customHeight="false" outlineLevel="0" collapsed="false">
      <c r="O739" s="2"/>
      <c r="P739" s="2"/>
      <c r="Q739" s="2"/>
      <c r="R739" s="2"/>
      <c r="S739" s="2"/>
      <c r="T739" s="2"/>
    </row>
    <row r="740" customFormat="false" ht="11.25" hidden="false" customHeight="false" outlineLevel="0" collapsed="false">
      <c r="O740" s="2"/>
      <c r="P740" s="2"/>
      <c r="Q740" s="2"/>
      <c r="R740" s="2"/>
      <c r="S740" s="2"/>
      <c r="T740" s="2"/>
    </row>
    <row r="741" customFormat="false" ht="11.25" hidden="false" customHeight="false" outlineLevel="0" collapsed="false">
      <c r="O741" s="2"/>
      <c r="P741" s="2"/>
      <c r="Q741" s="2"/>
      <c r="R741" s="2"/>
      <c r="S741" s="2"/>
      <c r="T741" s="2"/>
    </row>
    <row r="742" customFormat="false" ht="11.25" hidden="false" customHeight="false" outlineLevel="0" collapsed="false">
      <c r="O742" s="2"/>
      <c r="P742" s="2"/>
      <c r="Q742" s="2"/>
      <c r="R742" s="2"/>
      <c r="S742" s="2"/>
      <c r="T742" s="2"/>
    </row>
    <row r="743" customFormat="false" ht="11.25" hidden="false" customHeight="false" outlineLevel="0" collapsed="false">
      <c r="O743" s="2"/>
      <c r="P743" s="2"/>
      <c r="Q743" s="2"/>
      <c r="R743" s="2"/>
      <c r="S743" s="2"/>
      <c r="T743" s="2"/>
    </row>
    <row r="744" customFormat="false" ht="11.25" hidden="false" customHeight="false" outlineLevel="0" collapsed="false">
      <c r="O744" s="2"/>
      <c r="P744" s="2"/>
      <c r="Q744" s="2"/>
      <c r="R744" s="2"/>
      <c r="S744" s="2"/>
      <c r="T744" s="2"/>
    </row>
    <row r="745" customFormat="false" ht="11.25" hidden="false" customHeight="false" outlineLevel="0" collapsed="false">
      <c r="O745" s="2"/>
      <c r="P745" s="2"/>
      <c r="Q745" s="2"/>
      <c r="R745" s="2"/>
      <c r="S745" s="2"/>
      <c r="T745" s="2"/>
    </row>
    <row r="746" customFormat="false" ht="11.25" hidden="false" customHeight="false" outlineLevel="0" collapsed="false">
      <c r="O746" s="2"/>
      <c r="P746" s="2"/>
      <c r="Q746" s="2"/>
      <c r="R746" s="2"/>
      <c r="S746" s="2"/>
      <c r="T746" s="2"/>
    </row>
    <row r="747" customFormat="false" ht="11.25" hidden="false" customHeight="false" outlineLevel="0" collapsed="false">
      <c r="O747" s="2"/>
      <c r="P747" s="2"/>
      <c r="Q747" s="2"/>
      <c r="R747" s="2"/>
      <c r="S747" s="2"/>
      <c r="T747" s="2"/>
    </row>
    <row r="748" customFormat="false" ht="11.25" hidden="false" customHeight="false" outlineLevel="0" collapsed="false">
      <c r="O748" s="2"/>
      <c r="P748" s="2"/>
      <c r="Q748" s="2"/>
      <c r="R748" s="2"/>
      <c r="S748" s="2"/>
      <c r="T748" s="2"/>
    </row>
    <row r="749" customFormat="false" ht="11.25" hidden="false" customHeight="false" outlineLevel="0" collapsed="false">
      <c r="O749" s="2"/>
      <c r="P749" s="2"/>
      <c r="Q749" s="2"/>
      <c r="R749" s="2"/>
      <c r="S749" s="2"/>
      <c r="T749" s="2"/>
    </row>
    <row r="750" customFormat="false" ht="11.25" hidden="false" customHeight="false" outlineLevel="0" collapsed="false">
      <c r="O750" s="2"/>
      <c r="P750" s="2"/>
      <c r="Q750" s="2"/>
      <c r="R750" s="2"/>
      <c r="S750" s="2"/>
      <c r="T750" s="2"/>
    </row>
    <row r="751" customFormat="false" ht="11.25" hidden="false" customHeight="false" outlineLevel="0" collapsed="false">
      <c r="O751" s="2"/>
      <c r="P751" s="2"/>
      <c r="Q751" s="2"/>
      <c r="R751" s="2"/>
      <c r="S751" s="2"/>
      <c r="T751" s="2"/>
    </row>
    <row r="752" customFormat="false" ht="11.25" hidden="false" customHeight="false" outlineLevel="0" collapsed="false">
      <c r="O752" s="2"/>
      <c r="P752" s="2"/>
      <c r="Q752" s="2"/>
      <c r="R752" s="2"/>
      <c r="S752" s="2"/>
      <c r="T752" s="2"/>
    </row>
    <row r="753" customFormat="false" ht="11.25" hidden="false" customHeight="false" outlineLevel="0" collapsed="false">
      <c r="O753" s="2"/>
      <c r="P753" s="2"/>
      <c r="Q753" s="2"/>
      <c r="R753" s="2"/>
      <c r="S753" s="2"/>
      <c r="T753" s="2"/>
    </row>
    <row r="754" customFormat="false" ht="11.25" hidden="false" customHeight="false" outlineLevel="0" collapsed="false">
      <c r="O754" s="2"/>
      <c r="P754" s="2"/>
      <c r="Q754" s="2"/>
      <c r="R754" s="2"/>
      <c r="S754" s="2"/>
      <c r="T754" s="2"/>
    </row>
    <row r="755" customFormat="false" ht="11.25" hidden="false" customHeight="false" outlineLevel="0" collapsed="false">
      <c r="O755" s="2"/>
      <c r="P755" s="2"/>
      <c r="Q755" s="2"/>
      <c r="R755" s="2"/>
      <c r="S755" s="2"/>
      <c r="T755" s="2"/>
    </row>
    <row r="756" customFormat="false" ht="11.25" hidden="false" customHeight="false" outlineLevel="0" collapsed="false">
      <c r="O756" s="2"/>
      <c r="P756" s="2"/>
      <c r="Q756" s="2"/>
      <c r="R756" s="2"/>
      <c r="S756" s="2"/>
      <c r="T756" s="2"/>
    </row>
    <row r="757" customFormat="false" ht="11.25" hidden="false" customHeight="false" outlineLevel="0" collapsed="false">
      <c r="O757" s="2"/>
      <c r="P757" s="2"/>
      <c r="Q757" s="2"/>
      <c r="R757" s="2"/>
      <c r="S757" s="2"/>
      <c r="T757" s="2"/>
    </row>
    <row r="758" customFormat="false" ht="11.25" hidden="false" customHeight="false" outlineLevel="0" collapsed="false">
      <c r="O758" s="2"/>
      <c r="P758" s="2"/>
      <c r="Q758" s="2"/>
      <c r="R758" s="2"/>
      <c r="S758" s="2"/>
      <c r="T758" s="2"/>
    </row>
    <row r="759" customFormat="false" ht="11.25" hidden="false" customHeight="false" outlineLevel="0" collapsed="false">
      <c r="O759" s="2"/>
      <c r="P759" s="2"/>
      <c r="Q759" s="2"/>
      <c r="R759" s="2"/>
      <c r="S759" s="2"/>
      <c r="T759" s="2"/>
    </row>
    <row r="760" customFormat="false" ht="11.25" hidden="false" customHeight="false" outlineLevel="0" collapsed="false">
      <c r="O760" s="2"/>
      <c r="P760" s="2"/>
      <c r="Q760" s="2"/>
      <c r="R760" s="2"/>
      <c r="S760" s="2"/>
      <c r="T760" s="2"/>
    </row>
    <row r="761" customFormat="false" ht="11.25" hidden="false" customHeight="false" outlineLevel="0" collapsed="false">
      <c r="O761" s="2"/>
      <c r="P761" s="2"/>
      <c r="Q761" s="2"/>
      <c r="R761" s="2"/>
      <c r="S761" s="2"/>
      <c r="T761" s="2"/>
    </row>
    <row r="762" customFormat="false" ht="11.25" hidden="false" customHeight="false" outlineLevel="0" collapsed="false">
      <c r="O762" s="2"/>
      <c r="P762" s="2"/>
      <c r="Q762" s="2"/>
      <c r="R762" s="2"/>
      <c r="S762" s="2"/>
      <c r="T762" s="2"/>
    </row>
    <row r="763" customFormat="false" ht="11.25" hidden="false" customHeight="false" outlineLevel="0" collapsed="false">
      <c r="O763" s="2"/>
      <c r="P763" s="2"/>
      <c r="Q763" s="2"/>
      <c r="R763" s="2"/>
      <c r="S763" s="2"/>
      <c r="T763" s="2"/>
    </row>
    <row r="764" customFormat="false" ht="11.25" hidden="false" customHeight="false" outlineLevel="0" collapsed="false">
      <c r="O764" s="2"/>
      <c r="P764" s="2"/>
      <c r="Q764" s="2"/>
      <c r="R764" s="2"/>
      <c r="S764" s="2"/>
      <c r="T764" s="2"/>
    </row>
    <row r="765" customFormat="false" ht="11.25" hidden="false" customHeight="false" outlineLevel="0" collapsed="false">
      <c r="O765" s="2"/>
      <c r="P765" s="2"/>
      <c r="Q765" s="2"/>
      <c r="R765" s="2"/>
      <c r="S765" s="2"/>
      <c r="T765" s="2"/>
    </row>
    <row r="766" customFormat="false" ht="11.25" hidden="false" customHeight="false" outlineLevel="0" collapsed="false">
      <c r="O766" s="2"/>
      <c r="P766" s="2"/>
      <c r="Q766" s="2"/>
      <c r="R766" s="2"/>
      <c r="S766" s="2"/>
      <c r="T766" s="2"/>
    </row>
    <row r="767" customFormat="false" ht="11.25" hidden="false" customHeight="false" outlineLevel="0" collapsed="false">
      <c r="O767" s="2"/>
      <c r="P767" s="2"/>
      <c r="Q767" s="2"/>
      <c r="R767" s="2"/>
      <c r="S767" s="2"/>
      <c r="T767" s="2"/>
    </row>
    <row r="768" customFormat="false" ht="11.25" hidden="false" customHeight="false" outlineLevel="0" collapsed="false">
      <c r="O768" s="2"/>
      <c r="P768" s="2"/>
      <c r="Q768" s="2"/>
      <c r="R768" s="2"/>
      <c r="S768" s="2"/>
      <c r="T768" s="2"/>
    </row>
    <row r="769" customFormat="false" ht="11.25" hidden="false" customHeight="false" outlineLevel="0" collapsed="false">
      <c r="O769" s="2"/>
      <c r="P769" s="2"/>
      <c r="Q769" s="2"/>
      <c r="R769" s="2"/>
      <c r="S769" s="2"/>
      <c r="T769" s="2"/>
    </row>
    <row r="770" customFormat="false" ht="11.25" hidden="false" customHeight="false" outlineLevel="0" collapsed="false">
      <c r="O770" s="2"/>
      <c r="P770" s="2"/>
      <c r="Q770" s="2"/>
      <c r="R770" s="2"/>
      <c r="S770" s="2"/>
      <c r="T770" s="2"/>
    </row>
    <row r="771" customFormat="false" ht="11.25" hidden="false" customHeight="false" outlineLevel="0" collapsed="false">
      <c r="O771" s="2"/>
      <c r="P771" s="2"/>
      <c r="Q771" s="2"/>
      <c r="R771" s="2"/>
      <c r="S771" s="2"/>
      <c r="T771" s="2"/>
    </row>
    <row r="772" customFormat="false" ht="11.25" hidden="false" customHeight="false" outlineLevel="0" collapsed="false">
      <c r="O772" s="2"/>
      <c r="P772" s="2"/>
      <c r="Q772" s="2"/>
      <c r="R772" s="2"/>
      <c r="S772" s="2"/>
      <c r="T772" s="2"/>
    </row>
    <row r="773" customFormat="false" ht="11.25" hidden="false" customHeight="false" outlineLevel="0" collapsed="false">
      <c r="O773" s="2"/>
      <c r="P773" s="2"/>
      <c r="Q773" s="2"/>
      <c r="R773" s="2"/>
      <c r="S773" s="2"/>
      <c r="T773" s="2"/>
    </row>
    <row r="774" customFormat="false" ht="11.25" hidden="false" customHeight="false" outlineLevel="0" collapsed="false">
      <c r="O774" s="2"/>
      <c r="P774" s="2"/>
      <c r="Q774" s="2"/>
      <c r="R774" s="2"/>
      <c r="S774" s="2"/>
      <c r="T774" s="2"/>
    </row>
    <row r="775" customFormat="false" ht="11.25" hidden="false" customHeight="false" outlineLevel="0" collapsed="false">
      <c r="O775" s="2"/>
      <c r="P775" s="2"/>
      <c r="Q775" s="2"/>
      <c r="R775" s="2"/>
      <c r="S775" s="2"/>
      <c r="T775" s="2"/>
    </row>
    <row r="776" customFormat="false" ht="11.25" hidden="false" customHeight="false" outlineLevel="0" collapsed="false">
      <c r="O776" s="2"/>
      <c r="P776" s="2"/>
      <c r="Q776" s="2"/>
      <c r="R776" s="2"/>
      <c r="S776" s="2"/>
      <c r="T776" s="2"/>
    </row>
    <row r="777" customFormat="false" ht="11.25" hidden="false" customHeight="false" outlineLevel="0" collapsed="false">
      <c r="O777" s="2"/>
      <c r="P777" s="2"/>
      <c r="Q777" s="2"/>
      <c r="R777" s="2"/>
      <c r="S777" s="2"/>
      <c r="T777" s="2"/>
    </row>
    <row r="778" customFormat="false" ht="11.25" hidden="false" customHeight="false" outlineLevel="0" collapsed="false">
      <c r="O778" s="2"/>
      <c r="P778" s="2"/>
      <c r="Q778" s="2"/>
      <c r="R778" s="2"/>
      <c r="S778" s="2"/>
      <c r="T778" s="2"/>
    </row>
    <row r="779" customFormat="false" ht="11.25" hidden="false" customHeight="false" outlineLevel="0" collapsed="false">
      <c r="O779" s="2"/>
      <c r="P779" s="2"/>
      <c r="Q779" s="2"/>
      <c r="R779" s="2"/>
      <c r="S779" s="2"/>
      <c r="T779" s="2"/>
    </row>
    <row r="780" customFormat="false" ht="11.25" hidden="false" customHeight="false" outlineLevel="0" collapsed="false">
      <c r="O780" s="2"/>
      <c r="P780" s="2"/>
      <c r="Q780" s="2"/>
      <c r="R780" s="2"/>
      <c r="S780" s="2"/>
      <c r="T780" s="2"/>
    </row>
    <row r="781" customFormat="false" ht="11.25" hidden="false" customHeight="false" outlineLevel="0" collapsed="false">
      <c r="O781" s="2"/>
      <c r="P781" s="2"/>
      <c r="Q781" s="2"/>
      <c r="R781" s="2"/>
      <c r="S781" s="2"/>
      <c r="T781" s="2"/>
    </row>
    <row r="782" customFormat="false" ht="11.25" hidden="false" customHeight="false" outlineLevel="0" collapsed="false">
      <c r="O782" s="2"/>
      <c r="P782" s="2"/>
      <c r="Q782" s="2"/>
      <c r="R782" s="2"/>
      <c r="S782" s="2"/>
      <c r="T782" s="2"/>
    </row>
    <row r="783" customFormat="false" ht="11.25" hidden="false" customHeight="false" outlineLevel="0" collapsed="false">
      <c r="O783" s="2"/>
      <c r="P783" s="2"/>
      <c r="Q783" s="2"/>
      <c r="R783" s="2"/>
      <c r="S783" s="2"/>
      <c r="T783" s="2"/>
    </row>
    <row r="784" customFormat="false" ht="11.25" hidden="false" customHeight="false" outlineLevel="0" collapsed="false">
      <c r="O784" s="2"/>
      <c r="P784" s="2"/>
      <c r="Q784" s="2"/>
      <c r="R784" s="2"/>
      <c r="S784" s="2"/>
      <c r="T784" s="2"/>
    </row>
    <row r="785" customFormat="false" ht="11.25" hidden="false" customHeight="false" outlineLevel="0" collapsed="false">
      <c r="O785" s="2"/>
      <c r="P785" s="2"/>
      <c r="Q785" s="2"/>
      <c r="R785" s="2"/>
      <c r="S785" s="2"/>
      <c r="T785" s="2"/>
    </row>
    <row r="786" customFormat="false" ht="11.25" hidden="false" customHeight="false" outlineLevel="0" collapsed="false">
      <c r="O786" s="2"/>
      <c r="P786" s="2"/>
      <c r="Q786" s="2"/>
      <c r="R786" s="2"/>
      <c r="S786" s="2"/>
      <c r="T786" s="2"/>
    </row>
    <row r="787" customFormat="false" ht="11.25" hidden="false" customHeight="false" outlineLevel="0" collapsed="false">
      <c r="O787" s="2"/>
      <c r="P787" s="2"/>
      <c r="Q787" s="2"/>
      <c r="R787" s="2"/>
      <c r="S787" s="2"/>
      <c r="T787" s="2"/>
    </row>
    <row r="788" customFormat="false" ht="11.25" hidden="false" customHeight="false" outlineLevel="0" collapsed="false">
      <c r="O788" s="2"/>
      <c r="P788" s="2"/>
      <c r="Q788" s="2"/>
      <c r="R788" s="2"/>
      <c r="S788" s="2"/>
      <c r="T788" s="2"/>
    </row>
    <row r="789" customFormat="false" ht="11.25" hidden="false" customHeight="false" outlineLevel="0" collapsed="false">
      <c r="O789" s="2"/>
      <c r="P789" s="2"/>
      <c r="Q789" s="2"/>
      <c r="R789" s="2"/>
      <c r="S789" s="2"/>
      <c r="T789" s="2"/>
    </row>
    <row r="790" customFormat="false" ht="11.25" hidden="false" customHeight="false" outlineLevel="0" collapsed="false">
      <c r="O790" s="2"/>
      <c r="P790" s="2"/>
      <c r="Q790" s="2"/>
      <c r="R790" s="2"/>
      <c r="S790" s="2"/>
      <c r="T790" s="2"/>
    </row>
    <row r="791" customFormat="false" ht="11.25" hidden="false" customHeight="false" outlineLevel="0" collapsed="false">
      <c r="O791" s="2"/>
      <c r="P791" s="2"/>
      <c r="Q791" s="2"/>
      <c r="R791" s="2"/>
      <c r="S791" s="2"/>
      <c r="T791" s="2"/>
    </row>
    <row r="792" customFormat="false" ht="11.25" hidden="false" customHeight="false" outlineLevel="0" collapsed="false">
      <c r="O792" s="2"/>
      <c r="P792" s="2"/>
      <c r="Q792" s="2"/>
      <c r="R792" s="2"/>
      <c r="S792" s="2"/>
      <c r="T792" s="2"/>
    </row>
    <row r="793" customFormat="false" ht="11.25" hidden="false" customHeight="false" outlineLevel="0" collapsed="false">
      <c r="O793" s="2"/>
      <c r="P793" s="2"/>
      <c r="Q793" s="2"/>
      <c r="R793" s="2"/>
      <c r="S793" s="2"/>
      <c r="T793" s="2"/>
    </row>
    <row r="794" customFormat="false" ht="11.25" hidden="false" customHeight="false" outlineLevel="0" collapsed="false">
      <c r="O794" s="2"/>
      <c r="P794" s="2"/>
      <c r="Q794" s="2"/>
      <c r="R794" s="2"/>
      <c r="S794" s="2"/>
      <c r="T794" s="2"/>
    </row>
    <row r="795" customFormat="false" ht="11.25" hidden="false" customHeight="false" outlineLevel="0" collapsed="false">
      <c r="O795" s="2"/>
      <c r="P795" s="2"/>
      <c r="Q795" s="2"/>
      <c r="R795" s="2"/>
      <c r="S795" s="2"/>
      <c r="T795" s="2"/>
    </row>
    <row r="796" customFormat="false" ht="11.25" hidden="false" customHeight="false" outlineLevel="0" collapsed="false">
      <c r="O796" s="2"/>
      <c r="P796" s="2"/>
      <c r="Q796" s="2"/>
      <c r="R796" s="2"/>
      <c r="S796" s="2"/>
      <c r="T796" s="2"/>
    </row>
    <row r="797" customFormat="false" ht="11.25" hidden="false" customHeight="false" outlineLevel="0" collapsed="false">
      <c r="O797" s="2"/>
      <c r="P797" s="2"/>
      <c r="Q797" s="2"/>
      <c r="R797" s="2"/>
      <c r="S797" s="2"/>
      <c r="T797" s="2"/>
    </row>
    <row r="798" customFormat="false" ht="11.25" hidden="false" customHeight="false" outlineLevel="0" collapsed="false">
      <c r="O798" s="2"/>
      <c r="P798" s="2"/>
      <c r="Q798" s="2"/>
      <c r="R798" s="2"/>
      <c r="S798" s="2"/>
      <c r="T798" s="2"/>
    </row>
    <row r="799" customFormat="false" ht="11.25" hidden="false" customHeight="false" outlineLevel="0" collapsed="false">
      <c r="O799" s="2"/>
      <c r="P799" s="2"/>
      <c r="Q799" s="2"/>
      <c r="R799" s="2"/>
      <c r="S799" s="2"/>
      <c r="T799" s="2"/>
    </row>
    <row r="800" customFormat="false" ht="11.25" hidden="false" customHeight="false" outlineLevel="0" collapsed="false">
      <c r="O800" s="2"/>
      <c r="P800" s="2"/>
      <c r="Q800" s="2"/>
      <c r="R800" s="2"/>
      <c r="S800" s="2"/>
      <c r="T800" s="2"/>
    </row>
    <row r="801" customFormat="false" ht="11.25" hidden="false" customHeight="false" outlineLevel="0" collapsed="false">
      <c r="O801" s="2"/>
      <c r="P801" s="2"/>
      <c r="Q801" s="2"/>
      <c r="R801" s="2"/>
      <c r="S801" s="2"/>
      <c r="T801" s="2"/>
    </row>
    <row r="802" customFormat="false" ht="11.25" hidden="false" customHeight="false" outlineLevel="0" collapsed="false">
      <c r="O802" s="2"/>
      <c r="P802" s="2"/>
      <c r="Q802" s="2"/>
      <c r="R802" s="2"/>
      <c r="S802" s="2"/>
      <c r="T802" s="2"/>
    </row>
    <row r="803" customFormat="false" ht="11.25" hidden="false" customHeight="false" outlineLevel="0" collapsed="false">
      <c r="O803" s="2"/>
      <c r="P803" s="2"/>
      <c r="Q803" s="2"/>
      <c r="R803" s="2"/>
      <c r="S803" s="2"/>
      <c r="T803" s="2"/>
    </row>
    <row r="804" customFormat="false" ht="11.25" hidden="false" customHeight="false" outlineLevel="0" collapsed="false">
      <c r="O804" s="2"/>
      <c r="P804" s="2"/>
      <c r="Q804" s="2"/>
      <c r="R804" s="2"/>
      <c r="S804" s="2"/>
      <c r="T804" s="2"/>
    </row>
    <row r="805" customFormat="false" ht="11.25" hidden="false" customHeight="false" outlineLevel="0" collapsed="false">
      <c r="O805" s="2"/>
      <c r="P805" s="2"/>
      <c r="Q805" s="2"/>
      <c r="R805" s="2"/>
      <c r="S805" s="2"/>
      <c r="T805" s="2"/>
    </row>
    <row r="806" customFormat="false" ht="11.25" hidden="false" customHeight="false" outlineLevel="0" collapsed="false">
      <c r="O806" s="2"/>
      <c r="P806" s="2"/>
      <c r="Q806" s="2"/>
      <c r="R806" s="2"/>
      <c r="S806" s="2"/>
      <c r="T806" s="2"/>
    </row>
    <row r="807" customFormat="false" ht="11.25" hidden="false" customHeight="false" outlineLevel="0" collapsed="false">
      <c r="O807" s="2"/>
      <c r="P807" s="2"/>
      <c r="Q807" s="2"/>
      <c r="R807" s="2"/>
      <c r="S807" s="2"/>
      <c r="T807" s="2"/>
    </row>
    <row r="808" customFormat="false" ht="11.25" hidden="false" customHeight="false" outlineLevel="0" collapsed="false">
      <c r="O808" s="2"/>
      <c r="P808" s="2"/>
      <c r="Q808" s="2"/>
      <c r="R808" s="2"/>
      <c r="S808" s="2"/>
      <c r="T808" s="2"/>
    </row>
    <row r="809" customFormat="false" ht="11.25" hidden="false" customHeight="false" outlineLevel="0" collapsed="false">
      <c r="O809" s="2"/>
      <c r="P809" s="2"/>
      <c r="Q809" s="2"/>
      <c r="R809" s="2"/>
      <c r="S809" s="2"/>
      <c r="T809" s="2"/>
    </row>
    <row r="810" customFormat="false" ht="11.25" hidden="false" customHeight="false" outlineLevel="0" collapsed="false">
      <c r="O810" s="2"/>
      <c r="P810" s="2"/>
      <c r="Q810" s="2"/>
      <c r="R810" s="2"/>
      <c r="S810" s="2"/>
      <c r="T810" s="2"/>
    </row>
    <row r="811" customFormat="false" ht="11.25" hidden="false" customHeight="false" outlineLevel="0" collapsed="false">
      <c r="O811" s="2"/>
      <c r="P811" s="2"/>
      <c r="Q811" s="2"/>
      <c r="R811" s="2"/>
      <c r="S811" s="2"/>
      <c r="T811" s="2"/>
    </row>
    <row r="812" customFormat="false" ht="11.25" hidden="false" customHeight="false" outlineLevel="0" collapsed="false">
      <c r="O812" s="2"/>
      <c r="P812" s="2"/>
      <c r="Q812" s="2"/>
      <c r="R812" s="2"/>
      <c r="S812" s="2"/>
      <c r="T812" s="2"/>
    </row>
    <row r="813" customFormat="false" ht="11.25" hidden="false" customHeight="false" outlineLevel="0" collapsed="false">
      <c r="O813" s="2"/>
      <c r="P813" s="2"/>
      <c r="Q813" s="2"/>
      <c r="R813" s="2"/>
      <c r="S813" s="2"/>
      <c r="T813" s="2"/>
    </row>
    <row r="814" customFormat="false" ht="11.25" hidden="false" customHeight="false" outlineLevel="0" collapsed="false">
      <c r="O814" s="2"/>
      <c r="P814" s="2"/>
      <c r="Q814" s="2"/>
      <c r="R814" s="2"/>
      <c r="S814" s="2"/>
      <c r="T814" s="2"/>
    </row>
    <row r="815" customFormat="false" ht="11.25" hidden="false" customHeight="false" outlineLevel="0" collapsed="false">
      <c r="O815" s="2"/>
      <c r="P815" s="2"/>
      <c r="Q815" s="2"/>
      <c r="R815" s="2"/>
      <c r="S815" s="2"/>
      <c r="T815" s="2"/>
    </row>
    <row r="816" customFormat="false" ht="11.25" hidden="false" customHeight="false" outlineLevel="0" collapsed="false">
      <c r="O816" s="2"/>
      <c r="P816" s="2"/>
      <c r="Q816" s="2"/>
      <c r="R816" s="2"/>
      <c r="S816" s="2"/>
      <c r="T816" s="2"/>
    </row>
    <row r="817" customFormat="false" ht="11.25" hidden="false" customHeight="false" outlineLevel="0" collapsed="false">
      <c r="O817" s="2"/>
      <c r="P817" s="2"/>
      <c r="Q817" s="2"/>
      <c r="R817" s="2"/>
      <c r="S817" s="2"/>
      <c r="T817" s="2"/>
    </row>
    <row r="818" customFormat="false" ht="11.25" hidden="false" customHeight="false" outlineLevel="0" collapsed="false">
      <c r="O818" s="2"/>
      <c r="P818" s="2"/>
      <c r="Q818" s="2"/>
      <c r="R818" s="2"/>
      <c r="S818" s="2"/>
      <c r="T818" s="2"/>
    </row>
    <row r="819" customFormat="false" ht="11.25" hidden="false" customHeight="false" outlineLevel="0" collapsed="false">
      <c r="O819" s="2"/>
      <c r="P819" s="2"/>
      <c r="Q819" s="2"/>
      <c r="R819" s="2"/>
      <c r="S819" s="2"/>
      <c r="T819" s="2"/>
    </row>
    <row r="820" customFormat="false" ht="11.25" hidden="false" customHeight="false" outlineLevel="0" collapsed="false">
      <c r="O820" s="2"/>
      <c r="P820" s="2"/>
      <c r="Q820" s="2"/>
      <c r="R820" s="2"/>
      <c r="S820" s="2"/>
      <c r="T820" s="2"/>
    </row>
    <row r="821" customFormat="false" ht="11.25" hidden="false" customHeight="false" outlineLevel="0" collapsed="false">
      <c r="O821" s="2"/>
      <c r="P821" s="2"/>
      <c r="Q821" s="2"/>
      <c r="R821" s="2"/>
      <c r="S821" s="2"/>
      <c r="T821" s="2"/>
    </row>
    <row r="822" customFormat="false" ht="11.25" hidden="false" customHeight="false" outlineLevel="0" collapsed="false">
      <c r="O822" s="2"/>
      <c r="P822" s="2"/>
      <c r="Q822" s="2"/>
      <c r="R822" s="2"/>
      <c r="S822" s="2"/>
      <c r="T822" s="2"/>
    </row>
    <row r="823" customFormat="false" ht="11.25" hidden="false" customHeight="false" outlineLevel="0" collapsed="false">
      <c r="O823" s="2"/>
      <c r="P823" s="2"/>
      <c r="Q823" s="2"/>
      <c r="R823" s="2"/>
      <c r="S823" s="2"/>
      <c r="T823" s="2"/>
    </row>
    <row r="824" customFormat="false" ht="11.25" hidden="false" customHeight="false" outlineLevel="0" collapsed="false">
      <c r="O824" s="2"/>
      <c r="P824" s="2"/>
      <c r="Q824" s="2"/>
      <c r="R824" s="2"/>
      <c r="S824" s="2"/>
      <c r="T824" s="2"/>
    </row>
    <row r="825" customFormat="false" ht="11.25" hidden="false" customHeight="false" outlineLevel="0" collapsed="false">
      <c r="O825" s="2"/>
      <c r="P825" s="2"/>
      <c r="Q825" s="2"/>
      <c r="R825" s="2"/>
      <c r="S825" s="2"/>
      <c r="T825" s="2"/>
    </row>
    <row r="826" customFormat="false" ht="11.25" hidden="false" customHeight="false" outlineLevel="0" collapsed="false">
      <c r="O826" s="2"/>
      <c r="P826" s="2"/>
      <c r="Q826" s="2"/>
      <c r="R826" s="2"/>
      <c r="S826" s="2"/>
      <c r="T826" s="2"/>
    </row>
    <row r="827" customFormat="false" ht="11.25" hidden="false" customHeight="false" outlineLevel="0" collapsed="false">
      <c r="O827" s="2"/>
      <c r="P827" s="2"/>
      <c r="Q827" s="2"/>
      <c r="R827" s="2"/>
      <c r="S827" s="2"/>
      <c r="T827" s="2"/>
    </row>
    <row r="828" customFormat="false" ht="11.25" hidden="false" customHeight="false" outlineLevel="0" collapsed="false">
      <c r="O828" s="2"/>
      <c r="P828" s="2"/>
      <c r="Q828" s="2"/>
      <c r="R828" s="2"/>
      <c r="S828" s="2"/>
      <c r="T828" s="2"/>
    </row>
    <row r="829" customFormat="false" ht="11.25" hidden="false" customHeight="false" outlineLevel="0" collapsed="false">
      <c r="O829" s="2"/>
      <c r="P829" s="2"/>
      <c r="Q829" s="2"/>
      <c r="R829" s="2"/>
      <c r="S829" s="2"/>
      <c r="T829" s="2"/>
    </row>
    <row r="830" customFormat="false" ht="11.25" hidden="false" customHeight="false" outlineLevel="0" collapsed="false">
      <c r="O830" s="2"/>
      <c r="P830" s="2"/>
      <c r="Q830" s="2"/>
      <c r="R830" s="2"/>
      <c r="S830" s="2"/>
      <c r="T830" s="2"/>
    </row>
    <row r="831" customFormat="false" ht="11.25" hidden="false" customHeight="false" outlineLevel="0" collapsed="false">
      <c r="O831" s="2"/>
      <c r="P831" s="2"/>
      <c r="Q831" s="2"/>
      <c r="R831" s="2"/>
      <c r="S831" s="2"/>
      <c r="T831" s="2"/>
    </row>
    <row r="832" customFormat="false" ht="11.25" hidden="false" customHeight="false" outlineLevel="0" collapsed="false">
      <c r="O832" s="2"/>
      <c r="P832" s="2"/>
      <c r="Q832" s="2"/>
      <c r="R832" s="2"/>
      <c r="S832" s="2"/>
      <c r="T832" s="2"/>
    </row>
    <row r="833" customFormat="false" ht="11.25" hidden="false" customHeight="false" outlineLevel="0" collapsed="false">
      <c r="O833" s="2"/>
      <c r="P833" s="2"/>
      <c r="Q833" s="2"/>
      <c r="R833" s="2"/>
      <c r="S833" s="2"/>
      <c r="T833" s="2"/>
    </row>
    <row r="834" customFormat="false" ht="11.25" hidden="false" customHeight="false" outlineLevel="0" collapsed="false">
      <c r="O834" s="2"/>
      <c r="P834" s="2"/>
      <c r="Q834" s="2"/>
      <c r="R834" s="2"/>
      <c r="S834" s="2"/>
      <c r="T834" s="2"/>
    </row>
    <row r="835" customFormat="false" ht="11.25" hidden="false" customHeight="false" outlineLevel="0" collapsed="false">
      <c r="O835" s="2"/>
      <c r="P835" s="2"/>
      <c r="Q835" s="2"/>
      <c r="R835" s="2"/>
      <c r="S835" s="2"/>
      <c r="T835" s="2"/>
    </row>
    <row r="836" customFormat="false" ht="11.25" hidden="false" customHeight="false" outlineLevel="0" collapsed="false">
      <c r="O836" s="2"/>
      <c r="P836" s="2"/>
      <c r="Q836" s="2"/>
      <c r="R836" s="2"/>
      <c r="S836" s="2"/>
      <c r="T836" s="2"/>
    </row>
    <row r="837" customFormat="false" ht="11.25" hidden="false" customHeight="false" outlineLevel="0" collapsed="false">
      <c r="O837" s="2"/>
      <c r="P837" s="2"/>
      <c r="Q837" s="2"/>
      <c r="R837" s="2"/>
      <c r="S837" s="2"/>
      <c r="T837" s="2"/>
    </row>
    <row r="838" customFormat="false" ht="11.25" hidden="false" customHeight="false" outlineLevel="0" collapsed="false">
      <c r="O838" s="2"/>
      <c r="P838" s="2"/>
      <c r="Q838" s="2"/>
      <c r="R838" s="2"/>
      <c r="S838" s="2"/>
      <c r="T838" s="2"/>
    </row>
    <row r="839" customFormat="false" ht="11.25" hidden="false" customHeight="false" outlineLevel="0" collapsed="false">
      <c r="O839" s="2"/>
      <c r="P839" s="2"/>
      <c r="Q839" s="2"/>
      <c r="R839" s="2"/>
      <c r="S839" s="2"/>
      <c r="T839" s="2"/>
    </row>
    <row r="840" customFormat="false" ht="11.25" hidden="false" customHeight="false" outlineLevel="0" collapsed="false">
      <c r="O840" s="2"/>
      <c r="P840" s="2"/>
      <c r="Q840" s="2"/>
      <c r="R840" s="2"/>
      <c r="S840" s="2"/>
      <c r="T840" s="2"/>
    </row>
    <row r="841" customFormat="false" ht="11.25" hidden="false" customHeight="false" outlineLevel="0" collapsed="false">
      <c r="O841" s="2"/>
      <c r="P841" s="2"/>
      <c r="Q841" s="2"/>
      <c r="R841" s="2"/>
      <c r="S841" s="2"/>
      <c r="T841" s="2"/>
    </row>
    <row r="842" customFormat="false" ht="11.25" hidden="false" customHeight="false" outlineLevel="0" collapsed="false">
      <c r="O842" s="2"/>
      <c r="P842" s="2"/>
      <c r="Q842" s="2"/>
      <c r="R842" s="2"/>
      <c r="S842" s="2"/>
      <c r="T842" s="2"/>
    </row>
    <row r="843" customFormat="false" ht="11.25" hidden="false" customHeight="false" outlineLevel="0" collapsed="false">
      <c r="O843" s="2"/>
      <c r="P843" s="2"/>
      <c r="Q843" s="2"/>
      <c r="R843" s="2"/>
      <c r="S843" s="2"/>
      <c r="T843" s="2"/>
    </row>
    <row r="844" customFormat="false" ht="11.25" hidden="false" customHeight="false" outlineLevel="0" collapsed="false">
      <c r="O844" s="2"/>
      <c r="P844" s="2"/>
      <c r="Q844" s="2"/>
      <c r="R844" s="2"/>
      <c r="S844" s="2"/>
      <c r="T844" s="2"/>
    </row>
    <row r="845" customFormat="false" ht="11.25" hidden="false" customHeight="false" outlineLevel="0" collapsed="false">
      <c r="O845" s="2"/>
      <c r="P845" s="2"/>
      <c r="Q845" s="2"/>
      <c r="R845" s="2"/>
      <c r="S845" s="2"/>
      <c r="T845" s="2"/>
    </row>
    <row r="846" customFormat="false" ht="11.25" hidden="false" customHeight="false" outlineLevel="0" collapsed="false">
      <c r="O846" s="2"/>
      <c r="P846" s="2"/>
      <c r="Q846" s="2"/>
      <c r="R846" s="2"/>
      <c r="S846" s="2"/>
      <c r="T846" s="2"/>
    </row>
    <row r="847" customFormat="false" ht="11.25" hidden="false" customHeight="false" outlineLevel="0" collapsed="false">
      <c r="O847" s="2"/>
      <c r="P847" s="2"/>
      <c r="Q847" s="2"/>
      <c r="R847" s="2"/>
      <c r="S847" s="2"/>
      <c r="T847" s="2"/>
    </row>
    <row r="848" customFormat="false" ht="11.25" hidden="false" customHeight="false" outlineLevel="0" collapsed="false">
      <c r="O848" s="2"/>
      <c r="P848" s="2"/>
      <c r="Q848" s="2"/>
      <c r="R848" s="2"/>
      <c r="S848" s="2"/>
      <c r="T848" s="2"/>
    </row>
    <row r="849" customFormat="false" ht="11.25" hidden="false" customHeight="false" outlineLevel="0" collapsed="false">
      <c r="O849" s="2"/>
      <c r="P849" s="2"/>
      <c r="Q849" s="2"/>
      <c r="R849" s="2"/>
      <c r="S849" s="2"/>
      <c r="T849" s="2"/>
    </row>
    <row r="850" customFormat="false" ht="11.25" hidden="false" customHeight="false" outlineLevel="0" collapsed="false">
      <c r="O850" s="2"/>
      <c r="P850" s="2"/>
      <c r="Q850" s="2"/>
      <c r="R850" s="2"/>
      <c r="S850" s="2"/>
      <c r="T850" s="2"/>
    </row>
    <row r="851" customFormat="false" ht="11.25" hidden="false" customHeight="false" outlineLevel="0" collapsed="false">
      <c r="O851" s="2"/>
      <c r="P851" s="2"/>
      <c r="Q851" s="2"/>
      <c r="R851" s="2"/>
      <c r="S851" s="2"/>
      <c r="T851" s="2"/>
    </row>
    <row r="852" customFormat="false" ht="11.25" hidden="false" customHeight="false" outlineLevel="0" collapsed="false">
      <c r="O852" s="2"/>
      <c r="P852" s="2"/>
      <c r="Q852" s="2"/>
      <c r="R852" s="2"/>
      <c r="S852" s="2"/>
      <c r="T852" s="2"/>
    </row>
    <row r="853" customFormat="false" ht="11.25" hidden="false" customHeight="false" outlineLevel="0" collapsed="false">
      <c r="O853" s="2"/>
      <c r="P853" s="2"/>
      <c r="Q853" s="2"/>
      <c r="R853" s="2"/>
      <c r="S853" s="2"/>
      <c r="T853" s="2"/>
    </row>
    <row r="854" customFormat="false" ht="11.25" hidden="false" customHeight="false" outlineLevel="0" collapsed="false">
      <c r="O854" s="2"/>
      <c r="P854" s="2"/>
      <c r="Q854" s="2"/>
      <c r="R854" s="2"/>
      <c r="S854" s="2"/>
      <c r="T854" s="2"/>
    </row>
    <row r="855" customFormat="false" ht="11.25" hidden="false" customHeight="false" outlineLevel="0" collapsed="false">
      <c r="O855" s="2"/>
      <c r="P855" s="2"/>
      <c r="Q855" s="2"/>
      <c r="R855" s="2"/>
      <c r="S855" s="2"/>
      <c r="T855" s="2"/>
    </row>
    <row r="856" customFormat="false" ht="11.25" hidden="false" customHeight="false" outlineLevel="0" collapsed="false">
      <c r="O856" s="2"/>
      <c r="P856" s="2"/>
      <c r="Q856" s="2"/>
      <c r="R856" s="2"/>
      <c r="S856" s="2"/>
      <c r="T856" s="2"/>
    </row>
    <row r="857" customFormat="false" ht="11.25" hidden="false" customHeight="false" outlineLevel="0" collapsed="false">
      <c r="O857" s="2"/>
      <c r="P857" s="2"/>
      <c r="Q857" s="2"/>
      <c r="R857" s="2"/>
      <c r="S857" s="2"/>
      <c r="T857" s="2"/>
    </row>
    <row r="858" customFormat="false" ht="11.25" hidden="false" customHeight="false" outlineLevel="0" collapsed="false">
      <c r="O858" s="2"/>
      <c r="P858" s="2"/>
      <c r="Q858" s="2"/>
      <c r="R858" s="2"/>
      <c r="S858" s="2"/>
      <c r="T858" s="2"/>
    </row>
    <row r="859" customFormat="false" ht="11.25" hidden="false" customHeight="false" outlineLevel="0" collapsed="false">
      <c r="O859" s="2"/>
      <c r="P859" s="2"/>
      <c r="Q859" s="2"/>
      <c r="R859" s="2"/>
      <c r="S859" s="2"/>
      <c r="T859" s="2"/>
    </row>
    <row r="860" customFormat="false" ht="11.25" hidden="false" customHeight="false" outlineLevel="0" collapsed="false">
      <c r="O860" s="2"/>
      <c r="P860" s="2"/>
      <c r="Q860" s="2"/>
      <c r="R860" s="2"/>
      <c r="S860" s="2"/>
      <c r="T860" s="2"/>
    </row>
    <row r="861" customFormat="false" ht="11.25" hidden="false" customHeight="false" outlineLevel="0" collapsed="false">
      <c r="O861" s="2"/>
      <c r="P861" s="2"/>
      <c r="Q861" s="2"/>
      <c r="R861" s="2"/>
      <c r="S861" s="2"/>
      <c r="T861" s="2"/>
    </row>
    <row r="862" customFormat="false" ht="11.25" hidden="false" customHeight="false" outlineLevel="0" collapsed="false">
      <c r="O862" s="2"/>
      <c r="P862" s="2"/>
      <c r="Q862" s="2"/>
      <c r="R862" s="2"/>
      <c r="S862" s="2"/>
      <c r="T862" s="2"/>
    </row>
    <row r="863" customFormat="false" ht="11.25" hidden="false" customHeight="false" outlineLevel="0" collapsed="false">
      <c r="O863" s="2"/>
      <c r="P863" s="2"/>
      <c r="Q863" s="2"/>
      <c r="R863" s="2"/>
      <c r="S863" s="2"/>
      <c r="T863" s="2"/>
    </row>
    <row r="864" customFormat="false" ht="11.25" hidden="false" customHeight="false" outlineLevel="0" collapsed="false">
      <c r="O864" s="2"/>
      <c r="P864" s="2"/>
      <c r="Q864" s="2"/>
      <c r="R864" s="2"/>
      <c r="S864" s="2"/>
      <c r="T864" s="2"/>
    </row>
    <row r="865" customFormat="false" ht="11.25" hidden="false" customHeight="false" outlineLevel="0" collapsed="false">
      <c r="O865" s="2"/>
      <c r="P865" s="2"/>
      <c r="Q865" s="2"/>
      <c r="R865" s="2"/>
      <c r="S865" s="2"/>
      <c r="T865" s="2"/>
    </row>
    <row r="866" customFormat="false" ht="11.25" hidden="false" customHeight="false" outlineLevel="0" collapsed="false">
      <c r="O866" s="2"/>
      <c r="P866" s="2"/>
      <c r="Q866" s="2"/>
      <c r="R866" s="2"/>
      <c r="S866" s="2"/>
      <c r="T866" s="2"/>
    </row>
    <row r="867" customFormat="false" ht="11.25" hidden="false" customHeight="false" outlineLevel="0" collapsed="false">
      <c r="O867" s="2"/>
      <c r="P867" s="2"/>
      <c r="Q867" s="2"/>
      <c r="R867" s="2"/>
      <c r="S867" s="2"/>
      <c r="T867" s="2"/>
    </row>
    <row r="868" customFormat="false" ht="11.25" hidden="false" customHeight="false" outlineLevel="0" collapsed="false">
      <c r="O868" s="2"/>
      <c r="P868" s="2"/>
      <c r="Q868" s="2"/>
      <c r="R868" s="2"/>
      <c r="S868" s="2"/>
      <c r="T868" s="2"/>
    </row>
    <row r="869" customFormat="false" ht="11.25" hidden="false" customHeight="false" outlineLevel="0" collapsed="false">
      <c r="O869" s="2"/>
      <c r="P869" s="2"/>
      <c r="Q869" s="2"/>
      <c r="R869" s="2"/>
      <c r="S869" s="2"/>
      <c r="T869" s="2"/>
    </row>
    <row r="870" customFormat="false" ht="11.25" hidden="false" customHeight="false" outlineLevel="0" collapsed="false">
      <c r="O870" s="2"/>
      <c r="P870" s="2"/>
      <c r="Q870" s="2"/>
      <c r="R870" s="2"/>
      <c r="S870" s="2"/>
      <c r="T870" s="2"/>
    </row>
    <row r="871" customFormat="false" ht="11.25" hidden="false" customHeight="false" outlineLevel="0" collapsed="false">
      <c r="O871" s="2"/>
      <c r="P871" s="2"/>
      <c r="Q871" s="2"/>
      <c r="R871" s="2"/>
      <c r="S871" s="2"/>
      <c r="T871" s="2"/>
    </row>
    <row r="872" customFormat="false" ht="11.25" hidden="false" customHeight="false" outlineLevel="0" collapsed="false">
      <c r="O872" s="2"/>
      <c r="P872" s="2"/>
      <c r="Q872" s="2"/>
      <c r="R872" s="2"/>
      <c r="S872" s="2"/>
      <c r="T872" s="2"/>
    </row>
    <row r="873" customFormat="false" ht="11.25" hidden="false" customHeight="false" outlineLevel="0" collapsed="false">
      <c r="O873" s="2"/>
      <c r="P873" s="2"/>
      <c r="Q873" s="2"/>
      <c r="R873" s="2"/>
      <c r="S873" s="2"/>
      <c r="T873" s="2"/>
    </row>
    <row r="874" customFormat="false" ht="11.25" hidden="false" customHeight="false" outlineLevel="0" collapsed="false">
      <c r="O874" s="2"/>
      <c r="P874" s="2"/>
      <c r="Q874" s="2"/>
      <c r="R874" s="2"/>
      <c r="S874" s="2"/>
      <c r="T874" s="2"/>
    </row>
    <row r="875" customFormat="false" ht="11.25" hidden="false" customHeight="false" outlineLevel="0" collapsed="false">
      <c r="O875" s="2"/>
      <c r="P875" s="2"/>
      <c r="Q875" s="2"/>
      <c r="R875" s="2"/>
      <c r="S875" s="2"/>
      <c r="T875" s="2"/>
    </row>
    <row r="876" customFormat="false" ht="11.25" hidden="false" customHeight="false" outlineLevel="0" collapsed="false">
      <c r="O876" s="2"/>
      <c r="P876" s="2"/>
      <c r="Q876" s="2"/>
      <c r="R876" s="2"/>
      <c r="S876" s="2"/>
      <c r="T876" s="2"/>
    </row>
    <row r="877" customFormat="false" ht="11.25" hidden="false" customHeight="false" outlineLevel="0" collapsed="false">
      <c r="O877" s="2"/>
      <c r="P877" s="2"/>
      <c r="Q877" s="2"/>
      <c r="R877" s="2"/>
      <c r="S877" s="2"/>
      <c r="T877" s="2"/>
    </row>
    <row r="878" customFormat="false" ht="11.25" hidden="false" customHeight="false" outlineLevel="0" collapsed="false">
      <c r="O878" s="2"/>
      <c r="P878" s="2"/>
      <c r="Q878" s="2"/>
      <c r="R878" s="2"/>
      <c r="S878" s="2"/>
      <c r="T878" s="2"/>
    </row>
    <row r="879" customFormat="false" ht="11.25" hidden="false" customHeight="false" outlineLevel="0" collapsed="false">
      <c r="O879" s="2"/>
      <c r="P879" s="2"/>
      <c r="Q879" s="2"/>
      <c r="R879" s="2"/>
      <c r="S879" s="2"/>
      <c r="T879" s="2"/>
    </row>
    <row r="880" customFormat="false" ht="11.25" hidden="false" customHeight="false" outlineLevel="0" collapsed="false">
      <c r="O880" s="2"/>
      <c r="P880" s="2"/>
      <c r="Q880" s="2"/>
      <c r="R880" s="2"/>
      <c r="S880" s="2"/>
      <c r="T880" s="2"/>
    </row>
    <row r="881" customFormat="false" ht="11.25" hidden="false" customHeight="false" outlineLevel="0" collapsed="false">
      <c r="O881" s="2"/>
      <c r="P881" s="2"/>
      <c r="Q881" s="2"/>
      <c r="R881" s="2"/>
      <c r="S881" s="2"/>
      <c r="T881" s="2"/>
    </row>
    <row r="882" customFormat="false" ht="11.25" hidden="false" customHeight="false" outlineLevel="0" collapsed="false">
      <c r="O882" s="2"/>
      <c r="P882" s="2"/>
      <c r="Q882" s="2"/>
      <c r="R882" s="2"/>
      <c r="S882" s="2"/>
      <c r="T882" s="2"/>
    </row>
    <row r="883" customFormat="false" ht="11.25" hidden="false" customHeight="false" outlineLevel="0" collapsed="false">
      <c r="O883" s="2"/>
      <c r="P883" s="2"/>
      <c r="Q883" s="2"/>
      <c r="R883" s="2"/>
      <c r="S883" s="2"/>
      <c r="T883" s="2"/>
    </row>
    <row r="884" customFormat="false" ht="11.25" hidden="false" customHeight="false" outlineLevel="0" collapsed="false">
      <c r="O884" s="2"/>
      <c r="P884" s="2"/>
      <c r="Q884" s="2"/>
      <c r="R884" s="2"/>
      <c r="S884" s="2"/>
      <c r="T884" s="2"/>
    </row>
    <row r="885" customFormat="false" ht="11.25" hidden="false" customHeight="false" outlineLevel="0" collapsed="false">
      <c r="O885" s="2"/>
      <c r="P885" s="2"/>
      <c r="Q885" s="2"/>
      <c r="R885" s="2"/>
      <c r="S885" s="2"/>
      <c r="T885" s="2"/>
    </row>
    <row r="886" customFormat="false" ht="11.25" hidden="false" customHeight="false" outlineLevel="0" collapsed="false">
      <c r="O886" s="2"/>
      <c r="P886" s="2"/>
      <c r="Q886" s="2"/>
      <c r="R886" s="2"/>
      <c r="S886" s="2"/>
      <c r="T886" s="2"/>
    </row>
    <row r="887" customFormat="false" ht="11.25" hidden="false" customHeight="false" outlineLevel="0" collapsed="false">
      <c r="O887" s="2"/>
      <c r="P887" s="2"/>
      <c r="Q887" s="2"/>
      <c r="R887" s="2"/>
      <c r="S887" s="2"/>
      <c r="T887" s="2"/>
    </row>
    <row r="888" customFormat="false" ht="11.25" hidden="false" customHeight="false" outlineLevel="0" collapsed="false">
      <c r="O888" s="2"/>
      <c r="P888" s="2"/>
      <c r="Q888" s="2"/>
      <c r="R888" s="2"/>
      <c r="S888" s="2"/>
      <c r="T888" s="2"/>
    </row>
    <row r="889" customFormat="false" ht="11.25" hidden="false" customHeight="false" outlineLevel="0" collapsed="false">
      <c r="O889" s="2"/>
      <c r="P889" s="2"/>
      <c r="Q889" s="2"/>
      <c r="R889" s="2"/>
      <c r="S889" s="2"/>
      <c r="T889" s="2"/>
    </row>
    <row r="890" customFormat="false" ht="11.25" hidden="false" customHeight="false" outlineLevel="0" collapsed="false">
      <c r="O890" s="2"/>
      <c r="P890" s="2"/>
      <c r="Q890" s="2"/>
      <c r="R890" s="2"/>
      <c r="S890" s="2"/>
      <c r="T890" s="2"/>
    </row>
    <row r="891" customFormat="false" ht="11.25" hidden="false" customHeight="false" outlineLevel="0" collapsed="false">
      <c r="O891" s="2"/>
      <c r="P891" s="2"/>
      <c r="Q891" s="2"/>
      <c r="R891" s="2"/>
      <c r="S891" s="2"/>
      <c r="T891" s="2"/>
    </row>
    <row r="892" customFormat="false" ht="11.25" hidden="false" customHeight="false" outlineLevel="0" collapsed="false">
      <c r="O892" s="2"/>
      <c r="P892" s="2"/>
      <c r="Q892" s="2"/>
      <c r="R892" s="2"/>
      <c r="S892" s="2"/>
      <c r="T892" s="2"/>
    </row>
    <row r="893" customFormat="false" ht="11.25" hidden="false" customHeight="false" outlineLevel="0" collapsed="false">
      <c r="O893" s="2"/>
      <c r="P893" s="2"/>
      <c r="Q893" s="2"/>
      <c r="R893" s="2"/>
      <c r="S893" s="2"/>
      <c r="T893" s="2"/>
    </row>
    <row r="894" customFormat="false" ht="11.25" hidden="false" customHeight="false" outlineLevel="0" collapsed="false">
      <c r="O894" s="2"/>
      <c r="P894" s="2"/>
      <c r="Q894" s="2"/>
      <c r="R894" s="2"/>
      <c r="S894" s="2"/>
      <c r="T894" s="2"/>
    </row>
    <row r="895" customFormat="false" ht="11.25" hidden="false" customHeight="false" outlineLevel="0" collapsed="false">
      <c r="O895" s="2"/>
      <c r="P895" s="2"/>
      <c r="Q895" s="2"/>
      <c r="R895" s="2"/>
      <c r="S895" s="2"/>
      <c r="T895" s="2"/>
    </row>
    <row r="896" customFormat="false" ht="11.25" hidden="false" customHeight="false" outlineLevel="0" collapsed="false">
      <c r="O896" s="2"/>
      <c r="P896" s="2"/>
      <c r="Q896" s="2"/>
      <c r="R896" s="2"/>
      <c r="S896" s="2"/>
      <c r="T896" s="2"/>
    </row>
    <row r="897" customFormat="false" ht="11.25" hidden="false" customHeight="false" outlineLevel="0" collapsed="false">
      <c r="O897" s="2"/>
      <c r="P897" s="2"/>
      <c r="Q897" s="2"/>
      <c r="R897" s="2"/>
      <c r="S897" s="2"/>
      <c r="T897" s="2"/>
    </row>
    <row r="898" customFormat="false" ht="11.25" hidden="false" customHeight="false" outlineLevel="0" collapsed="false">
      <c r="O898" s="2"/>
      <c r="P898" s="2"/>
      <c r="Q898" s="2"/>
      <c r="R898" s="2"/>
      <c r="S898" s="2"/>
      <c r="T898" s="2"/>
    </row>
    <row r="899" customFormat="false" ht="11.25" hidden="false" customHeight="false" outlineLevel="0" collapsed="false">
      <c r="O899" s="2"/>
      <c r="P899" s="2"/>
      <c r="Q899" s="2"/>
      <c r="R899" s="2"/>
      <c r="S899" s="2"/>
      <c r="T899" s="2"/>
    </row>
    <row r="900" customFormat="false" ht="11.25" hidden="false" customHeight="false" outlineLevel="0" collapsed="false">
      <c r="O900" s="2"/>
      <c r="P900" s="2"/>
      <c r="Q900" s="2"/>
      <c r="R900" s="2"/>
      <c r="S900" s="2"/>
      <c r="T900" s="2"/>
    </row>
    <row r="901" customFormat="false" ht="11.25" hidden="false" customHeight="false" outlineLevel="0" collapsed="false">
      <c r="O901" s="2"/>
      <c r="P901" s="2"/>
      <c r="Q901" s="2"/>
      <c r="R901" s="2"/>
      <c r="S901" s="2"/>
      <c r="T901" s="2"/>
    </row>
    <row r="902" customFormat="false" ht="11.25" hidden="false" customHeight="false" outlineLevel="0" collapsed="false">
      <c r="O902" s="2"/>
      <c r="P902" s="2"/>
      <c r="Q902" s="2"/>
      <c r="R902" s="2"/>
      <c r="S902" s="2"/>
      <c r="T902" s="2"/>
    </row>
    <row r="903" customFormat="false" ht="11.25" hidden="false" customHeight="false" outlineLevel="0" collapsed="false">
      <c r="O903" s="2"/>
      <c r="P903" s="2"/>
      <c r="Q903" s="2"/>
      <c r="R903" s="2"/>
      <c r="S903" s="2"/>
      <c r="T903" s="2"/>
    </row>
    <row r="904" customFormat="false" ht="11.25" hidden="false" customHeight="false" outlineLevel="0" collapsed="false">
      <c r="O904" s="2"/>
      <c r="P904" s="2"/>
      <c r="Q904" s="2"/>
      <c r="R904" s="2"/>
      <c r="S904" s="2"/>
      <c r="T904" s="2"/>
    </row>
    <row r="905" customFormat="false" ht="11.25" hidden="false" customHeight="false" outlineLevel="0" collapsed="false">
      <c r="O905" s="2"/>
      <c r="P905" s="2"/>
      <c r="Q905" s="2"/>
      <c r="R905" s="2"/>
      <c r="S905" s="2"/>
      <c r="T905" s="2"/>
    </row>
    <row r="906" customFormat="false" ht="11.25" hidden="false" customHeight="false" outlineLevel="0" collapsed="false">
      <c r="O906" s="2"/>
      <c r="P906" s="2"/>
      <c r="Q906" s="2"/>
      <c r="R906" s="2"/>
      <c r="S906" s="2"/>
      <c r="T906" s="2"/>
    </row>
    <row r="907" customFormat="false" ht="11.25" hidden="false" customHeight="false" outlineLevel="0" collapsed="false">
      <c r="O907" s="2"/>
      <c r="P907" s="2"/>
      <c r="Q907" s="2"/>
      <c r="R907" s="2"/>
      <c r="S907" s="2"/>
      <c r="T907" s="2"/>
    </row>
    <row r="908" customFormat="false" ht="11.25" hidden="false" customHeight="false" outlineLevel="0" collapsed="false">
      <c r="O908" s="2"/>
      <c r="P908" s="2"/>
      <c r="Q908" s="2"/>
      <c r="R908" s="2"/>
      <c r="S908" s="2"/>
      <c r="T908" s="2"/>
    </row>
    <row r="909" customFormat="false" ht="11.25" hidden="false" customHeight="false" outlineLevel="0" collapsed="false">
      <c r="O909" s="2"/>
      <c r="P909" s="2"/>
      <c r="Q909" s="2"/>
      <c r="R909" s="2"/>
      <c r="S909" s="2"/>
      <c r="T909" s="2"/>
    </row>
    <row r="910" customFormat="false" ht="11.25" hidden="false" customHeight="false" outlineLevel="0" collapsed="false">
      <c r="O910" s="2"/>
      <c r="P910" s="2"/>
      <c r="Q910" s="2"/>
      <c r="R910" s="2"/>
      <c r="S910" s="2"/>
      <c r="T910" s="2"/>
    </row>
    <row r="911" customFormat="false" ht="11.25" hidden="false" customHeight="false" outlineLevel="0" collapsed="false">
      <c r="O911" s="2"/>
      <c r="P911" s="2"/>
      <c r="Q911" s="2"/>
      <c r="R911" s="2"/>
      <c r="S911" s="2"/>
      <c r="T911" s="2"/>
    </row>
    <row r="912" customFormat="false" ht="11.25" hidden="false" customHeight="false" outlineLevel="0" collapsed="false">
      <c r="O912" s="2"/>
      <c r="P912" s="2"/>
      <c r="Q912" s="2"/>
      <c r="R912" s="2"/>
      <c r="S912" s="2"/>
      <c r="T912" s="2"/>
    </row>
    <row r="913" customFormat="false" ht="11.25" hidden="false" customHeight="false" outlineLevel="0" collapsed="false">
      <c r="O913" s="2"/>
      <c r="P913" s="2"/>
      <c r="Q913" s="2"/>
      <c r="R913" s="2"/>
      <c r="S913" s="2"/>
      <c r="T913" s="2"/>
    </row>
    <row r="914" customFormat="false" ht="11.25" hidden="false" customHeight="false" outlineLevel="0" collapsed="false">
      <c r="O914" s="2"/>
      <c r="P914" s="2"/>
      <c r="Q914" s="2"/>
      <c r="R914" s="2"/>
      <c r="S914" s="2"/>
      <c r="T914" s="2"/>
    </row>
    <row r="915" customFormat="false" ht="11.25" hidden="false" customHeight="false" outlineLevel="0" collapsed="false">
      <c r="O915" s="2"/>
      <c r="P915" s="2"/>
      <c r="Q915" s="2"/>
      <c r="R915" s="2"/>
      <c r="S915" s="2"/>
      <c r="T915" s="2"/>
    </row>
    <row r="916" customFormat="false" ht="11.25" hidden="false" customHeight="false" outlineLevel="0" collapsed="false">
      <c r="O916" s="2"/>
      <c r="P916" s="2"/>
      <c r="Q916" s="2"/>
      <c r="R916" s="2"/>
      <c r="S916" s="2"/>
      <c r="T916" s="2"/>
    </row>
    <row r="917" customFormat="false" ht="11.25" hidden="false" customHeight="false" outlineLevel="0" collapsed="false">
      <c r="O917" s="2"/>
      <c r="P917" s="2"/>
      <c r="Q917" s="2"/>
      <c r="R917" s="2"/>
      <c r="S917" s="2"/>
      <c r="T917" s="2"/>
    </row>
    <row r="918" customFormat="false" ht="11.25" hidden="false" customHeight="false" outlineLevel="0" collapsed="false">
      <c r="O918" s="2"/>
      <c r="P918" s="2"/>
      <c r="Q918" s="2"/>
      <c r="R918" s="2"/>
      <c r="S918" s="2"/>
      <c r="T918" s="2"/>
    </row>
    <row r="919" customFormat="false" ht="11.25" hidden="false" customHeight="false" outlineLevel="0" collapsed="false">
      <c r="O919" s="2"/>
      <c r="P919" s="2"/>
      <c r="Q919" s="2"/>
      <c r="R919" s="2"/>
      <c r="S919" s="2"/>
      <c r="T919" s="2"/>
    </row>
    <row r="920" customFormat="false" ht="11.25" hidden="false" customHeight="false" outlineLevel="0" collapsed="false">
      <c r="O920" s="2"/>
      <c r="P920" s="2"/>
      <c r="Q920" s="2"/>
      <c r="R920" s="2"/>
      <c r="S920" s="2"/>
      <c r="T920" s="2"/>
    </row>
    <row r="921" customFormat="false" ht="11.25" hidden="false" customHeight="false" outlineLevel="0" collapsed="false">
      <c r="O921" s="2"/>
      <c r="P921" s="2"/>
      <c r="Q921" s="2"/>
      <c r="R921" s="2"/>
      <c r="S921" s="2"/>
      <c r="T921" s="2"/>
    </row>
    <row r="922" customFormat="false" ht="11.25" hidden="false" customHeight="false" outlineLevel="0" collapsed="false">
      <c r="O922" s="2"/>
      <c r="P922" s="2"/>
      <c r="Q922" s="2"/>
      <c r="R922" s="2"/>
      <c r="S922" s="2"/>
      <c r="T922" s="2"/>
    </row>
    <row r="923" customFormat="false" ht="11.25" hidden="false" customHeight="false" outlineLevel="0" collapsed="false">
      <c r="O923" s="2"/>
      <c r="P923" s="2"/>
      <c r="Q923" s="2"/>
      <c r="R923" s="2"/>
      <c r="S923" s="2"/>
      <c r="T923" s="2"/>
    </row>
    <row r="924" customFormat="false" ht="11.25" hidden="false" customHeight="false" outlineLevel="0" collapsed="false">
      <c r="O924" s="2"/>
      <c r="P924" s="2"/>
      <c r="Q924" s="2"/>
      <c r="R924" s="2"/>
      <c r="S924" s="2"/>
      <c r="T924" s="2"/>
    </row>
    <row r="925" customFormat="false" ht="11.25" hidden="false" customHeight="false" outlineLevel="0" collapsed="false">
      <c r="O925" s="2"/>
      <c r="P925" s="2"/>
      <c r="Q925" s="2"/>
      <c r="R925" s="2"/>
      <c r="S925" s="2"/>
      <c r="T925" s="2"/>
    </row>
    <row r="926" customFormat="false" ht="11.25" hidden="false" customHeight="false" outlineLevel="0" collapsed="false">
      <c r="O926" s="2"/>
      <c r="P926" s="2"/>
      <c r="Q926" s="2"/>
      <c r="R926" s="2"/>
      <c r="S926" s="2"/>
      <c r="T926" s="2"/>
    </row>
    <row r="927" customFormat="false" ht="11.25" hidden="false" customHeight="false" outlineLevel="0" collapsed="false">
      <c r="O927" s="2"/>
      <c r="P927" s="2"/>
      <c r="Q927" s="2"/>
      <c r="R927" s="2"/>
      <c r="S927" s="2"/>
      <c r="T927" s="2"/>
    </row>
    <row r="928" customFormat="false" ht="11.25" hidden="false" customHeight="false" outlineLevel="0" collapsed="false">
      <c r="O928" s="2"/>
      <c r="P928" s="2"/>
      <c r="Q928" s="2"/>
      <c r="R928" s="2"/>
      <c r="S928" s="2"/>
      <c r="T928" s="2"/>
    </row>
    <row r="929" customFormat="false" ht="11.25" hidden="false" customHeight="false" outlineLevel="0" collapsed="false">
      <c r="O929" s="2"/>
      <c r="P929" s="2"/>
      <c r="Q929" s="2"/>
      <c r="R929" s="2"/>
      <c r="S929" s="2"/>
      <c r="T929" s="2"/>
    </row>
    <row r="930" customFormat="false" ht="11.25" hidden="false" customHeight="false" outlineLevel="0" collapsed="false">
      <c r="O930" s="2"/>
      <c r="P930" s="2"/>
      <c r="Q930" s="2"/>
      <c r="R930" s="2"/>
      <c r="S930" s="2"/>
      <c r="T930" s="2"/>
    </row>
    <row r="931" customFormat="false" ht="11.25" hidden="false" customHeight="false" outlineLevel="0" collapsed="false">
      <c r="O931" s="2"/>
      <c r="P931" s="2"/>
      <c r="Q931" s="2"/>
      <c r="R931" s="2"/>
      <c r="S931" s="2"/>
      <c r="T931" s="2"/>
    </row>
    <row r="932" customFormat="false" ht="11.25" hidden="false" customHeight="false" outlineLevel="0" collapsed="false">
      <c r="O932" s="2"/>
      <c r="P932" s="2"/>
      <c r="Q932" s="2"/>
      <c r="R932" s="2"/>
      <c r="S932" s="2"/>
      <c r="T932" s="2"/>
    </row>
    <row r="933" customFormat="false" ht="11.25" hidden="false" customHeight="false" outlineLevel="0" collapsed="false">
      <c r="O933" s="2"/>
      <c r="P933" s="2"/>
      <c r="Q933" s="2"/>
      <c r="R933" s="2"/>
      <c r="S933" s="2"/>
      <c r="T933" s="2"/>
    </row>
    <row r="934" customFormat="false" ht="11.25" hidden="false" customHeight="false" outlineLevel="0" collapsed="false">
      <c r="O934" s="2"/>
      <c r="P934" s="2"/>
      <c r="Q934" s="2"/>
      <c r="R934" s="2"/>
      <c r="S934" s="2"/>
      <c r="T934" s="2"/>
    </row>
    <row r="935" customFormat="false" ht="11.25" hidden="false" customHeight="false" outlineLevel="0" collapsed="false">
      <c r="O935" s="2"/>
      <c r="P935" s="2"/>
      <c r="Q935" s="2"/>
      <c r="R935" s="2"/>
      <c r="S935" s="2"/>
      <c r="T935" s="2"/>
    </row>
    <row r="936" customFormat="false" ht="11.25" hidden="false" customHeight="false" outlineLevel="0" collapsed="false">
      <c r="O936" s="2"/>
      <c r="P936" s="2"/>
      <c r="Q936" s="2"/>
      <c r="R936" s="2"/>
      <c r="S936" s="2"/>
      <c r="T936" s="2"/>
    </row>
    <row r="937" customFormat="false" ht="11.25" hidden="false" customHeight="false" outlineLevel="0" collapsed="false">
      <c r="O937" s="2"/>
      <c r="P937" s="2"/>
      <c r="Q937" s="2"/>
      <c r="R937" s="2"/>
      <c r="S937" s="2"/>
      <c r="T937" s="2"/>
    </row>
    <row r="938" customFormat="false" ht="11.25" hidden="false" customHeight="false" outlineLevel="0" collapsed="false">
      <c r="O938" s="2"/>
      <c r="P938" s="2"/>
      <c r="Q938" s="2"/>
      <c r="R938" s="2"/>
      <c r="S938" s="2"/>
      <c r="T938" s="2"/>
    </row>
    <row r="939" customFormat="false" ht="11.25" hidden="false" customHeight="false" outlineLevel="0" collapsed="false">
      <c r="O939" s="2"/>
      <c r="P939" s="2"/>
      <c r="Q939" s="2"/>
      <c r="R939" s="2"/>
      <c r="S939" s="2"/>
      <c r="T939" s="2"/>
    </row>
    <row r="940" customFormat="false" ht="11.25" hidden="false" customHeight="false" outlineLevel="0" collapsed="false">
      <c r="O940" s="2"/>
      <c r="P940" s="2"/>
      <c r="Q940" s="2"/>
      <c r="R940" s="2"/>
      <c r="S940" s="2"/>
      <c r="T940" s="2"/>
    </row>
    <row r="941" customFormat="false" ht="11.25" hidden="false" customHeight="false" outlineLevel="0" collapsed="false">
      <c r="O941" s="2"/>
      <c r="P941" s="2"/>
      <c r="Q941" s="2"/>
      <c r="R941" s="2"/>
      <c r="S941" s="2"/>
      <c r="T941" s="2"/>
    </row>
    <row r="942" customFormat="false" ht="11.25" hidden="false" customHeight="false" outlineLevel="0" collapsed="false">
      <c r="O942" s="2"/>
      <c r="P942" s="2"/>
      <c r="Q942" s="2"/>
      <c r="R942" s="2"/>
      <c r="S942" s="2"/>
      <c r="T942" s="2"/>
    </row>
    <row r="943" customFormat="false" ht="11.25" hidden="false" customHeight="false" outlineLevel="0" collapsed="false">
      <c r="O943" s="2"/>
      <c r="P943" s="2"/>
      <c r="Q943" s="2"/>
      <c r="R943" s="2"/>
      <c r="S943" s="2"/>
      <c r="T943" s="2"/>
    </row>
    <row r="944" customFormat="false" ht="11.25" hidden="false" customHeight="false" outlineLevel="0" collapsed="false">
      <c r="O944" s="2"/>
      <c r="P944" s="2"/>
      <c r="Q944" s="2"/>
      <c r="R944" s="2"/>
      <c r="S944" s="2"/>
      <c r="T944" s="2"/>
    </row>
    <row r="945" customFormat="false" ht="11.25" hidden="false" customHeight="false" outlineLevel="0" collapsed="false">
      <c r="O945" s="2"/>
      <c r="P945" s="2"/>
      <c r="Q945" s="2"/>
      <c r="R945" s="2"/>
      <c r="S945" s="2"/>
      <c r="T945" s="2"/>
    </row>
    <row r="946" customFormat="false" ht="11.25" hidden="false" customHeight="false" outlineLevel="0" collapsed="false">
      <c r="O946" s="2"/>
      <c r="P946" s="2"/>
      <c r="Q946" s="2"/>
      <c r="R946" s="2"/>
      <c r="S946" s="2"/>
      <c r="T946" s="2"/>
    </row>
    <row r="947" customFormat="false" ht="11.25" hidden="false" customHeight="false" outlineLevel="0" collapsed="false">
      <c r="O947" s="2"/>
      <c r="P947" s="2"/>
      <c r="Q947" s="2"/>
      <c r="R947" s="2"/>
      <c r="S947" s="2"/>
      <c r="T947" s="2"/>
    </row>
    <row r="948" customFormat="false" ht="11.25" hidden="false" customHeight="false" outlineLevel="0" collapsed="false">
      <c r="O948" s="2"/>
      <c r="P948" s="2"/>
      <c r="Q948" s="2"/>
      <c r="R948" s="2"/>
      <c r="S948" s="2"/>
      <c r="T948" s="2"/>
    </row>
    <row r="949" customFormat="false" ht="11.25" hidden="false" customHeight="false" outlineLevel="0" collapsed="false">
      <c r="O949" s="2"/>
      <c r="P949" s="2"/>
      <c r="Q949" s="2"/>
      <c r="R949" s="2"/>
      <c r="S949" s="2"/>
      <c r="T949" s="2"/>
    </row>
    <row r="950" customFormat="false" ht="11.25" hidden="false" customHeight="false" outlineLevel="0" collapsed="false">
      <c r="O950" s="2"/>
      <c r="P950" s="2"/>
      <c r="Q950" s="2"/>
      <c r="R950" s="2"/>
      <c r="S950" s="2"/>
      <c r="T950" s="2"/>
    </row>
    <row r="951" customFormat="false" ht="11.25" hidden="false" customHeight="false" outlineLevel="0" collapsed="false">
      <c r="O951" s="2"/>
      <c r="P951" s="2"/>
      <c r="Q951" s="2"/>
      <c r="R951" s="2"/>
      <c r="S951" s="2"/>
      <c r="T951" s="2"/>
    </row>
    <row r="952" customFormat="false" ht="11.25" hidden="false" customHeight="false" outlineLevel="0" collapsed="false">
      <c r="O952" s="2"/>
      <c r="P952" s="2"/>
      <c r="Q952" s="2"/>
      <c r="R952" s="2"/>
      <c r="S952" s="2"/>
      <c r="T952" s="2"/>
    </row>
    <row r="953" customFormat="false" ht="11.25" hidden="false" customHeight="false" outlineLevel="0" collapsed="false">
      <c r="O953" s="2"/>
      <c r="P953" s="2"/>
      <c r="Q953" s="2"/>
      <c r="R953" s="2"/>
      <c r="S953" s="2"/>
      <c r="T953" s="2"/>
    </row>
    <row r="954" customFormat="false" ht="11.25" hidden="false" customHeight="false" outlineLevel="0" collapsed="false">
      <c r="O954" s="2"/>
      <c r="P954" s="2"/>
      <c r="Q954" s="2"/>
      <c r="R954" s="2"/>
      <c r="S954" s="2"/>
      <c r="T954" s="2"/>
    </row>
    <row r="955" customFormat="false" ht="11.25" hidden="false" customHeight="false" outlineLevel="0" collapsed="false">
      <c r="O955" s="2"/>
      <c r="P955" s="2"/>
      <c r="Q955" s="2"/>
      <c r="R955" s="2"/>
      <c r="S955" s="2"/>
      <c r="T955" s="2"/>
    </row>
    <row r="956" customFormat="false" ht="11.25" hidden="false" customHeight="false" outlineLevel="0" collapsed="false">
      <c r="O956" s="2"/>
      <c r="P956" s="2"/>
      <c r="Q956" s="2"/>
      <c r="R956" s="2"/>
      <c r="S956" s="2"/>
      <c r="T956" s="2"/>
    </row>
    <row r="957" customFormat="false" ht="11.25" hidden="false" customHeight="false" outlineLevel="0" collapsed="false">
      <c r="O957" s="2"/>
      <c r="P957" s="2"/>
      <c r="Q957" s="2"/>
      <c r="R957" s="2"/>
      <c r="S957" s="2"/>
      <c r="T957" s="2"/>
    </row>
    <row r="958" customFormat="false" ht="11.25" hidden="false" customHeight="false" outlineLevel="0" collapsed="false">
      <c r="O958" s="2"/>
      <c r="P958" s="2"/>
      <c r="Q958" s="2"/>
      <c r="R958" s="2"/>
      <c r="S958" s="2"/>
      <c r="T958" s="2"/>
    </row>
    <row r="959" customFormat="false" ht="11.25" hidden="false" customHeight="false" outlineLevel="0" collapsed="false">
      <c r="O959" s="2"/>
      <c r="P959" s="2"/>
      <c r="Q959" s="2"/>
      <c r="R959" s="2"/>
      <c r="S959" s="2"/>
      <c r="T959" s="2"/>
    </row>
    <row r="960" customFormat="false" ht="11.25" hidden="false" customHeight="false" outlineLevel="0" collapsed="false">
      <c r="O960" s="2"/>
      <c r="P960" s="2"/>
      <c r="Q960" s="2"/>
      <c r="R960" s="2"/>
      <c r="S960" s="2"/>
      <c r="T960" s="2"/>
    </row>
    <row r="961" customFormat="false" ht="11.25" hidden="false" customHeight="false" outlineLevel="0" collapsed="false">
      <c r="O961" s="2"/>
      <c r="P961" s="2"/>
      <c r="Q961" s="2"/>
      <c r="R961" s="2"/>
      <c r="S961" s="2"/>
      <c r="T961" s="2"/>
    </row>
    <row r="962" customFormat="false" ht="11.25" hidden="false" customHeight="false" outlineLevel="0" collapsed="false">
      <c r="O962" s="2"/>
      <c r="P962" s="2"/>
      <c r="Q962" s="2"/>
      <c r="R962" s="2"/>
      <c r="S962" s="2"/>
      <c r="T962" s="2"/>
    </row>
    <row r="963" customFormat="false" ht="11.25" hidden="false" customHeight="false" outlineLevel="0" collapsed="false">
      <c r="O963" s="2"/>
      <c r="P963" s="2"/>
      <c r="Q963" s="2"/>
      <c r="R963" s="2"/>
      <c r="S963" s="2"/>
      <c r="T963" s="2"/>
    </row>
    <row r="964" customFormat="false" ht="11.25" hidden="false" customHeight="false" outlineLevel="0" collapsed="false">
      <c r="O964" s="2"/>
      <c r="P964" s="2"/>
      <c r="Q964" s="2"/>
      <c r="R964" s="2"/>
      <c r="S964" s="2"/>
      <c r="T964" s="2"/>
    </row>
    <row r="965" customFormat="false" ht="11.25" hidden="false" customHeight="false" outlineLevel="0" collapsed="false">
      <c r="O965" s="2"/>
      <c r="P965" s="2"/>
      <c r="Q965" s="2"/>
      <c r="R965" s="2"/>
      <c r="S965" s="2"/>
      <c r="T965" s="2"/>
    </row>
    <row r="966" customFormat="false" ht="11.25" hidden="false" customHeight="false" outlineLevel="0" collapsed="false">
      <c r="O966" s="2"/>
      <c r="P966" s="2"/>
      <c r="Q966" s="2"/>
      <c r="R966" s="2"/>
      <c r="S966" s="2"/>
      <c r="T966" s="2"/>
    </row>
    <row r="967" customFormat="false" ht="11.25" hidden="false" customHeight="false" outlineLevel="0" collapsed="false">
      <c r="O967" s="2"/>
      <c r="P967" s="2"/>
      <c r="Q967" s="2"/>
      <c r="R967" s="2"/>
      <c r="S967" s="2"/>
      <c r="T967" s="2"/>
    </row>
    <row r="968" customFormat="false" ht="11.25" hidden="false" customHeight="false" outlineLevel="0" collapsed="false">
      <c r="O968" s="2"/>
      <c r="P968" s="2"/>
      <c r="Q968" s="2"/>
      <c r="R968" s="2"/>
      <c r="S968" s="2"/>
      <c r="T968" s="2"/>
    </row>
    <row r="969" customFormat="false" ht="11.25" hidden="false" customHeight="false" outlineLevel="0" collapsed="false">
      <c r="O969" s="2"/>
      <c r="P969" s="2"/>
      <c r="Q969" s="2"/>
      <c r="R969" s="2"/>
      <c r="S969" s="2"/>
      <c r="T969" s="2"/>
    </row>
    <row r="970" customFormat="false" ht="11.25" hidden="false" customHeight="false" outlineLevel="0" collapsed="false">
      <c r="O970" s="2"/>
      <c r="P970" s="2"/>
      <c r="Q970" s="2"/>
      <c r="R970" s="2"/>
      <c r="S970" s="2"/>
      <c r="T970" s="2"/>
    </row>
    <row r="971" customFormat="false" ht="11.25" hidden="false" customHeight="false" outlineLevel="0" collapsed="false">
      <c r="O971" s="2"/>
      <c r="P971" s="2"/>
      <c r="Q971" s="2"/>
      <c r="R971" s="2"/>
      <c r="S971" s="2"/>
      <c r="T971" s="2"/>
    </row>
    <row r="972" customFormat="false" ht="11.25" hidden="false" customHeight="false" outlineLevel="0" collapsed="false">
      <c r="O972" s="2"/>
      <c r="P972" s="2"/>
      <c r="Q972" s="2"/>
      <c r="R972" s="2"/>
      <c r="S972" s="2"/>
      <c r="T972" s="2"/>
    </row>
    <row r="973" customFormat="false" ht="11.25" hidden="false" customHeight="false" outlineLevel="0" collapsed="false">
      <c r="O973" s="2"/>
      <c r="P973" s="2"/>
      <c r="Q973" s="2"/>
      <c r="R973" s="2"/>
      <c r="S973" s="2"/>
      <c r="T973" s="2"/>
    </row>
    <row r="974" customFormat="false" ht="11.25" hidden="false" customHeight="false" outlineLevel="0" collapsed="false">
      <c r="O974" s="2"/>
      <c r="P974" s="2"/>
      <c r="Q974" s="2"/>
      <c r="R974" s="2"/>
      <c r="S974" s="2"/>
      <c r="T974" s="2"/>
    </row>
    <row r="975" customFormat="false" ht="11.25" hidden="false" customHeight="false" outlineLevel="0" collapsed="false">
      <c r="O975" s="2"/>
      <c r="P975" s="2"/>
      <c r="Q975" s="2"/>
      <c r="R975" s="2"/>
      <c r="S975" s="2"/>
      <c r="T975" s="2"/>
    </row>
    <row r="976" customFormat="false" ht="11.25" hidden="false" customHeight="false" outlineLevel="0" collapsed="false">
      <c r="O976" s="2"/>
      <c r="P976" s="2"/>
      <c r="Q976" s="2"/>
      <c r="R976" s="2"/>
      <c r="S976" s="2"/>
      <c r="T976" s="2"/>
    </row>
    <row r="977" customFormat="false" ht="11.25" hidden="false" customHeight="false" outlineLevel="0" collapsed="false">
      <c r="O977" s="2"/>
      <c r="P977" s="2"/>
      <c r="Q977" s="2"/>
      <c r="R977" s="2"/>
      <c r="S977" s="2"/>
      <c r="T977" s="2"/>
    </row>
    <row r="978" customFormat="false" ht="11.25" hidden="false" customHeight="false" outlineLevel="0" collapsed="false">
      <c r="O978" s="2"/>
      <c r="P978" s="2"/>
      <c r="Q978" s="2"/>
      <c r="R978" s="2"/>
      <c r="S978" s="2"/>
      <c r="T978" s="2"/>
    </row>
    <row r="979" customFormat="false" ht="11.25" hidden="false" customHeight="false" outlineLevel="0" collapsed="false">
      <c r="O979" s="2"/>
      <c r="P979" s="2"/>
      <c r="Q979" s="2"/>
      <c r="R979" s="2"/>
      <c r="S979" s="2"/>
      <c r="T979" s="2"/>
    </row>
    <row r="980" customFormat="false" ht="11.25" hidden="false" customHeight="false" outlineLevel="0" collapsed="false">
      <c r="O980" s="2"/>
      <c r="P980" s="2"/>
      <c r="Q980" s="2"/>
      <c r="R980" s="2"/>
      <c r="S980" s="2"/>
      <c r="T980" s="2"/>
    </row>
    <row r="981" customFormat="false" ht="11.25" hidden="false" customHeight="false" outlineLevel="0" collapsed="false">
      <c r="O981" s="2"/>
      <c r="P981" s="2"/>
      <c r="Q981" s="2"/>
      <c r="R981" s="2"/>
      <c r="S981" s="2"/>
      <c r="T981" s="2"/>
    </row>
    <row r="982" customFormat="false" ht="11.25" hidden="false" customHeight="false" outlineLevel="0" collapsed="false">
      <c r="O982" s="2"/>
      <c r="P982" s="2"/>
      <c r="Q982" s="2"/>
      <c r="R982" s="2"/>
      <c r="S982" s="2"/>
      <c r="T982" s="2"/>
    </row>
    <row r="983" customFormat="false" ht="11.25" hidden="false" customHeight="false" outlineLevel="0" collapsed="false">
      <c r="O983" s="2"/>
      <c r="P983" s="2"/>
      <c r="Q983" s="2"/>
      <c r="R983" s="2"/>
      <c r="S983" s="2"/>
      <c r="T983" s="2"/>
    </row>
    <row r="984" customFormat="false" ht="11.25" hidden="false" customHeight="false" outlineLevel="0" collapsed="false">
      <c r="O984" s="2"/>
      <c r="P984" s="2"/>
      <c r="Q984" s="2"/>
      <c r="R984" s="2"/>
      <c r="S984" s="2"/>
      <c r="T984" s="2"/>
    </row>
    <row r="985" customFormat="false" ht="11.25" hidden="false" customHeight="false" outlineLevel="0" collapsed="false">
      <c r="O985" s="2"/>
      <c r="P985" s="2"/>
      <c r="Q985" s="2"/>
      <c r="R985" s="2"/>
      <c r="S985" s="2"/>
      <c r="T985" s="2"/>
    </row>
    <row r="986" customFormat="false" ht="11.25" hidden="false" customHeight="false" outlineLevel="0" collapsed="false">
      <c r="O986" s="2"/>
      <c r="P986" s="2"/>
      <c r="Q986" s="2"/>
      <c r="R986" s="2"/>
      <c r="S986" s="2"/>
      <c r="T986" s="2"/>
    </row>
    <row r="987" customFormat="false" ht="11.25" hidden="false" customHeight="false" outlineLevel="0" collapsed="false">
      <c r="O987" s="2"/>
      <c r="P987" s="2"/>
      <c r="Q987" s="2"/>
      <c r="R987" s="2"/>
      <c r="S987" s="2"/>
      <c r="T987" s="2"/>
    </row>
    <row r="988" customFormat="false" ht="11.25" hidden="false" customHeight="false" outlineLevel="0" collapsed="false">
      <c r="O988" s="2"/>
      <c r="P988" s="2"/>
      <c r="Q988" s="2"/>
      <c r="R988" s="2"/>
      <c r="S988" s="2"/>
      <c r="T988" s="2"/>
    </row>
    <row r="989" customFormat="false" ht="11.25" hidden="false" customHeight="false" outlineLevel="0" collapsed="false">
      <c r="O989" s="2"/>
      <c r="P989" s="2"/>
      <c r="Q989" s="2"/>
      <c r="R989" s="2"/>
      <c r="S989" s="2"/>
      <c r="T989" s="2"/>
    </row>
    <row r="990" customFormat="false" ht="11.25" hidden="false" customHeight="false" outlineLevel="0" collapsed="false">
      <c r="O990" s="2"/>
      <c r="P990" s="2"/>
      <c r="Q990" s="2"/>
      <c r="R990" s="2"/>
      <c r="S990" s="2"/>
      <c r="T990" s="2"/>
    </row>
    <row r="991" customFormat="false" ht="11.25" hidden="false" customHeight="false" outlineLevel="0" collapsed="false">
      <c r="O991" s="2"/>
      <c r="P991" s="2"/>
      <c r="Q991" s="2"/>
      <c r="R991" s="2"/>
      <c r="S991" s="2"/>
      <c r="T991" s="2"/>
    </row>
    <row r="992" customFormat="false" ht="11.25" hidden="false" customHeight="false" outlineLevel="0" collapsed="false">
      <c r="O992" s="2"/>
      <c r="P992" s="2"/>
      <c r="Q992" s="2"/>
      <c r="R992" s="2"/>
      <c r="S992" s="2"/>
      <c r="T992" s="2"/>
    </row>
    <row r="993" customFormat="false" ht="11.25" hidden="false" customHeight="false" outlineLevel="0" collapsed="false">
      <c r="O993" s="2"/>
      <c r="P993" s="2"/>
      <c r="Q993" s="2"/>
      <c r="R993" s="2"/>
      <c r="S993" s="2"/>
      <c r="T993" s="2"/>
    </row>
    <row r="994" customFormat="false" ht="11.25" hidden="false" customHeight="false" outlineLevel="0" collapsed="false">
      <c r="O994" s="2"/>
      <c r="P994" s="2"/>
      <c r="Q994" s="2"/>
      <c r="R994" s="2"/>
      <c r="S994" s="2"/>
      <c r="T994" s="2"/>
    </row>
    <row r="995" customFormat="false" ht="11.25" hidden="false" customHeight="false" outlineLevel="0" collapsed="false">
      <c r="O995" s="2"/>
      <c r="P995" s="2"/>
      <c r="Q995" s="2"/>
      <c r="R995" s="2"/>
      <c r="S995" s="2"/>
      <c r="T995" s="2"/>
    </row>
    <row r="996" customFormat="false" ht="11.25" hidden="false" customHeight="false" outlineLevel="0" collapsed="false">
      <c r="O996" s="2"/>
      <c r="P996" s="2"/>
      <c r="Q996" s="2"/>
      <c r="R996" s="2"/>
      <c r="S996" s="2"/>
      <c r="T996" s="2"/>
    </row>
    <row r="997" customFormat="false" ht="11.25" hidden="false" customHeight="false" outlineLevel="0" collapsed="false">
      <c r="O997" s="2"/>
      <c r="P997" s="2"/>
      <c r="Q997" s="2"/>
      <c r="R997" s="2"/>
      <c r="S997" s="2"/>
      <c r="T997" s="2"/>
    </row>
    <row r="998" customFormat="false" ht="11.25" hidden="false" customHeight="false" outlineLevel="0" collapsed="false">
      <c r="O998" s="2"/>
      <c r="P998" s="2"/>
      <c r="Q998" s="2"/>
      <c r="R998" s="2"/>
      <c r="S998" s="2"/>
      <c r="T998" s="2"/>
    </row>
    <row r="999" customFormat="false" ht="11.25" hidden="false" customHeight="false" outlineLevel="0" collapsed="false">
      <c r="O999" s="2"/>
      <c r="P999" s="2"/>
      <c r="Q999" s="2"/>
      <c r="R999" s="2"/>
      <c r="S999" s="2"/>
      <c r="T999" s="2"/>
    </row>
    <row r="1000" customFormat="false" ht="11.25" hidden="false" customHeight="false" outlineLevel="0" collapsed="false">
      <c r="O1000" s="2"/>
      <c r="P1000" s="2"/>
      <c r="Q1000" s="2"/>
      <c r="R1000" s="2"/>
      <c r="S1000" s="2"/>
      <c r="T1000" s="2"/>
    </row>
    <row r="1001" customFormat="false" ht="11.25" hidden="false" customHeight="false" outlineLevel="0" collapsed="false">
      <c r="O1001" s="2"/>
      <c r="P1001" s="2"/>
      <c r="Q1001" s="2"/>
      <c r="R1001" s="2"/>
      <c r="S1001" s="2"/>
      <c r="T1001" s="2"/>
    </row>
    <row r="1002" customFormat="false" ht="11.25" hidden="false" customHeight="false" outlineLevel="0" collapsed="false">
      <c r="O1002" s="2"/>
      <c r="P1002" s="2"/>
      <c r="Q1002" s="2"/>
      <c r="R1002" s="2"/>
      <c r="S1002" s="2"/>
      <c r="T1002" s="2"/>
    </row>
    <row r="1003" customFormat="false" ht="11.25" hidden="false" customHeight="false" outlineLevel="0" collapsed="false">
      <c r="O1003" s="2"/>
      <c r="P1003" s="2"/>
      <c r="Q1003" s="2"/>
      <c r="R1003" s="2"/>
      <c r="S1003" s="2"/>
      <c r="T1003" s="2"/>
    </row>
    <row r="1004" customFormat="false" ht="11.25" hidden="false" customHeight="false" outlineLevel="0" collapsed="false">
      <c r="O1004" s="2"/>
      <c r="P1004" s="2"/>
      <c r="Q1004" s="2"/>
      <c r="R1004" s="2"/>
      <c r="S1004" s="2"/>
      <c r="T1004" s="2"/>
    </row>
    <row r="1005" customFormat="false" ht="11.25" hidden="false" customHeight="false" outlineLevel="0" collapsed="false">
      <c r="O1005" s="2"/>
      <c r="P1005" s="2"/>
      <c r="Q1005" s="2"/>
      <c r="R1005" s="2"/>
      <c r="S1005" s="2"/>
      <c r="T1005" s="2"/>
    </row>
    <row r="1006" customFormat="false" ht="11.25" hidden="false" customHeight="false" outlineLevel="0" collapsed="false">
      <c r="O1006" s="2"/>
      <c r="P1006" s="2"/>
      <c r="Q1006" s="2"/>
      <c r="R1006" s="2"/>
      <c r="S1006" s="2"/>
      <c r="T1006" s="2"/>
    </row>
    <row r="1007" customFormat="false" ht="11.25" hidden="false" customHeight="false" outlineLevel="0" collapsed="false">
      <c r="O1007" s="2"/>
      <c r="P1007" s="2"/>
      <c r="Q1007" s="2"/>
      <c r="R1007" s="2"/>
      <c r="S1007" s="2"/>
      <c r="T1007" s="2"/>
    </row>
    <row r="1008" customFormat="false" ht="11.25" hidden="false" customHeight="false" outlineLevel="0" collapsed="false">
      <c r="O1008" s="2"/>
      <c r="P1008" s="2"/>
      <c r="Q1008" s="2"/>
      <c r="R1008" s="2"/>
      <c r="S1008" s="2"/>
      <c r="T1008" s="2"/>
    </row>
    <row r="1009" customFormat="false" ht="11.25" hidden="false" customHeight="false" outlineLevel="0" collapsed="false">
      <c r="O1009" s="2"/>
      <c r="P1009" s="2"/>
      <c r="Q1009" s="2"/>
      <c r="R1009" s="2"/>
      <c r="S1009" s="2"/>
      <c r="T1009" s="2"/>
    </row>
    <row r="1010" customFormat="false" ht="11.25" hidden="false" customHeight="false" outlineLevel="0" collapsed="false">
      <c r="O1010" s="2"/>
      <c r="P1010" s="2"/>
      <c r="Q1010" s="2"/>
      <c r="R1010" s="2"/>
      <c r="S1010" s="2"/>
      <c r="T1010" s="2"/>
    </row>
    <row r="1011" customFormat="false" ht="11.25" hidden="false" customHeight="false" outlineLevel="0" collapsed="false">
      <c r="O1011" s="2"/>
      <c r="P1011" s="2"/>
      <c r="Q1011" s="2"/>
      <c r="R1011" s="2"/>
      <c r="S1011" s="2"/>
      <c r="T1011" s="2"/>
    </row>
    <row r="1012" customFormat="false" ht="11.25" hidden="false" customHeight="false" outlineLevel="0" collapsed="false">
      <c r="O1012" s="2"/>
      <c r="P1012" s="2"/>
      <c r="Q1012" s="2"/>
      <c r="R1012" s="2"/>
      <c r="S1012" s="2"/>
      <c r="T1012" s="2"/>
    </row>
    <row r="1013" customFormat="false" ht="11.25" hidden="false" customHeight="false" outlineLevel="0" collapsed="false">
      <c r="O1013" s="2"/>
      <c r="P1013" s="2"/>
      <c r="Q1013" s="2"/>
      <c r="R1013" s="2"/>
      <c r="S1013" s="2"/>
      <c r="T1013" s="2"/>
    </row>
    <row r="1014" customFormat="false" ht="11.25" hidden="false" customHeight="false" outlineLevel="0" collapsed="false">
      <c r="O1014" s="2"/>
      <c r="P1014" s="2"/>
      <c r="Q1014" s="2"/>
      <c r="R1014" s="2"/>
      <c r="S1014" s="2"/>
      <c r="T1014" s="2"/>
    </row>
    <row r="1015" customFormat="false" ht="11.25" hidden="false" customHeight="false" outlineLevel="0" collapsed="false">
      <c r="O1015" s="2"/>
      <c r="P1015" s="2"/>
      <c r="Q1015" s="2"/>
      <c r="R1015" s="2"/>
      <c r="S1015" s="2"/>
      <c r="T1015" s="2"/>
    </row>
    <row r="1016" customFormat="false" ht="11.25" hidden="false" customHeight="false" outlineLevel="0" collapsed="false">
      <c r="O1016" s="2"/>
      <c r="P1016" s="2"/>
      <c r="Q1016" s="2"/>
      <c r="R1016" s="2"/>
      <c r="S1016" s="2"/>
      <c r="T1016" s="2"/>
    </row>
    <row r="1017" customFormat="false" ht="11.25" hidden="false" customHeight="false" outlineLevel="0" collapsed="false">
      <c r="O1017" s="2"/>
      <c r="P1017" s="2"/>
      <c r="Q1017" s="2"/>
      <c r="R1017" s="2"/>
      <c r="S1017" s="2"/>
      <c r="T1017" s="2"/>
    </row>
    <row r="1018" customFormat="false" ht="11.25" hidden="false" customHeight="false" outlineLevel="0" collapsed="false">
      <c r="O1018" s="2"/>
      <c r="P1018" s="2"/>
      <c r="Q1018" s="2"/>
      <c r="R1018" s="2"/>
      <c r="S1018" s="2"/>
      <c r="T1018" s="2"/>
    </row>
    <row r="1019" customFormat="false" ht="11.25" hidden="false" customHeight="false" outlineLevel="0" collapsed="false">
      <c r="O1019" s="2"/>
      <c r="P1019" s="2"/>
      <c r="Q1019" s="2"/>
      <c r="R1019" s="2"/>
      <c r="S1019" s="2"/>
      <c r="T1019" s="2"/>
    </row>
    <row r="1020" customFormat="false" ht="11.25" hidden="false" customHeight="false" outlineLevel="0" collapsed="false">
      <c r="O1020" s="2"/>
      <c r="P1020" s="2"/>
      <c r="Q1020" s="2"/>
      <c r="R1020" s="2"/>
      <c r="S1020" s="2"/>
      <c r="T1020" s="2"/>
    </row>
    <row r="1021" customFormat="false" ht="11.25" hidden="false" customHeight="false" outlineLevel="0" collapsed="false">
      <c r="O1021" s="2"/>
      <c r="P1021" s="2"/>
      <c r="Q1021" s="2"/>
      <c r="R1021" s="2"/>
      <c r="S1021" s="2"/>
      <c r="T1021" s="2"/>
    </row>
    <row r="1022" customFormat="false" ht="11.25" hidden="false" customHeight="false" outlineLevel="0" collapsed="false">
      <c r="O1022" s="2"/>
      <c r="P1022" s="2"/>
      <c r="Q1022" s="2"/>
      <c r="R1022" s="2"/>
      <c r="S1022" s="2"/>
      <c r="T1022" s="2"/>
    </row>
    <row r="1023" customFormat="false" ht="11.25" hidden="false" customHeight="false" outlineLevel="0" collapsed="false">
      <c r="O1023" s="2"/>
      <c r="P1023" s="2"/>
      <c r="Q1023" s="2"/>
      <c r="R1023" s="2"/>
      <c r="S1023" s="2"/>
      <c r="T1023" s="2"/>
    </row>
    <row r="1024" customFormat="false" ht="11.25" hidden="false" customHeight="false" outlineLevel="0" collapsed="false">
      <c r="O1024" s="2"/>
      <c r="P1024" s="2"/>
      <c r="Q1024" s="2"/>
      <c r="R1024" s="2"/>
      <c r="S1024" s="2"/>
      <c r="T1024" s="2"/>
    </row>
    <row r="1025" customFormat="false" ht="11.25" hidden="false" customHeight="false" outlineLevel="0" collapsed="false">
      <c r="O1025" s="2"/>
      <c r="P1025" s="2"/>
      <c r="Q1025" s="2"/>
      <c r="R1025" s="2"/>
      <c r="S1025" s="2"/>
      <c r="T1025" s="2"/>
    </row>
    <row r="1026" customFormat="false" ht="11.25" hidden="false" customHeight="false" outlineLevel="0" collapsed="false">
      <c r="O1026" s="2"/>
      <c r="P1026" s="2"/>
      <c r="Q1026" s="2"/>
      <c r="R1026" s="2"/>
      <c r="S1026" s="2"/>
      <c r="T1026" s="2"/>
    </row>
    <row r="1027" customFormat="false" ht="11.25" hidden="false" customHeight="false" outlineLevel="0" collapsed="false">
      <c r="O1027" s="2"/>
      <c r="P1027" s="2"/>
      <c r="Q1027" s="2"/>
      <c r="R1027" s="2"/>
      <c r="S1027" s="2"/>
      <c r="T1027" s="2"/>
    </row>
    <row r="1028" customFormat="false" ht="11.25" hidden="false" customHeight="false" outlineLevel="0" collapsed="false">
      <c r="O1028" s="2"/>
      <c r="P1028" s="2"/>
      <c r="Q1028" s="2"/>
      <c r="R1028" s="2"/>
      <c r="S1028" s="2"/>
      <c r="T1028" s="2"/>
    </row>
    <row r="1029" customFormat="false" ht="11.25" hidden="false" customHeight="false" outlineLevel="0" collapsed="false">
      <c r="O1029" s="2"/>
      <c r="P1029" s="2"/>
      <c r="Q1029" s="2"/>
      <c r="R1029" s="2"/>
      <c r="S1029" s="2"/>
      <c r="T1029" s="2"/>
    </row>
    <row r="1030" customFormat="false" ht="11.25" hidden="false" customHeight="false" outlineLevel="0" collapsed="false">
      <c r="O1030" s="2"/>
      <c r="P1030" s="2"/>
      <c r="Q1030" s="2"/>
      <c r="R1030" s="2"/>
      <c r="S1030" s="2"/>
      <c r="T1030" s="2"/>
    </row>
    <row r="1031" customFormat="false" ht="11.25" hidden="false" customHeight="false" outlineLevel="0" collapsed="false">
      <c r="O1031" s="2"/>
      <c r="P1031" s="2"/>
      <c r="Q1031" s="2"/>
      <c r="R1031" s="2"/>
      <c r="S1031" s="2"/>
      <c r="T1031" s="2"/>
    </row>
    <row r="1032" customFormat="false" ht="11.25" hidden="false" customHeight="false" outlineLevel="0" collapsed="false">
      <c r="O1032" s="2"/>
      <c r="P1032" s="2"/>
      <c r="Q1032" s="2"/>
      <c r="R1032" s="2"/>
      <c r="S1032" s="2"/>
      <c r="T1032" s="2"/>
    </row>
    <row r="1033" customFormat="false" ht="11.25" hidden="false" customHeight="false" outlineLevel="0" collapsed="false">
      <c r="O1033" s="2"/>
      <c r="P1033" s="2"/>
      <c r="Q1033" s="2"/>
      <c r="R1033" s="2"/>
      <c r="S1033" s="2"/>
      <c r="T1033" s="2"/>
    </row>
    <row r="1034" customFormat="false" ht="11.25" hidden="false" customHeight="false" outlineLevel="0" collapsed="false">
      <c r="O1034" s="2"/>
      <c r="P1034" s="2"/>
      <c r="Q1034" s="2"/>
      <c r="R1034" s="2"/>
      <c r="S1034" s="2"/>
      <c r="T1034" s="2"/>
    </row>
    <row r="1035" customFormat="false" ht="11.25" hidden="false" customHeight="false" outlineLevel="0" collapsed="false">
      <c r="O1035" s="2"/>
      <c r="P1035" s="2"/>
      <c r="Q1035" s="2"/>
      <c r="R1035" s="2"/>
      <c r="S1035" s="2"/>
      <c r="T1035" s="2"/>
    </row>
    <row r="1036" customFormat="false" ht="11.25" hidden="false" customHeight="false" outlineLevel="0" collapsed="false">
      <c r="O1036" s="2"/>
      <c r="P1036" s="2"/>
      <c r="Q1036" s="2"/>
      <c r="R1036" s="2"/>
      <c r="S1036" s="2"/>
      <c r="T1036" s="2"/>
    </row>
    <row r="1037" customFormat="false" ht="11.25" hidden="false" customHeight="false" outlineLevel="0" collapsed="false">
      <c r="O1037" s="2"/>
      <c r="P1037" s="2"/>
      <c r="Q1037" s="2"/>
      <c r="R1037" s="2"/>
      <c r="S1037" s="2"/>
      <c r="T1037" s="2"/>
    </row>
    <row r="1038" customFormat="false" ht="11.25" hidden="false" customHeight="false" outlineLevel="0" collapsed="false">
      <c r="O1038" s="2"/>
      <c r="P1038" s="2"/>
      <c r="Q1038" s="2"/>
      <c r="R1038" s="2"/>
      <c r="S1038" s="2"/>
      <c r="T1038" s="2"/>
    </row>
    <row r="1039" customFormat="false" ht="11.25" hidden="false" customHeight="false" outlineLevel="0" collapsed="false">
      <c r="O1039" s="2"/>
      <c r="P1039" s="2"/>
      <c r="Q1039" s="2"/>
      <c r="R1039" s="2"/>
      <c r="S1039" s="2"/>
      <c r="T1039" s="2"/>
    </row>
    <row r="1040" customFormat="false" ht="11.25" hidden="false" customHeight="false" outlineLevel="0" collapsed="false">
      <c r="O1040" s="2"/>
      <c r="P1040" s="2"/>
      <c r="Q1040" s="2"/>
      <c r="R1040" s="2"/>
      <c r="S1040" s="2"/>
      <c r="T1040" s="2"/>
    </row>
    <row r="1041" customFormat="false" ht="11.25" hidden="false" customHeight="false" outlineLevel="0" collapsed="false">
      <c r="O1041" s="2"/>
      <c r="P1041" s="2"/>
      <c r="Q1041" s="2"/>
      <c r="R1041" s="2"/>
      <c r="S1041" s="2"/>
      <c r="T1041" s="2"/>
    </row>
    <row r="1042" customFormat="false" ht="11.25" hidden="false" customHeight="false" outlineLevel="0" collapsed="false">
      <c r="O1042" s="2"/>
      <c r="P1042" s="2"/>
      <c r="Q1042" s="2"/>
      <c r="R1042" s="2"/>
      <c r="S1042" s="2"/>
      <c r="T1042" s="2"/>
    </row>
    <row r="1043" customFormat="false" ht="11.25" hidden="false" customHeight="false" outlineLevel="0" collapsed="false">
      <c r="O1043" s="2"/>
      <c r="P1043" s="2"/>
      <c r="Q1043" s="2"/>
      <c r="R1043" s="2"/>
      <c r="S1043" s="2"/>
      <c r="T1043" s="2"/>
    </row>
    <row r="1044" customFormat="false" ht="11.25" hidden="false" customHeight="false" outlineLevel="0" collapsed="false">
      <c r="O1044" s="2"/>
      <c r="P1044" s="2"/>
      <c r="Q1044" s="2"/>
      <c r="R1044" s="2"/>
      <c r="S1044" s="2"/>
      <c r="T1044" s="2"/>
    </row>
    <row r="1045" customFormat="false" ht="11.25" hidden="false" customHeight="false" outlineLevel="0" collapsed="false">
      <c r="O1045" s="2"/>
      <c r="P1045" s="2"/>
      <c r="Q1045" s="2"/>
      <c r="R1045" s="2"/>
      <c r="S1045" s="2"/>
      <c r="T1045" s="2"/>
    </row>
    <row r="1046" customFormat="false" ht="11.25" hidden="false" customHeight="false" outlineLevel="0" collapsed="false">
      <c r="O1046" s="2"/>
      <c r="P1046" s="2"/>
      <c r="Q1046" s="2"/>
      <c r="R1046" s="2"/>
      <c r="S1046" s="2"/>
      <c r="T1046" s="2"/>
    </row>
    <row r="1047" customFormat="false" ht="11.25" hidden="false" customHeight="false" outlineLevel="0" collapsed="false">
      <c r="O1047" s="2"/>
      <c r="P1047" s="2"/>
      <c r="Q1047" s="2"/>
      <c r="R1047" s="2"/>
      <c r="S1047" s="2"/>
      <c r="T1047" s="2"/>
    </row>
    <row r="1048" customFormat="false" ht="11.25" hidden="false" customHeight="false" outlineLevel="0" collapsed="false">
      <c r="O1048" s="2"/>
      <c r="P1048" s="2"/>
      <c r="Q1048" s="2"/>
      <c r="R1048" s="2"/>
      <c r="S1048" s="2"/>
      <c r="T1048" s="2"/>
    </row>
    <row r="1049" customFormat="false" ht="11.25" hidden="false" customHeight="false" outlineLevel="0" collapsed="false">
      <c r="O1049" s="2"/>
      <c r="P1049" s="2"/>
      <c r="Q1049" s="2"/>
      <c r="R1049" s="2"/>
      <c r="S1049" s="2"/>
      <c r="T1049" s="2"/>
    </row>
    <row r="1050" customFormat="false" ht="11.25" hidden="false" customHeight="false" outlineLevel="0" collapsed="false">
      <c r="O1050" s="2"/>
      <c r="P1050" s="2"/>
      <c r="Q1050" s="2"/>
      <c r="R1050" s="2"/>
      <c r="S1050" s="2"/>
      <c r="T1050" s="2"/>
    </row>
    <row r="1051" customFormat="false" ht="11.25" hidden="false" customHeight="false" outlineLevel="0" collapsed="false">
      <c r="O1051" s="2"/>
      <c r="P1051" s="2"/>
      <c r="Q1051" s="2"/>
      <c r="R1051" s="2"/>
      <c r="S1051" s="2"/>
      <c r="T1051" s="2"/>
    </row>
    <row r="1052" customFormat="false" ht="11.25" hidden="false" customHeight="false" outlineLevel="0" collapsed="false">
      <c r="O1052" s="2"/>
      <c r="P1052" s="2"/>
      <c r="Q1052" s="2"/>
      <c r="R1052" s="2"/>
      <c r="S1052" s="2"/>
      <c r="T1052" s="2"/>
    </row>
    <row r="1053" customFormat="false" ht="11.25" hidden="false" customHeight="false" outlineLevel="0" collapsed="false">
      <c r="O1053" s="2"/>
      <c r="P1053" s="2"/>
      <c r="Q1053" s="2"/>
      <c r="R1053" s="2"/>
      <c r="S1053" s="2"/>
      <c r="T1053" s="2"/>
    </row>
    <row r="1054" customFormat="false" ht="11.25" hidden="false" customHeight="false" outlineLevel="0" collapsed="false">
      <c r="O1054" s="2"/>
      <c r="P1054" s="2"/>
      <c r="Q1054" s="2"/>
      <c r="R1054" s="2"/>
      <c r="S1054" s="2"/>
      <c r="T1054" s="2"/>
    </row>
    <row r="1055" customFormat="false" ht="11.25" hidden="false" customHeight="false" outlineLevel="0" collapsed="false">
      <c r="O1055" s="2"/>
      <c r="P1055" s="2"/>
      <c r="Q1055" s="2"/>
      <c r="R1055" s="2"/>
      <c r="S1055" s="2"/>
      <c r="T1055" s="2"/>
    </row>
    <row r="1056" customFormat="false" ht="11.25" hidden="false" customHeight="false" outlineLevel="0" collapsed="false">
      <c r="O1056" s="2"/>
      <c r="P1056" s="2"/>
      <c r="Q1056" s="2"/>
      <c r="R1056" s="2"/>
      <c r="S1056" s="2"/>
      <c r="T1056" s="2"/>
    </row>
    <row r="1057" customFormat="false" ht="11.25" hidden="false" customHeight="false" outlineLevel="0" collapsed="false">
      <c r="O1057" s="2"/>
      <c r="P1057" s="2"/>
      <c r="Q1057" s="2"/>
      <c r="R1057" s="2"/>
      <c r="S1057" s="2"/>
      <c r="T1057" s="2"/>
    </row>
    <row r="1058" customFormat="false" ht="11.25" hidden="false" customHeight="false" outlineLevel="0" collapsed="false">
      <c r="O1058" s="2"/>
      <c r="P1058" s="2"/>
      <c r="Q1058" s="2"/>
      <c r="R1058" s="2"/>
      <c r="S1058" s="2"/>
      <c r="T1058" s="2"/>
    </row>
    <row r="1059" customFormat="false" ht="11.25" hidden="false" customHeight="false" outlineLevel="0" collapsed="false">
      <c r="O1059" s="2"/>
      <c r="P1059" s="2"/>
      <c r="Q1059" s="2"/>
      <c r="R1059" s="2"/>
      <c r="S1059" s="2"/>
      <c r="T1059" s="2"/>
    </row>
    <row r="1060" customFormat="false" ht="11.25" hidden="false" customHeight="false" outlineLevel="0" collapsed="false">
      <c r="O1060" s="2"/>
      <c r="P1060" s="2"/>
      <c r="Q1060" s="2"/>
      <c r="R1060" s="2"/>
      <c r="S1060" s="2"/>
      <c r="T1060" s="2"/>
    </row>
    <row r="1061" customFormat="false" ht="11.25" hidden="false" customHeight="false" outlineLevel="0" collapsed="false">
      <c r="O1061" s="2"/>
      <c r="P1061" s="2"/>
      <c r="Q1061" s="2"/>
      <c r="R1061" s="2"/>
      <c r="S1061" s="2"/>
      <c r="T1061" s="2"/>
    </row>
    <row r="1062" customFormat="false" ht="11.25" hidden="false" customHeight="false" outlineLevel="0" collapsed="false">
      <c r="O1062" s="2"/>
      <c r="P1062" s="2"/>
      <c r="Q1062" s="2"/>
      <c r="R1062" s="2"/>
      <c r="S1062" s="2"/>
      <c r="T1062" s="2"/>
    </row>
    <row r="1063" customFormat="false" ht="11.25" hidden="false" customHeight="false" outlineLevel="0" collapsed="false">
      <c r="O1063" s="2"/>
      <c r="P1063" s="2"/>
      <c r="Q1063" s="2"/>
      <c r="R1063" s="2"/>
      <c r="S1063" s="2"/>
      <c r="T1063" s="2"/>
    </row>
    <row r="1064" customFormat="false" ht="11.25" hidden="false" customHeight="false" outlineLevel="0" collapsed="false">
      <c r="O1064" s="2"/>
      <c r="P1064" s="2"/>
      <c r="Q1064" s="2"/>
      <c r="R1064" s="2"/>
      <c r="S1064" s="2"/>
      <c r="T1064" s="2"/>
    </row>
    <row r="1065" customFormat="false" ht="11.25" hidden="false" customHeight="false" outlineLevel="0" collapsed="false">
      <c r="O1065" s="2"/>
      <c r="P1065" s="2"/>
      <c r="Q1065" s="2"/>
      <c r="R1065" s="2"/>
      <c r="S1065" s="2"/>
      <c r="T1065" s="2"/>
    </row>
    <row r="1066" customFormat="false" ht="11.25" hidden="false" customHeight="false" outlineLevel="0" collapsed="false">
      <c r="O1066" s="2"/>
      <c r="P1066" s="2"/>
      <c r="Q1066" s="2"/>
      <c r="R1066" s="2"/>
      <c r="S1066" s="2"/>
      <c r="T1066" s="2"/>
    </row>
    <row r="1067" customFormat="false" ht="11.25" hidden="false" customHeight="false" outlineLevel="0" collapsed="false">
      <c r="O1067" s="2"/>
      <c r="P1067" s="2"/>
      <c r="Q1067" s="2"/>
      <c r="R1067" s="2"/>
      <c r="S1067" s="2"/>
      <c r="T1067" s="2"/>
    </row>
    <row r="1068" customFormat="false" ht="11.25" hidden="false" customHeight="false" outlineLevel="0" collapsed="false">
      <c r="O1068" s="2"/>
      <c r="P1068" s="2"/>
      <c r="Q1068" s="2"/>
      <c r="R1068" s="2"/>
      <c r="S1068" s="2"/>
      <c r="T1068" s="2"/>
    </row>
    <row r="1069" customFormat="false" ht="11.25" hidden="false" customHeight="false" outlineLevel="0" collapsed="false">
      <c r="O1069" s="2"/>
      <c r="P1069" s="2"/>
      <c r="Q1069" s="2"/>
      <c r="R1069" s="2"/>
      <c r="S1069" s="2"/>
      <c r="T1069" s="2"/>
    </row>
    <row r="1070" customFormat="false" ht="11.25" hidden="false" customHeight="false" outlineLevel="0" collapsed="false">
      <c r="O1070" s="2"/>
      <c r="P1070" s="2"/>
      <c r="Q1070" s="2"/>
      <c r="R1070" s="2"/>
      <c r="S1070" s="2"/>
      <c r="T1070" s="2"/>
    </row>
    <row r="1071" customFormat="false" ht="11.25" hidden="false" customHeight="false" outlineLevel="0" collapsed="false">
      <c r="O1071" s="2"/>
      <c r="P1071" s="2"/>
      <c r="Q1071" s="2"/>
      <c r="R1071" s="2"/>
      <c r="S1071" s="2"/>
      <c r="T1071" s="2"/>
    </row>
    <row r="1072" customFormat="false" ht="11.25" hidden="false" customHeight="false" outlineLevel="0" collapsed="false">
      <c r="O1072" s="2"/>
      <c r="P1072" s="2"/>
      <c r="Q1072" s="2"/>
      <c r="R1072" s="2"/>
      <c r="S1072" s="2"/>
      <c r="T1072" s="2"/>
    </row>
    <row r="1073" customFormat="false" ht="11.25" hidden="false" customHeight="false" outlineLevel="0" collapsed="false">
      <c r="O1073" s="2"/>
      <c r="P1073" s="2"/>
      <c r="Q1073" s="2"/>
      <c r="R1073" s="2"/>
      <c r="S1073" s="2"/>
      <c r="T1073" s="2"/>
    </row>
    <row r="1074" customFormat="false" ht="11.25" hidden="false" customHeight="false" outlineLevel="0" collapsed="false">
      <c r="O1074" s="2"/>
      <c r="P1074" s="2"/>
      <c r="Q1074" s="2"/>
      <c r="R1074" s="2"/>
      <c r="S1074" s="2"/>
      <c r="T1074" s="2"/>
    </row>
    <row r="1075" customFormat="false" ht="11.25" hidden="false" customHeight="false" outlineLevel="0" collapsed="false">
      <c r="O1075" s="2"/>
      <c r="P1075" s="2"/>
      <c r="Q1075" s="2"/>
      <c r="R1075" s="2"/>
      <c r="S1075" s="2"/>
      <c r="T1075" s="2"/>
    </row>
    <row r="1076" customFormat="false" ht="11.25" hidden="false" customHeight="false" outlineLevel="0" collapsed="false">
      <c r="O1076" s="2"/>
      <c r="P1076" s="2"/>
      <c r="Q1076" s="2"/>
      <c r="R1076" s="2"/>
      <c r="S1076" s="2"/>
      <c r="T1076" s="2"/>
    </row>
    <row r="1077" customFormat="false" ht="11.25" hidden="false" customHeight="false" outlineLevel="0" collapsed="false">
      <c r="O1077" s="2"/>
      <c r="P1077" s="2"/>
      <c r="Q1077" s="2"/>
      <c r="R1077" s="2"/>
      <c r="S1077" s="2"/>
      <c r="T1077" s="2"/>
    </row>
    <row r="1078" customFormat="false" ht="11.25" hidden="false" customHeight="false" outlineLevel="0" collapsed="false">
      <c r="O1078" s="2"/>
      <c r="P1078" s="2"/>
      <c r="Q1078" s="2"/>
      <c r="R1078" s="2"/>
      <c r="S1078" s="2"/>
      <c r="T1078" s="2"/>
    </row>
    <row r="1079" customFormat="false" ht="11.25" hidden="false" customHeight="false" outlineLevel="0" collapsed="false">
      <c r="O1079" s="2"/>
      <c r="P1079" s="2"/>
      <c r="Q1079" s="2"/>
      <c r="R1079" s="2"/>
      <c r="S1079" s="2"/>
      <c r="T1079" s="2"/>
    </row>
    <row r="1080" customFormat="false" ht="11.25" hidden="false" customHeight="false" outlineLevel="0" collapsed="false">
      <c r="O1080" s="2"/>
      <c r="P1080" s="2"/>
      <c r="Q1080" s="2"/>
      <c r="R1080" s="2"/>
      <c r="S1080" s="2"/>
      <c r="T1080" s="2"/>
    </row>
    <row r="1081" customFormat="false" ht="11.25" hidden="false" customHeight="false" outlineLevel="0" collapsed="false">
      <c r="O1081" s="2"/>
      <c r="P1081" s="2"/>
      <c r="Q1081" s="2"/>
      <c r="R1081" s="2"/>
      <c r="S1081" s="2"/>
      <c r="T1081" s="2"/>
    </row>
    <row r="1082" customFormat="false" ht="11.25" hidden="false" customHeight="false" outlineLevel="0" collapsed="false">
      <c r="O1082" s="2"/>
      <c r="P1082" s="2"/>
      <c r="Q1082" s="2"/>
      <c r="R1082" s="2"/>
      <c r="S1082" s="2"/>
      <c r="T1082" s="2"/>
    </row>
    <row r="1083" customFormat="false" ht="11.25" hidden="false" customHeight="false" outlineLevel="0" collapsed="false">
      <c r="O1083" s="2"/>
      <c r="P1083" s="2"/>
      <c r="Q1083" s="2"/>
      <c r="R1083" s="2"/>
      <c r="S1083" s="2"/>
      <c r="T1083" s="2"/>
    </row>
    <row r="1084" customFormat="false" ht="11.25" hidden="false" customHeight="false" outlineLevel="0" collapsed="false">
      <c r="O1084" s="2"/>
      <c r="P1084" s="2"/>
      <c r="Q1084" s="2"/>
      <c r="R1084" s="2"/>
      <c r="S1084" s="2"/>
      <c r="T1084" s="2"/>
    </row>
    <row r="1085" customFormat="false" ht="11.25" hidden="false" customHeight="false" outlineLevel="0" collapsed="false">
      <c r="O1085" s="2"/>
      <c r="P1085" s="2"/>
      <c r="Q1085" s="2"/>
      <c r="R1085" s="2"/>
      <c r="S1085" s="2"/>
      <c r="T1085" s="2"/>
    </row>
    <row r="1086" customFormat="false" ht="11.25" hidden="false" customHeight="false" outlineLevel="0" collapsed="false">
      <c r="O1086" s="2"/>
      <c r="P1086" s="2"/>
      <c r="Q1086" s="2"/>
      <c r="R1086" s="2"/>
      <c r="S1086" s="2"/>
      <c r="T1086" s="2"/>
    </row>
    <row r="1087" customFormat="false" ht="11.25" hidden="false" customHeight="false" outlineLevel="0" collapsed="false">
      <c r="O1087" s="2"/>
      <c r="P1087" s="2"/>
      <c r="Q1087" s="2"/>
      <c r="R1087" s="2"/>
      <c r="S1087" s="2"/>
      <c r="T1087" s="2"/>
    </row>
    <row r="1088" customFormat="false" ht="11.25" hidden="false" customHeight="false" outlineLevel="0" collapsed="false">
      <c r="O1088" s="2"/>
      <c r="P1088" s="2"/>
      <c r="Q1088" s="2"/>
      <c r="R1088" s="2"/>
      <c r="S1088" s="2"/>
      <c r="T1088" s="2"/>
    </row>
    <row r="1089" customFormat="false" ht="11.25" hidden="false" customHeight="false" outlineLevel="0" collapsed="false">
      <c r="O1089" s="2"/>
      <c r="P1089" s="2"/>
      <c r="Q1089" s="2"/>
      <c r="R1089" s="2"/>
      <c r="S1089" s="2"/>
      <c r="T1089" s="2"/>
    </row>
    <row r="1090" customFormat="false" ht="11.25" hidden="false" customHeight="false" outlineLevel="0" collapsed="false">
      <c r="O1090" s="2"/>
      <c r="P1090" s="2"/>
      <c r="Q1090" s="2"/>
      <c r="R1090" s="2"/>
      <c r="S1090" s="2"/>
      <c r="T1090" s="2"/>
    </row>
    <row r="1091" customFormat="false" ht="11.25" hidden="false" customHeight="false" outlineLevel="0" collapsed="false">
      <c r="O1091" s="2"/>
      <c r="P1091" s="2"/>
      <c r="Q1091" s="2"/>
      <c r="R1091" s="2"/>
      <c r="S1091" s="2"/>
      <c r="T1091" s="2"/>
    </row>
    <row r="1092" customFormat="false" ht="11.25" hidden="false" customHeight="false" outlineLevel="0" collapsed="false">
      <c r="O1092" s="2"/>
      <c r="P1092" s="2"/>
      <c r="Q1092" s="2"/>
      <c r="R1092" s="2"/>
      <c r="S1092" s="2"/>
      <c r="T1092" s="2"/>
    </row>
    <row r="1093" customFormat="false" ht="11.25" hidden="false" customHeight="false" outlineLevel="0" collapsed="false">
      <c r="O1093" s="2"/>
      <c r="P1093" s="2"/>
      <c r="Q1093" s="2"/>
      <c r="R1093" s="2"/>
      <c r="S1093" s="2"/>
      <c r="T1093" s="2"/>
    </row>
    <row r="1094" customFormat="false" ht="11.25" hidden="false" customHeight="false" outlineLevel="0" collapsed="false">
      <c r="O1094" s="2"/>
      <c r="P1094" s="2"/>
      <c r="Q1094" s="2"/>
      <c r="R1094" s="2"/>
      <c r="S1094" s="2"/>
      <c r="T1094" s="2"/>
    </row>
    <row r="1095" customFormat="false" ht="11.25" hidden="false" customHeight="false" outlineLevel="0" collapsed="false">
      <c r="O1095" s="2"/>
      <c r="P1095" s="2"/>
      <c r="Q1095" s="2"/>
      <c r="R1095" s="2"/>
      <c r="S1095" s="2"/>
      <c r="T1095" s="2"/>
    </row>
    <row r="1096" customFormat="false" ht="11.25" hidden="false" customHeight="false" outlineLevel="0" collapsed="false">
      <c r="O1096" s="2"/>
      <c r="P1096" s="2"/>
      <c r="Q1096" s="2"/>
      <c r="R1096" s="2"/>
      <c r="S1096" s="2"/>
      <c r="T1096" s="2"/>
    </row>
    <row r="1097" customFormat="false" ht="11.25" hidden="false" customHeight="false" outlineLevel="0" collapsed="false">
      <c r="O1097" s="2"/>
      <c r="P1097" s="2"/>
      <c r="Q1097" s="2"/>
      <c r="R1097" s="2"/>
      <c r="S1097" s="2"/>
      <c r="T1097" s="2"/>
    </row>
    <row r="1098" customFormat="false" ht="11.25" hidden="false" customHeight="false" outlineLevel="0" collapsed="false">
      <c r="O1098" s="2"/>
      <c r="P1098" s="2"/>
      <c r="Q1098" s="2"/>
      <c r="R1098" s="2"/>
      <c r="S1098" s="2"/>
      <c r="T1098" s="2"/>
    </row>
    <row r="1099" customFormat="false" ht="11.25" hidden="false" customHeight="false" outlineLevel="0" collapsed="false">
      <c r="O1099" s="2"/>
      <c r="P1099" s="2"/>
      <c r="Q1099" s="2"/>
      <c r="R1099" s="2"/>
      <c r="S1099" s="2"/>
      <c r="T1099" s="2"/>
    </row>
    <row r="1100" customFormat="false" ht="11.25" hidden="false" customHeight="false" outlineLevel="0" collapsed="false">
      <c r="O1100" s="2"/>
      <c r="P1100" s="2"/>
      <c r="Q1100" s="2"/>
      <c r="R1100" s="2"/>
      <c r="S1100" s="2"/>
      <c r="T1100" s="2"/>
    </row>
    <row r="1101" customFormat="false" ht="11.25" hidden="false" customHeight="false" outlineLevel="0" collapsed="false">
      <c r="O1101" s="2"/>
      <c r="P1101" s="2"/>
      <c r="Q1101" s="2"/>
      <c r="R1101" s="2"/>
      <c r="S1101" s="2"/>
      <c r="T1101" s="2"/>
    </row>
    <row r="1102" customFormat="false" ht="11.25" hidden="false" customHeight="false" outlineLevel="0" collapsed="false">
      <c r="O1102" s="2"/>
      <c r="P1102" s="2"/>
      <c r="Q1102" s="2"/>
      <c r="R1102" s="2"/>
      <c r="S1102" s="2"/>
      <c r="T1102" s="2"/>
    </row>
    <row r="1103" customFormat="false" ht="11.25" hidden="false" customHeight="false" outlineLevel="0" collapsed="false">
      <c r="O1103" s="2"/>
      <c r="P1103" s="2"/>
      <c r="Q1103" s="2"/>
      <c r="R1103" s="2"/>
      <c r="S1103" s="2"/>
      <c r="T1103" s="2"/>
    </row>
    <row r="1104" customFormat="false" ht="11.25" hidden="false" customHeight="false" outlineLevel="0" collapsed="false">
      <c r="O1104" s="2"/>
      <c r="P1104" s="2"/>
      <c r="Q1104" s="2"/>
      <c r="R1104" s="2"/>
      <c r="S1104" s="2"/>
      <c r="T1104" s="2"/>
    </row>
    <row r="1105" customFormat="false" ht="11.25" hidden="false" customHeight="false" outlineLevel="0" collapsed="false">
      <c r="O1105" s="2"/>
      <c r="P1105" s="2"/>
      <c r="Q1105" s="2"/>
      <c r="R1105" s="2"/>
      <c r="S1105" s="2"/>
      <c r="T1105" s="2"/>
    </row>
    <row r="1106" customFormat="false" ht="11.25" hidden="false" customHeight="false" outlineLevel="0" collapsed="false">
      <c r="O1106" s="2"/>
      <c r="P1106" s="2"/>
      <c r="Q1106" s="2"/>
      <c r="R1106" s="2"/>
      <c r="S1106" s="2"/>
      <c r="T1106" s="2"/>
    </row>
    <row r="1107" customFormat="false" ht="11.25" hidden="false" customHeight="false" outlineLevel="0" collapsed="false">
      <c r="O1107" s="2"/>
      <c r="P1107" s="2"/>
      <c r="Q1107" s="2"/>
      <c r="R1107" s="2"/>
      <c r="S1107" s="2"/>
      <c r="T1107" s="2"/>
    </row>
    <row r="1108" customFormat="false" ht="11.25" hidden="false" customHeight="false" outlineLevel="0" collapsed="false">
      <c r="O1108" s="2"/>
      <c r="P1108" s="2"/>
      <c r="Q1108" s="2"/>
      <c r="R1108" s="2"/>
      <c r="S1108" s="2"/>
      <c r="T1108" s="2"/>
    </row>
    <row r="1109" customFormat="false" ht="11.25" hidden="false" customHeight="false" outlineLevel="0" collapsed="false">
      <c r="O1109" s="2"/>
      <c r="P1109" s="2"/>
      <c r="Q1109" s="2"/>
      <c r="R1109" s="2"/>
      <c r="S1109" s="2"/>
      <c r="T1109" s="2"/>
    </row>
    <row r="1110" customFormat="false" ht="11.25" hidden="false" customHeight="false" outlineLevel="0" collapsed="false">
      <c r="O1110" s="2"/>
      <c r="P1110" s="2"/>
      <c r="Q1110" s="2"/>
      <c r="R1110" s="2"/>
      <c r="S1110" s="2"/>
      <c r="T1110" s="2"/>
    </row>
    <row r="1111" customFormat="false" ht="11.25" hidden="false" customHeight="false" outlineLevel="0" collapsed="false">
      <c r="O1111" s="2"/>
      <c r="P1111" s="2"/>
      <c r="Q1111" s="2"/>
      <c r="R1111" s="2"/>
      <c r="S1111" s="2"/>
      <c r="T1111" s="2"/>
    </row>
    <row r="1112" customFormat="false" ht="11.25" hidden="false" customHeight="false" outlineLevel="0" collapsed="false">
      <c r="O1112" s="2"/>
      <c r="P1112" s="2"/>
      <c r="Q1112" s="2"/>
      <c r="R1112" s="2"/>
      <c r="S1112" s="2"/>
      <c r="T1112" s="2"/>
    </row>
    <row r="1113" customFormat="false" ht="11.25" hidden="false" customHeight="false" outlineLevel="0" collapsed="false">
      <c r="O1113" s="2"/>
      <c r="P1113" s="2"/>
      <c r="Q1113" s="2"/>
      <c r="R1113" s="2"/>
      <c r="S1113" s="2"/>
      <c r="T1113" s="2"/>
    </row>
    <row r="1114" customFormat="false" ht="11.25" hidden="false" customHeight="false" outlineLevel="0" collapsed="false">
      <c r="O1114" s="2"/>
      <c r="P1114" s="2"/>
      <c r="Q1114" s="2"/>
      <c r="R1114" s="2"/>
      <c r="S1114" s="2"/>
      <c r="T1114" s="2"/>
    </row>
    <row r="1115" customFormat="false" ht="11.25" hidden="false" customHeight="false" outlineLevel="0" collapsed="false">
      <c r="O1115" s="2"/>
      <c r="P1115" s="2"/>
      <c r="Q1115" s="2"/>
      <c r="R1115" s="2"/>
      <c r="S1115" s="2"/>
      <c r="T1115" s="2"/>
    </row>
    <row r="1116" customFormat="false" ht="11.25" hidden="false" customHeight="false" outlineLevel="0" collapsed="false">
      <c r="O1116" s="2"/>
      <c r="P1116" s="2"/>
      <c r="Q1116" s="2"/>
      <c r="R1116" s="2"/>
      <c r="S1116" s="2"/>
      <c r="T1116" s="2"/>
    </row>
    <row r="1117" customFormat="false" ht="11.25" hidden="false" customHeight="false" outlineLevel="0" collapsed="false">
      <c r="O1117" s="2"/>
      <c r="P1117" s="2"/>
      <c r="Q1117" s="2"/>
      <c r="R1117" s="2"/>
      <c r="S1117" s="2"/>
      <c r="T1117" s="2"/>
    </row>
    <row r="1118" customFormat="false" ht="11.25" hidden="false" customHeight="false" outlineLevel="0" collapsed="false">
      <c r="O1118" s="2"/>
      <c r="P1118" s="2"/>
      <c r="Q1118" s="2"/>
      <c r="R1118" s="2"/>
      <c r="S1118" s="2"/>
      <c r="T1118" s="2"/>
    </row>
    <row r="1119" customFormat="false" ht="11.25" hidden="false" customHeight="false" outlineLevel="0" collapsed="false">
      <c r="O1119" s="2"/>
      <c r="P1119" s="2"/>
      <c r="Q1119" s="2"/>
      <c r="R1119" s="2"/>
      <c r="S1119" s="2"/>
      <c r="T1119" s="2"/>
    </row>
    <row r="1120" customFormat="false" ht="11.25" hidden="false" customHeight="false" outlineLevel="0" collapsed="false">
      <c r="O1120" s="2"/>
      <c r="P1120" s="2"/>
      <c r="Q1120" s="2"/>
      <c r="R1120" s="2"/>
      <c r="S1120" s="2"/>
      <c r="T1120" s="2"/>
    </row>
    <row r="1121" customFormat="false" ht="11.25" hidden="false" customHeight="false" outlineLevel="0" collapsed="false">
      <c r="O1121" s="2"/>
      <c r="P1121" s="2"/>
      <c r="Q1121" s="2"/>
      <c r="R1121" s="2"/>
      <c r="S1121" s="2"/>
      <c r="T1121" s="2"/>
    </row>
    <row r="1122" customFormat="false" ht="11.25" hidden="false" customHeight="false" outlineLevel="0" collapsed="false">
      <c r="O1122" s="2"/>
      <c r="P1122" s="2"/>
      <c r="Q1122" s="2"/>
      <c r="R1122" s="2"/>
      <c r="S1122" s="2"/>
      <c r="T1122" s="2"/>
    </row>
    <row r="1123" customFormat="false" ht="11.25" hidden="false" customHeight="false" outlineLevel="0" collapsed="false">
      <c r="O1123" s="2"/>
      <c r="P1123" s="2"/>
      <c r="Q1123" s="2"/>
      <c r="R1123" s="2"/>
      <c r="S1123" s="2"/>
      <c r="T1123" s="2"/>
    </row>
    <row r="1124" customFormat="false" ht="11.25" hidden="false" customHeight="false" outlineLevel="0" collapsed="false">
      <c r="O1124" s="2"/>
      <c r="P1124" s="2"/>
      <c r="Q1124" s="2"/>
      <c r="R1124" s="2"/>
      <c r="S1124" s="2"/>
      <c r="T1124" s="2"/>
    </row>
    <row r="1125" customFormat="false" ht="11.25" hidden="false" customHeight="false" outlineLevel="0" collapsed="false">
      <c r="O1125" s="2"/>
      <c r="P1125" s="2"/>
      <c r="Q1125" s="2"/>
      <c r="R1125" s="2"/>
      <c r="S1125" s="2"/>
      <c r="T1125" s="2"/>
    </row>
    <row r="1126" customFormat="false" ht="11.25" hidden="false" customHeight="false" outlineLevel="0" collapsed="false">
      <c r="O1126" s="2"/>
      <c r="P1126" s="2"/>
      <c r="Q1126" s="2"/>
      <c r="R1126" s="2"/>
      <c r="S1126" s="2"/>
      <c r="T1126" s="2"/>
    </row>
    <row r="1127" customFormat="false" ht="11.25" hidden="false" customHeight="false" outlineLevel="0" collapsed="false">
      <c r="O1127" s="2"/>
      <c r="P1127" s="2"/>
      <c r="Q1127" s="2"/>
      <c r="R1127" s="2"/>
      <c r="S1127" s="2"/>
      <c r="T1127" s="2"/>
    </row>
    <row r="1128" customFormat="false" ht="11.25" hidden="false" customHeight="false" outlineLevel="0" collapsed="false">
      <c r="O1128" s="2"/>
      <c r="P1128" s="2"/>
      <c r="Q1128" s="2"/>
      <c r="R1128" s="2"/>
      <c r="S1128" s="2"/>
      <c r="T1128" s="2"/>
    </row>
    <row r="1129" customFormat="false" ht="11.25" hidden="false" customHeight="false" outlineLevel="0" collapsed="false">
      <c r="O1129" s="2"/>
      <c r="P1129" s="2"/>
      <c r="Q1129" s="2"/>
      <c r="R1129" s="2"/>
      <c r="S1129" s="2"/>
      <c r="T1129" s="2"/>
    </row>
    <row r="1130" customFormat="false" ht="11.25" hidden="false" customHeight="false" outlineLevel="0" collapsed="false">
      <c r="O1130" s="2"/>
      <c r="P1130" s="2"/>
      <c r="Q1130" s="2"/>
      <c r="R1130" s="2"/>
      <c r="S1130" s="2"/>
      <c r="T1130" s="2"/>
    </row>
    <row r="1131" customFormat="false" ht="11.25" hidden="false" customHeight="false" outlineLevel="0" collapsed="false">
      <c r="O1131" s="2"/>
      <c r="P1131" s="2"/>
      <c r="Q1131" s="2"/>
      <c r="R1131" s="2"/>
      <c r="S1131" s="2"/>
      <c r="T1131" s="2"/>
    </row>
    <row r="1132" customFormat="false" ht="11.25" hidden="false" customHeight="false" outlineLevel="0" collapsed="false">
      <c r="O1132" s="2"/>
      <c r="P1132" s="2"/>
      <c r="Q1132" s="2"/>
      <c r="R1132" s="2"/>
      <c r="S1132" s="2"/>
      <c r="T1132" s="2"/>
    </row>
    <row r="1133" customFormat="false" ht="11.25" hidden="false" customHeight="false" outlineLevel="0" collapsed="false">
      <c r="O1133" s="2"/>
      <c r="P1133" s="2"/>
      <c r="Q1133" s="2"/>
      <c r="R1133" s="2"/>
      <c r="S1133" s="2"/>
      <c r="T1133" s="2"/>
    </row>
    <row r="1134" customFormat="false" ht="11.25" hidden="false" customHeight="false" outlineLevel="0" collapsed="false">
      <c r="O1134" s="2"/>
      <c r="P1134" s="2"/>
      <c r="Q1134" s="2"/>
      <c r="R1134" s="2"/>
      <c r="S1134" s="2"/>
      <c r="T1134" s="2"/>
    </row>
    <row r="1135" customFormat="false" ht="11.25" hidden="false" customHeight="false" outlineLevel="0" collapsed="false">
      <c r="O1135" s="2"/>
      <c r="P1135" s="2"/>
      <c r="Q1135" s="2"/>
      <c r="R1135" s="2"/>
      <c r="S1135" s="2"/>
      <c r="T1135" s="2"/>
    </row>
    <row r="1136" customFormat="false" ht="11.25" hidden="false" customHeight="false" outlineLevel="0" collapsed="false">
      <c r="O1136" s="2"/>
      <c r="P1136" s="2"/>
      <c r="Q1136" s="2"/>
      <c r="R1136" s="2"/>
      <c r="S1136" s="2"/>
      <c r="T1136" s="2"/>
    </row>
    <row r="1137" customFormat="false" ht="11.25" hidden="false" customHeight="false" outlineLevel="0" collapsed="false">
      <c r="O1137" s="2"/>
      <c r="P1137" s="2"/>
      <c r="Q1137" s="2"/>
      <c r="R1137" s="2"/>
      <c r="S1137" s="2"/>
      <c r="T1137" s="2"/>
    </row>
    <row r="1138" customFormat="false" ht="11.25" hidden="false" customHeight="false" outlineLevel="0" collapsed="false">
      <c r="O1138" s="2"/>
      <c r="P1138" s="2"/>
      <c r="Q1138" s="2"/>
      <c r="R1138" s="2"/>
      <c r="S1138" s="2"/>
      <c r="T1138" s="2"/>
    </row>
    <row r="1139" customFormat="false" ht="11.25" hidden="false" customHeight="false" outlineLevel="0" collapsed="false">
      <c r="O1139" s="2"/>
      <c r="P1139" s="2"/>
      <c r="Q1139" s="2"/>
      <c r="R1139" s="2"/>
      <c r="S1139" s="2"/>
      <c r="T1139" s="2"/>
    </row>
    <row r="1140" customFormat="false" ht="11.25" hidden="false" customHeight="false" outlineLevel="0" collapsed="false">
      <c r="O1140" s="2"/>
      <c r="P1140" s="2"/>
      <c r="Q1140" s="2"/>
      <c r="R1140" s="2"/>
      <c r="S1140" s="2"/>
      <c r="T1140" s="2"/>
    </row>
    <row r="1141" customFormat="false" ht="11.25" hidden="false" customHeight="false" outlineLevel="0" collapsed="false">
      <c r="O1141" s="2"/>
      <c r="P1141" s="2"/>
      <c r="Q1141" s="2"/>
      <c r="R1141" s="2"/>
      <c r="S1141" s="2"/>
      <c r="T1141" s="2"/>
    </row>
    <row r="1142" customFormat="false" ht="11.25" hidden="false" customHeight="false" outlineLevel="0" collapsed="false">
      <c r="O1142" s="2"/>
      <c r="P1142" s="2"/>
      <c r="Q1142" s="2"/>
      <c r="R1142" s="2"/>
      <c r="S1142" s="2"/>
      <c r="T1142" s="2"/>
    </row>
    <row r="1143" customFormat="false" ht="11.25" hidden="false" customHeight="false" outlineLevel="0" collapsed="false">
      <c r="O1143" s="2"/>
      <c r="P1143" s="2"/>
      <c r="Q1143" s="2"/>
      <c r="R1143" s="2"/>
      <c r="S1143" s="2"/>
      <c r="T1143" s="2"/>
    </row>
    <row r="1144" customFormat="false" ht="11.25" hidden="false" customHeight="false" outlineLevel="0" collapsed="false">
      <c r="O1144" s="2"/>
      <c r="P1144" s="2"/>
      <c r="Q1144" s="2"/>
      <c r="R1144" s="2"/>
      <c r="S1144" s="2"/>
      <c r="T1144" s="2"/>
    </row>
    <row r="1145" customFormat="false" ht="11.25" hidden="false" customHeight="false" outlineLevel="0" collapsed="false">
      <c r="O1145" s="2"/>
      <c r="P1145" s="2"/>
      <c r="Q1145" s="2"/>
      <c r="R1145" s="2"/>
      <c r="S1145" s="2"/>
      <c r="T1145" s="2"/>
    </row>
    <row r="1146" customFormat="false" ht="11.25" hidden="false" customHeight="false" outlineLevel="0" collapsed="false">
      <c r="O1146" s="2"/>
      <c r="P1146" s="2"/>
      <c r="Q1146" s="2"/>
      <c r="R1146" s="2"/>
      <c r="S1146" s="2"/>
      <c r="T1146" s="2"/>
    </row>
    <row r="1147" customFormat="false" ht="11.25" hidden="false" customHeight="false" outlineLevel="0" collapsed="false">
      <c r="O1147" s="2"/>
      <c r="P1147" s="2"/>
      <c r="Q1147" s="2"/>
      <c r="R1147" s="2"/>
      <c r="S1147" s="2"/>
      <c r="T1147" s="2"/>
    </row>
    <row r="1148" customFormat="false" ht="11.25" hidden="false" customHeight="false" outlineLevel="0" collapsed="false">
      <c r="O1148" s="2"/>
      <c r="P1148" s="2"/>
      <c r="Q1148" s="2"/>
      <c r="R1148" s="2"/>
      <c r="S1148" s="2"/>
      <c r="T1148" s="2"/>
    </row>
    <row r="1149" customFormat="false" ht="11.25" hidden="false" customHeight="false" outlineLevel="0" collapsed="false">
      <c r="O1149" s="2"/>
      <c r="P1149" s="2"/>
      <c r="Q1149" s="2"/>
      <c r="R1149" s="2"/>
      <c r="S1149" s="2"/>
      <c r="T1149" s="2"/>
    </row>
    <row r="1150" customFormat="false" ht="11.25" hidden="false" customHeight="false" outlineLevel="0" collapsed="false">
      <c r="O1150" s="2"/>
      <c r="P1150" s="2"/>
      <c r="Q1150" s="2"/>
      <c r="R1150" s="2"/>
      <c r="S1150" s="2"/>
      <c r="T1150" s="2"/>
    </row>
    <row r="1151" customFormat="false" ht="11.25" hidden="false" customHeight="false" outlineLevel="0" collapsed="false">
      <c r="O1151" s="2"/>
      <c r="P1151" s="2"/>
      <c r="Q1151" s="2"/>
      <c r="R1151" s="2"/>
      <c r="S1151" s="2"/>
      <c r="T1151" s="2"/>
    </row>
    <row r="1152" customFormat="false" ht="11.25" hidden="false" customHeight="false" outlineLevel="0" collapsed="false">
      <c r="O1152" s="2"/>
      <c r="P1152" s="2"/>
      <c r="Q1152" s="2"/>
      <c r="R1152" s="2"/>
      <c r="S1152" s="2"/>
      <c r="T1152" s="2"/>
    </row>
    <row r="1153" customFormat="false" ht="11.25" hidden="false" customHeight="false" outlineLevel="0" collapsed="false">
      <c r="O1153" s="2"/>
      <c r="P1153" s="2"/>
      <c r="Q1153" s="2"/>
      <c r="R1153" s="2"/>
      <c r="S1153" s="2"/>
      <c r="T1153" s="2"/>
    </row>
    <row r="1154" customFormat="false" ht="11.25" hidden="false" customHeight="false" outlineLevel="0" collapsed="false">
      <c r="O1154" s="2"/>
      <c r="P1154" s="2"/>
      <c r="Q1154" s="2"/>
      <c r="R1154" s="2"/>
      <c r="S1154" s="2"/>
      <c r="T1154" s="2"/>
    </row>
    <row r="1155" customFormat="false" ht="11.25" hidden="false" customHeight="false" outlineLevel="0" collapsed="false">
      <c r="O1155" s="2"/>
      <c r="P1155" s="2"/>
      <c r="Q1155" s="2"/>
      <c r="R1155" s="2"/>
      <c r="S1155" s="2"/>
      <c r="T1155" s="2"/>
    </row>
    <row r="1156" customFormat="false" ht="11.25" hidden="false" customHeight="false" outlineLevel="0" collapsed="false">
      <c r="O1156" s="2"/>
      <c r="P1156" s="2"/>
      <c r="Q1156" s="2"/>
      <c r="R1156" s="2"/>
      <c r="S1156" s="2"/>
      <c r="T1156" s="2"/>
    </row>
    <row r="1157" customFormat="false" ht="11.25" hidden="false" customHeight="false" outlineLevel="0" collapsed="false">
      <c r="O1157" s="2"/>
      <c r="P1157" s="2"/>
      <c r="Q1157" s="2"/>
      <c r="R1157" s="2"/>
      <c r="S1157" s="2"/>
      <c r="T1157" s="2"/>
    </row>
    <row r="1158" customFormat="false" ht="11.25" hidden="false" customHeight="false" outlineLevel="0" collapsed="false">
      <c r="O1158" s="2"/>
      <c r="P1158" s="2"/>
      <c r="Q1158" s="2"/>
      <c r="R1158" s="2"/>
      <c r="S1158" s="2"/>
      <c r="T1158" s="2"/>
    </row>
    <row r="1159" customFormat="false" ht="11.25" hidden="false" customHeight="false" outlineLevel="0" collapsed="false">
      <c r="O1159" s="2"/>
      <c r="P1159" s="2"/>
      <c r="Q1159" s="2"/>
      <c r="R1159" s="2"/>
      <c r="S1159" s="2"/>
      <c r="T1159" s="2"/>
    </row>
    <row r="1160" customFormat="false" ht="11.25" hidden="false" customHeight="false" outlineLevel="0" collapsed="false">
      <c r="O1160" s="2"/>
      <c r="P1160" s="2"/>
      <c r="Q1160" s="2"/>
      <c r="R1160" s="2"/>
      <c r="S1160" s="2"/>
      <c r="T1160" s="2"/>
    </row>
    <row r="1161" customFormat="false" ht="11.25" hidden="false" customHeight="false" outlineLevel="0" collapsed="false">
      <c r="O1161" s="2"/>
      <c r="P1161" s="2"/>
      <c r="Q1161" s="2"/>
      <c r="R1161" s="2"/>
      <c r="S1161" s="2"/>
      <c r="T1161" s="2"/>
    </row>
    <row r="1162" customFormat="false" ht="11.25" hidden="false" customHeight="false" outlineLevel="0" collapsed="false">
      <c r="O1162" s="2"/>
      <c r="P1162" s="2"/>
      <c r="Q1162" s="2"/>
      <c r="R1162" s="2"/>
      <c r="S1162" s="2"/>
      <c r="T1162" s="2"/>
    </row>
    <row r="1163" customFormat="false" ht="11.25" hidden="false" customHeight="false" outlineLevel="0" collapsed="false">
      <c r="O1163" s="2"/>
      <c r="P1163" s="2"/>
      <c r="Q1163" s="2"/>
      <c r="R1163" s="2"/>
      <c r="S1163" s="2"/>
      <c r="T1163" s="2"/>
    </row>
    <row r="1164" customFormat="false" ht="11.25" hidden="false" customHeight="false" outlineLevel="0" collapsed="false">
      <c r="O1164" s="2"/>
      <c r="P1164" s="2"/>
      <c r="Q1164" s="2"/>
      <c r="R1164" s="2"/>
      <c r="S1164" s="2"/>
      <c r="T1164" s="2"/>
    </row>
    <row r="1165" customFormat="false" ht="11.25" hidden="false" customHeight="false" outlineLevel="0" collapsed="false">
      <c r="O1165" s="2"/>
      <c r="P1165" s="2"/>
      <c r="Q1165" s="2"/>
      <c r="R1165" s="2"/>
      <c r="S1165" s="2"/>
      <c r="T1165" s="2"/>
    </row>
    <row r="1166" customFormat="false" ht="11.25" hidden="false" customHeight="false" outlineLevel="0" collapsed="false">
      <c r="O1166" s="2"/>
      <c r="P1166" s="2"/>
      <c r="Q1166" s="2"/>
      <c r="R1166" s="2"/>
      <c r="S1166" s="2"/>
      <c r="T1166" s="2"/>
    </row>
    <row r="1167" customFormat="false" ht="11.25" hidden="false" customHeight="false" outlineLevel="0" collapsed="false">
      <c r="O1167" s="2"/>
      <c r="P1167" s="2"/>
      <c r="Q1167" s="2"/>
      <c r="R1167" s="2"/>
      <c r="S1167" s="2"/>
      <c r="T1167" s="2"/>
    </row>
    <row r="1168" customFormat="false" ht="11.25" hidden="false" customHeight="false" outlineLevel="0" collapsed="false">
      <c r="O1168" s="2"/>
      <c r="P1168" s="2"/>
      <c r="Q1168" s="2"/>
      <c r="R1168" s="2"/>
      <c r="S1168" s="2"/>
      <c r="T1168" s="2"/>
    </row>
    <row r="1169" customFormat="false" ht="11.25" hidden="false" customHeight="false" outlineLevel="0" collapsed="false">
      <c r="O1169" s="2"/>
      <c r="P1169" s="2"/>
      <c r="Q1169" s="2"/>
      <c r="R1169" s="2"/>
      <c r="S1169" s="2"/>
      <c r="T1169" s="2"/>
    </row>
    <row r="1170" customFormat="false" ht="11.25" hidden="false" customHeight="false" outlineLevel="0" collapsed="false">
      <c r="O1170" s="2"/>
      <c r="P1170" s="2"/>
      <c r="Q1170" s="2"/>
      <c r="R1170" s="2"/>
      <c r="S1170" s="2"/>
      <c r="T1170" s="2"/>
    </row>
    <row r="1171" customFormat="false" ht="11.25" hidden="false" customHeight="false" outlineLevel="0" collapsed="false">
      <c r="O1171" s="2"/>
      <c r="P1171" s="2"/>
      <c r="Q1171" s="2"/>
      <c r="R1171" s="2"/>
      <c r="S1171" s="2"/>
      <c r="T1171" s="2"/>
    </row>
    <row r="1172" customFormat="false" ht="11.25" hidden="false" customHeight="false" outlineLevel="0" collapsed="false">
      <c r="O1172" s="2"/>
      <c r="P1172" s="2"/>
      <c r="Q1172" s="2"/>
      <c r="R1172" s="2"/>
      <c r="S1172" s="2"/>
      <c r="T1172" s="2"/>
    </row>
    <row r="1173" customFormat="false" ht="11.25" hidden="false" customHeight="false" outlineLevel="0" collapsed="false">
      <c r="O1173" s="2"/>
      <c r="P1173" s="2"/>
      <c r="Q1173" s="2"/>
      <c r="R1173" s="2"/>
      <c r="S1173" s="2"/>
      <c r="T1173" s="2"/>
    </row>
    <row r="1174" customFormat="false" ht="11.25" hidden="false" customHeight="false" outlineLevel="0" collapsed="false">
      <c r="O1174" s="2"/>
      <c r="P1174" s="2"/>
      <c r="Q1174" s="2"/>
      <c r="R1174" s="2"/>
      <c r="S1174" s="2"/>
      <c r="T1174" s="2"/>
    </row>
    <row r="1175" customFormat="false" ht="11.25" hidden="false" customHeight="false" outlineLevel="0" collapsed="false">
      <c r="O1175" s="2"/>
      <c r="P1175" s="2"/>
      <c r="Q1175" s="2"/>
      <c r="R1175" s="2"/>
      <c r="S1175" s="2"/>
      <c r="T1175" s="2"/>
    </row>
    <row r="1176" customFormat="false" ht="11.25" hidden="false" customHeight="false" outlineLevel="0" collapsed="false">
      <c r="O1176" s="2"/>
      <c r="P1176" s="2"/>
      <c r="Q1176" s="2"/>
      <c r="R1176" s="2"/>
      <c r="S1176" s="2"/>
      <c r="T1176" s="2"/>
    </row>
    <row r="1177" customFormat="false" ht="11.25" hidden="false" customHeight="false" outlineLevel="0" collapsed="false">
      <c r="O1177" s="2"/>
      <c r="P1177" s="2"/>
      <c r="Q1177" s="2"/>
      <c r="R1177" s="2"/>
      <c r="S1177" s="2"/>
      <c r="T1177" s="2"/>
    </row>
    <row r="1178" customFormat="false" ht="11.25" hidden="false" customHeight="false" outlineLevel="0" collapsed="false">
      <c r="O1178" s="2"/>
      <c r="P1178" s="2"/>
      <c r="Q1178" s="2"/>
      <c r="R1178" s="2"/>
      <c r="S1178" s="2"/>
      <c r="T1178" s="2"/>
    </row>
    <row r="1179" customFormat="false" ht="11.25" hidden="false" customHeight="false" outlineLevel="0" collapsed="false">
      <c r="O1179" s="2"/>
      <c r="P1179" s="2"/>
      <c r="Q1179" s="2"/>
      <c r="R1179" s="2"/>
      <c r="S1179" s="2"/>
      <c r="T1179" s="2"/>
    </row>
    <row r="1180" customFormat="false" ht="11.25" hidden="false" customHeight="false" outlineLevel="0" collapsed="false">
      <c r="O1180" s="2"/>
      <c r="P1180" s="2"/>
      <c r="Q1180" s="2"/>
      <c r="R1180" s="2"/>
      <c r="S1180" s="2"/>
      <c r="T1180" s="2"/>
    </row>
    <row r="1181" customFormat="false" ht="11.25" hidden="false" customHeight="false" outlineLevel="0" collapsed="false">
      <c r="O1181" s="2"/>
      <c r="P1181" s="2"/>
      <c r="Q1181" s="2"/>
      <c r="R1181" s="2"/>
      <c r="S1181" s="2"/>
      <c r="T1181" s="2"/>
    </row>
    <row r="1182" customFormat="false" ht="11.25" hidden="false" customHeight="false" outlineLevel="0" collapsed="false">
      <c r="O1182" s="2"/>
      <c r="P1182" s="2"/>
      <c r="Q1182" s="2"/>
      <c r="R1182" s="2"/>
      <c r="S1182" s="2"/>
      <c r="T1182" s="2"/>
    </row>
    <row r="1183" customFormat="false" ht="11.25" hidden="false" customHeight="false" outlineLevel="0" collapsed="false">
      <c r="O1183" s="2"/>
      <c r="P1183" s="2"/>
      <c r="Q1183" s="2"/>
      <c r="R1183" s="2"/>
      <c r="S1183" s="2"/>
      <c r="T1183" s="2"/>
    </row>
    <row r="1184" customFormat="false" ht="11.25" hidden="false" customHeight="false" outlineLevel="0" collapsed="false">
      <c r="O1184" s="2"/>
      <c r="P1184" s="2"/>
      <c r="Q1184" s="2"/>
      <c r="R1184" s="2"/>
      <c r="S1184" s="2"/>
      <c r="T1184" s="2"/>
    </row>
    <row r="1185" customFormat="false" ht="11.25" hidden="false" customHeight="false" outlineLevel="0" collapsed="false">
      <c r="O1185" s="2"/>
      <c r="P1185" s="2"/>
      <c r="Q1185" s="2"/>
      <c r="R1185" s="2"/>
      <c r="S1185" s="2"/>
      <c r="T1185" s="2"/>
    </row>
    <row r="1186" customFormat="false" ht="11.25" hidden="false" customHeight="false" outlineLevel="0" collapsed="false">
      <c r="O1186" s="2"/>
      <c r="P1186" s="2"/>
      <c r="Q1186" s="2"/>
      <c r="R1186" s="2"/>
      <c r="S1186" s="2"/>
      <c r="T1186" s="2"/>
    </row>
    <row r="1187" customFormat="false" ht="11.25" hidden="false" customHeight="false" outlineLevel="0" collapsed="false">
      <c r="O1187" s="2"/>
      <c r="P1187" s="2"/>
      <c r="Q1187" s="2"/>
      <c r="R1187" s="2"/>
      <c r="S1187" s="2"/>
      <c r="T1187" s="2"/>
    </row>
    <row r="1188" customFormat="false" ht="11.25" hidden="false" customHeight="false" outlineLevel="0" collapsed="false">
      <c r="O1188" s="2"/>
      <c r="P1188" s="2"/>
      <c r="Q1188" s="2"/>
      <c r="R1188" s="2"/>
      <c r="S1188" s="2"/>
      <c r="T1188" s="2"/>
    </row>
    <row r="1189" customFormat="false" ht="11.25" hidden="false" customHeight="false" outlineLevel="0" collapsed="false">
      <c r="O1189" s="2"/>
      <c r="P1189" s="2"/>
      <c r="Q1189" s="2"/>
      <c r="R1189" s="2"/>
      <c r="S1189" s="2"/>
      <c r="T1189" s="2"/>
    </row>
    <row r="1190" customFormat="false" ht="11.25" hidden="false" customHeight="false" outlineLevel="0" collapsed="false">
      <c r="O1190" s="2"/>
      <c r="P1190" s="2"/>
      <c r="Q1190" s="2"/>
      <c r="R1190" s="2"/>
      <c r="S1190" s="2"/>
      <c r="T1190" s="2"/>
    </row>
    <row r="1191" customFormat="false" ht="11.25" hidden="false" customHeight="false" outlineLevel="0" collapsed="false">
      <c r="O1191" s="2"/>
      <c r="P1191" s="2"/>
      <c r="Q1191" s="2"/>
      <c r="R1191" s="2"/>
      <c r="S1191" s="2"/>
      <c r="T1191" s="2"/>
    </row>
    <row r="1192" customFormat="false" ht="11.25" hidden="false" customHeight="false" outlineLevel="0" collapsed="false">
      <c r="O1192" s="2"/>
      <c r="P1192" s="2"/>
      <c r="Q1192" s="2"/>
      <c r="R1192" s="2"/>
      <c r="S1192" s="2"/>
      <c r="T1192" s="2"/>
    </row>
    <row r="1193" customFormat="false" ht="11.25" hidden="false" customHeight="false" outlineLevel="0" collapsed="false">
      <c r="O1193" s="2"/>
      <c r="P1193" s="2"/>
      <c r="Q1193" s="2"/>
      <c r="R1193" s="2"/>
      <c r="S1193" s="2"/>
      <c r="T1193" s="2"/>
    </row>
    <row r="1194" customFormat="false" ht="11.25" hidden="false" customHeight="false" outlineLevel="0" collapsed="false">
      <c r="O1194" s="2"/>
      <c r="P1194" s="2"/>
      <c r="Q1194" s="2"/>
      <c r="R1194" s="2"/>
      <c r="S1194" s="2"/>
      <c r="T1194" s="2"/>
    </row>
    <row r="1195" customFormat="false" ht="11.25" hidden="false" customHeight="false" outlineLevel="0" collapsed="false">
      <c r="O1195" s="2"/>
      <c r="P1195" s="2"/>
      <c r="Q1195" s="2"/>
      <c r="R1195" s="2"/>
      <c r="S1195" s="2"/>
      <c r="T1195" s="2"/>
    </row>
    <row r="1196" customFormat="false" ht="11.25" hidden="false" customHeight="false" outlineLevel="0" collapsed="false">
      <c r="O1196" s="2"/>
      <c r="P1196" s="2"/>
      <c r="Q1196" s="2"/>
      <c r="R1196" s="2"/>
      <c r="S1196" s="2"/>
      <c r="T1196" s="2"/>
    </row>
    <row r="1197" customFormat="false" ht="11.25" hidden="false" customHeight="false" outlineLevel="0" collapsed="false">
      <c r="O1197" s="2"/>
      <c r="P1197" s="2"/>
      <c r="Q1197" s="2"/>
      <c r="R1197" s="2"/>
      <c r="S1197" s="2"/>
      <c r="T1197" s="2"/>
    </row>
    <row r="1198" customFormat="false" ht="11.25" hidden="false" customHeight="false" outlineLevel="0" collapsed="false">
      <c r="O1198" s="2"/>
      <c r="P1198" s="2"/>
      <c r="Q1198" s="2"/>
      <c r="R1198" s="2"/>
      <c r="S1198" s="2"/>
      <c r="T1198" s="2"/>
    </row>
    <row r="1199" customFormat="false" ht="11.25" hidden="false" customHeight="false" outlineLevel="0" collapsed="false">
      <c r="O1199" s="2"/>
      <c r="P1199" s="2"/>
      <c r="Q1199" s="2"/>
      <c r="R1199" s="2"/>
      <c r="S1199" s="2"/>
      <c r="T1199" s="2"/>
    </row>
    <row r="1200" customFormat="false" ht="11.25" hidden="false" customHeight="false" outlineLevel="0" collapsed="false">
      <c r="O1200" s="2"/>
      <c r="P1200" s="2"/>
      <c r="Q1200" s="2"/>
      <c r="R1200" s="2"/>
      <c r="S1200" s="2"/>
      <c r="T1200" s="2"/>
    </row>
    <row r="1201" customFormat="false" ht="11.25" hidden="false" customHeight="false" outlineLevel="0" collapsed="false">
      <c r="O1201" s="2"/>
      <c r="P1201" s="2"/>
      <c r="Q1201" s="2"/>
      <c r="R1201" s="2"/>
      <c r="S1201" s="2"/>
      <c r="T1201" s="2"/>
    </row>
    <row r="1202" customFormat="false" ht="11.25" hidden="false" customHeight="false" outlineLevel="0" collapsed="false">
      <c r="O1202" s="2"/>
      <c r="P1202" s="2"/>
      <c r="Q1202" s="2"/>
      <c r="R1202" s="2"/>
      <c r="S1202" s="2"/>
      <c r="T1202" s="2"/>
    </row>
    <row r="1203" customFormat="false" ht="11.25" hidden="false" customHeight="false" outlineLevel="0" collapsed="false">
      <c r="O1203" s="2"/>
      <c r="P1203" s="2"/>
      <c r="Q1203" s="2"/>
      <c r="R1203" s="2"/>
      <c r="S1203" s="2"/>
      <c r="T1203" s="2"/>
    </row>
    <row r="1204" customFormat="false" ht="11.25" hidden="false" customHeight="false" outlineLevel="0" collapsed="false">
      <c r="O1204" s="2"/>
      <c r="P1204" s="2"/>
      <c r="Q1204" s="2"/>
      <c r="R1204" s="2"/>
      <c r="S1204" s="2"/>
      <c r="T1204" s="2"/>
    </row>
    <row r="1205" customFormat="false" ht="11.25" hidden="false" customHeight="false" outlineLevel="0" collapsed="false">
      <c r="O1205" s="2"/>
      <c r="P1205" s="2"/>
      <c r="Q1205" s="2"/>
      <c r="R1205" s="2"/>
      <c r="S1205" s="2"/>
      <c r="T1205" s="2"/>
    </row>
    <row r="1206" customFormat="false" ht="11.25" hidden="false" customHeight="false" outlineLevel="0" collapsed="false">
      <c r="O1206" s="2"/>
      <c r="P1206" s="2"/>
      <c r="Q1206" s="2"/>
      <c r="R1206" s="2"/>
      <c r="S1206" s="2"/>
      <c r="T1206" s="2"/>
    </row>
    <row r="1207" customFormat="false" ht="11.25" hidden="false" customHeight="false" outlineLevel="0" collapsed="false">
      <c r="O1207" s="2"/>
      <c r="P1207" s="2"/>
      <c r="Q1207" s="2"/>
      <c r="R1207" s="2"/>
      <c r="S1207" s="2"/>
      <c r="T1207" s="2"/>
    </row>
    <row r="1208" customFormat="false" ht="11.25" hidden="false" customHeight="false" outlineLevel="0" collapsed="false">
      <c r="O1208" s="2"/>
      <c r="P1208" s="2"/>
      <c r="Q1208" s="2"/>
      <c r="R1208" s="2"/>
      <c r="S1208" s="2"/>
      <c r="T1208" s="2"/>
    </row>
    <row r="1209" customFormat="false" ht="11.25" hidden="false" customHeight="false" outlineLevel="0" collapsed="false">
      <c r="O1209" s="2"/>
      <c r="P1209" s="2"/>
      <c r="Q1209" s="2"/>
      <c r="R1209" s="2"/>
      <c r="S1209" s="2"/>
      <c r="T1209" s="2"/>
    </row>
    <row r="1210" customFormat="false" ht="11.25" hidden="false" customHeight="false" outlineLevel="0" collapsed="false">
      <c r="O1210" s="2"/>
      <c r="P1210" s="2"/>
      <c r="Q1210" s="2"/>
      <c r="R1210" s="2"/>
      <c r="S1210" s="2"/>
      <c r="T1210" s="2"/>
    </row>
    <row r="1211" customFormat="false" ht="11.25" hidden="false" customHeight="false" outlineLevel="0" collapsed="false">
      <c r="O1211" s="2"/>
      <c r="P1211" s="2"/>
      <c r="Q1211" s="2"/>
      <c r="R1211" s="2"/>
      <c r="S1211" s="2"/>
      <c r="T1211" s="2"/>
    </row>
    <row r="1212" customFormat="false" ht="11.25" hidden="false" customHeight="false" outlineLevel="0" collapsed="false">
      <c r="O1212" s="2"/>
      <c r="P1212" s="2"/>
      <c r="Q1212" s="2"/>
      <c r="R1212" s="2"/>
      <c r="S1212" s="2"/>
      <c r="T1212" s="2"/>
    </row>
    <row r="1213" customFormat="false" ht="11.25" hidden="false" customHeight="false" outlineLevel="0" collapsed="false">
      <c r="O1213" s="2"/>
      <c r="P1213" s="2"/>
      <c r="Q1213" s="2"/>
      <c r="R1213" s="2"/>
      <c r="S1213" s="2"/>
      <c r="T1213" s="2"/>
    </row>
    <row r="1214" customFormat="false" ht="11.25" hidden="false" customHeight="false" outlineLevel="0" collapsed="false">
      <c r="O1214" s="2"/>
      <c r="P1214" s="2"/>
      <c r="Q1214" s="2"/>
      <c r="R1214" s="2"/>
      <c r="S1214" s="2"/>
      <c r="T1214" s="2"/>
    </row>
    <row r="1215" customFormat="false" ht="11.25" hidden="false" customHeight="false" outlineLevel="0" collapsed="false">
      <c r="O1215" s="2"/>
      <c r="P1215" s="2"/>
      <c r="Q1215" s="2"/>
      <c r="R1215" s="2"/>
      <c r="S1215" s="2"/>
      <c r="T1215" s="2"/>
    </row>
    <row r="1216" customFormat="false" ht="11.25" hidden="false" customHeight="false" outlineLevel="0" collapsed="false">
      <c r="O1216" s="2"/>
      <c r="P1216" s="2"/>
      <c r="Q1216" s="2"/>
      <c r="R1216" s="2"/>
      <c r="S1216" s="2"/>
      <c r="T1216" s="2"/>
    </row>
    <row r="1217" customFormat="false" ht="11.25" hidden="false" customHeight="false" outlineLevel="0" collapsed="false">
      <c r="O1217" s="2"/>
      <c r="P1217" s="2"/>
      <c r="Q1217" s="2"/>
      <c r="R1217" s="2"/>
      <c r="S1217" s="2"/>
      <c r="T1217" s="2"/>
    </row>
    <row r="1218" customFormat="false" ht="11.25" hidden="false" customHeight="false" outlineLevel="0" collapsed="false">
      <c r="O1218" s="2"/>
      <c r="P1218" s="2"/>
      <c r="Q1218" s="2"/>
      <c r="R1218" s="2"/>
      <c r="S1218" s="2"/>
      <c r="T1218" s="2"/>
    </row>
    <row r="1219" customFormat="false" ht="11.25" hidden="false" customHeight="false" outlineLevel="0" collapsed="false">
      <c r="O1219" s="2"/>
      <c r="P1219" s="2"/>
      <c r="Q1219" s="2"/>
      <c r="R1219" s="2"/>
      <c r="S1219" s="2"/>
      <c r="T1219" s="2"/>
    </row>
    <row r="1220" customFormat="false" ht="11.25" hidden="false" customHeight="false" outlineLevel="0" collapsed="false">
      <c r="O1220" s="2"/>
      <c r="P1220" s="2"/>
      <c r="Q1220" s="2"/>
      <c r="R1220" s="2"/>
      <c r="S1220" s="2"/>
      <c r="T1220" s="2"/>
    </row>
    <row r="1221" customFormat="false" ht="11.25" hidden="false" customHeight="false" outlineLevel="0" collapsed="false">
      <c r="O1221" s="2"/>
      <c r="P1221" s="2"/>
      <c r="Q1221" s="2"/>
      <c r="R1221" s="2"/>
      <c r="S1221" s="2"/>
      <c r="T1221" s="2"/>
    </row>
    <row r="1222" customFormat="false" ht="11.25" hidden="false" customHeight="false" outlineLevel="0" collapsed="false">
      <c r="O1222" s="2"/>
      <c r="P1222" s="2"/>
      <c r="Q1222" s="2"/>
      <c r="R1222" s="2"/>
      <c r="S1222" s="2"/>
      <c r="T1222" s="2"/>
    </row>
    <row r="1223" customFormat="false" ht="11.25" hidden="false" customHeight="false" outlineLevel="0" collapsed="false">
      <c r="O1223" s="2"/>
      <c r="P1223" s="2"/>
      <c r="Q1223" s="2"/>
      <c r="R1223" s="2"/>
      <c r="S1223" s="2"/>
      <c r="T1223" s="2"/>
    </row>
    <row r="1224" customFormat="false" ht="11.25" hidden="false" customHeight="false" outlineLevel="0" collapsed="false">
      <c r="O1224" s="2"/>
      <c r="P1224" s="2"/>
      <c r="Q1224" s="2"/>
      <c r="R1224" s="2"/>
      <c r="S1224" s="2"/>
      <c r="T1224" s="2"/>
    </row>
    <row r="1225" customFormat="false" ht="11.25" hidden="false" customHeight="false" outlineLevel="0" collapsed="false">
      <c r="O1225" s="2"/>
      <c r="P1225" s="2"/>
      <c r="Q1225" s="2"/>
      <c r="R1225" s="2"/>
      <c r="S1225" s="2"/>
      <c r="T1225" s="2"/>
    </row>
    <row r="1226" customFormat="false" ht="11.25" hidden="false" customHeight="false" outlineLevel="0" collapsed="false">
      <c r="O1226" s="2"/>
      <c r="P1226" s="2"/>
      <c r="Q1226" s="2"/>
      <c r="R1226" s="2"/>
      <c r="S1226" s="2"/>
      <c r="T1226" s="2"/>
    </row>
    <row r="1227" customFormat="false" ht="11.25" hidden="false" customHeight="false" outlineLevel="0" collapsed="false">
      <c r="O1227" s="2"/>
      <c r="P1227" s="2"/>
      <c r="Q1227" s="2"/>
      <c r="R1227" s="2"/>
      <c r="S1227" s="2"/>
      <c r="T1227" s="2"/>
    </row>
    <row r="1228" customFormat="false" ht="11.25" hidden="false" customHeight="false" outlineLevel="0" collapsed="false">
      <c r="O1228" s="2"/>
      <c r="P1228" s="2"/>
      <c r="Q1228" s="2"/>
      <c r="R1228" s="2"/>
      <c r="S1228" s="2"/>
      <c r="T1228" s="2"/>
    </row>
    <row r="1229" customFormat="false" ht="11.25" hidden="false" customHeight="false" outlineLevel="0" collapsed="false">
      <c r="O1229" s="2"/>
      <c r="P1229" s="2"/>
      <c r="Q1229" s="2"/>
      <c r="R1229" s="2"/>
      <c r="S1229" s="2"/>
      <c r="T1229" s="2"/>
    </row>
    <row r="1230" customFormat="false" ht="11.25" hidden="false" customHeight="false" outlineLevel="0" collapsed="false">
      <c r="O1230" s="2"/>
      <c r="P1230" s="2"/>
      <c r="Q1230" s="2"/>
      <c r="R1230" s="2"/>
      <c r="S1230" s="2"/>
      <c r="T1230" s="2"/>
    </row>
    <row r="1231" customFormat="false" ht="11.25" hidden="false" customHeight="false" outlineLevel="0" collapsed="false">
      <c r="O1231" s="2"/>
      <c r="P1231" s="2"/>
      <c r="Q1231" s="2"/>
      <c r="R1231" s="2"/>
      <c r="S1231" s="2"/>
      <c r="T1231" s="2"/>
    </row>
    <row r="1232" customFormat="false" ht="11.25" hidden="false" customHeight="false" outlineLevel="0" collapsed="false">
      <c r="O1232" s="2"/>
      <c r="P1232" s="2"/>
      <c r="Q1232" s="2"/>
      <c r="R1232" s="2"/>
      <c r="S1232" s="2"/>
      <c r="T1232" s="2"/>
    </row>
    <row r="1233" customFormat="false" ht="11.25" hidden="false" customHeight="false" outlineLevel="0" collapsed="false">
      <c r="O1233" s="2"/>
      <c r="P1233" s="2"/>
      <c r="Q1233" s="2"/>
      <c r="R1233" s="2"/>
      <c r="S1233" s="2"/>
      <c r="T1233" s="2"/>
    </row>
    <row r="1234" customFormat="false" ht="11.25" hidden="false" customHeight="false" outlineLevel="0" collapsed="false">
      <c r="O1234" s="2"/>
      <c r="P1234" s="2"/>
      <c r="Q1234" s="2"/>
      <c r="R1234" s="2"/>
      <c r="S1234" s="2"/>
      <c r="T1234" s="2"/>
    </row>
    <row r="1235" customFormat="false" ht="11.25" hidden="false" customHeight="false" outlineLevel="0" collapsed="false">
      <c r="O1235" s="2"/>
      <c r="P1235" s="2"/>
      <c r="Q1235" s="2"/>
      <c r="R1235" s="2"/>
      <c r="S1235" s="2"/>
      <c r="T1235" s="2"/>
    </row>
    <row r="1236" customFormat="false" ht="11.25" hidden="false" customHeight="false" outlineLevel="0" collapsed="false">
      <c r="O1236" s="2"/>
      <c r="P1236" s="2"/>
      <c r="Q1236" s="2"/>
      <c r="R1236" s="2"/>
      <c r="S1236" s="2"/>
      <c r="T1236" s="2"/>
    </row>
    <row r="1237" customFormat="false" ht="11.25" hidden="false" customHeight="false" outlineLevel="0" collapsed="false">
      <c r="O1237" s="2"/>
      <c r="P1237" s="2"/>
      <c r="Q1237" s="2"/>
      <c r="R1237" s="2"/>
      <c r="S1237" s="2"/>
      <c r="T1237" s="2"/>
    </row>
    <row r="1238" customFormat="false" ht="11.25" hidden="false" customHeight="false" outlineLevel="0" collapsed="false">
      <c r="O1238" s="2"/>
      <c r="P1238" s="2"/>
      <c r="Q1238" s="2"/>
      <c r="R1238" s="2"/>
      <c r="S1238" s="2"/>
      <c r="T1238" s="2"/>
    </row>
    <row r="1239" customFormat="false" ht="11.25" hidden="false" customHeight="false" outlineLevel="0" collapsed="false">
      <c r="O1239" s="2"/>
      <c r="P1239" s="2"/>
      <c r="Q1239" s="2"/>
      <c r="R1239" s="2"/>
      <c r="S1239" s="2"/>
      <c r="T1239" s="2"/>
    </row>
    <row r="1240" customFormat="false" ht="11.25" hidden="false" customHeight="false" outlineLevel="0" collapsed="false">
      <c r="O1240" s="2"/>
      <c r="P1240" s="2"/>
      <c r="Q1240" s="2"/>
      <c r="R1240" s="2"/>
      <c r="S1240" s="2"/>
      <c r="T1240" s="2"/>
    </row>
    <row r="1241" customFormat="false" ht="11.25" hidden="false" customHeight="false" outlineLevel="0" collapsed="false">
      <c r="O1241" s="2"/>
      <c r="P1241" s="2"/>
      <c r="Q1241" s="2"/>
      <c r="R1241" s="2"/>
      <c r="S1241" s="2"/>
      <c r="T1241" s="2"/>
    </row>
    <row r="1242" customFormat="false" ht="11.25" hidden="false" customHeight="false" outlineLevel="0" collapsed="false">
      <c r="O1242" s="2"/>
      <c r="P1242" s="2"/>
      <c r="Q1242" s="2"/>
      <c r="R1242" s="2"/>
      <c r="S1242" s="2"/>
      <c r="T1242" s="2"/>
    </row>
    <row r="1243" customFormat="false" ht="11.25" hidden="false" customHeight="false" outlineLevel="0" collapsed="false">
      <c r="O1243" s="2"/>
      <c r="P1243" s="2"/>
      <c r="Q1243" s="2"/>
      <c r="R1243" s="2"/>
      <c r="S1243" s="2"/>
      <c r="T1243" s="2"/>
    </row>
    <row r="1244" customFormat="false" ht="11.25" hidden="false" customHeight="false" outlineLevel="0" collapsed="false">
      <c r="O1244" s="2"/>
      <c r="P1244" s="2"/>
      <c r="Q1244" s="2"/>
      <c r="R1244" s="2"/>
      <c r="S1244" s="2"/>
      <c r="T1244" s="2"/>
    </row>
    <row r="1245" customFormat="false" ht="11.25" hidden="false" customHeight="false" outlineLevel="0" collapsed="false">
      <c r="O1245" s="2"/>
      <c r="P1245" s="2"/>
      <c r="Q1245" s="2"/>
      <c r="R1245" s="2"/>
      <c r="S1245" s="2"/>
      <c r="T1245" s="2"/>
    </row>
    <row r="1246" customFormat="false" ht="11.25" hidden="false" customHeight="false" outlineLevel="0" collapsed="false">
      <c r="O1246" s="2"/>
      <c r="P1246" s="2"/>
      <c r="Q1246" s="2"/>
      <c r="R1246" s="2"/>
      <c r="S1246" s="2"/>
      <c r="T1246" s="2"/>
    </row>
    <row r="1247" customFormat="false" ht="11.25" hidden="false" customHeight="false" outlineLevel="0" collapsed="false">
      <c r="O1247" s="2"/>
      <c r="P1247" s="2"/>
      <c r="Q1247" s="2"/>
      <c r="R1247" s="2"/>
      <c r="S1247" s="2"/>
      <c r="T1247" s="2"/>
    </row>
    <row r="1248" customFormat="false" ht="11.25" hidden="false" customHeight="false" outlineLevel="0" collapsed="false">
      <c r="O1248" s="2"/>
      <c r="P1248" s="2"/>
      <c r="Q1248" s="2"/>
      <c r="R1248" s="2"/>
      <c r="S1248" s="2"/>
      <c r="T1248" s="2"/>
    </row>
    <row r="1249" customFormat="false" ht="11.25" hidden="false" customHeight="false" outlineLevel="0" collapsed="false">
      <c r="O1249" s="2"/>
      <c r="P1249" s="2"/>
      <c r="Q1249" s="2"/>
      <c r="R1249" s="2"/>
      <c r="S1249" s="2"/>
      <c r="T1249" s="2"/>
    </row>
    <row r="1250" customFormat="false" ht="11.25" hidden="false" customHeight="false" outlineLevel="0" collapsed="false">
      <c r="O1250" s="2"/>
      <c r="P1250" s="2"/>
      <c r="Q1250" s="2"/>
      <c r="R1250" s="2"/>
      <c r="S1250" s="2"/>
      <c r="T1250" s="2"/>
    </row>
    <row r="1251" customFormat="false" ht="11.25" hidden="false" customHeight="false" outlineLevel="0" collapsed="false">
      <c r="O1251" s="2"/>
      <c r="P1251" s="2"/>
      <c r="Q1251" s="2"/>
      <c r="R1251" s="2"/>
      <c r="S1251" s="2"/>
      <c r="T1251" s="2"/>
    </row>
    <row r="1252" customFormat="false" ht="11.25" hidden="false" customHeight="false" outlineLevel="0" collapsed="false">
      <c r="O1252" s="2"/>
      <c r="P1252" s="2"/>
      <c r="Q1252" s="2"/>
      <c r="R1252" s="2"/>
      <c r="S1252" s="2"/>
      <c r="T1252" s="2"/>
    </row>
    <row r="1253" customFormat="false" ht="11.25" hidden="false" customHeight="false" outlineLevel="0" collapsed="false">
      <c r="O1253" s="2"/>
      <c r="P1253" s="2"/>
      <c r="Q1253" s="2"/>
      <c r="R1253" s="2"/>
      <c r="S1253" s="2"/>
      <c r="T1253" s="2"/>
    </row>
    <row r="1254" customFormat="false" ht="11.25" hidden="false" customHeight="false" outlineLevel="0" collapsed="false">
      <c r="O1254" s="2"/>
      <c r="P1254" s="2"/>
      <c r="Q1254" s="2"/>
      <c r="R1254" s="2"/>
      <c r="S1254" s="2"/>
      <c r="T1254" s="2"/>
    </row>
    <row r="1255" customFormat="false" ht="11.25" hidden="false" customHeight="false" outlineLevel="0" collapsed="false">
      <c r="O1255" s="2"/>
      <c r="P1255" s="2"/>
      <c r="Q1255" s="2"/>
      <c r="R1255" s="2"/>
      <c r="S1255" s="2"/>
      <c r="T1255" s="2"/>
    </row>
    <row r="1256" customFormat="false" ht="11.25" hidden="false" customHeight="false" outlineLevel="0" collapsed="false">
      <c r="O1256" s="2"/>
      <c r="P1256" s="2"/>
      <c r="Q1256" s="2"/>
      <c r="R1256" s="2"/>
      <c r="S1256" s="2"/>
      <c r="T1256" s="2"/>
    </row>
    <row r="1257" customFormat="false" ht="11.25" hidden="false" customHeight="false" outlineLevel="0" collapsed="false">
      <c r="O1257" s="2"/>
      <c r="P1257" s="2"/>
      <c r="Q1257" s="2"/>
      <c r="R1257" s="2"/>
      <c r="S1257" s="2"/>
      <c r="T1257" s="2"/>
    </row>
    <row r="1258" customFormat="false" ht="11.25" hidden="false" customHeight="false" outlineLevel="0" collapsed="false">
      <c r="O1258" s="2"/>
      <c r="P1258" s="2"/>
      <c r="Q1258" s="2"/>
      <c r="R1258" s="2"/>
      <c r="S1258" s="2"/>
      <c r="T1258" s="2"/>
    </row>
    <row r="1259" customFormat="false" ht="11.25" hidden="false" customHeight="false" outlineLevel="0" collapsed="false">
      <c r="O1259" s="2"/>
      <c r="P1259" s="2"/>
      <c r="Q1259" s="2"/>
      <c r="R1259" s="2"/>
      <c r="S1259" s="2"/>
      <c r="T1259" s="2"/>
    </row>
    <row r="1260" customFormat="false" ht="11.25" hidden="false" customHeight="false" outlineLevel="0" collapsed="false">
      <c r="O1260" s="2"/>
      <c r="P1260" s="2"/>
      <c r="Q1260" s="2"/>
      <c r="R1260" s="2"/>
      <c r="S1260" s="2"/>
      <c r="T1260" s="2"/>
    </row>
    <row r="1261" customFormat="false" ht="11.25" hidden="false" customHeight="false" outlineLevel="0" collapsed="false">
      <c r="O1261" s="2"/>
      <c r="P1261" s="2"/>
      <c r="Q1261" s="2"/>
      <c r="R1261" s="2"/>
      <c r="S1261" s="2"/>
      <c r="T1261" s="2"/>
    </row>
    <row r="1262" customFormat="false" ht="11.25" hidden="false" customHeight="false" outlineLevel="0" collapsed="false">
      <c r="O1262" s="2"/>
      <c r="P1262" s="2"/>
      <c r="Q1262" s="2"/>
      <c r="R1262" s="2"/>
      <c r="S1262" s="2"/>
      <c r="T1262" s="2"/>
    </row>
    <row r="1263" customFormat="false" ht="11.25" hidden="false" customHeight="false" outlineLevel="0" collapsed="false">
      <c r="O1263" s="2"/>
      <c r="P1263" s="2"/>
      <c r="Q1263" s="2"/>
      <c r="R1263" s="2"/>
      <c r="S1263" s="2"/>
      <c r="T1263" s="2"/>
    </row>
    <row r="1264" customFormat="false" ht="11.25" hidden="false" customHeight="false" outlineLevel="0" collapsed="false">
      <c r="O1264" s="2"/>
      <c r="P1264" s="2"/>
      <c r="Q1264" s="2"/>
      <c r="R1264" s="2"/>
      <c r="S1264" s="2"/>
      <c r="T1264" s="2"/>
    </row>
    <row r="1265" customFormat="false" ht="11.25" hidden="false" customHeight="false" outlineLevel="0" collapsed="false">
      <c r="O1265" s="2"/>
      <c r="P1265" s="2"/>
      <c r="Q1265" s="2"/>
      <c r="R1265" s="2"/>
      <c r="S1265" s="2"/>
      <c r="T1265" s="2"/>
    </row>
    <row r="1266" customFormat="false" ht="11.25" hidden="false" customHeight="false" outlineLevel="0" collapsed="false">
      <c r="O1266" s="2"/>
      <c r="P1266" s="2"/>
      <c r="Q1266" s="2"/>
      <c r="R1266" s="2"/>
      <c r="S1266" s="2"/>
      <c r="T1266" s="2"/>
    </row>
    <row r="1267" customFormat="false" ht="11.25" hidden="false" customHeight="false" outlineLevel="0" collapsed="false">
      <c r="O1267" s="2"/>
      <c r="P1267" s="2"/>
      <c r="Q1267" s="2"/>
      <c r="R1267" s="2"/>
      <c r="S1267" s="2"/>
      <c r="T1267" s="2"/>
    </row>
    <row r="1268" customFormat="false" ht="11.25" hidden="false" customHeight="false" outlineLevel="0" collapsed="false">
      <c r="O1268" s="2"/>
      <c r="P1268" s="2"/>
      <c r="Q1268" s="2"/>
      <c r="R1268" s="2"/>
      <c r="S1268" s="2"/>
      <c r="T1268" s="2"/>
    </row>
    <row r="1269" customFormat="false" ht="11.25" hidden="false" customHeight="false" outlineLevel="0" collapsed="false">
      <c r="O1269" s="2"/>
      <c r="P1269" s="2"/>
      <c r="Q1269" s="2"/>
      <c r="R1269" s="2"/>
      <c r="S1269" s="2"/>
      <c r="T1269" s="2"/>
    </row>
    <row r="1270" customFormat="false" ht="11.25" hidden="false" customHeight="false" outlineLevel="0" collapsed="false">
      <c r="O1270" s="2"/>
      <c r="P1270" s="2"/>
      <c r="Q1270" s="2"/>
      <c r="R1270" s="2"/>
      <c r="S1270" s="2"/>
      <c r="T1270" s="2"/>
    </row>
  </sheetData>
  <printOptions headings="false" gridLines="false" gridLinesSet="true" horizontalCentered="false" verticalCentered="false"/>
  <pageMargins left="0.25" right="0.25" top="0.579861111111111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I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23" activeCellId="0" sqref="L2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.41"/>
    <col collapsed="false" customWidth="true" hidden="false" outlineLevel="0" max="2" min="2" style="55" width="14.41"/>
    <col collapsed="false" customWidth="false" hidden="false" outlineLevel="0" max="3" min="3" style="1" width="9.14"/>
    <col collapsed="false" customWidth="true" hidden="false" outlineLevel="0" max="4" min="4" style="1" width="15.85"/>
    <col collapsed="false" customWidth="true" hidden="false" outlineLevel="0" max="5" min="5" style="1" width="15.56"/>
    <col collapsed="false" customWidth="false" hidden="false" outlineLevel="0" max="7" min="6" style="1" width="9.14"/>
    <col collapsed="false" customWidth="true" hidden="false" outlineLevel="0" max="8" min="8" style="1" width="12.28"/>
    <col collapsed="false" customWidth="true" hidden="false" outlineLevel="0" max="9" min="9" style="1" width="11.99"/>
    <col collapsed="false" customWidth="false" hidden="false" outlineLevel="0" max="257" min="10" style="1" width="9.14"/>
  </cols>
  <sheetData>
    <row r="1" customFormat="false" ht="4.5" hidden="false" customHeight="true" outlineLevel="0" collapsed="false"/>
    <row r="2" customFormat="false" ht="11.25" hidden="false" customHeight="false" outlineLevel="0" collapsed="false">
      <c r="B2" s="179" t="s">
        <v>185</v>
      </c>
      <c r="C2" s="252" t="n">
        <v>9.986</v>
      </c>
      <c r="D2" s="1" t="s">
        <v>186</v>
      </c>
    </row>
    <row r="3" customFormat="false" ht="11.25" hidden="false" customHeight="false" outlineLevel="0" collapsed="false">
      <c r="B3" s="180" t="s">
        <v>187</v>
      </c>
      <c r="C3" s="253" t="n">
        <v>144.35</v>
      </c>
      <c r="D3" s="1" t="s">
        <v>188</v>
      </c>
    </row>
    <row r="4" customFormat="false" ht="11.25" hidden="false" customHeight="false" outlineLevel="0" collapsed="false">
      <c r="B4" s="180" t="s">
        <v>189</v>
      </c>
      <c r="C4" s="253" t="n">
        <v>8.5</v>
      </c>
    </row>
    <row r="5" customFormat="false" ht="11.25" hidden="false" customHeight="false" outlineLevel="0" collapsed="false">
      <c r="B5" s="180" t="s">
        <v>190</v>
      </c>
      <c r="C5" s="85" t="n">
        <v>16</v>
      </c>
    </row>
    <row r="6" customFormat="false" ht="11.25" hidden="false" customHeight="false" outlineLevel="0" collapsed="false">
      <c r="B6" s="180" t="s">
        <v>191</v>
      </c>
      <c r="C6" s="85" t="n">
        <v>832</v>
      </c>
    </row>
    <row r="7" customFormat="false" ht="12" hidden="false" customHeight="false" outlineLevel="0" collapsed="false">
      <c r="B7" s="254" t="s">
        <v>192</v>
      </c>
      <c r="C7" s="29" t="n">
        <v>28</v>
      </c>
    </row>
    <row r="8" customFormat="false" ht="11.25" hidden="false" customHeight="false" outlineLevel="0" collapsed="false">
      <c r="B8" s="255" t="s">
        <v>193</v>
      </c>
      <c r="C8" s="256" t="n">
        <f aca="false">C5*C6</f>
        <v>13312</v>
      </c>
      <c r="E8" s="257"/>
      <c r="F8" s="258"/>
      <c r="G8" s="259" t="s">
        <v>194</v>
      </c>
      <c r="H8" s="258"/>
      <c r="I8" s="39"/>
    </row>
    <row r="9" customFormat="false" ht="11.25" hidden="false" customHeight="false" outlineLevel="0" collapsed="false">
      <c r="B9" s="260" t="s">
        <v>195</v>
      </c>
      <c r="C9" s="261" t="n">
        <f aca="false">C8*C4</f>
        <v>113152</v>
      </c>
    </row>
    <row r="10" customFormat="false" ht="12" hidden="false" customHeight="false" outlineLevel="0" collapsed="false">
      <c r="B10" s="262" t="s">
        <v>196</v>
      </c>
      <c r="C10" s="263" t="n">
        <f aca="false">C3/C2</f>
        <v>14.4552373322652</v>
      </c>
    </row>
    <row r="12" customFormat="false" ht="11.25" hidden="false" customHeight="false" outlineLevel="0" collapsed="false">
      <c r="D12" s="50" t="s">
        <v>197</v>
      </c>
      <c r="F12" s="50" t="s">
        <v>198</v>
      </c>
      <c r="G12" s="50" t="s">
        <v>199</v>
      </c>
      <c r="H12" s="50" t="s">
        <v>200</v>
      </c>
    </row>
    <row r="13" customFormat="false" ht="11.25" hidden="false" customHeight="false" outlineLevel="0" collapsed="false">
      <c r="E13" s="55" t="s">
        <v>201</v>
      </c>
      <c r="F13" s="264" t="n">
        <f aca="false">$C$3</f>
        <v>144.35</v>
      </c>
      <c r="G13" s="1" t="n">
        <f aca="false">$C$7</f>
        <v>28</v>
      </c>
      <c r="H13" s="70" t="n">
        <f aca="false">$C$8</f>
        <v>13312</v>
      </c>
      <c r="I13" s="265" t="n">
        <f aca="false">F13*G13*H13</f>
        <v>53804441.6</v>
      </c>
    </row>
    <row r="14" customFormat="false" ht="12" hidden="false" customHeight="false" outlineLevel="0" collapsed="false">
      <c r="E14" s="55" t="s">
        <v>202</v>
      </c>
      <c r="F14" s="73" t="n">
        <f aca="false">$C$2</f>
        <v>9.986</v>
      </c>
      <c r="G14" s="1" t="n">
        <f aca="false">$C$7</f>
        <v>28</v>
      </c>
      <c r="H14" s="70" t="n">
        <f aca="false">$C$9</f>
        <v>113152</v>
      </c>
      <c r="I14" s="266" t="n">
        <f aca="false">F14*G14*H14</f>
        <v>31638204.416</v>
      </c>
    </row>
    <row r="15" customFormat="false" ht="12.75" hidden="false" customHeight="false" outlineLevel="0" collapsed="false">
      <c r="I15" s="267" t="n">
        <f aca="false">I13-I14</f>
        <v>22166237.184</v>
      </c>
    </row>
    <row r="18" customFormat="false" ht="11.25" hidden="false" customHeight="false" outlineLevel="0" collapsed="false">
      <c r="D18" s="50" t="s">
        <v>203</v>
      </c>
      <c r="F18" s="50" t="s">
        <v>198</v>
      </c>
      <c r="G18" s="50" t="s">
        <v>199</v>
      </c>
      <c r="H18" s="50" t="s">
        <v>200</v>
      </c>
    </row>
    <row r="19" customFormat="false" ht="11.25" hidden="false" customHeight="false" outlineLevel="0" collapsed="false">
      <c r="E19" s="55" t="s">
        <v>204</v>
      </c>
      <c r="F19" s="264" t="n">
        <f aca="false">$C$3</f>
        <v>144.35</v>
      </c>
      <c r="G19" s="1" t="n">
        <f aca="false">$C$7</f>
        <v>28</v>
      </c>
      <c r="H19" s="70" t="n">
        <f aca="false">$C$8</f>
        <v>13312</v>
      </c>
      <c r="I19" s="265" t="n">
        <f aca="false">F19*G19*H19</f>
        <v>53804441.6</v>
      </c>
    </row>
    <row r="20" customFormat="false" ht="12" hidden="false" customHeight="false" outlineLevel="0" collapsed="false">
      <c r="E20" s="55" t="s">
        <v>205</v>
      </c>
      <c r="F20" s="73" t="n">
        <f aca="false">$C$2</f>
        <v>9.986</v>
      </c>
      <c r="G20" s="1" t="n">
        <f aca="false">$C$7</f>
        <v>28</v>
      </c>
      <c r="H20" s="70" t="n">
        <f aca="false">$C$9</f>
        <v>113152</v>
      </c>
      <c r="I20" s="266" t="n">
        <f aca="false">F20*G20*H20</f>
        <v>31638204.416</v>
      </c>
    </row>
    <row r="21" customFormat="false" ht="12.75" hidden="false" customHeight="false" outlineLevel="0" collapsed="false">
      <c r="I21" s="267" t="n">
        <f aca="false">I20-I19</f>
        <v>-22166237.184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O6" activeCellId="0" sqref="O6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257" min="1" style="1" width="9.14"/>
  </cols>
  <sheetData>
    <row r="1" customFormat="false" ht="11.25" hidden="false" customHeight="false" outlineLevel="0" collapsed="false">
      <c r="A1" s="74" t="n">
        <f aca="true">TODAY()</f>
        <v>45926</v>
      </c>
    </row>
    <row r="4" customFormat="false" ht="11.25" hidden="false" customHeight="false" outlineLevel="0" collapsed="false">
      <c r="B4" s="69" t="n">
        <f aca="false">DATE(YEAR($A$1),MONTH($A$1)+1,1)</f>
        <v>45931</v>
      </c>
      <c r="C4" s="268" t="e">
        <f aca="false">VLOOKUP($B4,Curves!$A$2:$J$32,2,0)+VLOOKUP($B4,Curves!$A$2:$J$32,3,0)</f>
        <v>#N/A</v>
      </c>
    </row>
    <row r="5" customFormat="false" ht="11.25" hidden="false" customHeight="false" outlineLevel="0" collapsed="false">
      <c r="B5" s="69" t="n">
        <f aca="false">DATE(YEAR(B4),MONTH(B4)+1,1)</f>
        <v>45962</v>
      </c>
      <c r="C5" s="268" t="e">
        <f aca="false">VLOOKUP($B5,Curves!$A$2:$J$32,2,0)+VLOOKUP($B5,Curves!$A$2:$J$32,3,0)</f>
        <v>#N/A</v>
      </c>
    </row>
    <row r="6" customFormat="false" ht="11.25" hidden="false" customHeight="false" outlineLevel="0" collapsed="false">
      <c r="B6" s="69" t="n">
        <f aca="false">DATE(YEAR(B5),MONTH(B5)+1,1)</f>
        <v>45992</v>
      </c>
      <c r="C6" s="268" t="e">
        <f aca="false">VLOOKUP($B6,Curves!$A$2:$J$32,2,0)+VLOOKUP($B6,Curves!$A$2:$J$32,3,0)</f>
        <v>#N/A</v>
      </c>
    </row>
    <row r="7" customFormat="false" ht="11.25" hidden="false" customHeight="false" outlineLevel="0" collapsed="false">
      <c r="B7" s="69" t="n">
        <f aca="false">DATE(YEAR(B6),MONTH(B6)+1,1)</f>
        <v>46023</v>
      </c>
      <c r="C7" s="268" t="e">
        <f aca="false">VLOOKUP($B7,Curves!$A$2:$J$32,2,0)+VLOOKUP($B7,Curves!$A$2:$J$32,3,0)</f>
        <v>#N/A</v>
      </c>
    </row>
    <row r="8" customFormat="false" ht="11.25" hidden="false" customHeight="false" outlineLevel="0" collapsed="false">
      <c r="B8" s="69" t="n">
        <f aca="false">DATE(YEAR(B7),MONTH(B7)+1,1)</f>
        <v>46054</v>
      </c>
      <c r="C8" s="268" t="e">
        <f aca="false">VLOOKUP($B8,Curves!$A$2:$J$32,2,0)+VLOOKUP($B8,Curves!$A$2:$J$32,3,0)</f>
        <v>#N/A</v>
      </c>
    </row>
    <row r="9" customFormat="false" ht="11.25" hidden="false" customHeight="false" outlineLevel="0" collapsed="false">
      <c r="B9" s="69" t="n">
        <f aca="false">DATE(YEAR(B8),MONTH(B8)+1,1)</f>
        <v>46082</v>
      </c>
      <c r="C9" s="268" t="e">
        <f aca="false">VLOOKUP($B9,Curves!$A$2:$J$32,2,0)+VLOOKUP($B9,Curves!$A$2:$J$32,3,0)</f>
        <v>#N/A</v>
      </c>
    </row>
    <row r="10" customFormat="false" ht="11.25" hidden="false" customHeight="false" outlineLevel="0" collapsed="false">
      <c r="B10" s="69" t="n">
        <f aca="false">DATE(YEAR(B9),MONTH(B9)+1,1)</f>
        <v>46113</v>
      </c>
      <c r="C10" s="268" t="e">
        <f aca="false">VLOOKUP($B10,Curves!$A$2:$J$32,2,0)+VLOOKUP($B10,Curves!$A$2:$J$32,3,0)</f>
        <v>#N/A</v>
      </c>
    </row>
    <row r="11" customFormat="false" ht="11.25" hidden="false" customHeight="false" outlineLevel="0" collapsed="false">
      <c r="B11" s="69" t="n">
        <f aca="false">DATE(YEAR(B10),MONTH(B10)+1,1)</f>
        <v>46143</v>
      </c>
      <c r="C11" s="268" t="e">
        <f aca="false">VLOOKUP($B11,Curves!$A$2:$J$32,2,0)+VLOOKUP($B11,Curves!$A$2:$J$32,3,0)</f>
        <v>#N/A</v>
      </c>
    </row>
    <row r="12" customFormat="false" ht="11.25" hidden="false" customHeight="false" outlineLevel="0" collapsed="false">
      <c r="B12" s="69" t="n">
        <f aca="false">DATE(YEAR(B11),MONTH(B11)+1,1)</f>
        <v>46174</v>
      </c>
      <c r="C12" s="268" t="e">
        <f aca="false">VLOOKUP($B12,Curves!$A$2:$J$32,2,0)+VLOOKUP($B12,Curves!$A$2:$J$32,3,0)</f>
        <v>#N/A</v>
      </c>
    </row>
    <row r="13" customFormat="false" ht="11.25" hidden="false" customHeight="false" outlineLevel="0" collapsed="false">
      <c r="B13" s="69" t="n">
        <f aca="false">DATE(YEAR(B12),MONTH(B12)+1,1)</f>
        <v>46204</v>
      </c>
      <c r="C13" s="268" t="e">
        <f aca="false">VLOOKUP($B13,Curves!$A$2:$J$32,2,0)+VLOOKUP($B13,Curves!$A$2:$J$32,3,0)</f>
        <v>#N/A</v>
      </c>
    </row>
    <row r="14" customFormat="false" ht="11.25" hidden="false" customHeight="false" outlineLevel="0" collapsed="false">
      <c r="B14" s="69" t="n">
        <f aca="false">DATE(YEAR(B13),MONTH(B13)+1,1)</f>
        <v>46235</v>
      </c>
      <c r="C14" s="268" t="e">
        <f aca="false">VLOOKUP($B14,Curves!$A$2:$J$32,2,0)+VLOOKUP($B14,Curves!$A$2:$J$32,3,0)</f>
        <v>#N/A</v>
      </c>
    </row>
    <row r="15" customFormat="false" ht="11.25" hidden="false" customHeight="false" outlineLevel="0" collapsed="false">
      <c r="B15" s="69" t="n">
        <f aca="false">DATE(YEAR(B14),MONTH(B14)+1,1)</f>
        <v>46266</v>
      </c>
      <c r="C15" s="268" t="e">
        <f aca="false">VLOOKUP($B15,Curves!$A$2:$J$32,2,0)+VLOOKUP($B15,Curves!$A$2:$J$32,3,0)</f>
        <v>#N/A</v>
      </c>
    </row>
    <row r="16" customFormat="false" ht="11.25" hidden="false" customHeight="false" outlineLevel="0" collapsed="false">
      <c r="B16" s="69" t="n">
        <f aca="false">DATE(YEAR(B15),MONTH(B15)+1,1)</f>
        <v>46296</v>
      </c>
      <c r="C16" s="268" t="e">
        <f aca="false">VLOOKUP($B16,Curves!$A$2:$J$32,2,0)+VLOOKUP($B16,Curves!$A$2:$J$32,3,0)</f>
        <v>#N/A</v>
      </c>
    </row>
    <row r="17" customFormat="false" ht="11.25" hidden="false" customHeight="false" outlineLevel="0" collapsed="false">
      <c r="B17" s="69" t="n">
        <f aca="false">DATE(YEAR(B16),MONTH(B16)+1,1)</f>
        <v>46327</v>
      </c>
      <c r="C17" s="268" t="e">
        <f aca="false">VLOOKUP($B17,Curves!$A$2:$J$32,2,0)+VLOOKUP($B17,Curves!$A$2:$J$32,3,0)</f>
        <v>#N/A</v>
      </c>
    </row>
    <row r="18" customFormat="false" ht="11.25" hidden="false" customHeight="false" outlineLevel="0" collapsed="false">
      <c r="B18" s="69" t="n">
        <f aca="false">DATE(YEAR(B17),MONTH(B17)+1,1)</f>
        <v>46357</v>
      </c>
      <c r="C18" s="268" t="e">
        <f aca="false">VLOOKUP($B18,Curves!$A$2:$J$32,2,0)+VLOOKUP($B18,Curves!$A$2:$J$32,3,0)</f>
        <v>#N/A</v>
      </c>
    </row>
    <row r="19" customFormat="false" ht="11.25" hidden="false" customHeight="false" outlineLevel="0" collapsed="false">
      <c r="B19" s="69" t="n">
        <f aca="false">DATE(YEAR(B18),MONTH(B18)+1,1)</f>
        <v>46388</v>
      </c>
      <c r="C19" s="268" t="e">
        <f aca="false">VLOOKUP($B19,Curves!$A$2:$J$32,2,0)+VLOOKUP($B19,Curves!$A$2:$J$32,3,0)</f>
        <v>#N/A</v>
      </c>
    </row>
    <row r="20" customFormat="false" ht="11.25" hidden="false" customHeight="false" outlineLevel="0" collapsed="false">
      <c r="B20" s="69" t="n">
        <f aca="false">DATE(YEAR(B19),MONTH(B19)+1,1)</f>
        <v>46419</v>
      </c>
      <c r="C20" s="268" t="e">
        <f aca="false">VLOOKUP($B20,Curves!$A$2:$J$32,2,0)+VLOOKUP($B20,Curves!$A$2:$J$32,3,0)</f>
        <v>#N/A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0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8" topLeftCell="DF10" activePane="bottomRight" state="frozen"/>
      <selection pane="topLeft" activeCell="A1" activeCellId="0" sqref="A1"/>
      <selection pane="topRight" activeCell="DF1" activeCellId="0" sqref="DF1"/>
      <selection pane="bottomLeft" activeCell="A10" activeCellId="0" sqref="A10"/>
      <selection pane="bottomRight" activeCell="DI15" activeCellId="0" sqref="DI15"/>
    </sheetView>
  </sheetViews>
  <sheetFormatPr defaultColWidth="11.70703125" defaultRowHeight="11.25" customHeight="true" zeroHeight="false" outlineLevelRow="0" outlineLevelCol="0"/>
  <cols>
    <col collapsed="false" customWidth="false" hidden="false" outlineLevel="0" max="3" min="1" style="1" width="11.7"/>
    <col collapsed="false" customWidth="false" hidden="false" outlineLevel="0" max="4" min="4" style="69" width="11.7"/>
    <col collapsed="false" customWidth="false" hidden="false" outlineLevel="0" max="5" min="5" style="2" width="11.7"/>
    <col collapsed="false" customWidth="false" hidden="false" outlineLevel="0" max="11" min="6" style="1" width="11.7"/>
    <col collapsed="false" customWidth="false" hidden="false" outlineLevel="0" max="12" min="12" style="228" width="11.7"/>
    <col collapsed="false" customWidth="false" hidden="false" outlineLevel="0" max="13" min="13" style="229" width="11.7"/>
    <col collapsed="false" customWidth="false" hidden="false" outlineLevel="0" max="15" min="14" style="2" width="11.7"/>
    <col collapsed="false" customWidth="false" hidden="false" outlineLevel="0" max="16" min="16" style="1" width="11.7"/>
    <col collapsed="false" customWidth="false" hidden="false" outlineLevel="0" max="17" min="17" style="228" width="11.7"/>
    <col collapsed="false" customWidth="false" hidden="false" outlineLevel="0" max="18" min="18" style="229" width="11.7"/>
    <col collapsed="false" customWidth="false" hidden="false" outlineLevel="0" max="23" min="19" style="2" width="11.7"/>
    <col collapsed="false" customWidth="false" hidden="false" outlineLevel="0" max="24" min="24" style="269" width="11.7"/>
    <col collapsed="false" customWidth="false" hidden="false" outlineLevel="0" max="25" min="25" style="229" width="11.7"/>
    <col collapsed="false" customWidth="false" hidden="false" outlineLevel="0" max="37" min="26" style="2" width="11.7"/>
    <col collapsed="false" customWidth="false" hidden="false" outlineLevel="0" max="47" min="38" style="1" width="11.7"/>
    <col collapsed="false" customWidth="false" hidden="false" outlineLevel="0" max="49" min="48" style="55" width="11.7"/>
    <col collapsed="false" customWidth="false" hidden="false" outlineLevel="0" max="50" min="50" style="158" width="11.7"/>
    <col collapsed="false" customWidth="false" hidden="false" outlineLevel="0" max="74" min="51" style="1" width="11.7"/>
    <col collapsed="false" customWidth="false" hidden="false" outlineLevel="0" max="77" min="75" style="158" width="11.7"/>
    <col collapsed="false" customWidth="false" hidden="false" outlineLevel="0" max="83" min="78" style="1" width="11.7"/>
    <col collapsed="false" customWidth="false" hidden="false" outlineLevel="0" max="85" min="84" style="158" width="11.7"/>
    <col collapsed="false" customWidth="false" hidden="false" outlineLevel="0" max="86" min="86" style="70" width="11.7"/>
    <col collapsed="false" customWidth="false" hidden="false" outlineLevel="0" max="122" min="87" style="1" width="11.7"/>
    <col collapsed="false" customWidth="false" hidden="false" outlineLevel="0" max="125" min="123" style="158" width="11.7"/>
    <col collapsed="false" customWidth="false" hidden="false" outlineLevel="0" max="257" min="126" style="1" width="11.7"/>
  </cols>
  <sheetData>
    <row r="1" customFormat="false" ht="12" hidden="false" customHeight="false" outlineLevel="0" collapsed="false">
      <c r="A1" s="74" t="n">
        <f aca="true">TODAY()</f>
        <v>45926</v>
      </c>
      <c r="D1" s="83" t="n">
        <v>1</v>
      </c>
      <c r="E1" s="2" t="n">
        <v>2</v>
      </c>
      <c r="F1" s="83" t="n">
        <v>3</v>
      </c>
      <c r="G1" s="83" t="n">
        <v>4</v>
      </c>
      <c r="H1" s="2" t="n">
        <v>5</v>
      </c>
      <c r="I1" s="83" t="n">
        <v>6</v>
      </c>
      <c r="J1" s="2" t="n">
        <v>7</v>
      </c>
      <c r="K1" s="83" t="n">
        <v>8</v>
      </c>
      <c r="L1" s="83" t="n">
        <v>9</v>
      </c>
      <c r="M1" s="2" t="n">
        <v>10</v>
      </c>
      <c r="N1" s="83" t="n">
        <v>11</v>
      </c>
      <c r="O1" s="2" t="n">
        <v>12</v>
      </c>
      <c r="P1" s="83" t="n">
        <v>13</v>
      </c>
      <c r="Q1" s="83" t="n">
        <v>14</v>
      </c>
      <c r="R1" s="2" t="n">
        <v>15</v>
      </c>
      <c r="S1" s="83" t="n">
        <v>16</v>
      </c>
      <c r="T1" s="2" t="n">
        <v>17</v>
      </c>
      <c r="U1" s="83" t="n">
        <v>18</v>
      </c>
      <c r="V1" s="83" t="n">
        <v>19</v>
      </c>
      <c r="W1" s="2" t="n">
        <v>20</v>
      </c>
      <c r="X1" s="83" t="n">
        <v>21</v>
      </c>
      <c r="Y1" s="2" t="n">
        <v>22</v>
      </c>
      <c r="Z1" s="83" t="n">
        <v>23</v>
      </c>
      <c r="AA1" s="83" t="n">
        <v>24</v>
      </c>
      <c r="AB1" s="2" t="n">
        <v>25</v>
      </c>
      <c r="AC1" s="83" t="n">
        <v>26</v>
      </c>
      <c r="AD1" s="2" t="n">
        <v>27</v>
      </c>
      <c r="AE1" s="83" t="n">
        <v>28</v>
      </c>
      <c r="AF1" s="83" t="n">
        <v>29</v>
      </c>
      <c r="AG1" s="2" t="n">
        <v>30</v>
      </c>
      <c r="AH1" s="83" t="n">
        <v>31</v>
      </c>
      <c r="AI1" s="2" t="n">
        <v>32</v>
      </c>
      <c r="AJ1" s="83" t="n">
        <v>33</v>
      </c>
      <c r="AK1" s="83" t="n">
        <v>34</v>
      </c>
      <c r="AL1" s="2" t="n">
        <v>35</v>
      </c>
      <c r="AM1" s="83" t="n">
        <v>36</v>
      </c>
      <c r="AN1" s="2" t="n">
        <v>37</v>
      </c>
      <c r="AO1" s="83" t="n">
        <v>38</v>
      </c>
      <c r="AP1" s="83" t="n">
        <v>39</v>
      </c>
      <c r="AQ1" s="2" t="n">
        <v>40</v>
      </c>
      <c r="AR1" s="83" t="n">
        <v>41</v>
      </c>
      <c r="AS1" s="2" t="n">
        <v>42</v>
      </c>
      <c r="AT1" s="83" t="n">
        <v>43</v>
      </c>
      <c r="AU1" s="83" t="n">
        <v>44</v>
      </c>
      <c r="AV1" s="2" t="n">
        <v>45</v>
      </c>
      <c r="AW1" s="83" t="n">
        <v>46</v>
      </c>
      <c r="AX1" s="2" t="n">
        <v>47</v>
      </c>
      <c r="AY1" s="83" t="n">
        <v>48</v>
      </c>
      <c r="AZ1" s="83" t="n">
        <v>49</v>
      </c>
      <c r="BA1" s="2" t="n">
        <v>50</v>
      </c>
      <c r="BB1" s="83" t="n">
        <v>51</v>
      </c>
      <c r="BC1" s="2" t="n">
        <v>52</v>
      </c>
      <c r="BD1" s="83" t="n">
        <v>53</v>
      </c>
      <c r="BE1" s="83" t="n">
        <v>54</v>
      </c>
      <c r="BF1" s="2" t="n">
        <v>55</v>
      </c>
      <c r="BG1" s="83" t="n">
        <v>56</v>
      </c>
      <c r="BH1" s="2" t="n">
        <v>57</v>
      </c>
      <c r="BI1" s="83" t="n">
        <v>58</v>
      </c>
      <c r="BJ1" s="83" t="n">
        <v>59</v>
      </c>
      <c r="BK1" s="2" t="n">
        <v>60</v>
      </c>
      <c r="BL1" s="83" t="n">
        <v>61</v>
      </c>
      <c r="BM1" s="2" t="n">
        <v>62</v>
      </c>
      <c r="BN1" s="83" t="n">
        <v>63</v>
      </c>
      <c r="BO1" s="83" t="n">
        <v>64</v>
      </c>
      <c r="BP1" s="2" t="n">
        <v>65</v>
      </c>
      <c r="BQ1" s="83" t="n">
        <v>66</v>
      </c>
      <c r="BR1" s="2" t="n">
        <v>67</v>
      </c>
      <c r="BS1" s="83" t="n">
        <v>68</v>
      </c>
      <c r="BT1" s="83" t="n">
        <v>69</v>
      </c>
      <c r="BU1" s="2" t="n">
        <v>70</v>
      </c>
      <c r="BV1" s="83" t="n">
        <v>71</v>
      </c>
      <c r="BW1" s="2" t="n">
        <v>72</v>
      </c>
      <c r="BX1" s="83" t="n">
        <v>73</v>
      </c>
      <c r="BY1" s="83" t="n">
        <v>74</v>
      </c>
      <c r="BZ1" s="2" t="n">
        <v>75</v>
      </c>
      <c r="CA1" s="83" t="n">
        <v>76</v>
      </c>
      <c r="CB1" s="2" t="n">
        <v>77</v>
      </c>
      <c r="CC1" s="83" t="n">
        <v>78</v>
      </c>
      <c r="CD1" s="83" t="n">
        <v>79</v>
      </c>
      <c r="CE1" s="2" t="n">
        <v>80</v>
      </c>
      <c r="CF1" s="83" t="n">
        <v>81</v>
      </c>
      <c r="CG1" s="2" t="n">
        <v>82</v>
      </c>
      <c r="CH1" s="83" t="n">
        <v>83</v>
      </c>
      <c r="CI1" s="83" t="n">
        <v>84</v>
      </c>
      <c r="CJ1" s="2" t="n">
        <v>85</v>
      </c>
      <c r="CK1" s="83" t="n">
        <v>86</v>
      </c>
      <c r="CL1" s="2" t="n">
        <v>87</v>
      </c>
      <c r="CM1" s="83" t="n">
        <v>88</v>
      </c>
      <c r="CN1" s="83" t="n">
        <v>89</v>
      </c>
      <c r="CO1" s="2" t="n">
        <v>90</v>
      </c>
      <c r="CP1" s="83" t="n">
        <v>91</v>
      </c>
      <c r="CQ1" s="2" t="n">
        <v>92</v>
      </c>
      <c r="CR1" s="83" t="n">
        <v>93</v>
      </c>
      <c r="CS1" s="83" t="n">
        <v>94</v>
      </c>
      <c r="CT1" s="2" t="n">
        <v>95</v>
      </c>
      <c r="CU1" s="83" t="n">
        <v>96</v>
      </c>
      <c r="CV1" s="2" t="n">
        <v>97</v>
      </c>
      <c r="CW1" s="83" t="n">
        <v>98</v>
      </c>
      <c r="CX1" s="83" t="n">
        <v>99</v>
      </c>
      <c r="CY1" s="2" t="n">
        <v>100</v>
      </c>
      <c r="CZ1" s="83" t="n">
        <v>101</v>
      </c>
      <c r="DA1" s="2" t="n">
        <v>102</v>
      </c>
      <c r="DB1" s="83" t="n">
        <v>103</v>
      </c>
      <c r="DC1" s="83" t="n">
        <v>104</v>
      </c>
      <c r="DD1" s="2" t="n">
        <v>105</v>
      </c>
      <c r="DE1" s="83" t="n">
        <v>106</v>
      </c>
      <c r="DF1" s="2" t="n">
        <v>107</v>
      </c>
      <c r="DG1" s="83" t="n">
        <v>108</v>
      </c>
      <c r="DH1" s="83" t="n">
        <v>109</v>
      </c>
      <c r="DI1" s="2" t="n">
        <v>110</v>
      </c>
      <c r="DJ1" s="83" t="n">
        <v>111</v>
      </c>
      <c r="DK1" s="2" t="n">
        <v>112</v>
      </c>
      <c r="DL1" s="83" t="n">
        <v>113</v>
      </c>
      <c r="DM1" s="83" t="n">
        <v>114</v>
      </c>
      <c r="DN1" s="2" t="n">
        <v>115</v>
      </c>
      <c r="DO1" s="83" t="n">
        <v>116</v>
      </c>
      <c r="DP1" s="2" t="n">
        <v>117</v>
      </c>
      <c r="DQ1" s="83" t="n">
        <v>118</v>
      </c>
      <c r="DR1" s="83" t="n">
        <v>119</v>
      </c>
      <c r="DS1" s="2" t="n">
        <v>120</v>
      </c>
      <c r="DT1" s="83" t="n">
        <v>121</v>
      </c>
      <c r="DU1" s="2" t="n">
        <v>122</v>
      </c>
      <c r="DV1" s="83" t="n">
        <v>123</v>
      </c>
      <c r="DW1" s="83" t="n">
        <v>124</v>
      </c>
      <c r="DX1" s="2" t="n">
        <v>125</v>
      </c>
      <c r="DY1" s="83" t="n">
        <v>126</v>
      </c>
      <c r="DZ1" s="2" t="n">
        <v>127</v>
      </c>
      <c r="EA1" s="83" t="n">
        <v>128</v>
      </c>
      <c r="EB1" s="83" t="n">
        <v>129</v>
      </c>
      <c r="EC1" s="2" t="n">
        <v>130</v>
      </c>
      <c r="ED1" s="83" t="n">
        <v>131</v>
      </c>
      <c r="EE1" s="2" t="n">
        <v>132</v>
      </c>
      <c r="EF1" s="83" t="n">
        <v>133</v>
      </c>
      <c r="EG1" s="83" t="n">
        <v>134</v>
      </c>
      <c r="EH1" s="2" t="n">
        <v>135</v>
      </c>
      <c r="EI1" s="83" t="n">
        <v>136</v>
      </c>
      <c r="EJ1" s="2" t="n">
        <v>137</v>
      </c>
      <c r="EK1" s="83" t="n">
        <v>138</v>
      </c>
      <c r="EL1" s="83" t="n">
        <v>139</v>
      </c>
      <c r="EM1" s="2" t="n">
        <v>140</v>
      </c>
      <c r="EN1" s="83" t="n">
        <v>141</v>
      </c>
      <c r="EO1" s="2" t="n">
        <v>142</v>
      </c>
      <c r="EP1" s="83" t="n">
        <v>143</v>
      </c>
    </row>
    <row r="2" customFormat="false" ht="11.25" hidden="false" customHeight="false" outlineLevel="0" collapsed="false">
      <c r="I2" s="179" t="s">
        <v>206</v>
      </c>
      <c r="J2" s="14" t="n">
        <v>16</v>
      </c>
      <c r="L2" s="2"/>
      <c r="M2" s="2"/>
      <c r="Q2" s="2"/>
      <c r="R2" s="2"/>
      <c r="X2" s="270"/>
      <c r="Y2" s="2"/>
    </row>
    <row r="3" customFormat="false" ht="11.25" hidden="false" customHeight="true" outlineLevel="0" collapsed="false">
      <c r="A3" s="271" t="s">
        <v>207</v>
      </c>
      <c r="B3" s="271"/>
      <c r="I3" s="180" t="s">
        <v>208</v>
      </c>
      <c r="J3" s="19" t="n">
        <v>8</v>
      </c>
      <c r="L3" s="2"/>
      <c r="M3" s="2"/>
      <c r="Q3" s="272"/>
      <c r="R3" s="78"/>
      <c r="S3" s="78"/>
      <c r="T3" s="78"/>
      <c r="X3" s="270"/>
      <c r="Y3" s="2"/>
      <c r="AL3" s="163"/>
    </row>
    <row r="4" customFormat="false" ht="11.25" hidden="false" customHeight="false" outlineLevel="0" collapsed="false">
      <c r="A4" s="271"/>
      <c r="B4" s="271"/>
      <c r="D4" s="273"/>
      <c r="E4" s="78"/>
      <c r="I4" s="180" t="s">
        <v>209</v>
      </c>
      <c r="J4" s="253" t="n">
        <v>2</v>
      </c>
      <c r="L4" s="272"/>
      <c r="M4" s="78"/>
      <c r="N4" s="78"/>
      <c r="O4" s="78"/>
      <c r="Q4" s="2"/>
      <c r="R4" s="2"/>
      <c r="U4" s="272"/>
      <c r="V4" s="272"/>
      <c r="W4" s="78"/>
      <c r="X4" s="274"/>
      <c r="Y4" s="78"/>
      <c r="Z4" s="78"/>
      <c r="AA4" s="78"/>
      <c r="AB4" s="78"/>
      <c r="AC4" s="78"/>
      <c r="AD4" s="78"/>
      <c r="AE4" s="78"/>
      <c r="AF4" s="78" t="s">
        <v>210</v>
      </c>
      <c r="AG4" s="78"/>
      <c r="AH4" s="78" t="s">
        <v>211</v>
      </c>
      <c r="AI4" s="78"/>
      <c r="AJ4" s="78" t="s">
        <v>211</v>
      </c>
      <c r="AK4" s="78"/>
      <c r="AL4" s="78" t="s">
        <v>210</v>
      </c>
      <c r="AM4" s="78"/>
      <c r="AN4" s="78" t="s">
        <v>212</v>
      </c>
      <c r="AO4" s="78"/>
      <c r="AP4" s="275" t="s">
        <v>210</v>
      </c>
      <c r="AQ4" s="275"/>
      <c r="AR4" s="78" t="s">
        <v>211</v>
      </c>
      <c r="AS4" s="78"/>
      <c r="AT4" s="78" t="s">
        <v>211</v>
      </c>
      <c r="AU4" s="78"/>
      <c r="AV4" s="94" t="s">
        <v>210</v>
      </c>
      <c r="AW4" s="94" t="s">
        <v>213</v>
      </c>
      <c r="AX4" s="158" t="s">
        <v>214</v>
      </c>
      <c r="AY4" s="275" t="s">
        <v>210</v>
      </c>
      <c r="AZ4" s="275"/>
      <c r="BA4" s="276" t="s">
        <v>210</v>
      </c>
      <c r="BB4" s="275"/>
      <c r="BC4" s="275" t="s">
        <v>210</v>
      </c>
      <c r="BD4" s="275"/>
      <c r="BE4" s="275" t="s">
        <v>210</v>
      </c>
      <c r="BF4" s="275"/>
      <c r="BG4" s="275" t="s">
        <v>212</v>
      </c>
      <c r="BH4" s="275"/>
      <c r="BI4" s="275" t="s">
        <v>210</v>
      </c>
      <c r="BJ4" s="275"/>
      <c r="BK4" s="276" t="s">
        <v>210</v>
      </c>
      <c r="BL4" s="275"/>
      <c r="BM4" s="277" t="s">
        <v>212</v>
      </c>
      <c r="BN4" s="275"/>
      <c r="BO4" s="275" t="s">
        <v>212</v>
      </c>
      <c r="BP4" s="275"/>
      <c r="BQ4" s="275" t="s">
        <v>212</v>
      </c>
      <c r="BR4" s="275"/>
      <c r="BS4" s="275" t="s">
        <v>211</v>
      </c>
      <c r="BT4" s="275"/>
      <c r="BU4" s="275" t="s">
        <v>211</v>
      </c>
      <c r="BV4" s="275"/>
      <c r="BW4" s="158" t="s">
        <v>210</v>
      </c>
      <c r="BX4" s="158" t="s">
        <v>213</v>
      </c>
      <c r="BY4" s="158" t="s">
        <v>214</v>
      </c>
      <c r="BZ4" s="276" t="s">
        <v>210</v>
      </c>
      <c r="CA4" s="276"/>
      <c r="CB4" s="278" t="s">
        <v>211</v>
      </c>
      <c r="CC4" s="275"/>
      <c r="CD4" s="275" t="s">
        <v>212</v>
      </c>
      <c r="CE4" s="275"/>
      <c r="CF4" s="158" t="s">
        <v>210</v>
      </c>
      <c r="CG4" s="158" t="s">
        <v>213</v>
      </c>
      <c r="CH4" s="158" t="s">
        <v>214</v>
      </c>
      <c r="CI4" s="275" t="s">
        <v>210</v>
      </c>
      <c r="CJ4" s="275"/>
      <c r="CK4" s="275" t="s">
        <v>210</v>
      </c>
      <c r="CL4" s="275"/>
      <c r="CM4" s="275" t="s">
        <v>210</v>
      </c>
      <c r="CN4" s="275"/>
      <c r="CO4" s="275" t="s">
        <v>210</v>
      </c>
      <c r="CP4" s="275"/>
      <c r="CQ4" s="275" t="s">
        <v>210</v>
      </c>
      <c r="CR4" s="275"/>
      <c r="CS4" s="275" t="s">
        <v>211</v>
      </c>
      <c r="CT4" s="275"/>
      <c r="CU4" s="275" t="s">
        <v>211</v>
      </c>
      <c r="CV4" s="275"/>
      <c r="CW4" s="275" t="s">
        <v>210</v>
      </c>
      <c r="CX4" s="275"/>
      <c r="CY4" s="275" t="s">
        <v>211</v>
      </c>
      <c r="CZ4" s="275"/>
      <c r="DA4" s="275" t="s">
        <v>212</v>
      </c>
      <c r="DB4" s="275"/>
      <c r="DC4" s="275"/>
      <c r="DD4" s="275"/>
      <c r="DE4" s="275" t="s">
        <v>211</v>
      </c>
      <c r="DF4" s="275"/>
      <c r="DG4" s="275" t="s">
        <v>210</v>
      </c>
      <c r="DH4" s="275"/>
      <c r="DI4" s="275" t="s">
        <v>211</v>
      </c>
      <c r="DJ4" s="275"/>
      <c r="DK4" s="275" t="s">
        <v>211</v>
      </c>
      <c r="DL4" s="275"/>
      <c r="DM4" s="275" t="s">
        <v>212</v>
      </c>
      <c r="DN4" s="275"/>
      <c r="DO4" s="275" t="s">
        <v>212</v>
      </c>
      <c r="DP4" s="275"/>
      <c r="DQ4" s="275" t="s">
        <v>212</v>
      </c>
      <c r="DR4" s="275"/>
      <c r="DV4" s="275"/>
      <c r="DW4" s="275"/>
      <c r="DX4" s="275"/>
      <c r="DY4" s="275"/>
      <c r="DZ4" s="275" t="s">
        <v>212</v>
      </c>
      <c r="EA4" s="275"/>
      <c r="EB4" s="275" t="s">
        <v>210</v>
      </c>
      <c r="ED4" s="1" t="s">
        <v>211</v>
      </c>
      <c r="EF4" s="1" t="s">
        <v>212</v>
      </c>
      <c r="EH4" s="1" t="s">
        <v>212</v>
      </c>
      <c r="EJ4" s="1" t="s">
        <v>211</v>
      </c>
    </row>
    <row r="5" customFormat="false" ht="12.75" hidden="false" customHeight="true" outlineLevel="0" collapsed="false">
      <c r="A5" s="271"/>
      <c r="B5" s="271"/>
      <c r="D5" s="279"/>
      <c r="E5" s="1"/>
      <c r="I5" s="254" t="s">
        <v>189</v>
      </c>
      <c r="J5" s="280" t="n">
        <v>7.5</v>
      </c>
      <c r="L5" s="1"/>
      <c r="M5" s="1"/>
      <c r="N5" s="1"/>
      <c r="O5" s="1"/>
      <c r="Q5" s="1"/>
      <c r="R5" s="1"/>
      <c r="S5" s="1"/>
      <c r="T5" s="1"/>
      <c r="X5" s="268"/>
      <c r="Y5" s="1"/>
      <c r="Z5" s="28"/>
      <c r="AA5" s="1"/>
      <c r="AB5" s="1"/>
      <c r="AC5" s="1"/>
      <c r="AD5" s="1"/>
      <c r="AE5" s="1"/>
      <c r="AF5" s="275" t="n">
        <v>37043</v>
      </c>
      <c r="AG5" s="1"/>
      <c r="AH5" s="275" t="n">
        <v>37226</v>
      </c>
      <c r="AI5" s="1"/>
      <c r="AJ5" s="275" t="n">
        <v>37469</v>
      </c>
      <c r="AK5" s="1"/>
      <c r="AL5" s="281" t="n">
        <v>37438</v>
      </c>
      <c r="AM5" s="275"/>
      <c r="AN5" s="281" t="n">
        <v>37591</v>
      </c>
      <c r="AO5" s="281"/>
      <c r="AP5" s="275" t="n">
        <v>37622</v>
      </c>
      <c r="AQ5" s="275"/>
      <c r="AR5" s="275" t="n">
        <v>37773</v>
      </c>
      <c r="AS5" s="275"/>
      <c r="AT5" s="275" t="n">
        <v>37987</v>
      </c>
      <c r="AU5" s="275"/>
      <c r="AV5" s="69"/>
      <c r="AW5" s="69"/>
      <c r="AY5" s="275" t="n">
        <v>37043</v>
      </c>
      <c r="AZ5" s="275"/>
      <c r="BA5" s="275" t="n">
        <v>37073</v>
      </c>
      <c r="BB5" s="275"/>
      <c r="BC5" s="275" t="n">
        <v>37043</v>
      </c>
      <c r="BD5" s="275"/>
      <c r="BE5" s="275" t="n">
        <v>37104</v>
      </c>
      <c r="BF5" s="275"/>
      <c r="BG5" s="275" t="n">
        <v>37226</v>
      </c>
      <c r="BH5" s="275"/>
      <c r="BI5" s="275" t="n">
        <v>37438</v>
      </c>
      <c r="BJ5" s="275"/>
      <c r="BK5" s="275" t="n">
        <v>37438</v>
      </c>
      <c r="BL5" s="275"/>
      <c r="BM5" s="275" t="n">
        <v>37591</v>
      </c>
      <c r="BN5" s="275"/>
      <c r="BO5" s="275" t="n">
        <v>37712</v>
      </c>
      <c r="BP5" s="275"/>
      <c r="BQ5" s="275" t="n">
        <v>37865</v>
      </c>
      <c r="BR5" s="275"/>
      <c r="BS5" s="275" t="n">
        <v>38139</v>
      </c>
      <c r="BT5" s="275"/>
      <c r="BU5" s="275" t="n">
        <v>38322</v>
      </c>
      <c r="BV5" s="275"/>
      <c r="BZ5" s="275" t="n">
        <v>37135</v>
      </c>
      <c r="CA5" s="275"/>
      <c r="CB5" s="275" t="n">
        <v>37591</v>
      </c>
      <c r="CC5" s="275"/>
      <c r="CD5" s="275" t="n">
        <v>37956</v>
      </c>
      <c r="CE5" s="275"/>
      <c r="CI5" s="275" t="n">
        <v>36951</v>
      </c>
      <c r="CJ5" s="275"/>
      <c r="CK5" s="275" t="n">
        <v>37012</v>
      </c>
      <c r="CL5" s="275"/>
      <c r="CM5" s="275" t="n">
        <v>37043</v>
      </c>
      <c r="CN5" s="275"/>
      <c r="CO5" s="275" t="n">
        <v>37104</v>
      </c>
      <c r="CP5" s="275"/>
      <c r="CQ5" s="275" t="n">
        <v>37226</v>
      </c>
      <c r="CR5" s="275"/>
      <c r="CS5" s="275" t="n">
        <v>37226</v>
      </c>
      <c r="CT5" s="275"/>
      <c r="CU5" s="275" t="n">
        <v>37316</v>
      </c>
      <c r="CV5" s="275"/>
      <c r="CW5" s="275" t="n">
        <v>37834</v>
      </c>
      <c r="CX5" s="275"/>
      <c r="CY5" s="275" t="n">
        <v>37408</v>
      </c>
      <c r="CZ5" s="275"/>
      <c r="DA5" s="275" t="n">
        <v>37591</v>
      </c>
      <c r="DB5" s="275"/>
      <c r="DC5" s="275" t="n">
        <v>37591</v>
      </c>
      <c r="DD5" s="275"/>
      <c r="DE5" s="275" t="n">
        <v>37226</v>
      </c>
      <c r="DF5" s="275" t="n">
        <v>37591</v>
      </c>
      <c r="DG5" s="275" t="n">
        <v>37622</v>
      </c>
      <c r="DH5" s="275"/>
      <c r="DI5" s="275" t="n">
        <v>37408</v>
      </c>
      <c r="DJ5" s="275"/>
      <c r="DK5" s="275" t="n">
        <v>37926</v>
      </c>
      <c r="DL5" s="275"/>
      <c r="DM5" s="275" t="n">
        <v>37622</v>
      </c>
      <c r="DN5" s="275"/>
      <c r="DO5" s="275" t="n">
        <v>37956</v>
      </c>
      <c r="DP5" s="275"/>
      <c r="DQ5" s="275" t="n">
        <v>2005</v>
      </c>
      <c r="DR5" s="275"/>
      <c r="DS5" s="158" t="s">
        <v>210</v>
      </c>
      <c r="DT5" s="158" t="s">
        <v>213</v>
      </c>
      <c r="DU5" s="158" t="s">
        <v>214</v>
      </c>
      <c r="DZ5" s="275" t="n">
        <v>37226</v>
      </c>
      <c r="EB5" s="275" t="n">
        <v>37408</v>
      </c>
      <c r="EC5" s="275"/>
      <c r="ED5" s="275" t="n">
        <v>37622</v>
      </c>
      <c r="EE5" s="275"/>
      <c r="EF5" s="275" t="n">
        <v>37773</v>
      </c>
      <c r="EG5" s="275"/>
      <c r="EH5" s="275" t="n">
        <v>37773</v>
      </c>
      <c r="EJ5" s="275" t="n">
        <v>37956</v>
      </c>
      <c r="EL5" s="275" t="n">
        <v>38322</v>
      </c>
      <c r="EN5" s="1" t="s">
        <v>210</v>
      </c>
      <c r="EO5" s="1" t="s">
        <v>213</v>
      </c>
      <c r="EP5" s="1" t="s">
        <v>214</v>
      </c>
    </row>
    <row r="6" customFormat="false" ht="12.75" hidden="false" customHeight="true" outlineLevel="0" collapsed="false">
      <c r="A6" s="271"/>
      <c r="B6" s="271"/>
      <c r="D6" s="279"/>
      <c r="E6" s="282" t="s">
        <v>215</v>
      </c>
      <c r="F6" s="282"/>
      <c r="G6" s="282"/>
      <c r="H6" s="282"/>
      <c r="I6" s="282"/>
      <c r="J6" s="282"/>
      <c r="K6" s="283"/>
      <c r="L6" s="284" t="s">
        <v>84</v>
      </c>
      <c r="M6" s="284"/>
      <c r="N6" s="285"/>
      <c r="O6" s="285"/>
      <c r="P6" s="286"/>
      <c r="Q6" s="287" t="s">
        <v>66</v>
      </c>
      <c r="R6" s="287"/>
      <c r="S6" s="288"/>
      <c r="T6" s="289"/>
      <c r="U6" s="290"/>
      <c r="V6" s="291"/>
      <c r="W6" s="291"/>
      <c r="X6" s="292" t="s">
        <v>216</v>
      </c>
      <c r="Y6" s="292"/>
      <c r="Z6" s="290" t="s">
        <v>160</v>
      </c>
      <c r="AA6" s="290"/>
      <c r="AB6" s="291" t="s">
        <v>174</v>
      </c>
      <c r="AC6" s="291"/>
      <c r="AD6" s="291" t="s">
        <v>173</v>
      </c>
      <c r="AE6" s="293"/>
      <c r="AF6" s="294" t="s">
        <v>217</v>
      </c>
      <c r="AG6" s="294"/>
      <c r="AH6" s="294" t="s">
        <v>103</v>
      </c>
      <c r="AI6" s="294"/>
      <c r="AJ6" s="294" t="s">
        <v>218</v>
      </c>
      <c r="AK6" s="294"/>
      <c r="AL6" s="294" t="s">
        <v>92</v>
      </c>
      <c r="AM6" s="294"/>
      <c r="AN6" s="295" t="s">
        <v>106</v>
      </c>
      <c r="AO6" s="295"/>
      <c r="AP6" s="296" t="s">
        <v>86</v>
      </c>
      <c r="AQ6" s="296"/>
      <c r="AR6" s="296" t="s">
        <v>97</v>
      </c>
      <c r="AS6" s="296"/>
      <c r="AT6" s="295" t="s">
        <v>110</v>
      </c>
      <c r="AU6" s="295"/>
      <c r="AV6" s="297" t="s">
        <v>219</v>
      </c>
      <c r="AW6" s="297" t="s">
        <v>219</v>
      </c>
      <c r="AX6" s="297" t="s">
        <v>219</v>
      </c>
      <c r="AY6" s="298" t="s">
        <v>74</v>
      </c>
      <c r="AZ6" s="298"/>
      <c r="BA6" s="299" t="s">
        <v>68</v>
      </c>
      <c r="BB6" s="299"/>
      <c r="BC6" s="299" t="s">
        <v>220</v>
      </c>
      <c r="BD6" s="299"/>
      <c r="BE6" s="299" t="s">
        <v>221</v>
      </c>
      <c r="BF6" s="299"/>
      <c r="BG6" s="299" t="s">
        <v>222</v>
      </c>
      <c r="BH6" s="299"/>
      <c r="BI6" s="299" t="s">
        <v>223</v>
      </c>
      <c r="BJ6" s="299"/>
      <c r="BK6" s="300" t="s">
        <v>95</v>
      </c>
      <c r="BL6" s="300"/>
      <c r="BM6" s="299" t="s">
        <v>224</v>
      </c>
      <c r="BN6" s="299"/>
      <c r="BO6" s="300" t="s">
        <v>108</v>
      </c>
      <c r="BP6" s="300"/>
      <c r="BQ6" s="299" t="s">
        <v>114</v>
      </c>
      <c r="BR6" s="299"/>
      <c r="BS6" s="299" t="s">
        <v>225</v>
      </c>
      <c r="BT6" s="299"/>
      <c r="BU6" s="300" t="s">
        <v>226</v>
      </c>
      <c r="BV6" s="300"/>
      <c r="BW6" s="301" t="s">
        <v>227</v>
      </c>
      <c r="BX6" s="302" t="s">
        <v>227</v>
      </c>
      <c r="BY6" s="301" t="s">
        <v>227</v>
      </c>
      <c r="BZ6" s="303" t="s">
        <v>78</v>
      </c>
      <c r="CA6" s="303"/>
      <c r="CB6" s="304" t="s">
        <v>100</v>
      </c>
      <c r="CC6" s="304"/>
      <c r="CD6" s="304" t="s">
        <v>228</v>
      </c>
      <c r="CE6" s="304"/>
      <c r="CF6" s="305" t="s">
        <v>229</v>
      </c>
      <c r="CG6" s="305" t="s">
        <v>229</v>
      </c>
      <c r="CH6" s="305" t="s">
        <v>229</v>
      </c>
      <c r="CI6" s="306" t="s">
        <v>230</v>
      </c>
      <c r="CJ6" s="306"/>
      <c r="CK6" s="306" t="s">
        <v>231</v>
      </c>
      <c r="CL6" s="306"/>
      <c r="CM6" s="306" t="s">
        <v>140</v>
      </c>
      <c r="CN6" s="306"/>
      <c r="CO6" s="306" t="s">
        <v>232</v>
      </c>
      <c r="CP6" s="306"/>
      <c r="CQ6" s="307" t="s">
        <v>233</v>
      </c>
      <c r="CR6" s="307"/>
      <c r="CS6" s="307" t="s">
        <v>234</v>
      </c>
      <c r="CT6" s="307"/>
      <c r="CU6" s="306" t="s">
        <v>235</v>
      </c>
      <c r="CV6" s="306"/>
      <c r="CW6" s="307" t="s">
        <v>236</v>
      </c>
      <c r="CX6" s="307"/>
      <c r="CY6" s="306" t="s">
        <v>237</v>
      </c>
      <c r="CZ6" s="306"/>
      <c r="DA6" s="306" t="s">
        <v>238</v>
      </c>
      <c r="DB6" s="306"/>
      <c r="DC6" s="306" t="s">
        <v>239</v>
      </c>
      <c r="DD6" s="306"/>
      <c r="DE6" s="307" t="s">
        <v>148</v>
      </c>
      <c r="DF6" s="307"/>
      <c r="DG6" s="306" t="s">
        <v>240</v>
      </c>
      <c r="DH6" s="306"/>
      <c r="DI6" s="306" t="s">
        <v>241</v>
      </c>
      <c r="DJ6" s="306"/>
      <c r="DK6" s="307" t="s">
        <v>151</v>
      </c>
      <c r="DL6" s="307"/>
      <c r="DM6" s="306" t="s">
        <v>242</v>
      </c>
      <c r="DN6" s="306"/>
      <c r="DO6" s="306" t="s">
        <v>243</v>
      </c>
      <c r="DP6" s="306"/>
      <c r="DQ6" s="306" t="s">
        <v>244</v>
      </c>
      <c r="DR6" s="306"/>
      <c r="DS6" s="308" t="s">
        <v>219</v>
      </c>
      <c r="DT6" s="308" t="s">
        <v>219</v>
      </c>
      <c r="DU6" s="308" t="s">
        <v>219</v>
      </c>
      <c r="DZ6" s="307" t="s">
        <v>245</v>
      </c>
      <c r="EA6" s="307"/>
      <c r="EB6" s="307" t="s">
        <v>147</v>
      </c>
      <c r="EC6" s="307"/>
      <c r="ED6" s="306" t="s">
        <v>246</v>
      </c>
      <c r="EE6" s="306"/>
      <c r="EF6" s="306" t="s">
        <v>247</v>
      </c>
      <c r="EG6" s="306"/>
      <c r="EH6" s="306" t="s">
        <v>154</v>
      </c>
      <c r="EI6" s="306"/>
      <c r="EJ6" s="306" t="s">
        <v>248</v>
      </c>
      <c r="EK6" s="306"/>
      <c r="EL6" s="306" t="s">
        <v>249</v>
      </c>
      <c r="EM6" s="306"/>
      <c r="EN6" s="309" t="s">
        <v>219</v>
      </c>
      <c r="EO6" s="309" t="s">
        <v>219</v>
      </c>
      <c r="EP6" s="309" t="s">
        <v>219</v>
      </c>
    </row>
    <row r="7" customFormat="false" ht="11.25" hidden="false" customHeight="false" outlineLevel="0" collapsed="false">
      <c r="A7" s="271"/>
      <c r="B7" s="271"/>
      <c r="D7" s="279"/>
      <c r="E7" s="310"/>
      <c r="F7" s="2"/>
      <c r="G7" s="2"/>
      <c r="H7" s="2"/>
      <c r="I7" s="2"/>
      <c r="J7" s="19"/>
      <c r="K7" s="311"/>
      <c r="L7" s="312" t="s">
        <v>250</v>
      </c>
      <c r="M7" s="313" t="s">
        <v>251</v>
      </c>
      <c r="N7" s="314"/>
      <c r="O7" s="314"/>
      <c r="P7" s="315"/>
      <c r="Q7" s="316" t="s">
        <v>250</v>
      </c>
      <c r="R7" s="317" t="s">
        <v>251</v>
      </c>
      <c r="S7" s="318"/>
      <c r="T7" s="319"/>
      <c r="U7" s="320"/>
      <c r="V7" s="321"/>
      <c r="W7" s="321"/>
      <c r="X7" s="322" t="s">
        <v>250</v>
      </c>
      <c r="Y7" s="323" t="s">
        <v>251</v>
      </c>
      <c r="Z7" s="320"/>
      <c r="AA7" s="321"/>
      <c r="AB7" s="321"/>
      <c r="AC7" s="321"/>
      <c r="AD7" s="321"/>
      <c r="AE7" s="324"/>
      <c r="AF7" s="325" t="n">
        <v>49</v>
      </c>
      <c r="AG7" s="314"/>
      <c r="AH7" s="325" t="n">
        <v>400</v>
      </c>
      <c r="AI7" s="314"/>
      <c r="AJ7" s="325" t="n">
        <v>450</v>
      </c>
      <c r="AK7" s="314"/>
      <c r="AL7" s="311" t="n">
        <v>500</v>
      </c>
      <c r="AM7" s="326"/>
      <c r="AN7" s="311" t="n">
        <v>500</v>
      </c>
      <c r="AO7" s="327"/>
      <c r="AP7" s="311" t="n">
        <v>720</v>
      </c>
      <c r="AQ7" s="326"/>
      <c r="AR7" s="311" t="n">
        <v>510</v>
      </c>
      <c r="AS7" s="326"/>
      <c r="AT7" s="311" t="n">
        <v>1100</v>
      </c>
      <c r="AU7" s="327"/>
      <c r="AV7" s="328"/>
      <c r="AW7" s="328"/>
      <c r="AX7" s="328"/>
      <c r="AY7" s="329" t="n">
        <v>520</v>
      </c>
      <c r="AZ7" s="315"/>
      <c r="BA7" s="330" t="n">
        <v>500</v>
      </c>
      <c r="BB7" s="315"/>
      <c r="BC7" s="329" t="n">
        <v>88</v>
      </c>
      <c r="BD7" s="329"/>
      <c r="BE7" s="330" t="n">
        <v>51</v>
      </c>
      <c r="BF7" s="315"/>
      <c r="BG7" s="330" t="n">
        <v>170</v>
      </c>
      <c r="BH7" s="315"/>
      <c r="BI7" s="330" t="n">
        <v>880</v>
      </c>
      <c r="BJ7" s="315"/>
      <c r="BK7" s="330" t="n">
        <v>1060</v>
      </c>
      <c r="BL7" s="329"/>
      <c r="BM7" s="330" t="n">
        <v>500</v>
      </c>
      <c r="BN7" s="315"/>
      <c r="BO7" s="330" t="n">
        <v>530</v>
      </c>
      <c r="BP7" s="329"/>
      <c r="BQ7" s="330" t="n">
        <v>520</v>
      </c>
      <c r="BR7" s="315"/>
      <c r="BS7" s="330" t="n">
        <v>1100</v>
      </c>
      <c r="BT7" s="315"/>
      <c r="BU7" s="330" t="n">
        <v>1000</v>
      </c>
      <c r="BV7" s="329"/>
      <c r="BW7" s="331"/>
      <c r="BX7" s="332"/>
      <c r="BY7" s="331"/>
      <c r="BZ7" s="333" t="n">
        <v>1048</v>
      </c>
      <c r="CA7" s="334"/>
      <c r="CB7" s="335" t="n">
        <v>960</v>
      </c>
      <c r="CC7" s="334"/>
      <c r="CD7" s="335" t="n">
        <v>1000</v>
      </c>
      <c r="CE7" s="334"/>
      <c r="CF7" s="336"/>
      <c r="CG7" s="336"/>
      <c r="CH7" s="337"/>
      <c r="CI7" s="338" t="n">
        <v>545</v>
      </c>
      <c r="CJ7" s="339"/>
      <c r="CK7" s="338" t="n">
        <v>520</v>
      </c>
      <c r="CL7" s="339"/>
      <c r="CM7" s="338" t="n">
        <v>500</v>
      </c>
      <c r="CN7" s="339"/>
      <c r="CO7" s="338" t="n">
        <v>70</v>
      </c>
      <c r="CP7" s="339"/>
      <c r="CQ7" s="340" t="n">
        <v>225</v>
      </c>
      <c r="CR7" s="340"/>
      <c r="CS7" s="338" t="n">
        <v>130</v>
      </c>
      <c r="CT7" s="340"/>
      <c r="CU7" s="338" t="n">
        <v>350</v>
      </c>
      <c r="CV7" s="339"/>
      <c r="CW7" s="338" t="n">
        <v>530</v>
      </c>
      <c r="CX7" s="340"/>
      <c r="CY7" s="338" t="n">
        <v>600</v>
      </c>
      <c r="CZ7" s="339"/>
      <c r="DA7" s="338" t="n">
        <v>825</v>
      </c>
      <c r="DB7" s="339"/>
      <c r="DC7" s="340" t="n">
        <v>825</v>
      </c>
      <c r="DD7" s="340"/>
      <c r="DE7" s="338" t="n">
        <v>1000</v>
      </c>
      <c r="DF7" s="340" t="n">
        <v>2000</v>
      </c>
      <c r="DG7" s="338" t="n">
        <v>1000</v>
      </c>
      <c r="DH7" s="339"/>
      <c r="DI7" s="338" t="n">
        <v>1060</v>
      </c>
      <c r="DJ7" s="339"/>
      <c r="DK7" s="338" t="n">
        <v>530</v>
      </c>
      <c r="DL7" s="340"/>
      <c r="DM7" s="338" t="n">
        <v>1250</v>
      </c>
      <c r="DN7" s="339"/>
      <c r="DO7" s="338" t="n">
        <v>550</v>
      </c>
      <c r="DP7" s="339"/>
      <c r="DQ7" s="340" t="n">
        <v>1080</v>
      </c>
      <c r="DR7" s="339"/>
      <c r="DS7" s="341"/>
      <c r="DT7" s="341"/>
      <c r="DU7" s="341"/>
      <c r="DZ7" s="338" t="n">
        <v>500</v>
      </c>
      <c r="EA7" s="340"/>
      <c r="EB7" s="338" t="n">
        <v>220</v>
      </c>
      <c r="EC7" s="340"/>
      <c r="ED7" s="338" t="n">
        <v>1000</v>
      </c>
      <c r="EE7" s="339"/>
      <c r="EF7" s="338" t="n">
        <v>1400</v>
      </c>
      <c r="EG7" s="339"/>
      <c r="EH7" s="338" t="n">
        <v>500</v>
      </c>
      <c r="EI7" s="339"/>
      <c r="EJ7" s="338" t="n">
        <v>500</v>
      </c>
      <c r="EK7" s="339"/>
      <c r="EL7" s="338" t="n">
        <v>1000</v>
      </c>
      <c r="EM7" s="339"/>
      <c r="EN7" s="342"/>
      <c r="EO7" s="342"/>
      <c r="EP7" s="342"/>
    </row>
    <row r="8" customFormat="false" ht="12" hidden="false" customHeight="false" outlineLevel="0" collapsed="false">
      <c r="A8" s="271"/>
      <c r="B8" s="271"/>
      <c r="C8" s="55"/>
      <c r="D8" s="279"/>
      <c r="E8" s="343" t="s">
        <v>252</v>
      </c>
      <c r="F8" s="162" t="s">
        <v>70</v>
      </c>
      <c r="G8" s="162" t="s">
        <v>160</v>
      </c>
      <c r="H8" s="162" t="s">
        <v>174</v>
      </c>
      <c r="I8" s="162" t="s">
        <v>173</v>
      </c>
      <c r="J8" s="344" t="s">
        <v>67</v>
      </c>
      <c r="K8" s="345" t="s">
        <v>253</v>
      </c>
      <c r="L8" s="346" t="s">
        <v>254</v>
      </c>
      <c r="M8" s="347" t="s">
        <v>254</v>
      </c>
      <c r="N8" s="348" t="s">
        <v>206</v>
      </c>
      <c r="O8" s="348" t="s">
        <v>208</v>
      </c>
      <c r="P8" s="349" t="s">
        <v>255</v>
      </c>
      <c r="Q8" s="350" t="s">
        <v>254</v>
      </c>
      <c r="R8" s="351" t="s">
        <v>254</v>
      </c>
      <c r="S8" s="352" t="s">
        <v>206</v>
      </c>
      <c r="T8" s="353" t="s">
        <v>208</v>
      </c>
      <c r="U8" s="203" t="s">
        <v>256</v>
      </c>
      <c r="V8" s="354" t="s">
        <v>257</v>
      </c>
      <c r="W8" s="354" t="s">
        <v>258</v>
      </c>
      <c r="X8" s="355" t="s">
        <v>254</v>
      </c>
      <c r="Y8" s="356" t="s">
        <v>254</v>
      </c>
      <c r="Z8" s="357" t="s">
        <v>206</v>
      </c>
      <c r="AA8" s="358" t="s">
        <v>208</v>
      </c>
      <c r="AB8" s="358" t="s">
        <v>206</v>
      </c>
      <c r="AC8" s="358" t="s">
        <v>206</v>
      </c>
      <c r="AD8" s="358" t="s">
        <v>206</v>
      </c>
      <c r="AE8" s="359" t="s">
        <v>206</v>
      </c>
      <c r="AF8" s="360" t="s">
        <v>206</v>
      </c>
      <c r="AG8" s="348" t="s">
        <v>208</v>
      </c>
      <c r="AH8" s="360" t="s">
        <v>206</v>
      </c>
      <c r="AI8" s="348" t="s">
        <v>208</v>
      </c>
      <c r="AJ8" s="360" t="s">
        <v>206</v>
      </c>
      <c r="AK8" s="348" t="s">
        <v>208</v>
      </c>
      <c r="AL8" s="345" t="s">
        <v>206</v>
      </c>
      <c r="AM8" s="361" t="s">
        <v>208</v>
      </c>
      <c r="AN8" s="345" t="s">
        <v>206</v>
      </c>
      <c r="AO8" s="362" t="s">
        <v>208</v>
      </c>
      <c r="AP8" s="345" t="s">
        <v>206</v>
      </c>
      <c r="AQ8" s="362" t="s">
        <v>208</v>
      </c>
      <c r="AR8" s="345" t="s">
        <v>206</v>
      </c>
      <c r="AS8" s="361" t="s">
        <v>208</v>
      </c>
      <c r="AT8" s="345" t="s">
        <v>206</v>
      </c>
      <c r="AU8" s="362" t="s">
        <v>208</v>
      </c>
      <c r="AV8" s="328" t="s">
        <v>259</v>
      </c>
      <c r="AW8" s="363" t="s">
        <v>259</v>
      </c>
      <c r="AX8" s="363" t="s">
        <v>259</v>
      </c>
      <c r="AY8" s="364" t="s">
        <v>206</v>
      </c>
      <c r="AZ8" s="365" t="s">
        <v>208</v>
      </c>
      <c r="BA8" s="366" t="s">
        <v>206</v>
      </c>
      <c r="BB8" s="365" t="s">
        <v>208</v>
      </c>
      <c r="BC8" s="366" t="s">
        <v>206</v>
      </c>
      <c r="BD8" s="365" t="s">
        <v>208</v>
      </c>
      <c r="BE8" s="366" t="s">
        <v>206</v>
      </c>
      <c r="BF8" s="365" t="s">
        <v>208</v>
      </c>
      <c r="BG8" s="366" t="s">
        <v>206</v>
      </c>
      <c r="BH8" s="365" t="s">
        <v>208</v>
      </c>
      <c r="BI8" s="366" t="s">
        <v>206</v>
      </c>
      <c r="BJ8" s="365" t="s">
        <v>208</v>
      </c>
      <c r="BK8" s="366" t="s">
        <v>206</v>
      </c>
      <c r="BL8" s="364" t="s">
        <v>208</v>
      </c>
      <c r="BM8" s="366" t="s">
        <v>206</v>
      </c>
      <c r="BN8" s="365" t="s">
        <v>208</v>
      </c>
      <c r="BO8" s="366" t="s">
        <v>206</v>
      </c>
      <c r="BP8" s="364" t="s">
        <v>208</v>
      </c>
      <c r="BQ8" s="366" t="s">
        <v>206</v>
      </c>
      <c r="BR8" s="365" t="s">
        <v>208</v>
      </c>
      <c r="BS8" s="366" t="s">
        <v>206</v>
      </c>
      <c r="BT8" s="365" t="s">
        <v>208</v>
      </c>
      <c r="BU8" s="366" t="s">
        <v>206</v>
      </c>
      <c r="BV8" s="364" t="s">
        <v>208</v>
      </c>
      <c r="BW8" s="367" t="s">
        <v>195</v>
      </c>
      <c r="BX8" s="368" t="s">
        <v>195</v>
      </c>
      <c r="BY8" s="367" t="s">
        <v>195</v>
      </c>
      <c r="BZ8" s="369" t="s">
        <v>206</v>
      </c>
      <c r="CA8" s="370" t="s">
        <v>208</v>
      </c>
      <c r="CB8" s="371" t="s">
        <v>206</v>
      </c>
      <c r="CC8" s="370" t="s">
        <v>208</v>
      </c>
      <c r="CD8" s="371" t="s">
        <v>206</v>
      </c>
      <c r="CE8" s="370" t="s">
        <v>208</v>
      </c>
      <c r="CF8" s="336" t="s">
        <v>195</v>
      </c>
      <c r="CG8" s="336" t="s">
        <v>195</v>
      </c>
      <c r="CH8" s="336" t="s">
        <v>195</v>
      </c>
      <c r="CI8" s="203" t="s">
        <v>206</v>
      </c>
      <c r="CJ8" s="372" t="s">
        <v>208</v>
      </c>
      <c r="CK8" s="203" t="s">
        <v>206</v>
      </c>
      <c r="CL8" s="372" t="s">
        <v>208</v>
      </c>
      <c r="CM8" s="203" t="s">
        <v>206</v>
      </c>
      <c r="CN8" s="372" t="s">
        <v>208</v>
      </c>
      <c r="CO8" s="203" t="s">
        <v>206</v>
      </c>
      <c r="CP8" s="372" t="s">
        <v>208</v>
      </c>
      <c r="CQ8" s="203" t="s">
        <v>206</v>
      </c>
      <c r="CR8" s="354" t="s">
        <v>208</v>
      </c>
      <c r="CS8" s="203" t="s">
        <v>206</v>
      </c>
      <c r="CT8" s="354" t="s">
        <v>208</v>
      </c>
      <c r="CU8" s="203" t="s">
        <v>206</v>
      </c>
      <c r="CV8" s="354" t="s">
        <v>208</v>
      </c>
      <c r="CW8" s="203" t="s">
        <v>206</v>
      </c>
      <c r="CX8" s="354" t="s">
        <v>208</v>
      </c>
      <c r="CY8" s="203" t="s">
        <v>206</v>
      </c>
      <c r="CZ8" s="372" t="s">
        <v>208</v>
      </c>
      <c r="DA8" s="203" t="s">
        <v>206</v>
      </c>
      <c r="DB8" s="372" t="s">
        <v>208</v>
      </c>
      <c r="DC8" s="203" t="s">
        <v>206</v>
      </c>
      <c r="DD8" s="372" t="s">
        <v>208</v>
      </c>
      <c r="DE8" s="203" t="s">
        <v>206</v>
      </c>
      <c r="DF8" s="354" t="s">
        <v>208</v>
      </c>
      <c r="DG8" s="203" t="s">
        <v>206</v>
      </c>
      <c r="DH8" s="354" t="s">
        <v>208</v>
      </c>
      <c r="DI8" s="203" t="s">
        <v>206</v>
      </c>
      <c r="DJ8" s="372" t="s">
        <v>208</v>
      </c>
      <c r="DK8" s="203" t="s">
        <v>206</v>
      </c>
      <c r="DL8" s="354" t="s">
        <v>208</v>
      </c>
      <c r="DM8" s="203" t="s">
        <v>206</v>
      </c>
      <c r="DN8" s="372" t="s">
        <v>208</v>
      </c>
      <c r="DO8" s="203" t="s">
        <v>206</v>
      </c>
      <c r="DP8" s="372" t="s">
        <v>208</v>
      </c>
      <c r="DQ8" s="203" t="s">
        <v>206</v>
      </c>
      <c r="DR8" s="372" t="s">
        <v>208</v>
      </c>
      <c r="DS8" s="341" t="s">
        <v>137</v>
      </c>
      <c r="DT8" s="341" t="s">
        <v>137</v>
      </c>
      <c r="DU8" s="341" t="s">
        <v>137</v>
      </c>
      <c r="DV8" s="55"/>
      <c r="DW8" s="55"/>
      <c r="DX8" s="55"/>
      <c r="DY8" s="55"/>
      <c r="DZ8" s="203" t="s">
        <v>206</v>
      </c>
      <c r="EA8" s="354" t="s">
        <v>208</v>
      </c>
      <c r="EB8" s="203" t="s">
        <v>206</v>
      </c>
      <c r="EC8" s="354" t="s">
        <v>208</v>
      </c>
      <c r="ED8" s="203" t="s">
        <v>206</v>
      </c>
      <c r="EE8" s="372" t="s">
        <v>208</v>
      </c>
      <c r="EF8" s="203" t="s">
        <v>206</v>
      </c>
      <c r="EG8" s="372" t="s">
        <v>208</v>
      </c>
      <c r="EH8" s="203" t="s">
        <v>206</v>
      </c>
      <c r="EI8" s="372" t="s">
        <v>208</v>
      </c>
      <c r="EJ8" s="203" t="s">
        <v>206</v>
      </c>
      <c r="EK8" s="372" t="s">
        <v>208</v>
      </c>
      <c r="EL8" s="203" t="s">
        <v>206</v>
      </c>
      <c r="EM8" s="372" t="s">
        <v>208</v>
      </c>
      <c r="EN8" s="373" t="s">
        <v>260</v>
      </c>
      <c r="EO8" s="373" t="s">
        <v>260</v>
      </c>
      <c r="EP8" s="373" t="s">
        <v>260</v>
      </c>
      <c r="EQ8" s="55"/>
      <c r="ER8" s="55"/>
      <c r="ES8" s="55"/>
      <c r="ET8" s="55"/>
      <c r="EU8" s="55"/>
      <c r="EV8" s="55"/>
      <c r="EW8" s="55"/>
      <c r="EX8" s="55"/>
      <c r="EY8" s="55"/>
      <c r="EZ8" s="55"/>
      <c r="FA8" s="55"/>
      <c r="FB8" s="55"/>
      <c r="FC8" s="55"/>
      <c r="FD8" s="55"/>
      <c r="FE8" s="55"/>
      <c r="FF8" s="55"/>
      <c r="FG8" s="55"/>
      <c r="FH8" s="55"/>
      <c r="FI8" s="55"/>
      <c r="FJ8" s="55"/>
      <c r="FK8" s="55"/>
      <c r="FL8" s="55"/>
      <c r="FM8" s="55"/>
      <c r="FN8" s="55"/>
      <c r="FO8" s="55"/>
      <c r="FP8" s="55"/>
      <c r="FQ8" s="55"/>
      <c r="FR8" s="55"/>
      <c r="FS8" s="55"/>
      <c r="FT8" s="55"/>
      <c r="FU8" s="55"/>
      <c r="FV8" s="55"/>
      <c r="FW8" s="55"/>
      <c r="FX8" s="55"/>
      <c r="FY8" s="55"/>
      <c r="FZ8" s="55"/>
      <c r="GA8" s="55"/>
      <c r="GB8" s="55"/>
      <c r="GC8" s="55"/>
      <c r="GD8" s="55"/>
      <c r="GE8" s="55"/>
      <c r="GF8" s="55"/>
      <c r="GG8" s="55"/>
      <c r="GH8" s="55"/>
      <c r="GI8" s="55"/>
      <c r="GJ8" s="55"/>
      <c r="GK8" s="55"/>
      <c r="GL8" s="55"/>
      <c r="GM8" s="55"/>
      <c r="GN8" s="55"/>
      <c r="GO8" s="55"/>
      <c r="GP8" s="55"/>
      <c r="GQ8" s="55"/>
      <c r="GR8" s="55"/>
      <c r="GS8" s="55"/>
      <c r="GT8" s="55"/>
      <c r="GU8" s="55"/>
      <c r="GV8" s="55"/>
      <c r="GW8" s="55"/>
      <c r="GX8" s="55"/>
      <c r="GY8" s="55"/>
      <c r="GZ8" s="55"/>
      <c r="HA8" s="55"/>
      <c r="HB8" s="55"/>
      <c r="HC8" s="55"/>
      <c r="HD8" s="55"/>
      <c r="HE8" s="55"/>
      <c r="HF8" s="55"/>
      <c r="HG8" s="55"/>
      <c r="HH8" s="55"/>
      <c r="HI8" s="55"/>
      <c r="HJ8" s="55"/>
      <c r="HK8" s="55"/>
      <c r="HL8" s="55"/>
      <c r="HM8" s="55"/>
      <c r="HN8" s="55"/>
      <c r="HO8" s="55"/>
      <c r="HP8" s="55"/>
      <c r="HQ8" s="55"/>
      <c r="HR8" s="55"/>
      <c r="HS8" s="55"/>
      <c r="HT8" s="55"/>
      <c r="HU8" s="55"/>
      <c r="HV8" s="55"/>
      <c r="HW8" s="55"/>
      <c r="HX8" s="55"/>
      <c r="HY8" s="55"/>
      <c r="HZ8" s="55"/>
      <c r="IA8" s="55"/>
      <c r="IB8" s="55"/>
      <c r="IC8" s="55"/>
      <c r="ID8" s="55"/>
      <c r="IE8" s="55"/>
      <c r="IF8" s="55"/>
      <c r="IG8" s="55"/>
      <c r="IH8" s="55"/>
      <c r="II8" s="55"/>
      <c r="IJ8" s="55"/>
      <c r="IK8" s="55"/>
      <c r="IL8" s="55"/>
      <c r="IM8" s="55"/>
      <c r="IN8" s="55"/>
      <c r="IO8" s="55"/>
      <c r="IP8" s="55"/>
      <c r="IQ8" s="55"/>
      <c r="IR8" s="55"/>
      <c r="IS8" s="55"/>
      <c r="IT8" s="55"/>
      <c r="IU8" s="55"/>
      <c r="IV8" s="55"/>
      <c r="IW8" s="55"/>
    </row>
    <row r="9" customFormat="false" ht="11.25" hidden="false" customHeight="false" outlineLevel="0" collapsed="false">
      <c r="A9" s="51" t="e">
        <f aca="false">VLOOKUP($D9,Curves!$A$2:$I$1700,9)</f>
        <v>#N/A</v>
      </c>
      <c r="B9" s="83" t="e">
        <f aca="false">(1+($A9/2))^(-2*($D9-$A$1)/365.25)</f>
        <v>#N/A</v>
      </c>
      <c r="C9" s="83" t="n">
        <f aca="false">D10-D9</f>
        <v>28</v>
      </c>
      <c r="D9" s="374" t="n">
        <v>36923</v>
      </c>
      <c r="E9" s="375" t="e">
        <f aca="false">VLOOKUP($D9,Curves!$A$2:$H$1700,2)*$B9</f>
        <v>#N/A</v>
      </c>
      <c r="F9" s="51" t="e">
        <f aca="false">VLOOKUP($D9,Curves!$A$2:$H$1700,3)*$B9</f>
        <v>#N/A</v>
      </c>
      <c r="G9" s="51" t="e">
        <f aca="false">VLOOKUP($D9,Curves!$A$2:$H$1700,7)*$B9</f>
        <v>#N/A</v>
      </c>
      <c r="H9" s="51" t="e">
        <f aca="false">VLOOKUP($D9,Curves!$A$2:$H$1700,5)*$B9</f>
        <v>#N/A</v>
      </c>
      <c r="I9" s="51" t="e">
        <f aca="false">VLOOKUP($D9,Curves!$A$2:$H$1700,4)*$B9</f>
        <v>#N/A</v>
      </c>
      <c r="J9" s="376" t="e">
        <f aca="false">VLOOKUP($D9,Curves!$A$2:$H$1700,8)*$B9</f>
        <v>#N/A</v>
      </c>
      <c r="K9" s="51" t="e">
        <f aca="false">($E9+$I9)*$J$5+$J$4</f>
        <v>#N/A</v>
      </c>
      <c r="L9" s="377" t="e">
        <f aca="false">VLOOKUP($D9,Curves!$N$2:$T$2600,2)*$B9</f>
        <v>#N/A</v>
      </c>
      <c r="M9" s="241" t="e">
        <f aca="false">VLOOKUP($D9,Curves!$N$2:$T$2600,3)*$B9</f>
        <v>#N/A</v>
      </c>
      <c r="N9" s="378" t="e">
        <f aca="false">IF($K9&lt;$L9,1,0)</f>
        <v>#N/A</v>
      </c>
      <c r="O9" s="379" t="e">
        <f aca="false">IF($K9&lt;$M9,1,0)</f>
        <v>#N/A</v>
      </c>
      <c r="P9" s="375" t="e">
        <f aca="false">($E9+J9)*$J$5+$J$4</f>
        <v>#N/A</v>
      </c>
      <c r="Q9" s="377" t="e">
        <f aca="false">VLOOKUP($D9,Curves!$N$2:$T$2600,4)*$B9</f>
        <v>#N/A</v>
      </c>
      <c r="R9" s="241" t="e">
        <f aca="false">VLOOKUP($D9,Curves!$N$2:$T$2600,5)*$B9</f>
        <v>#N/A</v>
      </c>
      <c r="S9" s="378" t="e">
        <f aca="false">IF($P9&lt;$Q9,1,0)</f>
        <v>#N/A</v>
      </c>
      <c r="T9" s="379" t="e">
        <f aca="false">IF($P9&lt;$R9,1,0)</f>
        <v>#N/A</v>
      </c>
      <c r="U9" s="380" t="e">
        <f aca="false">($E9+G9)*$J$5+$J$4</f>
        <v>#N/A</v>
      </c>
      <c r="V9" s="380" t="e">
        <f aca="false">($E9+H9)*$J$5+$J$4</f>
        <v>#N/A</v>
      </c>
      <c r="W9" s="380" t="e">
        <f aca="false">($E9+I9)*$J$5+$J$4</f>
        <v>#N/A</v>
      </c>
      <c r="X9" s="269" t="e">
        <f aca="false">VLOOKUP($D9,[5]CurveFetch!$D$8:$S$13000,16,0)*$B9</f>
        <v>#N/A</v>
      </c>
      <c r="Y9" s="241" t="e">
        <f aca="false">VLOOKUP($D9,Curves!$N$2:$T$2600,7)*$B9</f>
        <v>#N/A</v>
      </c>
      <c r="Z9" s="381" t="e">
        <f aca="false">IF($U9&lt;$X9,1,0)</f>
        <v>#N/A</v>
      </c>
      <c r="AA9" s="378" t="e">
        <f aca="false">IF($U9&lt;$Y9,1,0)</f>
        <v>#N/A</v>
      </c>
      <c r="AB9" s="378" t="e">
        <f aca="false">IF($V9&lt;$X9,1,0)</f>
        <v>#N/A</v>
      </c>
      <c r="AC9" s="378" t="e">
        <f aca="false">IF($V9&lt;$X9,1,0)</f>
        <v>#N/A</v>
      </c>
      <c r="AD9" s="378" t="e">
        <f aca="false">IF($W9&lt;$X9,1,0)</f>
        <v>#N/A</v>
      </c>
      <c r="AE9" s="379" t="e">
        <f aca="false">IF($W9&lt;$Y9,1,0)</f>
        <v>#N/A</v>
      </c>
      <c r="AF9" s="378"/>
      <c r="AG9" s="378"/>
      <c r="AH9" s="378"/>
      <c r="AI9" s="378"/>
      <c r="AJ9" s="378"/>
      <c r="AK9" s="378"/>
      <c r="AV9" s="125" t="n">
        <f aca="false">SUM(AF9:AG9,AL9:AM9,AP9:AQ9)</f>
        <v>0</v>
      </c>
      <c r="AW9" s="158" t="n">
        <f aca="false">SUM(AF9:AM9,AP9:AU9)</f>
        <v>0</v>
      </c>
      <c r="AX9" s="131" t="n">
        <f aca="false">SUM(AF9:AU9)</f>
        <v>0</v>
      </c>
      <c r="BW9" s="382" t="n">
        <f aca="false">SUM(AY9:BF9,BI9:BL9)</f>
        <v>0</v>
      </c>
      <c r="BX9" s="383" t="n">
        <f aca="false">SUM(AY9:BF9,BI9:BL9,BS9:BV9)</f>
        <v>0</v>
      </c>
      <c r="BY9" s="25" t="n">
        <f aca="false">SUM(AY9:BV9)</f>
        <v>0</v>
      </c>
      <c r="CF9" s="125" t="n">
        <f aca="false">SUM(BZ9:CA9)</f>
        <v>0</v>
      </c>
      <c r="CG9" s="384" t="n">
        <f aca="false">SUM(BZ9:CC9)</f>
        <v>0</v>
      </c>
      <c r="CH9" s="125" t="n">
        <f aca="false">SUM(BZ9:CE9)</f>
        <v>0</v>
      </c>
      <c r="DS9" s="125" t="n">
        <f aca="false">SUM(CI9:CR9,CW9:CX9,DG9:DH9)</f>
        <v>0</v>
      </c>
      <c r="DT9" s="11" t="n">
        <f aca="false">SUM(CI9:CZ9,DC9:DL9)</f>
        <v>0</v>
      </c>
      <c r="DU9" s="131" t="n">
        <f aca="false">SUM(CI9:DR9)</f>
        <v>0</v>
      </c>
      <c r="EN9" s="125" t="n">
        <f aca="false">SUM(EB9:EC9)</f>
        <v>0</v>
      </c>
      <c r="EO9" s="11" t="n">
        <f aca="false">SUM(EB9:EE9,EJ9:EM9)</f>
        <v>0</v>
      </c>
      <c r="EP9" s="11" t="n">
        <f aca="false">SUM(DZ9:EM9)</f>
        <v>0</v>
      </c>
    </row>
    <row r="10" customFormat="false" ht="11.25" hidden="false" customHeight="false" outlineLevel="0" collapsed="false">
      <c r="A10" s="51" t="e">
        <f aca="false">VLOOKUP($D10,Curves!$A$2:$I$1700,9)</f>
        <v>#N/A</v>
      </c>
      <c r="B10" s="83" t="e">
        <f aca="false">(1+($A10/2))^(-2*($D10-$A$1)/365.25)</f>
        <v>#N/A</v>
      </c>
      <c r="C10" s="83" t="n">
        <f aca="false">D11-D10</f>
        <v>31</v>
      </c>
      <c r="D10" s="374" t="n">
        <v>36951</v>
      </c>
      <c r="E10" s="375" t="e">
        <f aca="false">VLOOKUP($D10,Curves!$A$2:$H$1700,2)*$B10</f>
        <v>#N/A</v>
      </c>
      <c r="F10" s="51" t="e">
        <f aca="false">VLOOKUP($D10,Curves!$A$2:$H$1700,3)*$B10</f>
        <v>#N/A</v>
      </c>
      <c r="G10" s="51" t="e">
        <f aca="false">VLOOKUP($D10,Curves!$A$2:$H$1700,7)*$B10</f>
        <v>#N/A</v>
      </c>
      <c r="H10" s="51" t="e">
        <f aca="false">VLOOKUP($D10,Curves!$A$2:$H$1700,5)*$B10</f>
        <v>#N/A</v>
      </c>
      <c r="I10" s="51" t="e">
        <f aca="false">VLOOKUP($D10,Curves!$A$2:$H$1700,4)*$B10</f>
        <v>#N/A</v>
      </c>
      <c r="J10" s="376" t="e">
        <f aca="false">VLOOKUP($D10,Curves!$A$2:$H$1700,8)*$B10</f>
        <v>#N/A</v>
      </c>
      <c r="K10" s="51" t="e">
        <f aca="false">($E10+$I10)*$J$5+$J$4</f>
        <v>#N/A</v>
      </c>
      <c r="L10" s="377" t="e">
        <f aca="false">VLOOKUP($D10,Curves!$N$2:$T$2600,2)*$B10</f>
        <v>#N/A</v>
      </c>
      <c r="M10" s="241" t="e">
        <f aca="false">VLOOKUP($D10,Curves!$N$2:$T$2600,3)*$B10</f>
        <v>#N/A</v>
      </c>
      <c r="N10" s="378" t="e">
        <f aca="false">IF($K10&lt;$L10,1,0)</f>
        <v>#N/A</v>
      </c>
      <c r="O10" s="379" t="e">
        <f aca="false">IF($K10&lt;$M10,1,0)</f>
        <v>#N/A</v>
      </c>
      <c r="P10" s="375" t="e">
        <f aca="false">($E10+J10)*$J$5+$J$4</f>
        <v>#N/A</v>
      </c>
      <c r="Q10" s="377" t="e">
        <f aca="false">VLOOKUP($D10,Curves!$N$2:$T$2600,4)*$B10</f>
        <v>#N/A</v>
      </c>
      <c r="R10" s="241" t="e">
        <f aca="false">VLOOKUP($D10,Curves!$N$2:$T$2600,5)*$B10</f>
        <v>#N/A</v>
      </c>
      <c r="S10" s="378" t="e">
        <f aca="false">IF($P10&lt;$Q10,1,0)</f>
        <v>#N/A</v>
      </c>
      <c r="T10" s="379" t="e">
        <f aca="false">IF($P10&lt;$R10,1,0)</f>
        <v>#N/A</v>
      </c>
      <c r="U10" s="380" t="e">
        <f aca="false">($E10+G10)*$J$5+$J$4</f>
        <v>#N/A</v>
      </c>
      <c r="V10" s="380" t="e">
        <f aca="false">($E10+H10)*$J$5+$J$4</f>
        <v>#N/A</v>
      </c>
      <c r="W10" s="380" t="e">
        <f aca="false">($E10+I10)*$J$5+$J$4</f>
        <v>#N/A</v>
      </c>
      <c r="X10" s="269" t="e">
        <f aca="false">VLOOKUP($D10,[5]CurveFetch!$D$8:$S$13000,16,0)*$B10</f>
        <v>#N/A</v>
      </c>
      <c r="Y10" s="241" t="e">
        <f aca="false">VLOOKUP($D10,Curves!$N$2:$T$2600,7)*$B10</f>
        <v>#N/A</v>
      </c>
      <c r="Z10" s="381" t="e">
        <f aca="false">IF($U10&lt;$X10,1,0)</f>
        <v>#N/A</v>
      </c>
      <c r="AA10" s="378" t="e">
        <f aca="false">IF($U10&lt;$Y10,1,0)</f>
        <v>#N/A</v>
      </c>
      <c r="AB10" s="378" t="e">
        <f aca="false">IF($V10&lt;$X10,1,0)</f>
        <v>#N/A</v>
      </c>
      <c r="AC10" s="378" t="e">
        <f aca="false">IF($V10&lt;$X10,1,0)</f>
        <v>#N/A</v>
      </c>
      <c r="AD10" s="378" t="e">
        <f aca="false">IF($W10&lt;$X10,1,0)</f>
        <v>#N/A</v>
      </c>
      <c r="AE10" s="379" t="e">
        <f aca="false">IF($W10&lt;$Y10,1,0)</f>
        <v>#N/A</v>
      </c>
      <c r="AF10" s="378"/>
      <c r="AG10" s="378"/>
      <c r="AH10" s="378"/>
      <c r="AI10" s="378"/>
      <c r="AJ10" s="378"/>
      <c r="AK10" s="378"/>
      <c r="AV10" s="131" t="n">
        <f aca="false">SUM(AF10:AG10,AL10:AM10,AP10:AQ10)</f>
        <v>0</v>
      </c>
      <c r="AW10" s="158" t="n">
        <f aca="false">SUM(AF10:AM10,AP10:AU10)</f>
        <v>0</v>
      </c>
      <c r="AX10" s="131" t="n">
        <f aca="false">SUM(AF10:AU10)</f>
        <v>0</v>
      </c>
      <c r="BW10" s="382" t="n">
        <f aca="false">SUM(AY10:BF10,BI10:BL10)</f>
        <v>0</v>
      </c>
      <c r="BX10" s="383" t="n">
        <f aca="false">SUM(AY10:BF10,BI10:BL10,BS10:BV10)</f>
        <v>0</v>
      </c>
      <c r="BY10" s="25" t="n">
        <f aca="false">SUM(AY10:BV10)</f>
        <v>0</v>
      </c>
      <c r="CF10" s="131" t="n">
        <f aca="false">SUM(BZ10:CA10)</f>
        <v>0</v>
      </c>
      <c r="CG10" s="383" t="n">
        <f aca="false">SUM(BZ10:CC10)</f>
        <v>0</v>
      </c>
      <c r="CH10" s="131" t="n">
        <f aca="false">SUM(BZ10:CE10)</f>
        <v>0</v>
      </c>
      <c r="CI10" s="70" t="e">
        <f aca="false">$CI$7*$J$2*$J$5*$AB10</f>
        <v>#N/A</v>
      </c>
      <c r="CJ10" s="70" t="e">
        <f aca="false">$CI$7*$J$3*$J$5*$AC10</f>
        <v>#N/A</v>
      </c>
      <c r="DS10" s="131" t="e">
        <f aca="false">SUM(CI10:CR10,CW10:CX10,DG10:DH10)</f>
        <v>#N/A</v>
      </c>
      <c r="DT10" s="25" t="e">
        <f aca="false">SUM(CI10:CZ10,DC10:DL10)</f>
        <v>#N/A</v>
      </c>
      <c r="DU10" s="131" t="e">
        <f aca="false">SUM(CI10:DR10)</f>
        <v>#N/A</v>
      </c>
      <c r="EN10" s="131" t="n">
        <f aca="false">SUM(EB10:EC10)</f>
        <v>0</v>
      </c>
      <c r="EO10" s="25" t="n">
        <f aca="false">SUM(EB10:EE10,EJ10:EM10)</f>
        <v>0</v>
      </c>
      <c r="EP10" s="25" t="n">
        <f aca="false">SUM(DZ10:EM10)</f>
        <v>0</v>
      </c>
    </row>
    <row r="11" customFormat="false" ht="11.25" hidden="false" customHeight="false" outlineLevel="0" collapsed="false">
      <c r="A11" s="51" t="e">
        <f aca="false">VLOOKUP($D11,Curves!$A$2:$I$1700,9)</f>
        <v>#N/A</v>
      </c>
      <c r="B11" s="83" t="e">
        <f aca="false">(1+($A11/2))^(-2*($D11-$A$1)/365.25)</f>
        <v>#N/A</v>
      </c>
      <c r="C11" s="83" t="n">
        <f aca="false">D12-D11</f>
        <v>30</v>
      </c>
      <c r="D11" s="374" t="n">
        <v>36982</v>
      </c>
      <c r="E11" s="375" t="e">
        <f aca="false">VLOOKUP($D11,Curves!$A$2:$H$1700,2)*$B11</f>
        <v>#N/A</v>
      </c>
      <c r="F11" s="51" t="e">
        <f aca="false">VLOOKUP($D11,Curves!$A$2:$H$1700,3)*$B11</f>
        <v>#N/A</v>
      </c>
      <c r="G11" s="51" t="e">
        <f aca="false">VLOOKUP($D11,Curves!$A$2:$H$1700,7)*$B11</f>
        <v>#N/A</v>
      </c>
      <c r="H11" s="51" t="e">
        <f aca="false">VLOOKUP($D11,Curves!$A$2:$H$1700,5)*$B11</f>
        <v>#N/A</v>
      </c>
      <c r="I11" s="51" t="e">
        <f aca="false">VLOOKUP($D11,Curves!$A$2:$H$1700,4)*$B11</f>
        <v>#N/A</v>
      </c>
      <c r="J11" s="376" t="e">
        <f aca="false">VLOOKUP($D11,Curves!$A$2:$H$1700,8)*$B11</f>
        <v>#N/A</v>
      </c>
      <c r="K11" s="51" t="e">
        <f aca="false">($E11+$I11)*$J$5+$J$4</f>
        <v>#N/A</v>
      </c>
      <c r="L11" s="377" t="e">
        <f aca="false">VLOOKUP($D11,Curves!$N$2:$T$2600,2)*$B11</f>
        <v>#N/A</v>
      </c>
      <c r="M11" s="241" t="e">
        <f aca="false">VLOOKUP($D11,Curves!$N$2:$T$2600,3)*$B11</f>
        <v>#N/A</v>
      </c>
      <c r="N11" s="378" t="e">
        <f aca="false">IF($K11&lt;$L11,1,0)</f>
        <v>#N/A</v>
      </c>
      <c r="O11" s="379" t="e">
        <f aca="false">IF($K11&lt;$M11,1,0)</f>
        <v>#N/A</v>
      </c>
      <c r="P11" s="375" t="e">
        <f aca="false">($E11+J11)*$J$5+$J$4</f>
        <v>#N/A</v>
      </c>
      <c r="Q11" s="377" t="e">
        <f aca="false">VLOOKUP($D11,Curves!$N$2:$T$2600,4)*$B11</f>
        <v>#N/A</v>
      </c>
      <c r="R11" s="241" t="e">
        <f aca="false">VLOOKUP($D11,Curves!$N$2:$T$2600,5)*$B11</f>
        <v>#N/A</v>
      </c>
      <c r="S11" s="378" t="e">
        <f aca="false">IF($P11&lt;$Q11,1,0)</f>
        <v>#N/A</v>
      </c>
      <c r="T11" s="379" t="e">
        <f aca="false">IF($P11&lt;$R11,1,0)</f>
        <v>#N/A</v>
      </c>
      <c r="U11" s="380" t="e">
        <f aca="false">($E11+G11)*$J$5+$J$4</f>
        <v>#N/A</v>
      </c>
      <c r="V11" s="380" t="e">
        <f aca="false">($E11+H11)*$J$5+$J$4</f>
        <v>#N/A</v>
      </c>
      <c r="W11" s="380" t="e">
        <f aca="false">($E11+I11)*$J$5+$J$4</f>
        <v>#N/A</v>
      </c>
      <c r="X11" s="269" t="e">
        <f aca="false">VLOOKUP($D11,[5]CurveFetch!$D$8:$S$13000,16,0)*$B11</f>
        <v>#N/A</v>
      </c>
      <c r="Y11" s="241" t="e">
        <f aca="false">VLOOKUP($D11,Curves!$N$2:$T$2600,7)*$B11</f>
        <v>#N/A</v>
      </c>
      <c r="Z11" s="381" t="e">
        <f aca="false">IF($U11&lt;$X11,1,0)</f>
        <v>#N/A</v>
      </c>
      <c r="AA11" s="378" t="e">
        <f aca="false">IF($U11&lt;$Y11,1,0)</f>
        <v>#N/A</v>
      </c>
      <c r="AB11" s="378" t="e">
        <f aca="false">IF($V11&lt;$X11,1,0)</f>
        <v>#N/A</v>
      </c>
      <c r="AC11" s="378" t="e">
        <f aca="false">IF($V11&lt;$X11,1,0)</f>
        <v>#N/A</v>
      </c>
      <c r="AD11" s="378" t="e">
        <f aca="false">IF($W11&lt;$X11,1,0)</f>
        <v>#N/A</v>
      </c>
      <c r="AE11" s="379" t="e">
        <f aca="false">IF($W11&lt;$Y11,1,0)</f>
        <v>#N/A</v>
      </c>
      <c r="AF11" s="378"/>
      <c r="AG11" s="378"/>
      <c r="AH11" s="378"/>
      <c r="AI11" s="378"/>
      <c r="AJ11" s="378"/>
      <c r="AK11" s="378"/>
      <c r="AV11" s="131" t="n">
        <f aca="false">SUM(AF11:AG11,AL11:AM11,AP11:AQ11)</f>
        <v>0</v>
      </c>
      <c r="AW11" s="158" t="n">
        <f aca="false">SUM(AF11:AM11,AP11:AU11)</f>
        <v>0</v>
      </c>
      <c r="AX11" s="131" t="n">
        <f aca="false">SUM(AF11:AU11)</f>
        <v>0</v>
      </c>
      <c r="BW11" s="382" t="n">
        <f aca="false">SUM(AY11:BF11,BI11:BL11)</f>
        <v>0</v>
      </c>
      <c r="BX11" s="383" t="n">
        <f aca="false">SUM(AY11:BF11,BI11:BL11,BS11:BV11)</f>
        <v>0</v>
      </c>
      <c r="BY11" s="25" t="n">
        <f aca="false">SUM(AY11:BV11)</f>
        <v>0</v>
      </c>
      <c r="CF11" s="131" t="n">
        <f aca="false">SUM(BZ11:CA11)</f>
        <v>0</v>
      </c>
      <c r="CG11" s="383" t="n">
        <f aca="false">SUM(BZ11:CC11)</f>
        <v>0</v>
      </c>
      <c r="CH11" s="131" t="n">
        <f aca="false">SUM(BZ11:CE11)</f>
        <v>0</v>
      </c>
      <c r="CI11" s="70" t="e">
        <f aca="false">$CI$7*$J$2*$J$5*$AB11</f>
        <v>#N/A</v>
      </c>
      <c r="CJ11" s="70" t="e">
        <f aca="false">$CI$7*$J$3*$J$5*$AC11</f>
        <v>#N/A</v>
      </c>
      <c r="DS11" s="131" t="e">
        <f aca="false">SUM(CI11:CR11,CW11:CX11,DG11:DH11)</f>
        <v>#N/A</v>
      </c>
      <c r="DT11" s="25" t="e">
        <f aca="false">SUM(CI11:CZ11,DC11:DL11)</f>
        <v>#N/A</v>
      </c>
      <c r="DU11" s="131" t="e">
        <f aca="false">SUM(CI11:DR11)</f>
        <v>#N/A</v>
      </c>
      <c r="EN11" s="131" t="n">
        <f aca="false">SUM(EB11:EC11)</f>
        <v>0</v>
      </c>
      <c r="EO11" s="25" t="n">
        <f aca="false">SUM(EB11:EE11,EJ11:EM11)</f>
        <v>0</v>
      </c>
      <c r="EP11" s="25" t="n">
        <f aca="false">SUM(DZ11:EM11)</f>
        <v>0</v>
      </c>
    </row>
    <row r="12" customFormat="false" ht="11.25" hidden="false" customHeight="false" outlineLevel="0" collapsed="false">
      <c r="A12" s="51" t="e">
        <f aca="false">VLOOKUP($D12,Curves!$A$2:$I$1700,9)</f>
        <v>#N/A</v>
      </c>
      <c r="B12" s="83" t="e">
        <f aca="false">(1+($A12/2))^(-2*($D12-$A$1)/365.25)</f>
        <v>#N/A</v>
      </c>
      <c r="C12" s="83" t="n">
        <f aca="false">D13-D12</f>
        <v>31</v>
      </c>
      <c r="D12" s="374" t="n">
        <v>37012</v>
      </c>
      <c r="E12" s="375" t="e">
        <f aca="false">VLOOKUP($D12,Curves!$A$2:$H$1700,2)*$B12</f>
        <v>#N/A</v>
      </c>
      <c r="F12" s="51" t="e">
        <f aca="false">VLOOKUP($D12,Curves!$A$2:$H$1700,3)*$B12</f>
        <v>#N/A</v>
      </c>
      <c r="G12" s="51" t="e">
        <f aca="false">VLOOKUP($D12,Curves!$A$2:$H$1700,7)*$B12</f>
        <v>#N/A</v>
      </c>
      <c r="H12" s="51" t="e">
        <f aca="false">VLOOKUP($D12,Curves!$A$2:$H$1700,5)*$B12</f>
        <v>#N/A</v>
      </c>
      <c r="I12" s="51" t="e">
        <f aca="false">VLOOKUP($D12,Curves!$A$2:$H$1700,4)*$B12</f>
        <v>#N/A</v>
      </c>
      <c r="J12" s="376" t="e">
        <f aca="false">VLOOKUP($D12,Curves!$A$2:$H$1700,8)*$B12</f>
        <v>#N/A</v>
      </c>
      <c r="K12" s="51" t="e">
        <f aca="false">($E12+$I12)*$J$5+$J$4</f>
        <v>#N/A</v>
      </c>
      <c r="L12" s="377" t="e">
        <f aca="false">VLOOKUP($D12,Curves!$N$2:$T$2600,2)*$B12</f>
        <v>#N/A</v>
      </c>
      <c r="M12" s="241" t="e">
        <f aca="false">VLOOKUP($D12,Curves!$N$2:$T$2600,3)*$B12</f>
        <v>#N/A</v>
      </c>
      <c r="N12" s="378" t="e">
        <f aca="false">IF($K12&lt;$L12,1,0)</f>
        <v>#N/A</v>
      </c>
      <c r="O12" s="379" t="e">
        <f aca="false">IF($K12&lt;$M12,1,0)</f>
        <v>#N/A</v>
      </c>
      <c r="P12" s="375" t="e">
        <f aca="false">($E12+J12)*$J$5+$J$4</f>
        <v>#N/A</v>
      </c>
      <c r="Q12" s="377" t="e">
        <f aca="false">VLOOKUP($D12,Curves!$N$2:$T$2600,4)*$B12</f>
        <v>#N/A</v>
      </c>
      <c r="R12" s="241" t="e">
        <f aca="false">VLOOKUP($D12,Curves!$N$2:$T$2600,5)*$B12</f>
        <v>#N/A</v>
      </c>
      <c r="S12" s="378" t="e">
        <f aca="false">IF($P12&lt;$Q12,1,0)</f>
        <v>#N/A</v>
      </c>
      <c r="T12" s="379" t="e">
        <f aca="false">IF($P12&lt;$R12,1,0)</f>
        <v>#N/A</v>
      </c>
      <c r="U12" s="380" t="e">
        <f aca="false">($E12+G12)*$J$5+$J$4</f>
        <v>#N/A</v>
      </c>
      <c r="V12" s="380" t="e">
        <f aca="false">($E12+H12)*$J$5+$J$4</f>
        <v>#N/A</v>
      </c>
      <c r="W12" s="380" t="e">
        <f aca="false">($E12+I12)*$J$5+$J$4</f>
        <v>#N/A</v>
      </c>
      <c r="X12" s="269" t="e">
        <f aca="false">VLOOKUP($D12,[5]CurveFetch!$D$8:$S$13000,16,0)*$B12</f>
        <v>#N/A</v>
      </c>
      <c r="Y12" s="241" t="e">
        <f aca="false">VLOOKUP($D12,Curves!$N$2:$T$2600,7)*$B12</f>
        <v>#N/A</v>
      </c>
      <c r="Z12" s="381" t="e">
        <f aca="false">IF($U12&lt;$X12,1,0)</f>
        <v>#N/A</v>
      </c>
      <c r="AA12" s="378" t="e">
        <f aca="false">IF($U12&lt;$Y12,1,0)</f>
        <v>#N/A</v>
      </c>
      <c r="AB12" s="378" t="e">
        <f aca="false">IF($V12&lt;$X12,1,0)</f>
        <v>#N/A</v>
      </c>
      <c r="AC12" s="378" t="e">
        <f aca="false">IF($V12&lt;$X12,1,0)</f>
        <v>#N/A</v>
      </c>
      <c r="AD12" s="378" t="e">
        <f aca="false">IF($W12&lt;$X12,1,0)</f>
        <v>#N/A</v>
      </c>
      <c r="AE12" s="379" t="e">
        <f aca="false">IF($W12&lt;$Y12,1,0)</f>
        <v>#N/A</v>
      </c>
      <c r="AF12" s="378"/>
      <c r="AG12" s="378"/>
      <c r="AH12" s="378"/>
      <c r="AI12" s="378"/>
      <c r="AJ12" s="378"/>
      <c r="AK12" s="378"/>
      <c r="AV12" s="131" t="n">
        <f aca="false">SUM(AF12:AG12,AL12:AM12,AP12:AQ12)</f>
        <v>0</v>
      </c>
      <c r="AW12" s="158" t="n">
        <f aca="false">SUM(AF12:AM12,AP12:AU12)</f>
        <v>0</v>
      </c>
      <c r="AX12" s="131" t="n">
        <f aca="false">SUM(AF12:AU12)</f>
        <v>0</v>
      </c>
      <c r="BA12" s="70"/>
      <c r="BB12" s="70"/>
      <c r="BC12" s="70"/>
      <c r="BD12" s="70"/>
      <c r="BE12" s="70"/>
      <c r="BF12" s="70"/>
      <c r="BG12" s="70"/>
      <c r="BH12" s="70"/>
      <c r="BW12" s="382" t="n">
        <f aca="false">SUM(AY12:BF12,BI12:BL12)</f>
        <v>0</v>
      </c>
      <c r="BX12" s="383" t="n">
        <f aca="false">SUM(AY12:BF12,BI12:BL12,BS12:BV12)</f>
        <v>0</v>
      </c>
      <c r="BY12" s="25" t="n">
        <f aca="false">SUM(AY12:BV12)</f>
        <v>0</v>
      </c>
      <c r="CF12" s="131" t="n">
        <f aca="false">SUM(BZ12:CA12)</f>
        <v>0</v>
      </c>
      <c r="CG12" s="383" t="n">
        <f aca="false">SUM(BZ12:CC12)</f>
        <v>0</v>
      </c>
      <c r="CH12" s="131" t="n">
        <f aca="false">SUM(BZ12:CE12)</f>
        <v>0</v>
      </c>
      <c r="CI12" s="70" t="e">
        <f aca="false">$CI$7*$J$2*$J$5*$AB12</f>
        <v>#N/A</v>
      </c>
      <c r="CJ12" s="70" t="e">
        <f aca="false">$CI$7*$J$3*$J$5*$AC12</f>
        <v>#N/A</v>
      </c>
      <c r="CK12" s="70" t="e">
        <f aca="false">$CK$7*$J$2*$J$5*$AB12</f>
        <v>#N/A</v>
      </c>
      <c r="CL12" s="70" t="e">
        <f aca="false">$CK$7*$J$3*$J$5*$AC12</f>
        <v>#N/A</v>
      </c>
      <c r="DS12" s="131" t="e">
        <f aca="false">SUM(CI12:CR12,CW12:CX12,DG12:DH12)</f>
        <v>#N/A</v>
      </c>
      <c r="DT12" s="25" t="e">
        <f aca="false">SUM(CI12:CZ12,DC12:DL12)</f>
        <v>#N/A</v>
      </c>
      <c r="DU12" s="131" t="e">
        <f aca="false">SUM(CI12:DR12)</f>
        <v>#N/A</v>
      </c>
      <c r="EN12" s="131" t="n">
        <f aca="false">SUM(EB12:EC12)</f>
        <v>0</v>
      </c>
      <c r="EO12" s="25" t="n">
        <f aca="false">SUM(EB12:EE12,EJ12:EM12)</f>
        <v>0</v>
      </c>
      <c r="EP12" s="25" t="n">
        <f aca="false">SUM(DZ12:EM12)</f>
        <v>0</v>
      </c>
    </row>
    <row r="13" customFormat="false" ht="11.25" hidden="false" customHeight="false" outlineLevel="0" collapsed="false">
      <c r="A13" s="51" t="e">
        <f aca="false">VLOOKUP($D13,Curves!$A$2:$I$1700,9)</f>
        <v>#N/A</v>
      </c>
      <c r="B13" s="83" t="e">
        <f aca="false">(1+($A13/2))^(-2*($D13-$A$1)/365.25)</f>
        <v>#N/A</v>
      </c>
      <c r="C13" s="83" t="n">
        <f aca="false">D14-D13</f>
        <v>30</v>
      </c>
      <c r="D13" s="374" t="n">
        <v>37043</v>
      </c>
      <c r="E13" s="375" t="e">
        <f aca="false">VLOOKUP($D13,Curves!$A$2:$H$1700,2)*$B13</f>
        <v>#N/A</v>
      </c>
      <c r="F13" s="51" t="e">
        <f aca="false">VLOOKUP($D13,Curves!$A$2:$H$1700,3)*$B13</f>
        <v>#N/A</v>
      </c>
      <c r="G13" s="51" t="e">
        <f aca="false">VLOOKUP($D13,Curves!$A$2:$H$1700,7)*$B13</f>
        <v>#N/A</v>
      </c>
      <c r="H13" s="51" t="e">
        <f aca="false">VLOOKUP($D13,Curves!$A$2:$H$1700,5)*$B13</f>
        <v>#N/A</v>
      </c>
      <c r="I13" s="51" t="e">
        <f aca="false">VLOOKUP($D13,Curves!$A$2:$H$1700,4)*$B13</f>
        <v>#N/A</v>
      </c>
      <c r="J13" s="376" t="e">
        <f aca="false">VLOOKUP($D13,Curves!$A$2:$H$1700,8)*$B13</f>
        <v>#N/A</v>
      </c>
      <c r="K13" s="51" t="e">
        <f aca="false">($E13+$I13)*$J$5+$J$4</f>
        <v>#N/A</v>
      </c>
      <c r="L13" s="377" t="e">
        <f aca="false">VLOOKUP($D13,Curves!$N$2:$T$2600,2)*$B13</f>
        <v>#N/A</v>
      </c>
      <c r="M13" s="241" t="e">
        <f aca="false">VLOOKUP($D13,Curves!$N$2:$T$2600,3)*$B13</f>
        <v>#N/A</v>
      </c>
      <c r="N13" s="378" t="e">
        <f aca="false">IF($K13&lt;$L13,1,0)</f>
        <v>#N/A</v>
      </c>
      <c r="O13" s="379" t="e">
        <f aca="false">IF($K13&lt;$M13,1,0)</f>
        <v>#N/A</v>
      </c>
      <c r="P13" s="375" t="e">
        <f aca="false">($E13+J13)*$J$5+$J$4</f>
        <v>#N/A</v>
      </c>
      <c r="Q13" s="377" t="e">
        <f aca="false">VLOOKUP($D13,Curves!$N$2:$T$2600,4)*$B13</f>
        <v>#N/A</v>
      </c>
      <c r="R13" s="241" t="e">
        <f aca="false">VLOOKUP($D13,Curves!$N$2:$T$2600,5)*$B13</f>
        <v>#N/A</v>
      </c>
      <c r="S13" s="378" t="e">
        <f aca="false">IF($P13&lt;$Q13,1,0)</f>
        <v>#N/A</v>
      </c>
      <c r="T13" s="379" t="e">
        <f aca="false">IF($P13&lt;$R13,1,0)</f>
        <v>#N/A</v>
      </c>
      <c r="U13" s="380" t="e">
        <f aca="false">($E13+G13)*$J$5+$J$4</f>
        <v>#N/A</v>
      </c>
      <c r="V13" s="380" t="e">
        <f aca="false">($E13+H13)*$J$5+$J$4</f>
        <v>#N/A</v>
      </c>
      <c r="W13" s="380" t="e">
        <f aca="false">($E13+I13)*$J$5+$J$4</f>
        <v>#N/A</v>
      </c>
      <c r="X13" s="269" t="e">
        <f aca="false">VLOOKUP($D13,[5]CurveFetch!$D$8:$S$13000,16,0)*$B13</f>
        <v>#N/A</v>
      </c>
      <c r="Y13" s="241" t="e">
        <f aca="false">VLOOKUP($D13,Curves!$N$2:$T$2600,7)*$B13</f>
        <v>#N/A</v>
      </c>
      <c r="Z13" s="381" t="e">
        <f aca="false">IF($U13&lt;$X13,1,0)</f>
        <v>#N/A</v>
      </c>
      <c r="AA13" s="378" t="e">
        <f aca="false">IF($U13&lt;$Y13,1,0)</f>
        <v>#N/A</v>
      </c>
      <c r="AB13" s="378" t="e">
        <f aca="false">IF($V13&lt;$X13,1,0)</f>
        <v>#N/A</v>
      </c>
      <c r="AC13" s="378" t="e">
        <f aca="false">IF($V13&lt;$X13,1,0)</f>
        <v>#N/A</v>
      </c>
      <c r="AD13" s="378" t="e">
        <f aca="false">IF($W13&lt;$X13,1,0)</f>
        <v>#N/A</v>
      </c>
      <c r="AE13" s="379" t="e">
        <f aca="false">IF($W13&lt;$Y13,1,0)</f>
        <v>#N/A</v>
      </c>
      <c r="AF13" s="70" t="e">
        <f aca="false">$AF$7*$J$2*$J$5*$N13</f>
        <v>#N/A</v>
      </c>
      <c r="AG13" s="70" t="e">
        <f aca="false">$AF$7*$J$2*$J$5*$O13</f>
        <v>#N/A</v>
      </c>
      <c r="AH13" s="378"/>
      <c r="AI13" s="378"/>
      <c r="AJ13" s="378"/>
      <c r="AK13" s="378"/>
      <c r="AV13" s="131" t="e">
        <f aca="false">SUM(AF13:AG13,AL13:AM13,AP13:AQ13)</f>
        <v>#N/A</v>
      </c>
      <c r="AW13" s="158" t="e">
        <f aca="false">SUM(AF13:AM13,AP13:AU13)</f>
        <v>#N/A</v>
      </c>
      <c r="AX13" s="131" t="e">
        <f aca="false">SUM(AF13:AU13)</f>
        <v>#N/A</v>
      </c>
      <c r="AY13" s="70" t="e">
        <f aca="false">$AY$7*$J$2*$J$5*$S13</f>
        <v>#N/A</v>
      </c>
      <c r="AZ13" s="70" t="e">
        <f aca="false">$AY$7*$J$3*$J$5*$T13</f>
        <v>#N/A</v>
      </c>
      <c r="BA13" s="70"/>
      <c r="BB13" s="70"/>
      <c r="BC13" s="70" t="e">
        <f aca="false">$BC$7*$J$2*$J$5*$S13</f>
        <v>#N/A</v>
      </c>
      <c r="BD13" s="70" t="e">
        <f aca="false">$BC$7*$J$3*$J$5*$T13</f>
        <v>#N/A</v>
      </c>
      <c r="BE13" s="70"/>
      <c r="BF13" s="70"/>
      <c r="BG13" s="70"/>
      <c r="BH13" s="70"/>
      <c r="BW13" s="382" t="e">
        <f aca="false">SUM(AY13:BF13,BI13:BL13)</f>
        <v>#N/A</v>
      </c>
      <c r="BX13" s="383" t="e">
        <f aca="false">SUM(AY13:BF13,BI13:BL13,BS13:BV13)</f>
        <v>#N/A</v>
      </c>
      <c r="BY13" s="25" t="e">
        <f aca="false">SUM(AY13:BV13)</f>
        <v>#N/A</v>
      </c>
      <c r="CF13" s="131" t="n">
        <f aca="false">SUM(BZ13:CA13)</f>
        <v>0</v>
      </c>
      <c r="CG13" s="383" t="n">
        <f aca="false">SUM(BZ13:CC13)</f>
        <v>0</v>
      </c>
      <c r="CH13" s="131" t="n">
        <f aca="false">SUM(BZ13:CE13)</f>
        <v>0</v>
      </c>
      <c r="CI13" s="70" t="e">
        <f aca="false">$CI$7*$J$2*$J$5*$AB13</f>
        <v>#N/A</v>
      </c>
      <c r="CJ13" s="70" t="e">
        <f aca="false">$CI$7*$J$3*$J$5*$AC13</f>
        <v>#N/A</v>
      </c>
      <c r="CK13" s="70" t="e">
        <f aca="false">$CK$7*$J$2*$J$5*$AB13</f>
        <v>#N/A</v>
      </c>
      <c r="CL13" s="70" t="e">
        <f aca="false">$CK$7*$J$3*$J$5*$AC13</f>
        <v>#N/A</v>
      </c>
      <c r="CM13" s="70" t="e">
        <f aca="false">$CM$7*$J$2*$J$5*$AB13</f>
        <v>#N/A</v>
      </c>
      <c r="CN13" s="70" t="e">
        <f aca="false">$CM$7*$J$3*$J$5*$AC13</f>
        <v>#N/A</v>
      </c>
      <c r="DS13" s="131" t="e">
        <f aca="false">SUM(CI13:CR13,CW13:CX13,DG13:DH13)</f>
        <v>#N/A</v>
      </c>
      <c r="DT13" s="25" t="e">
        <f aca="false">SUM(CI13:CZ13,DC13:DL13)</f>
        <v>#N/A</v>
      </c>
      <c r="DU13" s="131" t="e">
        <f aca="false">SUM(CI13:DR13)</f>
        <v>#N/A</v>
      </c>
      <c r="EN13" s="131" t="n">
        <f aca="false">SUM(EB13:EC13)</f>
        <v>0</v>
      </c>
      <c r="EO13" s="25" t="n">
        <f aca="false">SUM(EB13:EE13,EJ13:EM13)</f>
        <v>0</v>
      </c>
      <c r="EP13" s="25" t="n">
        <f aca="false">SUM(DZ13:EM13)</f>
        <v>0</v>
      </c>
    </row>
    <row r="14" customFormat="false" ht="11.25" hidden="false" customHeight="false" outlineLevel="0" collapsed="false">
      <c r="A14" s="51" t="e">
        <f aca="false">VLOOKUP($D14,Curves!$A$2:$I$1700,9)</f>
        <v>#N/A</v>
      </c>
      <c r="B14" s="83" t="e">
        <f aca="false">(1+($A14/2))^(-2*($D14-$A$1)/365.25)</f>
        <v>#N/A</v>
      </c>
      <c r="C14" s="83" t="n">
        <f aca="false">D15-D14</f>
        <v>31</v>
      </c>
      <c r="D14" s="374" t="n">
        <v>37073</v>
      </c>
      <c r="E14" s="375" t="e">
        <f aca="false">VLOOKUP($D14,Curves!$A$2:$H$1700,2)*$B14</f>
        <v>#N/A</v>
      </c>
      <c r="F14" s="51" t="e">
        <f aca="false">VLOOKUP($D14,Curves!$A$2:$H$1700,3)*$B14</f>
        <v>#N/A</v>
      </c>
      <c r="G14" s="51" t="e">
        <f aca="false">VLOOKUP($D14,Curves!$A$2:$H$1700,7)*$B14</f>
        <v>#N/A</v>
      </c>
      <c r="H14" s="51" t="e">
        <f aca="false">VLOOKUP($D14,Curves!$A$2:$H$1700,5)*$B14</f>
        <v>#N/A</v>
      </c>
      <c r="I14" s="51" t="e">
        <f aca="false">VLOOKUP($D14,Curves!$A$2:$H$1700,4)*$B14</f>
        <v>#N/A</v>
      </c>
      <c r="J14" s="376" t="e">
        <f aca="false">VLOOKUP($D14,Curves!$A$2:$H$1700,8)*$B14</f>
        <v>#N/A</v>
      </c>
      <c r="K14" s="51" t="e">
        <f aca="false">($E14+$I14)*$J$5+$J$4</f>
        <v>#N/A</v>
      </c>
      <c r="L14" s="377" t="e">
        <f aca="false">VLOOKUP($D14,Curves!$N$2:$T$2600,2)*$B14</f>
        <v>#N/A</v>
      </c>
      <c r="M14" s="241" t="e">
        <f aca="false">VLOOKUP($D14,Curves!$N$2:$T$2600,3)*$B14</f>
        <v>#N/A</v>
      </c>
      <c r="N14" s="378" t="e">
        <f aca="false">IF($K14&lt;$L14,1,0)</f>
        <v>#N/A</v>
      </c>
      <c r="O14" s="379" t="e">
        <f aca="false">IF($K14&lt;$M14,1,0)</f>
        <v>#N/A</v>
      </c>
      <c r="P14" s="375" t="e">
        <f aca="false">($E14+J14)*$J$5+$J$4</f>
        <v>#N/A</v>
      </c>
      <c r="Q14" s="377" t="e">
        <f aca="false">VLOOKUP($D14,Curves!$N$2:$T$2600,4)*$B14</f>
        <v>#N/A</v>
      </c>
      <c r="R14" s="241" t="e">
        <f aca="false">VLOOKUP($D14,Curves!$N$2:$T$2600,5)*$B14</f>
        <v>#N/A</v>
      </c>
      <c r="S14" s="378" t="e">
        <f aca="false">IF($P14&lt;$Q14,1,0)</f>
        <v>#N/A</v>
      </c>
      <c r="T14" s="379" t="e">
        <f aca="false">IF($P14&lt;$R14,1,0)</f>
        <v>#N/A</v>
      </c>
      <c r="U14" s="380" t="e">
        <f aca="false">($E14+G14)*$J$5+$J$4</f>
        <v>#N/A</v>
      </c>
      <c r="V14" s="380" t="e">
        <f aca="false">($E14+H14)*$J$5+$J$4</f>
        <v>#N/A</v>
      </c>
      <c r="W14" s="380" t="e">
        <f aca="false">($E14+I14)*$J$5+$J$4</f>
        <v>#N/A</v>
      </c>
      <c r="X14" s="269" t="e">
        <f aca="false">VLOOKUP($D14,[5]CurveFetch!$D$8:$S$13000,16,0)*$B14</f>
        <v>#N/A</v>
      </c>
      <c r="Y14" s="241" t="e">
        <f aca="false">VLOOKUP($D14,Curves!$N$2:$T$2600,7)*$B14</f>
        <v>#N/A</v>
      </c>
      <c r="Z14" s="381" t="e">
        <f aca="false">IF($U14&lt;$X14,1,0)</f>
        <v>#N/A</v>
      </c>
      <c r="AA14" s="378" t="e">
        <f aca="false">IF($U14&lt;$Y14,1,0)</f>
        <v>#N/A</v>
      </c>
      <c r="AB14" s="378" t="e">
        <f aca="false">IF($V14&lt;$X14,1,0)</f>
        <v>#N/A</v>
      </c>
      <c r="AC14" s="378" t="e">
        <f aca="false">IF($V14&lt;$X14,1,0)</f>
        <v>#N/A</v>
      </c>
      <c r="AD14" s="378" t="e">
        <f aca="false">IF($W14&lt;$X14,1,0)</f>
        <v>#N/A</v>
      </c>
      <c r="AE14" s="379" t="e">
        <f aca="false">IF($W14&lt;$Y14,1,0)</f>
        <v>#N/A</v>
      </c>
      <c r="AF14" s="70" t="e">
        <f aca="false">$AF$7*$J$2*$J$5*$N14</f>
        <v>#N/A</v>
      </c>
      <c r="AG14" s="70" t="e">
        <f aca="false">$AF$7*$J$2*$J$5*$O14</f>
        <v>#N/A</v>
      </c>
      <c r="AH14" s="378"/>
      <c r="AI14" s="378"/>
      <c r="AJ14" s="378"/>
      <c r="AK14" s="378"/>
      <c r="AV14" s="131" t="e">
        <f aca="false">SUM(AF14:AG14,AL14:AM14,AP14:AQ14)</f>
        <v>#N/A</v>
      </c>
      <c r="AW14" s="158" t="e">
        <f aca="false">SUM(AF14:AM14,AP14:AU14)</f>
        <v>#N/A</v>
      </c>
      <c r="AX14" s="131" t="e">
        <f aca="false">SUM(AF14:AU14)</f>
        <v>#N/A</v>
      </c>
      <c r="AY14" s="70" t="e">
        <f aca="false">$AY$7*$J$2*$J$5*$S14</f>
        <v>#N/A</v>
      </c>
      <c r="AZ14" s="70" t="e">
        <f aca="false">$AY$7*$J$3*$J$5*$T14</f>
        <v>#N/A</v>
      </c>
      <c r="BA14" s="70" t="e">
        <f aca="false">$BA$7*$J$2*$J$5*$S14</f>
        <v>#N/A</v>
      </c>
      <c r="BB14" s="70" t="e">
        <f aca="false">$BA$7*$J$3*$J$5*$T14</f>
        <v>#N/A</v>
      </c>
      <c r="BC14" s="70" t="e">
        <f aca="false">$BC$7*$J$2*$J$5*$S14</f>
        <v>#N/A</v>
      </c>
      <c r="BD14" s="70" t="e">
        <f aca="false">$BC$7*$J$3*$J$5*$T14</f>
        <v>#N/A</v>
      </c>
      <c r="BE14" s="70"/>
      <c r="BF14" s="70"/>
      <c r="BG14" s="70"/>
      <c r="BH14" s="70"/>
      <c r="BW14" s="382" t="e">
        <f aca="false">SUM(AY14:BF14,BI14:BL14)</f>
        <v>#N/A</v>
      </c>
      <c r="BX14" s="383" t="e">
        <f aca="false">SUM(AY14:BF14,BI14:BL14,BS14:BV14)</f>
        <v>#N/A</v>
      </c>
      <c r="BY14" s="25" t="e">
        <f aca="false">SUM(AY14:BV14)</f>
        <v>#N/A</v>
      </c>
      <c r="CF14" s="131" t="n">
        <f aca="false">SUM(BZ14:CA14)</f>
        <v>0</v>
      </c>
      <c r="CG14" s="383" t="n">
        <f aca="false">SUM(BZ14:CC14)</f>
        <v>0</v>
      </c>
      <c r="CH14" s="131" t="n">
        <f aca="false">SUM(BZ14:CE14)</f>
        <v>0</v>
      </c>
      <c r="CI14" s="70" t="e">
        <f aca="false">$CI$7*$J$2*$J$5*$AB14</f>
        <v>#N/A</v>
      </c>
      <c r="CJ14" s="70" t="e">
        <f aca="false">$CI$7*$J$3*$J$5*$AC14</f>
        <v>#N/A</v>
      </c>
      <c r="CK14" s="70" t="e">
        <f aca="false">$CK$7*$J$2*$J$5*$AB14</f>
        <v>#N/A</v>
      </c>
      <c r="CL14" s="70" t="e">
        <f aca="false">$CK$7*$J$3*$J$5*$AC14</f>
        <v>#N/A</v>
      </c>
      <c r="CM14" s="70" t="e">
        <f aca="false">$CM$7*$J$2*$J$5*$AB14</f>
        <v>#N/A</v>
      </c>
      <c r="CN14" s="70" t="e">
        <f aca="false">$CM$7*$J$3*$J$5*$AC14</f>
        <v>#N/A</v>
      </c>
      <c r="DS14" s="131" t="e">
        <f aca="false">SUM(CI14:CR14,CW14:CX14,DG14:DH14)</f>
        <v>#N/A</v>
      </c>
      <c r="DT14" s="25" t="e">
        <f aca="false">SUM(CI14:CZ14,DC14:DL14)</f>
        <v>#N/A</v>
      </c>
      <c r="DU14" s="131" t="e">
        <f aca="false">SUM(CI14:DR14)</f>
        <v>#N/A</v>
      </c>
      <c r="EN14" s="131" t="n">
        <f aca="false">SUM(EB14:EC14)</f>
        <v>0</v>
      </c>
      <c r="EO14" s="25" t="n">
        <f aca="false">SUM(EB14:EE14,EJ14:EM14)</f>
        <v>0</v>
      </c>
      <c r="EP14" s="25" t="n">
        <f aca="false">SUM(DZ14:EM14)</f>
        <v>0</v>
      </c>
    </row>
    <row r="15" customFormat="false" ht="11.25" hidden="false" customHeight="false" outlineLevel="0" collapsed="false">
      <c r="A15" s="51" t="e">
        <f aca="false">VLOOKUP($D15,Curves!$A$2:$I$1700,9)</f>
        <v>#N/A</v>
      </c>
      <c r="B15" s="83" t="e">
        <f aca="false">(1+($A15/2))^(-2*($D15-$A$1)/365.25)</f>
        <v>#N/A</v>
      </c>
      <c r="C15" s="83" t="n">
        <f aca="false">D16-D15</f>
        <v>31</v>
      </c>
      <c r="D15" s="374" t="n">
        <v>37104</v>
      </c>
      <c r="E15" s="375" t="e">
        <f aca="false">VLOOKUP($D15,Curves!$A$2:$H$1700,2)*$B15</f>
        <v>#N/A</v>
      </c>
      <c r="F15" s="51" t="e">
        <f aca="false">VLOOKUP($D15,Curves!$A$2:$H$1700,3)*$B15</f>
        <v>#N/A</v>
      </c>
      <c r="G15" s="51" t="e">
        <f aca="false">VLOOKUP($D15,Curves!$A$2:$H$1700,7)*$B15</f>
        <v>#N/A</v>
      </c>
      <c r="H15" s="51" t="e">
        <f aca="false">VLOOKUP($D15,Curves!$A$2:$H$1700,5)*$B15</f>
        <v>#N/A</v>
      </c>
      <c r="I15" s="51" t="e">
        <f aca="false">VLOOKUP($D15,Curves!$A$2:$H$1700,4)*$B15</f>
        <v>#N/A</v>
      </c>
      <c r="J15" s="376" t="e">
        <f aca="false">VLOOKUP($D15,Curves!$A$2:$H$1700,8)*$B15</f>
        <v>#N/A</v>
      </c>
      <c r="K15" s="51" t="e">
        <f aca="false">($E15+$I15)*$J$5+$J$4</f>
        <v>#N/A</v>
      </c>
      <c r="L15" s="377" t="e">
        <f aca="false">VLOOKUP($D15,Curves!$N$2:$T$2600,2)*$B15</f>
        <v>#N/A</v>
      </c>
      <c r="M15" s="241" t="e">
        <f aca="false">VLOOKUP($D15,Curves!$N$2:$T$2600,3)*$B15</f>
        <v>#N/A</v>
      </c>
      <c r="N15" s="378" t="e">
        <f aca="false">IF($K15&lt;$L15,1,0)</f>
        <v>#N/A</v>
      </c>
      <c r="O15" s="379" t="e">
        <f aca="false">IF($K15&lt;$M15,1,0)</f>
        <v>#N/A</v>
      </c>
      <c r="P15" s="375" t="e">
        <f aca="false">($E15+J15)*$J$5+$J$4</f>
        <v>#N/A</v>
      </c>
      <c r="Q15" s="377" t="e">
        <f aca="false">VLOOKUP($D15,Curves!$N$2:$T$2600,4)*$B15</f>
        <v>#N/A</v>
      </c>
      <c r="R15" s="241" t="e">
        <f aca="false">VLOOKUP($D15,Curves!$N$2:$T$2600,5)*$B15</f>
        <v>#N/A</v>
      </c>
      <c r="S15" s="378" t="e">
        <f aca="false">IF($P15&lt;$Q15,1,0)</f>
        <v>#N/A</v>
      </c>
      <c r="T15" s="379" t="e">
        <f aca="false">IF($P15&lt;$R15,1,0)</f>
        <v>#N/A</v>
      </c>
      <c r="U15" s="380" t="e">
        <f aca="false">($E15+G15)*$J$5+$J$4</f>
        <v>#N/A</v>
      </c>
      <c r="V15" s="380" t="e">
        <f aca="false">($E15+H15)*$J$5+$J$4</f>
        <v>#N/A</v>
      </c>
      <c r="W15" s="380" t="e">
        <f aca="false">($E15+I15)*$J$5+$J$4</f>
        <v>#N/A</v>
      </c>
      <c r="X15" s="269" t="e">
        <f aca="false">VLOOKUP($D15,[5]CurveFetch!$D$8:$S$13000,16,0)*$B15</f>
        <v>#N/A</v>
      </c>
      <c r="Y15" s="241" t="e">
        <f aca="false">VLOOKUP($D15,Curves!$N$2:$T$2600,7)*$B15</f>
        <v>#N/A</v>
      </c>
      <c r="Z15" s="381" t="e">
        <f aca="false">IF($U15&lt;$X15,1,0)</f>
        <v>#N/A</v>
      </c>
      <c r="AA15" s="378" t="e">
        <f aca="false">IF($U15&lt;$Y15,1,0)</f>
        <v>#N/A</v>
      </c>
      <c r="AB15" s="378" t="e">
        <f aca="false">IF($V15&lt;$X15,1,0)</f>
        <v>#N/A</v>
      </c>
      <c r="AC15" s="378" t="e">
        <f aca="false">IF($V15&lt;$X15,1,0)</f>
        <v>#N/A</v>
      </c>
      <c r="AD15" s="378" t="e">
        <f aca="false">IF($W15&lt;$X15,1,0)</f>
        <v>#N/A</v>
      </c>
      <c r="AE15" s="379" t="e">
        <f aca="false">IF($W15&lt;$Y15,1,0)</f>
        <v>#N/A</v>
      </c>
      <c r="AF15" s="70" t="e">
        <f aca="false">$AF$7*$J$2*$J$5*$N15</f>
        <v>#N/A</v>
      </c>
      <c r="AG15" s="70" t="e">
        <f aca="false">$AF$7*$J$2*$J$5*$O15</f>
        <v>#N/A</v>
      </c>
      <c r="AH15" s="378"/>
      <c r="AI15" s="378"/>
      <c r="AJ15" s="70" t="e">
        <f aca="false">$AJ$7*$J$2*$J$5*$N15</f>
        <v>#N/A</v>
      </c>
      <c r="AK15" s="70" t="e">
        <f aca="false">$AJ$7*$J$2*$J$5*$O15</f>
        <v>#N/A</v>
      </c>
      <c r="AV15" s="131" t="e">
        <f aca="false">SUM(AF15:AG15,AL15:AM15,AP15:AQ15)</f>
        <v>#N/A</v>
      </c>
      <c r="AW15" s="158" t="e">
        <f aca="false">SUM(AF15:AM15,AP15:AU15)</f>
        <v>#N/A</v>
      </c>
      <c r="AX15" s="131" t="e">
        <f aca="false">SUM(AF15:AU15)</f>
        <v>#N/A</v>
      </c>
      <c r="AY15" s="70" t="e">
        <f aca="false">$AY$7*$J$2*$J$5*$S15</f>
        <v>#N/A</v>
      </c>
      <c r="AZ15" s="70" t="e">
        <f aca="false">$AY$7*$J$3*$J$5*$T15</f>
        <v>#N/A</v>
      </c>
      <c r="BA15" s="70" t="e">
        <f aca="false">$BA$7*$J$2*$J$5*$S15</f>
        <v>#N/A</v>
      </c>
      <c r="BB15" s="70" t="e">
        <f aca="false">$BA$7*$J$3*$J$5*$T15</f>
        <v>#N/A</v>
      </c>
      <c r="BC15" s="70" t="e">
        <f aca="false">$BC$7*$J$2*$J$5*$S15</f>
        <v>#N/A</v>
      </c>
      <c r="BD15" s="70" t="e">
        <f aca="false">$BC$7*$J$3*$J$5*$T15</f>
        <v>#N/A</v>
      </c>
      <c r="BE15" s="70" t="e">
        <f aca="false">$BE$7*$J$2*$J$5*$S15</f>
        <v>#N/A</v>
      </c>
      <c r="BF15" s="70" t="e">
        <f aca="false">$BE$7*$J$3*$J$5*$T15</f>
        <v>#N/A</v>
      </c>
      <c r="BG15" s="70"/>
      <c r="BH15" s="70"/>
      <c r="BW15" s="382" t="e">
        <f aca="false">SUM(AY15:BF15,BI15:BL15)</f>
        <v>#N/A</v>
      </c>
      <c r="BX15" s="383" t="e">
        <f aca="false">SUM(AY15:BF15,BI15:BL15,BS15:BV15)</f>
        <v>#N/A</v>
      </c>
      <c r="BY15" s="25" t="e">
        <f aca="false">SUM(AY15:BV15)</f>
        <v>#N/A</v>
      </c>
      <c r="CF15" s="131" t="n">
        <f aca="false">SUM(BZ15:CA15)</f>
        <v>0</v>
      </c>
      <c r="CG15" s="383" t="n">
        <f aca="false">SUM(BZ15:CC15)</f>
        <v>0</v>
      </c>
      <c r="CH15" s="131" t="n">
        <f aca="false">SUM(BZ15:CE15)</f>
        <v>0</v>
      </c>
      <c r="CI15" s="70" t="e">
        <f aca="false">$CI$7*$J$2*$J$5*$AB15</f>
        <v>#N/A</v>
      </c>
      <c r="CJ15" s="70" t="e">
        <f aca="false">$CI$7*$J$3*$J$5*$AC15</f>
        <v>#N/A</v>
      </c>
      <c r="CK15" s="70" t="e">
        <f aca="false">$CK$7*$J$2*$J$5*$AB15</f>
        <v>#N/A</v>
      </c>
      <c r="CL15" s="70" t="e">
        <f aca="false">$CK$7*$J$3*$J$5*$AC15</f>
        <v>#N/A</v>
      </c>
      <c r="CM15" s="70" t="e">
        <f aca="false">$CM$7*$J$2*$J$5*$AB15</f>
        <v>#N/A</v>
      </c>
      <c r="CN15" s="70" t="e">
        <f aca="false">$CM$7*$J$3*$J$5*$AC15</f>
        <v>#N/A</v>
      </c>
      <c r="CO15" s="70" t="e">
        <f aca="false">$CO$7*$J$2*$J$5*$AB15</f>
        <v>#N/A</v>
      </c>
      <c r="CP15" s="70" t="e">
        <f aca="false">$CO$7*$J$3*$J$5*$AC15</f>
        <v>#N/A</v>
      </c>
      <c r="CQ15" s="70"/>
      <c r="CR15" s="70"/>
      <c r="CS15" s="70"/>
      <c r="CT15" s="70"/>
      <c r="CU15" s="70"/>
      <c r="CV15" s="70"/>
      <c r="DS15" s="131" t="e">
        <f aca="false">SUM(CI15:CR15,CW15:CX15,DG15:DH15)</f>
        <v>#N/A</v>
      </c>
      <c r="DT15" s="25" t="e">
        <f aca="false">SUM(CI15:CZ15,DC15:DL15)</f>
        <v>#N/A</v>
      </c>
      <c r="DU15" s="131" t="e">
        <f aca="false">SUM(CI15:DR15)</f>
        <v>#N/A</v>
      </c>
      <c r="EN15" s="131" t="n">
        <f aca="false">SUM(EB15:EC15)</f>
        <v>0</v>
      </c>
      <c r="EO15" s="25" t="n">
        <f aca="false">SUM(EB15:EE15,EJ15:EM15)</f>
        <v>0</v>
      </c>
      <c r="EP15" s="25" t="n">
        <f aca="false">SUM(DZ15:EM15)</f>
        <v>0</v>
      </c>
    </row>
    <row r="16" customFormat="false" ht="11.25" hidden="false" customHeight="false" outlineLevel="0" collapsed="false">
      <c r="A16" s="51" t="e">
        <f aca="false">VLOOKUP($D16,Curves!$A$2:$I$1700,9)</f>
        <v>#N/A</v>
      </c>
      <c r="B16" s="83" t="e">
        <f aca="false">(1+($A16/2))^(-2*($D16-$A$1)/365.25)</f>
        <v>#N/A</v>
      </c>
      <c r="C16" s="83" t="n">
        <f aca="false">D17-D16</f>
        <v>30</v>
      </c>
      <c r="D16" s="374" t="n">
        <v>37135</v>
      </c>
      <c r="E16" s="375" t="e">
        <f aca="false">VLOOKUP($D16,Curves!$A$2:$H$1700,2)*$B16</f>
        <v>#N/A</v>
      </c>
      <c r="F16" s="51" t="e">
        <f aca="false">VLOOKUP($D16,Curves!$A$2:$H$1700,3)*$B16</f>
        <v>#N/A</v>
      </c>
      <c r="G16" s="51" t="e">
        <f aca="false">VLOOKUP($D16,Curves!$A$2:$H$1700,7)*$B16</f>
        <v>#N/A</v>
      </c>
      <c r="H16" s="51" t="e">
        <f aca="false">VLOOKUP($D16,Curves!$A$2:$H$1700,5)*$B16</f>
        <v>#N/A</v>
      </c>
      <c r="I16" s="51" t="e">
        <f aca="false">VLOOKUP($D16,Curves!$A$2:$H$1700,4)*$B16</f>
        <v>#N/A</v>
      </c>
      <c r="J16" s="376" t="e">
        <f aca="false">VLOOKUP($D16,Curves!$A$2:$H$1700,8)*$B16</f>
        <v>#N/A</v>
      </c>
      <c r="K16" s="51" t="e">
        <f aca="false">($E16+$I16)*$J$5+$J$4</f>
        <v>#N/A</v>
      </c>
      <c r="L16" s="377" t="e">
        <f aca="false">VLOOKUP($D16,Curves!$N$2:$T$2600,2)*$B16</f>
        <v>#N/A</v>
      </c>
      <c r="M16" s="241" t="e">
        <f aca="false">VLOOKUP($D16,Curves!$N$2:$T$2600,3)*$B16</f>
        <v>#N/A</v>
      </c>
      <c r="N16" s="378" t="e">
        <f aca="false">IF($K16&lt;$L16,1,0)</f>
        <v>#N/A</v>
      </c>
      <c r="O16" s="379" t="e">
        <f aca="false">IF($K16&lt;$M16,1,0)</f>
        <v>#N/A</v>
      </c>
      <c r="P16" s="375" t="e">
        <f aca="false">($E16+J16)*$J$5+$J$4</f>
        <v>#N/A</v>
      </c>
      <c r="Q16" s="377" t="e">
        <f aca="false">VLOOKUP($D16,Curves!$N$2:$T$2600,4)*$B16</f>
        <v>#N/A</v>
      </c>
      <c r="R16" s="241" t="e">
        <f aca="false">VLOOKUP($D16,Curves!$N$2:$T$2600,5)*$B16</f>
        <v>#N/A</v>
      </c>
      <c r="S16" s="378" t="e">
        <f aca="false">IF($P16&lt;$Q16,1,0)</f>
        <v>#N/A</v>
      </c>
      <c r="T16" s="379" t="e">
        <f aca="false">IF($P16&lt;$R16,1,0)</f>
        <v>#N/A</v>
      </c>
      <c r="U16" s="380" t="e">
        <f aca="false">($E16+G16)*$J$5+$J$4</f>
        <v>#N/A</v>
      </c>
      <c r="V16" s="380" t="e">
        <f aca="false">($E16+H16)*$J$5+$J$4</f>
        <v>#N/A</v>
      </c>
      <c r="W16" s="380" t="e">
        <f aca="false">($E16+I16)*$J$5+$J$4</f>
        <v>#N/A</v>
      </c>
      <c r="X16" s="269" t="e">
        <f aca="false">VLOOKUP($D16,[5]CurveFetch!$D$8:$S$13000,16,0)*$B16</f>
        <v>#N/A</v>
      </c>
      <c r="Y16" s="241" t="e">
        <f aca="false">VLOOKUP($D16,Curves!$N$2:$T$2600,7)*$B16</f>
        <v>#N/A</v>
      </c>
      <c r="Z16" s="381" t="e">
        <f aca="false">IF($U16&lt;$X16,1,0)</f>
        <v>#N/A</v>
      </c>
      <c r="AA16" s="378" t="e">
        <f aca="false">IF($U16&lt;$Y16,1,0)</f>
        <v>#N/A</v>
      </c>
      <c r="AB16" s="378" t="e">
        <f aca="false">IF($V16&lt;$X16,1,0)</f>
        <v>#N/A</v>
      </c>
      <c r="AC16" s="378" t="e">
        <f aca="false">IF($V16&lt;$X16,1,0)</f>
        <v>#N/A</v>
      </c>
      <c r="AD16" s="378" t="e">
        <f aca="false">IF($W16&lt;$X16,1,0)</f>
        <v>#N/A</v>
      </c>
      <c r="AE16" s="379" t="e">
        <f aca="false">IF($W16&lt;$Y16,1,0)</f>
        <v>#N/A</v>
      </c>
      <c r="AF16" s="70" t="e">
        <f aca="false">$AF$7*$J$2*$J$5*$N16</f>
        <v>#N/A</v>
      </c>
      <c r="AG16" s="70" t="e">
        <f aca="false">$AF$7*$J$2*$J$5*$O16</f>
        <v>#N/A</v>
      </c>
      <c r="AH16" s="378"/>
      <c r="AI16" s="378"/>
      <c r="AJ16" s="70" t="e">
        <f aca="false">$AJ$7*$J$2*$J$5*$N16</f>
        <v>#N/A</v>
      </c>
      <c r="AK16" s="70" t="e">
        <f aca="false">$AJ$7*$J$2*$J$5*$O16</f>
        <v>#N/A</v>
      </c>
      <c r="AV16" s="131" t="e">
        <f aca="false">SUM(AF16:AG16,AL16:AM16,AP16:AQ16)</f>
        <v>#N/A</v>
      </c>
      <c r="AW16" s="158" t="e">
        <f aca="false">SUM(AF16:AM16,AP16:AU16)</f>
        <v>#N/A</v>
      </c>
      <c r="AX16" s="131" t="e">
        <f aca="false">SUM(AF16:AU16)</f>
        <v>#N/A</v>
      </c>
      <c r="AY16" s="70" t="e">
        <f aca="false">$AY$7*$J$2*$J$5*$S16</f>
        <v>#N/A</v>
      </c>
      <c r="AZ16" s="70" t="e">
        <f aca="false">$AY$7*$J$3*$J$5*$T16</f>
        <v>#N/A</v>
      </c>
      <c r="BA16" s="70" t="e">
        <f aca="false">$BA$7*$J$2*$J$5*$S16</f>
        <v>#N/A</v>
      </c>
      <c r="BB16" s="70" t="e">
        <f aca="false">$BA$7*$J$3*$J$5*$T16</f>
        <v>#N/A</v>
      </c>
      <c r="BC16" s="70" t="e">
        <f aca="false">$BC$7*$J$2*$J$5*$S16</f>
        <v>#N/A</v>
      </c>
      <c r="BD16" s="70" t="e">
        <f aca="false">$BC$7*$J$3*$J$5*$T16</f>
        <v>#N/A</v>
      </c>
      <c r="BE16" s="70" t="e">
        <f aca="false">$BE$7*$J$2*$J$5*$S16</f>
        <v>#N/A</v>
      </c>
      <c r="BF16" s="70" t="e">
        <f aca="false">$BE$7*$J$3*$J$5*$T16</f>
        <v>#N/A</v>
      </c>
      <c r="BG16" s="70"/>
      <c r="BH16" s="70"/>
      <c r="BW16" s="382" t="e">
        <f aca="false">SUM(AY16:BF16,BI16:BL16)</f>
        <v>#N/A</v>
      </c>
      <c r="BX16" s="383" t="e">
        <f aca="false">SUM(AY16:BF16,BI16:BL16,BS16:BV16)</f>
        <v>#N/A</v>
      </c>
      <c r="BY16" s="25" t="e">
        <f aca="false">SUM(AY16:BV16)</f>
        <v>#N/A</v>
      </c>
      <c r="BZ16" s="70" t="e">
        <f aca="false">$BZ$7*$J$2*$J$5*$N16</f>
        <v>#N/A</v>
      </c>
      <c r="CA16" s="70" t="e">
        <f aca="false">$BZ$7*$J$3*$J$5*$O16</f>
        <v>#N/A</v>
      </c>
      <c r="CF16" s="131" t="e">
        <f aca="false">SUM(BZ16:CA16)</f>
        <v>#N/A</v>
      </c>
      <c r="CG16" s="383" t="e">
        <f aca="false">SUM(BZ16:CC16)</f>
        <v>#N/A</v>
      </c>
      <c r="CH16" s="131" t="e">
        <f aca="false">SUM(BZ16:CE16)</f>
        <v>#N/A</v>
      </c>
      <c r="CI16" s="70" t="e">
        <f aca="false">$CI$7*$J$2*$J$5*$AB16</f>
        <v>#N/A</v>
      </c>
      <c r="CJ16" s="70" t="e">
        <f aca="false">$CI$7*$J$3*$J$5*$AC16</f>
        <v>#N/A</v>
      </c>
      <c r="CK16" s="70" t="e">
        <f aca="false">$CK$7*$J$2*$J$5*$AB16</f>
        <v>#N/A</v>
      </c>
      <c r="CL16" s="70" t="e">
        <f aca="false">$CK$7*$J$3*$J$5*$AC16</f>
        <v>#N/A</v>
      </c>
      <c r="CM16" s="70" t="e">
        <f aca="false">$CM$7*$J$2*$J$5*$AB16</f>
        <v>#N/A</v>
      </c>
      <c r="CN16" s="70" t="e">
        <f aca="false">$CM$7*$J$3*$J$5*$AC16</f>
        <v>#N/A</v>
      </c>
      <c r="CO16" s="70" t="e">
        <f aca="false">$CO$7*$J$2*$J$5*$AB16</f>
        <v>#N/A</v>
      </c>
      <c r="CP16" s="70" t="e">
        <f aca="false">$CO$7*$J$3*$J$5*$AC16</f>
        <v>#N/A</v>
      </c>
      <c r="CQ16" s="70"/>
      <c r="CR16" s="70"/>
      <c r="CS16" s="70"/>
      <c r="CT16" s="70"/>
      <c r="CU16" s="70"/>
      <c r="CV16" s="70"/>
      <c r="DS16" s="131" t="e">
        <f aca="false">SUM(CI16:CR16,CW16:CX16,DG16:DH16)</f>
        <v>#N/A</v>
      </c>
      <c r="DT16" s="25" t="e">
        <f aca="false">SUM(CI16:CZ16,DC16:DL16)</f>
        <v>#N/A</v>
      </c>
      <c r="DU16" s="131" t="e">
        <f aca="false">SUM(CI16:DR16)</f>
        <v>#N/A</v>
      </c>
      <c r="EN16" s="131" t="n">
        <f aca="false">SUM(EB16:EC16)</f>
        <v>0</v>
      </c>
      <c r="EO16" s="25" t="n">
        <f aca="false">SUM(EB16:EE16,EJ16:EM16)</f>
        <v>0</v>
      </c>
      <c r="EP16" s="25" t="n">
        <f aca="false">SUM(DZ16:EM16)</f>
        <v>0</v>
      </c>
    </row>
    <row r="17" customFormat="false" ht="11.25" hidden="false" customHeight="false" outlineLevel="0" collapsed="false">
      <c r="A17" s="51" t="e">
        <f aca="false">VLOOKUP($D17,Curves!$A$2:$I$1700,9)</f>
        <v>#N/A</v>
      </c>
      <c r="B17" s="83" t="e">
        <f aca="false">(1+($A17/2))^(-2*($D17-$A$1)/365.25)</f>
        <v>#N/A</v>
      </c>
      <c r="C17" s="83" t="n">
        <f aca="false">D18-D17</f>
        <v>31</v>
      </c>
      <c r="D17" s="374" t="n">
        <v>37165</v>
      </c>
      <c r="E17" s="375" t="e">
        <f aca="false">VLOOKUP($D17,Curves!$A$2:$H$1700,2)*$B17</f>
        <v>#N/A</v>
      </c>
      <c r="F17" s="51" t="e">
        <f aca="false">VLOOKUP($D17,Curves!$A$2:$H$1700,3)*$B17</f>
        <v>#N/A</v>
      </c>
      <c r="G17" s="51" t="e">
        <f aca="false">VLOOKUP($D17,Curves!$A$2:$H$1700,7)*$B17</f>
        <v>#N/A</v>
      </c>
      <c r="H17" s="51" t="e">
        <f aca="false">VLOOKUP($D17,Curves!$A$2:$H$1700,5)*$B17</f>
        <v>#N/A</v>
      </c>
      <c r="I17" s="51" t="e">
        <f aca="false">VLOOKUP($D17,Curves!$A$2:$H$1700,4)*$B17</f>
        <v>#N/A</v>
      </c>
      <c r="J17" s="376" t="e">
        <f aca="false">VLOOKUP($D17,Curves!$A$2:$H$1700,8)*$B17</f>
        <v>#N/A</v>
      </c>
      <c r="K17" s="51" t="e">
        <f aca="false">($E17+$I17)*$J$5+$J$4</f>
        <v>#N/A</v>
      </c>
      <c r="L17" s="377" t="e">
        <f aca="false">VLOOKUP($D17,Curves!$N$2:$T$2600,2)*$B17</f>
        <v>#N/A</v>
      </c>
      <c r="M17" s="241" t="e">
        <f aca="false">VLOOKUP($D17,Curves!$N$2:$T$2600,3)*$B17</f>
        <v>#N/A</v>
      </c>
      <c r="N17" s="378" t="e">
        <f aca="false">IF($K17&lt;$L17,1,0)</f>
        <v>#N/A</v>
      </c>
      <c r="O17" s="379" t="e">
        <f aca="false">IF($K17&lt;$M17,1,0)</f>
        <v>#N/A</v>
      </c>
      <c r="P17" s="375" t="e">
        <f aca="false">($E17+J17)*$J$5+$J$4</f>
        <v>#N/A</v>
      </c>
      <c r="Q17" s="377" t="e">
        <f aca="false">VLOOKUP($D17,Curves!$N$2:$T$2600,4)*$B17</f>
        <v>#N/A</v>
      </c>
      <c r="R17" s="241" t="e">
        <f aca="false">VLOOKUP($D17,Curves!$N$2:$T$2600,5)*$B17</f>
        <v>#N/A</v>
      </c>
      <c r="S17" s="378" t="e">
        <f aca="false">IF($P17&lt;$Q17,1,0)</f>
        <v>#N/A</v>
      </c>
      <c r="T17" s="379" t="e">
        <f aca="false">IF($P17&lt;$R17,1,0)</f>
        <v>#N/A</v>
      </c>
      <c r="U17" s="380" t="e">
        <f aca="false">($E17+G17)*$J$5+$J$4</f>
        <v>#N/A</v>
      </c>
      <c r="V17" s="380" t="e">
        <f aca="false">($E17+H17)*$J$5+$J$4</f>
        <v>#N/A</v>
      </c>
      <c r="W17" s="380" t="e">
        <f aca="false">($E17+I17)*$J$5+$J$4</f>
        <v>#N/A</v>
      </c>
      <c r="X17" s="269" t="e">
        <f aca="false">VLOOKUP($D17,[5]CurveFetch!$D$8:$S$13000,16,0)*$B17</f>
        <v>#N/A</v>
      </c>
      <c r="Y17" s="241" t="e">
        <f aca="false">VLOOKUP($D17,Curves!$N$2:$T$2600,7)*$B17</f>
        <v>#N/A</v>
      </c>
      <c r="Z17" s="381" t="e">
        <f aca="false">IF($U17&lt;$X17,1,0)</f>
        <v>#N/A</v>
      </c>
      <c r="AA17" s="378" t="e">
        <f aca="false">IF($U17&lt;$Y17,1,0)</f>
        <v>#N/A</v>
      </c>
      <c r="AB17" s="378" t="e">
        <f aca="false">IF($V17&lt;$X17,1,0)</f>
        <v>#N/A</v>
      </c>
      <c r="AC17" s="378" t="e">
        <f aca="false">IF($V17&lt;$X17,1,0)</f>
        <v>#N/A</v>
      </c>
      <c r="AD17" s="378" t="e">
        <f aca="false">IF($W17&lt;$X17,1,0)</f>
        <v>#N/A</v>
      </c>
      <c r="AE17" s="379" t="e">
        <f aca="false">IF($W17&lt;$Y17,1,0)</f>
        <v>#N/A</v>
      </c>
      <c r="AF17" s="70" t="e">
        <f aca="false">$AF$7*$J$2*$J$5*$N17</f>
        <v>#N/A</v>
      </c>
      <c r="AG17" s="70" t="e">
        <f aca="false">$AF$7*$J$2*$J$5*$O17</f>
        <v>#N/A</v>
      </c>
      <c r="AH17" s="378"/>
      <c r="AI17" s="378"/>
      <c r="AJ17" s="70" t="e">
        <f aca="false">$AJ$7*$J$2*$J$5*$N17</f>
        <v>#N/A</v>
      </c>
      <c r="AK17" s="70" t="e">
        <f aca="false">$AJ$7*$J$2*$J$5*$O17</f>
        <v>#N/A</v>
      </c>
      <c r="AV17" s="131" t="e">
        <f aca="false">SUM(AF17:AG17,AL17:AM17,AP17:AQ17)</f>
        <v>#N/A</v>
      </c>
      <c r="AW17" s="158" t="e">
        <f aca="false">SUM(AF17:AM17,AP17:AU17)</f>
        <v>#N/A</v>
      </c>
      <c r="AX17" s="131" t="e">
        <f aca="false">SUM(AF17:AU17)</f>
        <v>#N/A</v>
      </c>
      <c r="AY17" s="70" t="e">
        <f aca="false">$AY$7*$J$2*$J$5*$S17</f>
        <v>#N/A</v>
      </c>
      <c r="AZ17" s="70" t="e">
        <f aca="false">$AY$7*$J$3*$J$5*$T17</f>
        <v>#N/A</v>
      </c>
      <c r="BA17" s="70" t="e">
        <f aca="false">$BA$7*$J$2*$J$5*$S17</f>
        <v>#N/A</v>
      </c>
      <c r="BB17" s="70" t="e">
        <f aca="false">$BA$7*$J$3*$J$5*$T17</f>
        <v>#N/A</v>
      </c>
      <c r="BC17" s="70" t="e">
        <f aca="false">$BC$7*$J$2*$J$5*$S17</f>
        <v>#N/A</v>
      </c>
      <c r="BD17" s="70" t="e">
        <f aca="false">$BC$7*$J$3*$J$5*$T17</f>
        <v>#N/A</v>
      </c>
      <c r="BE17" s="70" t="e">
        <f aca="false">$BE$7*$J$2*$J$5*$S17</f>
        <v>#N/A</v>
      </c>
      <c r="BF17" s="70" t="e">
        <f aca="false">$BE$7*$J$3*$J$5*$T17</f>
        <v>#N/A</v>
      </c>
      <c r="BG17" s="70"/>
      <c r="BH17" s="70"/>
      <c r="BW17" s="382" t="e">
        <f aca="false">SUM(AY17:BF17,BI17:BL17)</f>
        <v>#N/A</v>
      </c>
      <c r="BX17" s="383" t="e">
        <f aca="false">SUM(AY17:BF17,BI17:BL17,BS17:BV17)</f>
        <v>#N/A</v>
      </c>
      <c r="BY17" s="25" t="e">
        <f aca="false">SUM(AY17:BV17)</f>
        <v>#N/A</v>
      </c>
      <c r="BZ17" s="70" t="e">
        <f aca="false">$BZ$7*$J$2*$J$5*$N17</f>
        <v>#N/A</v>
      </c>
      <c r="CA17" s="70" t="e">
        <f aca="false">$BZ$7*$J$3*$J$5*$O17</f>
        <v>#N/A</v>
      </c>
      <c r="CF17" s="131" t="e">
        <f aca="false">SUM(BZ17:CA17)</f>
        <v>#N/A</v>
      </c>
      <c r="CG17" s="383" t="e">
        <f aca="false">SUM(BZ17:CC17)</f>
        <v>#N/A</v>
      </c>
      <c r="CH17" s="131" t="e">
        <f aca="false">SUM(BZ17:CE17)</f>
        <v>#N/A</v>
      </c>
      <c r="CI17" s="70" t="e">
        <f aca="false">$CI$7*$J$2*$J$5*$AB17</f>
        <v>#N/A</v>
      </c>
      <c r="CJ17" s="70" t="e">
        <f aca="false">$CI$7*$J$3*$J$5*$AC17</f>
        <v>#N/A</v>
      </c>
      <c r="CK17" s="70" t="e">
        <f aca="false">$CK$7*$J$2*$J$5*$AB17</f>
        <v>#N/A</v>
      </c>
      <c r="CL17" s="70" t="e">
        <f aca="false">$CK$7*$J$3*$J$5*$AC17</f>
        <v>#N/A</v>
      </c>
      <c r="CM17" s="70" t="e">
        <f aca="false">$CM$7*$J$2*$J$5*$AB17</f>
        <v>#N/A</v>
      </c>
      <c r="CN17" s="70" t="e">
        <f aca="false">$CM$7*$J$3*$J$5*$AC17</f>
        <v>#N/A</v>
      </c>
      <c r="CO17" s="70" t="e">
        <f aca="false">$CO$7*$J$2*$J$5*$AB17</f>
        <v>#N/A</v>
      </c>
      <c r="CP17" s="70" t="e">
        <f aca="false">$CO$7*$J$3*$J$5*$AC17</f>
        <v>#N/A</v>
      </c>
      <c r="CQ17" s="70"/>
      <c r="CR17" s="70"/>
      <c r="CS17" s="70"/>
      <c r="CT17" s="70"/>
      <c r="CU17" s="70"/>
      <c r="CV17" s="70"/>
      <c r="DS17" s="131" t="e">
        <f aca="false">SUM(CI17:CR17,CW17:CX17,DG17:DH17)</f>
        <v>#N/A</v>
      </c>
      <c r="DT17" s="25" t="e">
        <f aca="false">SUM(CI17:CZ17,DC17:DL17)</f>
        <v>#N/A</v>
      </c>
      <c r="DU17" s="131" t="e">
        <f aca="false">SUM(CI17:DR17)</f>
        <v>#N/A</v>
      </c>
      <c r="EN17" s="131" t="n">
        <f aca="false">SUM(EB17:EC17)</f>
        <v>0</v>
      </c>
      <c r="EO17" s="25" t="n">
        <f aca="false">SUM(EB17:EE17,EJ17:EM17)</f>
        <v>0</v>
      </c>
      <c r="EP17" s="25" t="n">
        <f aca="false">SUM(DZ17:EM17)</f>
        <v>0</v>
      </c>
    </row>
    <row r="18" customFormat="false" ht="11.25" hidden="false" customHeight="false" outlineLevel="0" collapsed="false">
      <c r="A18" s="51" t="e">
        <f aca="false">VLOOKUP($D18,Curves!$A$2:$I$1700,9)</f>
        <v>#N/A</v>
      </c>
      <c r="B18" s="83" t="e">
        <f aca="false">(1+($A18/2))^(-2*($D18-$A$1)/365.25)</f>
        <v>#N/A</v>
      </c>
      <c r="C18" s="83" t="n">
        <f aca="false">D19-D18</f>
        <v>30</v>
      </c>
      <c r="D18" s="374" t="n">
        <v>37196</v>
      </c>
      <c r="E18" s="375" t="e">
        <f aca="false">VLOOKUP($D18,Curves!$A$2:$H$1700,2)*$B18</f>
        <v>#N/A</v>
      </c>
      <c r="F18" s="51" t="e">
        <f aca="false">VLOOKUP($D18,Curves!$A$2:$H$1700,3)*$B18</f>
        <v>#N/A</v>
      </c>
      <c r="G18" s="51" t="e">
        <f aca="false">VLOOKUP($D18,Curves!$A$2:$H$1700,7)*$B18</f>
        <v>#N/A</v>
      </c>
      <c r="H18" s="51" t="e">
        <f aca="false">VLOOKUP($D18,Curves!$A$2:$H$1700,5)*$B18</f>
        <v>#N/A</v>
      </c>
      <c r="I18" s="51" t="e">
        <f aca="false">VLOOKUP($D18,Curves!$A$2:$H$1700,4)*$B18</f>
        <v>#N/A</v>
      </c>
      <c r="J18" s="376" t="e">
        <f aca="false">VLOOKUP($D18,Curves!$A$2:$H$1700,8)*$B18</f>
        <v>#N/A</v>
      </c>
      <c r="K18" s="51" t="e">
        <f aca="false">($E18+$I18)*$J$5+$J$4</f>
        <v>#N/A</v>
      </c>
      <c r="L18" s="377" t="e">
        <f aca="false">VLOOKUP($D18,Curves!$N$2:$T$2600,2)*$B18</f>
        <v>#N/A</v>
      </c>
      <c r="M18" s="241" t="e">
        <f aca="false">VLOOKUP($D18,Curves!$N$2:$T$2600,3)*$B18</f>
        <v>#N/A</v>
      </c>
      <c r="N18" s="378" t="e">
        <f aca="false">IF($K18&lt;$L18,1,0)</f>
        <v>#N/A</v>
      </c>
      <c r="O18" s="379" t="e">
        <f aca="false">IF($K18&lt;$M18,1,0)</f>
        <v>#N/A</v>
      </c>
      <c r="P18" s="375" t="e">
        <f aca="false">($E18+J18)*$J$5+$J$4</f>
        <v>#N/A</v>
      </c>
      <c r="Q18" s="377" t="e">
        <f aca="false">VLOOKUP($D18,Curves!$N$2:$T$2600,4)*$B18</f>
        <v>#N/A</v>
      </c>
      <c r="R18" s="241" t="e">
        <f aca="false">VLOOKUP($D18,Curves!$N$2:$T$2600,5)*$B18</f>
        <v>#N/A</v>
      </c>
      <c r="S18" s="378" t="e">
        <f aca="false">IF($P18&lt;$Q18,1,0)</f>
        <v>#N/A</v>
      </c>
      <c r="T18" s="379" t="e">
        <f aca="false">IF($P18&lt;$R18,1,0)</f>
        <v>#N/A</v>
      </c>
      <c r="U18" s="380" t="e">
        <f aca="false">($E18+G18)*$J$5+$J$4</f>
        <v>#N/A</v>
      </c>
      <c r="V18" s="380" t="e">
        <f aca="false">($E18+H18)*$J$5+$J$4</f>
        <v>#N/A</v>
      </c>
      <c r="W18" s="380" t="e">
        <f aca="false">($E18+I18)*$J$5+$J$4</f>
        <v>#N/A</v>
      </c>
      <c r="X18" s="269" t="e">
        <f aca="false">VLOOKUP($D18,[5]CurveFetch!$D$8:$S$13000,16,0)*$B18</f>
        <v>#N/A</v>
      </c>
      <c r="Y18" s="241" t="e">
        <f aca="false">VLOOKUP($D18,Curves!$N$2:$T$2600,7)*$B18</f>
        <v>#N/A</v>
      </c>
      <c r="Z18" s="381" t="e">
        <f aca="false">IF($U18&lt;$X18,1,0)</f>
        <v>#N/A</v>
      </c>
      <c r="AA18" s="378" t="e">
        <f aca="false">IF($U18&lt;$Y18,1,0)</f>
        <v>#N/A</v>
      </c>
      <c r="AB18" s="378" t="e">
        <f aca="false">IF($V18&lt;$X18,1,0)</f>
        <v>#N/A</v>
      </c>
      <c r="AC18" s="378" t="e">
        <f aca="false">IF($V18&lt;$X18,1,0)</f>
        <v>#N/A</v>
      </c>
      <c r="AD18" s="378" t="e">
        <f aca="false">IF($W18&lt;$X18,1,0)</f>
        <v>#N/A</v>
      </c>
      <c r="AE18" s="379" t="e">
        <f aca="false">IF($W18&lt;$Y18,1,0)</f>
        <v>#N/A</v>
      </c>
      <c r="AF18" s="70" t="e">
        <f aca="false">$AF$7*$J$2*$J$5*$N18</f>
        <v>#N/A</v>
      </c>
      <c r="AG18" s="70" t="e">
        <f aca="false">$AF$7*$J$2*$J$5*$O18</f>
        <v>#N/A</v>
      </c>
      <c r="AH18" s="378"/>
      <c r="AI18" s="378"/>
      <c r="AJ18" s="70" t="e">
        <f aca="false">$AJ$7*$J$2*$J$5*$N18</f>
        <v>#N/A</v>
      </c>
      <c r="AK18" s="70" t="e">
        <f aca="false">$AJ$7*$J$2*$J$5*$O18</f>
        <v>#N/A</v>
      </c>
      <c r="AV18" s="131" t="e">
        <f aca="false">SUM(AF18:AG18,AL18:AM18,AP18:AQ18)</f>
        <v>#N/A</v>
      </c>
      <c r="AW18" s="158" t="e">
        <f aca="false">SUM(AF18:AM18,AP18:AU18)</f>
        <v>#N/A</v>
      </c>
      <c r="AX18" s="131" t="e">
        <f aca="false">SUM(AF18:AU18)</f>
        <v>#N/A</v>
      </c>
      <c r="AY18" s="70" t="e">
        <f aca="false">$AY$7*$J$2*$J$5*$S18</f>
        <v>#N/A</v>
      </c>
      <c r="AZ18" s="70" t="e">
        <f aca="false">$AY$7*$J$3*$J$5*$T18</f>
        <v>#N/A</v>
      </c>
      <c r="BA18" s="70" t="e">
        <f aca="false">$BA$7*$J$2*$J$5*$S18</f>
        <v>#N/A</v>
      </c>
      <c r="BB18" s="70" t="e">
        <f aca="false">$BA$7*$J$3*$J$5*$T18</f>
        <v>#N/A</v>
      </c>
      <c r="BC18" s="70" t="e">
        <f aca="false">$BC$7*$J$2*$J$5*$S18</f>
        <v>#N/A</v>
      </c>
      <c r="BD18" s="70" t="e">
        <f aca="false">$BC$7*$J$3*$J$5*$T18</f>
        <v>#N/A</v>
      </c>
      <c r="BE18" s="70" t="e">
        <f aca="false">$BE$7*$J$2*$J$5*$S18</f>
        <v>#N/A</v>
      </c>
      <c r="BF18" s="70" t="e">
        <f aca="false">$BE$7*$J$3*$J$5*$T18</f>
        <v>#N/A</v>
      </c>
      <c r="BG18" s="70"/>
      <c r="BH18" s="70"/>
      <c r="BW18" s="382" t="e">
        <f aca="false">SUM(AY18:BF18,BI18:BL18)</f>
        <v>#N/A</v>
      </c>
      <c r="BX18" s="383" t="e">
        <f aca="false">SUM(AY18:BF18,BI18:BL18,BS18:BV18)</f>
        <v>#N/A</v>
      </c>
      <c r="BY18" s="25" t="e">
        <f aca="false">SUM(AY18:BV18)</f>
        <v>#N/A</v>
      </c>
      <c r="BZ18" s="70" t="e">
        <f aca="false">$BZ$7*$J$2*$J$5*$N18</f>
        <v>#N/A</v>
      </c>
      <c r="CA18" s="70" t="e">
        <f aca="false">$BZ$7*$J$3*$J$5*$O18</f>
        <v>#N/A</v>
      </c>
      <c r="CF18" s="131" t="e">
        <f aca="false">SUM(BZ18:CA18)</f>
        <v>#N/A</v>
      </c>
      <c r="CG18" s="383" t="e">
        <f aca="false">SUM(BZ18:CC18)</f>
        <v>#N/A</v>
      </c>
      <c r="CH18" s="131" t="e">
        <f aca="false">SUM(BZ18:CE18)</f>
        <v>#N/A</v>
      </c>
      <c r="CI18" s="70" t="e">
        <f aca="false">$CI$7*$J$2*$J$5*$AB18</f>
        <v>#N/A</v>
      </c>
      <c r="CJ18" s="70" t="e">
        <f aca="false">$CI$7*$J$3*$J$5*$AC18</f>
        <v>#N/A</v>
      </c>
      <c r="CK18" s="70" t="e">
        <f aca="false">$CK$7*$J$2*$J$5*$AB18</f>
        <v>#N/A</v>
      </c>
      <c r="CL18" s="70" t="e">
        <f aca="false">$CK$7*$J$3*$J$5*$AC18</f>
        <v>#N/A</v>
      </c>
      <c r="CM18" s="70" t="e">
        <f aca="false">$CM$7*$J$2*$J$5*$AB18</f>
        <v>#N/A</v>
      </c>
      <c r="CN18" s="70" t="e">
        <f aca="false">$CM$7*$J$3*$J$5*$AC18</f>
        <v>#N/A</v>
      </c>
      <c r="CO18" s="70" t="e">
        <f aca="false">$CO$7*$J$2*$J$5*$AB18</f>
        <v>#N/A</v>
      </c>
      <c r="CP18" s="70" t="e">
        <f aca="false">$CO$7*$J$3*$J$5*$AC18</f>
        <v>#N/A</v>
      </c>
      <c r="CQ18" s="70"/>
      <c r="CR18" s="70"/>
      <c r="CS18" s="70"/>
      <c r="CT18" s="70"/>
      <c r="CU18" s="70"/>
      <c r="CV18" s="70"/>
      <c r="DS18" s="131" t="e">
        <f aca="false">SUM(CI18:CR18,CW18:CX18,DG18:DH18)</f>
        <v>#N/A</v>
      </c>
      <c r="DT18" s="25" t="e">
        <f aca="false">SUM(CI18:CZ18,DC18:DL18)</f>
        <v>#N/A</v>
      </c>
      <c r="DU18" s="131" t="e">
        <f aca="false">SUM(CI18:DR18)</f>
        <v>#N/A</v>
      </c>
      <c r="EN18" s="131" t="n">
        <f aca="false">SUM(EB18:EC18)</f>
        <v>0</v>
      </c>
      <c r="EO18" s="25" t="n">
        <f aca="false">SUM(EB18:EE18,EJ18:EM18)</f>
        <v>0</v>
      </c>
      <c r="EP18" s="25" t="n">
        <f aca="false">SUM(DZ18:EM18)</f>
        <v>0</v>
      </c>
    </row>
    <row r="19" customFormat="false" ht="11.25" hidden="false" customHeight="false" outlineLevel="0" collapsed="false">
      <c r="A19" s="51" t="e">
        <f aca="false">VLOOKUP($D19,Curves!$A$2:$I$1700,9)</f>
        <v>#N/A</v>
      </c>
      <c r="B19" s="83" t="e">
        <f aca="false">(1+($A19/2))^(-2*($D19-$A$1)/365.25)</f>
        <v>#N/A</v>
      </c>
      <c r="C19" s="83" t="n">
        <f aca="false">D20-D19</f>
        <v>31</v>
      </c>
      <c r="D19" s="374" t="n">
        <v>37226</v>
      </c>
      <c r="E19" s="375" t="e">
        <f aca="false">VLOOKUP($D19,Curves!$A$2:$H$1700,2)*$B19</f>
        <v>#N/A</v>
      </c>
      <c r="F19" s="51" t="e">
        <f aca="false">VLOOKUP($D19,Curves!$A$2:$H$1700,3)*$B19</f>
        <v>#N/A</v>
      </c>
      <c r="G19" s="51" t="e">
        <f aca="false">VLOOKUP($D19,Curves!$A$2:$H$1700,7)*$B19</f>
        <v>#N/A</v>
      </c>
      <c r="H19" s="51" t="e">
        <f aca="false">VLOOKUP($D19,Curves!$A$2:$H$1700,5)*$B19</f>
        <v>#N/A</v>
      </c>
      <c r="I19" s="51" t="e">
        <f aca="false">VLOOKUP($D19,Curves!$A$2:$H$1700,4)*$B19</f>
        <v>#N/A</v>
      </c>
      <c r="J19" s="376" t="e">
        <f aca="false">VLOOKUP($D19,Curves!$A$2:$H$1700,8)*$B19</f>
        <v>#N/A</v>
      </c>
      <c r="K19" s="51" t="e">
        <f aca="false">($E19+$I19)*$J$5+$J$4</f>
        <v>#N/A</v>
      </c>
      <c r="L19" s="377" t="e">
        <f aca="false">VLOOKUP($D19,Curves!$N$2:$T$2600,2)*$B19</f>
        <v>#N/A</v>
      </c>
      <c r="M19" s="241" t="e">
        <f aca="false">VLOOKUP($D19,Curves!$N$2:$T$2600,3)*$B19</f>
        <v>#N/A</v>
      </c>
      <c r="N19" s="378" t="e">
        <f aca="false">IF($K19&lt;$L19,1,0)</f>
        <v>#N/A</v>
      </c>
      <c r="O19" s="379" t="e">
        <f aca="false">IF($K19&lt;$M19,1,0)</f>
        <v>#N/A</v>
      </c>
      <c r="P19" s="375" t="e">
        <f aca="false">($E19+J19)*$J$5+$J$4</f>
        <v>#N/A</v>
      </c>
      <c r="Q19" s="377" t="e">
        <f aca="false">VLOOKUP($D19,Curves!$N$2:$T$2600,4)*$B19</f>
        <v>#N/A</v>
      </c>
      <c r="R19" s="241" t="e">
        <f aca="false">VLOOKUP($D19,Curves!$N$2:$T$2600,5)*$B19</f>
        <v>#N/A</v>
      </c>
      <c r="S19" s="378" t="e">
        <f aca="false">IF($P19&lt;$Q19,1,0)</f>
        <v>#N/A</v>
      </c>
      <c r="T19" s="379" t="e">
        <f aca="false">IF($P19&lt;$R19,1,0)</f>
        <v>#N/A</v>
      </c>
      <c r="U19" s="380" t="e">
        <f aca="false">($E19+G19)*$J$5+$J$4</f>
        <v>#N/A</v>
      </c>
      <c r="V19" s="380" t="e">
        <f aca="false">($E19+H19)*$J$5+$J$4</f>
        <v>#N/A</v>
      </c>
      <c r="W19" s="380" t="e">
        <f aca="false">($E19+I19)*$J$5+$J$4</f>
        <v>#N/A</v>
      </c>
      <c r="X19" s="269" t="e">
        <f aca="false">VLOOKUP($D19,[5]CurveFetch!$D$8:$S$13000,16,0)*$B19</f>
        <v>#N/A</v>
      </c>
      <c r="Y19" s="241" t="e">
        <f aca="false">VLOOKUP($D19,Curves!$N$2:$T$2600,7)*$B19</f>
        <v>#N/A</v>
      </c>
      <c r="Z19" s="381" t="e">
        <f aca="false">IF($U19&lt;$X19,1,0)</f>
        <v>#N/A</v>
      </c>
      <c r="AA19" s="378" t="e">
        <f aca="false">IF($U19&lt;$Y19,1,0)</f>
        <v>#N/A</v>
      </c>
      <c r="AB19" s="378" t="e">
        <f aca="false">IF($V19&lt;$X19,1,0)</f>
        <v>#N/A</v>
      </c>
      <c r="AC19" s="378" t="e">
        <f aca="false">IF($V19&lt;$X19,1,0)</f>
        <v>#N/A</v>
      </c>
      <c r="AD19" s="378" t="e">
        <f aca="false">IF($W19&lt;$X19,1,0)</f>
        <v>#N/A</v>
      </c>
      <c r="AE19" s="379" t="e">
        <f aca="false">IF($W19&lt;$Y19,1,0)</f>
        <v>#N/A</v>
      </c>
      <c r="AF19" s="70" t="e">
        <f aca="false">$AF$7*$J$2*$J$5*$N19</f>
        <v>#N/A</v>
      </c>
      <c r="AG19" s="70" t="e">
        <f aca="false">$AF$7*$J$2*$J$5*$O19</f>
        <v>#N/A</v>
      </c>
      <c r="AH19" s="70" t="e">
        <f aca="false">$AH$7*$J$2*$J$5*$N19</f>
        <v>#N/A</v>
      </c>
      <c r="AI19" s="70" t="e">
        <f aca="false">$AH$7*$J$2*$J$5*$O19</f>
        <v>#N/A</v>
      </c>
      <c r="AJ19" s="70" t="e">
        <f aca="false">$AJ$7*$J$2*$J$5*$N19</f>
        <v>#N/A</v>
      </c>
      <c r="AK19" s="70" t="e">
        <f aca="false">$AJ$7*$J$2*$J$5*$O19</f>
        <v>#N/A</v>
      </c>
      <c r="AV19" s="131" t="e">
        <f aca="false">SUM(AF19:AG19,AL19:AM19,AP19:AQ19)</f>
        <v>#N/A</v>
      </c>
      <c r="AW19" s="158" t="e">
        <f aca="false">SUM(AF19:AM19,AP19:AU19)</f>
        <v>#N/A</v>
      </c>
      <c r="AX19" s="131" t="e">
        <f aca="false">SUM(AF19:AU19)</f>
        <v>#N/A</v>
      </c>
      <c r="AY19" s="70" t="e">
        <f aca="false">$AY$7*$J$2*$J$5*$S19</f>
        <v>#N/A</v>
      </c>
      <c r="AZ19" s="70" t="e">
        <f aca="false">$AY$7*$J$3*$J$5*$T19</f>
        <v>#N/A</v>
      </c>
      <c r="BA19" s="70" t="e">
        <f aca="false">$BA$7*$J$2*$J$5*$S19</f>
        <v>#N/A</v>
      </c>
      <c r="BB19" s="70" t="e">
        <f aca="false">$BA$7*$J$3*$J$5*$T19</f>
        <v>#N/A</v>
      </c>
      <c r="BC19" s="70" t="e">
        <f aca="false">$BC$7*$J$2*$J$5*$S19</f>
        <v>#N/A</v>
      </c>
      <c r="BD19" s="70" t="e">
        <f aca="false">$BC$7*$J$3*$J$5*$T19</f>
        <v>#N/A</v>
      </c>
      <c r="BE19" s="70" t="e">
        <f aca="false">$BE$7*$J$2*$J$5*$S19</f>
        <v>#N/A</v>
      </c>
      <c r="BF19" s="70" t="e">
        <f aca="false">$BE$7*$J$3*$J$5*$T19</f>
        <v>#N/A</v>
      </c>
      <c r="BG19" s="70" t="e">
        <f aca="false">$BG$7*$J$2*$J$5*$S19</f>
        <v>#N/A</v>
      </c>
      <c r="BH19" s="70" t="e">
        <f aca="false">$BG$7*$J$3*$J$5*$T19</f>
        <v>#N/A</v>
      </c>
      <c r="BW19" s="382" t="e">
        <f aca="false">SUM(AY19:BF19,BI19:BL19)</f>
        <v>#N/A</v>
      </c>
      <c r="BX19" s="383" t="e">
        <f aca="false">SUM(AY19:BF19,BI19:BL19,BS19:BV19)</f>
        <v>#N/A</v>
      </c>
      <c r="BY19" s="25" t="e">
        <f aca="false">SUM(AY19:BV19)</f>
        <v>#N/A</v>
      </c>
      <c r="BZ19" s="70" t="e">
        <f aca="false">$BZ$7*$J$2*$J$5*$N19</f>
        <v>#N/A</v>
      </c>
      <c r="CA19" s="70" t="e">
        <f aca="false">$BZ$7*$J$3*$J$5*$O19</f>
        <v>#N/A</v>
      </c>
      <c r="CF19" s="131" t="e">
        <f aca="false">SUM(BZ19:CA19)</f>
        <v>#N/A</v>
      </c>
      <c r="CG19" s="383" t="e">
        <f aca="false">SUM(BZ19:CC19)</f>
        <v>#N/A</v>
      </c>
      <c r="CH19" s="131" t="e">
        <f aca="false">SUM(BZ19:CE19)</f>
        <v>#N/A</v>
      </c>
      <c r="CI19" s="70" t="e">
        <f aca="false">$CI$7*$J$2*$J$5*$AB19</f>
        <v>#N/A</v>
      </c>
      <c r="CJ19" s="70" t="e">
        <f aca="false">$CI$7*$J$3*$J$5*$AC19</f>
        <v>#N/A</v>
      </c>
      <c r="CK19" s="70" t="e">
        <f aca="false">$CK$7*$J$2*$J$5*$AB19</f>
        <v>#N/A</v>
      </c>
      <c r="CL19" s="70" t="e">
        <f aca="false">$CK$7*$J$3*$J$5*$AC19</f>
        <v>#N/A</v>
      </c>
      <c r="CM19" s="70" t="e">
        <f aca="false">$CM$7*$J$2*$J$5*$AB19</f>
        <v>#N/A</v>
      </c>
      <c r="CN19" s="70" t="e">
        <f aca="false">$CM$7*$J$3*$J$5*$AC19</f>
        <v>#N/A</v>
      </c>
      <c r="CO19" s="70" t="e">
        <f aca="false">$CO$7*$J$2*$J$5*$AB19</f>
        <v>#N/A</v>
      </c>
      <c r="CP19" s="70" t="e">
        <f aca="false">$CO$7*$J$3*$J$5*$AC19</f>
        <v>#N/A</v>
      </c>
      <c r="CQ19" s="70" t="e">
        <f aca="false">$CQ$7*$J$2*$J$5*$AB19</f>
        <v>#N/A</v>
      </c>
      <c r="CR19" s="70" t="e">
        <f aca="false">$CQ$7*$J$3*$J$5*$AC19</f>
        <v>#N/A</v>
      </c>
      <c r="CS19" s="70" t="e">
        <f aca="false">$CS$7*$J$2*$J$5*$AB19</f>
        <v>#N/A</v>
      </c>
      <c r="CT19" s="70" t="e">
        <f aca="false">$CS$7*$J$3*$J$5*$AC19</f>
        <v>#N/A</v>
      </c>
      <c r="CU19" s="70"/>
      <c r="CV19" s="70"/>
      <c r="DE19" s="70" t="e">
        <f aca="false">$DE$7*$J$2*$J$5*$AB19</f>
        <v>#N/A</v>
      </c>
      <c r="DF19" s="70" t="e">
        <f aca="false">$DE$7*$J$3*$J$5*$AC19</f>
        <v>#N/A</v>
      </c>
      <c r="DG19" s="70"/>
      <c r="DH19" s="70"/>
      <c r="DS19" s="131" t="e">
        <f aca="false">SUM(CI19:CR19,CW19:CX19,DG19:DH19)</f>
        <v>#N/A</v>
      </c>
      <c r="DT19" s="25" t="e">
        <f aca="false">SUM(CI19:CZ19,DC19:DL19)</f>
        <v>#N/A</v>
      </c>
      <c r="DU19" s="131" t="e">
        <f aca="false">SUM(CI19:DR19)</f>
        <v>#N/A</v>
      </c>
      <c r="DZ19" s="70" t="e">
        <f aca="false">$DZ$7*$J$2*$J$5*$AB19</f>
        <v>#N/A</v>
      </c>
      <c r="EA19" s="70" t="e">
        <f aca="false">$DZ$7*$J$3*$J$5*$AC19</f>
        <v>#N/A</v>
      </c>
      <c r="EN19" s="131" t="n">
        <f aca="false">SUM(EB19:EC19)</f>
        <v>0</v>
      </c>
      <c r="EO19" s="25" t="n">
        <f aca="false">SUM(EB19:EE19,EJ19:EM19)</f>
        <v>0</v>
      </c>
      <c r="EP19" s="25" t="e">
        <f aca="false">SUM(DZ19:EM19)</f>
        <v>#N/A</v>
      </c>
    </row>
    <row r="20" customFormat="false" ht="11.25" hidden="false" customHeight="false" outlineLevel="0" collapsed="false">
      <c r="A20" s="51" t="e">
        <f aca="false">VLOOKUP($D20,Curves!$A$2:$I$1700,9)</f>
        <v>#N/A</v>
      </c>
      <c r="B20" s="83" t="e">
        <f aca="false">(1+($A20/2))^(-2*($D20-$A$1)/365.25)</f>
        <v>#N/A</v>
      </c>
      <c r="C20" s="83" t="n">
        <f aca="false">D21-D20</f>
        <v>31</v>
      </c>
      <c r="D20" s="374" t="n">
        <v>37257</v>
      </c>
      <c r="E20" s="375" t="e">
        <f aca="false">VLOOKUP($D20,Curves!$A$2:$H$1700,2)*$B20</f>
        <v>#N/A</v>
      </c>
      <c r="F20" s="51" t="e">
        <f aca="false">VLOOKUP($D20,Curves!$A$2:$H$1700,3)*$B20</f>
        <v>#N/A</v>
      </c>
      <c r="G20" s="51" t="e">
        <f aca="false">VLOOKUP($D20,Curves!$A$2:$H$1700,7)*$B20</f>
        <v>#N/A</v>
      </c>
      <c r="H20" s="51" t="e">
        <f aca="false">VLOOKUP($D20,Curves!$A$2:$H$1700,5)*$B20</f>
        <v>#N/A</v>
      </c>
      <c r="I20" s="51" t="e">
        <f aca="false">VLOOKUP($D20,Curves!$A$2:$H$1700,4)*$B20</f>
        <v>#N/A</v>
      </c>
      <c r="J20" s="376" t="e">
        <f aca="false">VLOOKUP($D20,Curves!$A$2:$H$1700,8)*$B20</f>
        <v>#N/A</v>
      </c>
      <c r="K20" s="51" t="e">
        <f aca="false">($E20+$I20)*$J$5+$J$4</f>
        <v>#N/A</v>
      </c>
      <c r="L20" s="377" t="e">
        <f aca="false">VLOOKUP($D20,Curves!$N$2:$T$2600,2)*$B20</f>
        <v>#N/A</v>
      </c>
      <c r="M20" s="241" t="e">
        <f aca="false">VLOOKUP($D20,Curves!$N$2:$T$2600,3)*$B20</f>
        <v>#N/A</v>
      </c>
      <c r="N20" s="378" t="e">
        <f aca="false">IF($K20&lt;$L20,1,0)</f>
        <v>#N/A</v>
      </c>
      <c r="O20" s="379" t="e">
        <f aca="false">IF($K20&lt;$M20,1,0)</f>
        <v>#N/A</v>
      </c>
      <c r="P20" s="375" t="e">
        <f aca="false">($E20+J20)*$J$5+$J$4</f>
        <v>#N/A</v>
      </c>
      <c r="Q20" s="377" t="e">
        <f aca="false">VLOOKUP($D20,Curves!$N$2:$T$2600,4)*$B20</f>
        <v>#N/A</v>
      </c>
      <c r="R20" s="241" t="e">
        <f aca="false">VLOOKUP($D20,Curves!$N$2:$T$2600,5)*$B20</f>
        <v>#N/A</v>
      </c>
      <c r="S20" s="378" t="e">
        <f aca="false">IF($P20&lt;$Q20,1,0)</f>
        <v>#N/A</v>
      </c>
      <c r="T20" s="379" t="e">
        <f aca="false">IF($P20&lt;$R20,1,0)</f>
        <v>#N/A</v>
      </c>
      <c r="U20" s="380" t="e">
        <f aca="false">($E20+G20)*$J$5+$J$4</f>
        <v>#N/A</v>
      </c>
      <c r="V20" s="380" t="e">
        <f aca="false">($E20+H20)*$J$5+$J$4</f>
        <v>#N/A</v>
      </c>
      <c r="W20" s="380" t="e">
        <f aca="false">($E20+I20)*$J$5+$J$4</f>
        <v>#N/A</v>
      </c>
      <c r="X20" s="269" t="e">
        <f aca="false">VLOOKUP($D20,[5]CurveFetch!$D$8:$S$13000,16,0)*$B20</f>
        <v>#N/A</v>
      </c>
      <c r="Y20" s="241" t="e">
        <f aca="false">VLOOKUP($D20,Curves!$N$2:$T$2600,7)*$B20</f>
        <v>#N/A</v>
      </c>
      <c r="Z20" s="381" t="e">
        <f aca="false">IF($U20&lt;$X20,1,0)</f>
        <v>#N/A</v>
      </c>
      <c r="AA20" s="378" t="e">
        <f aca="false">IF($U20&lt;$Y20,1,0)</f>
        <v>#N/A</v>
      </c>
      <c r="AB20" s="378" t="e">
        <f aca="false">IF($V20&lt;$X20,1,0)</f>
        <v>#N/A</v>
      </c>
      <c r="AC20" s="378" t="e">
        <f aca="false">IF($V20&lt;$X20,1,0)</f>
        <v>#N/A</v>
      </c>
      <c r="AD20" s="378" t="e">
        <f aca="false">IF($W20&lt;$X20,1,0)</f>
        <v>#N/A</v>
      </c>
      <c r="AE20" s="379" t="e">
        <f aca="false">IF($W20&lt;$Y20,1,0)</f>
        <v>#N/A</v>
      </c>
      <c r="AF20" s="70" t="e">
        <f aca="false">$AF$7*$J$2*$J$5*$N20</f>
        <v>#N/A</v>
      </c>
      <c r="AG20" s="70" t="e">
        <f aca="false">$AF$7*$J$2*$J$5*$O20</f>
        <v>#N/A</v>
      </c>
      <c r="AH20" s="70" t="e">
        <f aca="false">$AH$7*$J$2*$J$5*$N20</f>
        <v>#N/A</v>
      </c>
      <c r="AI20" s="70" t="e">
        <f aca="false">$AH$7*$J$2*$J$5*$O20</f>
        <v>#N/A</v>
      </c>
      <c r="AJ20" s="70" t="e">
        <f aca="false">$AJ$7*$J$2*$J$5*$N20</f>
        <v>#N/A</v>
      </c>
      <c r="AK20" s="70" t="e">
        <f aca="false">$AJ$7*$J$2*$J$5*$O20</f>
        <v>#N/A</v>
      </c>
      <c r="AV20" s="131" t="e">
        <f aca="false">SUM(AF20:AG20,AL20:AM20,AP20:AQ20)</f>
        <v>#N/A</v>
      </c>
      <c r="AW20" s="158" t="e">
        <f aca="false">SUM(AF20:AM20,AP20:AU20)</f>
        <v>#N/A</v>
      </c>
      <c r="AX20" s="131" t="e">
        <f aca="false">SUM(AF20:AU20)</f>
        <v>#N/A</v>
      </c>
      <c r="AY20" s="70" t="e">
        <f aca="false">$AY$7*$J$2*$J$5*$S20</f>
        <v>#N/A</v>
      </c>
      <c r="AZ20" s="70" t="e">
        <f aca="false">$AY$7*$J$3*$J$5*$T20</f>
        <v>#N/A</v>
      </c>
      <c r="BA20" s="70" t="e">
        <f aca="false">$BA$7*$J$2*$J$5*$S20</f>
        <v>#N/A</v>
      </c>
      <c r="BB20" s="70" t="e">
        <f aca="false">$BA$7*$J$3*$J$5*$T20</f>
        <v>#N/A</v>
      </c>
      <c r="BC20" s="70" t="e">
        <f aca="false">$BC$7*$J$2*$J$5*$S20</f>
        <v>#N/A</v>
      </c>
      <c r="BD20" s="70" t="e">
        <f aca="false">$BC$7*$J$3*$J$5*$T20</f>
        <v>#N/A</v>
      </c>
      <c r="BE20" s="70" t="e">
        <f aca="false">$BE$7*$J$2*$J$5*$S20</f>
        <v>#N/A</v>
      </c>
      <c r="BF20" s="70" t="e">
        <f aca="false">$BE$7*$J$3*$J$5*$T20</f>
        <v>#N/A</v>
      </c>
      <c r="BG20" s="70" t="e">
        <f aca="false">$BG$7*$J$2*$J$5*$S20</f>
        <v>#N/A</v>
      </c>
      <c r="BH20" s="70" t="e">
        <f aca="false">$BG$7*$J$3*$J$5*$T20</f>
        <v>#N/A</v>
      </c>
      <c r="BW20" s="382" t="e">
        <f aca="false">SUM(AY20:BF20,BI20:BL20)</f>
        <v>#N/A</v>
      </c>
      <c r="BX20" s="383" t="e">
        <f aca="false">SUM(AY20:BF20,BI20:BL20,BS20:BV20)</f>
        <v>#N/A</v>
      </c>
      <c r="BY20" s="25" t="e">
        <f aca="false">SUM(AY20:BV20)</f>
        <v>#N/A</v>
      </c>
      <c r="BZ20" s="70" t="e">
        <f aca="false">$BZ$7*$J$2*$J$5*$N20</f>
        <v>#N/A</v>
      </c>
      <c r="CA20" s="70" t="e">
        <f aca="false">$BZ$7*$J$3*$J$5*$O20</f>
        <v>#N/A</v>
      </c>
      <c r="CF20" s="131" t="e">
        <f aca="false">SUM(BZ20:CA20)</f>
        <v>#N/A</v>
      </c>
      <c r="CG20" s="383" t="e">
        <f aca="false">SUM(BZ20:CC20)</f>
        <v>#N/A</v>
      </c>
      <c r="CH20" s="131" t="e">
        <f aca="false">SUM(BZ20:CE20)</f>
        <v>#N/A</v>
      </c>
      <c r="CI20" s="70" t="e">
        <f aca="false">$CI$7*$J$2*$J$5*$AB20</f>
        <v>#N/A</v>
      </c>
      <c r="CJ20" s="70" t="e">
        <f aca="false">$CI$7*$J$3*$J$5*$AC20</f>
        <v>#N/A</v>
      </c>
      <c r="CK20" s="70" t="e">
        <f aca="false">$CK$7*$J$2*$J$5*$AB20</f>
        <v>#N/A</v>
      </c>
      <c r="CL20" s="70" t="e">
        <f aca="false">$CK$7*$J$3*$J$5*$AC20</f>
        <v>#N/A</v>
      </c>
      <c r="CM20" s="70" t="e">
        <f aca="false">$CM$7*$J$2*$J$5*$AB20</f>
        <v>#N/A</v>
      </c>
      <c r="CN20" s="70" t="e">
        <f aca="false">$CM$7*$J$3*$J$5*$AC20</f>
        <v>#N/A</v>
      </c>
      <c r="CO20" s="70" t="e">
        <f aca="false">$CO$7*$J$2*$J$5*$AB20</f>
        <v>#N/A</v>
      </c>
      <c r="CP20" s="70" t="e">
        <f aca="false">$CO$7*$J$3*$J$5*$AC20</f>
        <v>#N/A</v>
      </c>
      <c r="CQ20" s="70" t="e">
        <f aca="false">$CQ$7*$J$2*$J$5*$AB20</f>
        <v>#N/A</v>
      </c>
      <c r="CR20" s="70" t="e">
        <f aca="false">$CQ$7*$J$3*$J$5*$AC20</f>
        <v>#N/A</v>
      </c>
      <c r="CS20" s="70" t="e">
        <f aca="false">$CS$7*$J$2*$J$5*$AB20</f>
        <v>#N/A</v>
      </c>
      <c r="CT20" s="70" t="e">
        <f aca="false">$CS$7*$J$3*$J$5*$AC20</f>
        <v>#N/A</v>
      </c>
      <c r="CU20" s="70"/>
      <c r="CV20" s="70"/>
      <c r="DE20" s="70" t="e">
        <f aca="false">$DE$7*$J$2*$J$5*$AB20</f>
        <v>#N/A</v>
      </c>
      <c r="DF20" s="70" t="e">
        <f aca="false">$DE$7*$J$3*$J$5*$AC20</f>
        <v>#N/A</v>
      </c>
      <c r="DG20" s="70"/>
      <c r="DH20" s="70"/>
      <c r="DS20" s="131" t="e">
        <f aca="false">SUM(CI20:CR20,CW20:CX20,DG20:DH20)</f>
        <v>#N/A</v>
      </c>
      <c r="DT20" s="25" t="e">
        <f aca="false">SUM(CI20:CZ20,DC20:DL20)</f>
        <v>#N/A</v>
      </c>
      <c r="DU20" s="131" t="e">
        <f aca="false">SUM(CI20:DR20)</f>
        <v>#N/A</v>
      </c>
      <c r="DZ20" s="70" t="e">
        <f aca="false">$DZ$7*$J$2*$J$5*$AB20</f>
        <v>#N/A</v>
      </c>
      <c r="EA20" s="70" t="e">
        <f aca="false">$DZ$7*$J$3*$J$5*$AC20</f>
        <v>#N/A</v>
      </c>
      <c r="EN20" s="131" t="n">
        <f aca="false">SUM(EB20:EC20)</f>
        <v>0</v>
      </c>
      <c r="EO20" s="25" t="n">
        <f aca="false">SUM(EB20:EE20,EJ20:EM20)</f>
        <v>0</v>
      </c>
      <c r="EP20" s="25" t="e">
        <f aca="false">SUM(DZ20:EM20)</f>
        <v>#N/A</v>
      </c>
    </row>
    <row r="21" customFormat="false" ht="11.25" hidden="false" customHeight="false" outlineLevel="0" collapsed="false">
      <c r="A21" s="51" t="e">
        <f aca="false">VLOOKUP($D21,Curves!$A$2:$I$1700,9)</f>
        <v>#N/A</v>
      </c>
      <c r="B21" s="83" t="e">
        <f aca="false">(1+($A21/2))^(-2*($D21-$A$1)/365.25)</f>
        <v>#N/A</v>
      </c>
      <c r="C21" s="83" t="n">
        <f aca="false">D22-D21</f>
        <v>28</v>
      </c>
      <c r="D21" s="374" t="n">
        <v>37288</v>
      </c>
      <c r="E21" s="375" t="e">
        <f aca="false">VLOOKUP($D21,Curves!$A$2:$H$1700,2)*$B21</f>
        <v>#N/A</v>
      </c>
      <c r="F21" s="51" t="e">
        <f aca="false">VLOOKUP($D21,Curves!$A$2:$H$1700,3)*$B21</f>
        <v>#N/A</v>
      </c>
      <c r="G21" s="51" t="e">
        <f aca="false">VLOOKUP($D21,Curves!$A$2:$H$1700,7)*$B21</f>
        <v>#N/A</v>
      </c>
      <c r="H21" s="51" t="e">
        <f aca="false">VLOOKUP($D21,Curves!$A$2:$H$1700,5)*$B21</f>
        <v>#N/A</v>
      </c>
      <c r="I21" s="51" t="e">
        <f aca="false">VLOOKUP($D21,Curves!$A$2:$H$1700,4)*$B21</f>
        <v>#N/A</v>
      </c>
      <c r="J21" s="376" t="e">
        <f aca="false">VLOOKUP($D21,Curves!$A$2:$H$1700,8)*$B21</f>
        <v>#N/A</v>
      </c>
      <c r="K21" s="51" t="e">
        <f aca="false">($E21+$I21)*$J$5+$J$4</f>
        <v>#N/A</v>
      </c>
      <c r="L21" s="377" t="e">
        <f aca="false">VLOOKUP($D21,Curves!$N$2:$T$2600,2)*$B21</f>
        <v>#N/A</v>
      </c>
      <c r="M21" s="241" t="e">
        <f aca="false">VLOOKUP($D21,Curves!$N$2:$T$2600,3)*$B21</f>
        <v>#N/A</v>
      </c>
      <c r="N21" s="378" t="e">
        <f aca="false">IF($K21&lt;$L21,1,0)</f>
        <v>#N/A</v>
      </c>
      <c r="O21" s="379" t="e">
        <f aca="false">IF($K21&lt;$M21,1,0)</f>
        <v>#N/A</v>
      </c>
      <c r="P21" s="375" t="e">
        <f aca="false">($E21+J21)*$J$5+$J$4</f>
        <v>#N/A</v>
      </c>
      <c r="Q21" s="377" t="e">
        <f aca="false">VLOOKUP($D21,Curves!$N$2:$T$2600,4)*$B21</f>
        <v>#N/A</v>
      </c>
      <c r="R21" s="241" t="e">
        <f aca="false">VLOOKUP($D21,Curves!$N$2:$T$2600,5)*$B21</f>
        <v>#N/A</v>
      </c>
      <c r="S21" s="378" t="e">
        <f aca="false">IF($P21&lt;$Q21,1,0)</f>
        <v>#N/A</v>
      </c>
      <c r="T21" s="379" t="e">
        <f aca="false">IF($P21&lt;$R21,1,0)</f>
        <v>#N/A</v>
      </c>
      <c r="U21" s="380" t="e">
        <f aca="false">($E21+G21)*$J$5+$J$4</f>
        <v>#N/A</v>
      </c>
      <c r="V21" s="380" t="e">
        <f aca="false">($E21+H21)*$J$5+$J$4</f>
        <v>#N/A</v>
      </c>
      <c r="W21" s="380" t="e">
        <f aca="false">($E21+I21)*$J$5+$J$4</f>
        <v>#N/A</v>
      </c>
      <c r="X21" s="269" t="e">
        <f aca="false">VLOOKUP($D21,[5]CurveFetch!$D$8:$S$13000,16,0)*$B21</f>
        <v>#N/A</v>
      </c>
      <c r="Y21" s="241" t="e">
        <f aca="false">VLOOKUP($D21,Curves!$N$2:$T$2600,7)*$B21</f>
        <v>#N/A</v>
      </c>
      <c r="Z21" s="381" t="e">
        <f aca="false">IF($U21&lt;$X21,1,0)</f>
        <v>#N/A</v>
      </c>
      <c r="AA21" s="378" t="e">
        <f aca="false">IF($U21&lt;$Y21,1,0)</f>
        <v>#N/A</v>
      </c>
      <c r="AB21" s="378" t="e">
        <f aca="false">IF($V21&lt;$X21,1,0)</f>
        <v>#N/A</v>
      </c>
      <c r="AC21" s="378" t="e">
        <f aca="false">IF($V21&lt;$X21,1,0)</f>
        <v>#N/A</v>
      </c>
      <c r="AD21" s="378" t="e">
        <f aca="false">IF($W21&lt;$X21,1,0)</f>
        <v>#N/A</v>
      </c>
      <c r="AE21" s="379" t="e">
        <f aca="false">IF($W21&lt;$Y21,1,0)</f>
        <v>#N/A</v>
      </c>
      <c r="AF21" s="70" t="e">
        <f aca="false">$AF$7*$J$2*$J$5*$N21</f>
        <v>#N/A</v>
      </c>
      <c r="AG21" s="70" t="e">
        <f aca="false">$AF$7*$J$2*$J$5*$O21</f>
        <v>#N/A</v>
      </c>
      <c r="AH21" s="70" t="e">
        <f aca="false">$AH$7*$J$2*$J$5*$N21</f>
        <v>#N/A</v>
      </c>
      <c r="AI21" s="70" t="e">
        <f aca="false">$AH$7*$J$2*$J$5*$O21</f>
        <v>#N/A</v>
      </c>
      <c r="AJ21" s="70" t="e">
        <f aca="false">$AJ$7*$J$2*$J$5*$N21</f>
        <v>#N/A</v>
      </c>
      <c r="AK21" s="70" t="e">
        <f aca="false">$AJ$7*$J$2*$J$5*$O21</f>
        <v>#N/A</v>
      </c>
      <c r="AV21" s="131" t="e">
        <f aca="false">SUM(AF21:AG21,AL21:AM21,AP21:AQ21)</f>
        <v>#N/A</v>
      </c>
      <c r="AW21" s="158" t="e">
        <f aca="false">SUM(AF21:AM21,AP21:AU21)</f>
        <v>#N/A</v>
      </c>
      <c r="AX21" s="131" t="e">
        <f aca="false">SUM(AF21:AU21)</f>
        <v>#N/A</v>
      </c>
      <c r="AY21" s="70" t="e">
        <f aca="false">$AY$7*$J$2*$J$5*$S21</f>
        <v>#N/A</v>
      </c>
      <c r="AZ21" s="70" t="e">
        <f aca="false">$AY$7*$J$3*$J$5*$T21</f>
        <v>#N/A</v>
      </c>
      <c r="BA21" s="70" t="e">
        <f aca="false">$BA$7*$J$2*$J$5*$S21</f>
        <v>#N/A</v>
      </c>
      <c r="BB21" s="70" t="e">
        <f aca="false">$BA$7*$J$3*$J$5*$T21</f>
        <v>#N/A</v>
      </c>
      <c r="BC21" s="70" t="e">
        <f aca="false">$BC$7*$J$2*$J$5*$S21</f>
        <v>#N/A</v>
      </c>
      <c r="BD21" s="70" t="e">
        <f aca="false">$BC$7*$J$3*$J$5*$T21</f>
        <v>#N/A</v>
      </c>
      <c r="BE21" s="70" t="e">
        <f aca="false">$BE$7*$J$2*$J$5*$S21</f>
        <v>#N/A</v>
      </c>
      <c r="BF21" s="70" t="e">
        <f aca="false">$BE$7*$J$3*$J$5*$T21</f>
        <v>#N/A</v>
      </c>
      <c r="BG21" s="70" t="e">
        <f aca="false">$BG$7*$J$2*$J$5*$S21</f>
        <v>#N/A</v>
      </c>
      <c r="BH21" s="70" t="e">
        <f aca="false">$BG$7*$J$3*$J$5*$T21</f>
        <v>#N/A</v>
      </c>
      <c r="BW21" s="382" t="e">
        <f aca="false">SUM(AY21:BF21,BI21:BL21)</f>
        <v>#N/A</v>
      </c>
      <c r="BX21" s="383" t="e">
        <f aca="false">SUM(AY21:BF21,BI21:BL21,BS21:BV21)</f>
        <v>#N/A</v>
      </c>
      <c r="BY21" s="25" t="e">
        <f aca="false">SUM(AY21:BV21)</f>
        <v>#N/A</v>
      </c>
      <c r="BZ21" s="70" t="e">
        <f aca="false">$BZ$7*$J$2*$J$5*$N21</f>
        <v>#N/A</v>
      </c>
      <c r="CA21" s="70" t="e">
        <f aca="false">$BZ$7*$J$3*$J$5*$O21</f>
        <v>#N/A</v>
      </c>
      <c r="CF21" s="131" t="e">
        <f aca="false">SUM(BZ21:CA21)</f>
        <v>#N/A</v>
      </c>
      <c r="CG21" s="383" t="e">
        <f aca="false">SUM(BZ21:CC21)</f>
        <v>#N/A</v>
      </c>
      <c r="CH21" s="131" t="e">
        <f aca="false">SUM(BZ21:CE21)</f>
        <v>#N/A</v>
      </c>
      <c r="CI21" s="70" t="e">
        <f aca="false">$CI$7*$J$2*$J$5*$AB21</f>
        <v>#N/A</v>
      </c>
      <c r="CJ21" s="70" t="e">
        <f aca="false">$CI$7*$J$3*$J$5*$AC21</f>
        <v>#N/A</v>
      </c>
      <c r="CK21" s="70" t="e">
        <f aca="false">$CK$7*$J$2*$J$5*$AB21</f>
        <v>#N/A</v>
      </c>
      <c r="CL21" s="70" t="e">
        <f aca="false">$CK$7*$J$3*$J$5*$AC21</f>
        <v>#N/A</v>
      </c>
      <c r="CM21" s="70" t="e">
        <f aca="false">$CM$7*$J$2*$J$5*$AB21</f>
        <v>#N/A</v>
      </c>
      <c r="CN21" s="70" t="e">
        <f aca="false">$CM$7*$J$3*$J$5*$AC21</f>
        <v>#N/A</v>
      </c>
      <c r="CO21" s="70" t="e">
        <f aca="false">$CO$7*$J$2*$J$5*$AB21</f>
        <v>#N/A</v>
      </c>
      <c r="CP21" s="70" t="e">
        <f aca="false">$CO$7*$J$3*$J$5*$AC21</f>
        <v>#N/A</v>
      </c>
      <c r="CQ21" s="70" t="e">
        <f aca="false">$CQ$7*$J$2*$J$5*$AB21</f>
        <v>#N/A</v>
      </c>
      <c r="CR21" s="70" t="e">
        <f aca="false">$CQ$7*$J$3*$J$5*$AC21</f>
        <v>#N/A</v>
      </c>
      <c r="CS21" s="70" t="e">
        <f aca="false">$CS$7*$J$2*$J$5*$AB21</f>
        <v>#N/A</v>
      </c>
      <c r="CT21" s="70" t="e">
        <f aca="false">$CS$7*$J$3*$J$5*$AC21</f>
        <v>#N/A</v>
      </c>
      <c r="CU21" s="70"/>
      <c r="CV21" s="70"/>
      <c r="DE21" s="70" t="e">
        <f aca="false">$DE$7*$J$2*$J$5*$AB21</f>
        <v>#N/A</v>
      </c>
      <c r="DF21" s="70" t="e">
        <f aca="false">$DE$7*$J$3*$J$5*$AC21</f>
        <v>#N/A</v>
      </c>
      <c r="DG21" s="70"/>
      <c r="DH21" s="70"/>
      <c r="DS21" s="131" t="e">
        <f aca="false">SUM(CI21:CR21,CW21:CX21,DG21:DH21)</f>
        <v>#N/A</v>
      </c>
      <c r="DT21" s="25" t="e">
        <f aca="false">SUM(CI21:CZ21,DC21:DL21)</f>
        <v>#N/A</v>
      </c>
      <c r="DU21" s="131" t="e">
        <f aca="false">SUM(CI21:DR21)</f>
        <v>#N/A</v>
      </c>
      <c r="DZ21" s="70" t="e">
        <f aca="false">$DZ$7*$J$2*$J$5*$AB21</f>
        <v>#N/A</v>
      </c>
      <c r="EA21" s="70" t="e">
        <f aca="false">$DZ$7*$J$3*$J$5*$AC21</f>
        <v>#N/A</v>
      </c>
      <c r="EN21" s="131" t="n">
        <f aca="false">SUM(EB21:EC21)</f>
        <v>0</v>
      </c>
      <c r="EO21" s="25" t="n">
        <f aca="false">SUM(EB21:EE21,EJ21:EM21)</f>
        <v>0</v>
      </c>
      <c r="EP21" s="25" t="e">
        <f aca="false">SUM(DZ21:EM21)</f>
        <v>#N/A</v>
      </c>
    </row>
    <row r="22" customFormat="false" ht="11.25" hidden="false" customHeight="false" outlineLevel="0" collapsed="false">
      <c r="A22" s="51" t="e">
        <f aca="false">VLOOKUP($D22,Curves!$A$2:$I$1700,9)</f>
        <v>#N/A</v>
      </c>
      <c r="B22" s="83" t="e">
        <f aca="false">(1+($A22/2))^(-2*($D22-$A$1)/365.25)</f>
        <v>#N/A</v>
      </c>
      <c r="C22" s="83" t="n">
        <f aca="false">D23-D22</f>
        <v>31</v>
      </c>
      <c r="D22" s="374" t="n">
        <v>37316</v>
      </c>
      <c r="E22" s="375" t="e">
        <f aca="false">VLOOKUP($D22,Curves!$A$2:$H$1700,2)*$B22</f>
        <v>#N/A</v>
      </c>
      <c r="F22" s="51" t="e">
        <f aca="false">VLOOKUP($D22,Curves!$A$2:$H$1700,3)*$B22</f>
        <v>#N/A</v>
      </c>
      <c r="G22" s="51" t="e">
        <f aca="false">VLOOKUP($D22,Curves!$A$2:$H$1700,7)*$B22</f>
        <v>#N/A</v>
      </c>
      <c r="H22" s="51" t="e">
        <f aca="false">VLOOKUP($D22,Curves!$A$2:$H$1700,5)*$B22</f>
        <v>#N/A</v>
      </c>
      <c r="I22" s="51" t="e">
        <f aca="false">VLOOKUP($D22,Curves!$A$2:$H$1700,4)*$B22</f>
        <v>#N/A</v>
      </c>
      <c r="J22" s="376" t="e">
        <f aca="false">VLOOKUP($D22,Curves!$A$2:$H$1700,8)*$B22</f>
        <v>#N/A</v>
      </c>
      <c r="K22" s="51" t="e">
        <f aca="false">($E22+$I22)*$J$5+$J$4</f>
        <v>#N/A</v>
      </c>
      <c r="L22" s="377" t="e">
        <f aca="false">VLOOKUP($D22,Curves!$N$2:$T$2600,2)*$B22</f>
        <v>#N/A</v>
      </c>
      <c r="M22" s="241" t="e">
        <f aca="false">VLOOKUP($D22,Curves!$N$2:$T$2600,3)*$B22</f>
        <v>#N/A</v>
      </c>
      <c r="N22" s="378" t="e">
        <f aca="false">IF($K22&lt;$L22,1,0)</f>
        <v>#N/A</v>
      </c>
      <c r="O22" s="379" t="e">
        <f aca="false">IF($K22&lt;$M22,1,0)</f>
        <v>#N/A</v>
      </c>
      <c r="P22" s="375" t="e">
        <f aca="false">($E22+J22)*$J$5+$J$4</f>
        <v>#N/A</v>
      </c>
      <c r="Q22" s="377" t="e">
        <f aca="false">VLOOKUP($D22,Curves!$N$2:$T$2600,4)*$B22</f>
        <v>#N/A</v>
      </c>
      <c r="R22" s="241" t="e">
        <f aca="false">VLOOKUP($D22,Curves!$N$2:$T$2600,5)*$B22</f>
        <v>#N/A</v>
      </c>
      <c r="S22" s="378" t="e">
        <f aca="false">IF($P22&lt;$Q22,1,0)</f>
        <v>#N/A</v>
      </c>
      <c r="T22" s="379" t="e">
        <f aca="false">IF($P22&lt;$R22,1,0)</f>
        <v>#N/A</v>
      </c>
      <c r="U22" s="380" t="e">
        <f aca="false">($E22+G22)*$J$5+$J$4</f>
        <v>#N/A</v>
      </c>
      <c r="V22" s="380" t="e">
        <f aca="false">($E22+H22)*$J$5+$J$4</f>
        <v>#N/A</v>
      </c>
      <c r="W22" s="380" t="e">
        <f aca="false">($E22+I22)*$J$5+$J$4</f>
        <v>#N/A</v>
      </c>
      <c r="X22" s="269" t="e">
        <f aca="false">VLOOKUP($D22,[5]CurveFetch!$D$8:$S$13000,16,0)*$B22</f>
        <v>#N/A</v>
      </c>
      <c r="Y22" s="241" t="e">
        <f aca="false">VLOOKUP($D22,Curves!$N$2:$T$2600,7)*$B22</f>
        <v>#N/A</v>
      </c>
      <c r="Z22" s="381" t="e">
        <f aca="false">IF($U22&lt;$X22,1,0)</f>
        <v>#N/A</v>
      </c>
      <c r="AA22" s="378" t="e">
        <f aca="false">IF($U22&lt;$Y22,1,0)</f>
        <v>#N/A</v>
      </c>
      <c r="AB22" s="378" t="e">
        <f aca="false">IF($V22&lt;$X22,1,0)</f>
        <v>#N/A</v>
      </c>
      <c r="AC22" s="378" t="e">
        <f aca="false">IF($V22&lt;$X22,1,0)</f>
        <v>#N/A</v>
      </c>
      <c r="AD22" s="378" t="e">
        <f aca="false">IF($W22&lt;$X22,1,0)</f>
        <v>#N/A</v>
      </c>
      <c r="AE22" s="379" t="e">
        <f aca="false">IF($W22&lt;$Y22,1,0)</f>
        <v>#N/A</v>
      </c>
      <c r="AF22" s="70" t="e">
        <f aca="false">$AF$7*$J$2*$J$5*$N22</f>
        <v>#N/A</v>
      </c>
      <c r="AG22" s="70" t="e">
        <f aca="false">$AF$7*$J$2*$J$5*$O22</f>
        <v>#N/A</v>
      </c>
      <c r="AH22" s="70" t="e">
        <f aca="false">$AH$7*$J$2*$J$5*$N22</f>
        <v>#N/A</v>
      </c>
      <c r="AI22" s="70" t="e">
        <f aca="false">$AH$7*$J$2*$J$5*$O22</f>
        <v>#N/A</v>
      </c>
      <c r="AJ22" s="70" t="e">
        <f aca="false">$AJ$7*$J$2*$J$5*$N22</f>
        <v>#N/A</v>
      </c>
      <c r="AK22" s="70" t="e">
        <f aca="false">$AJ$7*$J$2*$J$5*$O22</f>
        <v>#N/A</v>
      </c>
      <c r="AV22" s="131" t="e">
        <f aca="false">SUM(AF22:AG22,AL22:AM22,AP22:AQ22)</f>
        <v>#N/A</v>
      </c>
      <c r="AW22" s="158" t="e">
        <f aca="false">SUM(AF22:AM22,AP22:AU22)</f>
        <v>#N/A</v>
      </c>
      <c r="AX22" s="131" t="e">
        <f aca="false">SUM(AF22:AU22)</f>
        <v>#N/A</v>
      </c>
      <c r="AY22" s="70" t="e">
        <f aca="false">$AY$7*$J$2*$J$5*$S22</f>
        <v>#N/A</v>
      </c>
      <c r="AZ22" s="70" t="e">
        <f aca="false">$AY$7*$J$3*$J$5*$T22</f>
        <v>#N/A</v>
      </c>
      <c r="BA22" s="70" t="e">
        <f aca="false">$BA$7*$J$2*$J$5*$S22</f>
        <v>#N/A</v>
      </c>
      <c r="BB22" s="70" t="e">
        <f aca="false">$BA$7*$J$3*$J$5*$T22</f>
        <v>#N/A</v>
      </c>
      <c r="BC22" s="70" t="e">
        <f aca="false">$BC$7*$J$2*$J$5*$S22</f>
        <v>#N/A</v>
      </c>
      <c r="BD22" s="70" t="e">
        <f aca="false">$BC$7*$J$3*$J$5*$T22</f>
        <v>#N/A</v>
      </c>
      <c r="BE22" s="70" t="e">
        <f aca="false">$BE$7*$J$2*$J$5*$S22</f>
        <v>#N/A</v>
      </c>
      <c r="BF22" s="70" t="e">
        <f aca="false">$BE$7*$J$3*$J$5*$T22</f>
        <v>#N/A</v>
      </c>
      <c r="BG22" s="70" t="e">
        <f aca="false">$BG$7*$J$2*$J$5*$S22</f>
        <v>#N/A</v>
      </c>
      <c r="BH22" s="70" t="e">
        <f aca="false">$BG$7*$J$3*$J$5*$T22</f>
        <v>#N/A</v>
      </c>
      <c r="BW22" s="382" t="e">
        <f aca="false">SUM(AY22:BF22,BI22:BL22)</f>
        <v>#N/A</v>
      </c>
      <c r="BX22" s="383" t="e">
        <f aca="false">SUM(AY22:BF22,BI22:BL22,BS22:BV22)</f>
        <v>#N/A</v>
      </c>
      <c r="BY22" s="25" t="e">
        <f aca="false">SUM(AY22:BV22)</f>
        <v>#N/A</v>
      </c>
      <c r="BZ22" s="70" t="e">
        <f aca="false">$BZ$7*$J$2*$J$5*$N22</f>
        <v>#N/A</v>
      </c>
      <c r="CA22" s="70" t="e">
        <f aca="false">$BZ$7*$J$3*$J$5*$O22</f>
        <v>#N/A</v>
      </c>
      <c r="CF22" s="131" t="e">
        <f aca="false">SUM(BZ22:CA22)</f>
        <v>#N/A</v>
      </c>
      <c r="CG22" s="383" t="e">
        <f aca="false">SUM(BZ22:CC22)</f>
        <v>#N/A</v>
      </c>
      <c r="CH22" s="131" t="e">
        <f aca="false">SUM(BZ22:CE22)</f>
        <v>#N/A</v>
      </c>
      <c r="CI22" s="70" t="e">
        <f aca="false">$CI$7*$J$2*$J$5*$AB22</f>
        <v>#N/A</v>
      </c>
      <c r="CJ22" s="70" t="e">
        <f aca="false">$CI$7*$J$3*$J$5*$AC22</f>
        <v>#N/A</v>
      </c>
      <c r="CK22" s="70" t="e">
        <f aca="false">$CK$7*$J$2*$J$5*$AB22</f>
        <v>#N/A</v>
      </c>
      <c r="CL22" s="70" t="e">
        <f aca="false">$CK$7*$J$3*$J$5*$AC22</f>
        <v>#N/A</v>
      </c>
      <c r="CM22" s="70" t="e">
        <f aca="false">$CM$7*$J$2*$J$5*$AB22</f>
        <v>#N/A</v>
      </c>
      <c r="CN22" s="70" t="e">
        <f aca="false">$CM$7*$J$3*$J$5*$AC22</f>
        <v>#N/A</v>
      </c>
      <c r="CO22" s="70" t="e">
        <f aca="false">$CO$7*$J$2*$J$5*$AB22</f>
        <v>#N/A</v>
      </c>
      <c r="CP22" s="70" t="e">
        <f aca="false">$CO$7*$J$3*$J$5*$AC22</f>
        <v>#N/A</v>
      </c>
      <c r="CQ22" s="70" t="e">
        <f aca="false">$CQ$7*$J$2*$J$5*$AB22</f>
        <v>#N/A</v>
      </c>
      <c r="CR22" s="70" t="e">
        <f aca="false">$CQ$7*$J$3*$J$5*$AC22</f>
        <v>#N/A</v>
      </c>
      <c r="CS22" s="70" t="e">
        <f aca="false">$CS$7*$J$2*$J$5*$AB22</f>
        <v>#N/A</v>
      </c>
      <c r="CT22" s="70" t="e">
        <f aca="false">$CS$7*$J$3*$J$5*$AC22</f>
        <v>#N/A</v>
      </c>
      <c r="CU22" s="70" t="e">
        <f aca="false">$CU$7*$J$2*$J$5*$AB22</f>
        <v>#N/A</v>
      </c>
      <c r="CV22" s="70" t="e">
        <f aca="false">$CU$7*$J$3*$J$5*$AC22</f>
        <v>#N/A</v>
      </c>
      <c r="DE22" s="70" t="e">
        <f aca="false">$DE$7*$J$2*$J$5*$AB22</f>
        <v>#N/A</v>
      </c>
      <c r="DF22" s="70" t="e">
        <f aca="false">$DE$7*$J$3*$J$5*$AC22</f>
        <v>#N/A</v>
      </c>
      <c r="DG22" s="70"/>
      <c r="DH22" s="70"/>
      <c r="DS22" s="131" t="e">
        <f aca="false">SUM(CI22:CR22,CW22:CX22,DG22:DH22)</f>
        <v>#N/A</v>
      </c>
      <c r="DT22" s="25" t="e">
        <f aca="false">SUM(CI22:CZ22,DC22:DL22)</f>
        <v>#N/A</v>
      </c>
      <c r="DU22" s="131" t="e">
        <f aca="false">SUM(CI22:DR22)</f>
        <v>#N/A</v>
      </c>
      <c r="DZ22" s="70" t="e">
        <f aca="false">$DZ$7*$J$2*$J$5*$AB22</f>
        <v>#N/A</v>
      </c>
      <c r="EA22" s="70" t="e">
        <f aca="false">$DZ$7*$J$3*$J$5*$AC22</f>
        <v>#N/A</v>
      </c>
      <c r="EN22" s="131" t="n">
        <f aca="false">SUM(EB22:EC22)</f>
        <v>0</v>
      </c>
      <c r="EO22" s="25" t="n">
        <f aca="false">SUM(EB22:EE22,EJ22:EM22)</f>
        <v>0</v>
      </c>
      <c r="EP22" s="25" t="e">
        <f aca="false">SUM(DZ22:EM22)</f>
        <v>#N/A</v>
      </c>
    </row>
    <row r="23" customFormat="false" ht="11.25" hidden="false" customHeight="false" outlineLevel="0" collapsed="false">
      <c r="A23" s="51" t="e">
        <f aca="false">VLOOKUP($D23,Curves!$A$2:$I$1700,9)</f>
        <v>#N/A</v>
      </c>
      <c r="B23" s="83" t="e">
        <f aca="false">(1+($A23/2))^(-2*($D23-$A$1)/365.25)</f>
        <v>#N/A</v>
      </c>
      <c r="C23" s="83" t="n">
        <f aca="false">D24-D23</f>
        <v>30</v>
      </c>
      <c r="D23" s="374" t="n">
        <v>37347</v>
      </c>
      <c r="E23" s="375" t="e">
        <f aca="false">VLOOKUP($D23,Curves!$A$2:$H$1700,2)*$B23</f>
        <v>#N/A</v>
      </c>
      <c r="F23" s="51" t="e">
        <f aca="false">VLOOKUP($D23,Curves!$A$2:$H$1700,3)*$B23</f>
        <v>#N/A</v>
      </c>
      <c r="G23" s="51" t="e">
        <f aca="false">VLOOKUP($D23,Curves!$A$2:$H$1700,7)*$B23</f>
        <v>#N/A</v>
      </c>
      <c r="H23" s="51" t="e">
        <f aca="false">VLOOKUP($D23,Curves!$A$2:$H$1700,5)*$B23</f>
        <v>#N/A</v>
      </c>
      <c r="I23" s="51" t="e">
        <f aca="false">VLOOKUP($D23,Curves!$A$2:$H$1700,4)*$B23</f>
        <v>#N/A</v>
      </c>
      <c r="J23" s="376" t="e">
        <f aca="false">VLOOKUP($D23,Curves!$A$2:$H$1700,8)*$B23</f>
        <v>#N/A</v>
      </c>
      <c r="K23" s="51" t="e">
        <f aca="false">($E23+$I23)*$J$5+$J$4</f>
        <v>#N/A</v>
      </c>
      <c r="L23" s="377" t="e">
        <f aca="false">VLOOKUP($D23,Curves!$N$2:$T$2600,2)*$B23</f>
        <v>#N/A</v>
      </c>
      <c r="M23" s="241" t="e">
        <f aca="false">VLOOKUP($D23,Curves!$N$2:$T$2600,3)*$B23</f>
        <v>#N/A</v>
      </c>
      <c r="N23" s="378" t="e">
        <f aca="false">IF($K23&lt;$L23,1,0)</f>
        <v>#N/A</v>
      </c>
      <c r="O23" s="379" t="e">
        <f aca="false">IF($K23&lt;$M23,1,0)</f>
        <v>#N/A</v>
      </c>
      <c r="P23" s="375" t="e">
        <f aca="false">($E23+J23)*$J$5+$J$4</f>
        <v>#N/A</v>
      </c>
      <c r="Q23" s="377" t="e">
        <f aca="false">VLOOKUP($D23,Curves!$N$2:$T$2600,4)*$B23</f>
        <v>#N/A</v>
      </c>
      <c r="R23" s="241" t="e">
        <f aca="false">VLOOKUP($D23,Curves!$N$2:$T$2600,5)*$B23</f>
        <v>#N/A</v>
      </c>
      <c r="S23" s="378" t="e">
        <f aca="false">IF($P23&lt;$Q23,1,0)</f>
        <v>#N/A</v>
      </c>
      <c r="T23" s="379" t="e">
        <f aca="false">IF($P23&lt;$R23,1,0)</f>
        <v>#N/A</v>
      </c>
      <c r="U23" s="380" t="e">
        <f aca="false">($E23+G23)*$J$5+$J$4</f>
        <v>#N/A</v>
      </c>
      <c r="V23" s="380" t="e">
        <f aca="false">($E23+H23)*$J$5+$J$4</f>
        <v>#N/A</v>
      </c>
      <c r="W23" s="380" t="e">
        <f aca="false">($E23+I23)*$J$5+$J$4</f>
        <v>#N/A</v>
      </c>
      <c r="X23" s="269" t="e">
        <f aca="false">VLOOKUP($D23,[5]CurveFetch!$D$8:$S$13000,16,0)*$B23</f>
        <v>#N/A</v>
      </c>
      <c r="Y23" s="241" t="e">
        <f aca="false">VLOOKUP($D23,Curves!$N$2:$T$2600,7)*$B23</f>
        <v>#N/A</v>
      </c>
      <c r="Z23" s="381" t="e">
        <f aca="false">IF($U23&lt;$X23,1,0)</f>
        <v>#N/A</v>
      </c>
      <c r="AA23" s="378" t="e">
        <f aca="false">IF($U23&lt;$Y23,1,0)</f>
        <v>#N/A</v>
      </c>
      <c r="AB23" s="378" t="e">
        <f aca="false">IF($V23&lt;$X23,1,0)</f>
        <v>#N/A</v>
      </c>
      <c r="AC23" s="378" t="e">
        <f aca="false">IF($V23&lt;$X23,1,0)</f>
        <v>#N/A</v>
      </c>
      <c r="AD23" s="378" t="e">
        <f aca="false">IF($W23&lt;$X23,1,0)</f>
        <v>#N/A</v>
      </c>
      <c r="AE23" s="379" t="e">
        <f aca="false">IF($W23&lt;$Y23,1,0)</f>
        <v>#N/A</v>
      </c>
      <c r="AF23" s="70" t="e">
        <f aca="false">$AF$7*$J$2*$J$5*$N23</f>
        <v>#N/A</v>
      </c>
      <c r="AG23" s="70" t="e">
        <f aca="false">$AF$7*$J$2*$J$5*$O23</f>
        <v>#N/A</v>
      </c>
      <c r="AH23" s="70" t="e">
        <f aca="false">$AH$7*$J$2*$J$5*$N23</f>
        <v>#N/A</v>
      </c>
      <c r="AI23" s="70" t="e">
        <f aca="false">$AH$7*$J$2*$J$5*$O23</f>
        <v>#N/A</v>
      </c>
      <c r="AJ23" s="70" t="e">
        <f aca="false">$AJ$7*$J$2*$J$5*$N23</f>
        <v>#N/A</v>
      </c>
      <c r="AK23" s="70" t="e">
        <f aca="false">$AJ$7*$J$2*$J$5*$O23</f>
        <v>#N/A</v>
      </c>
      <c r="AV23" s="131" t="e">
        <f aca="false">SUM(AF23:AG23,AL23:AM23,AP23:AQ23)</f>
        <v>#N/A</v>
      </c>
      <c r="AW23" s="158" t="e">
        <f aca="false">SUM(AF23:AM23,AP23:AU23)</f>
        <v>#N/A</v>
      </c>
      <c r="AX23" s="131" t="e">
        <f aca="false">SUM(AF23:AU23)</f>
        <v>#N/A</v>
      </c>
      <c r="AY23" s="70" t="e">
        <f aca="false">$AY$7*$J$2*$J$5*$S23</f>
        <v>#N/A</v>
      </c>
      <c r="AZ23" s="70" t="e">
        <f aca="false">$AY$7*$J$3*$J$5*$T23</f>
        <v>#N/A</v>
      </c>
      <c r="BA23" s="70" t="e">
        <f aca="false">$BA$7*$J$2*$J$5*$S23</f>
        <v>#N/A</v>
      </c>
      <c r="BB23" s="70" t="e">
        <f aca="false">$BA$7*$J$3*$J$5*$T23</f>
        <v>#N/A</v>
      </c>
      <c r="BC23" s="70" t="e">
        <f aca="false">$BC$7*$J$2*$J$5*$S23</f>
        <v>#N/A</v>
      </c>
      <c r="BD23" s="70" t="e">
        <f aca="false">$BC$7*$J$3*$J$5*$T23</f>
        <v>#N/A</v>
      </c>
      <c r="BE23" s="70" t="e">
        <f aca="false">$BE$7*$J$2*$J$5*$S23</f>
        <v>#N/A</v>
      </c>
      <c r="BF23" s="70" t="e">
        <f aca="false">$BE$7*$J$3*$J$5*$T23</f>
        <v>#N/A</v>
      </c>
      <c r="BG23" s="70" t="e">
        <f aca="false">$BG$7*$J$2*$J$5*$S23</f>
        <v>#N/A</v>
      </c>
      <c r="BH23" s="70" t="e">
        <f aca="false">$BG$7*$J$3*$J$5*$T23</f>
        <v>#N/A</v>
      </c>
      <c r="BW23" s="382" t="e">
        <f aca="false">SUM(AY23:BF23,BI23:BL23)</f>
        <v>#N/A</v>
      </c>
      <c r="BX23" s="383" t="e">
        <f aca="false">SUM(AY23:BF23,BI23:BL23,BS23:BV23)</f>
        <v>#N/A</v>
      </c>
      <c r="BY23" s="25" t="e">
        <f aca="false">SUM(AY23:BV23)</f>
        <v>#N/A</v>
      </c>
      <c r="BZ23" s="70" t="e">
        <f aca="false">$BZ$7*$J$2*$J$5*$N23</f>
        <v>#N/A</v>
      </c>
      <c r="CA23" s="70" t="e">
        <f aca="false">$BZ$7*$J$3*$J$5*$O23</f>
        <v>#N/A</v>
      </c>
      <c r="CF23" s="131" t="e">
        <f aca="false">SUM(BZ23:CA23)</f>
        <v>#N/A</v>
      </c>
      <c r="CG23" s="383" t="e">
        <f aca="false">SUM(BZ23:CC23)</f>
        <v>#N/A</v>
      </c>
      <c r="CH23" s="131" t="e">
        <f aca="false">SUM(BZ23:CE23)</f>
        <v>#N/A</v>
      </c>
      <c r="CI23" s="70" t="e">
        <f aca="false">$CI$7*$J$2*$J$5*$AB23</f>
        <v>#N/A</v>
      </c>
      <c r="CJ23" s="70" t="e">
        <f aca="false">$CI$7*$J$3*$J$5*$AC23</f>
        <v>#N/A</v>
      </c>
      <c r="CK23" s="70" t="e">
        <f aca="false">$CK$7*$J$2*$J$5*$AB23</f>
        <v>#N/A</v>
      </c>
      <c r="CL23" s="70" t="e">
        <f aca="false">$CK$7*$J$3*$J$5*$AC23</f>
        <v>#N/A</v>
      </c>
      <c r="CM23" s="70" t="e">
        <f aca="false">$CM$7*$J$2*$J$5*$AB23</f>
        <v>#N/A</v>
      </c>
      <c r="CN23" s="70" t="e">
        <f aca="false">$CM$7*$J$3*$J$5*$AC23</f>
        <v>#N/A</v>
      </c>
      <c r="CO23" s="70" t="e">
        <f aca="false">$CO$7*$J$2*$J$5*$AB23</f>
        <v>#N/A</v>
      </c>
      <c r="CP23" s="70" t="e">
        <f aca="false">$CO$7*$J$3*$J$5*$AC23</f>
        <v>#N/A</v>
      </c>
      <c r="CQ23" s="70" t="e">
        <f aca="false">$CQ$7*$J$2*$J$5*$AB23</f>
        <v>#N/A</v>
      </c>
      <c r="CR23" s="70" t="e">
        <f aca="false">$CQ$7*$J$3*$J$5*$AC23</f>
        <v>#N/A</v>
      </c>
      <c r="CS23" s="70" t="e">
        <f aca="false">$CS$7*$J$2*$J$5*$AB23</f>
        <v>#N/A</v>
      </c>
      <c r="CT23" s="70" t="e">
        <f aca="false">$CS$7*$J$3*$J$5*$AC23</f>
        <v>#N/A</v>
      </c>
      <c r="CU23" s="70" t="e">
        <f aca="false">$CU$7*$J$2*$J$5*$AB23</f>
        <v>#N/A</v>
      </c>
      <c r="CV23" s="70" t="e">
        <f aca="false">$CU$7*$J$3*$J$5*$AC23</f>
        <v>#N/A</v>
      </c>
      <c r="DE23" s="70" t="e">
        <f aca="false">$DE$7*$J$2*$J$5*$AB23</f>
        <v>#N/A</v>
      </c>
      <c r="DF23" s="70" t="e">
        <f aca="false">$DE$7*$J$3*$J$5*$AC23</f>
        <v>#N/A</v>
      </c>
      <c r="DG23" s="70"/>
      <c r="DH23" s="70"/>
      <c r="DS23" s="131" t="e">
        <f aca="false">SUM(CI23:CR23,CW23:CX23,DG23:DH23)</f>
        <v>#N/A</v>
      </c>
      <c r="DT23" s="25" t="e">
        <f aca="false">SUM(CI23:CZ23,DC23:DL23)</f>
        <v>#N/A</v>
      </c>
      <c r="DU23" s="131" t="e">
        <f aca="false">SUM(CI23:DR23)</f>
        <v>#N/A</v>
      </c>
      <c r="DZ23" s="70" t="e">
        <f aca="false">$DZ$7*$J$2*$J$5*$AB23</f>
        <v>#N/A</v>
      </c>
      <c r="EA23" s="70" t="e">
        <f aca="false">$DZ$7*$J$3*$J$5*$AC23</f>
        <v>#N/A</v>
      </c>
      <c r="EN23" s="131" t="n">
        <f aca="false">SUM(EB23:EC23)</f>
        <v>0</v>
      </c>
      <c r="EO23" s="25" t="n">
        <f aca="false">SUM(EB23:EE23,EJ23:EM23)</f>
        <v>0</v>
      </c>
      <c r="EP23" s="25" t="e">
        <f aca="false">SUM(DZ23:EM23)</f>
        <v>#N/A</v>
      </c>
    </row>
    <row r="24" customFormat="false" ht="11.25" hidden="false" customHeight="false" outlineLevel="0" collapsed="false">
      <c r="A24" s="51" t="e">
        <f aca="false">VLOOKUP($D24,Curves!$A$2:$I$1700,9)</f>
        <v>#N/A</v>
      </c>
      <c r="B24" s="83" t="e">
        <f aca="false">(1+($A24/2))^(-2*($D24-$A$1)/365.25)</f>
        <v>#N/A</v>
      </c>
      <c r="C24" s="83" t="n">
        <f aca="false">D25-D24</f>
        <v>31</v>
      </c>
      <c r="D24" s="374" t="n">
        <v>37377</v>
      </c>
      <c r="E24" s="375" t="e">
        <f aca="false">VLOOKUP($D24,Curves!$A$2:$H$1700,2)*$B24</f>
        <v>#N/A</v>
      </c>
      <c r="F24" s="51" t="e">
        <f aca="false">VLOOKUP($D24,Curves!$A$2:$H$1700,3)*$B24</f>
        <v>#N/A</v>
      </c>
      <c r="G24" s="51" t="e">
        <f aca="false">VLOOKUP($D24,Curves!$A$2:$H$1700,7)*$B24</f>
        <v>#N/A</v>
      </c>
      <c r="H24" s="51" t="e">
        <f aca="false">VLOOKUP($D24,Curves!$A$2:$H$1700,5)*$B24</f>
        <v>#N/A</v>
      </c>
      <c r="I24" s="51" t="e">
        <f aca="false">VLOOKUP($D24,Curves!$A$2:$H$1700,4)*$B24</f>
        <v>#N/A</v>
      </c>
      <c r="J24" s="376" t="e">
        <f aca="false">VLOOKUP($D24,Curves!$A$2:$H$1700,8)*$B24</f>
        <v>#N/A</v>
      </c>
      <c r="K24" s="51" t="e">
        <f aca="false">($E24+$I24)*$J$5+$J$4</f>
        <v>#N/A</v>
      </c>
      <c r="L24" s="377" t="e">
        <f aca="false">VLOOKUP($D24,Curves!$N$2:$T$2600,2)*$B24</f>
        <v>#N/A</v>
      </c>
      <c r="M24" s="241" t="e">
        <f aca="false">VLOOKUP($D24,Curves!$N$2:$T$2600,3)*$B24</f>
        <v>#N/A</v>
      </c>
      <c r="N24" s="378" t="e">
        <f aca="false">IF($K24&lt;$L24,1,0)</f>
        <v>#N/A</v>
      </c>
      <c r="O24" s="379" t="e">
        <f aca="false">IF($K24&lt;$M24,1,0)</f>
        <v>#N/A</v>
      </c>
      <c r="P24" s="375" t="e">
        <f aca="false">($E24+J24)*$J$5+$J$4</f>
        <v>#N/A</v>
      </c>
      <c r="Q24" s="377" t="e">
        <f aca="false">VLOOKUP($D24,Curves!$N$2:$T$2600,4)*$B24</f>
        <v>#N/A</v>
      </c>
      <c r="R24" s="241" t="e">
        <f aca="false">VLOOKUP($D24,Curves!$N$2:$T$2600,5)*$B24</f>
        <v>#N/A</v>
      </c>
      <c r="S24" s="378" t="e">
        <f aca="false">IF($P24&lt;$Q24,1,0)</f>
        <v>#N/A</v>
      </c>
      <c r="T24" s="379" t="e">
        <f aca="false">IF($P24&lt;$R24,1,0)</f>
        <v>#N/A</v>
      </c>
      <c r="U24" s="380" t="e">
        <f aca="false">($E24+G24)*$J$5+$J$4</f>
        <v>#N/A</v>
      </c>
      <c r="V24" s="380" t="e">
        <f aca="false">($E24+H24)*$J$5+$J$4</f>
        <v>#N/A</v>
      </c>
      <c r="W24" s="380" t="e">
        <f aca="false">($E24+I24)*$J$5+$J$4</f>
        <v>#N/A</v>
      </c>
      <c r="X24" s="269" t="e">
        <f aca="false">VLOOKUP($D24,[5]CurveFetch!$D$8:$S$13000,16,0)*$B24</f>
        <v>#N/A</v>
      </c>
      <c r="Y24" s="241" t="e">
        <f aca="false">VLOOKUP($D24,Curves!$N$2:$T$2600,7)*$B24</f>
        <v>#N/A</v>
      </c>
      <c r="Z24" s="381" t="e">
        <f aca="false">IF($U24&lt;$X24,1,0)</f>
        <v>#N/A</v>
      </c>
      <c r="AA24" s="378" t="e">
        <f aca="false">IF($U24&lt;$Y24,1,0)</f>
        <v>#N/A</v>
      </c>
      <c r="AB24" s="378" t="e">
        <f aca="false">IF($V24&lt;$X24,1,0)</f>
        <v>#N/A</v>
      </c>
      <c r="AC24" s="378" t="e">
        <f aca="false">IF($V24&lt;$X24,1,0)</f>
        <v>#N/A</v>
      </c>
      <c r="AD24" s="378" t="e">
        <f aca="false">IF($W24&lt;$X24,1,0)</f>
        <v>#N/A</v>
      </c>
      <c r="AE24" s="379" t="e">
        <f aca="false">IF($W24&lt;$Y24,1,0)</f>
        <v>#N/A</v>
      </c>
      <c r="AF24" s="70" t="e">
        <f aca="false">$AF$7*$J$2*$J$5*$N24</f>
        <v>#N/A</v>
      </c>
      <c r="AG24" s="70" t="e">
        <f aca="false">$AF$7*$J$2*$J$5*$O24</f>
        <v>#N/A</v>
      </c>
      <c r="AH24" s="70" t="e">
        <f aca="false">$AH$7*$J$2*$J$5*$N24</f>
        <v>#N/A</v>
      </c>
      <c r="AI24" s="70" t="e">
        <f aca="false">$AH$7*$J$2*$J$5*$O24</f>
        <v>#N/A</v>
      </c>
      <c r="AJ24" s="70" t="e">
        <f aca="false">$AJ$7*$J$2*$J$5*$N24</f>
        <v>#N/A</v>
      </c>
      <c r="AK24" s="70" t="e">
        <f aca="false">$AJ$7*$J$2*$J$5*$O24</f>
        <v>#N/A</v>
      </c>
      <c r="AV24" s="131" t="e">
        <f aca="false">SUM(AF24:AG24,AL24:AM24,AP24:AQ24)</f>
        <v>#N/A</v>
      </c>
      <c r="AW24" s="158" t="e">
        <f aca="false">SUM(AF24:AM24,AP24:AU24)</f>
        <v>#N/A</v>
      </c>
      <c r="AX24" s="131" t="e">
        <f aca="false">SUM(AF24:AU24)</f>
        <v>#N/A</v>
      </c>
      <c r="AY24" s="70" t="e">
        <f aca="false">$AY$7*$J$2*$J$5*$S24</f>
        <v>#N/A</v>
      </c>
      <c r="AZ24" s="70" t="e">
        <f aca="false">$AY$7*$J$3*$J$5*$T24</f>
        <v>#N/A</v>
      </c>
      <c r="BA24" s="70" t="e">
        <f aca="false">$BA$7*$J$2*$J$5*$S24</f>
        <v>#N/A</v>
      </c>
      <c r="BB24" s="70" t="e">
        <f aca="false">$BA$7*$J$3*$J$5*$T24</f>
        <v>#N/A</v>
      </c>
      <c r="BC24" s="70" t="e">
        <f aca="false">$BC$7*$J$2*$J$5*$S24</f>
        <v>#N/A</v>
      </c>
      <c r="BD24" s="70" t="e">
        <f aca="false">$BC$7*$J$3*$J$5*$T24</f>
        <v>#N/A</v>
      </c>
      <c r="BE24" s="70" t="e">
        <f aca="false">$BE$7*$J$2*$J$5*$S24</f>
        <v>#N/A</v>
      </c>
      <c r="BF24" s="70" t="e">
        <f aca="false">$BE$7*$J$3*$J$5*$T24</f>
        <v>#N/A</v>
      </c>
      <c r="BG24" s="70" t="e">
        <f aca="false">$BG$7*$J$2*$J$5*$S24</f>
        <v>#N/A</v>
      </c>
      <c r="BH24" s="70" t="e">
        <f aca="false">$BG$7*$J$3*$J$5*$T24</f>
        <v>#N/A</v>
      </c>
      <c r="BW24" s="382" t="e">
        <f aca="false">SUM(AY24:BF24,BI24:BL24)</f>
        <v>#N/A</v>
      </c>
      <c r="BX24" s="383" t="e">
        <f aca="false">SUM(AY24:BF24,BI24:BL24,BS24:BV24)</f>
        <v>#N/A</v>
      </c>
      <c r="BY24" s="25" t="e">
        <f aca="false">SUM(AY24:BV24)</f>
        <v>#N/A</v>
      </c>
      <c r="BZ24" s="70" t="e">
        <f aca="false">$BZ$7*$J$2*$J$5*$N24</f>
        <v>#N/A</v>
      </c>
      <c r="CA24" s="70" t="e">
        <f aca="false">$BZ$7*$J$3*$J$5*$O24</f>
        <v>#N/A</v>
      </c>
      <c r="CF24" s="131" t="e">
        <f aca="false">SUM(BZ24:CA24)</f>
        <v>#N/A</v>
      </c>
      <c r="CG24" s="383" t="e">
        <f aca="false">SUM(BZ24:CC24)</f>
        <v>#N/A</v>
      </c>
      <c r="CH24" s="131" t="e">
        <f aca="false">SUM(BZ24:CE24)</f>
        <v>#N/A</v>
      </c>
      <c r="CI24" s="70" t="e">
        <f aca="false">$CI$7*$J$2*$J$5*$AB24</f>
        <v>#N/A</v>
      </c>
      <c r="CJ24" s="70" t="e">
        <f aca="false">$CI$7*$J$3*$J$5*$AC24</f>
        <v>#N/A</v>
      </c>
      <c r="CK24" s="70" t="e">
        <f aca="false">$CK$7*$J$2*$J$5*$AB24</f>
        <v>#N/A</v>
      </c>
      <c r="CL24" s="70" t="e">
        <f aca="false">$CK$7*$J$3*$J$5*$AC24</f>
        <v>#N/A</v>
      </c>
      <c r="CM24" s="70" t="e">
        <f aca="false">$CM$7*$J$2*$J$5*$AB24</f>
        <v>#N/A</v>
      </c>
      <c r="CN24" s="70" t="e">
        <f aca="false">$CM$7*$J$3*$J$5*$AC24</f>
        <v>#N/A</v>
      </c>
      <c r="CO24" s="70" t="e">
        <f aca="false">$CO$7*$J$2*$J$5*$AB24</f>
        <v>#N/A</v>
      </c>
      <c r="CP24" s="70" t="e">
        <f aca="false">$CO$7*$J$3*$J$5*$AC24</f>
        <v>#N/A</v>
      </c>
      <c r="CQ24" s="70" t="e">
        <f aca="false">$CQ$7*$J$2*$J$5*$AB24</f>
        <v>#N/A</v>
      </c>
      <c r="CR24" s="70" t="e">
        <f aca="false">$CQ$7*$J$3*$J$5*$AC24</f>
        <v>#N/A</v>
      </c>
      <c r="CS24" s="70" t="e">
        <f aca="false">$CS$7*$J$2*$J$5*$AB24</f>
        <v>#N/A</v>
      </c>
      <c r="CT24" s="70" t="e">
        <f aca="false">$CS$7*$J$3*$J$5*$AC24</f>
        <v>#N/A</v>
      </c>
      <c r="CU24" s="70" t="e">
        <f aca="false">$CU$7*$J$2*$J$5*$AB24</f>
        <v>#N/A</v>
      </c>
      <c r="CV24" s="70" t="e">
        <f aca="false">$CU$7*$J$3*$J$5*$AC24</f>
        <v>#N/A</v>
      </c>
      <c r="DE24" s="70" t="e">
        <f aca="false">$DE$7*$J$2*$J$5*$AB24</f>
        <v>#N/A</v>
      </c>
      <c r="DF24" s="70" t="e">
        <f aca="false">$DE$7*$J$3*$J$5*$AC24</f>
        <v>#N/A</v>
      </c>
      <c r="DG24" s="70"/>
      <c r="DH24" s="70"/>
      <c r="DS24" s="131" t="e">
        <f aca="false">SUM(CI24:CR24,CW24:CX24,DG24:DH24)</f>
        <v>#N/A</v>
      </c>
      <c r="DT24" s="25" t="e">
        <f aca="false">SUM(CI24:CZ24,DC24:DL24)</f>
        <v>#N/A</v>
      </c>
      <c r="DU24" s="131" t="e">
        <f aca="false">SUM(CI24:DR24)</f>
        <v>#N/A</v>
      </c>
      <c r="DZ24" s="70" t="e">
        <f aca="false">$DZ$7*$J$2*$J$5*$AB24</f>
        <v>#N/A</v>
      </c>
      <c r="EA24" s="70" t="e">
        <f aca="false">$DZ$7*$J$3*$J$5*$AC24</f>
        <v>#N/A</v>
      </c>
      <c r="EN24" s="131" t="n">
        <f aca="false">SUM(EB24:EC24)</f>
        <v>0</v>
      </c>
      <c r="EO24" s="25" t="n">
        <f aca="false">SUM(EB24:EE24,EJ24:EM24)</f>
        <v>0</v>
      </c>
      <c r="EP24" s="25" t="e">
        <f aca="false">SUM(DZ24:EM24)</f>
        <v>#N/A</v>
      </c>
    </row>
    <row r="25" customFormat="false" ht="11.25" hidden="false" customHeight="false" outlineLevel="0" collapsed="false">
      <c r="A25" s="51" t="e">
        <f aca="false">VLOOKUP($D25,Curves!$A$2:$I$1700,9)</f>
        <v>#N/A</v>
      </c>
      <c r="B25" s="83" t="e">
        <f aca="false">(1+($A25/2))^(-2*($D25-$A$1)/365.25)</f>
        <v>#N/A</v>
      </c>
      <c r="C25" s="83" t="n">
        <f aca="false">D26-D25</f>
        <v>30</v>
      </c>
      <c r="D25" s="374" t="n">
        <v>37408</v>
      </c>
      <c r="E25" s="375" t="e">
        <f aca="false">VLOOKUP($D25,Curves!$A$2:$H$1700,2)*$B25</f>
        <v>#N/A</v>
      </c>
      <c r="F25" s="51" t="e">
        <f aca="false">VLOOKUP($D25,Curves!$A$2:$H$1700,3)*$B25</f>
        <v>#N/A</v>
      </c>
      <c r="G25" s="51" t="e">
        <f aca="false">VLOOKUP($D25,Curves!$A$2:$H$1700,7)*$B25</f>
        <v>#N/A</v>
      </c>
      <c r="H25" s="51" t="e">
        <f aca="false">VLOOKUP($D25,Curves!$A$2:$H$1700,5)*$B25</f>
        <v>#N/A</v>
      </c>
      <c r="I25" s="51" t="e">
        <f aca="false">VLOOKUP($D25,Curves!$A$2:$H$1700,4)*$B25</f>
        <v>#N/A</v>
      </c>
      <c r="J25" s="376" t="e">
        <f aca="false">VLOOKUP($D25,Curves!$A$2:$H$1700,8)*$B25</f>
        <v>#N/A</v>
      </c>
      <c r="K25" s="51" t="e">
        <f aca="false">($E25+$I25)*$J$5+$J$4</f>
        <v>#N/A</v>
      </c>
      <c r="L25" s="377" t="e">
        <f aca="false">VLOOKUP($D25,Curves!$N$2:$T$2600,2)*$B25</f>
        <v>#N/A</v>
      </c>
      <c r="M25" s="241" t="e">
        <f aca="false">VLOOKUP($D25,Curves!$N$2:$T$2600,3)*$B25</f>
        <v>#N/A</v>
      </c>
      <c r="N25" s="378" t="e">
        <f aca="false">IF($K25&lt;$L25,1,0)</f>
        <v>#N/A</v>
      </c>
      <c r="O25" s="379" t="e">
        <f aca="false">IF($K25&lt;$M25,1,0)</f>
        <v>#N/A</v>
      </c>
      <c r="P25" s="375" t="e">
        <f aca="false">($E25+J25)*$J$5+$J$4</f>
        <v>#N/A</v>
      </c>
      <c r="Q25" s="377" t="e">
        <f aca="false">VLOOKUP($D25,Curves!$N$2:$T$2600,4)*$B25</f>
        <v>#N/A</v>
      </c>
      <c r="R25" s="241" t="e">
        <f aca="false">VLOOKUP($D25,Curves!$N$2:$T$2600,5)*$B25</f>
        <v>#N/A</v>
      </c>
      <c r="S25" s="378" t="e">
        <f aca="false">IF($P25&lt;$Q25,1,0)</f>
        <v>#N/A</v>
      </c>
      <c r="T25" s="379" t="e">
        <f aca="false">IF($P25&lt;$R25,1,0)</f>
        <v>#N/A</v>
      </c>
      <c r="U25" s="380" t="e">
        <f aca="false">($E25+G25)*$J$5+$J$4</f>
        <v>#N/A</v>
      </c>
      <c r="V25" s="380" t="e">
        <f aca="false">($E25+H25)*$J$5+$J$4</f>
        <v>#N/A</v>
      </c>
      <c r="W25" s="380" t="e">
        <f aca="false">($E25+I25)*$J$5+$J$4</f>
        <v>#N/A</v>
      </c>
      <c r="X25" s="269" t="e">
        <f aca="false">VLOOKUP($D25,[5]CurveFetch!$D$8:$S$13000,16,0)*$B25</f>
        <v>#N/A</v>
      </c>
      <c r="Y25" s="241" t="e">
        <f aca="false">VLOOKUP($D25,Curves!$N$2:$T$2600,7)*$B25</f>
        <v>#N/A</v>
      </c>
      <c r="Z25" s="381" t="e">
        <f aca="false">IF($U25&lt;$X25,1,0)</f>
        <v>#N/A</v>
      </c>
      <c r="AA25" s="378" t="e">
        <f aca="false">IF($U25&lt;$Y25,1,0)</f>
        <v>#N/A</v>
      </c>
      <c r="AB25" s="378" t="e">
        <f aca="false">IF($V25&lt;$X25,1,0)</f>
        <v>#N/A</v>
      </c>
      <c r="AC25" s="378" t="e">
        <f aca="false">IF($V25&lt;$X25,1,0)</f>
        <v>#N/A</v>
      </c>
      <c r="AD25" s="378" t="e">
        <f aca="false">IF($W25&lt;$X25,1,0)</f>
        <v>#N/A</v>
      </c>
      <c r="AE25" s="379" t="e">
        <f aca="false">IF($W25&lt;$Y25,1,0)</f>
        <v>#N/A</v>
      </c>
      <c r="AF25" s="70" t="e">
        <f aca="false">$AF$7*$J$2*$J$5*$N25</f>
        <v>#N/A</v>
      </c>
      <c r="AG25" s="70" t="e">
        <f aca="false">$AF$7*$J$2*$J$5*$O25</f>
        <v>#N/A</v>
      </c>
      <c r="AH25" s="70" t="e">
        <f aca="false">$AH$7*$J$2*$J$5*$N25</f>
        <v>#N/A</v>
      </c>
      <c r="AI25" s="70" t="e">
        <f aca="false">$AH$7*$J$2*$J$5*$O25</f>
        <v>#N/A</v>
      </c>
      <c r="AJ25" s="70" t="e">
        <f aca="false">$AJ$7*$J$2*$J$5*$N25</f>
        <v>#N/A</v>
      </c>
      <c r="AK25" s="70" t="e">
        <f aca="false">$AJ$7*$J$2*$J$5*$O25</f>
        <v>#N/A</v>
      </c>
      <c r="AL25" s="70"/>
      <c r="AM25" s="70"/>
      <c r="AN25" s="70"/>
      <c r="AO25" s="70"/>
      <c r="AP25" s="70"/>
      <c r="AQ25" s="70"/>
      <c r="AV25" s="131" t="e">
        <f aca="false">SUM(AF25:AG25,AL25:AM25,AP25:AQ25)</f>
        <v>#N/A</v>
      </c>
      <c r="AW25" s="158" t="e">
        <f aca="false">SUM(AF25:AM25,AP25:AU25)</f>
        <v>#N/A</v>
      </c>
      <c r="AX25" s="131" t="e">
        <f aca="false">SUM(AF25:AU25)</f>
        <v>#N/A</v>
      </c>
      <c r="AY25" s="70" t="e">
        <f aca="false">$AY$7*$J$2*$J$5*$S25</f>
        <v>#N/A</v>
      </c>
      <c r="AZ25" s="70" t="e">
        <f aca="false">$AY$7*$J$3*$J$5*$T25</f>
        <v>#N/A</v>
      </c>
      <c r="BA25" s="70" t="e">
        <f aca="false">$BA$7*$J$2*$J$5*$S25</f>
        <v>#N/A</v>
      </c>
      <c r="BB25" s="70" t="e">
        <f aca="false">$BA$7*$J$3*$J$5*$T25</f>
        <v>#N/A</v>
      </c>
      <c r="BC25" s="70" t="e">
        <f aca="false">$BC$7*$J$2*$J$5*$S25</f>
        <v>#N/A</v>
      </c>
      <c r="BD25" s="70" t="e">
        <f aca="false">$BC$7*$J$3*$J$5*$T25</f>
        <v>#N/A</v>
      </c>
      <c r="BE25" s="70" t="e">
        <f aca="false">$BE$7*$J$2*$J$5*$S25</f>
        <v>#N/A</v>
      </c>
      <c r="BF25" s="70" t="e">
        <f aca="false">$BE$7*$J$3*$J$5*$T25</f>
        <v>#N/A</v>
      </c>
      <c r="BG25" s="70" t="e">
        <f aca="false">$BG$7*$J$2*$J$5*$S25</f>
        <v>#N/A</v>
      </c>
      <c r="BH25" s="70" t="e">
        <f aca="false">$BG$7*$J$3*$J$5*$T25</f>
        <v>#N/A</v>
      </c>
      <c r="BI25" s="70"/>
      <c r="BJ25" s="70"/>
      <c r="BW25" s="382" t="e">
        <f aca="false">SUM(AY25:BF25,BI25:BL25)</f>
        <v>#N/A</v>
      </c>
      <c r="BX25" s="383" t="e">
        <f aca="false">SUM(AY25:BF25,BI25:BL25,BS25:BV25)</f>
        <v>#N/A</v>
      </c>
      <c r="BY25" s="25" t="e">
        <f aca="false">SUM(AY25:BV25)</f>
        <v>#N/A</v>
      </c>
      <c r="BZ25" s="70" t="e">
        <f aca="false">$BZ$7*$J$2*$J$5*$N25</f>
        <v>#N/A</v>
      </c>
      <c r="CA25" s="70" t="e">
        <f aca="false">$BZ$7*$J$3*$J$5*$O25</f>
        <v>#N/A</v>
      </c>
      <c r="CF25" s="131" t="e">
        <f aca="false">SUM(BZ25:CA25)</f>
        <v>#N/A</v>
      </c>
      <c r="CG25" s="383" t="e">
        <f aca="false">SUM(BZ25:CC25)</f>
        <v>#N/A</v>
      </c>
      <c r="CH25" s="131" t="e">
        <f aca="false">SUM(BZ25:CE25)</f>
        <v>#N/A</v>
      </c>
      <c r="CI25" s="70" t="e">
        <f aca="false">$CI$7*$J$2*$J$5*$AB25</f>
        <v>#N/A</v>
      </c>
      <c r="CJ25" s="70" t="e">
        <f aca="false">$CI$7*$J$3*$J$5*$AC25</f>
        <v>#N/A</v>
      </c>
      <c r="CK25" s="70" t="e">
        <f aca="false">$CK$7*$J$2*$J$5*$AB25</f>
        <v>#N/A</v>
      </c>
      <c r="CL25" s="70" t="e">
        <f aca="false">$CK$7*$J$3*$J$5*$AC25</f>
        <v>#N/A</v>
      </c>
      <c r="CM25" s="70" t="e">
        <f aca="false">$CM$7*$J$2*$J$5*$AB25</f>
        <v>#N/A</v>
      </c>
      <c r="CN25" s="70" t="e">
        <f aca="false">$CM$7*$J$3*$J$5*$AC25</f>
        <v>#N/A</v>
      </c>
      <c r="CO25" s="70" t="e">
        <f aca="false">$CO$7*$J$2*$J$5*$AB25</f>
        <v>#N/A</v>
      </c>
      <c r="CP25" s="70" t="e">
        <f aca="false">$CO$7*$J$3*$J$5*$AC25</f>
        <v>#N/A</v>
      </c>
      <c r="CQ25" s="70" t="e">
        <f aca="false">$CQ$7*$J$2*$J$5*$AB25</f>
        <v>#N/A</v>
      </c>
      <c r="CR25" s="70" t="e">
        <f aca="false">$CQ$7*$J$3*$J$5*$AC25</f>
        <v>#N/A</v>
      </c>
      <c r="CS25" s="70" t="e">
        <f aca="false">$CS$7*$J$2*$J$5*$AB25</f>
        <v>#N/A</v>
      </c>
      <c r="CT25" s="70" t="e">
        <f aca="false">$CS$7*$J$3*$J$5*$AC25</f>
        <v>#N/A</v>
      </c>
      <c r="CU25" s="70" t="e">
        <f aca="false">$CU$7*$J$2*$J$5*$AB25</f>
        <v>#N/A</v>
      </c>
      <c r="CV25" s="70" t="e">
        <f aca="false">$CU$7*$J$3*$J$5*$AC25</f>
        <v>#N/A</v>
      </c>
      <c r="CY25" s="70" t="e">
        <f aca="false">$CY$7*$J$2*$J$5*$AB25</f>
        <v>#N/A</v>
      </c>
      <c r="CZ25" s="70" t="e">
        <f aca="false">$CY$7*$J$3*$J$5*$AC25</f>
        <v>#N/A</v>
      </c>
      <c r="DA25" s="70"/>
      <c r="DB25" s="70"/>
      <c r="DC25" s="70"/>
      <c r="DD25" s="70"/>
      <c r="DE25" s="70" t="e">
        <f aca="false">$DE$7*$J$2*$J$5*$AB25</f>
        <v>#N/A</v>
      </c>
      <c r="DF25" s="70" t="e">
        <f aca="false">$DE$7*$J$3*$J$5*$AC25</f>
        <v>#N/A</v>
      </c>
      <c r="DG25" s="70"/>
      <c r="DH25" s="70"/>
      <c r="DI25" s="70" t="e">
        <f aca="false">$DI$7*$J$2*$J$5*$AB25</f>
        <v>#N/A</v>
      </c>
      <c r="DJ25" s="70" t="e">
        <f aca="false">$DI$7*$J$3*$J$5*$AC25</f>
        <v>#N/A</v>
      </c>
      <c r="DS25" s="131" t="e">
        <f aca="false">SUM(CI25:CR25,CW25:CX25,DG25:DH25)</f>
        <v>#N/A</v>
      </c>
      <c r="DT25" s="25" t="e">
        <f aca="false">SUM(CI25:CZ25,DC25:DL25)</f>
        <v>#N/A</v>
      </c>
      <c r="DU25" s="131" t="e">
        <f aca="false">SUM(CI25:DR25)</f>
        <v>#N/A</v>
      </c>
      <c r="DZ25" s="70" t="e">
        <f aca="false">$DZ$7*$J$2*$J$5*$AB25</f>
        <v>#N/A</v>
      </c>
      <c r="EA25" s="70" t="e">
        <f aca="false">$DZ$7*$J$3*$J$5*$AC25</f>
        <v>#N/A</v>
      </c>
      <c r="EB25" s="70" t="e">
        <f aca="false">$EB$7*$J$2*$J$5*$AB25</f>
        <v>#N/A</v>
      </c>
      <c r="EC25" s="70" t="e">
        <f aca="false">$EB$7*$J$3*$J$5*$AC25</f>
        <v>#N/A</v>
      </c>
      <c r="EN25" s="131" t="e">
        <f aca="false">SUM(EB25:EC25)</f>
        <v>#N/A</v>
      </c>
      <c r="EO25" s="25" t="e">
        <f aca="false">SUM(EB25:EE25,EJ25:EM25)</f>
        <v>#N/A</v>
      </c>
      <c r="EP25" s="25" t="e">
        <f aca="false">SUM(DZ25:EM25)</f>
        <v>#N/A</v>
      </c>
    </row>
    <row r="26" customFormat="false" ht="11.25" hidden="false" customHeight="false" outlineLevel="0" collapsed="false">
      <c r="A26" s="51" t="e">
        <f aca="false">VLOOKUP($D26,Curves!$A$2:$I$1700,9)</f>
        <v>#N/A</v>
      </c>
      <c r="B26" s="83" t="e">
        <f aca="false">(1+($A26/2))^(-2*($D26-$A$1)/365.25)</f>
        <v>#N/A</v>
      </c>
      <c r="C26" s="83" t="n">
        <f aca="false">D27-D26</f>
        <v>31</v>
      </c>
      <c r="D26" s="374" t="n">
        <v>37438</v>
      </c>
      <c r="E26" s="375" t="e">
        <f aca="false">VLOOKUP($D26,Curves!$A$2:$H$1700,2)*$B26</f>
        <v>#N/A</v>
      </c>
      <c r="F26" s="51" t="e">
        <f aca="false">VLOOKUP($D26,Curves!$A$2:$H$1700,3)*$B26</f>
        <v>#N/A</v>
      </c>
      <c r="G26" s="51" t="e">
        <f aca="false">VLOOKUP($D26,Curves!$A$2:$H$1700,7)*$B26</f>
        <v>#N/A</v>
      </c>
      <c r="H26" s="51" t="e">
        <f aca="false">VLOOKUP($D26,Curves!$A$2:$H$1700,5)*$B26</f>
        <v>#N/A</v>
      </c>
      <c r="I26" s="51" t="e">
        <f aca="false">VLOOKUP($D26,Curves!$A$2:$H$1700,4)*$B26</f>
        <v>#N/A</v>
      </c>
      <c r="J26" s="376" t="e">
        <f aca="false">VLOOKUP($D26,Curves!$A$2:$H$1700,8)*$B26</f>
        <v>#N/A</v>
      </c>
      <c r="K26" s="51" t="e">
        <f aca="false">($E26+$I26)*$J$5+$J$4</f>
        <v>#N/A</v>
      </c>
      <c r="L26" s="377" t="e">
        <f aca="false">VLOOKUP($D26,Curves!$N$2:$T$2600,2)*$B26</f>
        <v>#N/A</v>
      </c>
      <c r="M26" s="241" t="e">
        <f aca="false">VLOOKUP($D26,Curves!$N$2:$T$2600,3)*$B26</f>
        <v>#N/A</v>
      </c>
      <c r="N26" s="378" t="e">
        <f aca="false">IF($K26&lt;$L26,1,0)</f>
        <v>#N/A</v>
      </c>
      <c r="O26" s="379" t="e">
        <f aca="false">IF($K26&lt;$M26,1,0)</f>
        <v>#N/A</v>
      </c>
      <c r="P26" s="375" t="e">
        <f aca="false">($E26+J26)*$J$5+$J$4</f>
        <v>#N/A</v>
      </c>
      <c r="Q26" s="377" t="e">
        <f aca="false">VLOOKUP($D26,Curves!$N$2:$T$2600,4)*$B26</f>
        <v>#N/A</v>
      </c>
      <c r="R26" s="241" t="e">
        <f aca="false">VLOOKUP($D26,Curves!$N$2:$T$2600,5)*$B26</f>
        <v>#N/A</v>
      </c>
      <c r="S26" s="378" t="e">
        <f aca="false">IF($P26&lt;$Q26,1,0)</f>
        <v>#N/A</v>
      </c>
      <c r="T26" s="379" t="e">
        <f aca="false">IF($P26&lt;$R26,1,0)</f>
        <v>#N/A</v>
      </c>
      <c r="U26" s="380" t="e">
        <f aca="false">($E26+G26)*$J$5+$J$4</f>
        <v>#N/A</v>
      </c>
      <c r="V26" s="380" t="e">
        <f aca="false">($E26+H26)*$J$5+$J$4</f>
        <v>#N/A</v>
      </c>
      <c r="W26" s="380" t="e">
        <f aca="false">($E26+I26)*$J$5+$J$4</f>
        <v>#N/A</v>
      </c>
      <c r="X26" s="269" t="e">
        <f aca="false">VLOOKUP($D26,[5]CurveFetch!$D$8:$S$13000,16,0)*$B26</f>
        <v>#N/A</v>
      </c>
      <c r="Y26" s="241" t="e">
        <f aca="false">VLOOKUP($D26,Curves!$N$2:$T$2600,7)*$B26</f>
        <v>#N/A</v>
      </c>
      <c r="Z26" s="381" t="e">
        <f aca="false">IF($U26&lt;$X26,1,0)</f>
        <v>#N/A</v>
      </c>
      <c r="AA26" s="378" t="e">
        <f aca="false">IF($U26&lt;$Y26,1,0)</f>
        <v>#N/A</v>
      </c>
      <c r="AB26" s="378" t="e">
        <f aca="false">IF($V26&lt;$X26,1,0)</f>
        <v>#N/A</v>
      </c>
      <c r="AC26" s="378" t="e">
        <f aca="false">IF($V26&lt;$X26,1,0)</f>
        <v>#N/A</v>
      </c>
      <c r="AD26" s="378" t="e">
        <f aca="false">IF($W26&lt;$X26,1,0)</f>
        <v>#N/A</v>
      </c>
      <c r="AE26" s="379" t="e">
        <f aca="false">IF($W26&lt;$Y26,1,0)</f>
        <v>#N/A</v>
      </c>
      <c r="AF26" s="70" t="e">
        <f aca="false">$AF$7*$J$2*$J$5*$N26</f>
        <v>#N/A</v>
      </c>
      <c r="AG26" s="70" t="e">
        <f aca="false">$AF$7*$J$2*$J$5*$O26</f>
        <v>#N/A</v>
      </c>
      <c r="AH26" s="70" t="e">
        <f aca="false">$AH$7*$J$2*$J$5*$N26</f>
        <v>#N/A</v>
      </c>
      <c r="AI26" s="70" t="e">
        <f aca="false">$AH$7*$J$2*$J$5*$O26</f>
        <v>#N/A</v>
      </c>
      <c r="AJ26" s="70" t="e">
        <f aca="false">$AJ$7*$J$2*$J$5*$N26</f>
        <v>#N/A</v>
      </c>
      <c r="AK26" s="70" t="e">
        <f aca="false">$AJ$7*$J$2*$J$5*$O26</f>
        <v>#N/A</v>
      </c>
      <c r="AL26" s="70" t="e">
        <f aca="false">$AL$7*$J$2*$J$5*$N26</f>
        <v>#N/A</v>
      </c>
      <c r="AM26" s="70" t="e">
        <f aca="false">$AL$7*$J$3*$J$5*$O26</f>
        <v>#N/A</v>
      </c>
      <c r="AN26" s="70"/>
      <c r="AO26" s="70"/>
      <c r="AP26" s="70"/>
      <c r="AQ26" s="70"/>
      <c r="AV26" s="131" t="e">
        <f aca="false">SUM(AF26:AG26,AL26:AM26,AP26:AQ26)</f>
        <v>#N/A</v>
      </c>
      <c r="AW26" s="158" t="e">
        <f aca="false">SUM(AF26:AM26,AP26:AU26)</f>
        <v>#N/A</v>
      </c>
      <c r="AX26" s="131" t="e">
        <f aca="false">SUM(AF26:AU26)</f>
        <v>#N/A</v>
      </c>
      <c r="AY26" s="70" t="e">
        <f aca="false">$AY$7*$J$2*$J$5*$S26</f>
        <v>#N/A</v>
      </c>
      <c r="AZ26" s="70" t="e">
        <f aca="false">$AY$7*$J$3*$J$5*$T26</f>
        <v>#N/A</v>
      </c>
      <c r="BA26" s="70" t="e">
        <f aca="false">$BA$7*$J$2*$J$5*$S26</f>
        <v>#N/A</v>
      </c>
      <c r="BB26" s="70" t="e">
        <f aca="false">$BA$7*$J$3*$J$5*$T26</f>
        <v>#N/A</v>
      </c>
      <c r="BC26" s="70" t="e">
        <f aca="false">$BC$7*$J$2*$J$5*$S26</f>
        <v>#N/A</v>
      </c>
      <c r="BD26" s="70" t="e">
        <f aca="false">$BC$7*$J$3*$J$5*$T26</f>
        <v>#N/A</v>
      </c>
      <c r="BE26" s="70" t="e">
        <f aca="false">$BE$7*$J$2*$J$5*$S26</f>
        <v>#N/A</v>
      </c>
      <c r="BF26" s="70" t="e">
        <f aca="false">$BE$7*$J$3*$J$5*$T26</f>
        <v>#N/A</v>
      </c>
      <c r="BG26" s="70" t="e">
        <f aca="false">$BG$7*$J$2*$J$5*$S26</f>
        <v>#N/A</v>
      </c>
      <c r="BH26" s="70" t="e">
        <f aca="false">$BG$7*$J$3*$J$5*$T26</f>
        <v>#N/A</v>
      </c>
      <c r="BI26" s="70" t="e">
        <f aca="false">$BI$7*$J$2*$J$5*$S26</f>
        <v>#N/A</v>
      </c>
      <c r="BJ26" s="70" t="e">
        <f aca="false">$BI$7*$J$3*$J$5*$T26</f>
        <v>#N/A</v>
      </c>
      <c r="BK26" s="70" t="e">
        <f aca="false">$BK$7*$J$2*$J$5*$S26</f>
        <v>#N/A</v>
      </c>
      <c r="BL26" s="70" t="e">
        <f aca="false">$BK$7*$J$3*$J$5*$T26</f>
        <v>#N/A</v>
      </c>
      <c r="BW26" s="382" t="e">
        <f aca="false">SUM(AY26:BF26,BI26:BL26)</f>
        <v>#N/A</v>
      </c>
      <c r="BX26" s="383" t="e">
        <f aca="false">SUM(AY26:BF26,BI26:BL26,BS26:BV26)</f>
        <v>#N/A</v>
      </c>
      <c r="BY26" s="25" t="e">
        <f aca="false">SUM(AY26:BV26)</f>
        <v>#N/A</v>
      </c>
      <c r="BZ26" s="70" t="e">
        <f aca="false">$BZ$7*$J$2*$J$5*$N26</f>
        <v>#N/A</v>
      </c>
      <c r="CA26" s="70" t="e">
        <f aca="false">$BZ$7*$J$3*$J$5*$O26</f>
        <v>#N/A</v>
      </c>
      <c r="CF26" s="131" t="e">
        <f aca="false">SUM(BZ26:CA26)</f>
        <v>#N/A</v>
      </c>
      <c r="CG26" s="383" t="e">
        <f aca="false">SUM(BZ26:CC26)</f>
        <v>#N/A</v>
      </c>
      <c r="CH26" s="131" t="e">
        <f aca="false">SUM(BZ26:CE26)</f>
        <v>#N/A</v>
      </c>
      <c r="CI26" s="70" t="e">
        <f aca="false">$CI$7*$J$2*$J$5*$AB26</f>
        <v>#N/A</v>
      </c>
      <c r="CJ26" s="70" t="e">
        <f aca="false">$CI$7*$J$3*$J$5*$AC26</f>
        <v>#N/A</v>
      </c>
      <c r="CK26" s="70" t="e">
        <f aca="false">$CK$7*$J$2*$J$5*$AB26</f>
        <v>#N/A</v>
      </c>
      <c r="CL26" s="70" t="e">
        <f aca="false">$CK$7*$J$3*$J$5*$AC26</f>
        <v>#N/A</v>
      </c>
      <c r="CM26" s="70" t="e">
        <f aca="false">$CM$7*$J$2*$J$5*$AB26</f>
        <v>#N/A</v>
      </c>
      <c r="CN26" s="70" t="e">
        <f aca="false">$CM$7*$J$3*$J$5*$AC26</f>
        <v>#N/A</v>
      </c>
      <c r="CO26" s="70" t="e">
        <f aca="false">$CO$7*$J$2*$J$5*$AB26</f>
        <v>#N/A</v>
      </c>
      <c r="CP26" s="70" t="e">
        <f aca="false">$CO$7*$J$3*$J$5*$AC26</f>
        <v>#N/A</v>
      </c>
      <c r="CQ26" s="70" t="e">
        <f aca="false">$CQ$7*$J$2*$J$5*$AB26</f>
        <v>#N/A</v>
      </c>
      <c r="CR26" s="70" t="e">
        <f aca="false">$CQ$7*$J$3*$J$5*$AC26</f>
        <v>#N/A</v>
      </c>
      <c r="CS26" s="70" t="e">
        <f aca="false">$CS$7*$J$2*$J$5*$AB26</f>
        <v>#N/A</v>
      </c>
      <c r="CT26" s="70" t="e">
        <f aca="false">$CS$7*$J$3*$J$5*$AC26</f>
        <v>#N/A</v>
      </c>
      <c r="CU26" s="70" t="e">
        <f aca="false">$CU$7*$J$2*$J$5*$AB26</f>
        <v>#N/A</v>
      </c>
      <c r="CV26" s="70" t="e">
        <f aca="false">$CU$7*$J$3*$J$5*$AC26</f>
        <v>#N/A</v>
      </c>
      <c r="CY26" s="70" t="e">
        <f aca="false">$CY$7*$J$2*$J$5*$AB26</f>
        <v>#N/A</v>
      </c>
      <c r="CZ26" s="70" t="e">
        <f aca="false">$CY$7*$J$3*$J$5*$AC26</f>
        <v>#N/A</v>
      </c>
      <c r="DA26" s="70"/>
      <c r="DB26" s="70"/>
      <c r="DC26" s="70"/>
      <c r="DD26" s="70"/>
      <c r="DE26" s="70" t="e">
        <f aca="false">$DE$7*$J$2*$J$5*$AB26</f>
        <v>#N/A</v>
      </c>
      <c r="DF26" s="70" t="e">
        <f aca="false">$DE$7*$J$3*$J$5*$AC26</f>
        <v>#N/A</v>
      </c>
      <c r="DG26" s="70"/>
      <c r="DH26" s="70"/>
      <c r="DI26" s="70" t="e">
        <f aca="false">$DI$7*$J$2*$J$5*$AB26</f>
        <v>#N/A</v>
      </c>
      <c r="DJ26" s="70" t="e">
        <f aca="false">$DI$7*$J$3*$J$5*$AC26</f>
        <v>#N/A</v>
      </c>
      <c r="DS26" s="131" t="e">
        <f aca="false">SUM(CI26:CR26,CW26:CX26,DG26:DH26)</f>
        <v>#N/A</v>
      </c>
      <c r="DT26" s="25" t="e">
        <f aca="false">SUM(CI26:CZ26,DC26:DL26)</f>
        <v>#N/A</v>
      </c>
      <c r="DU26" s="131" t="e">
        <f aca="false">SUM(CI26:DR26)</f>
        <v>#N/A</v>
      </c>
      <c r="DZ26" s="70" t="e">
        <f aca="false">$DZ$7*$J$2*$J$5*$AB26</f>
        <v>#N/A</v>
      </c>
      <c r="EA26" s="70" t="e">
        <f aca="false">$DZ$7*$J$3*$J$5*$AC26</f>
        <v>#N/A</v>
      </c>
      <c r="EB26" s="70" t="e">
        <f aca="false">$EB$7*$J$2*$J$5*$AB26</f>
        <v>#N/A</v>
      </c>
      <c r="EC26" s="70" t="e">
        <f aca="false">$EB$7*$J$3*$J$5*$AC26</f>
        <v>#N/A</v>
      </c>
      <c r="EN26" s="131" t="e">
        <f aca="false">SUM(EB26:EC26)</f>
        <v>#N/A</v>
      </c>
      <c r="EO26" s="25" t="e">
        <f aca="false">SUM(EB26:EE26,EJ26:EM26)</f>
        <v>#N/A</v>
      </c>
      <c r="EP26" s="25" t="e">
        <f aca="false">SUM(DZ26:EM26)</f>
        <v>#N/A</v>
      </c>
    </row>
    <row r="27" customFormat="false" ht="11.25" hidden="false" customHeight="false" outlineLevel="0" collapsed="false">
      <c r="A27" s="51" t="e">
        <f aca="false">VLOOKUP($D27,Curves!$A$2:$I$1700,9)</f>
        <v>#N/A</v>
      </c>
      <c r="B27" s="83" t="e">
        <f aca="false">(1+($A27/2))^(-2*($D27-$A$1)/365.25)</f>
        <v>#N/A</v>
      </c>
      <c r="C27" s="83" t="n">
        <f aca="false">D28-D27</f>
        <v>31</v>
      </c>
      <c r="D27" s="374" t="n">
        <v>37469</v>
      </c>
      <c r="E27" s="375" t="e">
        <f aca="false">VLOOKUP($D27,Curves!$A$2:$H$1700,2)*$B27</f>
        <v>#N/A</v>
      </c>
      <c r="F27" s="51" t="e">
        <f aca="false">VLOOKUP($D27,Curves!$A$2:$H$1700,3)*$B27</f>
        <v>#N/A</v>
      </c>
      <c r="G27" s="51" t="e">
        <f aca="false">VLOOKUP($D27,Curves!$A$2:$H$1700,7)*$B27</f>
        <v>#N/A</v>
      </c>
      <c r="H27" s="51" t="e">
        <f aca="false">VLOOKUP($D27,Curves!$A$2:$H$1700,5)*$B27</f>
        <v>#N/A</v>
      </c>
      <c r="I27" s="51" t="e">
        <f aca="false">VLOOKUP($D27,Curves!$A$2:$H$1700,4)*$B27</f>
        <v>#N/A</v>
      </c>
      <c r="J27" s="376" t="e">
        <f aca="false">VLOOKUP($D27,Curves!$A$2:$H$1700,8)*$B27</f>
        <v>#N/A</v>
      </c>
      <c r="K27" s="51" t="e">
        <f aca="false">($E27+$I27)*$J$5+$J$4</f>
        <v>#N/A</v>
      </c>
      <c r="L27" s="377" t="e">
        <f aca="false">VLOOKUP($D27,Curves!$N$2:$T$2600,2)*$B27</f>
        <v>#N/A</v>
      </c>
      <c r="M27" s="241" t="e">
        <f aca="false">VLOOKUP($D27,Curves!$N$2:$T$2600,3)*$B27</f>
        <v>#N/A</v>
      </c>
      <c r="N27" s="378" t="e">
        <f aca="false">IF($K27&lt;$L27,1,0)</f>
        <v>#N/A</v>
      </c>
      <c r="O27" s="379" t="e">
        <f aca="false">IF($K27&lt;$M27,1,0)</f>
        <v>#N/A</v>
      </c>
      <c r="P27" s="375" t="e">
        <f aca="false">($E27+J27)*$J$5+$J$4</f>
        <v>#N/A</v>
      </c>
      <c r="Q27" s="377" t="e">
        <f aca="false">VLOOKUP($D27,Curves!$N$2:$T$2600,4)*$B27</f>
        <v>#N/A</v>
      </c>
      <c r="R27" s="241" t="e">
        <f aca="false">VLOOKUP($D27,Curves!$N$2:$T$2600,5)*$B27</f>
        <v>#N/A</v>
      </c>
      <c r="S27" s="378" t="e">
        <f aca="false">IF($P27&lt;$Q27,1,0)</f>
        <v>#N/A</v>
      </c>
      <c r="T27" s="379" t="e">
        <f aca="false">IF($P27&lt;$R27,1,0)</f>
        <v>#N/A</v>
      </c>
      <c r="U27" s="380" t="e">
        <f aca="false">($E27+G27)*$J$5+$J$4</f>
        <v>#N/A</v>
      </c>
      <c r="V27" s="380" t="e">
        <f aca="false">($E27+H27)*$J$5+$J$4</f>
        <v>#N/A</v>
      </c>
      <c r="W27" s="380" t="e">
        <f aca="false">($E27+I27)*$J$5+$J$4</f>
        <v>#N/A</v>
      </c>
      <c r="X27" s="269" t="e">
        <f aca="false">VLOOKUP($D27,[5]CurveFetch!$D$8:$S$13000,16,0)*$B27</f>
        <v>#N/A</v>
      </c>
      <c r="Y27" s="241" t="e">
        <f aca="false">VLOOKUP($D27,Curves!$N$2:$T$2600,7)*$B27</f>
        <v>#N/A</v>
      </c>
      <c r="Z27" s="381" t="e">
        <f aca="false">IF($U27&lt;$X27,1,0)</f>
        <v>#N/A</v>
      </c>
      <c r="AA27" s="378" t="e">
        <f aca="false">IF($U27&lt;$Y27,1,0)</f>
        <v>#N/A</v>
      </c>
      <c r="AB27" s="378" t="e">
        <f aca="false">IF($V27&lt;$X27,1,0)</f>
        <v>#N/A</v>
      </c>
      <c r="AC27" s="378" t="e">
        <f aca="false">IF($V27&lt;$X27,1,0)</f>
        <v>#N/A</v>
      </c>
      <c r="AD27" s="378" t="e">
        <f aca="false">IF($W27&lt;$X27,1,0)</f>
        <v>#N/A</v>
      </c>
      <c r="AE27" s="379" t="e">
        <f aca="false">IF($W27&lt;$Y27,1,0)</f>
        <v>#N/A</v>
      </c>
      <c r="AF27" s="70" t="e">
        <f aca="false">$AF$7*$J$2*$J$5*$N27</f>
        <v>#N/A</v>
      </c>
      <c r="AG27" s="70" t="e">
        <f aca="false">$AF$7*$J$2*$J$5*$O27</f>
        <v>#N/A</v>
      </c>
      <c r="AH27" s="70" t="e">
        <f aca="false">$AH$7*$J$2*$J$5*$N27</f>
        <v>#N/A</v>
      </c>
      <c r="AI27" s="70" t="e">
        <f aca="false">$AH$7*$J$2*$J$5*$O27</f>
        <v>#N/A</v>
      </c>
      <c r="AJ27" s="70" t="e">
        <f aca="false">$AJ$7*$J$2*$J$5*$N27</f>
        <v>#N/A</v>
      </c>
      <c r="AK27" s="70" t="e">
        <f aca="false">$AJ$7*$J$2*$J$5*$O27</f>
        <v>#N/A</v>
      </c>
      <c r="AL27" s="70" t="e">
        <f aca="false">$AL$7*$J$2*$J$5*$N27</f>
        <v>#N/A</v>
      </c>
      <c r="AM27" s="70" t="e">
        <f aca="false">$AL$7*$J$3*$J$5*$O27</f>
        <v>#N/A</v>
      </c>
      <c r="AN27" s="70"/>
      <c r="AO27" s="70"/>
      <c r="AP27" s="70"/>
      <c r="AQ27" s="70"/>
      <c r="AV27" s="131" t="e">
        <f aca="false">SUM(AF27:AG27,AL27:AM27,AP27:AQ27)</f>
        <v>#N/A</v>
      </c>
      <c r="AW27" s="158" t="e">
        <f aca="false">SUM(AF27:AM27,AP27:AU27)</f>
        <v>#N/A</v>
      </c>
      <c r="AX27" s="131" t="e">
        <f aca="false">SUM(AF27:AU27)</f>
        <v>#N/A</v>
      </c>
      <c r="AY27" s="70" t="e">
        <f aca="false">$AY$7*$J$2*$J$5*$S27</f>
        <v>#N/A</v>
      </c>
      <c r="AZ27" s="70" t="e">
        <f aca="false">$AY$7*$J$3*$J$5*$T27</f>
        <v>#N/A</v>
      </c>
      <c r="BA27" s="70" t="e">
        <f aca="false">$BA$7*$J$2*$J$5*$S27</f>
        <v>#N/A</v>
      </c>
      <c r="BB27" s="70" t="e">
        <f aca="false">$BA$7*$J$3*$J$5*$T27</f>
        <v>#N/A</v>
      </c>
      <c r="BC27" s="70" t="e">
        <f aca="false">$BC$7*$J$2*$J$5*$S27</f>
        <v>#N/A</v>
      </c>
      <c r="BD27" s="70" t="e">
        <f aca="false">$BC$7*$J$3*$J$5*$T27</f>
        <v>#N/A</v>
      </c>
      <c r="BE27" s="70" t="e">
        <f aca="false">$BE$7*$J$2*$J$5*$S27</f>
        <v>#N/A</v>
      </c>
      <c r="BF27" s="70" t="e">
        <f aca="false">$BE$7*$J$3*$J$5*$T27</f>
        <v>#N/A</v>
      </c>
      <c r="BG27" s="70" t="e">
        <f aca="false">$BG$7*$J$2*$J$5*$S27</f>
        <v>#N/A</v>
      </c>
      <c r="BH27" s="70" t="e">
        <f aca="false">$BG$7*$J$3*$J$5*$T27</f>
        <v>#N/A</v>
      </c>
      <c r="BI27" s="70" t="e">
        <f aca="false">$BI$7*$J$2*$J$5*$S27</f>
        <v>#N/A</v>
      </c>
      <c r="BJ27" s="70" t="e">
        <f aca="false">$BI$7*$J$3*$J$5*$T27</f>
        <v>#N/A</v>
      </c>
      <c r="BK27" s="70" t="e">
        <f aca="false">$BK$7*$J$2*$J$5*$S27</f>
        <v>#N/A</v>
      </c>
      <c r="BL27" s="70" t="e">
        <f aca="false">$BK$7*$J$3*$J$5*$T27</f>
        <v>#N/A</v>
      </c>
      <c r="BW27" s="382" t="e">
        <f aca="false">SUM(AY27:BF27,BI27:BL27)</f>
        <v>#N/A</v>
      </c>
      <c r="BX27" s="383" t="e">
        <f aca="false">SUM(AY27:BF27,BI27:BL27,BS27:BV27)</f>
        <v>#N/A</v>
      </c>
      <c r="BY27" s="25" t="e">
        <f aca="false">SUM(AY27:BV27)</f>
        <v>#N/A</v>
      </c>
      <c r="BZ27" s="70" t="e">
        <f aca="false">$BZ$7*$J$2*$J$5*$N27</f>
        <v>#N/A</v>
      </c>
      <c r="CA27" s="70" t="e">
        <f aca="false">$BZ$7*$J$3*$J$5*$O27</f>
        <v>#N/A</v>
      </c>
      <c r="CF27" s="131" t="e">
        <f aca="false">SUM(BZ27:CA27)</f>
        <v>#N/A</v>
      </c>
      <c r="CG27" s="383" t="e">
        <f aca="false">SUM(BZ27:CC27)</f>
        <v>#N/A</v>
      </c>
      <c r="CH27" s="131" t="e">
        <f aca="false">SUM(BZ27:CE27)</f>
        <v>#N/A</v>
      </c>
      <c r="CI27" s="70" t="e">
        <f aca="false">$CI$7*$J$2*$J$5*$AB27</f>
        <v>#N/A</v>
      </c>
      <c r="CJ27" s="70" t="e">
        <f aca="false">$CI$7*$J$3*$J$5*$AC27</f>
        <v>#N/A</v>
      </c>
      <c r="CK27" s="70" t="e">
        <f aca="false">$CK$7*$J$2*$J$5*$AB27</f>
        <v>#N/A</v>
      </c>
      <c r="CL27" s="70" t="e">
        <f aca="false">$CK$7*$J$3*$J$5*$AC27</f>
        <v>#N/A</v>
      </c>
      <c r="CM27" s="70" t="e">
        <f aca="false">$CM$7*$J$2*$J$5*$AB27</f>
        <v>#N/A</v>
      </c>
      <c r="CN27" s="70" t="e">
        <f aca="false">$CM$7*$J$3*$J$5*$AC27</f>
        <v>#N/A</v>
      </c>
      <c r="CO27" s="70" t="e">
        <f aca="false">$CO$7*$J$2*$J$5*$AB27</f>
        <v>#N/A</v>
      </c>
      <c r="CP27" s="70" t="e">
        <f aca="false">$CO$7*$J$3*$J$5*$AC27</f>
        <v>#N/A</v>
      </c>
      <c r="CQ27" s="70" t="e">
        <f aca="false">$CQ$7*$J$2*$J$5*$AB27</f>
        <v>#N/A</v>
      </c>
      <c r="CR27" s="70" t="e">
        <f aca="false">$CQ$7*$J$3*$J$5*$AC27</f>
        <v>#N/A</v>
      </c>
      <c r="CS27" s="70" t="e">
        <f aca="false">$CS$7*$J$2*$J$5*$AB27</f>
        <v>#N/A</v>
      </c>
      <c r="CT27" s="70" t="e">
        <f aca="false">$CS$7*$J$3*$J$5*$AC27</f>
        <v>#N/A</v>
      </c>
      <c r="CU27" s="70" t="e">
        <f aca="false">$CU$7*$J$2*$J$5*$AB27</f>
        <v>#N/A</v>
      </c>
      <c r="CV27" s="70" t="e">
        <f aca="false">$CU$7*$J$3*$J$5*$AC27</f>
        <v>#N/A</v>
      </c>
      <c r="CY27" s="70" t="e">
        <f aca="false">$CY$7*$J$2*$J$5*$AB27</f>
        <v>#N/A</v>
      </c>
      <c r="CZ27" s="70" t="e">
        <f aca="false">$CY$7*$J$3*$J$5*$AC27</f>
        <v>#N/A</v>
      </c>
      <c r="DA27" s="70"/>
      <c r="DB27" s="70"/>
      <c r="DC27" s="70"/>
      <c r="DD27" s="70"/>
      <c r="DE27" s="70" t="e">
        <f aca="false">$DE$7*$J$2*$J$5*$AB27</f>
        <v>#N/A</v>
      </c>
      <c r="DF27" s="70" t="e">
        <f aca="false">$DE$7*$J$3*$J$5*$AC27</f>
        <v>#N/A</v>
      </c>
      <c r="DG27" s="70"/>
      <c r="DH27" s="70"/>
      <c r="DI27" s="70" t="e">
        <f aca="false">$DI$7*$J$2*$J$5*$AB27</f>
        <v>#N/A</v>
      </c>
      <c r="DJ27" s="70" t="e">
        <f aca="false">$DI$7*$J$3*$J$5*$AC27</f>
        <v>#N/A</v>
      </c>
      <c r="DS27" s="131" t="e">
        <f aca="false">SUM(CI27:CR27,CW27:CX27,DG27:DH27)</f>
        <v>#N/A</v>
      </c>
      <c r="DT27" s="25" t="e">
        <f aca="false">SUM(CI27:CZ27,DC27:DL27)</f>
        <v>#N/A</v>
      </c>
      <c r="DU27" s="131" t="e">
        <f aca="false">SUM(CI27:DR27)</f>
        <v>#N/A</v>
      </c>
      <c r="DZ27" s="70" t="e">
        <f aca="false">$DZ$7*$J$2*$J$5*$AB27</f>
        <v>#N/A</v>
      </c>
      <c r="EA27" s="70" t="e">
        <f aca="false">$DZ$7*$J$3*$J$5*$AC27</f>
        <v>#N/A</v>
      </c>
      <c r="EB27" s="70" t="e">
        <f aca="false">$EB$7*$J$2*$J$5*$AB27</f>
        <v>#N/A</v>
      </c>
      <c r="EC27" s="70" t="e">
        <f aca="false">$EB$7*$J$3*$J$5*$AC27</f>
        <v>#N/A</v>
      </c>
      <c r="EN27" s="131" t="e">
        <f aca="false">SUM(EB27:EC27)</f>
        <v>#N/A</v>
      </c>
      <c r="EO27" s="25" t="e">
        <f aca="false">SUM(EB27:EE27,EJ27:EM27)</f>
        <v>#N/A</v>
      </c>
      <c r="EP27" s="25" t="e">
        <f aca="false">SUM(DZ27:EM27)</f>
        <v>#N/A</v>
      </c>
    </row>
    <row r="28" customFormat="false" ht="11.25" hidden="false" customHeight="false" outlineLevel="0" collapsed="false">
      <c r="A28" s="51" t="e">
        <f aca="false">VLOOKUP($D28,Curves!$A$2:$I$1700,9)</f>
        <v>#N/A</v>
      </c>
      <c r="B28" s="83" t="e">
        <f aca="false">(1+($A28/2))^(-2*($D28-$A$1)/365.25)</f>
        <v>#N/A</v>
      </c>
      <c r="C28" s="83" t="n">
        <f aca="false">D29-D28</f>
        <v>30</v>
      </c>
      <c r="D28" s="374" t="n">
        <v>37500</v>
      </c>
      <c r="E28" s="375" t="e">
        <f aca="false">VLOOKUP($D28,Curves!$A$2:$H$1700,2)*$B28</f>
        <v>#N/A</v>
      </c>
      <c r="F28" s="51" t="e">
        <f aca="false">VLOOKUP($D28,Curves!$A$2:$H$1700,3)*$B28</f>
        <v>#N/A</v>
      </c>
      <c r="G28" s="51" t="e">
        <f aca="false">VLOOKUP($D28,Curves!$A$2:$H$1700,7)*$B28</f>
        <v>#N/A</v>
      </c>
      <c r="H28" s="51" t="e">
        <f aca="false">VLOOKUP($D28,Curves!$A$2:$H$1700,5)*$B28</f>
        <v>#N/A</v>
      </c>
      <c r="I28" s="51" t="e">
        <f aca="false">VLOOKUP($D28,Curves!$A$2:$H$1700,4)*$B28</f>
        <v>#N/A</v>
      </c>
      <c r="J28" s="376" t="e">
        <f aca="false">VLOOKUP($D28,Curves!$A$2:$H$1700,8)*$B28</f>
        <v>#N/A</v>
      </c>
      <c r="K28" s="51" t="e">
        <f aca="false">($E28+$I28)*$J$5+$J$4</f>
        <v>#N/A</v>
      </c>
      <c r="L28" s="377" t="e">
        <f aca="false">VLOOKUP($D28,Curves!$N$2:$T$2600,2)*$B28</f>
        <v>#N/A</v>
      </c>
      <c r="M28" s="241" t="e">
        <f aca="false">VLOOKUP($D28,Curves!$N$2:$T$2600,3)*$B28</f>
        <v>#N/A</v>
      </c>
      <c r="N28" s="378" t="e">
        <f aca="false">IF($K28&lt;$L28,1,0)</f>
        <v>#N/A</v>
      </c>
      <c r="O28" s="379" t="e">
        <f aca="false">IF($K28&lt;$M28,1,0)</f>
        <v>#N/A</v>
      </c>
      <c r="P28" s="375" t="e">
        <f aca="false">($E28+J28)*$J$5+$J$4</f>
        <v>#N/A</v>
      </c>
      <c r="Q28" s="377" t="e">
        <f aca="false">VLOOKUP($D28,Curves!$N$2:$T$2600,4)*$B28</f>
        <v>#N/A</v>
      </c>
      <c r="R28" s="241" t="e">
        <f aca="false">VLOOKUP($D28,Curves!$N$2:$T$2600,5)*$B28</f>
        <v>#N/A</v>
      </c>
      <c r="S28" s="378" t="e">
        <f aca="false">IF($P28&lt;$Q28,1,0)</f>
        <v>#N/A</v>
      </c>
      <c r="T28" s="379" t="e">
        <f aca="false">IF($P28&lt;$R28,1,0)</f>
        <v>#N/A</v>
      </c>
      <c r="U28" s="380" t="e">
        <f aca="false">($E28+G28)*$J$5+$J$4</f>
        <v>#N/A</v>
      </c>
      <c r="V28" s="380" t="e">
        <f aca="false">($E28+H28)*$J$5+$J$4</f>
        <v>#N/A</v>
      </c>
      <c r="W28" s="380" t="e">
        <f aca="false">($E28+I28)*$J$5+$J$4</f>
        <v>#N/A</v>
      </c>
      <c r="X28" s="269" t="e">
        <f aca="false">VLOOKUP($D28,[5]CurveFetch!$D$8:$S$13000,16,0)*$B28</f>
        <v>#N/A</v>
      </c>
      <c r="Y28" s="241" t="e">
        <f aca="false">VLOOKUP($D28,Curves!$N$2:$T$2600,7)*$B28</f>
        <v>#N/A</v>
      </c>
      <c r="Z28" s="381" t="e">
        <f aca="false">IF($U28&lt;$X28,1,0)</f>
        <v>#N/A</v>
      </c>
      <c r="AA28" s="378" t="e">
        <f aca="false">IF($U28&lt;$Y28,1,0)</f>
        <v>#N/A</v>
      </c>
      <c r="AB28" s="378" t="e">
        <f aca="false">IF($V28&lt;$X28,1,0)</f>
        <v>#N/A</v>
      </c>
      <c r="AC28" s="378" t="e">
        <f aca="false">IF($V28&lt;$X28,1,0)</f>
        <v>#N/A</v>
      </c>
      <c r="AD28" s="378" t="e">
        <f aca="false">IF($W28&lt;$X28,1,0)</f>
        <v>#N/A</v>
      </c>
      <c r="AE28" s="379" t="e">
        <f aca="false">IF($W28&lt;$Y28,1,0)</f>
        <v>#N/A</v>
      </c>
      <c r="AF28" s="70" t="e">
        <f aca="false">$AF$7*$J$2*$J$5*$N28</f>
        <v>#N/A</v>
      </c>
      <c r="AG28" s="70" t="e">
        <f aca="false">$AF$7*$J$2*$J$5*$O28</f>
        <v>#N/A</v>
      </c>
      <c r="AH28" s="70" t="e">
        <f aca="false">$AH$7*$J$2*$J$5*$N28</f>
        <v>#N/A</v>
      </c>
      <c r="AI28" s="70" t="e">
        <f aca="false">$AH$7*$J$2*$J$5*$O28</f>
        <v>#N/A</v>
      </c>
      <c r="AJ28" s="70" t="e">
        <f aca="false">$AJ$7*$J$2*$J$5*$N28</f>
        <v>#N/A</v>
      </c>
      <c r="AK28" s="70" t="e">
        <f aca="false">$AJ$7*$J$2*$J$5*$O28</f>
        <v>#N/A</v>
      </c>
      <c r="AL28" s="70" t="e">
        <f aca="false">$AL$7*$J$2*$J$5*$N28</f>
        <v>#N/A</v>
      </c>
      <c r="AM28" s="70" t="e">
        <f aca="false">$AL$7*$J$3*$J$5*$O28</f>
        <v>#N/A</v>
      </c>
      <c r="AN28" s="70"/>
      <c r="AO28" s="70"/>
      <c r="AP28" s="70"/>
      <c r="AQ28" s="70"/>
      <c r="AV28" s="131" t="e">
        <f aca="false">SUM(AF28:AG28,AL28:AM28,AP28:AQ28)</f>
        <v>#N/A</v>
      </c>
      <c r="AW28" s="158" t="e">
        <f aca="false">SUM(AF28:AM28,AP28:AU28)</f>
        <v>#N/A</v>
      </c>
      <c r="AX28" s="131" t="e">
        <f aca="false">SUM(AF28:AU28)</f>
        <v>#N/A</v>
      </c>
      <c r="AY28" s="70" t="e">
        <f aca="false">$AY$7*$J$2*$J$5*$S28</f>
        <v>#N/A</v>
      </c>
      <c r="AZ28" s="70" t="e">
        <f aca="false">$AY$7*$J$3*$J$5*$T28</f>
        <v>#N/A</v>
      </c>
      <c r="BA28" s="70" t="e">
        <f aca="false">$BA$7*$J$2*$J$5*$S28</f>
        <v>#N/A</v>
      </c>
      <c r="BB28" s="70" t="e">
        <f aca="false">$BA$7*$J$3*$J$5*$T28</f>
        <v>#N/A</v>
      </c>
      <c r="BC28" s="70" t="e">
        <f aca="false">$BC$7*$J$2*$J$5*$S28</f>
        <v>#N/A</v>
      </c>
      <c r="BD28" s="70" t="e">
        <f aca="false">$BC$7*$J$3*$J$5*$T28</f>
        <v>#N/A</v>
      </c>
      <c r="BE28" s="70" t="e">
        <f aca="false">$BE$7*$J$2*$J$5*$S28</f>
        <v>#N/A</v>
      </c>
      <c r="BF28" s="70" t="e">
        <f aca="false">$BE$7*$J$3*$J$5*$T28</f>
        <v>#N/A</v>
      </c>
      <c r="BG28" s="70" t="e">
        <f aca="false">$BG$7*$J$2*$J$5*$S28</f>
        <v>#N/A</v>
      </c>
      <c r="BH28" s="70" t="e">
        <f aca="false">$BG$7*$J$3*$J$5*$T28</f>
        <v>#N/A</v>
      </c>
      <c r="BI28" s="70" t="e">
        <f aca="false">$BI$7*$J$2*$J$5*$S28</f>
        <v>#N/A</v>
      </c>
      <c r="BJ28" s="70" t="e">
        <f aca="false">$BI$7*$J$3*$J$5*$T28</f>
        <v>#N/A</v>
      </c>
      <c r="BK28" s="70" t="e">
        <f aca="false">$BK$7*$J$2*$J$5*$S28</f>
        <v>#N/A</v>
      </c>
      <c r="BL28" s="70" t="e">
        <f aca="false">$BK$7*$J$3*$J$5*$T28</f>
        <v>#N/A</v>
      </c>
      <c r="BW28" s="382" t="e">
        <f aca="false">SUM(AY28:BF28,BI28:BL28)</f>
        <v>#N/A</v>
      </c>
      <c r="BX28" s="383" t="e">
        <f aca="false">SUM(AY28:BF28,BI28:BL28,BS28:BV28)</f>
        <v>#N/A</v>
      </c>
      <c r="BY28" s="25" t="e">
        <f aca="false">SUM(AY28:BV28)</f>
        <v>#N/A</v>
      </c>
      <c r="BZ28" s="70" t="e">
        <f aca="false">$BZ$7*$J$2*$J$5*$N28</f>
        <v>#N/A</v>
      </c>
      <c r="CA28" s="70" t="e">
        <f aca="false">$BZ$7*$J$3*$J$5*$O28</f>
        <v>#N/A</v>
      </c>
      <c r="CF28" s="131" t="e">
        <f aca="false">SUM(BZ28:CA28)</f>
        <v>#N/A</v>
      </c>
      <c r="CG28" s="383" t="e">
        <f aca="false">SUM(BZ28:CC28)</f>
        <v>#N/A</v>
      </c>
      <c r="CH28" s="131" t="e">
        <f aca="false">SUM(BZ28:CE28)</f>
        <v>#N/A</v>
      </c>
      <c r="CI28" s="70" t="e">
        <f aca="false">$CI$7*$J$2*$J$5*$AB28</f>
        <v>#N/A</v>
      </c>
      <c r="CJ28" s="70" t="e">
        <f aca="false">$CI$7*$J$3*$J$5*$AC28</f>
        <v>#N/A</v>
      </c>
      <c r="CK28" s="70" t="e">
        <f aca="false">$CK$7*$J$2*$J$5*$AB28</f>
        <v>#N/A</v>
      </c>
      <c r="CL28" s="70" t="e">
        <f aca="false">$CK$7*$J$3*$J$5*$AC28</f>
        <v>#N/A</v>
      </c>
      <c r="CM28" s="70" t="e">
        <f aca="false">$CM$7*$J$2*$J$5*$AB28</f>
        <v>#N/A</v>
      </c>
      <c r="CN28" s="70" t="e">
        <f aca="false">$CM$7*$J$3*$J$5*$AC28</f>
        <v>#N/A</v>
      </c>
      <c r="CO28" s="70" t="e">
        <f aca="false">$CO$7*$J$2*$J$5*$AB28</f>
        <v>#N/A</v>
      </c>
      <c r="CP28" s="70" t="e">
        <f aca="false">$CO$7*$J$3*$J$5*$AC28</f>
        <v>#N/A</v>
      </c>
      <c r="CQ28" s="70" t="e">
        <f aca="false">$CQ$7*$J$2*$J$5*$AB28</f>
        <v>#N/A</v>
      </c>
      <c r="CR28" s="70" t="e">
        <f aca="false">$CQ$7*$J$3*$J$5*$AC28</f>
        <v>#N/A</v>
      </c>
      <c r="CS28" s="70" t="e">
        <f aca="false">$CS$7*$J$2*$J$5*$AB28</f>
        <v>#N/A</v>
      </c>
      <c r="CT28" s="70" t="e">
        <f aca="false">$CS$7*$J$3*$J$5*$AC28</f>
        <v>#N/A</v>
      </c>
      <c r="CU28" s="70" t="e">
        <f aca="false">$CU$7*$J$2*$J$5*$AB28</f>
        <v>#N/A</v>
      </c>
      <c r="CV28" s="70" t="e">
        <f aca="false">$CU$7*$J$3*$J$5*$AC28</f>
        <v>#N/A</v>
      </c>
      <c r="CY28" s="70" t="e">
        <f aca="false">$CY$7*$J$2*$J$5*$AB28</f>
        <v>#N/A</v>
      </c>
      <c r="CZ28" s="70" t="e">
        <f aca="false">$CY$7*$J$3*$J$5*$AC28</f>
        <v>#N/A</v>
      </c>
      <c r="DA28" s="70"/>
      <c r="DB28" s="70"/>
      <c r="DC28" s="70"/>
      <c r="DD28" s="70"/>
      <c r="DE28" s="70" t="e">
        <f aca="false">$DE$7*$J$2*$J$5*$AB28</f>
        <v>#N/A</v>
      </c>
      <c r="DF28" s="70" t="e">
        <f aca="false">$DE$7*$J$3*$J$5*$AC28</f>
        <v>#N/A</v>
      </c>
      <c r="DG28" s="70"/>
      <c r="DH28" s="70"/>
      <c r="DI28" s="70" t="e">
        <f aca="false">$DI$7*$J$2*$J$5*$AB28</f>
        <v>#N/A</v>
      </c>
      <c r="DJ28" s="70" t="e">
        <f aca="false">$DI$7*$J$3*$J$5*$AC28</f>
        <v>#N/A</v>
      </c>
      <c r="DS28" s="131" t="e">
        <f aca="false">SUM(CI28:CR28,CW28:CX28,DG28:DH28)</f>
        <v>#N/A</v>
      </c>
      <c r="DT28" s="25" t="e">
        <f aca="false">SUM(CI28:CZ28,DC28:DL28)</f>
        <v>#N/A</v>
      </c>
      <c r="DU28" s="131" t="e">
        <f aca="false">SUM(CI28:DR28)</f>
        <v>#N/A</v>
      </c>
      <c r="DZ28" s="70" t="e">
        <f aca="false">$DZ$7*$J$2*$J$5*$AB28</f>
        <v>#N/A</v>
      </c>
      <c r="EA28" s="70" t="e">
        <f aca="false">$DZ$7*$J$3*$J$5*$AC28</f>
        <v>#N/A</v>
      </c>
      <c r="EB28" s="70" t="e">
        <f aca="false">$EB$7*$J$2*$J$5*$AB28</f>
        <v>#N/A</v>
      </c>
      <c r="EC28" s="70" t="e">
        <f aca="false">$EB$7*$J$3*$J$5*$AC28</f>
        <v>#N/A</v>
      </c>
      <c r="EN28" s="131" t="e">
        <f aca="false">SUM(EB28:EC28)</f>
        <v>#N/A</v>
      </c>
      <c r="EO28" s="25" t="e">
        <f aca="false">SUM(EB28:EE28,EJ28:EM28)</f>
        <v>#N/A</v>
      </c>
      <c r="EP28" s="25" t="e">
        <f aca="false">SUM(DZ28:EM28)</f>
        <v>#N/A</v>
      </c>
    </row>
    <row r="29" customFormat="false" ht="11.25" hidden="false" customHeight="false" outlineLevel="0" collapsed="false">
      <c r="A29" s="51" t="e">
        <f aca="false">VLOOKUP($D29,Curves!$A$2:$I$1700,9)</f>
        <v>#N/A</v>
      </c>
      <c r="B29" s="83" t="e">
        <f aca="false">(1+($A29/2))^(-2*($D29-$A$1)/365.25)</f>
        <v>#N/A</v>
      </c>
      <c r="C29" s="83" t="n">
        <f aca="false">D30-D29</f>
        <v>31</v>
      </c>
      <c r="D29" s="374" t="n">
        <v>37530</v>
      </c>
      <c r="E29" s="375" t="e">
        <f aca="false">VLOOKUP($D29,Curves!$A$2:$H$1700,2)*$B29</f>
        <v>#N/A</v>
      </c>
      <c r="F29" s="51" t="e">
        <f aca="false">VLOOKUP($D29,Curves!$A$2:$H$1700,3)*$B29</f>
        <v>#N/A</v>
      </c>
      <c r="G29" s="51" t="e">
        <f aca="false">VLOOKUP($D29,Curves!$A$2:$H$1700,7)*$B29</f>
        <v>#N/A</v>
      </c>
      <c r="H29" s="51" t="e">
        <f aca="false">VLOOKUP($D29,Curves!$A$2:$H$1700,5)*$B29</f>
        <v>#N/A</v>
      </c>
      <c r="I29" s="51" t="e">
        <f aca="false">VLOOKUP($D29,Curves!$A$2:$H$1700,4)*$B29</f>
        <v>#N/A</v>
      </c>
      <c r="J29" s="376" t="e">
        <f aca="false">VLOOKUP($D29,Curves!$A$2:$H$1700,8)*$B29</f>
        <v>#N/A</v>
      </c>
      <c r="K29" s="51" t="e">
        <f aca="false">($E29+$I29)*$J$5+$J$4</f>
        <v>#N/A</v>
      </c>
      <c r="L29" s="377" t="e">
        <f aca="false">VLOOKUP($D29,Curves!$N$2:$T$2600,2)*$B29</f>
        <v>#N/A</v>
      </c>
      <c r="M29" s="241" t="e">
        <f aca="false">VLOOKUP($D29,Curves!$N$2:$T$2600,3)*$B29</f>
        <v>#N/A</v>
      </c>
      <c r="N29" s="378" t="e">
        <f aca="false">IF($K29&lt;$L29,1,0)</f>
        <v>#N/A</v>
      </c>
      <c r="O29" s="379" t="e">
        <f aca="false">IF($K29&lt;$M29,1,0)</f>
        <v>#N/A</v>
      </c>
      <c r="P29" s="375" t="e">
        <f aca="false">($E29+J29)*$J$5+$J$4</f>
        <v>#N/A</v>
      </c>
      <c r="Q29" s="377" t="e">
        <f aca="false">VLOOKUP($D29,Curves!$N$2:$T$2600,4)*$B29</f>
        <v>#N/A</v>
      </c>
      <c r="R29" s="241" t="e">
        <f aca="false">VLOOKUP($D29,Curves!$N$2:$T$2600,5)*$B29</f>
        <v>#N/A</v>
      </c>
      <c r="S29" s="378" t="e">
        <f aca="false">IF($P29&lt;$Q29,1,0)</f>
        <v>#N/A</v>
      </c>
      <c r="T29" s="379" t="e">
        <f aca="false">IF($P29&lt;$R29,1,0)</f>
        <v>#N/A</v>
      </c>
      <c r="U29" s="380" t="e">
        <f aca="false">($E29+G29)*$J$5+$J$4</f>
        <v>#N/A</v>
      </c>
      <c r="V29" s="380" t="e">
        <f aca="false">($E29+H29)*$J$5+$J$4</f>
        <v>#N/A</v>
      </c>
      <c r="W29" s="380" t="e">
        <f aca="false">($E29+I29)*$J$5+$J$4</f>
        <v>#N/A</v>
      </c>
      <c r="X29" s="269" t="e">
        <f aca="false">VLOOKUP($D29,[5]CurveFetch!$D$8:$S$13000,16,0)*$B29</f>
        <v>#N/A</v>
      </c>
      <c r="Y29" s="241" t="e">
        <f aca="false">VLOOKUP($D29,Curves!$N$2:$T$2600,7)*$B29</f>
        <v>#N/A</v>
      </c>
      <c r="Z29" s="381" t="e">
        <f aca="false">IF($U29&lt;$X29,1,0)</f>
        <v>#N/A</v>
      </c>
      <c r="AA29" s="378" t="e">
        <f aca="false">IF($U29&lt;$Y29,1,0)</f>
        <v>#N/A</v>
      </c>
      <c r="AB29" s="378" t="e">
        <f aca="false">IF($V29&lt;$X29,1,0)</f>
        <v>#N/A</v>
      </c>
      <c r="AC29" s="378" t="e">
        <f aca="false">IF($V29&lt;$X29,1,0)</f>
        <v>#N/A</v>
      </c>
      <c r="AD29" s="378" t="e">
        <f aca="false">IF($W29&lt;$X29,1,0)</f>
        <v>#N/A</v>
      </c>
      <c r="AE29" s="379" t="e">
        <f aca="false">IF($W29&lt;$Y29,1,0)</f>
        <v>#N/A</v>
      </c>
      <c r="AF29" s="70" t="e">
        <f aca="false">$AF$7*$J$2*$J$5*$N29</f>
        <v>#N/A</v>
      </c>
      <c r="AG29" s="70" t="e">
        <f aca="false">$AF$7*$J$2*$J$5*$O29</f>
        <v>#N/A</v>
      </c>
      <c r="AH29" s="70" t="e">
        <f aca="false">$AH$7*$J$2*$J$5*$N29</f>
        <v>#N/A</v>
      </c>
      <c r="AI29" s="70" t="e">
        <f aca="false">$AH$7*$J$2*$J$5*$O29</f>
        <v>#N/A</v>
      </c>
      <c r="AJ29" s="70" t="e">
        <f aca="false">$AJ$7*$J$2*$J$5*$N29</f>
        <v>#N/A</v>
      </c>
      <c r="AK29" s="70" t="e">
        <f aca="false">$AJ$7*$J$2*$J$5*$O29</f>
        <v>#N/A</v>
      </c>
      <c r="AL29" s="70" t="e">
        <f aca="false">$AL$7*$J$2*$J$5*$N29</f>
        <v>#N/A</v>
      </c>
      <c r="AM29" s="70" t="e">
        <f aca="false">$AL$7*$J$3*$J$5*$O29</f>
        <v>#N/A</v>
      </c>
      <c r="AN29" s="70"/>
      <c r="AO29" s="70"/>
      <c r="AP29" s="70"/>
      <c r="AQ29" s="70"/>
      <c r="AV29" s="131" t="e">
        <f aca="false">SUM(AF29:AG29,AL29:AM29,AP29:AQ29)</f>
        <v>#N/A</v>
      </c>
      <c r="AW29" s="158" t="e">
        <f aca="false">SUM(AF29:AM29,AP29:AU29)</f>
        <v>#N/A</v>
      </c>
      <c r="AX29" s="131" t="e">
        <f aca="false">SUM(AF29:AU29)</f>
        <v>#N/A</v>
      </c>
      <c r="AY29" s="70" t="e">
        <f aca="false">$AY$7*$J$2*$J$5*$S29</f>
        <v>#N/A</v>
      </c>
      <c r="AZ29" s="70" t="e">
        <f aca="false">$AY$7*$J$3*$J$5*$T29</f>
        <v>#N/A</v>
      </c>
      <c r="BA29" s="70" t="e">
        <f aca="false">$BA$7*$J$2*$J$5*$S29</f>
        <v>#N/A</v>
      </c>
      <c r="BB29" s="70" t="e">
        <f aca="false">$BA$7*$J$3*$J$5*$T29</f>
        <v>#N/A</v>
      </c>
      <c r="BC29" s="70" t="e">
        <f aca="false">$BC$7*$J$2*$J$5*$S29</f>
        <v>#N/A</v>
      </c>
      <c r="BD29" s="70" t="e">
        <f aca="false">$BC$7*$J$3*$J$5*$T29</f>
        <v>#N/A</v>
      </c>
      <c r="BE29" s="70" t="e">
        <f aca="false">$BE$7*$J$2*$J$5*$S29</f>
        <v>#N/A</v>
      </c>
      <c r="BF29" s="70" t="e">
        <f aca="false">$BE$7*$J$3*$J$5*$T29</f>
        <v>#N/A</v>
      </c>
      <c r="BG29" s="70" t="e">
        <f aca="false">$BG$7*$J$2*$J$5*$S29</f>
        <v>#N/A</v>
      </c>
      <c r="BH29" s="70" t="e">
        <f aca="false">$BG$7*$J$3*$J$5*$T29</f>
        <v>#N/A</v>
      </c>
      <c r="BI29" s="70" t="e">
        <f aca="false">$BI$7*$J$2*$J$5*$S29</f>
        <v>#N/A</v>
      </c>
      <c r="BJ29" s="70" t="e">
        <f aca="false">$BI$7*$J$3*$J$5*$T29</f>
        <v>#N/A</v>
      </c>
      <c r="BK29" s="70" t="e">
        <f aca="false">$BK$7*$J$2*$J$5*$S29</f>
        <v>#N/A</v>
      </c>
      <c r="BL29" s="70" t="e">
        <f aca="false">$BK$7*$J$3*$J$5*$T29</f>
        <v>#N/A</v>
      </c>
      <c r="BW29" s="382" t="e">
        <f aca="false">SUM(AY29:BF29,BI29:BL29)</f>
        <v>#N/A</v>
      </c>
      <c r="BX29" s="383" t="e">
        <f aca="false">SUM(AY29:BF29,BI29:BL29,BS29:BV29)</f>
        <v>#N/A</v>
      </c>
      <c r="BY29" s="25" t="e">
        <f aca="false">SUM(AY29:BV29)</f>
        <v>#N/A</v>
      </c>
      <c r="BZ29" s="70" t="e">
        <f aca="false">$BZ$7*$J$2*$J$5*$N29</f>
        <v>#N/A</v>
      </c>
      <c r="CA29" s="70" t="e">
        <f aca="false">$BZ$7*$J$3*$J$5*$O29</f>
        <v>#N/A</v>
      </c>
      <c r="CF29" s="131" t="e">
        <f aca="false">SUM(BZ29:CA29)</f>
        <v>#N/A</v>
      </c>
      <c r="CG29" s="383" t="e">
        <f aca="false">SUM(BZ29:CC29)</f>
        <v>#N/A</v>
      </c>
      <c r="CH29" s="131" t="e">
        <f aca="false">SUM(BZ29:CE29)</f>
        <v>#N/A</v>
      </c>
      <c r="CI29" s="70" t="e">
        <f aca="false">$CI$7*$J$2*$J$5*$AB29</f>
        <v>#N/A</v>
      </c>
      <c r="CJ29" s="70" t="e">
        <f aca="false">$CI$7*$J$3*$J$5*$AC29</f>
        <v>#N/A</v>
      </c>
      <c r="CK29" s="70" t="e">
        <f aca="false">$CK$7*$J$2*$J$5*$AB29</f>
        <v>#N/A</v>
      </c>
      <c r="CL29" s="70" t="e">
        <f aca="false">$CK$7*$J$3*$J$5*$AC29</f>
        <v>#N/A</v>
      </c>
      <c r="CM29" s="70" t="e">
        <f aca="false">$CM$7*$J$2*$J$5*$AB29</f>
        <v>#N/A</v>
      </c>
      <c r="CN29" s="70" t="e">
        <f aca="false">$CM$7*$J$3*$J$5*$AC29</f>
        <v>#N/A</v>
      </c>
      <c r="CO29" s="70" t="e">
        <f aca="false">$CO$7*$J$2*$J$5*$AB29</f>
        <v>#N/A</v>
      </c>
      <c r="CP29" s="70" t="e">
        <f aca="false">$CO$7*$J$3*$J$5*$AC29</f>
        <v>#N/A</v>
      </c>
      <c r="CQ29" s="70" t="e">
        <f aca="false">$CQ$7*$J$2*$J$5*$AB29</f>
        <v>#N/A</v>
      </c>
      <c r="CR29" s="70" t="e">
        <f aca="false">$CQ$7*$J$3*$J$5*$AC29</f>
        <v>#N/A</v>
      </c>
      <c r="CS29" s="70" t="e">
        <f aca="false">$CS$7*$J$2*$J$5*$AB29</f>
        <v>#N/A</v>
      </c>
      <c r="CT29" s="70" t="e">
        <f aca="false">$CS$7*$J$3*$J$5*$AC29</f>
        <v>#N/A</v>
      </c>
      <c r="CU29" s="70" t="e">
        <f aca="false">$CU$7*$J$2*$J$5*$AB29</f>
        <v>#N/A</v>
      </c>
      <c r="CV29" s="70" t="e">
        <f aca="false">$CU$7*$J$3*$J$5*$AC29</f>
        <v>#N/A</v>
      </c>
      <c r="CY29" s="70" t="e">
        <f aca="false">$CY$7*$J$2*$J$5*$AB29</f>
        <v>#N/A</v>
      </c>
      <c r="CZ29" s="70" t="e">
        <f aca="false">$CY$7*$J$3*$J$5*$AC29</f>
        <v>#N/A</v>
      </c>
      <c r="DA29" s="70"/>
      <c r="DB29" s="70"/>
      <c r="DC29" s="70"/>
      <c r="DD29" s="70"/>
      <c r="DE29" s="70" t="e">
        <f aca="false">$DE$7*$J$2*$J$5*$AB29</f>
        <v>#N/A</v>
      </c>
      <c r="DF29" s="70" t="e">
        <f aca="false">$DE$7*$J$3*$J$5*$AC29</f>
        <v>#N/A</v>
      </c>
      <c r="DG29" s="70"/>
      <c r="DH29" s="70"/>
      <c r="DI29" s="70" t="e">
        <f aca="false">$DI$7*$J$2*$J$5*$AB29</f>
        <v>#N/A</v>
      </c>
      <c r="DJ29" s="70" t="e">
        <f aca="false">$DI$7*$J$3*$J$5*$AC29</f>
        <v>#N/A</v>
      </c>
      <c r="DS29" s="131" t="e">
        <f aca="false">SUM(CI29:CR29,CW29:CX29,DG29:DH29)</f>
        <v>#N/A</v>
      </c>
      <c r="DT29" s="25" t="e">
        <f aca="false">SUM(CI29:CZ29,DC29:DL29)</f>
        <v>#N/A</v>
      </c>
      <c r="DU29" s="131" t="e">
        <f aca="false">SUM(CI29:DR29)</f>
        <v>#N/A</v>
      </c>
      <c r="DZ29" s="70" t="e">
        <f aca="false">$DZ$7*$J$2*$J$5*$AB29</f>
        <v>#N/A</v>
      </c>
      <c r="EA29" s="70" t="e">
        <f aca="false">$DZ$7*$J$3*$J$5*$AC29</f>
        <v>#N/A</v>
      </c>
      <c r="EB29" s="70" t="e">
        <f aca="false">$EB$7*$J$2*$J$5*$AB29</f>
        <v>#N/A</v>
      </c>
      <c r="EC29" s="70" t="e">
        <f aca="false">$EB$7*$J$3*$J$5*$AC29</f>
        <v>#N/A</v>
      </c>
      <c r="EN29" s="131" t="e">
        <f aca="false">SUM(EB29:EC29)</f>
        <v>#N/A</v>
      </c>
      <c r="EO29" s="25" t="e">
        <f aca="false">SUM(EB29:EE29,EJ29:EM29)</f>
        <v>#N/A</v>
      </c>
      <c r="EP29" s="25" t="e">
        <f aca="false">SUM(DZ29:EM29)</f>
        <v>#N/A</v>
      </c>
    </row>
    <row r="30" customFormat="false" ht="11.25" hidden="false" customHeight="false" outlineLevel="0" collapsed="false">
      <c r="A30" s="51" t="e">
        <f aca="false">VLOOKUP($D30,Curves!$A$2:$I$1700,9)</f>
        <v>#N/A</v>
      </c>
      <c r="B30" s="83" t="e">
        <f aca="false">(1+($A30/2))^(-2*($D30-$A$1)/365.25)</f>
        <v>#N/A</v>
      </c>
      <c r="C30" s="83" t="n">
        <f aca="false">D31-D30</f>
        <v>30</v>
      </c>
      <c r="D30" s="374" t="n">
        <v>37561</v>
      </c>
      <c r="E30" s="375" t="e">
        <f aca="false">VLOOKUP($D30,Curves!$A$2:$H$1700,2)*$B30</f>
        <v>#N/A</v>
      </c>
      <c r="F30" s="51" t="e">
        <f aca="false">VLOOKUP($D30,Curves!$A$2:$H$1700,3)*$B30</f>
        <v>#N/A</v>
      </c>
      <c r="G30" s="51" t="e">
        <f aca="false">VLOOKUP($D30,Curves!$A$2:$H$1700,7)*$B30</f>
        <v>#N/A</v>
      </c>
      <c r="H30" s="51" t="e">
        <f aca="false">VLOOKUP($D30,Curves!$A$2:$H$1700,5)*$B30</f>
        <v>#N/A</v>
      </c>
      <c r="I30" s="51" t="e">
        <f aca="false">VLOOKUP($D30,Curves!$A$2:$H$1700,4)*$B30</f>
        <v>#N/A</v>
      </c>
      <c r="J30" s="376" t="e">
        <f aca="false">VLOOKUP($D30,Curves!$A$2:$H$1700,8)*$B30</f>
        <v>#N/A</v>
      </c>
      <c r="K30" s="51" t="e">
        <f aca="false">($E30+$I30)*$J$5+$J$4</f>
        <v>#N/A</v>
      </c>
      <c r="L30" s="377" t="e">
        <f aca="false">VLOOKUP($D30,Curves!$N$2:$T$2600,2)*$B30</f>
        <v>#N/A</v>
      </c>
      <c r="M30" s="241" t="e">
        <f aca="false">VLOOKUP($D30,Curves!$N$2:$T$2600,3)*$B30</f>
        <v>#N/A</v>
      </c>
      <c r="N30" s="378" t="e">
        <f aca="false">IF($K30&lt;$L30,1,0)</f>
        <v>#N/A</v>
      </c>
      <c r="O30" s="379" t="e">
        <f aca="false">IF($K30&lt;$M30,1,0)</f>
        <v>#N/A</v>
      </c>
      <c r="P30" s="375" t="e">
        <f aca="false">($E30+J30)*$J$5+$J$4</f>
        <v>#N/A</v>
      </c>
      <c r="Q30" s="377" t="e">
        <f aca="false">VLOOKUP($D30,Curves!$N$2:$T$2600,4)*$B30</f>
        <v>#N/A</v>
      </c>
      <c r="R30" s="241" t="e">
        <f aca="false">VLOOKUP($D30,Curves!$N$2:$T$2600,5)*$B30</f>
        <v>#N/A</v>
      </c>
      <c r="S30" s="378" t="e">
        <f aca="false">IF($P30&lt;$Q30,1,0)</f>
        <v>#N/A</v>
      </c>
      <c r="T30" s="379" t="e">
        <f aca="false">IF($P30&lt;$R30,1,0)</f>
        <v>#N/A</v>
      </c>
      <c r="U30" s="380" t="e">
        <f aca="false">($E30+G30)*$J$5+$J$4</f>
        <v>#N/A</v>
      </c>
      <c r="V30" s="380" t="e">
        <f aca="false">($E30+H30)*$J$5+$J$4</f>
        <v>#N/A</v>
      </c>
      <c r="W30" s="380" t="e">
        <f aca="false">($E30+I30)*$J$5+$J$4</f>
        <v>#N/A</v>
      </c>
      <c r="X30" s="269" t="e">
        <f aca="false">VLOOKUP($D30,[5]CurveFetch!$D$8:$S$13000,16,0)*$B30</f>
        <v>#N/A</v>
      </c>
      <c r="Y30" s="241" t="e">
        <f aca="false">VLOOKUP($D30,Curves!$N$2:$T$2600,7)*$B30</f>
        <v>#N/A</v>
      </c>
      <c r="Z30" s="381" t="e">
        <f aca="false">IF($U30&lt;$X30,1,0)</f>
        <v>#N/A</v>
      </c>
      <c r="AA30" s="378" t="e">
        <f aca="false">IF($U30&lt;$Y30,1,0)</f>
        <v>#N/A</v>
      </c>
      <c r="AB30" s="378" t="e">
        <f aca="false">IF($V30&lt;$X30,1,0)</f>
        <v>#N/A</v>
      </c>
      <c r="AC30" s="378" t="e">
        <f aca="false">IF($V30&lt;$X30,1,0)</f>
        <v>#N/A</v>
      </c>
      <c r="AD30" s="378" t="e">
        <f aca="false">IF($W30&lt;$X30,1,0)</f>
        <v>#N/A</v>
      </c>
      <c r="AE30" s="379" t="e">
        <f aca="false">IF($W30&lt;$Y30,1,0)</f>
        <v>#N/A</v>
      </c>
      <c r="AF30" s="70" t="e">
        <f aca="false">$AF$7*$J$2*$J$5*$N30</f>
        <v>#N/A</v>
      </c>
      <c r="AG30" s="70" t="e">
        <f aca="false">$AF$7*$J$2*$J$5*$O30</f>
        <v>#N/A</v>
      </c>
      <c r="AH30" s="70" t="e">
        <f aca="false">$AH$7*$J$2*$J$5*$N30</f>
        <v>#N/A</v>
      </c>
      <c r="AI30" s="70" t="e">
        <f aca="false">$AH$7*$J$2*$J$5*$O30</f>
        <v>#N/A</v>
      </c>
      <c r="AJ30" s="70" t="e">
        <f aca="false">$AJ$7*$J$2*$J$5*$N30</f>
        <v>#N/A</v>
      </c>
      <c r="AK30" s="70" t="e">
        <f aca="false">$AJ$7*$J$2*$J$5*$O30</f>
        <v>#N/A</v>
      </c>
      <c r="AL30" s="70" t="e">
        <f aca="false">$AL$7*$J$2*$J$5*$N30</f>
        <v>#N/A</v>
      </c>
      <c r="AM30" s="70" t="e">
        <f aca="false">$AL$7*$J$3*$J$5*$O30</f>
        <v>#N/A</v>
      </c>
      <c r="AN30" s="70"/>
      <c r="AO30" s="70"/>
      <c r="AP30" s="70"/>
      <c r="AQ30" s="70"/>
      <c r="AV30" s="131" t="e">
        <f aca="false">SUM(AF30:AG30,AL30:AM30,AP30:AQ30)</f>
        <v>#N/A</v>
      </c>
      <c r="AW30" s="158" t="e">
        <f aca="false">SUM(AF30:AM30,AP30:AU30)</f>
        <v>#N/A</v>
      </c>
      <c r="AX30" s="131" t="e">
        <f aca="false">SUM(AF30:AU30)</f>
        <v>#N/A</v>
      </c>
      <c r="AY30" s="70" t="e">
        <f aca="false">$AY$7*$J$2*$J$5*$S30</f>
        <v>#N/A</v>
      </c>
      <c r="AZ30" s="70" t="e">
        <f aca="false">$AY$7*$J$3*$J$5*$T30</f>
        <v>#N/A</v>
      </c>
      <c r="BA30" s="70" t="e">
        <f aca="false">$BA$7*$J$2*$J$5*$S30</f>
        <v>#N/A</v>
      </c>
      <c r="BB30" s="70" t="e">
        <f aca="false">$BA$7*$J$3*$J$5*$T30</f>
        <v>#N/A</v>
      </c>
      <c r="BC30" s="70" t="e">
        <f aca="false">$BC$7*$J$2*$J$5*$S30</f>
        <v>#N/A</v>
      </c>
      <c r="BD30" s="70" t="e">
        <f aca="false">$BC$7*$J$3*$J$5*$T30</f>
        <v>#N/A</v>
      </c>
      <c r="BE30" s="70" t="e">
        <f aca="false">$BE$7*$J$2*$J$5*$S30</f>
        <v>#N/A</v>
      </c>
      <c r="BF30" s="70" t="e">
        <f aca="false">$BE$7*$J$3*$J$5*$T30</f>
        <v>#N/A</v>
      </c>
      <c r="BG30" s="70" t="e">
        <f aca="false">$BG$7*$J$2*$J$5*$S30</f>
        <v>#N/A</v>
      </c>
      <c r="BH30" s="70" t="e">
        <f aca="false">$BG$7*$J$3*$J$5*$T30</f>
        <v>#N/A</v>
      </c>
      <c r="BI30" s="70" t="e">
        <f aca="false">$BI$7*$J$2*$J$5*$S30</f>
        <v>#N/A</v>
      </c>
      <c r="BJ30" s="70" t="e">
        <f aca="false">$BI$7*$J$3*$J$5*$T30</f>
        <v>#N/A</v>
      </c>
      <c r="BK30" s="70" t="e">
        <f aca="false">$BK$7*$J$2*$J$5*$S30</f>
        <v>#N/A</v>
      </c>
      <c r="BL30" s="70" t="e">
        <f aca="false">$BK$7*$J$3*$J$5*$T30</f>
        <v>#N/A</v>
      </c>
      <c r="BW30" s="382" t="e">
        <f aca="false">SUM(AY30:BF30,BI30:BL30)</f>
        <v>#N/A</v>
      </c>
      <c r="BX30" s="383" t="e">
        <f aca="false">SUM(AY30:BF30,BI30:BL30,BS30:BV30)</f>
        <v>#N/A</v>
      </c>
      <c r="BY30" s="25" t="e">
        <f aca="false">SUM(AY30:BV30)</f>
        <v>#N/A</v>
      </c>
      <c r="BZ30" s="70" t="e">
        <f aca="false">$BZ$7*$J$2*$J$5*$N30</f>
        <v>#N/A</v>
      </c>
      <c r="CA30" s="70" t="e">
        <f aca="false">$BZ$7*$J$3*$J$5*$O30</f>
        <v>#N/A</v>
      </c>
      <c r="CF30" s="131" t="e">
        <f aca="false">SUM(BZ30:CA30)</f>
        <v>#N/A</v>
      </c>
      <c r="CG30" s="383" t="e">
        <f aca="false">SUM(BZ30:CC30)</f>
        <v>#N/A</v>
      </c>
      <c r="CH30" s="131" t="e">
        <f aca="false">SUM(BZ30:CE30)</f>
        <v>#N/A</v>
      </c>
      <c r="CI30" s="70" t="e">
        <f aca="false">$CI$7*$J$2*$J$5*$AB30</f>
        <v>#N/A</v>
      </c>
      <c r="CJ30" s="70" t="e">
        <f aca="false">$CI$7*$J$3*$J$5*$AC30</f>
        <v>#N/A</v>
      </c>
      <c r="CK30" s="70" t="e">
        <f aca="false">$CK$7*$J$2*$J$5*$AB30</f>
        <v>#N/A</v>
      </c>
      <c r="CL30" s="70" t="e">
        <f aca="false">$CK$7*$J$3*$J$5*$AC30</f>
        <v>#N/A</v>
      </c>
      <c r="CM30" s="70" t="e">
        <f aca="false">$CM$7*$J$2*$J$5*$AB30</f>
        <v>#N/A</v>
      </c>
      <c r="CN30" s="70" t="e">
        <f aca="false">$CM$7*$J$3*$J$5*$AC30</f>
        <v>#N/A</v>
      </c>
      <c r="CO30" s="70" t="e">
        <f aca="false">$CO$7*$J$2*$J$5*$AB30</f>
        <v>#N/A</v>
      </c>
      <c r="CP30" s="70" t="e">
        <f aca="false">$CO$7*$J$3*$J$5*$AC30</f>
        <v>#N/A</v>
      </c>
      <c r="CQ30" s="70" t="e">
        <f aca="false">$CQ$7*$J$2*$J$5*$AB30</f>
        <v>#N/A</v>
      </c>
      <c r="CR30" s="70" t="e">
        <f aca="false">$CQ$7*$J$3*$J$5*$AC30</f>
        <v>#N/A</v>
      </c>
      <c r="CS30" s="70" t="e">
        <f aca="false">$CS$7*$J$2*$J$5*$AB30</f>
        <v>#N/A</v>
      </c>
      <c r="CT30" s="70" t="e">
        <f aca="false">$CS$7*$J$3*$J$5*$AC30</f>
        <v>#N/A</v>
      </c>
      <c r="CU30" s="70" t="e">
        <f aca="false">$CU$7*$J$2*$J$5*$AB30</f>
        <v>#N/A</v>
      </c>
      <c r="CV30" s="70" t="e">
        <f aca="false">$CU$7*$J$3*$J$5*$AC30</f>
        <v>#N/A</v>
      </c>
      <c r="CY30" s="70" t="e">
        <f aca="false">$CY$7*$J$2*$J$5*$AB30</f>
        <v>#N/A</v>
      </c>
      <c r="CZ30" s="70" t="e">
        <f aca="false">$CY$7*$J$3*$J$5*$AC30</f>
        <v>#N/A</v>
      </c>
      <c r="DA30" s="70"/>
      <c r="DB30" s="70"/>
      <c r="DC30" s="70"/>
      <c r="DD30" s="70"/>
      <c r="DE30" s="70" t="e">
        <f aca="false">$DE$7*$J$2*$J$5*$AB30</f>
        <v>#N/A</v>
      </c>
      <c r="DF30" s="70" t="e">
        <f aca="false">$DE$7*$J$3*$J$5*$AC30</f>
        <v>#N/A</v>
      </c>
      <c r="DG30" s="70"/>
      <c r="DH30" s="70"/>
      <c r="DI30" s="70" t="e">
        <f aca="false">$DI$7*$J$2*$J$5*$AB30</f>
        <v>#N/A</v>
      </c>
      <c r="DJ30" s="70" t="e">
        <f aca="false">$DI$7*$J$3*$J$5*$AC30</f>
        <v>#N/A</v>
      </c>
      <c r="DS30" s="131" t="e">
        <f aca="false">SUM(CI30:CR30,CW30:CX30,DG30:DH30)</f>
        <v>#N/A</v>
      </c>
      <c r="DT30" s="25" t="e">
        <f aca="false">SUM(CI30:CZ30,DC30:DL30)</f>
        <v>#N/A</v>
      </c>
      <c r="DU30" s="131" t="e">
        <f aca="false">SUM(CI30:DR30)</f>
        <v>#N/A</v>
      </c>
      <c r="DZ30" s="70" t="e">
        <f aca="false">$DZ$7*$J$2*$J$5*$AB30</f>
        <v>#N/A</v>
      </c>
      <c r="EA30" s="70" t="e">
        <f aca="false">$DZ$7*$J$3*$J$5*$AC30</f>
        <v>#N/A</v>
      </c>
      <c r="EB30" s="70" t="e">
        <f aca="false">$EB$7*$J$2*$J$5*$AB30</f>
        <v>#N/A</v>
      </c>
      <c r="EC30" s="70" t="e">
        <f aca="false">$EB$7*$J$3*$J$5*$AC30</f>
        <v>#N/A</v>
      </c>
      <c r="EN30" s="131" t="e">
        <f aca="false">SUM(EB30:EC30)</f>
        <v>#N/A</v>
      </c>
      <c r="EO30" s="25" t="e">
        <f aca="false">SUM(EB30:EE30,EJ30:EM30)</f>
        <v>#N/A</v>
      </c>
      <c r="EP30" s="25" t="e">
        <f aca="false">SUM(DZ30:EM30)</f>
        <v>#N/A</v>
      </c>
    </row>
    <row r="31" customFormat="false" ht="11.25" hidden="false" customHeight="false" outlineLevel="0" collapsed="false">
      <c r="A31" s="51" t="e">
        <f aca="false">VLOOKUP($D31,Curves!$A$2:$I$1700,9)</f>
        <v>#N/A</v>
      </c>
      <c r="B31" s="83" t="e">
        <f aca="false">(1+($A31/2))^(-2*($D31-$A$1)/365.25)</f>
        <v>#N/A</v>
      </c>
      <c r="C31" s="83" t="n">
        <f aca="false">D32-D31</f>
        <v>31</v>
      </c>
      <c r="D31" s="374" t="n">
        <v>37591</v>
      </c>
      <c r="E31" s="375" t="e">
        <f aca="false">VLOOKUP($D31,Curves!$A$2:$H$1700,2)*$B31</f>
        <v>#N/A</v>
      </c>
      <c r="F31" s="51" t="e">
        <f aca="false">VLOOKUP($D31,Curves!$A$2:$H$1700,3)*$B31</f>
        <v>#N/A</v>
      </c>
      <c r="G31" s="51" t="e">
        <f aca="false">VLOOKUP($D31,Curves!$A$2:$H$1700,7)*$B31</f>
        <v>#N/A</v>
      </c>
      <c r="H31" s="51" t="e">
        <f aca="false">VLOOKUP($D31,Curves!$A$2:$H$1700,5)*$B31</f>
        <v>#N/A</v>
      </c>
      <c r="I31" s="51" t="e">
        <f aca="false">VLOOKUP($D31,Curves!$A$2:$H$1700,4)*$B31</f>
        <v>#N/A</v>
      </c>
      <c r="J31" s="376" t="e">
        <f aca="false">VLOOKUP($D31,Curves!$A$2:$H$1700,8)*$B31</f>
        <v>#N/A</v>
      </c>
      <c r="K31" s="51" t="e">
        <f aca="false">($E31+$I31)*$J$5+$J$4</f>
        <v>#N/A</v>
      </c>
      <c r="L31" s="377" t="e">
        <f aca="false">VLOOKUP($D31,Curves!$N$2:$T$2600,2)*$B31</f>
        <v>#N/A</v>
      </c>
      <c r="M31" s="241" t="e">
        <f aca="false">VLOOKUP($D31,Curves!$N$2:$T$2600,3)*$B31</f>
        <v>#N/A</v>
      </c>
      <c r="N31" s="378" t="e">
        <f aca="false">IF($K31&lt;$L31,1,0)</f>
        <v>#N/A</v>
      </c>
      <c r="O31" s="379" t="e">
        <f aca="false">IF($K31&lt;$M31,1,0)</f>
        <v>#N/A</v>
      </c>
      <c r="P31" s="375" t="e">
        <f aca="false">($E31+J31)*$J$5+$J$4</f>
        <v>#N/A</v>
      </c>
      <c r="Q31" s="377" t="e">
        <f aca="false">VLOOKUP($D31,Curves!$N$2:$T$2600,4)*$B31</f>
        <v>#N/A</v>
      </c>
      <c r="R31" s="241" t="e">
        <f aca="false">VLOOKUP($D31,Curves!$N$2:$T$2600,5)*$B31</f>
        <v>#N/A</v>
      </c>
      <c r="S31" s="378" t="e">
        <f aca="false">IF($P31&lt;$Q31,1,0)</f>
        <v>#N/A</v>
      </c>
      <c r="T31" s="379" t="e">
        <f aca="false">IF($P31&lt;$R31,1,0)</f>
        <v>#N/A</v>
      </c>
      <c r="U31" s="380" t="e">
        <f aca="false">($E31+G31)*$J$5+$J$4</f>
        <v>#N/A</v>
      </c>
      <c r="V31" s="380" t="e">
        <f aca="false">($E31+H31)*$J$5+$J$4</f>
        <v>#N/A</v>
      </c>
      <c r="W31" s="380" t="e">
        <f aca="false">($E31+I31)*$J$5+$J$4</f>
        <v>#N/A</v>
      </c>
      <c r="X31" s="269" t="e">
        <f aca="false">VLOOKUP($D31,[5]CurveFetch!$D$8:$S$13000,16,0)*$B31</f>
        <v>#N/A</v>
      </c>
      <c r="Y31" s="241" t="e">
        <f aca="false">VLOOKUP($D31,Curves!$N$2:$T$2600,7)*$B31</f>
        <v>#N/A</v>
      </c>
      <c r="Z31" s="381" t="e">
        <f aca="false">IF($U31&lt;$X31,1,0)</f>
        <v>#N/A</v>
      </c>
      <c r="AA31" s="378" t="e">
        <f aca="false">IF($U31&lt;$Y31,1,0)</f>
        <v>#N/A</v>
      </c>
      <c r="AB31" s="378" t="e">
        <f aca="false">IF($V31&lt;$X31,1,0)</f>
        <v>#N/A</v>
      </c>
      <c r="AC31" s="378" t="e">
        <f aca="false">IF($V31&lt;$X31,1,0)</f>
        <v>#N/A</v>
      </c>
      <c r="AD31" s="378" t="e">
        <f aca="false">IF($W31&lt;$X31,1,0)</f>
        <v>#N/A</v>
      </c>
      <c r="AE31" s="379" t="e">
        <f aca="false">IF($W31&lt;$Y31,1,0)</f>
        <v>#N/A</v>
      </c>
      <c r="AF31" s="70" t="e">
        <f aca="false">$AF$7*$J$2*$J$5*$N31</f>
        <v>#N/A</v>
      </c>
      <c r="AG31" s="70" t="e">
        <f aca="false">$AF$7*$J$2*$J$5*$O31</f>
        <v>#N/A</v>
      </c>
      <c r="AH31" s="70" t="e">
        <f aca="false">$AH$7*$J$2*$J$5*$N31</f>
        <v>#N/A</v>
      </c>
      <c r="AI31" s="70" t="e">
        <f aca="false">$AH$7*$J$2*$J$5*$O31</f>
        <v>#N/A</v>
      </c>
      <c r="AJ31" s="70" t="e">
        <f aca="false">$AJ$7*$J$2*$J$5*$N31</f>
        <v>#N/A</v>
      </c>
      <c r="AK31" s="70" t="e">
        <f aca="false">$AJ$7*$J$2*$J$5*$O31</f>
        <v>#N/A</v>
      </c>
      <c r="AL31" s="70" t="e">
        <f aca="false">$AL$7*$J$2*$J$5*$N31</f>
        <v>#N/A</v>
      </c>
      <c r="AM31" s="70" t="e">
        <f aca="false">$AL$7*$J$3*$J$5*$O31</f>
        <v>#N/A</v>
      </c>
      <c r="AN31" s="70"/>
      <c r="AO31" s="70"/>
      <c r="AP31" s="70"/>
      <c r="AQ31" s="70"/>
      <c r="AV31" s="131" t="e">
        <f aca="false">SUM(AF31:AG31,AL31:AM31,AP31:AQ31)</f>
        <v>#N/A</v>
      </c>
      <c r="AW31" s="158" t="e">
        <f aca="false">SUM(AF31:AM31,AP31:AU31)</f>
        <v>#N/A</v>
      </c>
      <c r="AX31" s="131" t="e">
        <f aca="false">SUM(AF31:AU31)</f>
        <v>#N/A</v>
      </c>
      <c r="AY31" s="70" t="e">
        <f aca="false">$AY$7*$J$2*$J$5*$S31</f>
        <v>#N/A</v>
      </c>
      <c r="AZ31" s="70" t="e">
        <f aca="false">$AY$7*$J$3*$J$5*$T31</f>
        <v>#N/A</v>
      </c>
      <c r="BA31" s="70" t="e">
        <f aca="false">$BA$7*$J$2*$J$5*$S31</f>
        <v>#N/A</v>
      </c>
      <c r="BB31" s="70" t="e">
        <f aca="false">$BA$7*$J$3*$J$5*$T31</f>
        <v>#N/A</v>
      </c>
      <c r="BC31" s="70" t="e">
        <f aca="false">$BC$7*$J$2*$J$5*$S31</f>
        <v>#N/A</v>
      </c>
      <c r="BD31" s="70" t="e">
        <f aca="false">$BC$7*$J$3*$J$5*$T31</f>
        <v>#N/A</v>
      </c>
      <c r="BE31" s="70" t="e">
        <f aca="false">$BE$7*$J$2*$J$5*$S31</f>
        <v>#N/A</v>
      </c>
      <c r="BF31" s="70" t="e">
        <f aca="false">$BE$7*$J$3*$J$5*$T31</f>
        <v>#N/A</v>
      </c>
      <c r="BG31" s="70" t="e">
        <f aca="false">$BG$7*$J$2*$J$5*$S31</f>
        <v>#N/A</v>
      </c>
      <c r="BH31" s="70" t="e">
        <f aca="false">$BG$7*$J$3*$J$5*$T31</f>
        <v>#N/A</v>
      </c>
      <c r="BI31" s="70" t="e">
        <f aca="false">$BI$7*$J$2*$J$5*$S31</f>
        <v>#N/A</v>
      </c>
      <c r="BJ31" s="70" t="e">
        <f aca="false">$BI$7*$J$3*$J$5*$T31</f>
        <v>#N/A</v>
      </c>
      <c r="BK31" s="70" t="e">
        <f aca="false">$BK$7*$J$2*$J$5*$S31</f>
        <v>#N/A</v>
      </c>
      <c r="BL31" s="70" t="e">
        <f aca="false">$BK$7*$J$3*$J$5*$T31</f>
        <v>#N/A</v>
      </c>
      <c r="BM31" s="70" t="e">
        <f aca="false">$BM$7*$J$2*$J$5*$S31</f>
        <v>#N/A</v>
      </c>
      <c r="BN31" s="70" t="e">
        <f aca="false">$BM$7*$J$3*$J$5*$T31</f>
        <v>#N/A</v>
      </c>
      <c r="BW31" s="382" t="e">
        <f aca="false">SUM(AY31:BF31,BI31:BL31)</f>
        <v>#N/A</v>
      </c>
      <c r="BX31" s="383" t="e">
        <f aca="false">SUM(AY31:BF31,BI31:BL31,BS31:BV31)</f>
        <v>#N/A</v>
      </c>
      <c r="BY31" s="25" t="e">
        <f aca="false">SUM(AY31:BV31)</f>
        <v>#N/A</v>
      </c>
      <c r="BZ31" s="70" t="e">
        <f aca="false">$BZ$7*$J$2*$J$5*$N31</f>
        <v>#N/A</v>
      </c>
      <c r="CA31" s="70" t="e">
        <f aca="false">$BZ$7*$J$3*$J$5*$O31</f>
        <v>#N/A</v>
      </c>
      <c r="CB31" s="70" t="e">
        <f aca="false">$CB$7*$J$2*$J$5*$N31</f>
        <v>#N/A</v>
      </c>
      <c r="CC31" s="70" t="e">
        <f aca="false">$CB$7*$J$3*$J$5*$O31</f>
        <v>#N/A</v>
      </c>
      <c r="CF31" s="131" t="e">
        <f aca="false">SUM(BZ31:CA31)</f>
        <v>#N/A</v>
      </c>
      <c r="CG31" s="383" t="e">
        <f aca="false">SUM(BZ31:CC31)</f>
        <v>#N/A</v>
      </c>
      <c r="CH31" s="131" t="e">
        <f aca="false">SUM(BZ31:CE31)</f>
        <v>#N/A</v>
      </c>
      <c r="CI31" s="70" t="e">
        <f aca="false">$CI$7*$J$2*$J$5*$AB31</f>
        <v>#N/A</v>
      </c>
      <c r="CJ31" s="70" t="e">
        <f aca="false">$CI$7*$J$3*$J$5*$AC31</f>
        <v>#N/A</v>
      </c>
      <c r="CK31" s="70" t="e">
        <f aca="false">$CK$7*$J$2*$J$5*$AB31</f>
        <v>#N/A</v>
      </c>
      <c r="CL31" s="70" t="e">
        <f aca="false">$CK$7*$J$3*$J$5*$AC31</f>
        <v>#N/A</v>
      </c>
      <c r="CM31" s="70" t="e">
        <f aca="false">$CM$7*$J$2*$J$5*$AB31</f>
        <v>#N/A</v>
      </c>
      <c r="CN31" s="70" t="e">
        <f aca="false">$CM$7*$J$3*$J$5*$AC31</f>
        <v>#N/A</v>
      </c>
      <c r="CO31" s="70" t="e">
        <f aca="false">$CO$7*$J$2*$J$5*$AB31</f>
        <v>#N/A</v>
      </c>
      <c r="CP31" s="70" t="e">
        <f aca="false">$CO$7*$J$3*$J$5*$AC31</f>
        <v>#N/A</v>
      </c>
      <c r="CQ31" s="70" t="e">
        <f aca="false">$CQ$7*$J$2*$J$5*$AB31</f>
        <v>#N/A</v>
      </c>
      <c r="CR31" s="70" t="e">
        <f aca="false">$CQ$7*$J$3*$J$5*$AC31</f>
        <v>#N/A</v>
      </c>
      <c r="CS31" s="70" t="e">
        <f aca="false">$CS$7*$J$2*$J$5*$AB31</f>
        <v>#N/A</v>
      </c>
      <c r="CT31" s="70" t="e">
        <f aca="false">$CS$7*$J$3*$J$5*$AC31</f>
        <v>#N/A</v>
      </c>
      <c r="CU31" s="70" t="e">
        <f aca="false">$CU$7*$J$2*$J$5*$AB31</f>
        <v>#N/A</v>
      </c>
      <c r="CV31" s="70" t="e">
        <f aca="false">$CU$7*$J$3*$J$5*$AC31</f>
        <v>#N/A</v>
      </c>
      <c r="CY31" s="70" t="e">
        <f aca="false">$CY$7*$J$2*$J$5*$AB31</f>
        <v>#N/A</v>
      </c>
      <c r="CZ31" s="70" t="e">
        <f aca="false">$CY$7*$J$3*$J$5*$AC31</f>
        <v>#N/A</v>
      </c>
      <c r="DA31" s="70" t="e">
        <f aca="false">$DA$7*$J$2*$J$5*$AB31</f>
        <v>#N/A</v>
      </c>
      <c r="DB31" s="70" t="e">
        <f aca="false">$DA$7*$J$3*$J$5*$AC31</f>
        <v>#N/A</v>
      </c>
      <c r="DC31" s="70"/>
      <c r="DD31" s="70"/>
      <c r="DE31" s="70" t="e">
        <f aca="false">$DF$7*$J$2*$J$5*$AB31</f>
        <v>#N/A</v>
      </c>
      <c r="DF31" s="70" t="e">
        <f aca="false">$DF$7*$J$3*$J$5*$AC31</f>
        <v>#N/A</v>
      </c>
      <c r="DG31" s="70"/>
      <c r="DH31" s="70"/>
      <c r="DI31" s="70" t="e">
        <f aca="false">$DI$7*$J$2*$J$5*$AB31</f>
        <v>#N/A</v>
      </c>
      <c r="DJ31" s="70" t="e">
        <f aca="false">$DI$7*$J$3*$J$5*$AC31</f>
        <v>#N/A</v>
      </c>
      <c r="DS31" s="131" t="e">
        <f aca="false">SUM(CI31:CR31,CW31:CX31,DG31:DH31)</f>
        <v>#N/A</v>
      </c>
      <c r="DT31" s="25" t="e">
        <f aca="false">SUM(CI31:CZ31,DC31:DL31)</f>
        <v>#N/A</v>
      </c>
      <c r="DU31" s="131" t="e">
        <f aca="false">SUM(CI31:DR31)</f>
        <v>#N/A</v>
      </c>
      <c r="DZ31" s="70" t="e">
        <f aca="false">$DZ$7*$J$2*$J$5*$AB31</f>
        <v>#N/A</v>
      </c>
      <c r="EA31" s="70" t="e">
        <f aca="false">$DZ$7*$J$3*$J$5*$AC31</f>
        <v>#N/A</v>
      </c>
      <c r="EB31" s="70" t="e">
        <f aca="false">$EB$7*$J$2*$J$5*$AB31</f>
        <v>#N/A</v>
      </c>
      <c r="EC31" s="70" t="e">
        <f aca="false">$EB$7*$J$3*$J$5*$AC31</f>
        <v>#N/A</v>
      </c>
      <c r="EN31" s="131" t="e">
        <f aca="false">SUM(EB31:EC31)</f>
        <v>#N/A</v>
      </c>
      <c r="EO31" s="25" t="e">
        <f aca="false">SUM(EB31:EE31,EJ31:EM31)</f>
        <v>#N/A</v>
      </c>
      <c r="EP31" s="25" t="e">
        <f aca="false">SUM(DZ31:EM31)</f>
        <v>#N/A</v>
      </c>
    </row>
    <row r="32" customFormat="false" ht="11.25" hidden="false" customHeight="false" outlineLevel="0" collapsed="false">
      <c r="A32" s="51" t="e">
        <f aca="false">VLOOKUP($D32,Curves!$A$2:$I$1700,9)</f>
        <v>#N/A</v>
      </c>
      <c r="B32" s="83" t="e">
        <f aca="false">(1+($A32/2))^(-2*($D32-$A$1)/365.25)</f>
        <v>#N/A</v>
      </c>
      <c r="C32" s="83" t="n">
        <f aca="false">D33-D32</f>
        <v>31</v>
      </c>
      <c r="D32" s="374" t="n">
        <v>37622</v>
      </c>
      <c r="E32" s="375" t="e">
        <f aca="false">VLOOKUP($D32,Curves!$A$2:$H$1700,2)*$B32</f>
        <v>#N/A</v>
      </c>
      <c r="F32" s="51" t="e">
        <f aca="false">VLOOKUP($D32,Curves!$A$2:$H$1700,3)*$B32</f>
        <v>#N/A</v>
      </c>
      <c r="G32" s="51" t="e">
        <f aca="false">VLOOKUP($D32,Curves!$A$2:$H$1700,7)*$B32</f>
        <v>#N/A</v>
      </c>
      <c r="H32" s="51" t="e">
        <f aca="false">VLOOKUP($D32,Curves!$A$2:$H$1700,5)*$B32</f>
        <v>#N/A</v>
      </c>
      <c r="I32" s="51" t="e">
        <f aca="false">VLOOKUP($D32,Curves!$A$2:$H$1700,4)*$B32</f>
        <v>#N/A</v>
      </c>
      <c r="J32" s="376" t="e">
        <f aca="false">VLOOKUP($D32,Curves!$A$2:$H$1700,8)*$B32</f>
        <v>#N/A</v>
      </c>
      <c r="K32" s="51" t="e">
        <f aca="false">($E32+$I32)*$J$5+$J$4</f>
        <v>#N/A</v>
      </c>
      <c r="L32" s="377" t="e">
        <f aca="false">VLOOKUP($D32,Curves!$N$2:$T$2600,2)*$B32</f>
        <v>#N/A</v>
      </c>
      <c r="M32" s="241" t="e">
        <f aca="false">VLOOKUP($D32,Curves!$N$2:$T$2600,3)*$B32</f>
        <v>#N/A</v>
      </c>
      <c r="N32" s="378" t="e">
        <f aca="false">IF($K32&lt;$L32,1,0)</f>
        <v>#N/A</v>
      </c>
      <c r="O32" s="379" t="e">
        <f aca="false">IF($K32&lt;$M32,1,0)</f>
        <v>#N/A</v>
      </c>
      <c r="P32" s="375" t="e">
        <f aca="false">($E32+J32)*$J$5+$J$4</f>
        <v>#N/A</v>
      </c>
      <c r="Q32" s="377" t="e">
        <f aca="false">VLOOKUP($D32,Curves!$N$2:$T$2600,4)*$B32</f>
        <v>#N/A</v>
      </c>
      <c r="R32" s="241" t="e">
        <f aca="false">VLOOKUP($D32,Curves!$N$2:$T$2600,5)*$B32</f>
        <v>#N/A</v>
      </c>
      <c r="S32" s="378" t="e">
        <f aca="false">IF($P32&lt;$Q32,1,0)</f>
        <v>#N/A</v>
      </c>
      <c r="T32" s="379" t="e">
        <f aca="false">IF($P32&lt;$R32,1,0)</f>
        <v>#N/A</v>
      </c>
      <c r="U32" s="380" t="e">
        <f aca="false">($E32+G32)*$J$5+$J$4</f>
        <v>#N/A</v>
      </c>
      <c r="V32" s="380" t="e">
        <f aca="false">($E32+H32)*$J$5+$J$4</f>
        <v>#N/A</v>
      </c>
      <c r="W32" s="380" t="e">
        <f aca="false">($E32+I32)*$J$5+$J$4</f>
        <v>#N/A</v>
      </c>
      <c r="X32" s="269" t="e">
        <f aca="false">VLOOKUP($D32,[5]CurveFetch!$D$8:$S$13000,16,0)*$B32</f>
        <v>#N/A</v>
      </c>
      <c r="Y32" s="241" t="e">
        <f aca="false">VLOOKUP($D32,Curves!$N$2:$T$2600,7)*$B32</f>
        <v>#N/A</v>
      </c>
      <c r="Z32" s="381" t="e">
        <f aca="false">IF($U32&lt;$X32,1,0)</f>
        <v>#N/A</v>
      </c>
      <c r="AA32" s="378" t="e">
        <f aca="false">IF($U32&lt;$Y32,1,0)</f>
        <v>#N/A</v>
      </c>
      <c r="AB32" s="378" t="e">
        <f aca="false">IF($V32&lt;$X32,1,0)</f>
        <v>#N/A</v>
      </c>
      <c r="AC32" s="378" t="e">
        <f aca="false">IF($V32&lt;$X32,1,0)</f>
        <v>#N/A</v>
      </c>
      <c r="AD32" s="378" t="e">
        <f aca="false">IF($W32&lt;$X32,1,0)</f>
        <v>#N/A</v>
      </c>
      <c r="AE32" s="379" t="e">
        <f aca="false">IF($W32&lt;$Y32,1,0)</f>
        <v>#N/A</v>
      </c>
      <c r="AF32" s="70" t="e">
        <f aca="false">$AF$7*$J$2*$J$5*$N32</f>
        <v>#N/A</v>
      </c>
      <c r="AG32" s="70" t="e">
        <f aca="false">$AF$7*$J$2*$J$5*$O32</f>
        <v>#N/A</v>
      </c>
      <c r="AH32" s="70" t="e">
        <f aca="false">$AH$7*$J$2*$J$5*$N32</f>
        <v>#N/A</v>
      </c>
      <c r="AI32" s="70" t="e">
        <f aca="false">$AH$7*$J$2*$J$5*$O32</f>
        <v>#N/A</v>
      </c>
      <c r="AJ32" s="70" t="e">
        <f aca="false">$AJ$7*$J$2*$J$5*$N32</f>
        <v>#N/A</v>
      </c>
      <c r="AK32" s="70" t="e">
        <f aca="false">$AJ$7*$J$2*$J$5*$O32</f>
        <v>#N/A</v>
      </c>
      <c r="AL32" s="70" t="e">
        <f aca="false">$AL$7*$J$2*$J$5*$N32</f>
        <v>#N/A</v>
      </c>
      <c r="AM32" s="70" t="e">
        <f aca="false">$AL$7*$J$3*$J$5*$O32</f>
        <v>#N/A</v>
      </c>
      <c r="AN32" s="70"/>
      <c r="AO32" s="70"/>
      <c r="AP32" s="70" t="e">
        <f aca="false">$AP$7*$J$2*$J$5*$N32</f>
        <v>#N/A</v>
      </c>
      <c r="AQ32" s="70" t="e">
        <f aca="false">$AN$7*$J$3*$J$5*$O32</f>
        <v>#N/A</v>
      </c>
      <c r="AV32" s="131" t="e">
        <f aca="false">SUM(AF32:AG32,AL32:AM32,AP32:AQ32)</f>
        <v>#N/A</v>
      </c>
      <c r="AW32" s="158" t="e">
        <f aca="false">SUM(AF32:AM32,AP32:AU32)</f>
        <v>#N/A</v>
      </c>
      <c r="AX32" s="131" t="e">
        <f aca="false">SUM(AF32:AU32)</f>
        <v>#N/A</v>
      </c>
      <c r="AY32" s="70" t="e">
        <f aca="false">$AY$7*$J$2*$J$5*$S32</f>
        <v>#N/A</v>
      </c>
      <c r="AZ32" s="70" t="e">
        <f aca="false">$AY$7*$J$3*$J$5*$T32</f>
        <v>#N/A</v>
      </c>
      <c r="BA32" s="70" t="e">
        <f aca="false">$BA$7*$J$2*$J$5*$S32</f>
        <v>#N/A</v>
      </c>
      <c r="BB32" s="70" t="e">
        <f aca="false">$BA$7*$J$3*$J$5*$T32</f>
        <v>#N/A</v>
      </c>
      <c r="BC32" s="70" t="e">
        <f aca="false">$BC$7*$J$2*$J$5*$S32</f>
        <v>#N/A</v>
      </c>
      <c r="BD32" s="70" t="e">
        <f aca="false">$BC$7*$J$3*$J$5*$T32</f>
        <v>#N/A</v>
      </c>
      <c r="BE32" s="70" t="e">
        <f aca="false">$BE$7*$J$2*$J$5*$S32</f>
        <v>#N/A</v>
      </c>
      <c r="BF32" s="70" t="e">
        <f aca="false">$BE$7*$J$3*$J$5*$T32</f>
        <v>#N/A</v>
      </c>
      <c r="BG32" s="70" t="e">
        <f aca="false">$BG$7*$J$2*$J$5*$S32</f>
        <v>#N/A</v>
      </c>
      <c r="BH32" s="70" t="e">
        <f aca="false">$BG$7*$J$3*$J$5*$T32</f>
        <v>#N/A</v>
      </c>
      <c r="BI32" s="70" t="e">
        <f aca="false">$BI$7*$J$2*$J$5*$S32</f>
        <v>#N/A</v>
      </c>
      <c r="BJ32" s="70" t="e">
        <f aca="false">$BI$7*$J$3*$J$5*$T32</f>
        <v>#N/A</v>
      </c>
      <c r="BK32" s="70" t="e">
        <f aca="false">$BK$7*$J$2*$J$5*$S32</f>
        <v>#N/A</v>
      </c>
      <c r="BL32" s="70" t="e">
        <f aca="false">$BK$7*$J$3*$J$5*$T32</f>
        <v>#N/A</v>
      </c>
      <c r="BM32" s="70" t="e">
        <f aca="false">$BM$7*$J$2*$J$5*$S32</f>
        <v>#N/A</v>
      </c>
      <c r="BN32" s="70" t="e">
        <f aca="false">$BM$7*$J$3*$J$5*$T32</f>
        <v>#N/A</v>
      </c>
      <c r="BW32" s="382" t="e">
        <f aca="false">SUM(AY32:BF32,BI32:BL32)</f>
        <v>#N/A</v>
      </c>
      <c r="BX32" s="383" t="e">
        <f aca="false">SUM(AY32:BF32,BI32:BL32,BS32:BV32)</f>
        <v>#N/A</v>
      </c>
      <c r="BY32" s="25" t="e">
        <f aca="false">SUM(AY32:BV32)</f>
        <v>#N/A</v>
      </c>
      <c r="BZ32" s="70" t="e">
        <f aca="false">$BZ$7*$J$2*$J$5*$N32</f>
        <v>#N/A</v>
      </c>
      <c r="CA32" s="70" t="e">
        <f aca="false">$BZ$7*$J$3*$J$5*$O32</f>
        <v>#N/A</v>
      </c>
      <c r="CB32" s="70" t="e">
        <f aca="false">$CB$7*$J$2*$J$5*$N32</f>
        <v>#N/A</v>
      </c>
      <c r="CC32" s="70" t="e">
        <f aca="false">$CB$7*$J$3*$J$5*$O32</f>
        <v>#N/A</v>
      </c>
      <c r="CF32" s="131" t="e">
        <f aca="false">SUM(BZ32:CA32)</f>
        <v>#N/A</v>
      </c>
      <c r="CG32" s="383" t="e">
        <f aca="false">SUM(BZ32:CC32)</f>
        <v>#N/A</v>
      </c>
      <c r="CH32" s="131" t="e">
        <f aca="false">SUM(BZ32:CE32)</f>
        <v>#N/A</v>
      </c>
      <c r="CI32" s="70" t="e">
        <f aca="false">$CI$7*$J$2*$J$5*$AB32</f>
        <v>#N/A</v>
      </c>
      <c r="CJ32" s="70" t="e">
        <f aca="false">$CI$7*$J$3*$J$5*$AC32</f>
        <v>#N/A</v>
      </c>
      <c r="CK32" s="70" t="e">
        <f aca="false">$CK$7*$J$2*$J$5*$AB32</f>
        <v>#N/A</v>
      </c>
      <c r="CL32" s="70" t="e">
        <f aca="false">$CK$7*$J$3*$J$5*$AC32</f>
        <v>#N/A</v>
      </c>
      <c r="CM32" s="70" t="e">
        <f aca="false">$CM$7*$J$2*$J$5*$AB32</f>
        <v>#N/A</v>
      </c>
      <c r="CN32" s="70" t="e">
        <f aca="false">$CM$7*$J$3*$J$5*$AC32</f>
        <v>#N/A</v>
      </c>
      <c r="CO32" s="70" t="e">
        <f aca="false">$CO$7*$J$2*$J$5*$AB32</f>
        <v>#N/A</v>
      </c>
      <c r="CP32" s="70" t="e">
        <f aca="false">$CO$7*$J$3*$J$5*$AC32</f>
        <v>#N/A</v>
      </c>
      <c r="CQ32" s="70" t="e">
        <f aca="false">$CQ$7*$J$2*$J$5*$AB32</f>
        <v>#N/A</v>
      </c>
      <c r="CR32" s="70" t="e">
        <f aca="false">$CQ$7*$J$3*$J$5*$AC32</f>
        <v>#N/A</v>
      </c>
      <c r="CS32" s="70" t="e">
        <f aca="false">$CS$7*$J$2*$J$5*$AB32</f>
        <v>#N/A</v>
      </c>
      <c r="CT32" s="70" t="e">
        <f aca="false">$CS$7*$J$3*$J$5*$AC32</f>
        <v>#N/A</v>
      </c>
      <c r="CU32" s="70" t="e">
        <f aca="false">$CU$7*$J$2*$J$5*$AB32</f>
        <v>#N/A</v>
      </c>
      <c r="CV32" s="70" t="e">
        <f aca="false">$CU$7*$J$3*$J$5*$AC32</f>
        <v>#N/A</v>
      </c>
      <c r="CY32" s="70" t="e">
        <f aca="false">$CY$7*$J$2*$J$5*$AB32</f>
        <v>#N/A</v>
      </c>
      <c r="CZ32" s="70" t="e">
        <f aca="false">$CY$7*$J$3*$J$5*$AC32</f>
        <v>#N/A</v>
      </c>
      <c r="DA32" s="70" t="e">
        <f aca="false">$DA$7*$J$2*$J$5*$AB32</f>
        <v>#N/A</v>
      </c>
      <c r="DB32" s="70" t="e">
        <f aca="false">$DA$7*$J$3*$J$5*$AC32</f>
        <v>#N/A</v>
      </c>
      <c r="DC32" s="70"/>
      <c r="DD32" s="70"/>
      <c r="DE32" s="70" t="e">
        <f aca="false">$DF$7*$J$2*$J$5*$AB32</f>
        <v>#N/A</v>
      </c>
      <c r="DF32" s="70" t="e">
        <f aca="false">$DF$7*$J$3*$J$5*$AC32</f>
        <v>#N/A</v>
      </c>
      <c r="DG32" s="70" t="e">
        <f aca="false">$DG$7*$J$2*$J$5*$AB32</f>
        <v>#N/A</v>
      </c>
      <c r="DH32" s="70" t="e">
        <f aca="false">$DG$7*$J$3*$J$5*$AC32</f>
        <v>#N/A</v>
      </c>
      <c r="DI32" s="70" t="e">
        <f aca="false">$DI$7*$J$2*$J$5*$AB32</f>
        <v>#N/A</v>
      </c>
      <c r="DJ32" s="70" t="e">
        <f aca="false">$DI$7*$J$3*$J$5*$AC32</f>
        <v>#N/A</v>
      </c>
      <c r="DM32" s="70" t="e">
        <f aca="false">$DM$7*$J$2*$J$5*$AB32</f>
        <v>#N/A</v>
      </c>
      <c r="DN32" s="70" t="e">
        <f aca="false">$DM$7*$J$3*$J$5*$AC32</f>
        <v>#N/A</v>
      </c>
      <c r="DS32" s="131" t="e">
        <f aca="false">SUM(CI32:CR32,CW32:CX32,DG32:DH32)</f>
        <v>#N/A</v>
      </c>
      <c r="DT32" s="25" t="e">
        <f aca="false">SUM(CI32:CZ32,DC32:DL32)</f>
        <v>#N/A</v>
      </c>
      <c r="DU32" s="131" t="e">
        <f aca="false">SUM(CI32:DR32)</f>
        <v>#N/A</v>
      </c>
      <c r="DZ32" s="70" t="e">
        <f aca="false">$DZ$7*$J$2*$J$5*$AB32</f>
        <v>#N/A</v>
      </c>
      <c r="EA32" s="70" t="e">
        <f aca="false">$DZ$7*$J$3*$J$5*$AC32</f>
        <v>#N/A</v>
      </c>
      <c r="EB32" s="70" t="e">
        <f aca="false">$EB$7*$J$2*$J$5*$AB32</f>
        <v>#N/A</v>
      </c>
      <c r="EC32" s="70" t="e">
        <f aca="false">$EB$7*$J$3*$J$5*$AC32</f>
        <v>#N/A</v>
      </c>
      <c r="ED32" s="70" t="e">
        <f aca="false">$ED$7*$J$2*$J$5*$AB32</f>
        <v>#N/A</v>
      </c>
      <c r="EE32" s="70" t="e">
        <f aca="false">$ED$7*$J$3*$J$5*$AC32</f>
        <v>#N/A</v>
      </c>
      <c r="EN32" s="131" t="e">
        <f aca="false">SUM(EB32:EC32)</f>
        <v>#N/A</v>
      </c>
      <c r="EO32" s="25" t="e">
        <f aca="false">SUM(EB32:EE32,EJ32:EM32)</f>
        <v>#N/A</v>
      </c>
      <c r="EP32" s="25" t="e">
        <f aca="false">SUM(DZ32:EM32)</f>
        <v>#N/A</v>
      </c>
    </row>
    <row r="33" customFormat="false" ht="11.25" hidden="false" customHeight="false" outlineLevel="0" collapsed="false">
      <c r="A33" s="51" t="e">
        <f aca="false">VLOOKUP($D33,Curves!$A$2:$I$1700,9)</f>
        <v>#N/A</v>
      </c>
      <c r="B33" s="83" t="e">
        <f aca="false">(1+($A33/2))^(-2*($D33-$A$1)/365.25)</f>
        <v>#N/A</v>
      </c>
      <c r="C33" s="83" t="n">
        <f aca="false">D34-D33</f>
        <v>28</v>
      </c>
      <c r="D33" s="374" t="n">
        <v>37653</v>
      </c>
      <c r="E33" s="375" t="e">
        <f aca="false">VLOOKUP($D33,Curves!$A$2:$H$1700,2)*$B33</f>
        <v>#N/A</v>
      </c>
      <c r="F33" s="51" t="e">
        <f aca="false">VLOOKUP($D33,Curves!$A$2:$H$1700,3)*$B33</f>
        <v>#N/A</v>
      </c>
      <c r="G33" s="51" t="e">
        <f aca="false">VLOOKUP($D33,Curves!$A$2:$H$1700,7)*$B33</f>
        <v>#N/A</v>
      </c>
      <c r="H33" s="51" t="e">
        <f aca="false">VLOOKUP($D33,Curves!$A$2:$H$1700,5)*$B33</f>
        <v>#N/A</v>
      </c>
      <c r="I33" s="51" t="e">
        <f aca="false">VLOOKUP($D33,Curves!$A$2:$H$1700,4)*$B33</f>
        <v>#N/A</v>
      </c>
      <c r="J33" s="376" t="e">
        <f aca="false">VLOOKUP($D33,Curves!$A$2:$H$1700,8)*$B33</f>
        <v>#N/A</v>
      </c>
      <c r="K33" s="51" t="e">
        <f aca="false">($E33+$I33)*$J$5+$J$4</f>
        <v>#N/A</v>
      </c>
      <c r="L33" s="377" t="e">
        <f aca="false">VLOOKUP($D33,Curves!$N$2:$T$2600,2)*$B33</f>
        <v>#N/A</v>
      </c>
      <c r="M33" s="241" t="e">
        <f aca="false">VLOOKUP($D33,Curves!$N$2:$T$2600,3)*$B33</f>
        <v>#N/A</v>
      </c>
      <c r="N33" s="378" t="e">
        <f aca="false">IF($K33&lt;$L33,1,0)</f>
        <v>#N/A</v>
      </c>
      <c r="O33" s="379" t="e">
        <f aca="false">IF($K33&lt;$M33,1,0)</f>
        <v>#N/A</v>
      </c>
      <c r="P33" s="375" t="e">
        <f aca="false">($E33+J33)*$J$5+$J$4</f>
        <v>#N/A</v>
      </c>
      <c r="Q33" s="377" t="e">
        <f aca="false">VLOOKUP($D33,Curves!$N$2:$T$2600,4)*$B33</f>
        <v>#N/A</v>
      </c>
      <c r="R33" s="241" t="e">
        <f aca="false">VLOOKUP($D33,Curves!$N$2:$T$2600,5)*$B33</f>
        <v>#N/A</v>
      </c>
      <c r="S33" s="378" t="e">
        <f aca="false">IF($P33&lt;$Q33,1,0)</f>
        <v>#N/A</v>
      </c>
      <c r="T33" s="379" t="e">
        <f aca="false">IF($P33&lt;$R33,1,0)</f>
        <v>#N/A</v>
      </c>
      <c r="U33" s="380" t="e">
        <f aca="false">($E33+G33)*$J$5+$J$4</f>
        <v>#N/A</v>
      </c>
      <c r="V33" s="380" t="e">
        <f aca="false">($E33+H33)*$J$5+$J$4</f>
        <v>#N/A</v>
      </c>
      <c r="W33" s="380" t="e">
        <f aca="false">($E33+I33)*$J$5+$J$4</f>
        <v>#N/A</v>
      </c>
      <c r="X33" s="269" t="e">
        <f aca="false">VLOOKUP($D33,[5]CurveFetch!$D$8:$S$13000,16,0)*$B33</f>
        <v>#N/A</v>
      </c>
      <c r="Y33" s="241" t="e">
        <f aca="false">VLOOKUP($D33,Curves!$N$2:$T$2600,7)*$B33</f>
        <v>#N/A</v>
      </c>
      <c r="Z33" s="381" t="e">
        <f aca="false">IF($U33&lt;$X33,1,0)</f>
        <v>#N/A</v>
      </c>
      <c r="AA33" s="378" t="e">
        <f aca="false">IF($U33&lt;$Y33,1,0)</f>
        <v>#N/A</v>
      </c>
      <c r="AB33" s="378" t="e">
        <f aca="false">IF($V33&lt;$X33,1,0)</f>
        <v>#N/A</v>
      </c>
      <c r="AC33" s="378" t="e">
        <f aca="false">IF($V33&lt;$X33,1,0)</f>
        <v>#N/A</v>
      </c>
      <c r="AD33" s="378" t="e">
        <f aca="false">IF($W33&lt;$X33,1,0)</f>
        <v>#N/A</v>
      </c>
      <c r="AE33" s="379" t="e">
        <f aca="false">IF($W33&lt;$Y33,1,0)</f>
        <v>#N/A</v>
      </c>
      <c r="AF33" s="70" t="e">
        <f aca="false">$AF$7*$J$2*$J$5*$N33</f>
        <v>#N/A</v>
      </c>
      <c r="AG33" s="70" t="e">
        <f aca="false">$AF$7*$J$2*$J$5*$O33</f>
        <v>#N/A</v>
      </c>
      <c r="AH33" s="70" t="e">
        <f aca="false">$AH$7*$J$2*$J$5*$N33</f>
        <v>#N/A</v>
      </c>
      <c r="AI33" s="70" t="e">
        <f aca="false">$AH$7*$J$2*$J$5*$O33</f>
        <v>#N/A</v>
      </c>
      <c r="AJ33" s="70" t="e">
        <f aca="false">$AJ$7*$J$2*$J$5*$N33</f>
        <v>#N/A</v>
      </c>
      <c r="AK33" s="70" t="e">
        <f aca="false">$AJ$7*$J$2*$J$5*$O33</f>
        <v>#N/A</v>
      </c>
      <c r="AL33" s="70" t="e">
        <f aca="false">$AL$7*$J$2*$J$5*$N33</f>
        <v>#N/A</v>
      </c>
      <c r="AM33" s="70" t="e">
        <f aca="false">$AL$7*$J$3*$J$5*$O33</f>
        <v>#N/A</v>
      </c>
      <c r="AN33" s="70"/>
      <c r="AO33" s="70"/>
      <c r="AP33" s="70" t="e">
        <f aca="false">$AP$7*$J$2*$J$5*$N33</f>
        <v>#N/A</v>
      </c>
      <c r="AQ33" s="70" t="e">
        <f aca="false">$AN$7*$J$3*$J$5*$O33</f>
        <v>#N/A</v>
      </c>
      <c r="AV33" s="131" t="e">
        <f aca="false">SUM(AF33:AG33,AL33:AM33,AP33:AQ33)</f>
        <v>#N/A</v>
      </c>
      <c r="AW33" s="158" t="e">
        <f aca="false">SUM(AF33:AM33,AP33:AU33)</f>
        <v>#N/A</v>
      </c>
      <c r="AX33" s="131" t="e">
        <f aca="false">SUM(AF33:AU33)</f>
        <v>#N/A</v>
      </c>
      <c r="AY33" s="70" t="e">
        <f aca="false">$AY$7*$J$2*$J$5*$S33</f>
        <v>#N/A</v>
      </c>
      <c r="AZ33" s="70" t="e">
        <f aca="false">$AY$7*$J$3*$J$5*$T33</f>
        <v>#N/A</v>
      </c>
      <c r="BA33" s="70" t="e">
        <f aca="false">$BA$7*$J$2*$J$5*$S33</f>
        <v>#N/A</v>
      </c>
      <c r="BB33" s="70" t="e">
        <f aca="false">$BA$7*$J$3*$J$5*$T33</f>
        <v>#N/A</v>
      </c>
      <c r="BC33" s="70" t="e">
        <f aca="false">$BC$7*$J$2*$J$5*$S33</f>
        <v>#N/A</v>
      </c>
      <c r="BD33" s="70" t="e">
        <f aca="false">$BC$7*$J$3*$J$5*$T33</f>
        <v>#N/A</v>
      </c>
      <c r="BE33" s="70" t="e">
        <f aca="false">$BE$7*$J$2*$J$5*$S33</f>
        <v>#N/A</v>
      </c>
      <c r="BF33" s="70" t="e">
        <f aca="false">$BE$7*$J$3*$J$5*$T33</f>
        <v>#N/A</v>
      </c>
      <c r="BG33" s="70" t="e">
        <f aca="false">$BG$7*$J$2*$J$5*$S33</f>
        <v>#N/A</v>
      </c>
      <c r="BH33" s="70" t="e">
        <f aca="false">$BG$7*$J$3*$J$5*$T33</f>
        <v>#N/A</v>
      </c>
      <c r="BI33" s="70" t="e">
        <f aca="false">$BI$7*$J$2*$J$5*$S33</f>
        <v>#N/A</v>
      </c>
      <c r="BJ33" s="70" t="e">
        <f aca="false">$BI$7*$J$3*$J$5*$T33</f>
        <v>#N/A</v>
      </c>
      <c r="BK33" s="70" t="e">
        <f aca="false">$BK$7*$J$2*$J$5*$S33</f>
        <v>#N/A</v>
      </c>
      <c r="BL33" s="70" t="e">
        <f aca="false">$BK$7*$J$3*$J$5*$T33</f>
        <v>#N/A</v>
      </c>
      <c r="BM33" s="70" t="e">
        <f aca="false">$BM$7*$J$2*$J$5*$S33</f>
        <v>#N/A</v>
      </c>
      <c r="BN33" s="70" t="e">
        <f aca="false">$BM$7*$J$3*$J$5*$T33</f>
        <v>#N/A</v>
      </c>
      <c r="BW33" s="382" t="e">
        <f aca="false">SUM(AY33:BF33,BI33:BL33)</f>
        <v>#N/A</v>
      </c>
      <c r="BX33" s="383" t="e">
        <f aca="false">SUM(AY33:BF33,BI33:BL33,BS33:BV33)</f>
        <v>#N/A</v>
      </c>
      <c r="BY33" s="25" t="e">
        <f aca="false">SUM(AY33:BV33)</f>
        <v>#N/A</v>
      </c>
      <c r="BZ33" s="70" t="e">
        <f aca="false">$BZ$7*$J$2*$J$5*$N33</f>
        <v>#N/A</v>
      </c>
      <c r="CA33" s="70" t="e">
        <f aca="false">$BZ$7*$J$3*$J$5*$O33</f>
        <v>#N/A</v>
      </c>
      <c r="CB33" s="70" t="e">
        <f aca="false">$CB$7*$J$2*$J$5*$N33</f>
        <v>#N/A</v>
      </c>
      <c r="CC33" s="70" t="e">
        <f aca="false">$CB$7*$J$3*$J$5*$O33</f>
        <v>#N/A</v>
      </c>
      <c r="CF33" s="131" t="e">
        <f aca="false">SUM(BZ33:CA33)</f>
        <v>#N/A</v>
      </c>
      <c r="CG33" s="383" t="e">
        <f aca="false">SUM(BZ33:CC33)</f>
        <v>#N/A</v>
      </c>
      <c r="CH33" s="131" t="e">
        <f aca="false">SUM(BZ33:CE33)</f>
        <v>#N/A</v>
      </c>
      <c r="CI33" s="70" t="e">
        <f aca="false">$CI$7*$J$2*$J$5*$AB33</f>
        <v>#N/A</v>
      </c>
      <c r="CJ33" s="70" t="e">
        <f aca="false">$CI$7*$J$3*$J$5*$AC33</f>
        <v>#N/A</v>
      </c>
      <c r="CK33" s="70" t="e">
        <f aca="false">$CK$7*$J$2*$J$5*$AB33</f>
        <v>#N/A</v>
      </c>
      <c r="CL33" s="70" t="e">
        <f aca="false">$CK$7*$J$3*$J$5*$AC33</f>
        <v>#N/A</v>
      </c>
      <c r="CM33" s="70" t="e">
        <f aca="false">$CM$7*$J$2*$J$5*$AB33</f>
        <v>#N/A</v>
      </c>
      <c r="CN33" s="70" t="e">
        <f aca="false">$CM$7*$J$3*$J$5*$AC33</f>
        <v>#N/A</v>
      </c>
      <c r="CO33" s="70" t="e">
        <f aca="false">$CO$7*$J$2*$J$5*$AB33</f>
        <v>#N/A</v>
      </c>
      <c r="CP33" s="70" t="e">
        <f aca="false">$CO$7*$J$3*$J$5*$AC33</f>
        <v>#N/A</v>
      </c>
      <c r="CQ33" s="70" t="e">
        <f aca="false">$CQ$7*$J$2*$J$5*$AB33</f>
        <v>#N/A</v>
      </c>
      <c r="CR33" s="70" t="e">
        <f aca="false">$CQ$7*$J$3*$J$5*$AC33</f>
        <v>#N/A</v>
      </c>
      <c r="CS33" s="70" t="e">
        <f aca="false">$CS$7*$J$2*$J$5*$AB33</f>
        <v>#N/A</v>
      </c>
      <c r="CT33" s="70" t="e">
        <f aca="false">$CS$7*$J$3*$J$5*$AC33</f>
        <v>#N/A</v>
      </c>
      <c r="CU33" s="70" t="e">
        <f aca="false">$CU$7*$J$2*$J$5*$AB33</f>
        <v>#N/A</v>
      </c>
      <c r="CV33" s="70" t="e">
        <f aca="false">$CU$7*$J$3*$J$5*$AC33</f>
        <v>#N/A</v>
      </c>
      <c r="CY33" s="70" t="e">
        <f aca="false">$CY$7*$J$2*$J$5*$AB33</f>
        <v>#N/A</v>
      </c>
      <c r="CZ33" s="70" t="e">
        <f aca="false">$CY$7*$J$3*$J$5*$AC33</f>
        <v>#N/A</v>
      </c>
      <c r="DA33" s="70" t="e">
        <f aca="false">$DA$7*$J$2*$J$5*$AB33</f>
        <v>#N/A</v>
      </c>
      <c r="DB33" s="70" t="e">
        <f aca="false">$DA$7*$J$3*$J$5*$AC33</f>
        <v>#N/A</v>
      </c>
      <c r="DC33" s="70"/>
      <c r="DD33" s="70"/>
      <c r="DE33" s="70" t="e">
        <f aca="false">$DF$7*$J$2*$J$5*$AB33</f>
        <v>#N/A</v>
      </c>
      <c r="DF33" s="70" t="e">
        <f aca="false">$DF$7*$J$3*$J$5*$AC33</f>
        <v>#N/A</v>
      </c>
      <c r="DG33" s="70" t="e">
        <f aca="false">$DG$7*$J$2*$J$5*$AB33</f>
        <v>#N/A</v>
      </c>
      <c r="DH33" s="70" t="e">
        <f aca="false">$DG$7*$J$3*$J$5*$AC33</f>
        <v>#N/A</v>
      </c>
      <c r="DI33" s="70" t="e">
        <f aca="false">$DI$7*$J$2*$J$5*$AB33</f>
        <v>#N/A</v>
      </c>
      <c r="DJ33" s="70" t="e">
        <f aca="false">$DI$7*$J$3*$J$5*$AC33</f>
        <v>#N/A</v>
      </c>
      <c r="DM33" s="70" t="e">
        <f aca="false">$DM$7*$J$2*$J$5*$AB33</f>
        <v>#N/A</v>
      </c>
      <c r="DN33" s="70" t="e">
        <f aca="false">$DM$7*$J$3*$J$5*$AC33</f>
        <v>#N/A</v>
      </c>
      <c r="DS33" s="131" t="e">
        <f aca="false">SUM(CI33:CR33,CW33:CX33,DG33:DH33)</f>
        <v>#N/A</v>
      </c>
      <c r="DT33" s="25" t="e">
        <f aca="false">SUM(CI33:CZ33,DC33:DL33)</f>
        <v>#N/A</v>
      </c>
      <c r="DU33" s="131" t="e">
        <f aca="false">SUM(CI33:DR33)</f>
        <v>#N/A</v>
      </c>
      <c r="DZ33" s="70" t="e">
        <f aca="false">$DZ$7*$J$2*$J$5*$AB33</f>
        <v>#N/A</v>
      </c>
      <c r="EA33" s="70" t="e">
        <f aca="false">$DZ$7*$J$3*$J$5*$AC33</f>
        <v>#N/A</v>
      </c>
      <c r="EB33" s="70" t="e">
        <f aca="false">$EB$7*$J$2*$J$5*$AB33</f>
        <v>#N/A</v>
      </c>
      <c r="EC33" s="70" t="e">
        <f aca="false">$EB$7*$J$3*$J$5*$AC33</f>
        <v>#N/A</v>
      </c>
      <c r="ED33" s="70" t="e">
        <f aca="false">$ED$7*$J$2*$J$5*$AB33</f>
        <v>#N/A</v>
      </c>
      <c r="EE33" s="70" t="e">
        <f aca="false">$ED$7*$J$3*$J$5*$AC33</f>
        <v>#N/A</v>
      </c>
      <c r="EN33" s="131" t="e">
        <f aca="false">SUM(EB33:EC33)</f>
        <v>#N/A</v>
      </c>
      <c r="EO33" s="25" t="e">
        <f aca="false">SUM(EB33:EE33,EJ33:EM33)</f>
        <v>#N/A</v>
      </c>
      <c r="EP33" s="25" t="e">
        <f aca="false">SUM(DZ33:EM33)</f>
        <v>#N/A</v>
      </c>
    </row>
    <row r="34" customFormat="false" ht="11.25" hidden="false" customHeight="false" outlineLevel="0" collapsed="false">
      <c r="A34" s="51" t="e">
        <f aca="false">VLOOKUP($D34,Curves!$A$2:$I$1700,9)</f>
        <v>#N/A</v>
      </c>
      <c r="B34" s="83" t="e">
        <f aca="false">(1+($A34/2))^(-2*($D34-$A$1)/365.25)</f>
        <v>#N/A</v>
      </c>
      <c r="C34" s="83" t="n">
        <f aca="false">D35-D34</f>
        <v>31</v>
      </c>
      <c r="D34" s="374" t="n">
        <v>37681</v>
      </c>
      <c r="E34" s="375" t="e">
        <f aca="false">VLOOKUP($D34,Curves!$A$2:$H$1700,2)*$B34</f>
        <v>#N/A</v>
      </c>
      <c r="F34" s="51" t="e">
        <f aca="false">VLOOKUP($D34,Curves!$A$2:$H$1700,3)*$B34</f>
        <v>#N/A</v>
      </c>
      <c r="G34" s="51" t="e">
        <f aca="false">VLOOKUP($D34,Curves!$A$2:$H$1700,7)*$B34</f>
        <v>#N/A</v>
      </c>
      <c r="H34" s="51" t="e">
        <f aca="false">VLOOKUP($D34,Curves!$A$2:$H$1700,5)*$B34</f>
        <v>#N/A</v>
      </c>
      <c r="I34" s="51" t="e">
        <f aca="false">VLOOKUP($D34,Curves!$A$2:$H$1700,4)*$B34</f>
        <v>#N/A</v>
      </c>
      <c r="J34" s="376" t="e">
        <f aca="false">VLOOKUP($D34,Curves!$A$2:$H$1700,8)*$B34</f>
        <v>#N/A</v>
      </c>
      <c r="K34" s="51" t="e">
        <f aca="false">($E34+$I34)*$J$5+$J$4</f>
        <v>#N/A</v>
      </c>
      <c r="L34" s="377" t="e">
        <f aca="false">VLOOKUP($D34,Curves!$N$2:$T$2600,2)*$B34</f>
        <v>#N/A</v>
      </c>
      <c r="M34" s="241" t="e">
        <f aca="false">VLOOKUP($D34,Curves!$N$2:$T$2600,3)*$B34</f>
        <v>#N/A</v>
      </c>
      <c r="N34" s="378" t="e">
        <f aca="false">IF($K34&lt;$L34,1,0)</f>
        <v>#N/A</v>
      </c>
      <c r="O34" s="379" t="e">
        <f aca="false">IF($K34&lt;$M34,1,0)</f>
        <v>#N/A</v>
      </c>
      <c r="P34" s="375" t="e">
        <f aca="false">($E34+J34)*$J$5+$J$4</f>
        <v>#N/A</v>
      </c>
      <c r="Q34" s="377" t="e">
        <f aca="false">VLOOKUP($D34,Curves!$N$2:$T$2600,4)*$B34</f>
        <v>#N/A</v>
      </c>
      <c r="R34" s="241" t="e">
        <f aca="false">VLOOKUP($D34,Curves!$N$2:$T$2600,5)*$B34</f>
        <v>#N/A</v>
      </c>
      <c r="S34" s="378" t="e">
        <f aca="false">IF($P34&lt;$Q34,1,0)</f>
        <v>#N/A</v>
      </c>
      <c r="T34" s="379" t="e">
        <f aca="false">IF($P34&lt;$R34,1,0)</f>
        <v>#N/A</v>
      </c>
      <c r="U34" s="380" t="e">
        <f aca="false">($E34+G34)*$J$5+$J$4</f>
        <v>#N/A</v>
      </c>
      <c r="V34" s="380" t="e">
        <f aca="false">($E34+H34)*$J$5+$J$4</f>
        <v>#N/A</v>
      </c>
      <c r="W34" s="380" t="e">
        <f aca="false">($E34+I34)*$J$5+$J$4</f>
        <v>#N/A</v>
      </c>
      <c r="X34" s="269" t="e">
        <f aca="false">VLOOKUP($D34,[5]CurveFetch!$D$8:$S$13000,16,0)*$B34</f>
        <v>#N/A</v>
      </c>
      <c r="Y34" s="241" t="e">
        <f aca="false">VLOOKUP($D34,Curves!$N$2:$T$2600,7)*$B34</f>
        <v>#N/A</v>
      </c>
      <c r="Z34" s="381" t="e">
        <f aca="false">IF($U34&lt;$X34,1,0)</f>
        <v>#N/A</v>
      </c>
      <c r="AA34" s="378" t="e">
        <f aca="false">IF($U34&lt;$Y34,1,0)</f>
        <v>#N/A</v>
      </c>
      <c r="AB34" s="378" t="e">
        <f aca="false">IF($V34&lt;$X34,1,0)</f>
        <v>#N/A</v>
      </c>
      <c r="AC34" s="378" t="e">
        <f aca="false">IF($V34&lt;$X34,1,0)</f>
        <v>#N/A</v>
      </c>
      <c r="AD34" s="378" t="e">
        <f aca="false">IF($W34&lt;$X34,1,0)</f>
        <v>#N/A</v>
      </c>
      <c r="AE34" s="379" t="e">
        <f aca="false">IF($W34&lt;$Y34,1,0)</f>
        <v>#N/A</v>
      </c>
      <c r="AF34" s="70" t="e">
        <f aca="false">$AF$7*$J$2*$J$5*$N34</f>
        <v>#N/A</v>
      </c>
      <c r="AG34" s="70" t="e">
        <f aca="false">$AF$7*$J$2*$J$5*$O34</f>
        <v>#N/A</v>
      </c>
      <c r="AH34" s="70" t="e">
        <f aca="false">$AH$7*$J$2*$J$5*$N34</f>
        <v>#N/A</v>
      </c>
      <c r="AI34" s="70" t="e">
        <f aca="false">$AH$7*$J$2*$J$5*$O34</f>
        <v>#N/A</v>
      </c>
      <c r="AJ34" s="70" t="e">
        <f aca="false">$AJ$7*$J$2*$J$5*$N34</f>
        <v>#N/A</v>
      </c>
      <c r="AK34" s="70" t="e">
        <f aca="false">$AJ$7*$J$2*$J$5*$O34</f>
        <v>#N/A</v>
      </c>
      <c r="AL34" s="70" t="e">
        <f aca="false">$AL$7*$J$2*$J$5*$N34</f>
        <v>#N/A</v>
      </c>
      <c r="AM34" s="70" t="e">
        <f aca="false">$AL$7*$J$3*$J$5*$O34</f>
        <v>#N/A</v>
      </c>
      <c r="AN34" s="70" t="e">
        <f aca="false">$AN$7*$J$2*$J$5*$N34</f>
        <v>#N/A</v>
      </c>
      <c r="AO34" s="70" t="e">
        <f aca="false">$AN$7*$J$3*$J$5*$O34</f>
        <v>#N/A</v>
      </c>
      <c r="AP34" s="70" t="e">
        <f aca="false">$AP$7*$J$2*$J$5*$N34</f>
        <v>#N/A</v>
      </c>
      <c r="AQ34" s="70" t="e">
        <f aca="false">$AN$7*$J$3*$J$5*$O34</f>
        <v>#N/A</v>
      </c>
      <c r="AV34" s="131" t="e">
        <f aca="false">SUM(AF34:AG34,AL34:AM34,AP34:AQ34)</f>
        <v>#N/A</v>
      </c>
      <c r="AW34" s="158" t="e">
        <f aca="false">SUM(AF34:AM34,AP34:AU34)</f>
        <v>#N/A</v>
      </c>
      <c r="AX34" s="131" t="e">
        <f aca="false">SUM(AF34:AU34)</f>
        <v>#N/A</v>
      </c>
      <c r="AY34" s="70" t="e">
        <f aca="false">$AY$7*$J$2*$J$5*$S34</f>
        <v>#N/A</v>
      </c>
      <c r="AZ34" s="70" t="e">
        <f aca="false">$AY$7*$J$3*$J$5*$T34</f>
        <v>#N/A</v>
      </c>
      <c r="BA34" s="70" t="e">
        <f aca="false">$BA$7*$J$2*$J$5*$S34</f>
        <v>#N/A</v>
      </c>
      <c r="BB34" s="70" t="e">
        <f aca="false">$BA$7*$J$3*$J$5*$T34</f>
        <v>#N/A</v>
      </c>
      <c r="BC34" s="70" t="e">
        <f aca="false">$BC$7*$J$2*$J$5*$S34</f>
        <v>#N/A</v>
      </c>
      <c r="BD34" s="70" t="e">
        <f aca="false">$BC$7*$J$3*$J$5*$T34</f>
        <v>#N/A</v>
      </c>
      <c r="BE34" s="70" t="e">
        <f aca="false">$BE$7*$J$2*$J$5*$S34</f>
        <v>#N/A</v>
      </c>
      <c r="BF34" s="70" t="e">
        <f aca="false">$BE$7*$J$3*$J$5*$T34</f>
        <v>#N/A</v>
      </c>
      <c r="BG34" s="70" t="e">
        <f aca="false">$BG$7*$J$2*$J$5*$S34</f>
        <v>#N/A</v>
      </c>
      <c r="BH34" s="70" t="e">
        <f aca="false">$BG$7*$J$3*$J$5*$T34</f>
        <v>#N/A</v>
      </c>
      <c r="BI34" s="70" t="e">
        <f aca="false">$BI$7*$J$2*$J$5*$S34</f>
        <v>#N/A</v>
      </c>
      <c r="BJ34" s="70" t="e">
        <f aca="false">$BI$7*$J$3*$J$5*$T34</f>
        <v>#N/A</v>
      </c>
      <c r="BK34" s="70" t="e">
        <f aca="false">$BK$7*$J$2*$J$5*$S34</f>
        <v>#N/A</v>
      </c>
      <c r="BL34" s="70" t="e">
        <f aca="false">$BK$7*$J$3*$J$5*$T34</f>
        <v>#N/A</v>
      </c>
      <c r="BM34" s="70" t="e">
        <f aca="false">$BM$7*$J$2*$J$5*$S34</f>
        <v>#N/A</v>
      </c>
      <c r="BN34" s="70" t="e">
        <f aca="false">$BM$7*$J$3*$J$5*$T34</f>
        <v>#N/A</v>
      </c>
      <c r="BW34" s="382" t="e">
        <f aca="false">SUM(AY34:BF34,BI34:BL34)</f>
        <v>#N/A</v>
      </c>
      <c r="BX34" s="383" t="e">
        <f aca="false">SUM(AY34:BF34,BI34:BL34,BS34:BV34)</f>
        <v>#N/A</v>
      </c>
      <c r="BY34" s="25" t="e">
        <f aca="false">SUM(AY34:BV34)</f>
        <v>#N/A</v>
      </c>
      <c r="BZ34" s="70" t="e">
        <f aca="false">$BZ$7*$J$2*$J$5*$N34</f>
        <v>#N/A</v>
      </c>
      <c r="CA34" s="70" t="e">
        <f aca="false">$BZ$7*$J$3*$J$5*$O34</f>
        <v>#N/A</v>
      </c>
      <c r="CB34" s="70" t="e">
        <f aca="false">$CB$7*$J$2*$J$5*$N34</f>
        <v>#N/A</v>
      </c>
      <c r="CC34" s="70" t="e">
        <f aca="false">$CB$7*$J$3*$J$5*$O34</f>
        <v>#N/A</v>
      </c>
      <c r="CF34" s="131" t="e">
        <f aca="false">SUM(BZ34:CA34)</f>
        <v>#N/A</v>
      </c>
      <c r="CG34" s="383" t="e">
        <f aca="false">SUM(BZ34:CC34)</f>
        <v>#N/A</v>
      </c>
      <c r="CH34" s="131" t="e">
        <f aca="false">SUM(BZ34:CE34)</f>
        <v>#N/A</v>
      </c>
      <c r="CI34" s="70" t="e">
        <f aca="false">$CI$7*$J$2*$J$5*$AB34</f>
        <v>#N/A</v>
      </c>
      <c r="CJ34" s="70" t="e">
        <f aca="false">$CI$7*$J$3*$J$5*$AC34</f>
        <v>#N/A</v>
      </c>
      <c r="CK34" s="70" t="e">
        <f aca="false">$CK$7*$J$2*$J$5*$AB34</f>
        <v>#N/A</v>
      </c>
      <c r="CL34" s="70" t="e">
        <f aca="false">$CK$7*$J$3*$J$5*$AC34</f>
        <v>#N/A</v>
      </c>
      <c r="CM34" s="70" t="e">
        <f aca="false">$CM$7*$J$2*$J$5*$AB34</f>
        <v>#N/A</v>
      </c>
      <c r="CN34" s="70" t="e">
        <f aca="false">$CM$7*$J$3*$J$5*$AC34</f>
        <v>#N/A</v>
      </c>
      <c r="CO34" s="70" t="e">
        <f aca="false">$CO$7*$J$2*$J$5*$AB34</f>
        <v>#N/A</v>
      </c>
      <c r="CP34" s="70" t="e">
        <f aca="false">$CO$7*$J$3*$J$5*$AC34</f>
        <v>#N/A</v>
      </c>
      <c r="CQ34" s="70" t="e">
        <f aca="false">$CQ$7*$J$2*$J$5*$AB34</f>
        <v>#N/A</v>
      </c>
      <c r="CR34" s="70" t="e">
        <f aca="false">$CQ$7*$J$3*$J$5*$AC34</f>
        <v>#N/A</v>
      </c>
      <c r="CS34" s="70" t="e">
        <f aca="false">$CS$7*$J$2*$J$5*$AB34</f>
        <v>#N/A</v>
      </c>
      <c r="CT34" s="70" t="e">
        <f aca="false">$CS$7*$J$3*$J$5*$AC34</f>
        <v>#N/A</v>
      </c>
      <c r="CU34" s="70" t="e">
        <f aca="false">$CU$7*$J$2*$J$5*$AB34</f>
        <v>#N/A</v>
      </c>
      <c r="CV34" s="70" t="e">
        <f aca="false">$CU$7*$J$3*$J$5*$AC34</f>
        <v>#N/A</v>
      </c>
      <c r="CY34" s="70" t="e">
        <f aca="false">$CY$7*$J$2*$J$5*$AB34</f>
        <v>#N/A</v>
      </c>
      <c r="CZ34" s="70" t="e">
        <f aca="false">$CY$7*$J$3*$J$5*$AC34</f>
        <v>#N/A</v>
      </c>
      <c r="DA34" s="70" t="e">
        <f aca="false">$DA$7*$J$2*$J$5*$AB34</f>
        <v>#N/A</v>
      </c>
      <c r="DB34" s="70" t="e">
        <f aca="false">$DA$7*$J$3*$J$5*$AC34</f>
        <v>#N/A</v>
      </c>
      <c r="DC34" s="70"/>
      <c r="DD34" s="70"/>
      <c r="DE34" s="70" t="e">
        <f aca="false">$DF$7*$J$2*$J$5*$AB34</f>
        <v>#N/A</v>
      </c>
      <c r="DF34" s="70" t="e">
        <f aca="false">$DF$7*$J$3*$J$5*$AC34</f>
        <v>#N/A</v>
      </c>
      <c r="DG34" s="70" t="e">
        <f aca="false">$DG$7*$J$2*$J$5*$AB34</f>
        <v>#N/A</v>
      </c>
      <c r="DH34" s="70" t="e">
        <f aca="false">$DG$7*$J$3*$J$5*$AC34</f>
        <v>#N/A</v>
      </c>
      <c r="DI34" s="70" t="e">
        <f aca="false">$DI$7*$J$2*$J$5*$AB34</f>
        <v>#N/A</v>
      </c>
      <c r="DJ34" s="70" t="e">
        <f aca="false">$DI$7*$J$3*$J$5*$AC34</f>
        <v>#N/A</v>
      </c>
      <c r="DM34" s="70" t="e">
        <f aca="false">$DM$7*$J$2*$J$5*$AB34</f>
        <v>#N/A</v>
      </c>
      <c r="DN34" s="70" t="e">
        <f aca="false">$DM$7*$J$3*$J$5*$AC34</f>
        <v>#N/A</v>
      </c>
      <c r="DS34" s="131" t="e">
        <f aca="false">SUM(CI34:CR34,CW34:CX34,DG34:DH34)</f>
        <v>#N/A</v>
      </c>
      <c r="DT34" s="25" t="e">
        <f aca="false">SUM(CI34:CZ34,DC34:DL34)</f>
        <v>#N/A</v>
      </c>
      <c r="DU34" s="131" t="e">
        <f aca="false">SUM(CI34:DR34)</f>
        <v>#N/A</v>
      </c>
      <c r="DZ34" s="70" t="e">
        <f aca="false">$DZ$7*$J$2*$J$5*$AB34</f>
        <v>#N/A</v>
      </c>
      <c r="EA34" s="70" t="e">
        <f aca="false">$DZ$7*$J$3*$J$5*$AC34</f>
        <v>#N/A</v>
      </c>
      <c r="EB34" s="70" t="e">
        <f aca="false">$EB$7*$J$2*$J$5*$AB34</f>
        <v>#N/A</v>
      </c>
      <c r="EC34" s="70" t="e">
        <f aca="false">$EB$7*$J$3*$J$5*$AC34</f>
        <v>#N/A</v>
      </c>
      <c r="ED34" s="70" t="e">
        <f aca="false">$ED$7*$J$2*$J$5*$AB34</f>
        <v>#N/A</v>
      </c>
      <c r="EE34" s="70" t="e">
        <f aca="false">$ED$7*$J$3*$J$5*$AC34</f>
        <v>#N/A</v>
      </c>
      <c r="EN34" s="131" t="e">
        <f aca="false">SUM(EB34:EC34)</f>
        <v>#N/A</v>
      </c>
      <c r="EO34" s="25" t="e">
        <f aca="false">SUM(EB34:EE34,EJ34:EM34)</f>
        <v>#N/A</v>
      </c>
      <c r="EP34" s="25" t="e">
        <f aca="false">SUM(DZ34:EM34)</f>
        <v>#N/A</v>
      </c>
    </row>
    <row r="35" customFormat="false" ht="11.25" hidden="false" customHeight="false" outlineLevel="0" collapsed="false">
      <c r="A35" s="51" t="e">
        <f aca="false">VLOOKUP($D35,Curves!$A$2:$I$1700,9)</f>
        <v>#N/A</v>
      </c>
      <c r="B35" s="83" t="e">
        <f aca="false">(1+($A35/2))^(-2*($D35-$A$1)/365.25)</f>
        <v>#N/A</v>
      </c>
      <c r="C35" s="83" t="n">
        <f aca="false">D36-D35</f>
        <v>30</v>
      </c>
      <c r="D35" s="374" t="n">
        <v>37712</v>
      </c>
      <c r="E35" s="375" t="e">
        <f aca="false">VLOOKUP($D35,Curves!$A$2:$H$1700,2)*$B35</f>
        <v>#N/A</v>
      </c>
      <c r="F35" s="51" t="e">
        <f aca="false">VLOOKUP($D35,Curves!$A$2:$H$1700,3)*$B35</f>
        <v>#N/A</v>
      </c>
      <c r="G35" s="51" t="e">
        <f aca="false">VLOOKUP($D35,Curves!$A$2:$H$1700,7)*$B35</f>
        <v>#N/A</v>
      </c>
      <c r="H35" s="51" t="e">
        <f aca="false">VLOOKUP($D35,Curves!$A$2:$H$1700,5)*$B35</f>
        <v>#N/A</v>
      </c>
      <c r="I35" s="51" t="e">
        <f aca="false">VLOOKUP($D35,Curves!$A$2:$H$1700,4)*$B35</f>
        <v>#N/A</v>
      </c>
      <c r="J35" s="376" t="e">
        <f aca="false">VLOOKUP($D35,Curves!$A$2:$H$1700,8)*$B35</f>
        <v>#N/A</v>
      </c>
      <c r="K35" s="51" t="e">
        <f aca="false">($E35+$I35)*$J$5+$J$4</f>
        <v>#N/A</v>
      </c>
      <c r="L35" s="377" t="e">
        <f aca="false">VLOOKUP($D35,Curves!$N$2:$T$2600,2)*$B35</f>
        <v>#N/A</v>
      </c>
      <c r="M35" s="241" t="e">
        <f aca="false">VLOOKUP($D35,Curves!$N$2:$T$2600,3)*$B35</f>
        <v>#N/A</v>
      </c>
      <c r="N35" s="378" t="e">
        <f aca="false">IF($K35&lt;$L35,1,0)</f>
        <v>#N/A</v>
      </c>
      <c r="O35" s="379" t="e">
        <f aca="false">IF($K35&lt;$M35,1,0)</f>
        <v>#N/A</v>
      </c>
      <c r="P35" s="375" t="e">
        <f aca="false">($E35+J35)*$J$5+$J$4</f>
        <v>#N/A</v>
      </c>
      <c r="Q35" s="377" t="e">
        <f aca="false">VLOOKUP($D35,Curves!$N$2:$T$2600,4)*$B35</f>
        <v>#N/A</v>
      </c>
      <c r="R35" s="241" t="e">
        <f aca="false">VLOOKUP($D35,Curves!$N$2:$T$2600,5)*$B35</f>
        <v>#N/A</v>
      </c>
      <c r="S35" s="378" t="e">
        <f aca="false">IF($P35&lt;$Q35,1,0)</f>
        <v>#N/A</v>
      </c>
      <c r="T35" s="379" t="e">
        <f aca="false">IF($P35&lt;$R35,1,0)</f>
        <v>#N/A</v>
      </c>
      <c r="U35" s="380" t="e">
        <f aca="false">($E35+G35)*$J$5+$J$4</f>
        <v>#N/A</v>
      </c>
      <c r="V35" s="380" t="e">
        <f aca="false">($E35+H35)*$J$5+$J$4</f>
        <v>#N/A</v>
      </c>
      <c r="W35" s="380" t="e">
        <f aca="false">($E35+I35)*$J$5+$J$4</f>
        <v>#N/A</v>
      </c>
      <c r="X35" s="269" t="e">
        <f aca="false">VLOOKUP($D35,[5]CurveFetch!$D$8:$S$13000,16,0)*$B35</f>
        <v>#N/A</v>
      </c>
      <c r="Y35" s="241" t="e">
        <f aca="false">VLOOKUP($D35,Curves!$N$2:$T$2600,7)*$B35</f>
        <v>#N/A</v>
      </c>
      <c r="Z35" s="381" t="e">
        <f aca="false">IF($U35&lt;$X35,1,0)</f>
        <v>#N/A</v>
      </c>
      <c r="AA35" s="378" t="e">
        <f aca="false">IF($U35&lt;$Y35,1,0)</f>
        <v>#N/A</v>
      </c>
      <c r="AB35" s="378" t="e">
        <f aca="false">IF($V35&lt;$X35,1,0)</f>
        <v>#N/A</v>
      </c>
      <c r="AC35" s="378" t="e">
        <f aca="false">IF($V35&lt;$X35,1,0)</f>
        <v>#N/A</v>
      </c>
      <c r="AD35" s="378" t="e">
        <f aca="false">IF($W35&lt;$X35,1,0)</f>
        <v>#N/A</v>
      </c>
      <c r="AE35" s="379" t="e">
        <f aca="false">IF($W35&lt;$Y35,1,0)</f>
        <v>#N/A</v>
      </c>
      <c r="AF35" s="70" t="e">
        <f aca="false">$AF$7*$J$2*$J$5*$N35</f>
        <v>#N/A</v>
      </c>
      <c r="AG35" s="70" t="e">
        <f aca="false">$AF$7*$J$2*$J$5*$O35</f>
        <v>#N/A</v>
      </c>
      <c r="AH35" s="70" t="e">
        <f aca="false">$AH$7*$J$2*$J$5*$N35</f>
        <v>#N/A</v>
      </c>
      <c r="AI35" s="70" t="e">
        <f aca="false">$AH$7*$J$2*$J$5*$O35</f>
        <v>#N/A</v>
      </c>
      <c r="AJ35" s="70" t="e">
        <f aca="false">$AJ$7*$J$2*$J$5*$N35</f>
        <v>#N/A</v>
      </c>
      <c r="AK35" s="70" t="e">
        <f aca="false">$AJ$7*$J$2*$J$5*$O35</f>
        <v>#N/A</v>
      </c>
      <c r="AL35" s="70" t="e">
        <f aca="false">$AL$7*$J$2*$J$5*$N35</f>
        <v>#N/A</v>
      </c>
      <c r="AM35" s="70" t="e">
        <f aca="false">$AL$7*$J$3*$J$5*$O35</f>
        <v>#N/A</v>
      </c>
      <c r="AN35" s="70" t="e">
        <f aca="false">$AN$7*$J$2*$J$5*$N35</f>
        <v>#N/A</v>
      </c>
      <c r="AO35" s="70" t="e">
        <f aca="false">$AN$7*$J$3*$J$5*$O35</f>
        <v>#N/A</v>
      </c>
      <c r="AP35" s="70" t="e">
        <f aca="false">$AP$7*$J$2*$J$5*$N35</f>
        <v>#N/A</v>
      </c>
      <c r="AQ35" s="70" t="e">
        <f aca="false">$AN$7*$J$3*$J$5*$O35</f>
        <v>#N/A</v>
      </c>
      <c r="AV35" s="131" t="e">
        <f aca="false">SUM(AF35:AG35,AL35:AM35,AP35:AQ35)</f>
        <v>#N/A</v>
      </c>
      <c r="AW35" s="158" t="e">
        <f aca="false">SUM(AF35:AM35,AP35:AU35)</f>
        <v>#N/A</v>
      </c>
      <c r="AX35" s="131" t="e">
        <f aca="false">SUM(AF35:AU35)</f>
        <v>#N/A</v>
      </c>
      <c r="AY35" s="70" t="e">
        <f aca="false">$AY$7*$J$2*$J$5*$S35</f>
        <v>#N/A</v>
      </c>
      <c r="AZ35" s="70" t="e">
        <f aca="false">$AY$7*$J$3*$J$5*$T35</f>
        <v>#N/A</v>
      </c>
      <c r="BA35" s="70" t="e">
        <f aca="false">$BA$7*$J$2*$J$5*$S35</f>
        <v>#N/A</v>
      </c>
      <c r="BB35" s="70" t="e">
        <f aca="false">$BA$7*$J$3*$J$5*$T35</f>
        <v>#N/A</v>
      </c>
      <c r="BC35" s="70" t="e">
        <f aca="false">$BC$7*$J$2*$J$5*$S35</f>
        <v>#N/A</v>
      </c>
      <c r="BD35" s="70" t="e">
        <f aca="false">$BC$7*$J$3*$J$5*$T35</f>
        <v>#N/A</v>
      </c>
      <c r="BE35" s="70" t="e">
        <f aca="false">$BE$7*$J$2*$J$5*$S35</f>
        <v>#N/A</v>
      </c>
      <c r="BF35" s="70" t="e">
        <f aca="false">$BE$7*$J$3*$J$5*$T35</f>
        <v>#N/A</v>
      </c>
      <c r="BG35" s="70" t="e">
        <f aca="false">$BG$7*$J$2*$J$5*$S35</f>
        <v>#N/A</v>
      </c>
      <c r="BH35" s="70" t="e">
        <f aca="false">$BG$7*$J$3*$J$5*$T35</f>
        <v>#N/A</v>
      </c>
      <c r="BI35" s="70" t="e">
        <f aca="false">$BI$7*$J$2*$J$5*$S35</f>
        <v>#N/A</v>
      </c>
      <c r="BJ35" s="70" t="e">
        <f aca="false">$BI$7*$J$3*$J$5*$T35</f>
        <v>#N/A</v>
      </c>
      <c r="BK35" s="70" t="e">
        <f aca="false">$BK$7*$J$2*$J$5*$S35</f>
        <v>#N/A</v>
      </c>
      <c r="BL35" s="70" t="e">
        <f aca="false">$BK$7*$J$3*$J$5*$T35</f>
        <v>#N/A</v>
      </c>
      <c r="BM35" s="70" t="e">
        <f aca="false">$BM$7*$J$2*$J$5*$S35</f>
        <v>#N/A</v>
      </c>
      <c r="BN35" s="70" t="e">
        <f aca="false">$BM$7*$J$3*$J$5*$T35</f>
        <v>#N/A</v>
      </c>
      <c r="BO35" s="70" t="e">
        <f aca="false">$BO$7*$J$2*$J$5*$S35</f>
        <v>#N/A</v>
      </c>
      <c r="BP35" s="70" t="e">
        <f aca="false">$BO$7*$J$3*$J$5*$T35</f>
        <v>#N/A</v>
      </c>
      <c r="BW35" s="382" t="e">
        <f aca="false">SUM(AY35:BF35,BI35:BL35)</f>
        <v>#N/A</v>
      </c>
      <c r="BX35" s="383" t="e">
        <f aca="false">SUM(AY35:BF35,BI35:BL35,BS35:BV35)</f>
        <v>#N/A</v>
      </c>
      <c r="BY35" s="25" t="e">
        <f aca="false">SUM(AY35:BV35)</f>
        <v>#N/A</v>
      </c>
      <c r="BZ35" s="70" t="e">
        <f aca="false">$BZ$7*$J$2*$J$5*$N35</f>
        <v>#N/A</v>
      </c>
      <c r="CA35" s="70" t="e">
        <f aca="false">$BZ$7*$J$3*$J$5*$O35</f>
        <v>#N/A</v>
      </c>
      <c r="CB35" s="70" t="e">
        <f aca="false">$CB$7*$J$2*$J$5*$N35</f>
        <v>#N/A</v>
      </c>
      <c r="CC35" s="70" t="e">
        <f aca="false">$CB$7*$J$3*$J$5*$O35</f>
        <v>#N/A</v>
      </c>
      <c r="CF35" s="131" t="e">
        <f aca="false">SUM(BZ35:CA35)</f>
        <v>#N/A</v>
      </c>
      <c r="CG35" s="383" t="e">
        <f aca="false">SUM(BZ35:CC35)</f>
        <v>#N/A</v>
      </c>
      <c r="CH35" s="131" t="e">
        <f aca="false">SUM(BZ35:CE35)</f>
        <v>#N/A</v>
      </c>
      <c r="CI35" s="70" t="e">
        <f aca="false">$CI$7*$J$2*$J$5*$AB35</f>
        <v>#N/A</v>
      </c>
      <c r="CJ35" s="70" t="e">
        <f aca="false">$CI$7*$J$3*$J$5*$AC35</f>
        <v>#N/A</v>
      </c>
      <c r="CK35" s="70" t="e">
        <f aca="false">$CK$7*$J$2*$J$5*$AB35</f>
        <v>#N/A</v>
      </c>
      <c r="CL35" s="70" t="e">
        <f aca="false">$CK$7*$J$3*$J$5*$AC35</f>
        <v>#N/A</v>
      </c>
      <c r="CM35" s="70" t="e">
        <f aca="false">$CM$7*$J$2*$J$5*$AB35</f>
        <v>#N/A</v>
      </c>
      <c r="CN35" s="70" t="e">
        <f aca="false">$CM$7*$J$3*$J$5*$AC35</f>
        <v>#N/A</v>
      </c>
      <c r="CO35" s="70" t="e">
        <f aca="false">$CO$7*$J$2*$J$5*$AB35</f>
        <v>#N/A</v>
      </c>
      <c r="CP35" s="70" t="e">
        <f aca="false">$CO$7*$J$3*$J$5*$AC35</f>
        <v>#N/A</v>
      </c>
      <c r="CQ35" s="70" t="e">
        <f aca="false">$CQ$7*$J$2*$J$5*$AB35</f>
        <v>#N/A</v>
      </c>
      <c r="CR35" s="70" t="e">
        <f aca="false">$CQ$7*$J$3*$J$5*$AC35</f>
        <v>#N/A</v>
      </c>
      <c r="CS35" s="70" t="e">
        <f aca="false">$CS$7*$J$2*$J$5*$AB35</f>
        <v>#N/A</v>
      </c>
      <c r="CT35" s="70" t="e">
        <f aca="false">$CS$7*$J$3*$J$5*$AC35</f>
        <v>#N/A</v>
      </c>
      <c r="CU35" s="70" t="e">
        <f aca="false">$CU$7*$J$2*$J$5*$AB35</f>
        <v>#N/A</v>
      </c>
      <c r="CV35" s="70" t="e">
        <f aca="false">$CU$7*$J$3*$J$5*$AC35</f>
        <v>#N/A</v>
      </c>
      <c r="CY35" s="70" t="e">
        <f aca="false">$CY$7*$J$2*$J$5*$AB35</f>
        <v>#N/A</v>
      </c>
      <c r="CZ35" s="70" t="e">
        <f aca="false">$CY$7*$J$3*$J$5*$AC35</f>
        <v>#N/A</v>
      </c>
      <c r="DA35" s="70" t="e">
        <f aca="false">$DA$7*$J$2*$J$5*$AB35</f>
        <v>#N/A</v>
      </c>
      <c r="DB35" s="70" t="e">
        <f aca="false">$DA$7*$J$3*$J$5*$AC35</f>
        <v>#N/A</v>
      </c>
      <c r="DC35" s="70"/>
      <c r="DD35" s="70"/>
      <c r="DE35" s="70" t="e">
        <f aca="false">$DF$7*$J$2*$J$5*$AB35</f>
        <v>#N/A</v>
      </c>
      <c r="DF35" s="70" t="e">
        <f aca="false">$DF$7*$J$3*$J$5*$AC35</f>
        <v>#N/A</v>
      </c>
      <c r="DG35" s="70" t="e">
        <f aca="false">$DG$7*$J$2*$J$5*$AB35</f>
        <v>#N/A</v>
      </c>
      <c r="DH35" s="70" t="e">
        <f aca="false">$DG$7*$J$3*$J$5*$AC35</f>
        <v>#N/A</v>
      </c>
      <c r="DI35" s="70" t="e">
        <f aca="false">$DI$7*$J$2*$J$5*$AB35</f>
        <v>#N/A</v>
      </c>
      <c r="DJ35" s="70" t="e">
        <f aca="false">$DI$7*$J$3*$J$5*$AC35</f>
        <v>#N/A</v>
      </c>
      <c r="DM35" s="70" t="e">
        <f aca="false">$DM$7*$J$2*$J$5*$AB35</f>
        <v>#N/A</v>
      </c>
      <c r="DN35" s="70" t="e">
        <f aca="false">$DM$7*$J$3*$J$5*$AC35</f>
        <v>#N/A</v>
      </c>
      <c r="DS35" s="131" t="e">
        <f aca="false">SUM(CI35:CR35,CW35:CX35,DG35:DH35)</f>
        <v>#N/A</v>
      </c>
      <c r="DT35" s="25" t="e">
        <f aca="false">SUM(CI35:CZ35,DC35:DL35)</f>
        <v>#N/A</v>
      </c>
      <c r="DU35" s="131" t="e">
        <f aca="false">SUM(CI35:DR35)</f>
        <v>#N/A</v>
      </c>
      <c r="DZ35" s="70" t="e">
        <f aca="false">$DZ$7*$J$2*$J$5*$AB35</f>
        <v>#N/A</v>
      </c>
      <c r="EA35" s="70" t="e">
        <f aca="false">$DZ$7*$J$3*$J$5*$AC35</f>
        <v>#N/A</v>
      </c>
      <c r="EB35" s="70" t="e">
        <f aca="false">$EB$7*$J$2*$J$5*$AB35</f>
        <v>#N/A</v>
      </c>
      <c r="EC35" s="70" t="e">
        <f aca="false">$EB$7*$J$3*$J$5*$AC35</f>
        <v>#N/A</v>
      </c>
      <c r="ED35" s="70" t="e">
        <f aca="false">$ED$7*$J$2*$J$5*$AB35</f>
        <v>#N/A</v>
      </c>
      <c r="EE35" s="70" t="e">
        <f aca="false">$ED$7*$J$3*$J$5*$AC35</f>
        <v>#N/A</v>
      </c>
      <c r="EN35" s="131" t="e">
        <f aca="false">SUM(EB35:EC35)</f>
        <v>#N/A</v>
      </c>
      <c r="EO35" s="25" t="e">
        <f aca="false">SUM(EB35:EE35,EJ35:EM35)</f>
        <v>#N/A</v>
      </c>
      <c r="EP35" s="25" t="e">
        <f aca="false">SUM(DZ35:EM35)</f>
        <v>#N/A</v>
      </c>
    </row>
    <row r="36" customFormat="false" ht="11.25" hidden="false" customHeight="false" outlineLevel="0" collapsed="false">
      <c r="A36" s="51" t="e">
        <f aca="false">VLOOKUP($D36,Curves!$A$2:$I$1700,9)</f>
        <v>#N/A</v>
      </c>
      <c r="B36" s="83" t="e">
        <f aca="false">(1+($A36/2))^(-2*($D36-$A$1)/365.25)</f>
        <v>#N/A</v>
      </c>
      <c r="C36" s="83" t="n">
        <f aca="false">D37-D36</f>
        <v>31</v>
      </c>
      <c r="D36" s="374" t="n">
        <v>37742</v>
      </c>
      <c r="E36" s="375" t="e">
        <f aca="false">VLOOKUP($D36,Curves!$A$2:$H$1700,2)*$B36</f>
        <v>#N/A</v>
      </c>
      <c r="F36" s="51" t="e">
        <f aca="false">VLOOKUP($D36,Curves!$A$2:$H$1700,3)*$B36</f>
        <v>#N/A</v>
      </c>
      <c r="G36" s="51" t="e">
        <f aca="false">VLOOKUP($D36,Curves!$A$2:$H$1700,7)*$B36</f>
        <v>#N/A</v>
      </c>
      <c r="H36" s="51" t="e">
        <f aca="false">VLOOKUP($D36,Curves!$A$2:$H$1700,5)*$B36</f>
        <v>#N/A</v>
      </c>
      <c r="I36" s="51" t="e">
        <f aca="false">VLOOKUP($D36,Curves!$A$2:$H$1700,4)*$B36</f>
        <v>#N/A</v>
      </c>
      <c r="J36" s="376" t="e">
        <f aca="false">VLOOKUP($D36,Curves!$A$2:$H$1700,8)*$B36</f>
        <v>#N/A</v>
      </c>
      <c r="K36" s="51" t="e">
        <f aca="false">($E36+$I36)*$J$5+$J$4</f>
        <v>#N/A</v>
      </c>
      <c r="L36" s="377" t="e">
        <f aca="false">VLOOKUP($D36,Curves!$N$2:$T$2600,2)*$B36</f>
        <v>#N/A</v>
      </c>
      <c r="M36" s="241" t="e">
        <f aca="false">VLOOKUP($D36,Curves!$N$2:$T$2600,3)*$B36</f>
        <v>#N/A</v>
      </c>
      <c r="N36" s="378" t="e">
        <f aca="false">IF($K36&lt;$L36,1,0)</f>
        <v>#N/A</v>
      </c>
      <c r="O36" s="379" t="e">
        <f aca="false">IF($K36&lt;$M36,1,0)</f>
        <v>#N/A</v>
      </c>
      <c r="P36" s="375" t="e">
        <f aca="false">($E36+J36)*$J$5+$J$4</f>
        <v>#N/A</v>
      </c>
      <c r="Q36" s="377" t="e">
        <f aca="false">VLOOKUP($D36,Curves!$N$2:$T$2600,4)*$B36</f>
        <v>#N/A</v>
      </c>
      <c r="R36" s="241" t="e">
        <f aca="false">VLOOKUP($D36,Curves!$N$2:$T$2600,5)*$B36</f>
        <v>#N/A</v>
      </c>
      <c r="S36" s="378" t="e">
        <f aca="false">IF($P36&lt;$Q36,1,0)</f>
        <v>#N/A</v>
      </c>
      <c r="T36" s="379" t="e">
        <f aca="false">IF($P36&lt;$R36,1,0)</f>
        <v>#N/A</v>
      </c>
      <c r="U36" s="380" t="e">
        <f aca="false">($E36+G36)*$J$5+$J$4</f>
        <v>#N/A</v>
      </c>
      <c r="V36" s="380" t="e">
        <f aca="false">($E36+H36)*$J$5+$J$4</f>
        <v>#N/A</v>
      </c>
      <c r="W36" s="380" t="e">
        <f aca="false">($E36+I36)*$J$5+$J$4</f>
        <v>#N/A</v>
      </c>
      <c r="X36" s="269" t="e">
        <f aca="false">VLOOKUP($D36,[5]CurveFetch!$D$8:$S$13000,16,0)*$B36</f>
        <v>#N/A</v>
      </c>
      <c r="Y36" s="241" t="e">
        <f aca="false">VLOOKUP($D36,Curves!$N$2:$T$2600,7)*$B36</f>
        <v>#N/A</v>
      </c>
      <c r="Z36" s="381" t="e">
        <f aca="false">IF($U36&lt;$X36,1,0)</f>
        <v>#N/A</v>
      </c>
      <c r="AA36" s="378" t="e">
        <f aca="false">IF($U36&lt;$Y36,1,0)</f>
        <v>#N/A</v>
      </c>
      <c r="AB36" s="378" t="e">
        <f aca="false">IF($V36&lt;$X36,1,0)</f>
        <v>#N/A</v>
      </c>
      <c r="AC36" s="378" t="e">
        <f aca="false">IF($V36&lt;$X36,1,0)</f>
        <v>#N/A</v>
      </c>
      <c r="AD36" s="378" t="e">
        <f aca="false">IF($W36&lt;$X36,1,0)</f>
        <v>#N/A</v>
      </c>
      <c r="AE36" s="379" t="e">
        <f aca="false">IF($W36&lt;$Y36,1,0)</f>
        <v>#N/A</v>
      </c>
      <c r="AF36" s="70" t="e">
        <f aca="false">$AF$7*$J$2*$J$5*$N36</f>
        <v>#N/A</v>
      </c>
      <c r="AG36" s="70" t="e">
        <f aca="false">$AF$7*$J$2*$J$5*$O36</f>
        <v>#N/A</v>
      </c>
      <c r="AH36" s="70" t="e">
        <f aca="false">$AH$7*$J$2*$J$5*$N36</f>
        <v>#N/A</v>
      </c>
      <c r="AI36" s="70" t="e">
        <f aca="false">$AH$7*$J$2*$J$5*$O36</f>
        <v>#N/A</v>
      </c>
      <c r="AJ36" s="70" t="e">
        <f aca="false">$AJ$7*$J$2*$J$5*$N36</f>
        <v>#N/A</v>
      </c>
      <c r="AK36" s="70" t="e">
        <f aca="false">$AJ$7*$J$2*$J$5*$O36</f>
        <v>#N/A</v>
      </c>
      <c r="AL36" s="70" t="e">
        <f aca="false">$AL$7*$J$2*$J$5*$N36</f>
        <v>#N/A</v>
      </c>
      <c r="AM36" s="70" t="e">
        <f aca="false">$AL$7*$J$3*$J$5*$O36</f>
        <v>#N/A</v>
      </c>
      <c r="AN36" s="70" t="e">
        <f aca="false">$AN$7*$J$2*$J$5*$N36</f>
        <v>#N/A</v>
      </c>
      <c r="AO36" s="70" t="e">
        <f aca="false">$AN$7*$J$3*$J$5*$O36</f>
        <v>#N/A</v>
      </c>
      <c r="AP36" s="70" t="e">
        <f aca="false">$AP$7*$J$2*$J$5*$N36</f>
        <v>#N/A</v>
      </c>
      <c r="AQ36" s="70" t="e">
        <f aca="false">$AN$7*$J$3*$J$5*$O36</f>
        <v>#N/A</v>
      </c>
      <c r="AV36" s="131" t="e">
        <f aca="false">SUM(AF36:AG36,AL36:AM36,AP36:AQ36)</f>
        <v>#N/A</v>
      </c>
      <c r="AW36" s="158" t="e">
        <f aca="false">SUM(AF36:AM36,AP36:AU36)</f>
        <v>#N/A</v>
      </c>
      <c r="AX36" s="131" t="e">
        <f aca="false">SUM(AF36:AU36)</f>
        <v>#N/A</v>
      </c>
      <c r="AY36" s="70" t="e">
        <f aca="false">$AY$7*$J$2*$J$5*$S36</f>
        <v>#N/A</v>
      </c>
      <c r="AZ36" s="70" t="e">
        <f aca="false">$AY$7*$J$3*$J$5*$T36</f>
        <v>#N/A</v>
      </c>
      <c r="BA36" s="70" t="e">
        <f aca="false">$BA$7*$J$2*$J$5*$S36</f>
        <v>#N/A</v>
      </c>
      <c r="BB36" s="70" t="e">
        <f aca="false">$BA$7*$J$3*$J$5*$T36</f>
        <v>#N/A</v>
      </c>
      <c r="BC36" s="70" t="e">
        <f aca="false">$BC$7*$J$2*$J$5*$S36</f>
        <v>#N/A</v>
      </c>
      <c r="BD36" s="70" t="e">
        <f aca="false">$BC$7*$J$3*$J$5*$T36</f>
        <v>#N/A</v>
      </c>
      <c r="BE36" s="70" t="e">
        <f aca="false">$BE$7*$J$2*$J$5*$S36</f>
        <v>#N/A</v>
      </c>
      <c r="BF36" s="70" t="e">
        <f aca="false">$BE$7*$J$3*$J$5*$T36</f>
        <v>#N/A</v>
      </c>
      <c r="BG36" s="70" t="e">
        <f aca="false">$BG$7*$J$2*$J$5*$S36</f>
        <v>#N/A</v>
      </c>
      <c r="BH36" s="70" t="e">
        <f aca="false">$BG$7*$J$3*$J$5*$T36</f>
        <v>#N/A</v>
      </c>
      <c r="BI36" s="70" t="e">
        <f aca="false">$BI$7*$J$2*$J$5*$S36</f>
        <v>#N/A</v>
      </c>
      <c r="BJ36" s="70" t="e">
        <f aca="false">$BI$7*$J$3*$J$5*$T36</f>
        <v>#N/A</v>
      </c>
      <c r="BK36" s="70" t="e">
        <f aca="false">$BK$7*$J$2*$J$5*$S36</f>
        <v>#N/A</v>
      </c>
      <c r="BL36" s="70" t="e">
        <f aca="false">$BK$7*$J$3*$J$5*$T36</f>
        <v>#N/A</v>
      </c>
      <c r="BM36" s="70" t="e">
        <f aca="false">$BM$7*$J$2*$J$5*$S36</f>
        <v>#N/A</v>
      </c>
      <c r="BN36" s="70" t="e">
        <f aca="false">$BM$7*$J$3*$J$5*$T36</f>
        <v>#N/A</v>
      </c>
      <c r="BO36" s="70" t="e">
        <f aca="false">$BO$7*$J$2*$J$5*$S36</f>
        <v>#N/A</v>
      </c>
      <c r="BP36" s="70" t="e">
        <f aca="false">$BO$7*$J$3*$J$5*$T36</f>
        <v>#N/A</v>
      </c>
      <c r="BW36" s="382" t="e">
        <f aca="false">SUM(AY36:BF36,BI36:BL36)</f>
        <v>#N/A</v>
      </c>
      <c r="BX36" s="383" t="e">
        <f aca="false">SUM(AY36:BF36,BI36:BL36,BS36:BV36)</f>
        <v>#N/A</v>
      </c>
      <c r="BY36" s="25" t="e">
        <f aca="false">SUM(AY36:BV36)</f>
        <v>#N/A</v>
      </c>
      <c r="BZ36" s="70" t="e">
        <f aca="false">$BZ$7*$J$2*$J$5*$N36</f>
        <v>#N/A</v>
      </c>
      <c r="CA36" s="70" t="e">
        <f aca="false">$BZ$7*$J$3*$J$5*$O36</f>
        <v>#N/A</v>
      </c>
      <c r="CB36" s="70" t="e">
        <f aca="false">$CB$7*$J$2*$J$5*$N36</f>
        <v>#N/A</v>
      </c>
      <c r="CC36" s="70" t="e">
        <f aca="false">$CB$7*$J$3*$J$5*$O36</f>
        <v>#N/A</v>
      </c>
      <c r="CF36" s="131" t="e">
        <f aca="false">SUM(BZ36:CA36)</f>
        <v>#N/A</v>
      </c>
      <c r="CG36" s="383" t="e">
        <f aca="false">SUM(BZ36:CC36)</f>
        <v>#N/A</v>
      </c>
      <c r="CH36" s="131" t="e">
        <f aca="false">SUM(BZ36:CE36)</f>
        <v>#N/A</v>
      </c>
      <c r="CI36" s="70" t="e">
        <f aca="false">$CI$7*$J$2*$J$5*$AB36</f>
        <v>#N/A</v>
      </c>
      <c r="CJ36" s="70" t="e">
        <f aca="false">$CI$7*$J$3*$J$5*$AC36</f>
        <v>#N/A</v>
      </c>
      <c r="CK36" s="70" t="e">
        <f aca="false">$CK$7*$J$2*$J$5*$AB36</f>
        <v>#N/A</v>
      </c>
      <c r="CL36" s="70" t="e">
        <f aca="false">$CK$7*$J$3*$J$5*$AC36</f>
        <v>#N/A</v>
      </c>
      <c r="CM36" s="70" t="e">
        <f aca="false">$CM$7*$J$2*$J$5*$AB36</f>
        <v>#N/A</v>
      </c>
      <c r="CN36" s="70" t="e">
        <f aca="false">$CM$7*$J$3*$J$5*$AC36</f>
        <v>#N/A</v>
      </c>
      <c r="CO36" s="70" t="e">
        <f aca="false">$CO$7*$J$2*$J$5*$AB36</f>
        <v>#N/A</v>
      </c>
      <c r="CP36" s="70" t="e">
        <f aca="false">$CO$7*$J$3*$J$5*$AC36</f>
        <v>#N/A</v>
      </c>
      <c r="CQ36" s="70" t="e">
        <f aca="false">$CQ$7*$J$2*$J$5*$AB36</f>
        <v>#N/A</v>
      </c>
      <c r="CR36" s="70" t="e">
        <f aca="false">$CQ$7*$J$3*$J$5*$AC36</f>
        <v>#N/A</v>
      </c>
      <c r="CS36" s="70" t="e">
        <f aca="false">$CS$7*$J$2*$J$5*$AB36</f>
        <v>#N/A</v>
      </c>
      <c r="CT36" s="70" t="e">
        <f aca="false">$CS$7*$J$3*$J$5*$AC36</f>
        <v>#N/A</v>
      </c>
      <c r="CU36" s="70" t="e">
        <f aca="false">$CU$7*$J$2*$J$5*$AB36</f>
        <v>#N/A</v>
      </c>
      <c r="CV36" s="70" t="e">
        <f aca="false">$CU$7*$J$3*$J$5*$AC36</f>
        <v>#N/A</v>
      </c>
      <c r="CY36" s="70" t="e">
        <f aca="false">$CY$7*$J$2*$J$5*$AB36</f>
        <v>#N/A</v>
      </c>
      <c r="CZ36" s="70" t="e">
        <f aca="false">$CY$7*$J$3*$J$5*$AC36</f>
        <v>#N/A</v>
      </c>
      <c r="DA36" s="70" t="e">
        <f aca="false">$DA$7*$J$2*$J$5*$AB36</f>
        <v>#N/A</v>
      </c>
      <c r="DB36" s="70" t="e">
        <f aca="false">$DA$7*$J$3*$J$5*$AC36</f>
        <v>#N/A</v>
      </c>
      <c r="DC36" s="70"/>
      <c r="DD36" s="70"/>
      <c r="DE36" s="70" t="e">
        <f aca="false">$DF$7*$J$2*$J$5*$AB36</f>
        <v>#N/A</v>
      </c>
      <c r="DF36" s="70" t="e">
        <f aca="false">$DF$7*$J$3*$J$5*$AC36</f>
        <v>#N/A</v>
      </c>
      <c r="DG36" s="70" t="e">
        <f aca="false">$DG$7*$J$2*$J$5*$AB36</f>
        <v>#N/A</v>
      </c>
      <c r="DH36" s="70" t="e">
        <f aca="false">$DG$7*$J$3*$J$5*$AC36</f>
        <v>#N/A</v>
      </c>
      <c r="DI36" s="70" t="e">
        <f aca="false">$DI$7*$J$2*$J$5*$AB36</f>
        <v>#N/A</v>
      </c>
      <c r="DJ36" s="70" t="e">
        <f aca="false">$DI$7*$J$3*$J$5*$AC36</f>
        <v>#N/A</v>
      </c>
      <c r="DM36" s="70" t="e">
        <f aca="false">$DM$7*$J$2*$J$5*$AB36</f>
        <v>#N/A</v>
      </c>
      <c r="DN36" s="70" t="e">
        <f aca="false">$DM$7*$J$3*$J$5*$AC36</f>
        <v>#N/A</v>
      </c>
      <c r="DS36" s="131" t="e">
        <f aca="false">SUM(CI36:CR36,CW36:CX36,DG36:DH36)</f>
        <v>#N/A</v>
      </c>
      <c r="DT36" s="25" t="e">
        <f aca="false">SUM(CI36:CZ36,DC36:DL36)</f>
        <v>#N/A</v>
      </c>
      <c r="DU36" s="131" t="e">
        <f aca="false">SUM(CI36:DR36)</f>
        <v>#N/A</v>
      </c>
      <c r="DZ36" s="70" t="e">
        <f aca="false">$DZ$7*$J$2*$J$5*$AB36</f>
        <v>#N/A</v>
      </c>
      <c r="EA36" s="70" t="e">
        <f aca="false">$DZ$7*$J$3*$J$5*$AC36</f>
        <v>#N/A</v>
      </c>
      <c r="EB36" s="70" t="e">
        <f aca="false">$EB$7*$J$2*$J$5*$AB36</f>
        <v>#N/A</v>
      </c>
      <c r="EC36" s="70" t="e">
        <f aca="false">$EB$7*$J$3*$J$5*$AC36</f>
        <v>#N/A</v>
      </c>
      <c r="ED36" s="70" t="e">
        <f aca="false">$ED$7*$J$2*$J$5*$AB36</f>
        <v>#N/A</v>
      </c>
      <c r="EE36" s="70" t="e">
        <f aca="false">$ED$7*$J$3*$J$5*$AC36</f>
        <v>#N/A</v>
      </c>
      <c r="EN36" s="131" t="e">
        <f aca="false">SUM(EB36:EC36)</f>
        <v>#N/A</v>
      </c>
      <c r="EO36" s="25" t="e">
        <f aca="false">SUM(EB36:EE36,EJ36:EM36)</f>
        <v>#N/A</v>
      </c>
      <c r="EP36" s="25" t="e">
        <f aca="false">SUM(DZ36:EM36)</f>
        <v>#N/A</v>
      </c>
    </row>
    <row r="37" customFormat="false" ht="11.25" hidden="false" customHeight="false" outlineLevel="0" collapsed="false">
      <c r="A37" s="51" t="e">
        <f aca="false">VLOOKUP($D37,Curves!$A$2:$I$1700,9)</f>
        <v>#N/A</v>
      </c>
      <c r="B37" s="83" t="e">
        <f aca="false">(1+($A37/2))^(-2*($D37-$A$1)/365.25)</f>
        <v>#N/A</v>
      </c>
      <c r="C37" s="83" t="n">
        <f aca="false">D38-D37</f>
        <v>30</v>
      </c>
      <c r="D37" s="374" t="n">
        <v>37773</v>
      </c>
      <c r="E37" s="375" t="e">
        <f aca="false">VLOOKUP($D37,Curves!$A$2:$H$1700,2)*$B37</f>
        <v>#N/A</v>
      </c>
      <c r="F37" s="51" t="e">
        <f aca="false">VLOOKUP($D37,Curves!$A$2:$H$1700,3)*$B37</f>
        <v>#N/A</v>
      </c>
      <c r="G37" s="51" t="e">
        <f aca="false">VLOOKUP($D37,Curves!$A$2:$H$1700,7)*$B37</f>
        <v>#N/A</v>
      </c>
      <c r="H37" s="51" t="e">
        <f aca="false">VLOOKUP($D37,Curves!$A$2:$H$1700,5)*$B37</f>
        <v>#N/A</v>
      </c>
      <c r="I37" s="51" t="e">
        <f aca="false">VLOOKUP($D37,Curves!$A$2:$H$1700,4)*$B37</f>
        <v>#N/A</v>
      </c>
      <c r="J37" s="376" t="e">
        <f aca="false">VLOOKUP($D37,Curves!$A$2:$H$1700,8)*$B37</f>
        <v>#N/A</v>
      </c>
      <c r="K37" s="51" t="e">
        <f aca="false">($E37+$I37)*$J$5+$J$4</f>
        <v>#N/A</v>
      </c>
      <c r="L37" s="377" t="e">
        <f aca="false">VLOOKUP($D37,Curves!$N$2:$T$2600,2)*$B37</f>
        <v>#N/A</v>
      </c>
      <c r="M37" s="241" t="e">
        <f aca="false">VLOOKUP($D37,Curves!$N$2:$T$2600,3)*$B37</f>
        <v>#N/A</v>
      </c>
      <c r="N37" s="378" t="e">
        <f aca="false">IF($K37&lt;$L37,1,0)</f>
        <v>#N/A</v>
      </c>
      <c r="O37" s="379" t="e">
        <f aca="false">IF($K37&lt;$M37,1,0)</f>
        <v>#N/A</v>
      </c>
      <c r="P37" s="375" t="e">
        <f aca="false">($E37+J37)*$J$5+$J$4</f>
        <v>#N/A</v>
      </c>
      <c r="Q37" s="377" t="e">
        <f aca="false">VLOOKUP($D37,Curves!$N$2:$T$2600,4)*$B37</f>
        <v>#N/A</v>
      </c>
      <c r="R37" s="241" t="e">
        <f aca="false">VLOOKUP($D37,Curves!$N$2:$T$2600,5)*$B37</f>
        <v>#N/A</v>
      </c>
      <c r="S37" s="378" t="e">
        <f aca="false">IF($P37&lt;$Q37,1,0)</f>
        <v>#N/A</v>
      </c>
      <c r="T37" s="379" t="e">
        <f aca="false">IF($P37&lt;$R37,1,0)</f>
        <v>#N/A</v>
      </c>
      <c r="U37" s="380" t="e">
        <f aca="false">($E37+G37)*$J$5+$J$4</f>
        <v>#N/A</v>
      </c>
      <c r="V37" s="380" t="e">
        <f aca="false">($E37+H37)*$J$5+$J$4</f>
        <v>#N/A</v>
      </c>
      <c r="W37" s="380" t="e">
        <f aca="false">($E37+I37)*$J$5+$J$4</f>
        <v>#N/A</v>
      </c>
      <c r="X37" s="269" t="e">
        <f aca="false">VLOOKUP($D37,[5]CurveFetch!$D$8:$S$13000,16,0)*$B37</f>
        <v>#N/A</v>
      </c>
      <c r="Y37" s="241" t="e">
        <f aca="false">VLOOKUP($D37,Curves!$N$2:$T$2600,7)*$B37</f>
        <v>#N/A</v>
      </c>
      <c r="Z37" s="381" t="e">
        <f aca="false">IF($U37&lt;$X37,1,0)</f>
        <v>#N/A</v>
      </c>
      <c r="AA37" s="378" t="e">
        <f aca="false">IF($U37&lt;$Y37,1,0)</f>
        <v>#N/A</v>
      </c>
      <c r="AB37" s="378" t="e">
        <f aca="false">IF($V37&lt;$X37,1,0)</f>
        <v>#N/A</v>
      </c>
      <c r="AC37" s="378" t="e">
        <f aca="false">IF($V37&lt;$X37,1,0)</f>
        <v>#N/A</v>
      </c>
      <c r="AD37" s="378" t="e">
        <f aca="false">IF($W37&lt;$X37,1,0)</f>
        <v>#N/A</v>
      </c>
      <c r="AE37" s="379" t="e">
        <f aca="false">IF($W37&lt;$Y37,1,0)</f>
        <v>#N/A</v>
      </c>
      <c r="AF37" s="70" t="e">
        <f aca="false">$AF$7*$J$2*$J$5*$N37</f>
        <v>#N/A</v>
      </c>
      <c r="AG37" s="70" t="e">
        <f aca="false">$AF$7*$J$2*$J$5*$O37</f>
        <v>#N/A</v>
      </c>
      <c r="AH37" s="70" t="e">
        <f aca="false">$AH$7*$J$2*$J$5*$N37</f>
        <v>#N/A</v>
      </c>
      <c r="AI37" s="70" t="e">
        <f aca="false">$AH$7*$J$2*$J$5*$O37</f>
        <v>#N/A</v>
      </c>
      <c r="AJ37" s="70" t="e">
        <f aca="false">$AJ$7*$J$2*$J$5*$N37</f>
        <v>#N/A</v>
      </c>
      <c r="AK37" s="70" t="e">
        <f aca="false">$AJ$7*$J$2*$J$5*$O37</f>
        <v>#N/A</v>
      </c>
      <c r="AL37" s="70" t="e">
        <f aca="false">$AL$7*$J$2*$J$5*$N37</f>
        <v>#N/A</v>
      </c>
      <c r="AM37" s="70" t="e">
        <f aca="false">$AL$7*$J$3*$J$5*$O37</f>
        <v>#N/A</v>
      </c>
      <c r="AN37" s="70" t="e">
        <f aca="false">$AN$7*$J$2*$J$5*$N37</f>
        <v>#N/A</v>
      </c>
      <c r="AO37" s="70" t="e">
        <f aca="false">$AN$7*$J$3*$J$5*$O37</f>
        <v>#N/A</v>
      </c>
      <c r="AP37" s="70" t="e">
        <f aca="false">$AP$7*$J$2*$J$5*$N37</f>
        <v>#N/A</v>
      </c>
      <c r="AQ37" s="70" t="e">
        <f aca="false">$AN$7*$J$3*$J$5*$O37</f>
        <v>#N/A</v>
      </c>
      <c r="AR37" s="70" t="e">
        <f aca="false">$AR$7*$J$2*$J$5*$N37</f>
        <v>#N/A</v>
      </c>
      <c r="AS37" s="70" t="e">
        <f aca="false">$AR$7*$J$3*$J$5*$O37</f>
        <v>#N/A</v>
      </c>
      <c r="AV37" s="131" t="e">
        <f aca="false">SUM(AF37:AG37,AL37:AM37,AP37:AQ37)</f>
        <v>#N/A</v>
      </c>
      <c r="AW37" s="158" t="e">
        <f aca="false">SUM(AF37:AM37,AP37:AU37)</f>
        <v>#N/A</v>
      </c>
      <c r="AX37" s="131" t="e">
        <f aca="false">SUM(AF37:AU37)</f>
        <v>#N/A</v>
      </c>
      <c r="AY37" s="70" t="e">
        <f aca="false">$AY$7*$J$2*$J$5*$S37</f>
        <v>#N/A</v>
      </c>
      <c r="AZ37" s="70" t="e">
        <f aca="false">$AY$7*$J$3*$J$5*$T37</f>
        <v>#N/A</v>
      </c>
      <c r="BA37" s="70" t="e">
        <f aca="false">$BA$7*$J$2*$J$5*$S37</f>
        <v>#N/A</v>
      </c>
      <c r="BB37" s="70" t="e">
        <f aca="false">$BA$7*$J$3*$J$5*$T37</f>
        <v>#N/A</v>
      </c>
      <c r="BC37" s="70" t="e">
        <f aca="false">$BC$7*$J$2*$J$5*$S37</f>
        <v>#N/A</v>
      </c>
      <c r="BD37" s="70" t="e">
        <f aca="false">$BC$7*$J$3*$J$5*$T37</f>
        <v>#N/A</v>
      </c>
      <c r="BE37" s="70" t="e">
        <f aca="false">$BE$7*$J$2*$J$5*$S37</f>
        <v>#N/A</v>
      </c>
      <c r="BF37" s="70" t="e">
        <f aca="false">$BE$7*$J$3*$J$5*$T37</f>
        <v>#N/A</v>
      </c>
      <c r="BG37" s="70" t="e">
        <f aca="false">$BG$7*$J$2*$J$5*$S37</f>
        <v>#N/A</v>
      </c>
      <c r="BH37" s="70" t="e">
        <f aca="false">$BG$7*$J$3*$J$5*$T37</f>
        <v>#N/A</v>
      </c>
      <c r="BI37" s="70" t="e">
        <f aca="false">$BI$7*$J$2*$J$5*$S37</f>
        <v>#N/A</v>
      </c>
      <c r="BJ37" s="70" t="e">
        <f aca="false">$BI$7*$J$3*$J$5*$T37</f>
        <v>#N/A</v>
      </c>
      <c r="BK37" s="70" t="e">
        <f aca="false">$BK$7*$J$2*$J$5*$S37</f>
        <v>#N/A</v>
      </c>
      <c r="BL37" s="70" t="e">
        <f aca="false">$BK$7*$J$3*$J$5*$T37</f>
        <v>#N/A</v>
      </c>
      <c r="BM37" s="70" t="e">
        <f aca="false">$BM$7*$J$2*$J$5*$S37</f>
        <v>#N/A</v>
      </c>
      <c r="BN37" s="70" t="e">
        <f aca="false">$BM$7*$J$3*$J$5*$T37</f>
        <v>#N/A</v>
      </c>
      <c r="BO37" s="70" t="e">
        <f aca="false">$BO$7*$J$2*$J$5*$S37</f>
        <v>#N/A</v>
      </c>
      <c r="BP37" s="70" t="e">
        <f aca="false">$BO$7*$J$3*$J$5*$T37</f>
        <v>#N/A</v>
      </c>
      <c r="BW37" s="382" t="e">
        <f aca="false">SUM(AY37:BF37,BI37:BL37)</f>
        <v>#N/A</v>
      </c>
      <c r="BX37" s="383" t="e">
        <f aca="false">SUM(AY37:BF37,BI37:BL37,BS37:BV37)</f>
        <v>#N/A</v>
      </c>
      <c r="BY37" s="25" t="e">
        <f aca="false">SUM(AY37:BV37)</f>
        <v>#N/A</v>
      </c>
      <c r="BZ37" s="70" t="e">
        <f aca="false">$BZ$7*$J$2*$J$5*$N37</f>
        <v>#N/A</v>
      </c>
      <c r="CA37" s="70" t="e">
        <f aca="false">$BZ$7*$J$3*$J$5*$O37</f>
        <v>#N/A</v>
      </c>
      <c r="CB37" s="70" t="e">
        <f aca="false">$CB$7*$J$2*$J$5*$N37</f>
        <v>#N/A</v>
      </c>
      <c r="CC37" s="70" t="e">
        <f aca="false">$CB$7*$J$3*$J$5*$O37</f>
        <v>#N/A</v>
      </c>
      <c r="CF37" s="131" t="e">
        <f aca="false">SUM(BZ37:CA37)</f>
        <v>#N/A</v>
      </c>
      <c r="CG37" s="383" t="e">
        <f aca="false">SUM(BZ37:CC37)</f>
        <v>#N/A</v>
      </c>
      <c r="CH37" s="131" t="e">
        <f aca="false">SUM(BZ37:CE37)</f>
        <v>#N/A</v>
      </c>
      <c r="CI37" s="70" t="e">
        <f aca="false">$CI$7*$J$2*$J$5*$AB37</f>
        <v>#N/A</v>
      </c>
      <c r="CJ37" s="70" t="e">
        <f aca="false">$CI$7*$J$3*$J$5*$AC37</f>
        <v>#N/A</v>
      </c>
      <c r="CK37" s="70" t="e">
        <f aca="false">$CK$7*$J$2*$J$5*$AB37</f>
        <v>#N/A</v>
      </c>
      <c r="CL37" s="70" t="e">
        <f aca="false">$CK$7*$J$3*$J$5*$AC37</f>
        <v>#N/A</v>
      </c>
      <c r="CM37" s="70" t="e">
        <f aca="false">$CM$7*$J$2*$J$5*$AB37</f>
        <v>#N/A</v>
      </c>
      <c r="CN37" s="70" t="e">
        <f aca="false">$CM$7*$J$3*$J$5*$AC37</f>
        <v>#N/A</v>
      </c>
      <c r="CO37" s="70" t="e">
        <f aca="false">$CO$7*$J$2*$J$5*$AB37</f>
        <v>#N/A</v>
      </c>
      <c r="CP37" s="70" t="e">
        <f aca="false">$CO$7*$J$3*$J$5*$AC37</f>
        <v>#N/A</v>
      </c>
      <c r="CQ37" s="70" t="e">
        <f aca="false">$CQ$7*$J$2*$J$5*$AB37</f>
        <v>#N/A</v>
      </c>
      <c r="CR37" s="70" t="e">
        <f aca="false">$CQ$7*$J$3*$J$5*$AC37</f>
        <v>#N/A</v>
      </c>
      <c r="CS37" s="70" t="e">
        <f aca="false">$CS$7*$J$2*$J$5*$AB37</f>
        <v>#N/A</v>
      </c>
      <c r="CT37" s="70" t="e">
        <f aca="false">$CS$7*$J$3*$J$5*$AC37</f>
        <v>#N/A</v>
      </c>
      <c r="CU37" s="70" t="e">
        <f aca="false">$CU$7*$J$2*$J$5*$AB37</f>
        <v>#N/A</v>
      </c>
      <c r="CV37" s="70" t="e">
        <f aca="false">$CU$7*$J$3*$J$5*$AC37</f>
        <v>#N/A</v>
      </c>
      <c r="CY37" s="70" t="e">
        <f aca="false">$CY$7*$J$2*$J$5*$AB37</f>
        <v>#N/A</v>
      </c>
      <c r="CZ37" s="70" t="e">
        <f aca="false">$CY$7*$J$3*$J$5*$AC37</f>
        <v>#N/A</v>
      </c>
      <c r="DA37" s="70" t="e">
        <f aca="false">$DA$7*$J$2*$J$5*$AB37</f>
        <v>#N/A</v>
      </c>
      <c r="DB37" s="70" t="e">
        <f aca="false">$DA$7*$J$3*$J$5*$AC37</f>
        <v>#N/A</v>
      </c>
      <c r="DC37" s="70"/>
      <c r="DD37" s="70"/>
      <c r="DE37" s="70" t="e">
        <f aca="false">$DF$7*$J$2*$J$5*$AB37</f>
        <v>#N/A</v>
      </c>
      <c r="DF37" s="70" t="e">
        <f aca="false">$DF$7*$J$3*$J$5*$AC37</f>
        <v>#N/A</v>
      </c>
      <c r="DG37" s="70" t="e">
        <f aca="false">$DG$7*$J$2*$J$5*$AB37</f>
        <v>#N/A</v>
      </c>
      <c r="DH37" s="70" t="e">
        <f aca="false">$DG$7*$J$3*$J$5*$AC37</f>
        <v>#N/A</v>
      </c>
      <c r="DI37" s="70" t="e">
        <f aca="false">$DI$7*$J$2*$J$5*$AB37</f>
        <v>#N/A</v>
      </c>
      <c r="DJ37" s="70" t="e">
        <f aca="false">$DI$7*$J$3*$J$5*$AC37</f>
        <v>#N/A</v>
      </c>
      <c r="DM37" s="70" t="e">
        <f aca="false">$DM$7*$J$2*$J$5*$AB37</f>
        <v>#N/A</v>
      </c>
      <c r="DN37" s="70" t="e">
        <f aca="false">$DM$7*$J$3*$J$5*$AC37</f>
        <v>#N/A</v>
      </c>
      <c r="DS37" s="131" t="e">
        <f aca="false">SUM(CI37:CR37,CW37:CX37,DG37:DH37)</f>
        <v>#N/A</v>
      </c>
      <c r="DT37" s="25" t="e">
        <f aca="false">SUM(CI37:CZ37,DC37:DL37)</f>
        <v>#N/A</v>
      </c>
      <c r="DU37" s="131" t="e">
        <f aca="false">SUM(CI37:DR37)</f>
        <v>#N/A</v>
      </c>
      <c r="DZ37" s="70" t="e">
        <f aca="false">$DZ$7*$J$2*$J$5*$AB37</f>
        <v>#N/A</v>
      </c>
      <c r="EA37" s="70" t="e">
        <f aca="false">$DZ$7*$J$3*$J$5*$AC37</f>
        <v>#N/A</v>
      </c>
      <c r="EB37" s="70" t="e">
        <f aca="false">$EB$7*$J$2*$J$5*$AB37</f>
        <v>#N/A</v>
      </c>
      <c r="EC37" s="70" t="e">
        <f aca="false">$EB$7*$J$3*$J$5*$AC37</f>
        <v>#N/A</v>
      </c>
      <c r="ED37" s="70" t="e">
        <f aca="false">$ED$7*$J$2*$J$5*$AB37</f>
        <v>#N/A</v>
      </c>
      <c r="EE37" s="70" t="e">
        <f aca="false">$ED$7*$J$3*$J$5*$AC37</f>
        <v>#N/A</v>
      </c>
      <c r="EH37" s="70" t="e">
        <f aca="false">$EH$7*$J$2*$J$5*$AB37</f>
        <v>#N/A</v>
      </c>
      <c r="EI37" s="70" t="e">
        <f aca="false">$EH$7*$J$3*$J$5*$AC37</f>
        <v>#N/A</v>
      </c>
      <c r="EN37" s="131" t="e">
        <f aca="false">SUM(EB37:EC37)</f>
        <v>#N/A</v>
      </c>
      <c r="EO37" s="25" t="e">
        <f aca="false">SUM(EB37:EE37,EJ37:EM37)</f>
        <v>#N/A</v>
      </c>
      <c r="EP37" s="25" t="e">
        <f aca="false">SUM(DZ37:EM37)</f>
        <v>#N/A</v>
      </c>
    </row>
    <row r="38" customFormat="false" ht="11.25" hidden="false" customHeight="false" outlineLevel="0" collapsed="false">
      <c r="A38" s="51" t="e">
        <f aca="false">VLOOKUP($D38,Curves!$A$2:$I$1700,9)</f>
        <v>#N/A</v>
      </c>
      <c r="B38" s="83" t="e">
        <f aca="false">(1+($A38/2))^(-2*($D38-$A$1)/365.25)</f>
        <v>#N/A</v>
      </c>
      <c r="C38" s="83" t="n">
        <f aca="false">D39-D38</f>
        <v>31</v>
      </c>
      <c r="D38" s="374" t="n">
        <v>37803</v>
      </c>
      <c r="E38" s="375" t="e">
        <f aca="false">VLOOKUP($D38,Curves!$A$2:$H$1700,2)*$B38</f>
        <v>#N/A</v>
      </c>
      <c r="F38" s="51" t="e">
        <f aca="false">VLOOKUP($D38,Curves!$A$2:$H$1700,3)*$B38</f>
        <v>#N/A</v>
      </c>
      <c r="G38" s="51" t="e">
        <f aca="false">VLOOKUP($D38,Curves!$A$2:$H$1700,7)*$B38</f>
        <v>#N/A</v>
      </c>
      <c r="H38" s="51" t="e">
        <f aca="false">VLOOKUP($D38,Curves!$A$2:$H$1700,5)*$B38</f>
        <v>#N/A</v>
      </c>
      <c r="I38" s="51" t="e">
        <f aca="false">VLOOKUP($D38,Curves!$A$2:$H$1700,4)*$B38</f>
        <v>#N/A</v>
      </c>
      <c r="J38" s="376" t="e">
        <f aca="false">VLOOKUP($D38,Curves!$A$2:$H$1700,8)*$B38</f>
        <v>#N/A</v>
      </c>
      <c r="K38" s="51" t="e">
        <f aca="false">($E38+$I38)*$J$5+$J$4</f>
        <v>#N/A</v>
      </c>
      <c r="L38" s="377" t="e">
        <f aca="false">VLOOKUP($D38,Curves!$N$2:$T$2600,2)*$B38</f>
        <v>#N/A</v>
      </c>
      <c r="M38" s="241" t="e">
        <f aca="false">VLOOKUP($D38,Curves!$N$2:$T$2600,3)*$B38</f>
        <v>#N/A</v>
      </c>
      <c r="N38" s="378" t="e">
        <f aca="false">IF($K38&lt;$L38,1,0)</f>
        <v>#N/A</v>
      </c>
      <c r="O38" s="379" t="e">
        <f aca="false">IF($K38&lt;$M38,1,0)</f>
        <v>#N/A</v>
      </c>
      <c r="P38" s="375" t="e">
        <f aca="false">($E38+J38)*$J$5+$J$4</f>
        <v>#N/A</v>
      </c>
      <c r="Q38" s="377" t="e">
        <f aca="false">VLOOKUP($D38,Curves!$N$2:$T$2600,4)*$B38</f>
        <v>#N/A</v>
      </c>
      <c r="R38" s="241" t="e">
        <f aca="false">VLOOKUP($D38,Curves!$N$2:$T$2600,5)*$B38</f>
        <v>#N/A</v>
      </c>
      <c r="S38" s="378" t="e">
        <f aca="false">IF($P38&lt;$Q38,1,0)</f>
        <v>#N/A</v>
      </c>
      <c r="T38" s="379" t="e">
        <f aca="false">IF($P38&lt;$R38,1,0)</f>
        <v>#N/A</v>
      </c>
      <c r="U38" s="380" t="e">
        <f aca="false">($E38+G38)*$J$5+$J$4</f>
        <v>#N/A</v>
      </c>
      <c r="V38" s="380" t="e">
        <f aca="false">($E38+H38)*$J$5+$J$4</f>
        <v>#N/A</v>
      </c>
      <c r="W38" s="380" t="e">
        <f aca="false">($E38+I38)*$J$5+$J$4</f>
        <v>#N/A</v>
      </c>
      <c r="X38" s="269" t="e">
        <f aca="false">VLOOKUP($D38,[5]CurveFetch!$D$8:$S$13000,16,0)*$B38</f>
        <v>#N/A</v>
      </c>
      <c r="Y38" s="241" t="e">
        <f aca="false">VLOOKUP($D38,Curves!$N$2:$T$2600,7)*$B38</f>
        <v>#N/A</v>
      </c>
      <c r="Z38" s="381" t="e">
        <f aca="false">IF($U38&lt;$X38,1,0)</f>
        <v>#N/A</v>
      </c>
      <c r="AA38" s="378" t="e">
        <f aca="false">IF($U38&lt;$Y38,1,0)</f>
        <v>#N/A</v>
      </c>
      <c r="AB38" s="378" t="e">
        <f aca="false">IF($V38&lt;$X38,1,0)</f>
        <v>#N/A</v>
      </c>
      <c r="AC38" s="378" t="e">
        <f aca="false">IF($V38&lt;$X38,1,0)</f>
        <v>#N/A</v>
      </c>
      <c r="AD38" s="378" t="e">
        <f aca="false">IF($W38&lt;$X38,1,0)</f>
        <v>#N/A</v>
      </c>
      <c r="AE38" s="379" t="e">
        <f aca="false">IF($W38&lt;$Y38,1,0)</f>
        <v>#N/A</v>
      </c>
      <c r="AF38" s="70" t="e">
        <f aca="false">$AF$7*$J$2*$J$5*$N38</f>
        <v>#N/A</v>
      </c>
      <c r="AG38" s="70" t="e">
        <f aca="false">$AF$7*$J$2*$J$5*$O38</f>
        <v>#N/A</v>
      </c>
      <c r="AH38" s="70" t="e">
        <f aca="false">$AH$7*$J$2*$J$5*$N38</f>
        <v>#N/A</v>
      </c>
      <c r="AI38" s="70" t="e">
        <f aca="false">$AH$7*$J$2*$J$5*$O38</f>
        <v>#N/A</v>
      </c>
      <c r="AJ38" s="70" t="e">
        <f aca="false">$AJ$7*$J$2*$J$5*$N38</f>
        <v>#N/A</v>
      </c>
      <c r="AK38" s="70" t="e">
        <f aca="false">$AJ$7*$J$2*$J$5*$O38</f>
        <v>#N/A</v>
      </c>
      <c r="AL38" s="70" t="e">
        <f aca="false">$AL$7*$J$2*$J$5*$N38</f>
        <v>#N/A</v>
      </c>
      <c r="AM38" s="70" t="e">
        <f aca="false">$AL$7*$J$3*$J$5*$O38</f>
        <v>#N/A</v>
      </c>
      <c r="AN38" s="70" t="e">
        <f aca="false">$AN$7*$J$2*$J$5*$N38</f>
        <v>#N/A</v>
      </c>
      <c r="AO38" s="70" t="e">
        <f aca="false">$AN$7*$J$3*$J$5*$O38</f>
        <v>#N/A</v>
      </c>
      <c r="AP38" s="70" t="e">
        <f aca="false">$AP$7*$J$2*$J$5*$N38</f>
        <v>#N/A</v>
      </c>
      <c r="AQ38" s="70" t="e">
        <f aca="false">$AN$7*$J$3*$J$5*$O38</f>
        <v>#N/A</v>
      </c>
      <c r="AR38" s="70" t="e">
        <f aca="false">$AR$7*$J$2*$J$5*$N38</f>
        <v>#N/A</v>
      </c>
      <c r="AS38" s="70" t="e">
        <f aca="false">$AR$7*$J$3*$J$5*$O38</f>
        <v>#N/A</v>
      </c>
      <c r="AV38" s="131" t="e">
        <f aca="false">SUM(AF38:AG38,AL38:AM38,AP38:AQ38)</f>
        <v>#N/A</v>
      </c>
      <c r="AW38" s="158" t="e">
        <f aca="false">SUM(AF38:AM38,AP38:AU38)</f>
        <v>#N/A</v>
      </c>
      <c r="AX38" s="131" t="e">
        <f aca="false">SUM(AF38:AU38)</f>
        <v>#N/A</v>
      </c>
      <c r="AY38" s="70" t="e">
        <f aca="false">$AY$7*$J$2*$J$5*$S38</f>
        <v>#N/A</v>
      </c>
      <c r="AZ38" s="70" t="e">
        <f aca="false">$AY$7*$J$3*$J$5*$T38</f>
        <v>#N/A</v>
      </c>
      <c r="BA38" s="70" t="e">
        <f aca="false">$BA$7*$J$2*$J$5*$S38</f>
        <v>#N/A</v>
      </c>
      <c r="BB38" s="70" t="e">
        <f aca="false">$BA$7*$J$3*$J$5*$T38</f>
        <v>#N/A</v>
      </c>
      <c r="BC38" s="70" t="e">
        <f aca="false">$BC$7*$J$2*$J$5*$S38</f>
        <v>#N/A</v>
      </c>
      <c r="BD38" s="70" t="e">
        <f aca="false">$BC$7*$J$3*$J$5*$T38</f>
        <v>#N/A</v>
      </c>
      <c r="BE38" s="70" t="e">
        <f aca="false">$BE$7*$J$2*$J$5*$S38</f>
        <v>#N/A</v>
      </c>
      <c r="BF38" s="70" t="e">
        <f aca="false">$BE$7*$J$3*$J$5*$T38</f>
        <v>#N/A</v>
      </c>
      <c r="BG38" s="70" t="e">
        <f aca="false">$BG$7*$J$2*$J$5*$S38</f>
        <v>#N/A</v>
      </c>
      <c r="BH38" s="70" t="e">
        <f aca="false">$BG$7*$J$3*$J$5*$T38</f>
        <v>#N/A</v>
      </c>
      <c r="BI38" s="70" t="e">
        <f aca="false">$BI$7*$J$2*$J$5*$S38</f>
        <v>#N/A</v>
      </c>
      <c r="BJ38" s="70" t="e">
        <f aca="false">$BI$7*$J$3*$J$5*$T38</f>
        <v>#N/A</v>
      </c>
      <c r="BK38" s="70" t="e">
        <f aca="false">$BK$7*$J$2*$J$5*$S38</f>
        <v>#N/A</v>
      </c>
      <c r="BL38" s="70" t="e">
        <f aca="false">$BK$7*$J$3*$J$5*$T38</f>
        <v>#N/A</v>
      </c>
      <c r="BM38" s="70" t="e">
        <f aca="false">$BM$7*$J$2*$J$5*$S38</f>
        <v>#N/A</v>
      </c>
      <c r="BN38" s="70" t="e">
        <f aca="false">$BM$7*$J$3*$J$5*$T38</f>
        <v>#N/A</v>
      </c>
      <c r="BO38" s="70" t="e">
        <f aca="false">$BO$7*$J$2*$J$5*$S38</f>
        <v>#N/A</v>
      </c>
      <c r="BP38" s="70" t="e">
        <f aca="false">$BO$7*$J$3*$J$5*$T38</f>
        <v>#N/A</v>
      </c>
      <c r="BW38" s="382" t="e">
        <f aca="false">SUM(AY38:BF38,BI38:BL38)</f>
        <v>#N/A</v>
      </c>
      <c r="BX38" s="383" t="e">
        <f aca="false">SUM(AY38:BF38,BI38:BL38,BS38:BV38)</f>
        <v>#N/A</v>
      </c>
      <c r="BY38" s="25" t="e">
        <f aca="false">SUM(AY38:BV38)</f>
        <v>#N/A</v>
      </c>
      <c r="BZ38" s="70" t="e">
        <f aca="false">$BZ$7*$J$2*$J$5*$N38</f>
        <v>#N/A</v>
      </c>
      <c r="CA38" s="70" t="e">
        <f aca="false">$BZ$7*$J$3*$J$5*$O38</f>
        <v>#N/A</v>
      </c>
      <c r="CB38" s="70" t="e">
        <f aca="false">$CB$7*$J$2*$J$5*$N38</f>
        <v>#N/A</v>
      </c>
      <c r="CC38" s="70" t="e">
        <f aca="false">$CB$7*$J$3*$J$5*$O38</f>
        <v>#N/A</v>
      </c>
      <c r="CF38" s="131" t="e">
        <f aca="false">SUM(BZ38:CA38)</f>
        <v>#N/A</v>
      </c>
      <c r="CG38" s="383" t="e">
        <f aca="false">SUM(BZ38:CC38)</f>
        <v>#N/A</v>
      </c>
      <c r="CH38" s="131" t="e">
        <f aca="false">SUM(BZ38:CE38)</f>
        <v>#N/A</v>
      </c>
      <c r="CI38" s="70" t="e">
        <f aca="false">$CI$7*$J$2*$J$5*$AB38</f>
        <v>#N/A</v>
      </c>
      <c r="CJ38" s="70" t="e">
        <f aca="false">$CI$7*$J$3*$J$5*$AC38</f>
        <v>#N/A</v>
      </c>
      <c r="CK38" s="70" t="e">
        <f aca="false">$CK$7*$J$2*$J$5*$AB38</f>
        <v>#N/A</v>
      </c>
      <c r="CL38" s="70" t="e">
        <f aca="false">$CK$7*$J$3*$J$5*$AC38</f>
        <v>#N/A</v>
      </c>
      <c r="CM38" s="70" t="e">
        <f aca="false">$CM$7*$J$2*$J$5*$AB38</f>
        <v>#N/A</v>
      </c>
      <c r="CN38" s="70" t="e">
        <f aca="false">$CM$7*$J$3*$J$5*$AC38</f>
        <v>#N/A</v>
      </c>
      <c r="CO38" s="70" t="e">
        <f aca="false">$CO$7*$J$2*$J$5*$AB38</f>
        <v>#N/A</v>
      </c>
      <c r="CP38" s="70" t="e">
        <f aca="false">$CO$7*$J$3*$J$5*$AC38</f>
        <v>#N/A</v>
      </c>
      <c r="CQ38" s="70" t="e">
        <f aca="false">$CQ$7*$J$2*$J$5*$AB38</f>
        <v>#N/A</v>
      </c>
      <c r="CR38" s="70" t="e">
        <f aca="false">$CQ$7*$J$3*$J$5*$AC38</f>
        <v>#N/A</v>
      </c>
      <c r="CS38" s="70" t="e">
        <f aca="false">$CS$7*$J$2*$J$5*$AB38</f>
        <v>#N/A</v>
      </c>
      <c r="CT38" s="70" t="e">
        <f aca="false">$CS$7*$J$3*$J$5*$AC38</f>
        <v>#N/A</v>
      </c>
      <c r="CU38" s="70" t="e">
        <f aca="false">$CU$7*$J$2*$J$5*$AB38</f>
        <v>#N/A</v>
      </c>
      <c r="CV38" s="70" t="e">
        <f aca="false">$CU$7*$J$3*$J$5*$AC38</f>
        <v>#N/A</v>
      </c>
      <c r="CY38" s="70" t="e">
        <f aca="false">$CY$7*$J$2*$J$5*$AB38</f>
        <v>#N/A</v>
      </c>
      <c r="CZ38" s="70" t="e">
        <f aca="false">$CY$7*$J$3*$J$5*$AC38</f>
        <v>#N/A</v>
      </c>
      <c r="DA38" s="70" t="e">
        <f aca="false">$DA$7*$J$2*$J$5*$AB38</f>
        <v>#N/A</v>
      </c>
      <c r="DB38" s="70" t="e">
        <f aca="false">$DA$7*$J$3*$J$5*$AC38</f>
        <v>#N/A</v>
      </c>
      <c r="DC38" s="70"/>
      <c r="DD38" s="70"/>
      <c r="DE38" s="70" t="e">
        <f aca="false">$DF$7*$J$2*$J$5*$AB38</f>
        <v>#N/A</v>
      </c>
      <c r="DF38" s="70" t="e">
        <f aca="false">$DF$7*$J$3*$J$5*$AC38</f>
        <v>#N/A</v>
      </c>
      <c r="DG38" s="70" t="e">
        <f aca="false">$DG$7*$J$2*$J$5*$AB38</f>
        <v>#N/A</v>
      </c>
      <c r="DH38" s="70" t="e">
        <f aca="false">$DG$7*$J$3*$J$5*$AC38</f>
        <v>#N/A</v>
      </c>
      <c r="DI38" s="70" t="e">
        <f aca="false">$DI$7*$J$2*$J$5*$AB38</f>
        <v>#N/A</v>
      </c>
      <c r="DJ38" s="70" t="e">
        <f aca="false">$DI$7*$J$3*$J$5*$AC38</f>
        <v>#N/A</v>
      </c>
      <c r="DM38" s="70" t="e">
        <f aca="false">$DM$7*$J$2*$J$5*$AB38</f>
        <v>#N/A</v>
      </c>
      <c r="DN38" s="70" t="e">
        <f aca="false">$DM$7*$J$3*$J$5*$AC38</f>
        <v>#N/A</v>
      </c>
      <c r="DS38" s="131" t="e">
        <f aca="false">SUM(CI38:CR38,CW38:CX38,DG38:DH38)</f>
        <v>#N/A</v>
      </c>
      <c r="DT38" s="25" t="e">
        <f aca="false">SUM(CI38:CZ38,DC38:DL38)</f>
        <v>#N/A</v>
      </c>
      <c r="DU38" s="131" t="e">
        <f aca="false">SUM(CI38:DR38)</f>
        <v>#N/A</v>
      </c>
      <c r="DZ38" s="70" t="e">
        <f aca="false">$DZ$7*$J$2*$J$5*$AB38</f>
        <v>#N/A</v>
      </c>
      <c r="EA38" s="70" t="e">
        <f aca="false">$DZ$7*$J$3*$J$5*$AC38</f>
        <v>#N/A</v>
      </c>
      <c r="EB38" s="70" t="e">
        <f aca="false">$EB$7*$J$2*$J$5*$AB38</f>
        <v>#N/A</v>
      </c>
      <c r="EC38" s="70" t="e">
        <f aca="false">$EB$7*$J$3*$J$5*$AC38</f>
        <v>#N/A</v>
      </c>
      <c r="ED38" s="70" t="e">
        <f aca="false">$ED$7*$J$2*$J$5*$AB38</f>
        <v>#N/A</v>
      </c>
      <c r="EE38" s="70" t="e">
        <f aca="false">$ED$7*$J$3*$J$5*$AC38</f>
        <v>#N/A</v>
      </c>
      <c r="EH38" s="70" t="e">
        <f aca="false">$EH$7*$J$2*$J$5*$AB38</f>
        <v>#N/A</v>
      </c>
      <c r="EI38" s="70" t="e">
        <f aca="false">$EH$7*$J$3*$J$5*$AC38</f>
        <v>#N/A</v>
      </c>
      <c r="EN38" s="131" t="e">
        <f aca="false">SUM(EB38:EC38)</f>
        <v>#N/A</v>
      </c>
      <c r="EO38" s="25" t="e">
        <f aca="false">SUM(EB38:EE38,EJ38:EM38)</f>
        <v>#N/A</v>
      </c>
      <c r="EP38" s="25" t="e">
        <f aca="false">SUM(DZ38:EM38)</f>
        <v>#N/A</v>
      </c>
    </row>
    <row r="39" customFormat="false" ht="11.25" hidden="false" customHeight="false" outlineLevel="0" collapsed="false">
      <c r="A39" s="51" t="e">
        <f aca="false">VLOOKUP($D39,Curves!$A$2:$I$1700,9)</f>
        <v>#N/A</v>
      </c>
      <c r="B39" s="83" t="e">
        <f aca="false">(1+($A39/2))^(-2*($D39-$A$1)/365.25)</f>
        <v>#N/A</v>
      </c>
      <c r="C39" s="83" t="n">
        <f aca="false">D40-D39</f>
        <v>31</v>
      </c>
      <c r="D39" s="374" t="n">
        <v>37834</v>
      </c>
      <c r="E39" s="375" t="e">
        <f aca="false">VLOOKUP($D39,Curves!$A$2:$H$1700,2)*$B39</f>
        <v>#N/A</v>
      </c>
      <c r="F39" s="51" t="e">
        <f aca="false">VLOOKUP($D39,Curves!$A$2:$H$1700,3)*$B39</f>
        <v>#N/A</v>
      </c>
      <c r="G39" s="51" t="e">
        <f aca="false">VLOOKUP($D39,Curves!$A$2:$H$1700,7)*$B39</f>
        <v>#N/A</v>
      </c>
      <c r="H39" s="51" t="e">
        <f aca="false">VLOOKUP($D39,Curves!$A$2:$H$1700,5)*$B39</f>
        <v>#N/A</v>
      </c>
      <c r="I39" s="51" t="e">
        <f aca="false">VLOOKUP($D39,Curves!$A$2:$H$1700,4)*$B39</f>
        <v>#N/A</v>
      </c>
      <c r="J39" s="376" t="e">
        <f aca="false">VLOOKUP($D39,Curves!$A$2:$H$1700,8)*$B39</f>
        <v>#N/A</v>
      </c>
      <c r="K39" s="51" t="e">
        <f aca="false">($E39+$I39)*$J$5+$J$4</f>
        <v>#N/A</v>
      </c>
      <c r="L39" s="377" t="e">
        <f aca="false">VLOOKUP($D39,Curves!$N$2:$T$2600,2)*$B39</f>
        <v>#N/A</v>
      </c>
      <c r="M39" s="241" t="e">
        <f aca="false">VLOOKUP($D39,Curves!$N$2:$T$2600,3)*$B39</f>
        <v>#N/A</v>
      </c>
      <c r="N39" s="378" t="e">
        <f aca="false">IF($K39&lt;$L39,1,0)</f>
        <v>#N/A</v>
      </c>
      <c r="O39" s="379" t="e">
        <f aca="false">IF($K39&lt;$M39,1,0)</f>
        <v>#N/A</v>
      </c>
      <c r="P39" s="375" t="e">
        <f aca="false">($E39+J39)*$J$5+$J$4</f>
        <v>#N/A</v>
      </c>
      <c r="Q39" s="377" t="e">
        <f aca="false">VLOOKUP($D39,Curves!$N$2:$T$2600,4)*$B39</f>
        <v>#N/A</v>
      </c>
      <c r="R39" s="241" t="e">
        <f aca="false">VLOOKUP($D39,Curves!$N$2:$T$2600,5)*$B39</f>
        <v>#N/A</v>
      </c>
      <c r="S39" s="378" t="e">
        <f aca="false">IF($P39&lt;$Q39,1,0)</f>
        <v>#N/A</v>
      </c>
      <c r="T39" s="379" t="e">
        <f aca="false">IF($P39&lt;$R39,1,0)</f>
        <v>#N/A</v>
      </c>
      <c r="U39" s="380" t="e">
        <f aca="false">($E39+G39)*$J$5+$J$4</f>
        <v>#N/A</v>
      </c>
      <c r="V39" s="380" t="e">
        <f aca="false">($E39+H39)*$J$5+$J$4</f>
        <v>#N/A</v>
      </c>
      <c r="W39" s="380" t="e">
        <f aca="false">($E39+I39)*$J$5+$J$4</f>
        <v>#N/A</v>
      </c>
      <c r="X39" s="269" t="e">
        <f aca="false">VLOOKUP($D39,[5]CurveFetch!$D$8:$S$13000,16,0)*$B39</f>
        <v>#N/A</v>
      </c>
      <c r="Y39" s="241" t="e">
        <f aca="false">VLOOKUP($D39,Curves!$N$2:$T$2600,7)*$B39</f>
        <v>#N/A</v>
      </c>
      <c r="Z39" s="381" t="e">
        <f aca="false">IF($U39&lt;$X39,1,0)</f>
        <v>#N/A</v>
      </c>
      <c r="AA39" s="378" t="e">
        <f aca="false">IF($U39&lt;$Y39,1,0)</f>
        <v>#N/A</v>
      </c>
      <c r="AB39" s="378" t="e">
        <f aca="false">IF($V39&lt;$X39,1,0)</f>
        <v>#N/A</v>
      </c>
      <c r="AC39" s="378" t="e">
        <f aca="false">IF($V39&lt;$X39,1,0)</f>
        <v>#N/A</v>
      </c>
      <c r="AD39" s="378" t="e">
        <f aca="false">IF($W39&lt;$X39,1,0)</f>
        <v>#N/A</v>
      </c>
      <c r="AE39" s="379" t="e">
        <f aca="false">IF($W39&lt;$Y39,1,0)</f>
        <v>#N/A</v>
      </c>
      <c r="AF39" s="70" t="e">
        <f aca="false">$AF$7*$J$2*$J$5*$N39</f>
        <v>#N/A</v>
      </c>
      <c r="AG39" s="70" t="e">
        <f aca="false">$AF$7*$J$2*$J$5*$O39</f>
        <v>#N/A</v>
      </c>
      <c r="AH39" s="70" t="e">
        <f aca="false">$AH$7*$J$2*$J$5*$N39</f>
        <v>#N/A</v>
      </c>
      <c r="AI39" s="70" t="e">
        <f aca="false">$AH$7*$J$2*$J$5*$O39</f>
        <v>#N/A</v>
      </c>
      <c r="AJ39" s="70" t="e">
        <f aca="false">$AJ$7*$J$2*$J$5*$N39</f>
        <v>#N/A</v>
      </c>
      <c r="AK39" s="70" t="e">
        <f aca="false">$AJ$7*$J$2*$J$5*$O39</f>
        <v>#N/A</v>
      </c>
      <c r="AL39" s="70" t="e">
        <f aca="false">$AL$7*$J$2*$J$5*$N39</f>
        <v>#N/A</v>
      </c>
      <c r="AM39" s="70" t="e">
        <f aca="false">$AL$7*$J$3*$J$5*$O39</f>
        <v>#N/A</v>
      </c>
      <c r="AN39" s="70" t="e">
        <f aca="false">$AN$7*$J$2*$J$5*$N39</f>
        <v>#N/A</v>
      </c>
      <c r="AO39" s="70" t="e">
        <f aca="false">$AN$7*$J$3*$J$5*$O39</f>
        <v>#N/A</v>
      </c>
      <c r="AP39" s="70" t="e">
        <f aca="false">$AP$7*$J$2*$J$5*$N39</f>
        <v>#N/A</v>
      </c>
      <c r="AQ39" s="70" t="e">
        <f aca="false">$AN$7*$J$3*$J$5*$O39</f>
        <v>#N/A</v>
      </c>
      <c r="AR39" s="70" t="e">
        <f aca="false">$AR$7*$J$2*$J$5*$N39</f>
        <v>#N/A</v>
      </c>
      <c r="AS39" s="70" t="e">
        <f aca="false">$AR$7*$J$3*$J$5*$O39</f>
        <v>#N/A</v>
      </c>
      <c r="AV39" s="131" t="e">
        <f aca="false">SUM(AF39:AG39,AL39:AM39,AP39:AQ39)</f>
        <v>#N/A</v>
      </c>
      <c r="AW39" s="158" t="e">
        <f aca="false">SUM(AF39:AM39,AP39:AU39)</f>
        <v>#N/A</v>
      </c>
      <c r="AX39" s="131" t="e">
        <f aca="false">SUM(AF39:AU39)</f>
        <v>#N/A</v>
      </c>
      <c r="AY39" s="70" t="e">
        <f aca="false">$AY$7*$J$2*$J$5*$S39</f>
        <v>#N/A</v>
      </c>
      <c r="AZ39" s="70" t="e">
        <f aca="false">$AY$7*$J$3*$J$5*$T39</f>
        <v>#N/A</v>
      </c>
      <c r="BA39" s="70" t="e">
        <f aca="false">$BA$7*$J$2*$J$5*$S39</f>
        <v>#N/A</v>
      </c>
      <c r="BB39" s="70" t="e">
        <f aca="false">$BA$7*$J$3*$J$5*$T39</f>
        <v>#N/A</v>
      </c>
      <c r="BC39" s="70" t="e">
        <f aca="false">$BC$7*$J$2*$J$5*$S39</f>
        <v>#N/A</v>
      </c>
      <c r="BD39" s="70" t="e">
        <f aca="false">$BC$7*$J$3*$J$5*$T39</f>
        <v>#N/A</v>
      </c>
      <c r="BE39" s="70" t="e">
        <f aca="false">$BE$7*$J$2*$J$5*$S39</f>
        <v>#N/A</v>
      </c>
      <c r="BF39" s="70" t="e">
        <f aca="false">$BE$7*$J$3*$J$5*$T39</f>
        <v>#N/A</v>
      </c>
      <c r="BG39" s="70" t="e">
        <f aca="false">$BG$7*$J$2*$J$5*$S39</f>
        <v>#N/A</v>
      </c>
      <c r="BH39" s="70" t="e">
        <f aca="false">$BG$7*$J$3*$J$5*$T39</f>
        <v>#N/A</v>
      </c>
      <c r="BI39" s="70" t="e">
        <f aca="false">$BI$7*$J$2*$J$5*$S39</f>
        <v>#N/A</v>
      </c>
      <c r="BJ39" s="70" t="e">
        <f aca="false">$BI$7*$J$3*$J$5*$T39</f>
        <v>#N/A</v>
      </c>
      <c r="BK39" s="70" t="e">
        <f aca="false">$BK$7*$J$2*$J$5*$S39</f>
        <v>#N/A</v>
      </c>
      <c r="BL39" s="70" t="e">
        <f aca="false">$BK$7*$J$3*$J$5*$T39</f>
        <v>#N/A</v>
      </c>
      <c r="BM39" s="70" t="e">
        <f aca="false">$BM$7*$J$2*$J$5*$S39</f>
        <v>#N/A</v>
      </c>
      <c r="BN39" s="70" t="e">
        <f aca="false">$BM$7*$J$3*$J$5*$T39</f>
        <v>#N/A</v>
      </c>
      <c r="BO39" s="70" t="e">
        <f aca="false">$BO$7*$J$2*$J$5*$S39</f>
        <v>#N/A</v>
      </c>
      <c r="BP39" s="70" t="e">
        <f aca="false">$BO$7*$J$3*$J$5*$T39</f>
        <v>#N/A</v>
      </c>
      <c r="BW39" s="382" t="e">
        <f aca="false">SUM(AY39:BF39,BI39:BL39)</f>
        <v>#N/A</v>
      </c>
      <c r="BX39" s="383" t="e">
        <f aca="false">SUM(AY39:BF39,BI39:BL39,BS39:BV39)</f>
        <v>#N/A</v>
      </c>
      <c r="BY39" s="25" t="e">
        <f aca="false">SUM(AY39:BV39)</f>
        <v>#N/A</v>
      </c>
      <c r="BZ39" s="70" t="e">
        <f aca="false">$BZ$7*$J$2*$J$5*$N39</f>
        <v>#N/A</v>
      </c>
      <c r="CA39" s="70" t="e">
        <f aca="false">$BZ$7*$J$3*$J$5*$O39</f>
        <v>#N/A</v>
      </c>
      <c r="CB39" s="70" t="e">
        <f aca="false">$CB$7*$J$2*$J$5*$N39</f>
        <v>#N/A</v>
      </c>
      <c r="CC39" s="70" t="e">
        <f aca="false">$CB$7*$J$3*$J$5*$O39</f>
        <v>#N/A</v>
      </c>
      <c r="CF39" s="131" t="e">
        <f aca="false">SUM(BZ39:CA39)</f>
        <v>#N/A</v>
      </c>
      <c r="CG39" s="383" t="e">
        <f aca="false">SUM(BZ39:CC39)</f>
        <v>#N/A</v>
      </c>
      <c r="CH39" s="131" t="e">
        <f aca="false">SUM(BZ39:CE39)</f>
        <v>#N/A</v>
      </c>
      <c r="CI39" s="70" t="e">
        <f aca="false">$CI$7*$J$2*$J$5*$AB39</f>
        <v>#N/A</v>
      </c>
      <c r="CJ39" s="70" t="e">
        <f aca="false">$CI$7*$J$3*$J$5*$AC39</f>
        <v>#N/A</v>
      </c>
      <c r="CK39" s="70" t="e">
        <f aca="false">$CK$7*$J$2*$J$5*$AB39</f>
        <v>#N/A</v>
      </c>
      <c r="CL39" s="70" t="e">
        <f aca="false">$CK$7*$J$3*$J$5*$AC39</f>
        <v>#N/A</v>
      </c>
      <c r="CM39" s="70" t="e">
        <f aca="false">$CM$7*$J$2*$J$5*$AB39</f>
        <v>#N/A</v>
      </c>
      <c r="CN39" s="70" t="e">
        <f aca="false">$CM$7*$J$3*$J$5*$AC39</f>
        <v>#N/A</v>
      </c>
      <c r="CO39" s="70" t="e">
        <f aca="false">$CO$7*$J$2*$J$5*$AB39</f>
        <v>#N/A</v>
      </c>
      <c r="CP39" s="70" t="e">
        <f aca="false">$CO$7*$J$3*$J$5*$AC39</f>
        <v>#N/A</v>
      </c>
      <c r="CQ39" s="70" t="e">
        <f aca="false">$CQ$7*$J$2*$J$5*$AB39</f>
        <v>#N/A</v>
      </c>
      <c r="CR39" s="70" t="e">
        <f aca="false">$CQ$7*$J$3*$J$5*$AC39</f>
        <v>#N/A</v>
      </c>
      <c r="CS39" s="70" t="e">
        <f aca="false">$CS$7*$J$2*$J$5*$AB39</f>
        <v>#N/A</v>
      </c>
      <c r="CT39" s="70" t="e">
        <f aca="false">$CS$7*$J$3*$J$5*$AC39</f>
        <v>#N/A</v>
      </c>
      <c r="CU39" s="70" t="e">
        <f aca="false">$CU$7*$J$2*$J$5*$AB39</f>
        <v>#N/A</v>
      </c>
      <c r="CV39" s="70" t="e">
        <f aca="false">$CU$7*$J$3*$J$5*$AC39</f>
        <v>#N/A</v>
      </c>
      <c r="CW39" s="70" t="e">
        <f aca="false">$CW$7*$J$2*$J$5*$AB39</f>
        <v>#N/A</v>
      </c>
      <c r="CX39" s="70" t="e">
        <f aca="false">$CW$7*$J$3*$J$5*$AC39</f>
        <v>#N/A</v>
      </c>
      <c r="CY39" s="70" t="e">
        <f aca="false">$CY$7*$J$2*$J$5*$AB39</f>
        <v>#N/A</v>
      </c>
      <c r="CZ39" s="70" t="e">
        <f aca="false">$CY$7*$J$3*$J$5*$AC39</f>
        <v>#N/A</v>
      </c>
      <c r="DA39" s="70" t="e">
        <f aca="false">$DA$7*$J$2*$J$5*$AB39</f>
        <v>#N/A</v>
      </c>
      <c r="DB39" s="70" t="e">
        <f aca="false">$DA$7*$J$3*$J$5*$AC39</f>
        <v>#N/A</v>
      </c>
      <c r="DC39" s="70"/>
      <c r="DD39" s="70"/>
      <c r="DE39" s="70" t="e">
        <f aca="false">$DF$7*$J$2*$J$5*$AB39</f>
        <v>#N/A</v>
      </c>
      <c r="DF39" s="70" t="e">
        <f aca="false">$DF$7*$J$3*$J$5*$AC39</f>
        <v>#N/A</v>
      </c>
      <c r="DG39" s="70" t="e">
        <f aca="false">$DG$7*$J$2*$J$5*$AB39</f>
        <v>#N/A</v>
      </c>
      <c r="DH39" s="70" t="e">
        <f aca="false">$DG$7*$J$3*$J$5*$AC39</f>
        <v>#N/A</v>
      </c>
      <c r="DI39" s="70" t="e">
        <f aca="false">$DI$7*$J$2*$J$5*$AB39</f>
        <v>#N/A</v>
      </c>
      <c r="DJ39" s="70" t="e">
        <f aca="false">$DI$7*$J$3*$J$5*$AC39</f>
        <v>#N/A</v>
      </c>
      <c r="DM39" s="70" t="e">
        <f aca="false">$DM$7*$J$2*$J$5*$AB39</f>
        <v>#N/A</v>
      </c>
      <c r="DN39" s="70" t="e">
        <f aca="false">$DM$7*$J$3*$J$5*$AC39</f>
        <v>#N/A</v>
      </c>
      <c r="DS39" s="131" t="e">
        <f aca="false">SUM(CI39:CR39,CW39:CX39,DG39:DH39)</f>
        <v>#N/A</v>
      </c>
      <c r="DT39" s="25" t="e">
        <f aca="false">SUM(CI39:CZ39,DC39:DL39)</f>
        <v>#N/A</v>
      </c>
      <c r="DU39" s="131" t="e">
        <f aca="false">SUM(CI39:DR39)</f>
        <v>#N/A</v>
      </c>
      <c r="DZ39" s="70" t="e">
        <f aca="false">$DZ$7*$J$2*$J$5*$AB39</f>
        <v>#N/A</v>
      </c>
      <c r="EA39" s="70" t="e">
        <f aca="false">$DZ$7*$J$3*$J$5*$AC39</f>
        <v>#N/A</v>
      </c>
      <c r="EB39" s="70" t="e">
        <f aca="false">$EB$7*$J$2*$J$5*$AB39</f>
        <v>#N/A</v>
      </c>
      <c r="EC39" s="70" t="e">
        <f aca="false">$EB$7*$J$3*$J$5*$AC39</f>
        <v>#N/A</v>
      </c>
      <c r="ED39" s="70" t="e">
        <f aca="false">$ED$7*$J$2*$J$5*$AB39</f>
        <v>#N/A</v>
      </c>
      <c r="EE39" s="70" t="e">
        <f aca="false">$ED$7*$J$3*$J$5*$AC39</f>
        <v>#N/A</v>
      </c>
      <c r="EH39" s="70" t="e">
        <f aca="false">$EH$7*$J$2*$J$5*$AB39</f>
        <v>#N/A</v>
      </c>
      <c r="EI39" s="70" t="e">
        <f aca="false">$EH$7*$J$3*$J$5*$AC39</f>
        <v>#N/A</v>
      </c>
      <c r="EN39" s="131" t="e">
        <f aca="false">SUM(EB39:EC39)</f>
        <v>#N/A</v>
      </c>
      <c r="EO39" s="25" t="e">
        <f aca="false">SUM(EB39:EE39,EJ39:EM39)</f>
        <v>#N/A</v>
      </c>
      <c r="EP39" s="25" t="e">
        <f aca="false">SUM(DZ39:EM39)</f>
        <v>#N/A</v>
      </c>
    </row>
    <row r="40" customFormat="false" ht="11.25" hidden="false" customHeight="false" outlineLevel="0" collapsed="false">
      <c r="A40" s="51" t="e">
        <f aca="false">VLOOKUP($D40,Curves!$A$2:$I$1700,9)</f>
        <v>#N/A</v>
      </c>
      <c r="B40" s="83" t="e">
        <f aca="false">(1+($A40/2))^(-2*($D40-$A$1)/365.25)</f>
        <v>#N/A</v>
      </c>
      <c r="C40" s="83" t="n">
        <f aca="false">D41-D40</f>
        <v>30</v>
      </c>
      <c r="D40" s="374" t="n">
        <v>37865</v>
      </c>
      <c r="E40" s="375" t="e">
        <f aca="false">VLOOKUP($D40,Curves!$A$2:$H$1700,2)*$B40</f>
        <v>#N/A</v>
      </c>
      <c r="F40" s="51" t="e">
        <f aca="false">VLOOKUP($D40,Curves!$A$2:$H$1700,3)*$B40</f>
        <v>#N/A</v>
      </c>
      <c r="G40" s="51" t="e">
        <f aca="false">VLOOKUP($D40,Curves!$A$2:$H$1700,7)*$B40</f>
        <v>#N/A</v>
      </c>
      <c r="H40" s="51" t="e">
        <f aca="false">VLOOKUP($D40,Curves!$A$2:$H$1700,5)*$B40</f>
        <v>#N/A</v>
      </c>
      <c r="I40" s="51" t="e">
        <f aca="false">VLOOKUP($D40,Curves!$A$2:$H$1700,4)*$B40</f>
        <v>#N/A</v>
      </c>
      <c r="J40" s="376" t="e">
        <f aca="false">VLOOKUP($D40,Curves!$A$2:$H$1700,8)*$B40</f>
        <v>#N/A</v>
      </c>
      <c r="K40" s="51" t="e">
        <f aca="false">($E40+$I40)*$J$5+$J$4</f>
        <v>#N/A</v>
      </c>
      <c r="L40" s="377" t="e">
        <f aca="false">VLOOKUP($D40,Curves!$N$2:$T$2600,2)*$B40</f>
        <v>#N/A</v>
      </c>
      <c r="M40" s="241" t="e">
        <f aca="false">VLOOKUP($D40,Curves!$N$2:$T$2600,3)*$B40</f>
        <v>#N/A</v>
      </c>
      <c r="N40" s="378" t="e">
        <f aca="false">IF($K40&lt;$L40,1,0)</f>
        <v>#N/A</v>
      </c>
      <c r="O40" s="379" t="e">
        <f aca="false">IF($K40&lt;$M40,1,0)</f>
        <v>#N/A</v>
      </c>
      <c r="P40" s="375" t="e">
        <f aca="false">($E40+J40)*$J$5+$J$4</f>
        <v>#N/A</v>
      </c>
      <c r="Q40" s="377" t="e">
        <f aca="false">VLOOKUP($D40,Curves!$N$2:$T$2600,4)*$B40</f>
        <v>#N/A</v>
      </c>
      <c r="R40" s="241" t="e">
        <f aca="false">VLOOKUP($D40,Curves!$N$2:$T$2600,5)*$B40</f>
        <v>#N/A</v>
      </c>
      <c r="S40" s="378" t="e">
        <f aca="false">IF($P40&lt;$Q40,1,0)</f>
        <v>#N/A</v>
      </c>
      <c r="T40" s="379" t="e">
        <f aca="false">IF($P40&lt;$R40,1,0)</f>
        <v>#N/A</v>
      </c>
      <c r="U40" s="380" t="e">
        <f aca="false">($E40+G40)*$J$5+$J$4</f>
        <v>#N/A</v>
      </c>
      <c r="V40" s="380" t="e">
        <f aca="false">($E40+H40)*$J$5+$J$4</f>
        <v>#N/A</v>
      </c>
      <c r="W40" s="380" t="e">
        <f aca="false">($E40+I40)*$J$5+$J$4</f>
        <v>#N/A</v>
      </c>
      <c r="X40" s="269" t="e">
        <f aca="false">VLOOKUP($D40,[5]CurveFetch!$D$8:$S$13000,16,0)*$B40</f>
        <v>#N/A</v>
      </c>
      <c r="Y40" s="241" t="e">
        <f aca="false">VLOOKUP($D40,Curves!$N$2:$T$2600,7)*$B40</f>
        <v>#N/A</v>
      </c>
      <c r="Z40" s="381" t="e">
        <f aca="false">IF($U40&lt;$X40,1,0)</f>
        <v>#N/A</v>
      </c>
      <c r="AA40" s="378" t="e">
        <f aca="false">IF($U40&lt;$Y40,1,0)</f>
        <v>#N/A</v>
      </c>
      <c r="AB40" s="378" t="e">
        <f aca="false">IF($V40&lt;$X40,1,0)</f>
        <v>#N/A</v>
      </c>
      <c r="AC40" s="378" t="e">
        <f aca="false">IF($V40&lt;$X40,1,0)</f>
        <v>#N/A</v>
      </c>
      <c r="AD40" s="378" t="e">
        <f aca="false">IF($W40&lt;$X40,1,0)</f>
        <v>#N/A</v>
      </c>
      <c r="AE40" s="379" t="e">
        <f aca="false">IF($W40&lt;$Y40,1,0)</f>
        <v>#N/A</v>
      </c>
      <c r="AF40" s="70" t="e">
        <f aca="false">$AF$7*$J$2*$J$5*$N40</f>
        <v>#N/A</v>
      </c>
      <c r="AG40" s="70" t="e">
        <f aca="false">$AF$7*$J$2*$J$5*$O40</f>
        <v>#N/A</v>
      </c>
      <c r="AH40" s="70" t="e">
        <f aca="false">$AH$7*$J$2*$J$5*$N40</f>
        <v>#N/A</v>
      </c>
      <c r="AI40" s="70" t="e">
        <f aca="false">$AH$7*$J$2*$J$5*$O40</f>
        <v>#N/A</v>
      </c>
      <c r="AJ40" s="70" t="e">
        <f aca="false">$AJ$7*$J$2*$J$5*$N40</f>
        <v>#N/A</v>
      </c>
      <c r="AK40" s="70" t="e">
        <f aca="false">$AJ$7*$J$2*$J$5*$O40</f>
        <v>#N/A</v>
      </c>
      <c r="AL40" s="70" t="e">
        <f aca="false">$AL$7*$J$2*$J$5*$N40</f>
        <v>#N/A</v>
      </c>
      <c r="AM40" s="70" t="e">
        <f aca="false">$AL$7*$J$3*$J$5*$O40</f>
        <v>#N/A</v>
      </c>
      <c r="AN40" s="70" t="e">
        <f aca="false">$AN$7*$J$2*$J$5*$N40</f>
        <v>#N/A</v>
      </c>
      <c r="AO40" s="70" t="e">
        <f aca="false">$AN$7*$J$3*$J$5*$O40</f>
        <v>#N/A</v>
      </c>
      <c r="AP40" s="70" t="e">
        <f aca="false">$AP$7*$J$2*$J$5*$N40</f>
        <v>#N/A</v>
      </c>
      <c r="AQ40" s="70" t="e">
        <f aca="false">$AN$7*$J$3*$J$5*$O40</f>
        <v>#N/A</v>
      </c>
      <c r="AR40" s="70" t="e">
        <f aca="false">$AR$7*$J$2*$J$5*$N40</f>
        <v>#N/A</v>
      </c>
      <c r="AS40" s="70" t="e">
        <f aca="false">$AR$7*$J$3*$J$5*$O40</f>
        <v>#N/A</v>
      </c>
      <c r="AV40" s="131" t="e">
        <f aca="false">SUM(AF40:AG40,AL40:AM40,AP40:AQ40)</f>
        <v>#N/A</v>
      </c>
      <c r="AW40" s="158" t="e">
        <f aca="false">SUM(AF40:AM40,AP40:AU40)</f>
        <v>#N/A</v>
      </c>
      <c r="AX40" s="131" t="e">
        <f aca="false">SUM(AF40:AU40)</f>
        <v>#N/A</v>
      </c>
      <c r="AY40" s="70" t="e">
        <f aca="false">$AY$7*$J$2*$J$5*$S40</f>
        <v>#N/A</v>
      </c>
      <c r="AZ40" s="70" t="e">
        <f aca="false">$AY$7*$J$3*$J$5*$T40</f>
        <v>#N/A</v>
      </c>
      <c r="BA40" s="70" t="e">
        <f aca="false">$BA$7*$J$2*$J$5*$S40</f>
        <v>#N/A</v>
      </c>
      <c r="BB40" s="70" t="e">
        <f aca="false">$BA$7*$J$3*$J$5*$T40</f>
        <v>#N/A</v>
      </c>
      <c r="BC40" s="70" t="e">
        <f aca="false">$BC$7*$J$2*$J$5*$S40</f>
        <v>#N/A</v>
      </c>
      <c r="BD40" s="70" t="e">
        <f aca="false">$BC$7*$J$3*$J$5*$T40</f>
        <v>#N/A</v>
      </c>
      <c r="BE40" s="70" t="e">
        <f aca="false">$BE$7*$J$2*$J$5*$S40</f>
        <v>#N/A</v>
      </c>
      <c r="BF40" s="70" t="e">
        <f aca="false">$BE$7*$J$3*$J$5*$T40</f>
        <v>#N/A</v>
      </c>
      <c r="BG40" s="70" t="e">
        <f aca="false">$BG$7*$J$2*$J$5*$S40</f>
        <v>#N/A</v>
      </c>
      <c r="BH40" s="70" t="e">
        <f aca="false">$BG$7*$J$3*$J$5*$T40</f>
        <v>#N/A</v>
      </c>
      <c r="BI40" s="70" t="e">
        <f aca="false">$BI$7*$J$2*$J$5*$S40</f>
        <v>#N/A</v>
      </c>
      <c r="BJ40" s="70" t="e">
        <f aca="false">$BI$7*$J$3*$J$5*$T40</f>
        <v>#N/A</v>
      </c>
      <c r="BK40" s="70" t="e">
        <f aca="false">$BK$7*$J$2*$J$5*$S40</f>
        <v>#N/A</v>
      </c>
      <c r="BL40" s="70" t="e">
        <f aca="false">$BK$7*$J$3*$J$5*$T40</f>
        <v>#N/A</v>
      </c>
      <c r="BM40" s="70" t="e">
        <f aca="false">$BM$7*$J$2*$J$5*$S40</f>
        <v>#N/A</v>
      </c>
      <c r="BN40" s="70" t="e">
        <f aca="false">$BM$7*$J$3*$J$5*$T40</f>
        <v>#N/A</v>
      </c>
      <c r="BO40" s="70" t="e">
        <f aca="false">$BO$7*$J$2*$J$5*$S40</f>
        <v>#N/A</v>
      </c>
      <c r="BP40" s="70" t="e">
        <f aca="false">$BO$7*$J$3*$J$5*$T40</f>
        <v>#N/A</v>
      </c>
      <c r="BQ40" s="70" t="e">
        <f aca="false">$BQ$7*$J$2*$J$5*$S40</f>
        <v>#N/A</v>
      </c>
      <c r="BR40" s="70" t="e">
        <f aca="false">$BQ$7*$J$3*$J$5*$T40</f>
        <v>#N/A</v>
      </c>
      <c r="BS40" s="70"/>
      <c r="BT40" s="70"/>
      <c r="BU40" s="70"/>
      <c r="BV40" s="70"/>
      <c r="BW40" s="382" t="e">
        <f aca="false">SUM(AY40:BF40,BI40:BL40)</f>
        <v>#N/A</v>
      </c>
      <c r="BX40" s="383" t="e">
        <f aca="false">SUM(AY40:BF40,BI40:BL40,BS40:BV40)</f>
        <v>#N/A</v>
      </c>
      <c r="BY40" s="25" t="e">
        <f aca="false">SUM(AY40:BV40)</f>
        <v>#N/A</v>
      </c>
      <c r="BZ40" s="70" t="e">
        <f aca="false">$BZ$7*$J$2*$J$5*$N40</f>
        <v>#N/A</v>
      </c>
      <c r="CA40" s="70" t="e">
        <f aca="false">$BZ$7*$J$3*$J$5*$O40</f>
        <v>#N/A</v>
      </c>
      <c r="CB40" s="70" t="e">
        <f aca="false">$CB$7*$J$2*$J$5*$N40</f>
        <v>#N/A</v>
      </c>
      <c r="CC40" s="70" t="e">
        <f aca="false">$CB$7*$J$3*$J$5*$O40</f>
        <v>#N/A</v>
      </c>
      <c r="CD40" s="70"/>
      <c r="CE40" s="70"/>
      <c r="CF40" s="131" t="e">
        <f aca="false">SUM(BZ40:CA40)</f>
        <v>#N/A</v>
      </c>
      <c r="CG40" s="383" t="e">
        <f aca="false">SUM(BZ40:CC40)</f>
        <v>#N/A</v>
      </c>
      <c r="CH40" s="131" t="e">
        <f aca="false">SUM(BZ40:CE40)</f>
        <v>#N/A</v>
      </c>
      <c r="CI40" s="70" t="e">
        <f aca="false">$CI$7*$J$2*$J$5*$AB40</f>
        <v>#N/A</v>
      </c>
      <c r="CJ40" s="70" t="e">
        <f aca="false">$CI$7*$J$3*$J$5*$AC40</f>
        <v>#N/A</v>
      </c>
      <c r="CK40" s="70" t="e">
        <f aca="false">$CK$7*$J$2*$J$5*$AB40</f>
        <v>#N/A</v>
      </c>
      <c r="CL40" s="70" t="e">
        <f aca="false">$CK$7*$J$3*$J$5*$AC40</f>
        <v>#N/A</v>
      </c>
      <c r="CM40" s="70" t="e">
        <f aca="false">$CM$7*$J$2*$J$5*$AB40</f>
        <v>#N/A</v>
      </c>
      <c r="CN40" s="70" t="e">
        <f aca="false">$CM$7*$J$3*$J$5*$AC40</f>
        <v>#N/A</v>
      </c>
      <c r="CO40" s="70" t="e">
        <f aca="false">$CO$7*$J$2*$J$5*$AB40</f>
        <v>#N/A</v>
      </c>
      <c r="CP40" s="70" t="e">
        <f aca="false">$CO$7*$J$3*$J$5*$AC40</f>
        <v>#N/A</v>
      </c>
      <c r="CQ40" s="70" t="e">
        <f aca="false">$CQ$7*$J$2*$J$5*$AB40</f>
        <v>#N/A</v>
      </c>
      <c r="CR40" s="70" t="e">
        <f aca="false">$CQ$7*$J$3*$J$5*$AC40</f>
        <v>#N/A</v>
      </c>
      <c r="CS40" s="70" t="e">
        <f aca="false">$CS$7*$J$2*$J$5*$AB40</f>
        <v>#N/A</v>
      </c>
      <c r="CT40" s="70" t="e">
        <f aca="false">$CS$7*$J$3*$J$5*$AC40</f>
        <v>#N/A</v>
      </c>
      <c r="CU40" s="70" t="e">
        <f aca="false">$CU$7*$J$2*$J$5*$AB40</f>
        <v>#N/A</v>
      </c>
      <c r="CV40" s="70" t="e">
        <f aca="false">$CU$7*$J$3*$J$5*$AC40</f>
        <v>#N/A</v>
      </c>
      <c r="CW40" s="70" t="e">
        <f aca="false">$CW$7*$J$2*$J$5*$AB40</f>
        <v>#N/A</v>
      </c>
      <c r="CX40" s="70" t="e">
        <f aca="false">$CW$7*$J$3*$J$5*$AC40</f>
        <v>#N/A</v>
      </c>
      <c r="CY40" s="70" t="e">
        <f aca="false">$CY$7*$J$2*$J$5*$AB40</f>
        <v>#N/A</v>
      </c>
      <c r="CZ40" s="70" t="e">
        <f aca="false">$CY$7*$J$3*$J$5*$AC40</f>
        <v>#N/A</v>
      </c>
      <c r="DA40" s="70" t="e">
        <f aca="false">$DA$7*$J$2*$J$5*$AB40</f>
        <v>#N/A</v>
      </c>
      <c r="DB40" s="70" t="e">
        <f aca="false">$DA$7*$J$3*$J$5*$AC40</f>
        <v>#N/A</v>
      </c>
      <c r="DC40" s="70"/>
      <c r="DD40" s="70"/>
      <c r="DE40" s="70" t="e">
        <f aca="false">$DF$7*$J$2*$J$5*$AB40</f>
        <v>#N/A</v>
      </c>
      <c r="DF40" s="70" t="e">
        <f aca="false">$DF$7*$J$3*$J$5*$AC40</f>
        <v>#N/A</v>
      </c>
      <c r="DG40" s="70" t="e">
        <f aca="false">$DG$7*$J$2*$J$5*$AB40</f>
        <v>#N/A</v>
      </c>
      <c r="DH40" s="70" t="e">
        <f aca="false">$DG$7*$J$3*$J$5*$AC40</f>
        <v>#N/A</v>
      </c>
      <c r="DI40" s="70" t="e">
        <f aca="false">$DI$7*$J$2*$J$5*$AB40</f>
        <v>#N/A</v>
      </c>
      <c r="DJ40" s="70" t="e">
        <f aca="false">$DI$7*$J$3*$J$5*$AC40</f>
        <v>#N/A</v>
      </c>
      <c r="DM40" s="70" t="e">
        <f aca="false">$DM$7*$J$2*$J$5*$AB40</f>
        <v>#N/A</v>
      </c>
      <c r="DN40" s="70" t="e">
        <f aca="false">$DM$7*$J$3*$J$5*$AC40</f>
        <v>#N/A</v>
      </c>
      <c r="DS40" s="131" t="e">
        <f aca="false">SUM(CI40:CR40,CW40:CX40,DG40:DH40)</f>
        <v>#N/A</v>
      </c>
      <c r="DT40" s="25" t="e">
        <f aca="false">SUM(CI40:CZ40,DC40:DL40)</f>
        <v>#N/A</v>
      </c>
      <c r="DU40" s="131" t="e">
        <f aca="false">SUM(CI40:DR40)</f>
        <v>#N/A</v>
      </c>
      <c r="DZ40" s="70" t="e">
        <f aca="false">$DZ$7*$J$2*$J$5*$AB40</f>
        <v>#N/A</v>
      </c>
      <c r="EA40" s="70" t="e">
        <f aca="false">$DZ$7*$J$3*$J$5*$AC40</f>
        <v>#N/A</v>
      </c>
      <c r="EB40" s="70" t="e">
        <f aca="false">$EB$7*$J$2*$J$5*$AB40</f>
        <v>#N/A</v>
      </c>
      <c r="EC40" s="70" t="e">
        <f aca="false">$EB$7*$J$3*$J$5*$AC40</f>
        <v>#N/A</v>
      </c>
      <c r="ED40" s="70" t="e">
        <f aca="false">$ED$7*$J$2*$J$5*$AB40</f>
        <v>#N/A</v>
      </c>
      <c r="EE40" s="70" t="e">
        <f aca="false">$ED$7*$J$3*$J$5*$AC40</f>
        <v>#N/A</v>
      </c>
      <c r="EH40" s="70" t="e">
        <f aca="false">$EH$7*$J$2*$J$5*$AB40</f>
        <v>#N/A</v>
      </c>
      <c r="EI40" s="70" t="e">
        <f aca="false">$EH$7*$J$3*$J$5*$AC40</f>
        <v>#N/A</v>
      </c>
      <c r="EN40" s="131" t="e">
        <f aca="false">SUM(EB40:EC40)</f>
        <v>#N/A</v>
      </c>
      <c r="EO40" s="25" t="e">
        <f aca="false">SUM(EB40:EE40,EJ40:EM40)</f>
        <v>#N/A</v>
      </c>
      <c r="EP40" s="25" t="e">
        <f aca="false">SUM(DZ40:EM40)</f>
        <v>#N/A</v>
      </c>
    </row>
    <row r="41" customFormat="false" ht="11.25" hidden="false" customHeight="false" outlineLevel="0" collapsed="false">
      <c r="A41" s="51" t="e">
        <f aca="false">VLOOKUP($D41,Curves!$A$2:$I$1700,9)</f>
        <v>#N/A</v>
      </c>
      <c r="B41" s="83" t="e">
        <f aca="false">(1+($A41/2))^(-2*($D41-$A$1)/365.25)</f>
        <v>#N/A</v>
      </c>
      <c r="C41" s="83" t="n">
        <f aca="false">D42-D41</f>
        <v>31</v>
      </c>
      <c r="D41" s="374" t="n">
        <v>37895</v>
      </c>
      <c r="E41" s="375" t="e">
        <f aca="false">VLOOKUP($D41,Curves!$A$2:$H$1700,2)*$B41</f>
        <v>#N/A</v>
      </c>
      <c r="F41" s="51" t="e">
        <f aca="false">VLOOKUP($D41,Curves!$A$2:$H$1700,3)*$B41</f>
        <v>#N/A</v>
      </c>
      <c r="G41" s="51" t="e">
        <f aca="false">VLOOKUP($D41,Curves!$A$2:$H$1700,7)*$B41</f>
        <v>#N/A</v>
      </c>
      <c r="H41" s="51" t="e">
        <f aca="false">VLOOKUP($D41,Curves!$A$2:$H$1700,5)*$B41</f>
        <v>#N/A</v>
      </c>
      <c r="I41" s="51" t="e">
        <f aca="false">VLOOKUP($D41,Curves!$A$2:$H$1700,4)*$B41</f>
        <v>#N/A</v>
      </c>
      <c r="J41" s="376" t="e">
        <f aca="false">VLOOKUP($D41,Curves!$A$2:$H$1700,8)*$B41</f>
        <v>#N/A</v>
      </c>
      <c r="K41" s="51" t="e">
        <f aca="false">($E41+$I41)*$J$5+$J$4</f>
        <v>#N/A</v>
      </c>
      <c r="L41" s="377" t="e">
        <f aca="false">VLOOKUP($D41,Curves!$N$2:$T$2600,2)*$B41</f>
        <v>#N/A</v>
      </c>
      <c r="M41" s="241" t="e">
        <f aca="false">VLOOKUP($D41,Curves!$N$2:$T$2600,3)*$B41</f>
        <v>#N/A</v>
      </c>
      <c r="N41" s="378" t="e">
        <f aca="false">IF($K41&lt;$L41,1,0)</f>
        <v>#N/A</v>
      </c>
      <c r="O41" s="379" t="e">
        <f aca="false">IF($K41&lt;$M41,1,0)</f>
        <v>#N/A</v>
      </c>
      <c r="P41" s="375" t="e">
        <f aca="false">($E41+J41)*$J$5+$J$4</f>
        <v>#N/A</v>
      </c>
      <c r="Q41" s="377" t="e">
        <f aca="false">VLOOKUP($D41,Curves!$N$2:$T$2600,4)*$B41</f>
        <v>#N/A</v>
      </c>
      <c r="R41" s="241" t="e">
        <f aca="false">VLOOKUP($D41,Curves!$N$2:$T$2600,5)*$B41</f>
        <v>#N/A</v>
      </c>
      <c r="S41" s="378" t="e">
        <f aca="false">IF($P41&lt;$Q41,1,0)</f>
        <v>#N/A</v>
      </c>
      <c r="T41" s="379" t="e">
        <f aca="false">IF($P41&lt;$R41,1,0)</f>
        <v>#N/A</v>
      </c>
      <c r="U41" s="380" t="e">
        <f aca="false">($E41+G41)*$J$5+$J$4</f>
        <v>#N/A</v>
      </c>
      <c r="V41" s="380" t="e">
        <f aca="false">($E41+H41)*$J$5+$J$4</f>
        <v>#N/A</v>
      </c>
      <c r="W41" s="380" t="e">
        <f aca="false">($E41+I41)*$J$5+$J$4</f>
        <v>#N/A</v>
      </c>
      <c r="X41" s="269" t="e">
        <f aca="false">VLOOKUP($D41,[5]CurveFetch!$D$8:$S$13000,16,0)*$B41</f>
        <v>#N/A</v>
      </c>
      <c r="Y41" s="241" t="e">
        <f aca="false">VLOOKUP($D41,Curves!$N$2:$T$2600,7)*$B41</f>
        <v>#N/A</v>
      </c>
      <c r="Z41" s="381" t="e">
        <f aca="false">IF($U41&lt;$X41,1,0)</f>
        <v>#N/A</v>
      </c>
      <c r="AA41" s="378" t="e">
        <f aca="false">IF($U41&lt;$Y41,1,0)</f>
        <v>#N/A</v>
      </c>
      <c r="AB41" s="378" t="e">
        <f aca="false">IF($V41&lt;$X41,1,0)</f>
        <v>#N/A</v>
      </c>
      <c r="AC41" s="378" t="e">
        <f aca="false">IF($V41&lt;$X41,1,0)</f>
        <v>#N/A</v>
      </c>
      <c r="AD41" s="378" t="e">
        <f aca="false">IF($W41&lt;$X41,1,0)</f>
        <v>#N/A</v>
      </c>
      <c r="AE41" s="379" t="e">
        <f aca="false">IF($W41&lt;$Y41,1,0)</f>
        <v>#N/A</v>
      </c>
      <c r="AF41" s="70" t="e">
        <f aca="false">$AF$7*$J$2*$J$5*$N41</f>
        <v>#N/A</v>
      </c>
      <c r="AG41" s="70" t="e">
        <f aca="false">$AF$7*$J$2*$J$5*$O41</f>
        <v>#N/A</v>
      </c>
      <c r="AH41" s="70" t="e">
        <f aca="false">$AH$7*$J$2*$J$5*$N41</f>
        <v>#N/A</v>
      </c>
      <c r="AI41" s="70" t="e">
        <f aca="false">$AH$7*$J$2*$J$5*$O41</f>
        <v>#N/A</v>
      </c>
      <c r="AJ41" s="70" t="e">
        <f aca="false">$AJ$7*$J$2*$J$5*$N41</f>
        <v>#N/A</v>
      </c>
      <c r="AK41" s="70" t="e">
        <f aca="false">$AJ$7*$J$2*$J$5*$O41</f>
        <v>#N/A</v>
      </c>
      <c r="AL41" s="70" t="e">
        <f aca="false">$AL$7*$J$2*$J$5*$N41</f>
        <v>#N/A</v>
      </c>
      <c r="AM41" s="70" t="e">
        <f aca="false">$AL$7*$J$3*$J$5*$O41</f>
        <v>#N/A</v>
      </c>
      <c r="AN41" s="70" t="e">
        <f aca="false">$AN$7*$J$2*$J$5*$N41</f>
        <v>#N/A</v>
      </c>
      <c r="AO41" s="70" t="e">
        <f aca="false">$AN$7*$J$3*$J$5*$O41</f>
        <v>#N/A</v>
      </c>
      <c r="AP41" s="70" t="e">
        <f aca="false">$AP$7*$J$2*$J$5*$N41</f>
        <v>#N/A</v>
      </c>
      <c r="AQ41" s="70" t="e">
        <f aca="false">$AN$7*$J$3*$J$5*$O41</f>
        <v>#N/A</v>
      </c>
      <c r="AR41" s="70" t="e">
        <f aca="false">$AR$7*$J$2*$J$5*$N41</f>
        <v>#N/A</v>
      </c>
      <c r="AS41" s="70" t="e">
        <f aca="false">$AR$7*$J$3*$J$5*$O41</f>
        <v>#N/A</v>
      </c>
      <c r="AV41" s="131" t="e">
        <f aca="false">SUM(AF41:AG41,AL41:AM41,AP41:AQ41)</f>
        <v>#N/A</v>
      </c>
      <c r="AW41" s="158" t="e">
        <f aca="false">SUM(AF41:AM41,AP41:AU41)</f>
        <v>#N/A</v>
      </c>
      <c r="AX41" s="131" t="e">
        <f aca="false">SUM(AF41:AU41)</f>
        <v>#N/A</v>
      </c>
      <c r="AY41" s="70" t="e">
        <f aca="false">$AY$7*$J$2*$J$5*$S41</f>
        <v>#N/A</v>
      </c>
      <c r="AZ41" s="70" t="e">
        <f aca="false">$AY$7*$J$3*$J$5*$T41</f>
        <v>#N/A</v>
      </c>
      <c r="BA41" s="70" t="e">
        <f aca="false">$BA$7*$J$2*$J$5*$S41</f>
        <v>#N/A</v>
      </c>
      <c r="BB41" s="70" t="e">
        <f aca="false">$BA$7*$J$3*$J$5*$T41</f>
        <v>#N/A</v>
      </c>
      <c r="BC41" s="70" t="e">
        <f aca="false">$BC$7*$J$2*$J$5*$S41</f>
        <v>#N/A</v>
      </c>
      <c r="BD41" s="70" t="e">
        <f aca="false">$BC$7*$J$3*$J$5*$T41</f>
        <v>#N/A</v>
      </c>
      <c r="BE41" s="70" t="e">
        <f aca="false">$BE$7*$J$2*$J$5*$S41</f>
        <v>#N/A</v>
      </c>
      <c r="BF41" s="70" t="e">
        <f aca="false">$BE$7*$J$3*$J$5*$T41</f>
        <v>#N/A</v>
      </c>
      <c r="BG41" s="70" t="e">
        <f aca="false">$BG$7*$J$2*$J$5*$S41</f>
        <v>#N/A</v>
      </c>
      <c r="BH41" s="70" t="e">
        <f aca="false">$BG$7*$J$3*$J$5*$T41</f>
        <v>#N/A</v>
      </c>
      <c r="BI41" s="70" t="e">
        <f aca="false">$BI$7*$J$2*$J$5*$S41</f>
        <v>#N/A</v>
      </c>
      <c r="BJ41" s="70" t="e">
        <f aca="false">$BI$7*$J$3*$J$5*$T41</f>
        <v>#N/A</v>
      </c>
      <c r="BK41" s="70" t="e">
        <f aca="false">$BK$7*$J$2*$J$5*$S41</f>
        <v>#N/A</v>
      </c>
      <c r="BL41" s="70" t="e">
        <f aca="false">$BK$7*$J$3*$J$5*$T41</f>
        <v>#N/A</v>
      </c>
      <c r="BM41" s="70" t="e">
        <f aca="false">$BM$7*$J$2*$J$5*$S41</f>
        <v>#N/A</v>
      </c>
      <c r="BN41" s="70" t="e">
        <f aca="false">$BM$7*$J$3*$J$5*$T41</f>
        <v>#N/A</v>
      </c>
      <c r="BO41" s="70" t="e">
        <f aca="false">$BO$7*$J$2*$J$5*$S41</f>
        <v>#N/A</v>
      </c>
      <c r="BP41" s="70" t="e">
        <f aca="false">$BO$7*$J$3*$J$5*$T41</f>
        <v>#N/A</v>
      </c>
      <c r="BQ41" s="70" t="e">
        <f aca="false">$BQ$7*$J$2*$J$5*$S41</f>
        <v>#N/A</v>
      </c>
      <c r="BR41" s="70" t="e">
        <f aca="false">$BQ$7*$J$3*$J$5*$T41</f>
        <v>#N/A</v>
      </c>
      <c r="BS41" s="70"/>
      <c r="BT41" s="70"/>
      <c r="BU41" s="70"/>
      <c r="BV41" s="70"/>
      <c r="BW41" s="382" t="e">
        <f aca="false">SUM(AY41:BF41,BI41:BL41)</f>
        <v>#N/A</v>
      </c>
      <c r="BX41" s="383" t="e">
        <f aca="false">SUM(AY41:BF41,BI41:BL41,BS41:BV41)</f>
        <v>#N/A</v>
      </c>
      <c r="BY41" s="25" t="e">
        <f aca="false">SUM(AY41:BV41)</f>
        <v>#N/A</v>
      </c>
      <c r="BZ41" s="70" t="e">
        <f aca="false">$BZ$7*$J$2*$J$5*$N41</f>
        <v>#N/A</v>
      </c>
      <c r="CA41" s="70" t="e">
        <f aca="false">$BZ$7*$J$3*$J$5*$O41</f>
        <v>#N/A</v>
      </c>
      <c r="CB41" s="70" t="e">
        <f aca="false">$CB$7*$J$2*$J$5*$N41</f>
        <v>#N/A</v>
      </c>
      <c r="CC41" s="70" t="e">
        <f aca="false">$CB$7*$J$3*$J$5*$O41</f>
        <v>#N/A</v>
      </c>
      <c r="CD41" s="70"/>
      <c r="CE41" s="70"/>
      <c r="CF41" s="131" t="e">
        <f aca="false">SUM(BZ41:CA41)</f>
        <v>#N/A</v>
      </c>
      <c r="CG41" s="383" t="e">
        <f aca="false">SUM(BZ41:CC41)</f>
        <v>#N/A</v>
      </c>
      <c r="CH41" s="131" t="e">
        <f aca="false">SUM(BZ41:CE41)</f>
        <v>#N/A</v>
      </c>
      <c r="CI41" s="70" t="e">
        <f aca="false">$CI$7*$J$2*$J$5*$AB41</f>
        <v>#N/A</v>
      </c>
      <c r="CJ41" s="70" t="e">
        <f aca="false">$CI$7*$J$3*$J$5*$AC41</f>
        <v>#N/A</v>
      </c>
      <c r="CK41" s="70" t="e">
        <f aca="false">$CK$7*$J$2*$J$5*$AB41</f>
        <v>#N/A</v>
      </c>
      <c r="CL41" s="70" t="e">
        <f aca="false">$CK$7*$J$3*$J$5*$AC41</f>
        <v>#N/A</v>
      </c>
      <c r="CM41" s="70" t="e">
        <f aca="false">$CM$7*$J$2*$J$5*$AB41</f>
        <v>#N/A</v>
      </c>
      <c r="CN41" s="70" t="e">
        <f aca="false">$CM$7*$J$3*$J$5*$AC41</f>
        <v>#N/A</v>
      </c>
      <c r="CO41" s="70" t="e">
        <f aca="false">$CO$7*$J$2*$J$5*$AB41</f>
        <v>#N/A</v>
      </c>
      <c r="CP41" s="70" t="e">
        <f aca="false">$CO$7*$J$3*$J$5*$AC41</f>
        <v>#N/A</v>
      </c>
      <c r="CQ41" s="70" t="e">
        <f aca="false">$CQ$7*$J$2*$J$5*$AB41</f>
        <v>#N/A</v>
      </c>
      <c r="CR41" s="70" t="e">
        <f aca="false">$CQ$7*$J$3*$J$5*$AC41</f>
        <v>#N/A</v>
      </c>
      <c r="CS41" s="70" t="e">
        <f aca="false">$CS$7*$J$2*$J$5*$AB41</f>
        <v>#N/A</v>
      </c>
      <c r="CT41" s="70" t="e">
        <f aca="false">$CS$7*$J$3*$J$5*$AC41</f>
        <v>#N/A</v>
      </c>
      <c r="CU41" s="70" t="e">
        <f aca="false">$CU$7*$J$2*$J$5*$AB41</f>
        <v>#N/A</v>
      </c>
      <c r="CV41" s="70" t="e">
        <f aca="false">$CU$7*$J$3*$J$5*$AC41</f>
        <v>#N/A</v>
      </c>
      <c r="CW41" s="70" t="e">
        <f aca="false">$CW$7*$J$2*$J$5*$AB41</f>
        <v>#N/A</v>
      </c>
      <c r="CX41" s="70" t="e">
        <f aca="false">$CW$7*$J$3*$J$5*$AC41</f>
        <v>#N/A</v>
      </c>
      <c r="CY41" s="70" t="e">
        <f aca="false">$CY$7*$J$2*$J$5*$AB41</f>
        <v>#N/A</v>
      </c>
      <c r="CZ41" s="70" t="e">
        <f aca="false">$CY$7*$J$3*$J$5*$AC41</f>
        <v>#N/A</v>
      </c>
      <c r="DA41" s="70" t="e">
        <f aca="false">$DA$7*$J$2*$J$5*$AB41</f>
        <v>#N/A</v>
      </c>
      <c r="DB41" s="70" t="e">
        <f aca="false">$DA$7*$J$3*$J$5*$AC41</f>
        <v>#N/A</v>
      </c>
      <c r="DC41" s="70"/>
      <c r="DD41" s="70"/>
      <c r="DE41" s="70" t="e">
        <f aca="false">$DF$7*$J$2*$J$5*$AB41</f>
        <v>#N/A</v>
      </c>
      <c r="DF41" s="70" t="e">
        <f aca="false">$DF$7*$J$3*$J$5*$AC41</f>
        <v>#N/A</v>
      </c>
      <c r="DG41" s="70" t="e">
        <f aca="false">$DG$7*$J$2*$J$5*$AB41</f>
        <v>#N/A</v>
      </c>
      <c r="DH41" s="70" t="e">
        <f aca="false">$DG$7*$J$3*$J$5*$AC41</f>
        <v>#N/A</v>
      </c>
      <c r="DI41" s="70" t="e">
        <f aca="false">$DI$7*$J$2*$J$5*$AB41</f>
        <v>#N/A</v>
      </c>
      <c r="DJ41" s="70" t="e">
        <f aca="false">$DI$7*$J$3*$J$5*$AC41</f>
        <v>#N/A</v>
      </c>
      <c r="DM41" s="70" t="e">
        <f aca="false">$DM$7*$J$2*$J$5*$AB41</f>
        <v>#N/A</v>
      </c>
      <c r="DN41" s="70" t="e">
        <f aca="false">$DM$7*$J$3*$J$5*$AC41</f>
        <v>#N/A</v>
      </c>
      <c r="DS41" s="131" t="e">
        <f aca="false">SUM(CI41:CR41,CW41:CX41,DG41:DH41)</f>
        <v>#N/A</v>
      </c>
      <c r="DT41" s="25" t="e">
        <f aca="false">SUM(CI41:CZ41,DC41:DL41)</f>
        <v>#N/A</v>
      </c>
      <c r="DU41" s="131" t="e">
        <f aca="false">SUM(CI41:DR41)</f>
        <v>#N/A</v>
      </c>
      <c r="DZ41" s="70" t="e">
        <f aca="false">$DZ$7*$J$2*$J$5*$AB41</f>
        <v>#N/A</v>
      </c>
      <c r="EA41" s="70" t="e">
        <f aca="false">$DZ$7*$J$3*$J$5*$AC41</f>
        <v>#N/A</v>
      </c>
      <c r="EB41" s="70" t="e">
        <f aca="false">$EB$7*$J$2*$J$5*$AB41</f>
        <v>#N/A</v>
      </c>
      <c r="EC41" s="70" t="e">
        <f aca="false">$EB$7*$J$3*$J$5*$AC41</f>
        <v>#N/A</v>
      </c>
      <c r="ED41" s="70" t="e">
        <f aca="false">$ED$7*$J$2*$J$5*$AB41</f>
        <v>#N/A</v>
      </c>
      <c r="EE41" s="70" t="e">
        <f aca="false">$ED$7*$J$3*$J$5*$AC41</f>
        <v>#N/A</v>
      </c>
      <c r="EH41" s="70" t="e">
        <f aca="false">$EH$7*$J$2*$J$5*$AB41</f>
        <v>#N/A</v>
      </c>
      <c r="EI41" s="70" t="e">
        <f aca="false">$EH$7*$J$3*$J$5*$AC41</f>
        <v>#N/A</v>
      </c>
      <c r="EN41" s="131" t="e">
        <f aca="false">SUM(EB41:EC41)</f>
        <v>#N/A</v>
      </c>
      <c r="EO41" s="25" t="e">
        <f aca="false">SUM(EB41:EE41,EJ41:EM41)</f>
        <v>#N/A</v>
      </c>
      <c r="EP41" s="25" t="e">
        <f aca="false">SUM(DZ41:EM41)</f>
        <v>#N/A</v>
      </c>
    </row>
    <row r="42" customFormat="false" ht="11.25" hidden="false" customHeight="false" outlineLevel="0" collapsed="false">
      <c r="A42" s="51" t="e">
        <f aca="false">VLOOKUP($D42,Curves!$A$2:$I$1700,9)</f>
        <v>#N/A</v>
      </c>
      <c r="B42" s="83" t="e">
        <f aca="false">(1+($A42/2))^(-2*($D42-$A$1)/365.25)</f>
        <v>#N/A</v>
      </c>
      <c r="C42" s="83" t="n">
        <f aca="false">D43-D42</f>
        <v>30</v>
      </c>
      <c r="D42" s="374" t="n">
        <v>37926</v>
      </c>
      <c r="E42" s="375" t="e">
        <f aca="false">VLOOKUP($D42,Curves!$A$2:$H$1700,2)*$B42</f>
        <v>#N/A</v>
      </c>
      <c r="F42" s="51" t="e">
        <f aca="false">VLOOKUP($D42,Curves!$A$2:$H$1700,3)*$B42</f>
        <v>#N/A</v>
      </c>
      <c r="G42" s="51" t="e">
        <f aca="false">VLOOKUP($D42,Curves!$A$2:$H$1700,7)*$B42</f>
        <v>#N/A</v>
      </c>
      <c r="H42" s="51" t="e">
        <f aca="false">VLOOKUP($D42,Curves!$A$2:$H$1700,5)*$B42</f>
        <v>#N/A</v>
      </c>
      <c r="I42" s="51" t="e">
        <f aca="false">VLOOKUP($D42,Curves!$A$2:$H$1700,4)*$B42</f>
        <v>#N/A</v>
      </c>
      <c r="J42" s="376" t="e">
        <f aca="false">VLOOKUP($D42,Curves!$A$2:$H$1700,8)*$B42</f>
        <v>#N/A</v>
      </c>
      <c r="K42" s="51" t="e">
        <f aca="false">($E42+$I42)*$J$5+$J$4</f>
        <v>#N/A</v>
      </c>
      <c r="L42" s="377" t="e">
        <f aca="false">VLOOKUP($D42,Curves!$N$2:$T$2600,2)*$B42</f>
        <v>#N/A</v>
      </c>
      <c r="M42" s="241" t="e">
        <f aca="false">VLOOKUP($D42,Curves!$N$2:$T$2600,3)*$B42</f>
        <v>#N/A</v>
      </c>
      <c r="N42" s="378" t="e">
        <f aca="false">IF($K42&lt;$L42,1,0)</f>
        <v>#N/A</v>
      </c>
      <c r="O42" s="379" t="e">
        <f aca="false">IF($K42&lt;$M42,1,0)</f>
        <v>#N/A</v>
      </c>
      <c r="P42" s="375" t="e">
        <f aca="false">($E42+J42)*$J$5+$J$4</f>
        <v>#N/A</v>
      </c>
      <c r="Q42" s="377" t="e">
        <f aca="false">VLOOKUP($D42,Curves!$N$2:$T$2600,4)*$B42</f>
        <v>#N/A</v>
      </c>
      <c r="R42" s="241" t="e">
        <f aca="false">VLOOKUP($D42,Curves!$N$2:$T$2600,5)*$B42</f>
        <v>#N/A</v>
      </c>
      <c r="S42" s="378" t="e">
        <f aca="false">IF($P42&lt;$Q42,1,0)</f>
        <v>#N/A</v>
      </c>
      <c r="T42" s="379" t="e">
        <f aca="false">IF($P42&lt;$R42,1,0)</f>
        <v>#N/A</v>
      </c>
      <c r="U42" s="380" t="e">
        <f aca="false">($E42+G42)*$J$5+$J$4</f>
        <v>#N/A</v>
      </c>
      <c r="V42" s="380" t="e">
        <f aca="false">($E42+H42)*$J$5+$J$4</f>
        <v>#N/A</v>
      </c>
      <c r="W42" s="380" t="e">
        <f aca="false">($E42+I42)*$J$5+$J$4</f>
        <v>#N/A</v>
      </c>
      <c r="X42" s="269" t="e">
        <f aca="false">VLOOKUP($D42,[5]CurveFetch!$D$8:$S$13000,16,0)*$B42</f>
        <v>#N/A</v>
      </c>
      <c r="Y42" s="241" t="e">
        <f aca="false">VLOOKUP($D42,Curves!$N$2:$T$2600,7)*$B42</f>
        <v>#N/A</v>
      </c>
      <c r="Z42" s="381" t="e">
        <f aca="false">IF($U42&lt;$X42,1,0)</f>
        <v>#N/A</v>
      </c>
      <c r="AA42" s="378" t="e">
        <f aca="false">IF($U42&lt;$Y42,1,0)</f>
        <v>#N/A</v>
      </c>
      <c r="AB42" s="378" t="e">
        <f aca="false">IF($V42&lt;$X42,1,0)</f>
        <v>#N/A</v>
      </c>
      <c r="AC42" s="378" t="e">
        <f aca="false">IF($V42&lt;$X42,1,0)</f>
        <v>#N/A</v>
      </c>
      <c r="AD42" s="378" t="e">
        <f aca="false">IF($W42&lt;$X42,1,0)</f>
        <v>#N/A</v>
      </c>
      <c r="AE42" s="379" t="e">
        <f aca="false">IF($W42&lt;$Y42,1,0)</f>
        <v>#N/A</v>
      </c>
      <c r="AF42" s="70" t="e">
        <f aca="false">$AF$7*$J$2*$J$5*$N42</f>
        <v>#N/A</v>
      </c>
      <c r="AG42" s="70" t="e">
        <f aca="false">$AF$7*$J$2*$J$5*$O42</f>
        <v>#N/A</v>
      </c>
      <c r="AH42" s="70" t="e">
        <f aca="false">$AH$7*$J$2*$J$5*$N42</f>
        <v>#N/A</v>
      </c>
      <c r="AI42" s="70" t="e">
        <f aca="false">$AH$7*$J$2*$J$5*$O42</f>
        <v>#N/A</v>
      </c>
      <c r="AJ42" s="70" t="e">
        <f aca="false">$AJ$7*$J$2*$J$5*$N42</f>
        <v>#N/A</v>
      </c>
      <c r="AK42" s="70" t="e">
        <f aca="false">$AJ$7*$J$2*$J$5*$O42</f>
        <v>#N/A</v>
      </c>
      <c r="AL42" s="70" t="e">
        <f aca="false">$AL$7*$J$2*$J$5*$N42</f>
        <v>#N/A</v>
      </c>
      <c r="AM42" s="70" t="e">
        <f aca="false">$AL$7*$J$3*$J$5*$O42</f>
        <v>#N/A</v>
      </c>
      <c r="AN42" s="70" t="e">
        <f aca="false">$AN$7*$J$2*$J$5*$N42</f>
        <v>#N/A</v>
      </c>
      <c r="AO42" s="70" t="e">
        <f aca="false">$AN$7*$J$3*$J$5*$O42</f>
        <v>#N/A</v>
      </c>
      <c r="AP42" s="70" t="e">
        <f aca="false">$AP$7*$J$2*$J$5*$N42</f>
        <v>#N/A</v>
      </c>
      <c r="AQ42" s="70" t="e">
        <f aca="false">$AN$7*$J$3*$J$5*$O42</f>
        <v>#N/A</v>
      </c>
      <c r="AR42" s="70" t="e">
        <f aca="false">$AR$7*$J$2*$J$5*$N42</f>
        <v>#N/A</v>
      </c>
      <c r="AS42" s="70" t="e">
        <f aca="false">$AR$7*$J$3*$J$5*$O42</f>
        <v>#N/A</v>
      </c>
      <c r="AV42" s="131" t="e">
        <f aca="false">SUM(AF42:AG42,AL42:AM42,AP42:AQ42)</f>
        <v>#N/A</v>
      </c>
      <c r="AW42" s="158" t="e">
        <f aca="false">SUM(AF42:AM42,AP42:AU42)</f>
        <v>#N/A</v>
      </c>
      <c r="AX42" s="131" t="e">
        <f aca="false">SUM(AF42:AU42)</f>
        <v>#N/A</v>
      </c>
      <c r="AY42" s="70" t="e">
        <f aca="false">$AY$7*$J$2*$J$5*$S42</f>
        <v>#N/A</v>
      </c>
      <c r="AZ42" s="70" t="e">
        <f aca="false">$AY$7*$J$3*$J$5*$T42</f>
        <v>#N/A</v>
      </c>
      <c r="BA42" s="70" t="e">
        <f aca="false">$BA$7*$J$2*$J$5*$S42</f>
        <v>#N/A</v>
      </c>
      <c r="BB42" s="70" t="e">
        <f aca="false">$BA$7*$J$3*$J$5*$T42</f>
        <v>#N/A</v>
      </c>
      <c r="BC42" s="70" t="e">
        <f aca="false">$BC$7*$J$2*$J$5*$S42</f>
        <v>#N/A</v>
      </c>
      <c r="BD42" s="70" t="e">
        <f aca="false">$BC$7*$J$3*$J$5*$T42</f>
        <v>#N/A</v>
      </c>
      <c r="BE42" s="70" t="e">
        <f aca="false">$BE$7*$J$2*$J$5*$S42</f>
        <v>#N/A</v>
      </c>
      <c r="BF42" s="70" t="e">
        <f aca="false">$BE$7*$J$3*$J$5*$T42</f>
        <v>#N/A</v>
      </c>
      <c r="BG42" s="70" t="e">
        <f aca="false">$BG$7*$J$2*$J$5*$S42</f>
        <v>#N/A</v>
      </c>
      <c r="BH42" s="70" t="e">
        <f aca="false">$BG$7*$J$3*$J$5*$T42</f>
        <v>#N/A</v>
      </c>
      <c r="BI42" s="70" t="e">
        <f aca="false">$BI$7*$J$2*$J$5*$S42</f>
        <v>#N/A</v>
      </c>
      <c r="BJ42" s="70" t="e">
        <f aca="false">$BI$7*$J$3*$J$5*$T42</f>
        <v>#N/A</v>
      </c>
      <c r="BK42" s="70" t="e">
        <f aca="false">$BK$7*$J$2*$J$5*$S42</f>
        <v>#N/A</v>
      </c>
      <c r="BL42" s="70" t="e">
        <f aca="false">$BK$7*$J$3*$J$5*$T42</f>
        <v>#N/A</v>
      </c>
      <c r="BM42" s="70" t="e">
        <f aca="false">$BM$7*$J$2*$J$5*$S42</f>
        <v>#N/A</v>
      </c>
      <c r="BN42" s="70" t="e">
        <f aca="false">$BM$7*$J$3*$J$5*$T42</f>
        <v>#N/A</v>
      </c>
      <c r="BO42" s="70" t="e">
        <f aca="false">$BO$7*$J$2*$J$5*$S42</f>
        <v>#N/A</v>
      </c>
      <c r="BP42" s="70" t="e">
        <f aca="false">$BO$7*$J$3*$J$5*$T42</f>
        <v>#N/A</v>
      </c>
      <c r="BQ42" s="70" t="e">
        <f aca="false">$BQ$7*$J$2*$J$5*$S42</f>
        <v>#N/A</v>
      </c>
      <c r="BR42" s="70" t="e">
        <f aca="false">$BQ$7*$J$3*$J$5*$T42</f>
        <v>#N/A</v>
      </c>
      <c r="BS42" s="70"/>
      <c r="BT42" s="70"/>
      <c r="BU42" s="70"/>
      <c r="BV42" s="70"/>
      <c r="BW42" s="382" t="e">
        <f aca="false">SUM(AY42:BF42,BI42:BL42)</f>
        <v>#N/A</v>
      </c>
      <c r="BX42" s="383" t="e">
        <f aca="false">SUM(AY42:BF42,BI42:BL42,BS42:BV42)</f>
        <v>#N/A</v>
      </c>
      <c r="BY42" s="25" t="e">
        <f aca="false">SUM(AY42:BV42)</f>
        <v>#N/A</v>
      </c>
      <c r="BZ42" s="70" t="e">
        <f aca="false">$BZ$7*$J$2*$J$5*$N42</f>
        <v>#N/A</v>
      </c>
      <c r="CA42" s="70" t="e">
        <f aca="false">$BZ$7*$J$3*$J$5*$O42</f>
        <v>#N/A</v>
      </c>
      <c r="CB42" s="70" t="e">
        <f aca="false">$CB$7*$J$2*$J$5*$N42</f>
        <v>#N/A</v>
      </c>
      <c r="CC42" s="70" t="e">
        <f aca="false">$CB$7*$J$3*$J$5*$O42</f>
        <v>#N/A</v>
      </c>
      <c r="CD42" s="70"/>
      <c r="CE42" s="70"/>
      <c r="CF42" s="131" t="e">
        <f aca="false">SUM(BZ42:CA42)</f>
        <v>#N/A</v>
      </c>
      <c r="CG42" s="383" t="e">
        <f aca="false">SUM(BZ42:CC42)</f>
        <v>#N/A</v>
      </c>
      <c r="CH42" s="131" t="e">
        <f aca="false">SUM(BZ42:CE42)</f>
        <v>#N/A</v>
      </c>
      <c r="CI42" s="70" t="e">
        <f aca="false">$CI$7*$J$2*$J$5*$AB42</f>
        <v>#N/A</v>
      </c>
      <c r="CJ42" s="70" t="e">
        <f aca="false">$CI$7*$J$3*$J$5*$AC42</f>
        <v>#N/A</v>
      </c>
      <c r="CK42" s="70" t="e">
        <f aca="false">$CK$7*$J$2*$J$5*$AB42</f>
        <v>#N/A</v>
      </c>
      <c r="CL42" s="70" t="e">
        <f aca="false">$CK$7*$J$3*$J$5*$AC42</f>
        <v>#N/A</v>
      </c>
      <c r="CM42" s="70" t="e">
        <f aca="false">$CM$7*$J$2*$J$5*$AB42</f>
        <v>#N/A</v>
      </c>
      <c r="CN42" s="70" t="e">
        <f aca="false">$CM$7*$J$3*$J$5*$AC42</f>
        <v>#N/A</v>
      </c>
      <c r="CO42" s="70" t="e">
        <f aca="false">$CO$7*$J$2*$J$5*$AB42</f>
        <v>#N/A</v>
      </c>
      <c r="CP42" s="70" t="e">
        <f aca="false">$CO$7*$J$3*$J$5*$AC42</f>
        <v>#N/A</v>
      </c>
      <c r="CQ42" s="70" t="e">
        <f aca="false">$CQ$7*$J$2*$J$5*$AB42</f>
        <v>#N/A</v>
      </c>
      <c r="CR42" s="70" t="e">
        <f aca="false">$CQ$7*$J$3*$J$5*$AC42</f>
        <v>#N/A</v>
      </c>
      <c r="CS42" s="70" t="e">
        <f aca="false">$CS$7*$J$2*$J$5*$AB42</f>
        <v>#N/A</v>
      </c>
      <c r="CT42" s="70" t="e">
        <f aca="false">$CS$7*$J$3*$J$5*$AC42</f>
        <v>#N/A</v>
      </c>
      <c r="CU42" s="70" t="e">
        <f aca="false">$CU$7*$J$2*$J$5*$AB42</f>
        <v>#N/A</v>
      </c>
      <c r="CV42" s="70" t="e">
        <f aca="false">$CU$7*$J$3*$J$5*$AC42</f>
        <v>#N/A</v>
      </c>
      <c r="CW42" s="70" t="e">
        <f aca="false">$CW$7*$J$2*$J$5*$AB42</f>
        <v>#N/A</v>
      </c>
      <c r="CX42" s="70" t="e">
        <f aca="false">$CW$7*$J$3*$J$5*$AC42</f>
        <v>#N/A</v>
      </c>
      <c r="CY42" s="70" t="e">
        <f aca="false">$CY$7*$J$2*$J$5*$AB42</f>
        <v>#N/A</v>
      </c>
      <c r="CZ42" s="70" t="e">
        <f aca="false">$CY$7*$J$3*$J$5*$AC42</f>
        <v>#N/A</v>
      </c>
      <c r="DA42" s="70" t="e">
        <f aca="false">$DA$7*$J$2*$J$5*$AB42</f>
        <v>#N/A</v>
      </c>
      <c r="DB42" s="70" t="e">
        <f aca="false">$DA$7*$J$3*$J$5*$AC42</f>
        <v>#N/A</v>
      </c>
      <c r="DC42" s="70"/>
      <c r="DD42" s="70"/>
      <c r="DE42" s="70" t="e">
        <f aca="false">$DF$7*$J$2*$J$5*$AB42</f>
        <v>#N/A</v>
      </c>
      <c r="DF42" s="70" t="e">
        <f aca="false">$DF$7*$J$3*$J$5*$AC42</f>
        <v>#N/A</v>
      </c>
      <c r="DG42" s="70" t="e">
        <f aca="false">$DG$7*$J$2*$J$5*$AB42</f>
        <v>#N/A</v>
      </c>
      <c r="DH42" s="70" t="e">
        <f aca="false">$DG$7*$J$3*$J$5*$AC42</f>
        <v>#N/A</v>
      </c>
      <c r="DI42" s="70" t="e">
        <f aca="false">$DI$7*$J$2*$J$5*$AB42</f>
        <v>#N/A</v>
      </c>
      <c r="DJ42" s="70" t="e">
        <f aca="false">$DI$7*$J$3*$J$5*$AC42</f>
        <v>#N/A</v>
      </c>
      <c r="DK42" s="70" t="e">
        <f aca="false">$DK$7*$J$2*$J$5*$AB42</f>
        <v>#N/A</v>
      </c>
      <c r="DL42" s="70" t="e">
        <f aca="false">$DK$7*$J$3*$J$5*$AC42</f>
        <v>#N/A</v>
      </c>
      <c r="DM42" s="70" t="e">
        <f aca="false">$DM$7*$J$2*$J$5*$AB42</f>
        <v>#N/A</v>
      </c>
      <c r="DN42" s="70" t="e">
        <f aca="false">$DM$7*$J$3*$J$5*$AC42</f>
        <v>#N/A</v>
      </c>
      <c r="DO42" s="70"/>
      <c r="DP42" s="70"/>
      <c r="DQ42" s="70"/>
      <c r="DR42" s="70"/>
      <c r="DS42" s="131" t="e">
        <f aca="false">SUM(CI42:CR42,CW42:CX42,DG42:DH42)</f>
        <v>#N/A</v>
      </c>
      <c r="DT42" s="25" t="e">
        <f aca="false">SUM(CI42:CZ42,DC42:DL42)</f>
        <v>#N/A</v>
      </c>
      <c r="DU42" s="131" t="e">
        <f aca="false">SUM(CI42:DR42)</f>
        <v>#N/A</v>
      </c>
      <c r="DZ42" s="70" t="e">
        <f aca="false">$DZ$7*$J$2*$J$5*$AB42</f>
        <v>#N/A</v>
      </c>
      <c r="EA42" s="70" t="e">
        <f aca="false">$DZ$7*$J$3*$J$5*$AC42</f>
        <v>#N/A</v>
      </c>
      <c r="EB42" s="70" t="e">
        <f aca="false">$EB$7*$J$2*$J$5*$AB42</f>
        <v>#N/A</v>
      </c>
      <c r="EC42" s="70" t="e">
        <f aca="false">$EB$7*$J$3*$J$5*$AC42</f>
        <v>#N/A</v>
      </c>
      <c r="ED42" s="70" t="e">
        <f aca="false">$ED$7*$J$2*$J$5*$AB42</f>
        <v>#N/A</v>
      </c>
      <c r="EE42" s="70" t="e">
        <f aca="false">$ED$7*$J$3*$J$5*$AC42</f>
        <v>#N/A</v>
      </c>
      <c r="EH42" s="70" t="e">
        <f aca="false">$EH$7*$J$2*$J$5*$AB42</f>
        <v>#N/A</v>
      </c>
      <c r="EI42" s="70" t="e">
        <f aca="false">$EH$7*$J$3*$J$5*$AC42</f>
        <v>#N/A</v>
      </c>
      <c r="EN42" s="131" t="e">
        <f aca="false">SUM(EB42:EC42)</f>
        <v>#N/A</v>
      </c>
      <c r="EO42" s="25" t="e">
        <f aca="false">SUM(EB42:EE42,EJ42:EM42)</f>
        <v>#N/A</v>
      </c>
      <c r="EP42" s="25" t="e">
        <f aca="false">SUM(DZ42:EM42)</f>
        <v>#N/A</v>
      </c>
    </row>
    <row r="43" customFormat="false" ht="11.25" hidden="false" customHeight="false" outlineLevel="0" collapsed="false">
      <c r="A43" s="51" t="e">
        <f aca="false">VLOOKUP($D43,Curves!$A$2:$I$1700,9)</f>
        <v>#N/A</v>
      </c>
      <c r="B43" s="83" t="e">
        <f aca="false">(1+($A43/2))^(-2*($D43-$A$1)/365.25)</f>
        <v>#N/A</v>
      </c>
      <c r="C43" s="83" t="n">
        <f aca="false">D44-D43</f>
        <v>31</v>
      </c>
      <c r="D43" s="374" t="n">
        <v>37956</v>
      </c>
      <c r="E43" s="375" t="e">
        <f aca="false">VLOOKUP($D43,Curves!$A$2:$H$1700,2)*$B43</f>
        <v>#N/A</v>
      </c>
      <c r="F43" s="51" t="e">
        <f aca="false">VLOOKUP($D43,Curves!$A$2:$H$1700,3)*$B43</f>
        <v>#N/A</v>
      </c>
      <c r="G43" s="51" t="e">
        <f aca="false">VLOOKUP($D43,Curves!$A$2:$H$1700,7)*$B43</f>
        <v>#N/A</v>
      </c>
      <c r="H43" s="51" t="e">
        <f aca="false">VLOOKUP($D43,Curves!$A$2:$H$1700,5)*$B43</f>
        <v>#N/A</v>
      </c>
      <c r="I43" s="51" t="e">
        <f aca="false">VLOOKUP($D43,Curves!$A$2:$H$1700,4)*$B43</f>
        <v>#N/A</v>
      </c>
      <c r="J43" s="376" t="e">
        <f aca="false">VLOOKUP($D43,Curves!$A$2:$H$1700,8)*$B43</f>
        <v>#N/A</v>
      </c>
      <c r="K43" s="51" t="e">
        <f aca="false">($E43+$I43)*$J$5+$J$4</f>
        <v>#N/A</v>
      </c>
      <c r="L43" s="377" t="e">
        <f aca="false">VLOOKUP($D43,Curves!$N$2:$T$2600,2)*$B43</f>
        <v>#N/A</v>
      </c>
      <c r="M43" s="241" t="e">
        <f aca="false">VLOOKUP($D43,Curves!$N$2:$T$2600,3)*$B43</f>
        <v>#N/A</v>
      </c>
      <c r="N43" s="378" t="e">
        <f aca="false">IF($K43&lt;$L43,1,0)</f>
        <v>#N/A</v>
      </c>
      <c r="O43" s="379" t="e">
        <f aca="false">IF($K43&lt;$M43,1,0)</f>
        <v>#N/A</v>
      </c>
      <c r="P43" s="375" t="e">
        <f aca="false">($E43+J43)*$J$5+$J$4</f>
        <v>#N/A</v>
      </c>
      <c r="Q43" s="377" t="e">
        <f aca="false">VLOOKUP($D43,Curves!$N$2:$T$2600,4)*$B43</f>
        <v>#N/A</v>
      </c>
      <c r="R43" s="241" t="e">
        <f aca="false">VLOOKUP($D43,Curves!$N$2:$T$2600,5)*$B43</f>
        <v>#N/A</v>
      </c>
      <c r="S43" s="378" t="e">
        <f aca="false">IF($P43&lt;$Q43,1,0)</f>
        <v>#N/A</v>
      </c>
      <c r="T43" s="379" t="e">
        <f aca="false">IF($P43&lt;$R43,1,0)</f>
        <v>#N/A</v>
      </c>
      <c r="U43" s="380" t="e">
        <f aca="false">($E43+G43)*$J$5+$J$4</f>
        <v>#N/A</v>
      </c>
      <c r="V43" s="380" t="e">
        <f aca="false">($E43+H43)*$J$5+$J$4</f>
        <v>#N/A</v>
      </c>
      <c r="W43" s="380" t="e">
        <f aca="false">($E43+I43)*$J$5+$J$4</f>
        <v>#N/A</v>
      </c>
      <c r="X43" s="269" t="e">
        <f aca="false">VLOOKUP($D43,[5]CurveFetch!$D$8:$S$13000,16,0)*$B43</f>
        <v>#N/A</v>
      </c>
      <c r="Y43" s="241" t="e">
        <f aca="false">VLOOKUP($D43,Curves!$N$2:$T$2600,7)*$B43</f>
        <v>#N/A</v>
      </c>
      <c r="Z43" s="381" t="e">
        <f aca="false">IF($U43&lt;$X43,1,0)</f>
        <v>#N/A</v>
      </c>
      <c r="AA43" s="378" t="e">
        <f aca="false">IF($U43&lt;$Y43,1,0)</f>
        <v>#N/A</v>
      </c>
      <c r="AB43" s="378" t="e">
        <f aca="false">IF($V43&lt;$X43,1,0)</f>
        <v>#N/A</v>
      </c>
      <c r="AC43" s="378" t="e">
        <f aca="false">IF($V43&lt;$X43,1,0)</f>
        <v>#N/A</v>
      </c>
      <c r="AD43" s="378" t="e">
        <f aca="false">IF($W43&lt;$X43,1,0)</f>
        <v>#N/A</v>
      </c>
      <c r="AE43" s="379" t="e">
        <f aca="false">IF($W43&lt;$Y43,1,0)</f>
        <v>#N/A</v>
      </c>
      <c r="AF43" s="70" t="e">
        <f aca="false">$AF$7*$J$2*$J$5*$N43</f>
        <v>#N/A</v>
      </c>
      <c r="AG43" s="70" t="e">
        <f aca="false">$AF$7*$J$2*$J$5*$O43</f>
        <v>#N/A</v>
      </c>
      <c r="AH43" s="70" t="e">
        <f aca="false">$AH$7*$J$2*$J$5*$N43</f>
        <v>#N/A</v>
      </c>
      <c r="AI43" s="70" t="e">
        <f aca="false">$AH$7*$J$2*$J$5*$O43</f>
        <v>#N/A</v>
      </c>
      <c r="AJ43" s="70" t="e">
        <f aca="false">$AJ$7*$J$2*$J$5*$N43</f>
        <v>#N/A</v>
      </c>
      <c r="AK43" s="70" t="e">
        <f aca="false">$AJ$7*$J$2*$J$5*$O43</f>
        <v>#N/A</v>
      </c>
      <c r="AL43" s="70" t="e">
        <f aca="false">$AL$7*$J$2*$J$5*$N43</f>
        <v>#N/A</v>
      </c>
      <c r="AM43" s="70" t="e">
        <f aca="false">$AL$7*$J$3*$J$5*$O43</f>
        <v>#N/A</v>
      </c>
      <c r="AN43" s="70" t="e">
        <f aca="false">$AN$7*$J$2*$J$5*$N43</f>
        <v>#N/A</v>
      </c>
      <c r="AO43" s="70" t="e">
        <f aca="false">$AN$7*$J$3*$J$5*$O43</f>
        <v>#N/A</v>
      </c>
      <c r="AP43" s="70" t="e">
        <f aca="false">$AP$7*$J$2*$J$5*$N43</f>
        <v>#N/A</v>
      </c>
      <c r="AQ43" s="70" t="e">
        <f aca="false">$AN$7*$J$3*$J$5*$O43</f>
        <v>#N/A</v>
      </c>
      <c r="AR43" s="70" t="e">
        <f aca="false">$AR$7*$J$2*$J$5*$N43</f>
        <v>#N/A</v>
      </c>
      <c r="AS43" s="70" t="e">
        <f aca="false">$AR$7*$J$3*$J$5*$O43</f>
        <v>#N/A</v>
      </c>
      <c r="AV43" s="131" t="e">
        <f aca="false">SUM(AF43:AG43,AL43:AM43,AP43:AQ43)</f>
        <v>#N/A</v>
      </c>
      <c r="AW43" s="158" t="e">
        <f aca="false">SUM(AF43:AM43,AP43:AU43)</f>
        <v>#N/A</v>
      </c>
      <c r="AX43" s="131" t="e">
        <f aca="false">SUM(AF43:AU43)</f>
        <v>#N/A</v>
      </c>
      <c r="AY43" s="70" t="e">
        <f aca="false">$AY$7*$J$2*$J$5*$S43</f>
        <v>#N/A</v>
      </c>
      <c r="AZ43" s="70" t="e">
        <f aca="false">$AY$7*$J$3*$J$5*$T43</f>
        <v>#N/A</v>
      </c>
      <c r="BA43" s="70" t="e">
        <f aca="false">$BA$7*$J$2*$J$5*$S43</f>
        <v>#N/A</v>
      </c>
      <c r="BB43" s="70" t="e">
        <f aca="false">$BA$7*$J$3*$J$5*$T43</f>
        <v>#N/A</v>
      </c>
      <c r="BC43" s="70" t="e">
        <f aca="false">$BC$7*$J$2*$J$5*$S43</f>
        <v>#N/A</v>
      </c>
      <c r="BD43" s="70" t="e">
        <f aca="false">$BC$7*$J$3*$J$5*$T43</f>
        <v>#N/A</v>
      </c>
      <c r="BE43" s="70" t="e">
        <f aca="false">$BE$7*$J$2*$J$5*$S43</f>
        <v>#N/A</v>
      </c>
      <c r="BF43" s="70" t="e">
        <f aca="false">$BE$7*$J$3*$J$5*$T43</f>
        <v>#N/A</v>
      </c>
      <c r="BG43" s="70" t="e">
        <f aca="false">$BG$7*$J$2*$J$5*$S43</f>
        <v>#N/A</v>
      </c>
      <c r="BH43" s="70" t="e">
        <f aca="false">$BG$7*$J$3*$J$5*$T43</f>
        <v>#N/A</v>
      </c>
      <c r="BI43" s="70" t="e">
        <f aca="false">$BI$7*$J$2*$J$5*$S43</f>
        <v>#N/A</v>
      </c>
      <c r="BJ43" s="70" t="e">
        <f aca="false">$BI$7*$J$3*$J$5*$T43</f>
        <v>#N/A</v>
      </c>
      <c r="BK43" s="70" t="e">
        <f aca="false">$BK$7*$J$2*$J$5*$S43</f>
        <v>#N/A</v>
      </c>
      <c r="BL43" s="70" t="e">
        <f aca="false">$BK$7*$J$3*$J$5*$T43</f>
        <v>#N/A</v>
      </c>
      <c r="BM43" s="70" t="e">
        <f aca="false">$BM$7*$J$2*$J$5*$S43</f>
        <v>#N/A</v>
      </c>
      <c r="BN43" s="70" t="e">
        <f aca="false">$BM$7*$J$3*$J$5*$T43</f>
        <v>#N/A</v>
      </c>
      <c r="BO43" s="70" t="e">
        <f aca="false">$BO$7*$J$2*$J$5*$S43</f>
        <v>#N/A</v>
      </c>
      <c r="BP43" s="70" t="e">
        <f aca="false">$BO$7*$J$3*$J$5*$T43</f>
        <v>#N/A</v>
      </c>
      <c r="BQ43" s="70" t="e">
        <f aca="false">$BQ$7*$J$2*$J$5*$S43</f>
        <v>#N/A</v>
      </c>
      <c r="BR43" s="70" t="e">
        <f aca="false">$BQ$7*$J$3*$J$5*$T43</f>
        <v>#N/A</v>
      </c>
      <c r="BS43" s="70"/>
      <c r="BT43" s="70"/>
      <c r="BU43" s="70"/>
      <c r="BV43" s="70"/>
      <c r="BW43" s="382" t="e">
        <f aca="false">SUM(AY43:BF43,BI43:BL43)</f>
        <v>#N/A</v>
      </c>
      <c r="BX43" s="383" t="e">
        <f aca="false">SUM(AY43:BF43,BI43:BL43,BS43:BV43)</f>
        <v>#N/A</v>
      </c>
      <c r="BY43" s="25" t="e">
        <f aca="false">SUM(AY43:BV43)</f>
        <v>#N/A</v>
      </c>
      <c r="BZ43" s="70" t="e">
        <f aca="false">$BZ$7*$J$2*$J$5*$N43</f>
        <v>#N/A</v>
      </c>
      <c r="CA43" s="70" t="e">
        <f aca="false">$BZ$7*$J$3*$J$5*$O43</f>
        <v>#N/A</v>
      </c>
      <c r="CB43" s="70" t="e">
        <f aca="false">$CB$7*$J$2*$J$5*$N43</f>
        <v>#N/A</v>
      </c>
      <c r="CC43" s="70" t="e">
        <f aca="false">$CB$7*$J$3*$J$5*$O43</f>
        <v>#N/A</v>
      </c>
      <c r="CD43" s="70" t="e">
        <f aca="false">$CD$7*$J$2*$J$5*$N43</f>
        <v>#N/A</v>
      </c>
      <c r="CE43" s="70" t="e">
        <f aca="false">$CD$7*$J$3*$J$5*$O43</f>
        <v>#N/A</v>
      </c>
      <c r="CF43" s="131" t="e">
        <f aca="false">SUM(BZ43:CA43)</f>
        <v>#N/A</v>
      </c>
      <c r="CG43" s="383" t="e">
        <f aca="false">SUM(BZ43:CC43)</f>
        <v>#N/A</v>
      </c>
      <c r="CH43" s="131" t="e">
        <f aca="false">SUM(BZ43:CE43)</f>
        <v>#N/A</v>
      </c>
      <c r="CI43" s="70" t="e">
        <f aca="false">$CI$7*$J$2*$J$5*$AB43</f>
        <v>#N/A</v>
      </c>
      <c r="CJ43" s="70" t="e">
        <f aca="false">$CI$7*$J$3*$J$5*$AC43</f>
        <v>#N/A</v>
      </c>
      <c r="CK43" s="70" t="e">
        <f aca="false">$CK$7*$J$2*$J$5*$AB43</f>
        <v>#N/A</v>
      </c>
      <c r="CL43" s="70" t="e">
        <f aca="false">$CK$7*$J$3*$J$5*$AC43</f>
        <v>#N/A</v>
      </c>
      <c r="CM43" s="70" t="e">
        <f aca="false">$CM$7*$J$2*$J$5*$AB43</f>
        <v>#N/A</v>
      </c>
      <c r="CN43" s="70" t="e">
        <f aca="false">$CM$7*$J$3*$J$5*$AC43</f>
        <v>#N/A</v>
      </c>
      <c r="CO43" s="70" t="e">
        <f aca="false">$CO$7*$J$2*$J$5*$AB43</f>
        <v>#N/A</v>
      </c>
      <c r="CP43" s="70" t="e">
        <f aca="false">$CO$7*$J$3*$J$5*$AC43</f>
        <v>#N/A</v>
      </c>
      <c r="CQ43" s="70" t="e">
        <f aca="false">$CQ$7*$J$2*$J$5*$AB43</f>
        <v>#N/A</v>
      </c>
      <c r="CR43" s="70" t="e">
        <f aca="false">$CQ$7*$J$3*$J$5*$AC43</f>
        <v>#N/A</v>
      </c>
      <c r="CS43" s="70" t="e">
        <f aca="false">$CS$7*$J$2*$J$5*$AB43</f>
        <v>#N/A</v>
      </c>
      <c r="CT43" s="70" t="e">
        <f aca="false">$CS$7*$J$3*$J$5*$AC43</f>
        <v>#N/A</v>
      </c>
      <c r="CU43" s="70" t="e">
        <f aca="false">$CU$7*$J$2*$J$5*$AB43</f>
        <v>#N/A</v>
      </c>
      <c r="CV43" s="70" t="e">
        <f aca="false">$CU$7*$J$3*$J$5*$AC43</f>
        <v>#N/A</v>
      </c>
      <c r="CW43" s="70" t="e">
        <f aca="false">$CW$7*$J$2*$J$5*$AB43</f>
        <v>#N/A</v>
      </c>
      <c r="CX43" s="70" t="e">
        <f aca="false">$CW$7*$J$3*$J$5*$AC43</f>
        <v>#N/A</v>
      </c>
      <c r="CY43" s="70" t="e">
        <f aca="false">$CY$7*$J$2*$J$5*$AB43</f>
        <v>#N/A</v>
      </c>
      <c r="CZ43" s="70" t="e">
        <f aca="false">$CY$7*$J$3*$J$5*$AC43</f>
        <v>#N/A</v>
      </c>
      <c r="DA43" s="70" t="e">
        <f aca="false">$DA$7*$J$2*$J$5*$AB43</f>
        <v>#N/A</v>
      </c>
      <c r="DB43" s="70" t="e">
        <f aca="false">$DA$7*$J$3*$J$5*$AC43</f>
        <v>#N/A</v>
      </c>
      <c r="DC43" s="70"/>
      <c r="DD43" s="70"/>
      <c r="DE43" s="70" t="e">
        <f aca="false">$DF$7*$J$2*$J$5*$AB43</f>
        <v>#N/A</v>
      </c>
      <c r="DF43" s="70" t="e">
        <f aca="false">$DF$7*$J$3*$J$5*$AC43</f>
        <v>#N/A</v>
      </c>
      <c r="DG43" s="70" t="e">
        <f aca="false">$DG$7*$J$2*$J$5*$AB43</f>
        <v>#N/A</v>
      </c>
      <c r="DH43" s="70" t="e">
        <f aca="false">$DG$7*$J$3*$J$5*$AC43</f>
        <v>#N/A</v>
      </c>
      <c r="DI43" s="70" t="e">
        <f aca="false">$DI$7*$J$2*$J$5*$AB43</f>
        <v>#N/A</v>
      </c>
      <c r="DJ43" s="70" t="e">
        <f aca="false">$DI$7*$J$3*$J$5*$AC43</f>
        <v>#N/A</v>
      </c>
      <c r="DK43" s="70" t="e">
        <f aca="false">$DK$7*$J$2*$J$5*$AB43</f>
        <v>#N/A</v>
      </c>
      <c r="DL43" s="70" t="e">
        <f aca="false">$DK$7*$J$3*$J$5*$AC43</f>
        <v>#N/A</v>
      </c>
      <c r="DM43" s="70" t="e">
        <f aca="false">$DM$7*$J$2*$J$5*$AB43</f>
        <v>#N/A</v>
      </c>
      <c r="DN43" s="70" t="e">
        <f aca="false">$DM$7*$J$3*$J$5*$AC43</f>
        <v>#N/A</v>
      </c>
      <c r="DO43" s="70" t="e">
        <f aca="false">$DO$7*$J$2*$J$5*$AB43</f>
        <v>#N/A</v>
      </c>
      <c r="DP43" s="70" t="e">
        <f aca="false">$DO$7*$J$3*$J$5*$AC43</f>
        <v>#N/A</v>
      </c>
      <c r="DQ43" s="70"/>
      <c r="DR43" s="70"/>
      <c r="DS43" s="131" t="e">
        <f aca="false">SUM(CI43:CR43,CW43:CX43,DG43:DH43)</f>
        <v>#N/A</v>
      </c>
      <c r="DT43" s="25" t="e">
        <f aca="false">SUM(CI43:CZ43,DC43:DL43)</f>
        <v>#N/A</v>
      </c>
      <c r="DU43" s="131" t="e">
        <f aca="false">SUM(CI43:DR43)</f>
        <v>#N/A</v>
      </c>
      <c r="DZ43" s="70" t="e">
        <f aca="false">$DZ$7*$J$2*$J$5*$AB43</f>
        <v>#N/A</v>
      </c>
      <c r="EA43" s="70" t="e">
        <f aca="false">$DZ$7*$J$3*$J$5*$AC43</f>
        <v>#N/A</v>
      </c>
      <c r="EB43" s="70" t="e">
        <f aca="false">$EB$7*$J$2*$J$5*$AB43</f>
        <v>#N/A</v>
      </c>
      <c r="EC43" s="70" t="e">
        <f aca="false">$EB$7*$J$3*$J$5*$AC43</f>
        <v>#N/A</v>
      </c>
      <c r="ED43" s="70" t="e">
        <f aca="false">$ED$7*$J$2*$J$5*$AB43</f>
        <v>#N/A</v>
      </c>
      <c r="EE43" s="70" t="e">
        <f aca="false">$ED$7*$J$3*$J$5*$AC43</f>
        <v>#N/A</v>
      </c>
      <c r="EH43" s="70" t="e">
        <f aca="false">$EH$7*$J$2*$J$5*$AB43</f>
        <v>#N/A</v>
      </c>
      <c r="EI43" s="70" t="e">
        <f aca="false">$EH$7*$J$3*$J$5*$AC43</f>
        <v>#N/A</v>
      </c>
      <c r="EJ43" s="70" t="e">
        <f aca="false">$EJ$7*$J$2*$J$5*$AB43</f>
        <v>#N/A</v>
      </c>
      <c r="EK43" s="70" t="e">
        <f aca="false">$EJ$7*$J$3*$J$5*$AC43</f>
        <v>#N/A</v>
      </c>
      <c r="EN43" s="131" t="e">
        <f aca="false">SUM(EB43:EC43)</f>
        <v>#N/A</v>
      </c>
      <c r="EO43" s="25" t="e">
        <f aca="false">SUM(EB43:EE43,EJ43:EM43)</f>
        <v>#N/A</v>
      </c>
      <c r="EP43" s="25" t="e">
        <f aca="false">SUM(DZ43:EM43)</f>
        <v>#N/A</v>
      </c>
    </row>
    <row r="44" customFormat="false" ht="11.25" hidden="false" customHeight="false" outlineLevel="0" collapsed="false">
      <c r="A44" s="51" t="e">
        <f aca="false">VLOOKUP($D44,Curves!$A$2:$I$1700,9)</f>
        <v>#N/A</v>
      </c>
      <c r="B44" s="83" t="e">
        <f aca="false">(1+($A44/2))^(-2*($D44-$A$1)/365.25)</f>
        <v>#N/A</v>
      </c>
      <c r="C44" s="83" t="n">
        <f aca="false">D45-D44</f>
        <v>31</v>
      </c>
      <c r="D44" s="374" t="n">
        <v>37987</v>
      </c>
      <c r="E44" s="375" t="e">
        <f aca="false">VLOOKUP($D44,Curves!$A$2:$H$1700,2)*$B44</f>
        <v>#N/A</v>
      </c>
      <c r="F44" s="51" t="e">
        <f aca="false">VLOOKUP($D44,Curves!$A$2:$H$1700,3)*$B44</f>
        <v>#N/A</v>
      </c>
      <c r="G44" s="51" t="e">
        <f aca="false">VLOOKUP($D44,Curves!$A$2:$H$1700,7)*$B44</f>
        <v>#N/A</v>
      </c>
      <c r="H44" s="51" t="e">
        <f aca="false">VLOOKUP($D44,Curves!$A$2:$H$1700,5)*$B44</f>
        <v>#N/A</v>
      </c>
      <c r="I44" s="51" t="e">
        <f aca="false">VLOOKUP($D44,Curves!$A$2:$H$1700,4)*$B44</f>
        <v>#N/A</v>
      </c>
      <c r="J44" s="376" t="e">
        <f aca="false">VLOOKUP($D44,Curves!$A$2:$H$1700,8)*$B44</f>
        <v>#N/A</v>
      </c>
      <c r="K44" s="51" t="e">
        <f aca="false">($E44+$I44)*$J$5+$J$4</f>
        <v>#N/A</v>
      </c>
      <c r="L44" s="377" t="e">
        <f aca="false">VLOOKUP($D44,Curves!$N$2:$T$2600,2)*$B44</f>
        <v>#N/A</v>
      </c>
      <c r="M44" s="241" t="e">
        <f aca="false">VLOOKUP($D44,Curves!$N$2:$T$2600,3)*$B44</f>
        <v>#N/A</v>
      </c>
      <c r="N44" s="378" t="e">
        <f aca="false">IF($K44&lt;$L44,1,0)</f>
        <v>#N/A</v>
      </c>
      <c r="O44" s="379" t="e">
        <f aca="false">IF($K44&lt;$M44,1,0)</f>
        <v>#N/A</v>
      </c>
      <c r="P44" s="375" t="e">
        <f aca="false">($E44+J44)*$J$5+$J$4</f>
        <v>#N/A</v>
      </c>
      <c r="Q44" s="377" t="e">
        <f aca="false">VLOOKUP($D44,Curves!$N$2:$T$2600,4)*$B44</f>
        <v>#N/A</v>
      </c>
      <c r="R44" s="241" t="e">
        <f aca="false">VLOOKUP($D44,Curves!$N$2:$T$2600,5)*$B44</f>
        <v>#N/A</v>
      </c>
      <c r="S44" s="378" t="e">
        <f aca="false">IF($P44&lt;$Q44,1,0)</f>
        <v>#N/A</v>
      </c>
      <c r="T44" s="379" t="e">
        <f aca="false">IF($P44&lt;$R44,1,0)</f>
        <v>#N/A</v>
      </c>
      <c r="U44" s="380" t="e">
        <f aca="false">($E44+G44)*$J$5+$J$4</f>
        <v>#N/A</v>
      </c>
      <c r="V44" s="380" t="e">
        <f aca="false">($E44+H44)*$J$5+$J$4</f>
        <v>#N/A</v>
      </c>
      <c r="W44" s="380" t="e">
        <f aca="false">($E44+I44)*$J$5+$J$4</f>
        <v>#N/A</v>
      </c>
      <c r="X44" s="269" t="e">
        <f aca="false">VLOOKUP($D44,[5]CurveFetch!$D$8:$S$13000,16,0)*$B44</f>
        <v>#N/A</v>
      </c>
      <c r="Y44" s="241" t="e">
        <f aca="false">VLOOKUP($D44,Curves!$N$2:$T$2600,7)*$B44</f>
        <v>#N/A</v>
      </c>
      <c r="Z44" s="381" t="e">
        <f aca="false">IF($U44&lt;$X44,1,0)</f>
        <v>#N/A</v>
      </c>
      <c r="AA44" s="378" t="e">
        <f aca="false">IF($U44&lt;$Y44,1,0)</f>
        <v>#N/A</v>
      </c>
      <c r="AB44" s="378" t="e">
        <f aca="false">IF($V44&lt;$X44,1,0)</f>
        <v>#N/A</v>
      </c>
      <c r="AC44" s="378" t="e">
        <f aca="false">IF($V44&lt;$X44,1,0)</f>
        <v>#N/A</v>
      </c>
      <c r="AD44" s="378" t="e">
        <f aca="false">IF($W44&lt;$X44,1,0)</f>
        <v>#N/A</v>
      </c>
      <c r="AE44" s="379" t="e">
        <f aca="false">IF($W44&lt;$Y44,1,0)</f>
        <v>#N/A</v>
      </c>
      <c r="AF44" s="70" t="e">
        <f aca="false">$AF$7*$J$2*$J$5*$N44</f>
        <v>#N/A</v>
      </c>
      <c r="AG44" s="70" t="e">
        <f aca="false">$AF$7*$J$2*$J$5*$O44</f>
        <v>#N/A</v>
      </c>
      <c r="AH44" s="70" t="e">
        <f aca="false">$AH$7*$J$2*$J$5*$N44</f>
        <v>#N/A</v>
      </c>
      <c r="AI44" s="70" t="e">
        <f aca="false">$AH$7*$J$2*$J$5*$O44</f>
        <v>#N/A</v>
      </c>
      <c r="AJ44" s="70" t="e">
        <f aca="false">$AJ$7*$J$2*$J$5*$N44</f>
        <v>#N/A</v>
      </c>
      <c r="AK44" s="70" t="e">
        <f aca="false">$AJ$7*$J$2*$J$5*$O44</f>
        <v>#N/A</v>
      </c>
      <c r="AL44" s="70" t="e">
        <f aca="false">$AL$7*$J$2*$J$5*$N44</f>
        <v>#N/A</v>
      </c>
      <c r="AM44" s="70" t="e">
        <f aca="false">$AL$7*$J$3*$J$5*$O44</f>
        <v>#N/A</v>
      </c>
      <c r="AN44" s="70" t="e">
        <f aca="false">$AN$7*$J$2*$J$5*$N44</f>
        <v>#N/A</v>
      </c>
      <c r="AO44" s="70" t="e">
        <f aca="false">$AN$7*$J$3*$J$5*$O44</f>
        <v>#N/A</v>
      </c>
      <c r="AP44" s="70" t="e">
        <f aca="false">$AP$7*$J$2*$J$5*$N44</f>
        <v>#N/A</v>
      </c>
      <c r="AQ44" s="70" t="e">
        <f aca="false">$AN$7*$J$3*$J$5*$O44</f>
        <v>#N/A</v>
      </c>
      <c r="AR44" s="70" t="e">
        <f aca="false">$AR$7*$J$2*$J$5*$N44</f>
        <v>#N/A</v>
      </c>
      <c r="AS44" s="70" t="e">
        <f aca="false">$AR$7*$J$3*$J$5*$O44</f>
        <v>#N/A</v>
      </c>
      <c r="AT44" s="70" t="e">
        <f aca="false">$AT$7*$J$2*$J$5*$N44</f>
        <v>#N/A</v>
      </c>
      <c r="AU44" s="70" t="e">
        <f aca="false">$AT$7*$J$3*$J$5*$O44</f>
        <v>#N/A</v>
      </c>
      <c r="AV44" s="131" t="e">
        <f aca="false">SUM(AF44:AG44,AL44:AM44,AP44:AQ44)</f>
        <v>#N/A</v>
      </c>
      <c r="AW44" s="158" t="e">
        <f aca="false">SUM(AF44:AM44,AP44:AU44)</f>
        <v>#N/A</v>
      </c>
      <c r="AX44" s="131" t="e">
        <f aca="false">SUM(AF44:AU44)</f>
        <v>#N/A</v>
      </c>
      <c r="AY44" s="70" t="e">
        <f aca="false">$AY$7*$J$2*$J$5*$S44</f>
        <v>#N/A</v>
      </c>
      <c r="AZ44" s="70" t="e">
        <f aca="false">$AY$7*$J$3*$J$5*$T44</f>
        <v>#N/A</v>
      </c>
      <c r="BA44" s="70" t="e">
        <f aca="false">$BA$7*$J$2*$J$5*$S44</f>
        <v>#N/A</v>
      </c>
      <c r="BB44" s="70" t="e">
        <f aca="false">$BA$7*$J$3*$J$5*$T44</f>
        <v>#N/A</v>
      </c>
      <c r="BC44" s="70" t="e">
        <f aca="false">$BC$7*$J$2*$J$5*$S44</f>
        <v>#N/A</v>
      </c>
      <c r="BD44" s="70" t="e">
        <f aca="false">$BC$7*$J$3*$J$5*$T44</f>
        <v>#N/A</v>
      </c>
      <c r="BE44" s="70" t="e">
        <f aca="false">$BE$7*$J$2*$J$5*$S44</f>
        <v>#N/A</v>
      </c>
      <c r="BF44" s="70" t="e">
        <f aca="false">$BE$7*$J$3*$J$5*$T44</f>
        <v>#N/A</v>
      </c>
      <c r="BG44" s="70" t="e">
        <f aca="false">$BG$7*$J$2*$J$5*$S44</f>
        <v>#N/A</v>
      </c>
      <c r="BH44" s="70" t="e">
        <f aca="false">$BG$7*$J$3*$J$5*$T44</f>
        <v>#N/A</v>
      </c>
      <c r="BI44" s="70" t="e">
        <f aca="false">$BI$7*$J$2*$J$5*$S44</f>
        <v>#N/A</v>
      </c>
      <c r="BJ44" s="70" t="e">
        <f aca="false">$BI$7*$J$3*$J$5*$T44</f>
        <v>#N/A</v>
      </c>
      <c r="BK44" s="70" t="e">
        <f aca="false">$BK$7*$J$2*$J$5*$S44</f>
        <v>#N/A</v>
      </c>
      <c r="BL44" s="70" t="e">
        <f aca="false">$BK$7*$J$3*$J$5*$T44</f>
        <v>#N/A</v>
      </c>
      <c r="BM44" s="70" t="e">
        <f aca="false">$BM$7*$J$2*$J$5*$S44</f>
        <v>#N/A</v>
      </c>
      <c r="BN44" s="70" t="e">
        <f aca="false">$BM$7*$J$3*$J$5*$T44</f>
        <v>#N/A</v>
      </c>
      <c r="BO44" s="70" t="e">
        <f aca="false">$BO$7*$J$2*$J$5*$S44</f>
        <v>#N/A</v>
      </c>
      <c r="BP44" s="70" t="e">
        <f aca="false">$BO$7*$J$3*$J$5*$T44</f>
        <v>#N/A</v>
      </c>
      <c r="BQ44" s="70" t="e">
        <f aca="false">$BQ$7*$J$2*$J$5*$S44</f>
        <v>#N/A</v>
      </c>
      <c r="BR44" s="70" t="e">
        <f aca="false">$BQ$7*$J$3*$J$5*$T44</f>
        <v>#N/A</v>
      </c>
      <c r="BS44" s="70"/>
      <c r="BT44" s="70"/>
      <c r="BU44" s="70"/>
      <c r="BV44" s="70"/>
      <c r="BW44" s="382" t="e">
        <f aca="false">SUM(AY44:BF44,BI44:BL44)</f>
        <v>#N/A</v>
      </c>
      <c r="BX44" s="383" t="e">
        <f aca="false">SUM(AY44:BF44,BI44:BL44,BS44:BV44)</f>
        <v>#N/A</v>
      </c>
      <c r="BY44" s="25" t="e">
        <f aca="false">SUM(AY44:BV44)</f>
        <v>#N/A</v>
      </c>
      <c r="BZ44" s="70" t="e">
        <f aca="false">$BZ$7*$J$2*$J$5*$N44</f>
        <v>#N/A</v>
      </c>
      <c r="CA44" s="70" t="e">
        <f aca="false">$BZ$7*$J$3*$J$5*$O44</f>
        <v>#N/A</v>
      </c>
      <c r="CB44" s="70" t="e">
        <f aca="false">$CB$7*$J$2*$J$5*$N44</f>
        <v>#N/A</v>
      </c>
      <c r="CC44" s="70" t="e">
        <f aca="false">$CB$7*$J$3*$J$5*$O44</f>
        <v>#N/A</v>
      </c>
      <c r="CD44" s="70" t="e">
        <f aca="false">$CD$7*$J$2*$J$5*$N44</f>
        <v>#N/A</v>
      </c>
      <c r="CE44" s="70" t="e">
        <f aca="false">$CD$7*$J$3*$J$5*$O44</f>
        <v>#N/A</v>
      </c>
      <c r="CF44" s="131" t="e">
        <f aca="false">SUM(BZ44:CA44)</f>
        <v>#N/A</v>
      </c>
      <c r="CG44" s="383" t="e">
        <f aca="false">SUM(BZ44:CC44)</f>
        <v>#N/A</v>
      </c>
      <c r="CH44" s="131" t="e">
        <f aca="false">SUM(BZ44:CE44)</f>
        <v>#N/A</v>
      </c>
      <c r="CI44" s="70" t="e">
        <f aca="false">$CI$7*$J$2*$J$5*$AB44</f>
        <v>#N/A</v>
      </c>
      <c r="CJ44" s="70" t="e">
        <f aca="false">$CI$7*$J$3*$J$5*$AC44</f>
        <v>#N/A</v>
      </c>
      <c r="CK44" s="70" t="e">
        <f aca="false">$CK$7*$J$2*$J$5*$AB44</f>
        <v>#N/A</v>
      </c>
      <c r="CL44" s="70" t="e">
        <f aca="false">$CK$7*$J$3*$J$5*$AC44</f>
        <v>#N/A</v>
      </c>
      <c r="CM44" s="70" t="e">
        <f aca="false">$CM$7*$J$2*$J$5*$AB44</f>
        <v>#N/A</v>
      </c>
      <c r="CN44" s="70" t="e">
        <f aca="false">$CM$7*$J$3*$J$5*$AC44</f>
        <v>#N/A</v>
      </c>
      <c r="CO44" s="70" t="e">
        <f aca="false">$CO$7*$J$2*$J$5*$AB44</f>
        <v>#N/A</v>
      </c>
      <c r="CP44" s="70" t="e">
        <f aca="false">$CO$7*$J$3*$J$5*$AC44</f>
        <v>#N/A</v>
      </c>
      <c r="CQ44" s="70" t="e">
        <f aca="false">$CQ$7*$J$2*$J$5*$AB44</f>
        <v>#N/A</v>
      </c>
      <c r="CR44" s="70" t="e">
        <f aca="false">$CQ$7*$J$3*$J$5*$AC44</f>
        <v>#N/A</v>
      </c>
      <c r="CS44" s="70" t="e">
        <f aca="false">$CS$7*$J$2*$J$5*$AB44</f>
        <v>#N/A</v>
      </c>
      <c r="CT44" s="70" t="e">
        <f aca="false">$CS$7*$J$3*$J$5*$AC44</f>
        <v>#N/A</v>
      </c>
      <c r="CU44" s="70" t="e">
        <f aca="false">$CU$7*$J$2*$J$5*$AB44</f>
        <v>#N/A</v>
      </c>
      <c r="CV44" s="70" t="e">
        <f aca="false">$CU$7*$J$3*$J$5*$AC44</f>
        <v>#N/A</v>
      </c>
      <c r="CW44" s="70" t="e">
        <f aca="false">$CW$7*$J$2*$J$5*$AB44</f>
        <v>#N/A</v>
      </c>
      <c r="CX44" s="70" t="e">
        <f aca="false">$CW$7*$J$3*$J$5*$AC44</f>
        <v>#N/A</v>
      </c>
      <c r="CY44" s="70" t="e">
        <f aca="false">$CY$7*$J$2*$J$5*$AB44</f>
        <v>#N/A</v>
      </c>
      <c r="CZ44" s="70" t="e">
        <f aca="false">$CY$7*$J$3*$J$5*$AC44</f>
        <v>#N/A</v>
      </c>
      <c r="DA44" s="70" t="e">
        <f aca="false">$DA$7*$J$2*$J$5*$AB44</f>
        <v>#N/A</v>
      </c>
      <c r="DB44" s="70" t="e">
        <f aca="false">$DA$7*$J$3*$J$5*$AC44</f>
        <v>#N/A</v>
      </c>
      <c r="DC44" s="70"/>
      <c r="DD44" s="70"/>
      <c r="DE44" s="70" t="e">
        <f aca="false">$DF$7*$J$2*$J$5*$AB44</f>
        <v>#N/A</v>
      </c>
      <c r="DF44" s="70" t="e">
        <f aca="false">$DF$7*$J$3*$J$5*$AC44</f>
        <v>#N/A</v>
      </c>
      <c r="DG44" s="70" t="e">
        <f aca="false">$DG$7*$J$2*$J$5*$AB44</f>
        <v>#N/A</v>
      </c>
      <c r="DH44" s="70" t="e">
        <f aca="false">$DG$7*$J$3*$J$5*$AC44</f>
        <v>#N/A</v>
      </c>
      <c r="DI44" s="70" t="e">
        <f aca="false">$DI$7*$J$2*$J$5*$AB44</f>
        <v>#N/A</v>
      </c>
      <c r="DJ44" s="70" t="e">
        <f aca="false">$DI$7*$J$3*$J$5*$AC44</f>
        <v>#N/A</v>
      </c>
      <c r="DK44" s="70" t="e">
        <f aca="false">$DK$7*$J$2*$J$5*$AB44</f>
        <v>#N/A</v>
      </c>
      <c r="DL44" s="70" t="e">
        <f aca="false">$DK$7*$J$3*$J$5*$AC44</f>
        <v>#N/A</v>
      </c>
      <c r="DM44" s="70" t="e">
        <f aca="false">$DM$7*$J$2*$J$5*$AB44</f>
        <v>#N/A</v>
      </c>
      <c r="DN44" s="70" t="e">
        <f aca="false">$DM$7*$J$3*$J$5*$AC44</f>
        <v>#N/A</v>
      </c>
      <c r="DO44" s="70" t="e">
        <f aca="false">$DO$7*$J$2*$J$5*$AB44</f>
        <v>#N/A</v>
      </c>
      <c r="DP44" s="70" t="e">
        <f aca="false">$DO$7*$J$3*$J$5*$AC44</f>
        <v>#N/A</v>
      </c>
      <c r="DQ44" s="70"/>
      <c r="DR44" s="70"/>
      <c r="DS44" s="131" t="e">
        <f aca="false">SUM(CI44:CR44,CW44:CX44,DG44:DH44)</f>
        <v>#N/A</v>
      </c>
      <c r="DT44" s="25" t="e">
        <f aca="false">SUM(CI44:CZ44,DC44:DL44)</f>
        <v>#N/A</v>
      </c>
      <c r="DU44" s="131" t="e">
        <f aca="false">SUM(CI44:DR44)</f>
        <v>#N/A</v>
      </c>
      <c r="DZ44" s="70" t="e">
        <f aca="false">$DZ$7*$J$2*$J$5*$AB44</f>
        <v>#N/A</v>
      </c>
      <c r="EA44" s="70" t="e">
        <f aca="false">$DZ$7*$J$3*$J$5*$AC44</f>
        <v>#N/A</v>
      </c>
      <c r="EB44" s="70" t="e">
        <f aca="false">$EB$7*$J$2*$J$5*$AB44</f>
        <v>#N/A</v>
      </c>
      <c r="EC44" s="70" t="e">
        <f aca="false">$EB$7*$J$3*$J$5*$AC44</f>
        <v>#N/A</v>
      </c>
      <c r="ED44" s="70" t="e">
        <f aca="false">$ED$7*$J$2*$J$5*$AB44</f>
        <v>#N/A</v>
      </c>
      <c r="EE44" s="70" t="e">
        <f aca="false">$ED$7*$J$3*$J$5*$AC44</f>
        <v>#N/A</v>
      </c>
      <c r="EF44" s="70" t="e">
        <f aca="false">$EF$7*$J$2*$J$5*$AB44</f>
        <v>#N/A</v>
      </c>
      <c r="EG44" s="70" t="e">
        <f aca="false">$EF$7*$J$3*$J$5*$AC44</f>
        <v>#N/A</v>
      </c>
      <c r="EH44" s="70" t="e">
        <f aca="false">$EH$7*$J$2*$J$5*$AB44</f>
        <v>#N/A</v>
      </c>
      <c r="EI44" s="70" t="e">
        <f aca="false">$EH$7*$J$3*$J$5*$AC44</f>
        <v>#N/A</v>
      </c>
      <c r="EJ44" s="70" t="e">
        <f aca="false">$EJ$7*$J$2*$J$5*$AB44</f>
        <v>#N/A</v>
      </c>
      <c r="EK44" s="70" t="e">
        <f aca="false">$EJ$7*$J$3*$J$5*$AC44</f>
        <v>#N/A</v>
      </c>
      <c r="EN44" s="131" t="e">
        <f aca="false">SUM(EB44:EC44)</f>
        <v>#N/A</v>
      </c>
      <c r="EO44" s="25" t="e">
        <f aca="false">SUM(EB44:EE44,EJ44:EM44)</f>
        <v>#N/A</v>
      </c>
      <c r="EP44" s="25" t="e">
        <f aca="false">SUM(DZ44:EM44)</f>
        <v>#N/A</v>
      </c>
    </row>
    <row r="45" customFormat="false" ht="11.25" hidden="false" customHeight="false" outlineLevel="0" collapsed="false">
      <c r="A45" s="51" t="e">
        <f aca="false">VLOOKUP($D45,Curves!$A$2:$I$1700,9)</f>
        <v>#N/A</v>
      </c>
      <c r="B45" s="83" t="e">
        <f aca="false">(1+($A45/2))^(-2*($D45-$A$1)/365.25)</f>
        <v>#N/A</v>
      </c>
      <c r="C45" s="83" t="n">
        <f aca="false">D46-D45</f>
        <v>29</v>
      </c>
      <c r="D45" s="374" t="n">
        <v>38018</v>
      </c>
      <c r="E45" s="375" t="e">
        <f aca="false">VLOOKUP($D45,Curves!$A$2:$H$1700,2)*$B45</f>
        <v>#N/A</v>
      </c>
      <c r="F45" s="51" t="e">
        <f aca="false">VLOOKUP($D45,Curves!$A$2:$H$1700,3)*$B45</f>
        <v>#N/A</v>
      </c>
      <c r="G45" s="51" t="e">
        <f aca="false">VLOOKUP($D45,Curves!$A$2:$H$1700,7)*$B45</f>
        <v>#N/A</v>
      </c>
      <c r="H45" s="51" t="e">
        <f aca="false">VLOOKUP($D45,Curves!$A$2:$H$1700,5)*$B45</f>
        <v>#N/A</v>
      </c>
      <c r="I45" s="51" t="e">
        <f aca="false">VLOOKUP($D45,Curves!$A$2:$H$1700,4)*$B45</f>
        <v>#N/A</v>
      </c>
      <c r="J45" s="376" t="e">
        <f aca="false">VLOOKUP($D45,Curves!$A$2:$H$1700,8)*$B45</f>
        <v>#N/A</v>
      </c>
      <c r="K45" s="51" t="e">
        <f aca="false">($E45+$I45)*$J$5+$J$4</f>
        <v>#N/A</v>
      </c>
      <c r="L45" s="377" t="e">
        <f aca="false">VLOOKUP($D45,Curves!$N$2:$T$2600,2)*$B45</f>
        <v>#N/A</v>
      </c>
      <c r="M45" s="241" t="e">
        <f aca="false">VLOOKUP($D45,Curves!$N$2:$T$2600,3)*$B45</f>
        <v>#N/A</v>
      </c>
      <c r="N45" s="378" t="e">
        <f aca="false">IF($K45&lt;$L45,1,0)</f>
        <v>#N/A</v>
      </c>
      <c r="O45" s="379" t="e">
        <f aca="false">IF($K45&lt;$M45,1,0)</f>
        <v>#N/A</v>
      </c>
      <c r="P45" s="375" t="e">
        <f aca="false">($E45+J45)*$J$5+$J$4</f>
        <v>#N/A</v>
      </c>
      <c r="Q45" s="377" t="e">
        <f aca="false">VLOOKUP($D45,Curves!$N$2:$T$2600,4)*$B45</f>
        <v>#N/A</v>
      </c>
      <c r="R45" s="241" t="e">
        <f aca="false">VLOOKUP($D45,Curves!$N$2:$T$2600,5)*$B45</f>
        <v>#N/A</v>
      </c>
      <c r="S45" s="378" t="e">
        <f aca="false">IF($P45&lt;$Q45,1,0)</f>
        <v>#N/A</v>
      </c>
      <c r="T45" s="379" t="e">
        <f aca="false">IF($P45&lt;$R45,1,0)</f>
        <v>#N/A</v>
      </c>
      <c r="U45" s="380" t="e">
        <f aca="false">($E45+G45)*$J$5+$J$4</f>
        <v>#N/A</v>
      </c>
      <c r="V45" s="380" t="e">
        <f aca="false">($E45+H45)*$J$5+$J$4</f>
        <v>#N/A</v>
      </c>
      <c r="W45" s="380" t="e">
        <f aca="false">($E45+I45)*$J$5+$J$4</f>
        <v>#N/A</v>
      </c>
      <c r="X45" s="269" t="e">
        <f aca="false">VLOOKUP($D45,[5]CurveFetch!$D$8:$S$13000,16,0)*$B45</f>
        <v>#N/A</v>
      </c>
      <c r="Y45" s="241" t="e">
        <f aca="false">VLOOKUP($D45,Curves!$N$2:$T$2600,7)*$B45</f>
        <v>#N/A</v>
      </c>
      <c r="Z45" s="381" t="e">
        <f aca="false">IF($U45&lt;$X45,1,0)</f>
        <v>#N/A</v>
      </c>
      <c r="AA45" s="378" t="e">
        <f aca="false">IF($U45&lt;$Y45,1,0)</f>
        <v>#N/A</v>
      </c>
      <c r="AB45" s="378" t="e">
        <f aca="false">IF($V45&lt;$X45,1,0)</f>
        <v>#N/A</v>
      </c>
      <c r="AC45" s="378" t="e">
        <f aca="false">IF($V45&lt;$X45,1,0)</f>
        <v>#N/A</v>
      </c>
      <c r="AD45" s="378" t="e">
        <f aca="false">IF($W45&lt;$X45,1,0)</f>
        <v>#N/A</v>
      </c>
      <c r="AE45" s="379" t="e">
        <f aca="false">IF($W45&lt;$Y45,1,0)</f>
        <v>#N/A</v>
      </c>
      <c r="AF45" s="70" t="e">
        <f aca="false">$AF$7*$J$2*$J$5*$N45</f>
        <v>#N/A</v>
      </c>
      <c r="AG45" s="70" t="e">
        <f aca="false">$AF$7*$J$2*$J$5*$O45</f>
        <v>#N/A</v>
      </c>
      <c r="AH45" s="70" t="e">
        <f aca="false">$AH$7*$J$2*$J$5*$N45</f>
        <v>#N/A</v>
      </c>
      <c r="AI45" s="70" t="e">
        <f aca="false">$AH$7*$J$2*$J$5*$O45</f>
        <v>#N/A</v>
      </c>
      <c r="AJ45" s="70" t="e">
        <f aca="false">$AJ$7*$J$2*$J$5*$N45</f>
        <v>#N/A</v>
      </c>
      <c r="AK45" s="70" t="e">
        <f aca="false">$AJ$7*$J$2*$J$5*$O45</f>
        <v>#N/A</v>
      </c>
      <c r="AL45" s="70" t="e">
        <f aca="false">$AL$7*$J$2*$J$5*$N45</f>
        <v>#N/A</v>
      </c>
      <c r="AM45" s="70" t="e">
        <f aca="false">$AL$7*$J$3*$J$5*$O45</f>
        <v>#N/A</v>
      </c>
      <c r="AN45" s="70" t="e">
        <f aca="false">$AN$7*$J$2*$J$5*$N45</f>
        <v>#N/A</v>
      </c>
      <c r="AO45" s="70" t="e">
        <f aca="false">$AN$7*$J$3*$J$5*$O45</f>
        <v>#N/A</v>
      </c>
      <c r="AP45" s="70" t="e">
        <f aca="false">$AP$7*$J$2*$J$5*$N45</f>
        <v>#N/A</v>
      </c>
      <c r="AQ45" s="70" t="e">
        <f aca="false">$AN$7*$J$3*$J$5*$O45</f>
        <v>#N/A</v>
      </c>
      <c r="AR45" s="70" t="e">
        <f aca="false">$AR$7*$J$2*$J$5*$N45</f>
        <v>#N/A</v>
      </c>
      <c r="AS45" s="70" t="e">
        <f aca="false">$AR$7*$J$3*$J$5*$O45</f>
        <v>#N/A</v>
      </c>
      <c r="AT45" s="70" t="e">
        <f aca="false">$AT$7*$J$2*$J$5*$N45</f>
        <v>#N/A</v>
      </c>
      <c r="AU45" s="70" t="e">
        <f aca="false">$AT$7*$J$3*$J$5*$O45</f>
        <v>#N/A</v>
      </c>
      <c r="AV45" s="131" t="e">
        <f aca="false">SUM(AF45:AG45,AL45:AM45,AP45:AQ45)</f>
        <v>#N/A</v>
      </c>
      <c r="AW45" s="158" t="e">
        <f aca="false">SUM(AF45:AM45,AP45:AU45)</f>
        <v>#N/A</v>
      </c>
      <c r="AX45" s="131" t="e">
        <f aca="false">SUM(AF45:AU45)</f>
        <v>#N/A</v>
      </c>
      <c r="AY45" s="70" t="e">
        <f aca="false">$AY$7*$J$2*$J$5*$S45</f>
        <v>#N/A</v>
      </c>
      <c r="AZ45" s="70" t="e">
        <f aca="false">$AY$7*$J$3*$J$5*$T45</f>
        <v>#N/A</v>
      </c>
      <c r="BA45" s="70" t="e">
        <f aca="false">$BA$7*$J$2*$J$5*$S45</f>
        <v>#N/A</v>
      </c>
      <c r="BB45" s="70" t="e">
        <f aca="false">$BA$7*$J$3*$J$5*$T45</f>
        <v>#N/A</v>
      </c>
      <c r="BC45" s="70" t="e">
        <f aca="false">$BC$7*$J$2*$J$5*$S45</f>
        <v>#N/A</v>
      </c>
      <c r="BD45" s="70" t="e">
        <f aca="false">$BC$7*$J$3*$J$5*$T45</f>
        <v>#N/A</v>
      </c>
      <c r="BE45" s="70" t="e">
        <f aca="false">$BE$7*$J$2*$J$5*$S45</f>
        <v>#N/A</v>
      </c>
      <c r="BF45" s="70" t="e">
        <f aca="false">$BE$7*$J$3*$J$5*$T45</f>
        <v>#N/A</v>
      </c>
      <c r="BG45" s="70" t="e">
        <f aca="false">$BG$7*$J$2*$J$5*$S45</f>
        <v>#N/A</v>
      </c>
      <c r="BH45" s="70" t="e">
        <f aca="false">$BG$7*$J$3*$J$5*$T45</f>
        <v>#N/A</v>
      </c>
      <c r="BI45" s="70" t="e">
        <f aca="false">$BI$7*$J$2*$J$5*$S45</f>
        <v>#N/A</v>
      </c>
      <c r="BJ45" s="70" t="e">
        <f aca="false">$BI$7*$J$3*$J$5*$T45</f>
        <v>#N/A</v>
      </c>
      <c r="BK45" s="70" t="e">
        <f aca="false">$BK$7*$J$2*$J$5*$S45</f>
        <v>#N/A</v>
      </c>
      <c r="BL45" s="70" t="e">
        <f aca="false">$BK$7*$J$3*$J$5*$T45</f>
        <v>#N/A</v>
      </c>
      <c r="BM45" s="70" t="e">
        <f aca="false">$BM$7*$J$2*$J$5*$S45</f>
        <v>#N/A</v>
      </c>
      <c r="BN45" s="70" t="e">
        <f aca="false">$BM$7*$J$3*$J$5*$T45</f>
        <v>#N/A</v>
      </c>
      <c r="BO45" s="70" t="e">
        <f aca="false">$BO$7*$J$2*$J$5*$S45</f>
        <v>#N/A</v>
      </c>
      <c r="BP45" s="70" t="e">
        <f aca="false">$BO$7*$J$3*$J$5*$T45</f>
        <v>#N/A</v>
      </c>
      <c r="BQ45" s="70" t="e">
        <f aca="false">$BQ$7*$J$2*$J$5*$S45</f>
        <v>#N/A</v>
      </c>
      <c r="BR45" s="70" t="e">
        <f aca="false">$BQ$7*$J$3*$J$5*$T45</f>
        <v>#N/A</v>
      </c>
      <c r="BS45" s="70"/>
      <c r="BT45" s="70"/>
      <c r="BU45" s="70"/>
      <c r="BV45" s="70"/>
      <c r="BW45" s="382" t="e">
        <f aca="false">SUM(AY45:BF45,BI45:BL45)</f>
        <v>#N/A</v>
      </c>
      <c r="BX45" s="383" t="e">
        <f aca="false">SUM(AY45:BF45,BI45:BL45,BS45:BV45)</f>
        <v>#N/A</v>
      </c>
      <c r="BY45" s="25" t="e">
        <f aca="false">SUM(AY45:BV45)</f>
        <v>#N/A</v>
      </c>
      <c r="BZ45" s="70" t="e">
        <f aca="false">$BZ$7*$J$2*$J$5*$N45</f>
        <v>#N/A</v>
      </c>
      <c r="CA45" s="70" t="e">
        <f aca="false">$BZ$7*$J$3*$J$5*$O45</f>
        <v>#N/A</v>
      </c>
      <c r="CB45" s="70" t="e">
        <f aca="false">$CB$7*$J$2*$J$5*$N45</f>
        <v>#N/A</v>
      </c>
      <c r="CC45" s="70" t="e">
        <f aca="false">$CB$7*$J$3*$J$5*$O45</f>
        <v>#N/A</v>
      </c>
      <c r="CD45" s="70" t="e">
        <f aca="false">$CD$7*$J$2*$J$5*$N45</f>
        <v>#N/A</v>
      </c>
      <c r="CE45" s="70" t="e">
        <f aca="false">$CD$7*$J$3*$J$5*$O45</f>
        <v>#N/A</v>
      </c>
      <c r="CF45" s="131" t="e">
        <f aca="false">SUM(BZ45:CA45)</f>
        <v>#N/A</v>
      </c>
      <c r="CG45" s="383" t="e">
        <f aca="false">SUM(BZ45:CC45)</f>
        <v>#N/A</v>
      </c>
      <c r="CH45" s="131" t="e">
        <f aca="false">SUM(BZ45:CE45)</f>
        <v>#N/A</v>
      </c>
      <c r="CI45" s="70" t="e">
        <f aca="false">$CI$7*$J$2*$J$5*$AB45</f>
        <v>#N/A</v>
      </c>
      <c r="CJ45" s="70" t="e">
        <f aca="false">$CI$7*$J$3*$J$5*$AC45</f>
        <v>#N/A</v>
      </c>
      <c r="CK45" s="70" t="e">
        <f aca="false">$CK$7*$J$2*$J$5*$AB45</f>
        <v>#N/A</v>
      </c>
      <c r="CL45" s="70" t="e">
        <f aca="false">$CK$7*$J$3*$J$5*$AC45</f>
        <v>#N/A</v>
      </c>
      <c r="CM45" s="70" t="e">
        <f aca="false">$CM$7*$J$2*$J$5*$AB45</f>
        <v>#N/A</v>
      </c>
      <c r="CN45" s="70" t="e">
        <f aca="false">$CM$7*$J$3*$J$5*$AC45</f>
        <v>#N/A</v>
      </c>
      <c r="CO45" s="70" t="e">
        <f aca="false">$CO$7*$J$2*$J$5*$AB45</f>
        <v>#N/A</v>
      </c>
      <c r="CP45" s="70" t="e">
        <f aca="false">$CO$7*$J$3*$J$5*$AC45</f>
        <v>#N/A</v>
      </c>
      <c r="CQ45" s="70" t="e">
        <f aca="false">$CQ$7*$J$2*$J$5*$AB45</f>
        <v>#N/A</v>
      </c>
      <c r="CR45" s="70" t="e">
        <f aca="false">$CQ$7*$J$3*$J$5*$AC45</f>
        <v>#N/A</v>
      </c>
      <c r="CS45" s="70" t="e">
        <f aca="false">$CS$7*$J$2*$J$5*$AB45</f>
        <v>#N/A</v>
      </c>
      <c r="CT45" s="70" t="e">
        <f aca="false">$CS$7*$J$3*$J$5*$AC45</f>
        <v>#N/A</v>
      </c>
      <c r="CU45" s="70" t="e">
        <f aca="false">$CU$7*$J$2*$J$5*$AB45</f>
        <v>#N/A</v>
      </c>
      <c r="CV45" s="70" t="e">
        <f aca="false">$CU$7*$J$3*$J$5*$AC45</f>
        <v>#N/A</v>
      </c>
      <c r="CW45" s="70" t="e">
        <f aca="false">$CW$7*$J$2*$J$5*$AB45</f>
        <v>#N/A</v>
      </c>
      <c r="CX45" s="70" t="e">
        <f aca="false">$CW$7*$J$3*$J$5*$AC45</f>
        <v>#N/A</v>
      </c>
      <c r="CY45" s="70" t="e">
        <f aca="false">$CY$7*$J$2*$J$5*$AB45</f>
        <v>#N/A</v>
      </c>
      <c r="CZ45" s="70" t="e">
        <f aca="false">$CY$7*$J$3*$J$5*$AC45</f>
        <v>#N/A</v>
      </c>
      <c r="DA45" s="70" t="e">
        <f aca="false">$DA$7*$J$2*$J$5*$AB45</f>
        <v>#N/A</v>
      </c>
      <c r="DB45" s="70" t="e">
        <f aca="false">$DA$7*$J$3*$J$5*$AC45</f>
        <v>#N/A</v>
      </c>
      <c r="DC45" s="70"/>
      <c r="DD45" s="70"/>
      <c r="DE45" s="70" t="e">
        <f aca="false">$DF$7*$J$2*$J$5*$AB45</f>
        <v>#N/A</v>
      </c>
      <c r="DF45" s="70" t="e">
        <f aca="false">$DF$7*$J$3*$J$5*$AC45</f>
        <v>#N/A</v>
      </c>
      <c r="DG45" s="70" t="e">
        <f aca="false">$DG$7*$J$2*$J$5*$AB45</f>
        <v>#N/A</v>
      </c>
      <c r="DH45" s="70" t="e">
        <f aca="false">$DG$7*$J$3*$J$5*$AC45</f>
        <v>#N/A</v>
      </c>
      <c r="DI45" s="70" t="e">
        <f aca="false">$DI$7*$J$2*$J$5*$AB45</f>
        <v>#N/A</v>
      </c>
      <c r="DJ45" s="70" t="e">
        <f aca="false">$DI$7*$J$3*$J$5*$AC45</f>
        <v>#N/A</v>
      </c>
      <c r="DK45" s="70" t="e">
        <f aca="false">$DK$7*$J$2*$J$5*$AB45</f>
        <v>#N/A</v>
      </c>
      <c r="DL45" s="70" t="e">
        <f aca="false">$DK$7*$J$3*$J$5*$AC45</f>
        <v>#N/A</v>
      </c>
      <c r="DM45" s="70" t="e">
        <f aca="false">$DM$7*$J$2*$J$5*$AB45</f>
        <v>#N/A</v>
      </c>
      <c r="DN45" s="70" t="e">
        <f aca="false">$DM$7*$J$3*$J$5*$AC45</f>
        <v>#N/A</v>
      </c>
      <c r="DO45" s="70" t="e">
        <f aca="false">$DO$7*$J$2*$J$5*$AB45</f>
        <v>#N/A</v>
      </c>
      <c r="DP45" s="70" t="e">
        <f aca="false">$DO$7*$J$3*$J$5*$AC45</f>
        <v>#N/A</v>
      </c>
      <c r="DQ45" s="70"/>
      <c r="DR45" s="70"/>
      <c r="DS45" s="131" t="e">
        <f aca="false">SUM(CI45:CR45,CW45:CX45,DG45:DH45)</f>
        <v>#N/A</v>
      </c>
      <c r="DT45" s="25" t="e">
        <f aca="false">SUM(CI45:CZ45,DC45:DL45)</f>
        <v>#N/A</v>
      </c>
      <c r="DU45" s="131" t="e">
        <f aca="false">SUM(CI45:DR45)</f>
        <v>#N/A</v>
      </c>
      <c r="DZ45" s="70" t="e">
        <f aca="false">$DZ$7*$J$2*$J$5*$AB45</f>
        <v>#N/A</v>
      </c>
      <c r="EA45" s="70" t="e">
        <f aca="false">$DZ$7*$J$3*$J$5*$AC45</f>
        <v>#N/A</v>
      </c>
      <c r="EB45" s="70" t="e">
        <f aca="false">$EB$7*$J$2*$J$5*$AB45</f>
        <v>#N/A</v>
      </c>
      <c r="EC45" s="70" t="e">
        <f aca="false">$EB$7*$J$3*$J$5*$AC45</f>
        <v>#N/A</v>
      </c>
      <c r="ED45" s="70" t="e">
        <f aca="false">$ED$7*$J$2*$J$5*$AB45</f>
        <v>#N/A</v>
      </c>
      <c r="EE45" s="70" t="e">
        <f aca="false">$ED$7*$J$3*$J$5*$AC45</f>
        <v>#N/A</v>
      </c>
      <c r="EF45" s="70" t="e">
        <f aca="false">$EF$7*$J$2*$J$5*$AB45</f>
        <v>#N/A</v>
      </c>
      <c r="EG45" s="70" t="e">
        <f aca="false">$EF$7*$J$3*$J$5*$AC45</f>
        <v>#N/A</v>
      </c>
      <c r="EH45" s="70" t="e">
        <f aca="false">$EH$7*$J$2*$J$5*$AB45</f>
        <v>#N/A</v>
      </c>
      <c r="EI45" s="70" t="e">
        <f aca="false">$EH$7*$J$3*$J$5*$AC45</f>
        <v>#N/A</v>
      </c>
      <c r="EJ45" s="70" t="e">
        <f aca="false">$EJ$7*$J$2*$J$5*$AB45</f>
        <v>#N/A</v>
      </c>
      <c r="EK45" s="70" t="e">
        <f aca="false">$EJ$7*$J$3*$J$5*$AC45</f>
        <v>#N/A</v>
      </c>
      <c r="EN45" s="131" t="e">
        <f aca="false">SUM(EB45:EC45)</f>
        <v>#N/A</v>
      </c>
      <c r="EO45" s="25" t="e">
        <f aca="false">SUM(EB45:EE45,EJ45:EM45)</f>
        <v>#N/A</v>
      </c>
      <c r="EP45" s="25" t="e">
        <f aca="false">SUM(DZ45:EM45)</f>
        <v>#N/A</v>
      </c>
    </row>
    <row r="46" customFormat="false" ht="11.25" hidden="false" customHeight="false" outlineLevel="0" collapsed="false">
      <c r="A46" s="51" t="e">
        <f aca="false">VLOOKUP($D46,Curves!$A$2:$I$1700,9)</f>
        <v>#N/A</v>
      </c>
      <c r="B46" s="83" t="e">
        <f aca="false">(1+($A46/2))^(-2*($D46-$A$1)/365.25)</f>
        <v>#N/A</v>
      </c>
      <c r="C46" s="83" t="n">
        <f aca="false">D47-D46</f>
        <v>31</v>
      </c>
      <c r="D46" s="374" t="n">
        <v>38047</v>
      </c>
      <c r="E46" s="375" t="e">
        <f aca="false">VLOOKUP($D46,Curves!$A$2:$H$1700,2)*$B46</f>
        <v>#N/A</v>
      </c>
      <c r="F46" s="51" t="e">
        <f aca="false">VLOOKUP($D46,Curves!$A$2:$H$1700,3)*$B46</f>
        <v>#N/A</v>
      </c>
      <c r="G46" s="51" t="e">
        <f aca="false">VLOOKUP($D46,Curves!$A$2:$H$1700,7)*$B46</f>
        <v>#N/A</v>
      </c>
      <c r="H46" s="51" t="e">
        <f aca="false">VLOOKUP($D46,Curves!$A$2:$H$1700,5)*$B46</f>
        <v>#N/A</v>
      </c>
      <c r="I46" s="51" t="e">
        <f aca="false">VLOOKUP($D46,Curves!$A$2:$H$1700,4)*$B46</f>
        <v>#N/A</v>
      </c>
      <c r="J46" s="376" t="e">
        <f aca="false">VLOOKUP($D46,Curves!$A$2:$H$1700,8)*$B46</f>
        <v>#N/A</v>
      </c>
      <c r="K46" s="51" t="e">
        <f aca="false">($E46+$I46)*$J$5+$J$4</f>
        <v>#N/A</v>
      </c>
      <c r="L46" s="377" t="e">
        <f aca="false">VLOOKUP($D46,Curves!$N$2:$T$2600,2)*$B46</f>
        <v>#N/A</v>
      </c>
      <c r="M46" s="241" t="e">
        <f aca="false">VLOOKUP($D46,Curves!$N$2:$T$2600,3)*$B46</f>
        <v>#N/A</v>
      </c>
      <c r="N46" s="378" t="e">
        <f aca="false">IF($K46&lt;$L46,1,0)</f>
        <v>#N/A</v>
      </c>
      <c r="O46" s="379" t="e">
        <f aca="false">IF($K46&lt;$M46,1,0)</f>
        <v>#N/A</v>
      </c>
      <c r="P46" s="375" t="e">
        <f aca="false">($E46+J46)*$J$5+$J$4</f>
        <v>#N/A</v>
      </c>
      <c r="Q46" s="377" t="e">
        <f aca="false">VLOOKUP($D46,Curves!$N$2:$T$2600,4)*$B46</f>
        <v>#N/A</v>
      </c>
      <c r="R46" s="241" t="e">
        <f aca="false">VLOOKUP($D46,Curves!$N$2:$T$2600,5)*$B46</f>
        <v>#N/A</v>
      </c>
      <c r="S46" s="378" t="e">
        <f aca="false">IF($P46&lt;$Q46,1,0)</f>
        <v>#N/A</v>
      </c>
      <c r="T46" s="379" t="e">
        <f aca="false">IF($P46&lt;$R46,1,0)</f>
        <v>#N/A</v>
      </c>
      <c r="U46" s="380" t="e">
        <f aca="false">($E46+G46)*$J$5+$J$4</f>
        <v>#N/A</v>
      </c>
      <c r="V46" s="380" t="e">
        <f aca="false">($E46+H46)*$J$5+$J$4</f>
        <v>#N/A</v>
      </c>
      <c r="W46" s="380" t="e">
        <f aca="false">($E46+I46)*$J$5+$J$4</f>
        <v>#N/A</v>
      </c>
      <c r="X46" s="269" t="e">
        <f aca="false">VLOOKUP($D46,[5]CurveFetch!$D$8:$S$13000,16,0)*$B46</f>
        <v>#N/A</v>
      </c>
      <c r="Y46" s="241" t="e">
        <f aca="false">VLOOKUP($D46,Curves!$N$2:$T$2600,7)*$B46</f>
        <v>#N/A</v>
      </c>
      <c r="Z46" s="381" t="e">
        <f aca="false">IF($U46&lt;$X46,1,0)</f>
        <v>#N/A</v>
      </c>
      <c r="AA46" s="378" t="e">
        <f aca="false">IF($U46&lt;$Y46,1,0)</f>
        <v>#N/A</v>
      </c>
      <c r="AB46" s="378" t="e">
        <f aca="false">IF($V46&lt;$X46,1,0)</f>
        <v>#N/A</v>
      </c>
      <c r="AC46" s="378" t="e">
        <f aca="false">IF($V46&lt;$X46,1,0)</f>
        <v>#N/A</v>
      </c>
      <c r="AD46" s="378" t="e">
        <f aca="false">IF($W46&lt;$X46,1,0)</f>
        <v>#N/A</v>
      </c>
      <c r="AE46" s="379" t="e">
        <f aca="false">IF($W46&lt;$Y46,1,0)</f>
        <v>#N/A</v>
      </c>
      <c r="AF46" s="70" t="e">
        <f aca="false">$AF$7*$J$2*$J$5*$N46</f>
        <v>#N/A</v>
      </c>
      <c r="AG46" s="70" t="e">
        <f aca="false">$AF$7*$J$2*$J$5*$O46</f>
        <v>#N/A</v>
      </c>
      <c r="AH46" s="70" t="e">
        <f aca="false">$AH$7*$J$2*$J$5*$N46</f>
        <v>#N/A</v>
      </c>
      <c r="AI46" s="70" t="e">
        <f aca="false">$AH$7*$J$2*$J$5*$O46</f>
        <v>#N/A</v>
      </c>
      <c r="AJ46" s="70" t="e">
        <f aca="false">$AJ$7*$J$2*$J$5*$N46</f>
        <v>#N/A</v>
      </c>
      <c r="AK46" s="70" t="e">
        <f aca="false">$AJ$7*$J$2*$J$5*$O46</f>
        <v>#N/A</v>
      </c>
      <c r="AL46" s="70" t="e">
        <f aca="false">$AL$7*$J$2*$J$5*$N46</f>
        <v>#N/A</v>
      </c>
      <c r="AM46" s="70" t="e">
        <f aca="false">$AL$7*$J$3*$J$5*$O46</f>
        <v>#N/A</v>
      </c>
      <c r="AN46" s="70" t="e">
        <f aca="false">$AN$7*$J$2*$J$5*$N46</f>
        <v>#N/A</v>
      </c>
      <c r="AO46" s="70" t="e">
        <f aca="false">$AN$7*$J$3*$J$5*$O46</f>
        <v>#N/A</v>
      </c>
      <c r="AP46" s="70" t="e">
        <f aca="false">$AP$7*$J$2*$J$5*$N46</f>
        <v>#N/A</v>
      </c>
      <c r="AQ46" s="70" t="e">
        <f aca="false">$AN$7*$J$3*$J$5*$O46</f>
        <v>#N/A</v>
      </c>
      <c r="AR46" s="70" t="e">
        <f aca="false">$AR$7*$J$2*$J$5*$N46</f>
        <v>#N/A</v>
      </c>
      <c r="AS46" s="70" t="e">
        <f aca="false">$AR$7*$J$3*$J$5*$O46</f>
        <v>#N/A</v>
      </c>
      <c r="AT46" s="70" t="e">
        <f aca="false">$AT$7*$J$2*$J$5*$N46</f>
        <v>#N/A</v>
      </c>
      <c r="AU46" s="70" t="e">
        <f aca="false">$AT$7*$J$3*$J$5*$O46</f>
        <v>#N/A</v>
      </c>
      <c r="AV46" s="131" t="e">
        <f aca="false">SUM(AF46:AG46,AL46:AM46,AP46:AQ46)</f>
        <v>#N/A</v>
      </c>
      <c r="AW46" s="158" t="e">
        <f aca="false">SUM(AF46:AM46,AP46:AU46)</f>
        <v>#N/A</v>
      </c>
      <c r="AX46" s="131" t="e">
        <f aca="false">SUM(AF46:AU46)</f>
        <v>#N/A</v>
      </c>
      <c r="AY46" s="70" t="e">
        <f aca="false">$AY$7*$J$2*$J$5*$S46</f>
        <v>#N/A</v>
      </c>
      <c r="AZ46" s="70" t="e">
        <f aca="false">$AY$7*$J$3*$J$5*$T46</f>
        <v>#N/A</v>
      </c>
      <c r="BA46" s="70" t="e">
        <f aca="false">$BA$7*$J$2*$J$5*$S46</f>
        <v>#N/A</v>
      </c>
      <c r="BB46" s="70" t="e">
        <f aca="false">$BA$7*$J$3*$J$5*$T46</f>
        <v>#N/A</v>
      </c>
      <c r="BC46" s="70" t="e">
        <f aca="false">$BC$7*$J$2*$J$5*$S46</f>
        <v>#N/A</v>
      </c>
      <c r="BD46" s="70" t="e">
        <f aca="false">$BC$7*$J$3*$J$5*$T46</f>
        <v>#N/A</v>
      </c>
      <c r="BE46" s="70" t="e">
        <f aca="false">$BE$7*$J$2*$J$5*$S46</f>
        <v>#N/A</v>
      </c>
      <c r="BF46" s="70" t="e">
        <f aca="false">$BE$7*$J$3*$J$5*$T46</f>
        <v>#N/A</v>
      </c>
      <c r="BG46" s="70" t="e">
        <f aca="false">$BG$7*$J$2*$J$5*$S46</f>
        <v>#N/A</v>
      </c>
      <c r="BH46" s="70" t="e">
        <f aca="false">$BG$7*$J$3*$J$5*$T46</f>
        <v>#N/A</v>
      </c>
      <c r="BI46" s="70" t="e">
        <f aca="false">$BI$7*$J$2*$J$5*$S46</f>
        <v>#N/A</v>
      </c>
      <c r="BJ46" s="70" t="e">
        <f aca="false">$BI$7*$J$3*$J$5*$T46</f>
        <v>#N/A</v>
      </c>
      <c r="BK46" s="70" t="e">
        <f aca="false">$BK$7*$J$2*$J$5*$S46</f>
        <v>#N/A</v>
      </c>
      <c r="BL46" s="70" t="e">
        <f aca="false">$BK$7*$J$3*$J$5*$T46</f>
        <v>#N/A</v>
      </c>
      <c r="BM46" s="70" t="e">
        <f aca="false">$BM$7*$J$2*$J$5*$S46</f>
        <v>#N/A</v>
      </c>
      <c r="BN46" s="70" t="e">
        <f aca="false">$BM$7*$J$3*$J$5*$T46</f>
        <v>#N/A</v>
      </c>
      <c r="BO46" s="70" t="e">
        <f aca="false">$BO$7*$J$2*$J$5*$S46</f>
        <v>#N/A</v>
      </c>
      <c r="BP46" s="70" t="e">
        <f aca="false">$BO$7*$J$3*$J$5*$T46</f>
        <v>#N/A</v>
      </c>
      <c r="BQ46" s="70" t="e">
        <f aca="false">$BQ$7*$J$2*$J$5*$S46</f>
        <v>#N/A</v>
      </c>
      <c r="BR46" s="70" t="e">
        <f aca="false">$BQ$7*$J$3*$J$5*$T46</f>
        <v>#N/A</v>
      </c>
      <c r="BS46" s="70"/>
      <c r="BT46" s="70"/>
      <c r="BU46" s="70"/>
      <c r="BV46" s="70"/>
      <c r="BW46" s="382" t="e">
        <f aca="false">SUM(AY46:BF46,BI46:BL46)</f>
        <v>#N/A</v>
      </c>
      <c r="BX46" s="383" t="e">
        <f aca="false">SUM(AY46:BF46,BI46:BL46,BS46:BV46)</f>
        <v>#N/A</v>
      </c>
      <c r="BY46" s="25" t="e">
        <f aca="false">SUM(AY46:BV46)</f>
        <v>#N/A</v>
      </c>
      <c r="BZ46" s="70" t="e">
        <f aca="false">$BZ$7*$J$2*$J$5*$N46</f>
        <v>#N/A</v>
      </c>
      <c r="CA46" s="70" t="e">
        <f aca="false">$BZ$7*$J$3*$J$5*$O46</f>
        <v>#N/A</v>
      </c>
      <c r="CB46" s="70" t="e">
        <f aca="false">$CB$7*$J$2*$J$5*$N46</f>
        <v>#N/A</v>
      </c>
      <c r="CC46" s="70" t="e">
        <f aca="false">$CB$7*$J$3*$J$5*$O46</f>
        <v>#N/A</v>
      </c>
      <c r="CD46" s="70" t="e">
        <f aca="false">$CD$7*$J$2*$J$5*$N46</f>
        <v>#N/A</v>
      </c>
      <c r="CE46" s="70" t="e">
        <f aca="false">$CD$7*$J$3*$J$5*$O46</f>
        <v>#N/A</v>
      </c>
      <c r="CF46" s="131" t="e">
        <f aca="false">SUM(BZ46:CA46)</f>
        <v>#N/A</v>
      </c>
      <c r="CG46" s="383" t="e">
        <f aca="false">SUM(BZ46:CC46)</f>
        <v>#N/A</v>
      </c>
      <c r="CH46" s="131" t="e">
        <f aca="false">SUM(BZ46:CE46)</f>
        <v>#N/A</v>
      </c>
      <c r="CI46" s="70" t="e">
        <f aca="false">$CI$7*$J$2*$J$5*$AB46</f>
        <v>#N/A</v>
      </c>
      <c r="CJ46" s="70" t="e">
        <f aca="false">$CI$7*$J$3*$J$5*$AC46</f>
        <v>#N/A</v>
      </c>
      <c r="CK46" s="70" t="e">
        <f aca="false">$CK$7*$J$2*$J$5*$AB46</f>
        <v>#N/A</v>
      </c>
      <c r="CL46" s="70" t="e">
        <f aca="false">$CK$7*$J$3*$J$5*$AC46</f>
        <v>#N/A</v>
      </c>
      <c r="CM46" s="70" t="e">
        <f aca="false">$CM$7*$J$2*$J$5*$AB46</f>
        <v>#N/A</v>
      </c>
      <c r="CN46" s="70" t="e">
        <f aca="false">$CM$7*$J$3*$J$5*$AC46</f>
        <v>#N/A</v>
      </c>
      <c r="CO46" s="70" t="e">
        <f aca="false">$CO$7*$J$2*$J$5*$AB46</f>
        <v>#N/A</v>
      </c>
      <c r="CP46" s="70" t="e">
        <f aca="false">$CO$7*$J$3*$J$5*$AC46</f>
        <v>#N/A</v>
      </c>
      <c r="CQ46" s="70" t="e">
        <f aca="false">$CQ$7*$J$2*$J$5*$AB46</f>
        <v>#N/A</v>
      </c>
      <c r="CR46" s="70" t="e">
        <f aca="false">$CQ$7*$J$3*$J$5*$AC46</f>
        <v>#N/A</v>
      </c>
      <c r="CS46" s="70" t="e">
        <f aca="false">$CS$7*$J$2*$J$5*$AB46</f>
        <v>#N/A</v>
      </c>
      <c r="CT46" s="70" t="e">
        <f aca="false">$CS$7*$J$3*$J$5*$AC46</f>
        <v>#N/A</v>
      </c>
      <c r="CU46" s="70" t="e">
        <f aca="false">$CU$7*$J$2*$J$5*$AB46</f>
        <v>#N/A</v>
      </c>
      <c r="CV46" s="70" t="e">
        <f aca="false">$CU$7*$J$3*$J$5*$AC46</f>
        <v>#N/A</v>
      </c>
      <c r="CW46" s="70" t="e">
        <f aca="false">$CW$7*$J$2*$J$5*$AB46</f>
        <v>#N/A</v>
      </c>
      <c r="CX46" s="70" t="e">
        <f aca="false">$CW$7*$J$3*$J$5*$AC46</f>
        <v>#N/A</v>
      </c>
      <c r="CY46" s="70" t="e">
        <f aca="false">$CY$7*$J$2*$J$5*$AB46</f>
        <v>#N/A</v>
      </c>
      <c r="CZ46" s="70" t="e">
        <f aca="false">$CY$7*$J$3*$J$5*$AC46</f>
        <v>#N/A</v>
      </c>
      <c r="DA46" s="70" t="e">
        <f aca="false">$DA$7*$J$2*$J$5*$AB46</f>
        <v>#N/A</v>
      </c>
      <c r="DB46" s="70" t="e">
        <f aca="false">$DA$7*$J$3*$J$5*$AC46</f>
        <v>#N/A</v>
      </c>
      <c r="DC46" s="70"/>
      <c r="DD46" s="70"/>
      <c r="DE46" s="70" t="e">
        <f aca="false">$DF$7*$J$2*$J$5*$AB46</f>
        <v>#N/A</v>
      </c>
      <c r="DF46" s="70" t="e">
        <f aca="false">$DF$7*$J$3*$J$5*$AC46</f>
        <v>#N/A</v>
      </c>
      <c r="DG46" s="70" t="e">
        <f aca="false">$DG$7*$J$2*$J$5*$AB46</f>
        <v>#N/A</v>
      </c>
      <c r="DH46" s="70" t="e">
        <f aca="false">$DG$7*$J$3*$J$5*$AC46</f>
        <v>#N/A</v>
      </c>
      <c r="DI46" s="70" t="e">
        <f aca="false">$DI$7*$J$2*$J$5*$AB46</f>
        <v>#N/A</v>
      </c>
      <c r="DJ46" s="70" t="e">
        <f aca="false">$DI$7*$J$3*$J$5*$AC46</f>
        <v>#N/A</v>
      </c>
      <c r="DK46" s="70" t="e">
        <f aca="false">$DK$7*$J$2*$J$5*$AB46</f>
        <v>#N/A</v>
      </c>
      <c r="DL46" s="70" t="e">
        <f aca="false">$DK$7*$J$3*$J$5*$AC46</f>
        <v>#N/A</v>
      </c>
      <c r="DM46" s="70" t="e">
        <f aca="false">$DM$7*$J$2*$J$5*$AB46</f>
        <v>#N/A</v>
      </c>
      <c r="DN46" s="70" t="e">
        <f aca="false">$DM$7*$J$3*$J$5*$AC46</f>
        <v>#N/A</v>
      </c>
      <c r="DO46" s="70" t="e">
        <f aca="false">$DO$7*$J$2*$J$5*$AB46</f>
        <v>#N/A</v>
      </c>
      <c r="DP46" s="70" t="e">
        <f aca="false">$DO$7*$J$3*$J$5*$AC46</f>
        <v>#N/A</v>
      </c>
      <c r="DQ46" s="70"/>
      <c r="DR46" s="70"/>
      <c r="DS46" s="131" t="e">
        <f aca="false">SUM(CI46:CR46,CW46:CX46,DG46:DH46)</f>
        <v>#N/A</v>
      </c>
      <c r="DT46" s="25" t="e">
        <f aca="false">SUM(CI46:CZ46,DC46:DL46)</f>
        <v>#N/A</v>
      </c>
      <c r="DU46" s="131" t="e">
        <f aca="false">SUM(CI46:DR46)</f>
        <v>#N/A</v>
      </c>
      <c r="DZ46" s="70" t="e">
        <f aca="false">$DZ$7*$J$2*$J$5*$AB46</f>
        <v>#N/A</v>
      </c>
      <c r="EA46" s="70" t="e">
        <f aca="false">$DZ$7*$J$3*$J$5*$AC46</f>
        <v>#N/A</v>
      </c>
      <c r="EB46" s="70" t="e">
        <f aca="false">$EB$7*$J$2*$J$5*$AB46</f>
        <v>#N/A</v>
      </c>
      <c r="EC46" s="70" t="e">
        <f aca="false">$EB$7*$J$3*$J$5*$AC46</f>
        <v>#N/A</v>
      </c>
      <c r="ED46" s="70" t="e">
        <f aca="false">$ED$7*$J$2*$J$5*$AB46</f>
        <v>#N/A</v>
      </c>
      <c r="EE46" s="70" t="e">
        <f aca="false">$ED$7*$J$3*$J$5*$AC46</f>
        <v>#N/A</v>
      </c>
      <c r="EF46" s="70" t="e">
        <f aca="false">$EF$7*$J$2*$J$5*$AB46</f>
        <v>#N/A</v>
      </c>
      <c r="EG46" s="70" t="e">
        <f aca="false">$EF$7*$J$3*$J$5*$AC46</f>
        <v>#N/A</v>
      </c>
      <c r="EH46" s="70" t="e">
        <f aca="false">$EH$7*$J$2*$J$5*$AB46</f>
        <v>#N/A</v>
      </c>
      <c r="EI46" s="70" t="e">
        <f aca="false">$EH$7*$J$3*$J$5*$AC46</f>
        <v>#N/A</v>
      </c>
      <c r="EJ46" s="70" t="e">
        <f aca="false">$EJ$7*$J$2*$J$5*$AB46</f>
        <v>#N/A</v>
      </c>
      <c r="EK46" s="70" t="e">
        <f aca="false">$EJ$7*$J$3*$J$5*$AC46</f>
        <v>#N/A</v>
      </c>
      <c r="EN46" s="131" t="e">
        <f aca="false">SUM(EB46:EC46)</f>
        <v>#N/A</v>
      </c>
      <c r="EO46" s="25" t="e">
        <f aca="false">SUM(EB46:EE46,EJ46:EM46)</f>
        <v>#N/A</v>
      </c>
      <c r="EP46" s="25" t="e">
        <f aca="false">SUM(DZ46:EM46)</f>
        <v>#N/A</v>
      </c>
    </row>
    <row r="47" customFormat="false" ht="11.25" hidden="false" customHeight="false" outlineLevel="0" collapsed="false">
      <c r="A47" s="51" t="e">
        <f aca="false">VLOOKUP($D47,Curves!$A$2:$I$1700,9)</f>
        <v>#N/A</v>
      </c>
      <c r="B47" s="83" t="e">
        <f aca="false">(1+($A47/2))^(-2*($D47-$A$1)/365.25)</f>
        <v>#N/A</v>
      </c>
      <c r="C47" s="83" t="n">
        <f aca="false">D48-D47</f>
        <v>30</v>
      </c>
      <c r="D47" s="374" t="n">
        <v>38078</v>
      </c>
      <c r="E47" s="375" t="e">
        <f aca="false">VLOOKUP($D47,Curves!$A$2:$H$1700,2)*$B47</f>
        <v>#N/A</v>
      </c>
      <c r="F47" s="51" t="e">
        <f aca="false">VLOOKUP($D47,Curves!$A$2:$H$1700,3)*$B47</f>
        <v>#N/A</v>
      </c>
      <c r="G47" s="51" t="e">
        <f aca="false">VLOOKUP($D47,Curves!$A$2:$H$1700,7)*$B47</f>
        <v>#N/A</v>
      </c>
      <c r="H47" s="51" t="e">
        <f aca="false">VLOOKUP($D47,Curves!$A$2:$H$1700,5)*$B47</f>
        <v>#N/A</v>
      </c>
      <c r="I47" s="51" t="e">
        <f aca="false">VLOOKUP($D47,Curves!$A$2:$H$1700,4)*$B47</f>
        <v>#N/A</v>
      </c>
      <c r="J47" s="376" t="e">
        <f aca="false">VLOOKUP($D47,Curves!$A$2:$H$1700,8)*$B47</f>
        <v>#N/A</v>
      </c>
      <c r="K47" s="51" t="e">
        <f aca="false">($E47+$I47)*$J$5+$J$4</f>
        <v>#N/A</v>
      </c>
      <c r="L47" s="377" t="e">
        <f aca="false">VLOOKUP($D47,Curves!$N$2:$T$2600,2)*$B47</f>
        <v>#N/A</v>
      </c>
      <c r="M47" s="241" t="e">
        <f aca="false">VLOOKUP($D47,Curves!$N$2:$T$2600,3)*$B47</f>
        <v>#N/A</v>
      </c>
      <c r="N47" s="378" t="e">
        <f aca="false">IF($K47&lt;$L47,1,0)</f>
        <v>#N/A</v>
      </c>
      <c r="O47" s="379" t="e">
        <f aca="false">IF($K47&lt;$M47,1,0)</f>
        <v>#N/A</v>
      </c>
      <c r="P47" s="375" t="e">
        <f aca="false">($E47+J47)*$J$5+$J$4</f>
        <v>#N/A</v>
      </c>
      <c r="Q47" s="377" t="e">
        <f aca="false">VLOOKUP($D47,Curves!$N$2:$T$2600,4)*$B47</f>
        <v>#N/A</v>
      </c>
      <c r="R47" s="241" t="e">
        <f aca="false">VLOOKUP($D47,Curves!$N$2:$T$2600,5)*$B47</f>
        <v>#N/A</v>
      </c>
      <c r="S47" s="378" t="e">
        <f aca="false">IF($P47&lt;$Q47,1,0)</f>
        <v>#N/A</v>
      </c>
      <c r="T47" s="379" t="e">
        <f aca="false">IF($P47&lt;$R47,1,0)</f>
        <v>#N/A</v>
      </c>
      <c r="U47" s="380" t="e">
        <f aca="false">($E47+G47)*$J$5+$J$4</f>
        <v>#N/A</v>
      </c>
      <c r="V47" s="380" t="e">
        <f aca="false">($E47+H47)*$J$5+$J$4</f>
        <v>#N/A</v>
      </c>
      <c r="W47" s="380" t="e">
        <f aca="false">($E47+I47)*$J$5+$J$4</f>
        <v>#N/A</v>
      </c>
      <c r="X47" s="269" t="e">
        <f aca="false">VLOOKUP($D47,[5]CurveFetch!$D$8:$S$13000,16,0)*$B47</f>
        <v>#N/A</v>
      </c>
      <c r="Y47" s="241" t="e">
        <f aca="false">VLOOKUP($D47,Curves!$N$2:$T$2600,7)*$B47</f>
        <v>#N/A</v>
      </c>
      <c r="Z47" s="381" t="e">
        <f aca="false">IF($U47&lt;$X47,1,0)</f>
        <v>#N/A</v>
      </c>
      <c r="AA47" s="378" t="e">
        <f aca="false">IF($U47&lt;$Y47,1,0)</f>
        <v>#N/A</v>
      </c>
      <c r="AB47" s="378" t="e">
        <f aca="false">IF($V47&lt;$X47,1,0)</f>
        <v>#N/A</v>
      </c>
      <c r="AC47" s="378" t="e">
        <f aca="false">IF($V47&lt;$X47,1,0)</f>
        <v>#N/A</v>
      </c>
      <c r="AD47" s="378" t="e">
        <f aca="false">IF($W47&lt;$X47,1,0)</f>
        <v>#N/A</v>
      </c>
      <c r="AE47" s="379" t="e">
        <f aca="false">IF($W47&lt;$Y47,1,0)</f>
        <v>#N/A</v>
      </c>
      <c r="AF47" s="70" t="e">
        <f aca="false">$AF$7*$J$2*$J$5*$N47</f>
        <v>#N/A</v>
      </c>
      <c r="AG47" s="70" t="e">
        <f aca="false">$AF$7*$J$2*$J$5*$O47</f>
        <v>#N/A</v>
      </c>
      <c r="AH47" s="70" t="e">
        <f aca="false">$AH$7*$J$2*$J$5*$N47</f>
        <v>#N/A</v>
      </c>
      <c r="AI47" s="70" t="e">
        <f aca="false">$AH$7*$J$2*$J$5*$O47</f>
        <v>#N/A</v>
      </c>
      <c r="AJ47" s="70" t="e">
        <f aca="false">$AJ$7*$J$2*$J$5*$N47</f>
        <v>#N/A</v>
      </c>
      <c r="AK47" s="70" t="e">
        <f aca="false">$AJ$7*$J$2*$J$5*$O47</f>
        <v>#N/A</v>
      </c>
      <c r="AL47" s="70" t="e">
        <f aca="false">$AL$7*$J$2*$J$5*$N47</f>
        <v>#N/A</v>
      </c>
      <c r="AM47" s="70" t="e">
        <f aca="false">$AL$7*$J$3*$J$5*$O47</f>
        <v>#N/A</v>
      </c>
      <c r="AN47" s="70" t="e">
        <f aca="false">$AN$7*$J$2*$J$5*$N47</f>
        <v>#N/A</v>
      </c>
      <c r="AO47" s="70" t="e">
        <f aca="false">$AN$7*$J$3*$J$5*$O47</f>
        <v>#N/A</v>
      </c>
      <c r="AP47" s="70" t="e">
        <f aca="false">$AP$7*$J$2*$J$5*$N47</f>
        <v>#N/A</v>
      </c>
      <c r="AQ47" s="70" t="e">
        <f aca="false">$AN$7*$J$3*$J$5*$O47</f>
        <v>#N/A</v>
      </c>
      <c r="AR47" s="70" t="e">
        <f aca="false">$AR$7*$J$2*$J$5*$N47</f>
        <v>#N/A</v>
      </c>
      <c r="AS47" s="70" t="e">
        <f aca="false">$AR$7*$J$3*$J$5*$O47</f>
        <v>#N/A</v>
      </c>
      <c r="AT47" s="70" t="e">
        <f aca="false">$AT$7*$J$2*$J$5*$N47</f>
        <v>#N/A</v>
      </c>
      <c r="AU47" s="70" t="e">
        <f aca="false">$AT$7*$J$3*$J$5*$O47</f>
        <v>#N/A</v>
      </c>
      <c r="AV47" s="131" t="e">
        <f aca="false">SUM(AF47:AG47,AL47:AM47,AP47:AQ47)</f>
        <v>#N/A</v>
      </c>
      <c r="AW47" s="158" t="e">
        <f aca="false">SUM(AF47:AM47,AP47:AU47)</f>
        <v>#N/A</v>
      </c>
      <c r="AX47" s="131" t="e">
        <f aca="false">SUM(AF47:AU47)</f>
        <v>#N/A</v>
      </c>
      <c r="AY47" s="70" t="e">
        <f aca="false">$AY$7*$J$2*$J$5*$S47</f>
        <v>#N/A</v>
      </c>
      <c r="AZ47" s="70" t="e">
        <f aca="false">$AY$7*$J$3*$J$5*$T47</f>
        <v>#N/A</v>
      </c>
      <c r="BA47" s="70" t="e">
        <f aca="false">$BA$7*$J$2*$J$5*$S47</f>
        <v>#N/A</v>
      </c>
      <c r="BB47" s="70" t="e">
        <f aca="false">$BA$7*$J$3*$J$5*$T47</f>
        <v>#N/A</v>
      </c>
      <c r="BC47" s="70" t="e">
        <f aca="false">$BC$7*$J$2*$J$5*$S47</f>
        <v>#N/A</v>
      </c>
      <c r="BD47" s="70" t="e">
        <f aca="false">$BC$7*$J$3*$J$5*$T47</f>
        <v>#N/A</v>
      </c>
      <c r="BE47" s="70" t="e">
        <f aca="false">$BE$7*$J$2*$J$5*$S47</f>
        <v>#N/A</v>
      </c>
      <c r="BF47" s="70" t="e">
        <f aca="false">$BE$7*$J$3*$J$5*$T47</f>
        <v>#N/A</v>
      </c>
      <c r="BG47" s="70" t="e">
        <f aca="false">$BG$7*$J$2*$J$5*$S47</f>
        <v>#N/A</v>
      </c>
      <c r="BH47" s="70" t="e">
        <f aca="false">$BG$7*$J$3*$J$5*$T47</f>
        <v>#N/A</v>
      </c>
      <c r="BI47" s="70" t="e">
        <f aca="false">$BI$7*$J$2*$J$5*$S47</f>
        <v>#N/A</v>
      </c>
      <c r="BJ47" s="70" t="e">
        <f aca="false">$BI$7*$J$3*$J$5*$T47</f>
        <v>#N/A</v>
      </c>
      <c r="BK47" s="70" t="e">
        <f aca="false">$BK$7*$J$2*$J$5*$S47</f>
        <v>#N/A</v>
      </c>
      <c r="BL47" s="70" t="e">
        <f aca="false">$BK$7*$J$3*$J$5*$T47</f>
        <v>#N/A</v>
      </c>
      <c r="BM47" s="70" t="e">
        <f aca="false">$BM$7*$J$2*$J$5*$S47</f>
        <v>#N/A</v>
      </c>
      <c r="BN47" s="70" t="e">
        <f aca="false">$BM$7*$J$3*$J$5*$T47</f>
        <v>#N/A</v>
      </c>
      <c r="BO47" s="70" t="e">
        <f aca="false">$BO$7*$J$2*$J$5*$S47</f>
        <v>#N/A</v>
      </c>
      <c r="BP47" s="70" t="e">
        <f aca="false">$BO$7*$J$3*$J$5*$T47</f>
        <v>#N/A</v>
      </c>
      <c r="BQ47" s="70" t="e">
        <f aca="false">$BQ$7*$J$2*$J$5*$S47</f>
        <v>#N/A</v>
      </c>
      <c r="BR47" s="70" t="e">
        <f aca="false">$BQ$7*$J$3*$J$5*$T47</f>
        <v>#N/A</v>
      </c>
      <c r="BS47" s="70"/>
      <c r="BT47" s="70"/>
      <c r="BU47" s="70"/>
      <c r="BV47" s="70"/>
      <c r="BW47" s="382" t="e">
        <f aca="false">SUM(AY47:BF47,BI47:BL47)</f>
        <v>#N/A</v>
      </c>
      <c r="BX47" s="383" t="e">
        <f aca="false">SUM(AY47:BF47,BI47:BL47,BS47:BV47)</f>
        <v>#N/A</v>
      </c>
      <c r="BY47" s="25" t="e">
        <f aca="false">SUM(AY47:BV47)</f>
        <v>#N/A</v>
      </c>
      <c r="BZ47" s="70" t="e">
        <f aca="false">$BZ$7*$J$2*$J$5*$N47</f>
        <v>#N/A</v>
      </c>
      <c r="CA47" s="70" t="e">
        <f aca="false">$BZ$7*$J$3*$J$5*$O47</f>
        <v>#N/A</v>
      </c>
      <c r="CB47" s="70" t="e">
        <f aca="false">$CB$7*$J$2*$J$5*$N47</f>
        <v>#N/A</v>
      </c>
      <c r="CC47" s="70" t="e">
        <f aca="false">$CB$7*$J$3*$J$5*$O47</f>
        <v>#N/A</v>
      </c>
      <c r="CD47" s="70" t="e">
        <f aca="false">$CD$7*$J$2*$J$5*$N47</f>
        <v>#N/A</v>
      </c>
      <c r="CE47" s="70" t="e">
        <f aca="false">$CD$7*$J$3*$J$5*$O47</f>
        <v>#N/A</v>
      </c>
      <c r="CF47" s="131" t="e">
        <f aca="false">SUM(BZ47:CA47)</f>
        <v>#N/A</v>
      </c>
      <c r="CG47" s="383" t="e">
        <f aca="false">SUM(BZ47:CC47)</f>
        <v>#N/A</v>
      </c>
      <c r="CH47" s="131" t="e">
        <f aca="false">SUM(BZ47:CE47)</f>
        <v>#N/A</v>
      </c>
      <c r="CI47" s="70" t="e">
        <f aca="false">$CI$7*$J$2*$J$5*$AB47</f>
        <v>#N/A</v>
      </c>
      <c r="CJ47" s="70" t="e">
        <f aca="false">$CI$7*$J$3*$J$5*$AC47</f>
        <v>#N/A</v>
      </c>
      <c r="CK47" s="70" t="e">
        <f aca="false">$CK$7*$J$2*$J$5*$AB47</f>
        <v>#N/A</v>
      </c>
      <c r="CL47" s="70" t="e">
        <f aca="false">$CK$7*$J$3*$J$5*$AC47</f>
        <v>#N/A</v>
      </c>
      <c r="CM47" s="70" t="e">
        <f aca="false">$CM$7*$J$2*$J$5*$AB47</f>
        <v>#N/A</v>
      </c>
      <c r="CN47" s="70" t="e">
        <f aca="false">$CM$7*$J$3*$J$5*$AC47</f>
        <v>#N/A</v>
      </c>
      <c r="CO47" s="70" t="e">
        <f aca="false">$CO$7*$J$2*$J$5*$AB47</f>
        <v>#N/A</v>
      </c>
      <c r="CP47" s="70" t="e">
        <f aca="false">$CO$7*$J$3*$J$5*$AC47</f>
        <v>#N/A</v>
      </c>
      <c r="CQ47" s="70" t="e">
        <f aca="false">$CQ$7*$J$2*$J$5*$AB47</f>
        <v>#N/A</v>
      </c>
      <c r="CR47" s="70" t="e">
        <f aca="false">$CQ$7*$J$3*$J$5*$AC47</f>
        <v>#N/A</v>
      </c>
      <c r="CS47" s="70" t="e">
        <f aca="false">$CS$7*$J$2*$J$5*$AB47</f>
        <v>#N/A</v>
      </c>
      <c r="CT47" s="70" t="e">
        <f aca="false">$CS$7*$J$3*$J$5*$AC47</f>
        <v>#N/A</v>
      </c>
      <c r="CU47" s="70" t="e">
        <f aca="false">$CU$7*$J$2*$J$5*$AB47</f>
        <v>#N/A</v>
      </c>
      <c r="CV47" s="70" t="e">
        <f aca="false">$CU$7*$J$3*$J$5*$AC47</f>
        <v>#N/A</v>
      </c>
      <c r="CW47" s="70" t="e">
        <f aca="false">$CW$7*$J$2*$J$5*$AB47</f>
        <v>#N/A</v>
      </c>
      <c r="CX47" s="70" t="e">
        <f aca="false">$CW$7*$J$3*$J$5*$AC47</f>
        <v>#N/A</v>
      </c>
      <c r="CY47" s="70" t="e">
        <f aca="false">$CY$7*$J$2*$J$5*$AB47</f>
        <v>#N/A</v>
      </c>
      <c r="CZ47" s="70" t="e">
        <f aca="false">$CY$7*$J$3*$J$5*$AC47</f>
        <v>#N/A</v>
      </c>
      <c r="DA47" s="70" t="e">
        <f aca="false">$DA$7*$J$2*$J$5*$AB47</f>
        <v>#N/A</v>
      </c>
      <c r="DB47" s="70" t="e">
        <f aca="false">$DA$7*$J$3*$J$5*$AC47</f>
        <v>#N/A</v>
      </c>
      <c r="DC47" s="70"/>
      <c r="DD47" s="70"/>
      <c r="DE47" s="70" t="e">
        <f aca="false">$DF$7*$J$2*$J$5*$AB47</f>
        <v>#N/A</v>
      </c>
      <c r="DF47" s="70" t="e">
        <f aca="false">$DF$7*$J$3*$J$5*$AC47</f>
        <v>#N/A</v>
      </c>
      <c r="DG47" s="70" t="e">
        <f aca="false">$DG$7*$J$2*$J$5*$AB47</f>
        <v>#N/A</v>
      </c>
      <c r="DH47" s="70" t="e">
        <f aca="false">$DG$7*$J$3*$J$5*$AC47</f>
        <v>#N/A</v>
      </c>
      <c r="DI47" s="70" t="e">
        <f aca="false">$DI$7*$J$2*$J$5*$AB47</f>
        <v>#N/A</v>
      </c>
      <c r="DJ47" s="70" t="e">
        <f aca="false">$DI$7*$J$3*$J$5*$AC47</f>
        <v>#N/A</v>
      </c>
      <c r="DK47" s="70" t="e">
        <f aca="false">$DK$7*$J$2*$J$5*$AB47</f>
        <v>#N/A</v>
      </c>
      <c r="DL47" s="70" t="e">
        <f aca="false">$DK$7*$J$3*$J$5*$AC47</f>
        <v>#N/A</v>
      </c>
      <c r="DM47" s="70" t="e">
        <f aca="false">$DM$7*$J$2*$J$5*$AB47</f>
        <v>#N/A</v>
      </c>
      <c r="DN47" s="70" t="e">
        <f aca="false">$DM$7*$J$3*$J$5*$AC47</f>
        <v>#N/A</v>
      </c>
      <c r="DO47" s="70" t="e">
        <f aca="false">$DO$7*$J$2*$J$5*$AB47</f>
        <v>#N/A</v>
      </c>
      <c r="DP47" s="70" t="e">
        <f aca="false">$DO$7*$J$3*$J$5*$AC47</f>
        <v>#N/A</v>
      </c>
      <c r="DQ47" s="70"/>
      <c r="DR47" s="70"/>
      <c r="DS47" s="131" t="e">
        <f aca="false">SUM(CI47:CR47,CW47:CX47,DG47:DH47)</f>
        <v>#N/A</v>
      </c>
      <c r="DT47" s="25" t="e">
        <f aca="false">SUM(CI47:CZ47,DC47:DL47)</f>
        <v>#N/A</v>
      </c>
      <c r="DU47" s="131" t="e">
        <f aca="false">SUM(CI47:DR47)</f>
        <v>#N/A</v>
      </c>
      <c r="DZ47" s="70" t="e">
        <f aca="false">$DZ$7*$J$2*$J$5*$AB47</f>
        <v>#N/A</v>
      </c>
      <c r="EA47" s="70" t="e">
        <f aca="false">$DZ$7*$J$3*$J$5*$AC47</f>
        <v>#N/A</v>
      </c>
      <c r="EB47" s="70" t="e">
        <f aca="false">$EB$7*$J$2*$J$5*$AB47</f>
        <v>#N/A</v>
      </c>
      <c r="EC47" s="70" t="e">
        <f aca="false">$EB$7*$J$3*$J$5*$AC47</f>
        <v>#N/A</v>
      </c>
      <c r="ED47" s="70" t="e">
        <f aca="false">$ED$7*$J$2*$J$5*$AB47</f>
        <v>#N/A</v>
      </c>
      <c r="EE47" s="70" t="e">
        <f aca="false">$ED$7*$J$3*$J$5*$AC47</f>
        <v>#N/A</v>
      </c>
      <c r="EF47" s="70" t="e">
        <f aca="false">$EF$7*$J$2*$J$5*$AB47</f>
        <v>#N/A</v>
      </c>
      <c r="EG47" s="70" t="e">
        <f aca="false">$EF$7*$J$3*$J$5*$AC47</f>
        <v>#N/A</v>
      </c>
      <c r="EH47" s="70" t="e">
        <f aca="false">$EH$7*$J$2*$J$5*$AB47</f>
        <v>#N/A</v>
      </c>
      <c r="EI47" s="70" t="e">
        <f aca="false">$EH$7*$J$3*$J$5*$AC47</f>
        <v>#N/A</v>
      </c>
      <c r="EJ47" s="70" t="e">
        <f aca="false">$EJ$7*$J$2*$J$5*$AB47</f>
        <v>#N/A</v>
      </c>
      <c r="EK47" s="70" t="e">
        <f aca="false">$EJ$7*$J$3*$J$5*$AC47</f>
        <v>#N/A</v>
      </c>
      <c r="EN47" s="131" t="e">
        <f aca="false">SUM(EB47:EC47)</f>
        <v>#N/A</v>
      </c>
      <c r="EO47" s="25" t="e">
        <f aca="false">SUM(EB47:EE47,EJ47:EM47)</f>
        <v>#N/A</v>
      </c>
      <c r="EP47" s="25" t="e">
        <f aca="false">SUM(DZ47:EM47)</f>
        <v>#N/A</v>
      </c>
    </row>
    <row r="48" customFormat="false" ht="11.25" hidden="false" customHeight="false" outlineLevel="0" collapsed="false">
      <c r="A48" s="51" t="e">
        <f aca="false">VLOOKUP($D48,Curves!$A$2:$I$1700,9)</f>
        <v>#N/A</v>
      </c>
      <c r="B48" s="83" t="e">
        <f aca="false">(1+($A48/2))^(-2*($D48-$A$1)/365.25)</f>
        <v>#N/A</v>
      </c>
      <c r="C48" s="83" t="n">
        <f aca="false">D49-D48</f>
        <v>31</v>
      </c>
      <c r="D48" s="374" t="n">
        <v>38108</v>
      </c>
      <c r="E48" s="375" t="e">
        <f aca="false">VLOOKUP($D48,Curves!$A$2:$H$1700,2)*$B48</f>
        <v>#N/A</v>
      </c>
      <c r="F48" s="51" t="e">
        <f aca="false">VLOOKUP($D48,Curves!$A$2:$H$1700,3)*$B48</f>
        <v>#N/A</v>
      </c>
      <c r="G48" s="51" t="e">
        <f aca="false">VLOOKUP($D48,Curves!$A$2:$H$1700,7)*$B48</f>
        <v>#N/A</v>
      </c>
      <c r="H48" s="51" t="e">
        <f aca="false">VLOOKUP($D48,Curves!$A$2:$H$1700,5)*$B48</f>
        <v>#N/A</v>
      </c>
      <c r="I48" s="51" t="e">
        <f aca="false">VLOOKUP($D48,Curves!$A$2:$H$1700,4)*$B48</f>
        <v>#N/A</v>
      </c>
      <c r="J48" s="376" t="e">
        <f aca="false">VLOOKUP($D48,Curves!$A$2:$H$1700,8)*$B48</f>
        <v>#N/A</v>
      </c>
      <c r="K48" s="51" t="e">
        <f aca="false">($E48+$I48)*$J$5+$J$4</f>
        <v>#N/A</v>
      </c>
      <c r="L48" s="377" t="e">
        <f aca="false">VLOOKUP($D48,Curves!$N$2:$T$2600,2)*$B48</f>
        <v>#N/A</v>
      </c>
      <c r="M48" s="241" t="e">
        <f aca="false">VLOOKUP($D48,Curves!$N$2:$T$2600,3)*$B48</f>
        <v>#N/A</v>
      </c>
      <c r="N48" s="378" t="e">
        <f aca="false">IF($K48&lt;$L48,1,0)</f>
        <v>#N/A</v>
      </c>
      <c r="O48" s="379" t="e">
        <f aca="false">IF($K48&lt;$M48,1,0)</f>
        <v>#N/A</v>
      </c>
      <c r="P48" s="375" t="e">
        <f aca="false">($E48+J48)*$J$5+$J$4</f>
        <v>#N/A</v>
      </c>
      <c r="Q48" s="377" t="e">
        <f aca="false">VLOOKUP($D48,Curves!$N$2:$T$2600,4)*$B48</f>
        <v>#N/A</v>
      </c>
      <c r="R48" s="241" t="e">
        <f aca="false">VLOOKUP($D48,Curves!$N$2:$T$2600,5)*$B48</f>
        <v>#N/A</v>
      </c>
      <c r="S48" s="378" t="e">
        <f aca="false">IF($P48&lt;$Q48,1,0)</f>
        <v>#N/A</v>
      </c>
      <c r="T48" s="379" t="e">
        <f aca="false">IF($P48&lt;$R48,1,0)</f>
        <v>#N/A</v>
      </c>
      <c r="U48" s="380" t="e">
        <f aca="false">($E48+G48)*$J$5+$J$4</f>
        <v>#N/A</v>
      </c>
      <c r="V48" s="380" t="e">
        <f aca="false">($E48+H48)*$J$5+$J$4</f>
        <v>#N/A</v>
      </c>
      <c r="W48" s="380" t="e">
        <f aca="false">($E48+I48)*$J$5+$J$4</f>
        <v>#N/A</v>
      </c>
      <c r="X48" s="269" t="e">
        <f aca="false">VLOOKUP($D48,[5]CurveFetch!$D$8:$S$13000,16,0)*$B48</f>
        <v>#N/A</v>
      </c>
      <c r="Y48" s="241" t="e">
        <f aca="false">VLOOKUP($D48,Curves!$N$2:$T$2600,7)*$B48</f>
        <v>#N/A</v>
      </c>
      <c r="Z48" s="381" t="e">
        <f aca="false">IF($U48&lt;$X48,1,0)</f>
        <v>#N/A</v>
      </c>
      <c r="AA48" s="378" t="e">
        <f aca="false">IF($U48&lt;$Y48,1,0)</f>
        <v>#N/A</v>
      </c>
      <c r="AB48" s="378" t="e">
        <f aca="false">IF($V48&lt;$X48,1,0)</f>
        <v>#N/A</v>
      </c>
      <c r="AC48" s="378" t="e">
        <f aca="false">IF($V48&lt;$X48,1,0)</f>
        <v>#N/A</v>
      </c>
      <c r="AD48" s="378" t="e">
        <f aca="false">IF($W48&lt;$X48,1,0)</f>
        <v>#N/A</v>
      </c>
      <c r="AE48" s="379" t="e">
        <f aca="false">IF($W48&lt;$Y48,1,0)</f>
        <v>#N/A</v>
      </c>
      <c r="AF48" s="70" t="e">
        <f aca="false">$AF$7*$J$2*$J$5*$N48</f>
        <v>#N/A</v>
      </c>
      <c r="AG48" s="70" t="e">
        <f aca="false">$AF$7*$J$2*$J$5*$O48</f>
        <v>#N/A</v>
      </c>
      <c r="AH48" s="70" t="e">
        <f aca="false">$AH$7*$J$2*$J$5*$N48</f>
        <v>#N/A</v>
      </c>
      <c r="AI48" s="70" t="e">
        <f aca="false">$AH$7*$J$2*$J$5*$O48</f>
        <v>#N/A</v>
      </c>
      <c r="AJ48" s="70" t="e">
        <f aca="false">$AJ$7*$J$2*$J$5*$N48</f>
        <v>#N/A</v>
      </c>
      <c r="AK48" s="70" t="e">
        <f aca="false">$AJ$7*$J$2*$J$5*$O48</f>
        <v>#N/A</v>
      </c>
      <c r="AL48" s="70" t="e">
        <f aca="false">$AL$7*$J$2*$J$5*$N48</f>
        <v>#N/A</v>
      </c>
      <c r="AM48" s="70" t="e">
        <f aca="false">$AL$7*$J$3*$J$5*$O48</f>
        <v>#N/A</v>
      </c>
      <c r="AN48" s="70" t="e">
        <f aca="false">$AN$7*$J$2*$J$5*$N48</f>
        <v>#N/A</v>
      </c>
      <c r="AO48" s="70" t="e">
        <f aca="false">$AN$7*$J$3*$J$5*$O48</f>
        <v>#N/A</v>
      </c>
      <c r="AP48" s="70" t="e">
        <f aca="false">$AP$7*$J$2*$J$5*$N48</f>
        <v>#N/A</v>
      </c>
      <c r="AQ48" s="70" t="e">
        <f aca="false">$AN$7*$J$3*$J$5*$O48</f>
        <v>#N/A</v>
      </c>
      <c r="AR48" s="70" t="e">
        <f aca="false">$AR$7*$J$2*$J$5*$N48</f>
        <v>#N/A</v>
      </c>
      <c r="AS48" s="70" t="e">
        <f aca="false">$AR$7*$J$3*$J$5*$O48</f>
        <v>#N/A</v>
      </c>
      <c r="AT48" s="70" t="e">
        <f aca="false">$AT$7*$J$2*$J$5*$N48</f>
        <v>#N/A</v>
      </c>
      <c r="AU48" s="70" t="e">
        <f aca="false">$AT$7*$J$3*$J$5*$O48</f>
        <v>#N/A</v>
      </c>
      <c r="AV48" s="131" t="e">
        <f aca="false">SUM(AF48:AG48,AL48:AM48,AP48:AQ48)</f>
        <v>#N/A</v>
      </c>
      <c r="AW48" s="158" t="e">
        <f aca="false">SUM(AF48:AM48,AP48:AU48)</f>
        <v>#N/A</v>
      </c>
      <c r="AX48" s="131" t="e">
        <f aca="false">SUM(AF48:AU48)</f>
        <v>#N/A</v>
      </c>
      <c r="AY48" s="70" t="e">
        <f aca="false">$AY$7*$J$2*$J$5*$S48</f>
        <v>#N/A</v>
      </c>
      <c r="AZ48" s="70" t="e">
        <f aca="false">$AY$7*$J$3*$J$5*$T48</f>
        <v>#N/A</v>
      </c>
      <c r="BA48" s="70" t="e">
        <f aca="false">$BA$7*$J$2*$J$5*$S48</f>
        <v>#N/A</v>
      </c>
      <c r="BB48" s="70" t="e">
        <f aca="false">$BA$7*$J$3*$J$5*$T48</f>
        <v>#N/A</v>
      </c>
      <c r="BC48" s="70" t="e">
        <f aca="false">$BC$7*$J$2*$J$5*$S48</f>
        <v>#N/A</v>
      </c>
      <c r="BD48" s="70" t="e">
        <f aca="false">$BC$7*$J$3*$J$5*$T48</f>
        <v>#N/A</v>
      </c>
      <c r="BE48" s="70" t="e">
        <f aca="false">$BE$7*$J$2*$J$5*$S48</f>
        <v>#N/A</v>
      </c>
      <c r="BF48" s="70" t="e">
        <f aca="false">$BE$7*$J$3*$J$5*$T48</f>
        <v>#N/A</v>
      </c>
      <c r="BG48" s="70" t="e">
        <f aca="false">$BG$7*$J$2*$J$5*$S48</f>
        <v>#N/A</v>
      </c>
      <c r="BH48" s="70" t="e">
        <f aca="false">$BG$7*$J$3*$J$5*$T48</f>
        <v>#N/A</v>
      </c>
      <c r="BI48" s="70" t="e">
        <f aca="false">$BI$7*$J$2*$J$5*$S48</f>
        <v>#N/A</v>
      </c>
      <c r="BJ48" s="70" t="e">
        <f aca="false">$BI$7*$J$3*$J$5*$T48</f>
        <v>#N/A</v>
      </c>
      <c r="BK48" s="70" t="e">
        <f aca="false">$BK$7*$J$2*$J$5*$S48</f>
        <v>#N/A</v>
      </c>
      <c r="BL48" s="70" t="e">
        <f aca="false">$BK$7*$J$3*$J$5*$T48</f>
        <v>#N/A</v>
      </c>
      <c r="BM48" s="70" t="e">
        <f aca="false">$BM$7*$J$2*$J$5*$S48</f>
        <v>#N/A</v>
      </c>
      <c r="BN48" s="70" t="e">
        <f aca="false">$BM$7*$J$3*$J$5*$T48</f>
        <v>#N/A</v>
      </c>
      <c r="BO48" s="70" t="e">
        <f aca="false">$BO$7*$J$2*$J$5*$S48</f>
        <v>#N/A</v>
      </c>
      <c r="BP48" s="70" t="e">
        <f aca="false">$BO$7*$J$3*$J$5*$T48</f>
        <v>#N/A</v>
      </c>
      <c r="BQ48" s="70" t="e">
        <f aca="false">$BQ$7*$J$2*$J$5*$S48</f>
        <v>#N/A</v>
      </c>
      <c r="BR48" s="70" t="e">
        <f aca="false">$BQ$7*$J$3*$J$5*$T48</f>
        <v>#N/A</v>
      </c>
      <c r="BS48" s="70"/>
      <c r="BT48" s="70"/>
      <c r="BU48" s="70"/>
      <c r="BV48" s="70"/>
      <c r="BW48" s="382" t="e">
        <f aca="false">SUM(AY48:BF48,BI48:BL48)</f>
        <v>#N/A</v>
      </c>
      <c r="BX48" s="383" t="e">
        <f aca="false">SUM(AY48:BF48,BI48:BL48,BS48:BV48)</f>
        <v>#N/A</v>
      </c>
      <c r="BY48" s="25" t="e">
        <f aca="false">SUM(AY48:BV48)</f>
        <v>#N/A</v>
      </c>
      <c r="BZ48" s="70" t="e">
        <f aca="false">$BZ$7*$J$2*$J$5*$N48</f>
        <v>#N/A</v>
      </c>
      <c r="CA48" s="70" t="e">
        <f aca="false">$BZ$7*$J$3*$J$5*$O48</f>
        <v>#N/A</v>
      </c>
      <c r="CB48" s="70" t="e">
        <f aca="false">$CB$7*$J$2*$J$5*$N48</f>
        <v>#N/A</v>
      </c>
      <c r="CC48" s="70" t="e">
        <f aca="false">$CB$7*$J$3*$J$5*$O48</f>
        <v>#N/A</v>
      </c>
      <c r="CD48" s="70" t="e">
        <f aca="false">$CD$7*$J$2*$J$5*$N48</f>
        <v>#N/A</v>
      </c>
      <c r="CE48" s="70" t="e">
        <f aca="false">$CD$7*$J$3*$J$5*$O48</f>
        <v>#N/A</v>
      </c>
      <c r="CF48" s="131" t="e">
        <f aca="false">SUM(BZ48:CA48)</f>
        <v>#N/A</v>
      </c>
      <c r="CG48" s="383" t="e">
        <f aca="false">SUM(BZ48:CC48)</f>
        <v>#N/A</v>
      </c>
      <c r="CH48" s="131" t="e">
        <f aca="false">SUM(BZ48:CE48)</f>
        <v>#N/A</v>
      </c>
      <c r="CI48" s="70" t="e">
        <f aca="false">$CI$7*$J$2*$J$5*$AB48</f>
        <v>#N/A</v>
      </c>
      <c r="CJ48" s="70" t="e">
        <f aca="false">$CI$7*$J$3*$J$5*$AC48</f>
        <v>#N/A</v>
      </c>
      <c r="CK48" s="70" t="e">
        <f aca="false">$CK$7*$J$2*$J$5*$AB48</f>
        <v>#N/A</v>
      </c>
      <c r="CL48" s="70" t="e">
        <f aca="false">$CK$7*$J$3*$J$5*$AC48</f>
        <v>#N/A</v>
      </c>
      <c r="CM48" s="70" t="e">
        <f aca="false">$CM$7*$J$2*$J$5*$AB48</f>
        <v>#N/A</v>
      </c>
      <c r="CN48" s="70" t="e">
        <f aca="false">$CM$7*$J$3*$J$5*$AC48</f>
        <v>#N/A</v>
      </c>
      <c r="CO48" s="70" t="e">
        <f aca="false">$CO$7*$J$2*$J$5*$AB48</f>
        <v>#N/A</v>
      </c>
      <c r="CP48" s="70" t="e">
        <f aca="false">$CO$7*$J$3*$J$5*$AC48</f>
        <v>#N/A</v>
      </c>
      <c r="CQ48" s="70" t="e">
        <f aca="false">$CQ$7*$J$2*$J$5*$AB48</f>
        <v>#N/A</v>
      </c>
      <c r="CR48" s="70" t="e">
        <f aca="false">$CQ$7*$J$3*$J$5*$AC48</f>
        <v>#N/A</v>
      </c>
      <c r="CS48" s="70" t="e">
        <f aca="false">$CS$7*$J$2*$J$5*$AB48</f>
        <v>#N/A</v>
      </c>
      <c r="CT48" s="70" t="e">
        <f aca="false">$CS$7*$J$3*$J$5*$AC48</f>
        <v>#N/A</v>
      </c>
      <c r="CU48" s="70" t="e">
        <f aca="false">$CU$7*$J$2*$J$5*$AB48</f>
        <v>#N/A</v>
      </c>
      <c r="CV48" s="70" t="e">
        <f aca="false">$CU$7*$J$3*$J$5*$AC48</f>
        <v>#N/A</v>
      </c>
      <c r="CW48" s="70" t="e">
        <f aca="false">$CW$7*$J$2*$J$5*$AB48</f>
        <v>#N/A</v>
      </c>
      <c r="CX48" s="70" t="e">
        <f aca="false">$CW$7*$J$3*$J$5*$AC48</f>
        <v>#N/A</v>
      </c>
      <c r="CY48" s="70" t="e">
        <f aca="false">$CY$7*$J$2*$J$5*$AB48</f>
        <v>#N/A</v>
      </c>
      <c r="CZ48" s="70" t="e">
        <f aca="false">$CY$7*$J$3*$J$5*$AC48</f>
        <v>#N/A</v>
      </c>
      <c r="DA48" s="70" t="e">
        <f aca="false">$DA$7*$J$2*$J$5*$AB48</f>
        <v>#N/A</v>
      </c>
      <c r="DB48" s="70" t="e">
        <f aca="false">$DA$7*$J$3*$J$5*$AC48</f>
        <v>#N/A</v>
      </c>
      <c r="DC48" s="70"/>
      <c r="DD48" s="70"/>
      <c r="DE48" s="70" t="e">
        <f aca="false">$DF$7*$J$2*$J$5*$AB48</f>
        <v>#N/A</v>
      </c>
      <c r="DF48" s="70" t="e">
        <f aca="false">$DF$7*$J$3*$J$5*$AC48</f>
        <v>#N/A</v>
      </c>
      <c r="DG48" s="70" t="e">
        <f aca="false">$DG$7*$J$2*$J$5*$AB48</f>
        <v>#N/A</v>
      </c>
      <c r="DH48" s="70" t="e">
        <f aca="false">$DG$7*$J$3*$J$5*$AC48</f>
        <v>#N/A</v>
      </c>
      <c r="DI48" s="70" t="e">
        <f aca="false">$DI$7*$J$2*$J$5*$AB48</f>
        <v>#N/A</v>
      </c>
      <c r="DJ48" s="70" t="e">
        <f aca="false">$DI$7*$J$3*$J$5*$AC48</f>
        <v>#N/A</v>
      </c>
      <c r="DK48" s="70" t="e">
        <f aca="false">$DK$7*$J$2*$J$5*$AB48</f>
        <v>#N/A</v>
      </c>
      <c r="DL48" s="70" t="e">
        <f aca="false">$DK$7*$J$3*$J$5*$AC48</f>
        <v>#N/A</v>
      </c>
      <c r="DM48" s="70" t="e">
        <f aca="false">$DM$7*$J$2*$J$5*$AB48</f>
        <v>#N/A</v>
      </c>
      <c r="DN48" s="70" t="e">
        <f aca="false">$DM$7*$J$3*$J$5*$AC48</f>
        <v>#N/A</v>
      </c>
      <c r="DO48" s="70" t="e">
        <f aca="false">$DO$7*$J$2*$J$5*$AB48</f>
        <v>#N/A</v>
      </c>
      <c r="DP48" s="70" t="e">
        <f aca="false">$DO$7*$J$3*$J$5*$AC48</f>
        <v>#N/A</v>
      </c>
      <c r="DQ48" s="70"/>
      <c r="DR48" s="70"/>
      <c r="DS48" s="131" t="e">
        <f aca="false">SUM(CI48:CR48,CW48:CX48,DG48:DH48)</f>
        <v>#N/A</v>
      </c>
      <c r="DT48" s="25" t="e">
        <f aca="false">SUM(CI48:CZ48,DC48:DL48)</f>
        <v>#N/A</v>
      </c>
      <c r="DU48" s="131" t="e">
        <f aca="false">SUM(CI48:DR48)</f>
        <v>#N/A</v>
      </c>
      <c r="DZ48" s="70" t="e">
        <f aca="false">$DZ$7*$J$2*$J$5*$AB48</f>
        <v>#N/A</v>
      </c>
      <c r="EA48" s="70" t="e">
        <f aca="false">$DZ$7*$J$3*$J$5*$AC48</f>
        <v>#N/A</v>
      </c>
      <c r="EB48" s="70" t="e">
        <f aca="false">$EB$7*$J$2*$J$5*$AB48</f>
        <v>#N/A</v>
      </c>
      <c r="EC48" s="70" t="e">
        <f aca="false">$EB$7*$J$3*$J$5*$AC48</f>
        <v>#N/A</v>
      </c>
      <c r="ED48" s="70" t="e">
        <f aca="false">$ED$7*$J$2*$J$5*$AB48</f>
        <v>#N/A</v>
      </c>
      <c r="EE48" s="70" t="e">
        <f aca="false">$ED$7*$J$3*$J$5*$AC48</f>
        <v>#N/A</v>
      </c>
      <c r="EF48" s="70" t="e">
        <f aca="false">$EF$7*$J$2*$J$5*$AB48</f>
        <v>#N/A</v>
      </c>
      <c r="EG48" s="70" t="e">
        <f aca="false">$EF$7*$J$3*$J$5*$AC48</f>
        <v>#N/A</v>
      </c>
      <c r="EH48" s="70" t="e">
        <f aca="false">$EH$7*$J$2*$J$5*$AB48</f>
        <v>#N/A</v>
      </c>
      <c r="EI48" s="70" t="e">
        <f aca="false">$EH$7*$J$3*$J$5*$AC48</f>
        <v>#N/A</v>
      </c>
      <c r="EJ48" s="70" t="e">
        <f aca="false">$EJ$7*$J$2*$J$5*$AB48</f>
        <v>#N/A</v>
      </c>
      <c r="EK48" s="70" t="e">
        <f aca="false">$EJ$7*$J$3*$J$5*$AC48</f>
        <v>#N/A</v>
      </c>
      <c r="EN48" s="131" t="e">
        <f aca="false">SUM(EB48:EC48)</f>
        <v>#N/A</v>
      </c>
      <c r="EO48" s="25" t="e">
        <f aca="false">SUM(EB48:EE48,EJ48:EM48)</f>
        <v>#N/A</v>
      </c>
      <c r="EP48" s="25" t="e">
        <f aca="false">SUM(DZ48:EM48)</f>
        <v>#N/A</v>
      </c>
    </row>
    <row r="49" customFormat="false" ht="11.25" hidden="false" customHeight="false" outlineLevel="0" collapsed="false">
      <c r="A49" s="51" t="e">
        <f aca="false">VLOOKUP($D49,Curves!$A$2:$I$1700,9)</f>
        <v>#N/A</v>
      </c>
      <c r="B49" s="83" t="e">
        <f aca="false">(1+($A49/2))^(-2*($D49-$A$1)/365.25)</f>
        <v>#N/A</v>
      </c>
      <c r="C49" s="83" t="n">
        <f aca="false">D50-D49</f>
        <v>30</v>
      </c>
      <c r="D49" s="374" t="n">
        <v>38139</v>
      </c>
      <c r="E49" s="375" t="e">
        <f aca="false">VLOOKUP($D49,Curves!$A$2:$H$1700,2)*$B49</f>
        <v>#N/A</v>
      </c>
      <c r="F49" s="51" t="e">
        <f aca="false">VLOOKUP($D49,Curves!$A$2:$H$1700,3)*$B49</f>
        <v>#N/A</v>
      </c>
      <c r="G49" s="51" t="e">
        <f aca="false">VLOOKUP($D49,Curves!$A$2:$H$1700,7)*$B49</f>
        <v>#N/A</v>
      </c>
      <c r="H49" s="51" t="e">
        <f aca="false">VLOOKUP($D49,Curves!$A$2:$H$1700,5)*$B49</f>
        <v>#N/A</v>
      </c>
      <c r="I49" s="51" t="e">
        <f aca="false">VLOOKUP($D49,Curves!$A$2:$H$1700,4)*$B49</f>
        <v>#N/A</v>
      </c>
      <c r="J49" s="376" t="e">
        <f aca="false">VLOOKUP($D49,Curves!$A$2:$H$1700,8)*$B49</f>
        <v>#N/A</v>
      </c>
      <c r="K49" s="51" t="e">
        <f aca="false">($E49+$I49)*$J$5+$J$4</f>
        <v>#N/A</v>
      </c>
      <c r="L49" s="377" t="e">
        <f aca="false">VLOOKUP($D49,Curves!$N$2:$T$2600,2)*$B49</f>
        <v>#N/A</v>
      </c>
      <c r="M49" s="241" t="e">
        <f aca="false">VLOOKUP($D49,Curves!$N$2:$T$2600,3)*$B49</f>
        <v>#N/A</v>
      </c>
      <c r="N49" s="378" t="e">
        <f aca="false">IF($K49&lt;$L49,1,0)</f>
        <v>#N/A</v>
      </c>
      <c r="O49" s="379" t="e">
        <f aca="false">IF($K49&lt;$M49,1,0)</f>
        <v>#N/A</v>
      </c>
      <c r="P49" s="375" t="e">
        <f aca="false">($E49+J49)*$J$5+$J$4</f>
        <v>#N/A</v>
      </c>
      <c r="Q49" s="377" t="e">
        <f aca="false">VLOOKUP($D49,Curves!$N$2:$T$2600,4)*$B49</f>
        <v>#N/A</v>
      </c>
      <c r="R49" s="241" t="e">
        <f aca="false">VLOOKUP($D49,Curves!$N$2:$T$2600,5)*$B49</f>
        <v>#N/A</v>
      </c>
      <c r="S49" s="378" t="e">
        <f aca="false">IF($P49&lt;$Q49,1,0)</f>
        <v>#N/A</v>
      </c>
      <c r="T49" s="379" t="e">
        <f aca="false">IF($P49&lt;$R49,1,0)</f>
        <v>#N/A</v>
      </c>
      <c r="U49" s="380" t="e">
        <f aca="false">($E49+G49)*$J$5+$J$4</f>
        <v>#N/A</v>
      </c>
      <c r="V49" s="380" t="e">
        <f aca="false">($E49+H49)*$J$5+$J$4</f>
        <v>#N/A</v>
      </c>
      <c r="W49" s="380" t="e">
        <f aca="false">($E49+I49)*$J$5+$J$4</f>
        <v>#N/A</v>
      </c>
      <c r="X49" s="269" t="e">
        <f aca="false">VLOOKUP($D49,[5]CurveFetch!$D$8:$S$13000,16,0)*$B49</f>
        <v>#N/A</v>
      </c>
      <c r="Y49" s="241" t="e">
        <f aca="false">VLOOKUP($D49,Curves!$N$2:$T$2600,7)*$B49</f>
        <v>#N/A</v>
      </c>
      <c r="Z49" s="381" t="e">
        <f aca="false">IF($U49&lt;$X49,1,0)</f>
        <v>#N/A</v>
      </c>
      <c r="AA49" s="378" t="e">
        <f aca="false">IF($U49&lt;$Y49,1,0)</f>
        <v>#N/A</v>
      </c>
      <c r="AB49" s="378" t="e">
        <f aca="false">IF($V49&lt;$X49,1,0)</f>
        <v>#N/A</v>
      </c>
      <c r="AC49" s="378" t="e">
        <f aca="false">IF($V49&lt;$X49,1,0)</f>
        <v>#N/A</v>
      </c>
      <c r="AD49" s="378" t="e">
        <f aca="false">IF($W49&lt;$X49,1,0)</f>
        <v>#N/A</v>
      </c>
      <c r="AE49" s="379" t="e">
        <f aca="false">IF($W49&lt;$Y49,1,0)</f>
        <v>#N/A</v>
      </c>
      <c r="AF49" s="70" t="e">
        <f aca="false">$AF$7*$J$2*$J$5*$N49</f>
        <v>#N/A</v>
      </c>
      <c r="AG49" s="70" t="e">
        <f aca="false">$AF$7*$J$2*$J$5*$O49</f>
        <v>#N/A</v>
      </c>
      <c r="AH49" s="70" t="e">
        <f aca="false">$AH$7*$J$2*$J$5*$N49</f>
        <v>#N/A</v>
      </c>
      <c r="AI49" s="70" t="e">
        <f aca="false">$AH$7*$J$2*$J$5*$O49</f>
        <v>#N/A</v>
      </c>
      <c r="AJ49" s="70" t="e">
        <f aca="false">$AJ$7*$J$2*$J$5*$N49</f>
        <v>#N/A</v>
      </c>
      <c r="AK49" s="70" t="e">
        <f aca="false">$AJ$7*$J$2*$J$5*$O49</f>
        <v>#N/A</v>
      </c>
      <c r="AL49" s="70" t="e">
        <f aca="false">$AL$7*$J$2*$J$5*$N49</f>
        <v>#N/A</v>
      </c>
      <c r="AM49" s="70" t="e">
        <f aca="false">$AL$7*$J$3*$J$5*$O49</f>
        <v>#N/A</v>
      </c>
      <c r="AN49" s="70" t="e">
        <f aca="false">$AN$7*$J$2*$J$5*$N49</f>
        <v>#N/A</v>
      </c>
      <c r="AO49" s="70" t="e">
        <f aca="false">$AN$7*$J$3*$J$5*$O49</f>
        <v>#N/A</v>
      </c>
      <c r="AP49" s="70" t="e">
        <f aca="false">$AP$7*$J$2*$J$5*$N49</f>
        <v>#N/A</v>
      </c>
      <c r="AQ49" s="70" t="e">
        <f aca="false">$AN$7*$J$3*$J$5*$O49</f>
        <v>#N/A</v>
      </c>
      <c r="AR49" s="70" t="e">
        <f aca="false">$AR$7*$J$2*$J$5*$N49</f>
        <v>#N/A</v>
      </c>
      <c r="AS49" s="70" t="e">
        <f aca="false">$AR$7*$J$3*$J$5*$O49</f>
        <v>#N/A</v>
      </c>
      <c r="AT49" s="70" t="e">
        <f aca="false">$AT$7*$J$2*$J$5*$N49</f>
        <v>#N/A</v>
      </c>
      <c r="AU49" s="70" t="e">
        <f aca="false">$AT$7*$J$3*$J$5*$O49</f>
        <v>#N/A</v>
      </c>
      <c r="AV49" s="131" t="e">
        <f aca="false">SUM(AF49:AG49,AL49:AM49,AP49:AQ49)</f>
        <v>#N/A</v>
      </c>
      <c r="AW49" s="158" t="e">
        <f aca="false">SUM(AF49:AM49,AP49:AU49)</f>
        <v>#N/A</v>
      </c>
      <c r="AX49" s="131" t="e">
        <f aca="false">SUM(AF49:AU49)</f>
        <v>#N/A</v>
      </c>
      <c r="AY49" s="70" t="e">
        <f aca="false">$AY$7*$J$2*$J$5*$S49</f>
        <v>#N/A</v>
      </c>
      <c r="AZ49" s="70" t="e">
        <f aca="false">$AY$7*$J$3*$J$5*$T49</f>
        <v>#N/A</v>
      </c>
      <c r="BA49" s="70" t="e">
        <f aca="false">$BA$7*$J$2*$J$5*$S49</f>
        <v>#N/A</v>
      </c>
      <c r="BB49" s="70" t="e">
        <f aca="false">$BA$7*$J$3*$J$5*$T49</f>
        <v>#N/A</v>
      </c>
      <c r="BC49" s="70" t="e">
        <f aca="false">$BC$7*$J$2*$J$5*$S49</f>
        <v>#N/A</v>
      </c>
      <c r="BD49" s="70" t="e">
        <f aca="false">$BC$7*$J$3*$J$5*$T49</f>
        <v>#N/A</v>
      </c>
      <c r="BE49" s="70" t="e">
        <f aca="false">$BE$7*$J$2*$J$5*$S49</f>
        <v>#N/A</v>
      </c>
      <c r="BF49" s="70" t="e">
        <f aca="false">$BE$7*$J$3*$J$5*$T49</f>
        <v>#N/A</v>
      </c>
      <c r="BG49" s="70" t="e">
        <f aca="false">$BG$7*$J$2*$J$5*$S49</f>
        <v>#N/A</v>
      </c>
      <c r="BH49" s="70" t="e">
        <f aca="false">$BG$7*$J$3*$J$5*$T49</f>
        <v>#N/A</v>
      </c>
      <c r="BI49" s="70" t="e">
        <f aca="false">$BI$7*$J$2*$J$5*$S49</f>
        <v>#N/A</v>
      </c>
      <c r="BJ49" s="70" t="e">
        <f aca="false">$BI$7*$J$3*$J$5*$T49</f>
        <v>#N/A</v>
      </c>
      <c r="BK49" s="70" t="e">
        <f aca="false">$BK$7*$J$2*$J$5*$S49</f>
        <v>#N/A</v>
      </c>
      <c r="BL49" s="70" t="e">
        <f aca="false">$BK$7*$J$3*$J$5*$T49</f>
        <v>#N/A</v>
      </c>
      <c r="BM49" s="70" t="e">
        <f aca="false">$BM$7*$J$2*$J$5*$S49</f>
        <v>#N/A</v>
      </c>
      <c r="BN49" s="70" t="e">
        <f aca="false">$BM$7*$J$3*$J$5*$T49</f>
        <v>#N/A</v>
      </c>
      <c r="BO49" s="70" t="e">
        <f aca="false">$BO$7*$J$2*$J$5*$S49</f>
        <v>#N/A</v>
      </c>
      <c r="BP49" s="70" t="e">
        <f aca="false">$BO$7*$J$3*$J$5*$T49</f>
        <v>#N/A</v>
      </c>
      <c r="BQ49" s="70" t="e">
        <f aca="false">$BQ$7*$J$2*$J$5*$S49</f>
        <v>#N/A</v>
      </c>
      <c r="BR49" s="70" t="e">
        <f aca="false">$BQ$7*$J$3*$J$5*$T49</f>
        <v>#N/A</v>
      </c>
      <c r="BS49" s="70" t="e">
        <f aca="false">$BS$7*$J$2*$J$5*$S49</f>
        <v>#N/A</v>
      </c>
      <c r="BT49" s="70" t="e">
        <f aca="false">$BS$7*$J$3*$J$5*$T49</f>
        <v>#N/A</v>
      </c>
      <c r="BU49" s="70"/>
      <c r="BV49" s="70"/>
      <c r="BW49" s="382" t="e">
        <f aca="false">SUM(AY49:BF49,BI49:BL49)</f>
        <v>#N/A</v>
      </c>
      <c r="BX49" s="383" t="e">
        <f aca="false">SUM(AY49:BF49,BI49:BL49,BS49:BV49)</f>
        <v>#N/A</v>
      </c>
      <c r="BY49" s="25" t="e">
        <f aca="false">SUM(AY49:BV49)</f>
        <v>#N/A</v>
      </c>
      <c r="BZ49" s="70" t="e">
        <f aca="false">$BZ$7*$J$2*$J$5*$N49</f>
        <v>#N/A</v>
      </c>
      <c r="CA49" s="70" t="e">
        <f aca="false">$BZ$7*$J$3*$J$5*$O49</f>
        <v>#N/A</v>
      </c>
      <c r="CB49" s="70" t="e">
        <f aca="false">$CB$7*$J$2*$J$5*$N49</f>
        <v>#N/A</v>
      </c>
      <c r="CC49" s="70" t="e">
        <f aca="false">$CB$7*$J$3*$J$5*$O49</f>
        <v>#N/A</v>
      </c>
      <c r="CD49" s="70" t="e">
        <f aca="false">$CD$7*$J$2*$J$5*$N49</f>
        <v>#N/A</v>
      </c>
      <c r="CE49" s="70" t="e">
        <f aca="false">$CD$7*$J$3*$J$5*$O49</f>
        <v>#N/A</v>
      </c>
      <c r="CF49" s="131" t="e">
        <f aca="false">SUM(BZ49:CA49)</f>
        <v>#N/A</v>
      </c>
      <c r="CG49" s="383" t="e">
        <f aca="false">SUM(BZ49:CC49)</f>
        <v>#N/A</v>
      </c>
      <c r="CH49" s="131" t="e">
        <f aca="false">SUM(BZ49:CE49)</f>
        <v>#N/A</v>
      </c>
      <c r="CI49" s="70" t="e">
        <f aca="false">$CI$7*$J$2*$J$5*$AB49</f>
        <v>#N/A</v>
      </c>
      <c r="CJ49" s="70" t="e">
        <f aca="false">$CI$7*$J$3*$J$5*$AC49</f>
        <v>#N/A</v>
      </c>
      <c r="CK49" s="70" t="e">
        <f aca="false">$CK$7*$J$2*$J$5*$AB49</f>
        <v>#N/A</v>
      </c>
      <c r="CL49" s="70" t="e">
        <f aca="false">$CK$7*$J$3*$J$5*$AC49</f>
        <v>#N/A</v>
      </c>
      <c r="CM49" s="70" t="e">
        <f aca="false">$CM$7*$J$2*$J$5*$AB49</f>
        <v>#N/A</v>
      </c>
      <c r="CN49" s="70" t="e">
        <f aca="false">$CM$7*$J$3*$J$5*$AC49</f>
        <v>#N/A</v>
      </c>
      <c r="CO49" s="70" t="e">
        <f aca="false">$CO$7*$J$2*$J$5*$AB49</f>
        <v>#N/A</v>
      </c>
      <c r="CP49" s="70" t="e">
        <f aca="false">$CO$7*$J$3*$J$5*$AC49</f>
        <v>#N/A</v>
      </c>
      <c r="CQ49" s="70" t="e">
        <f aca="false">$CQ$7*$J$2*$J$5*$AB49</f>
        <v>#N/A</v>
      </c>
      <c r="CR49" s="70" t="e">
        <f aca="false">$CQ$7*$J$3*$J$5*$AC49</f>
        <v>#N/A</v>
      </c>
      <c r="CS49" s="70" t="e">
        <f aca="false">$CS$7*$J$2*$J$5*$AB49</f>
        <v>#N/A</v>
      </c>
      <c r="CT49" s="70" t="e">
        <f aca="false">$CS$7*$J$3*$J$5*$AC49</f>
        <v>#N/A</v>
      </c>
      <c r="CU49" s="70" t="e">
        <f aca="false">$CU$7*$J$2*$J$5*$AB49</f>
        <v>#N/A</v>
      </c>
      <c r="CV49" s="70" t="e">
        <f aca="false">$CU$7*$J$3*$J$5*$AC49</f>
        <v>#N/A</v>
      </c>
      <c r="CW49" s="70" t="e">
        <f aca="false">$CW$7*$J$2*$J$5*$AB49</f>
        <v>#N/A</v>
      </c>
      <c r="CX49" s="70" t="e">
        <f aca="false">$CW$7*$J$3*$J$5*$AC49</f>
        <v>#N/A</v>
      </c>
      <c r="CY49" s="70" t="e">
        <f aca="false">$CY$7*$J$2*$J$5*$AB49</f>
        <v>#N/A</v>
      </c>
      <c r="CZ49" s="70" t="e">
        <f aca="false">$CY$7*$J$3*$J$5*$AC49</f>
        <v>#N/A</v>
      </c>
      <c r="DA49" s="70" t="e">
        <f aca="false">$DA$7*$J$2*$J$5*$AB49</f>
        <v>#N/A</v>
      </c>
      <c r="DB49" s="70" t="e">
        <f aca="false">$DA$7*$J$3*$J$5*$AC49</f>
        <v>#N/A</v>
      </c>
      <c r="DC49" s="70"/>
      <c r="DD49" s="70"/>
      <c r="DE49" s="70" t="e">
        <f aca="false">$DF$7*$J$2*$J$5*$AB49</f>
        <v>#N/A</v>
      </c>
      <c r="DF49" s="70" t="e">
        <f aca="false">$DF$7*$J$3*$J$5*$AC49</f>
        <v>#N/A</v>
      </c>
      <c r="DG49" s="70" t="e">
        <f aca="false">$DG$7*$J$2*$J$5*$AB49</f>
        <v>#N/A</v>
      </c>
      <c r="DH49" s="70" t="e">
        <f aca="false">$DG$7*$J$3*$J$5*$AC49</f>
        <v>#N/A</v>
      </c>
      <c r="DI49" s="70" t="e">
        <f aca="false">$DI$7*$J$2*$J$5*$AB49</f>
        <v>#N/A</v>
      </c>
      <c r="DJ49" s="70" t="e">
        <f aca="false">$DI$7*$J$3*$J$5*$AC49</f>
        <v>#N/A</v>
      </c>
      <c r="DK49" s="70" t="e">
        <f aca="false">$DK$7*$J$2*$J$5*$AB49</f>
        <v>#N/A</v>
      </c>
      <c r="DL49" s="70" t="e">
        <f aca="false">$DK$7*$J$3*$J$5*$AC49</f>
        <v>#N/A</v>
      </c>
      <c r="DM49" s="70" t="e">
        <f aca="false">$DM$7*$J$2*$J$5*$AB49</f>
        <v>#N/A</v>
      </c>
      <c r="DN49" s="70" t="e">
        <f aca="false">$DM$7*$J$3*$J$5*$AC49</f>
        <v>#N/A</v>
      </c>
      <c r="DO49" s="70" t="e">
        <f aca="false">$DO$7*$J$2*$J$5*$AB49</f>
        <v>#N/A</v>
      </c>
      <c r="DP49" s="70" t="e">
        <f aca="false">$DO$7*$J$3*$J$5*$AC49</f>
        <v>#N/A</v>
      </c>
      <c r="DQ49" s="70"/>
      <c r="DR49" s="70"/>
      <c r="DS49" s="131" t="e">
        <f aca="false">SUM(CI49:CR49,CW49:CX49,DG49:DH49)</f>
        <v>#N/A</v>
      </c>
      <c r="DT49" s="25" t="e">
        <f aca="false">SUM(CI49:CZ49,DC49:DL49)</f>
        <v>#N/A</v>
      </c>
      <c r="DU49" s="131" t="e">
        <f aca="false">SUM(CI49:DR49)</f>
        <v>#N/A</v>
      </c>
      <c r="DZ49" s="70" t="e">
        <f aca="false">$DZ$7*$J$2*$J$5*$AB49</f>
        <v>#N/A</v>
      </c>
      <c r="EA49" s="70" t="e">
        <f aca="false">$DZ$7*$J$3*$J$5*$AC49</f>
        <v>#N/A</v>
      </c>
      <c r="EB49" s="70" t="e">
        <f aca="false">$EB$7*$J$2*$J$5*$AB49</f>
        <v>#N/A</v>
      </c>
      <c r="EC49" s="70" t="e">
        <f aca="false">$EB$7*$J$3*$J$5*$AC49</f>
        <v>#N/A</v>
      </c>
      <c r="ED49" s="70" t="e">
        <f aca="false">$ED$7*$J$2*$J$5*$AB49</f>
        <v>#N/A</v>
      </c>
      <c r="EE49" s="70" t="e">
        <f aca="false">$ED$7*$J$3*$J$5*$AC49</f>
        <v>#N/A</v>
      </c>
      <c r="EF49" s="70" t="e">
        <f aca="false">$EF$7*$J$2*$J$5*$AB49</f>
        <v>#N/A</v>
      </c>
      <c r="EG49" s="70" t="e">
        <f aca="false">$EF$7*$J$3*$J$5*$AC49</f>
        <v>#N/A</v>
      </c>
      <c r="EH49" s="70" t="e">
        <f aca="false">$EH$7*$J$2*$J$5*$AB49</f>
        <v>#N/A</v>
      </c>
      <c r="EI49" s="70" t="e">
        <f aca="false">$EH$7*$J$3*$J$5*$AC49</f>
        <v>#N/A</v>
      </c>
      <c r="EJ49" s="70" t="e">
        <f aca="false">$EJ$7*$J$2*$J$5*$AB49</f>
        <v>#N/A</v>
      </c>
      <c r="EK49" s="70" t="e">
        <f aca="false">$EJ$7*$J$3*$J$5*$AC49</f>
        <v>#N/A</v>
      </c>
      <c r="EN49" s="131" t="e">
        <f aca="false">SUM(EB49:EC49)</f>
        <v>#N/A</v>
      </c>
      <c r="EO49" s="25" t="e">
        <f aca="false">SUM(EB49:EE49,EJ49:EM49)</f>
        <v>#N/A</v>
      </c>
      <c r="EP49" s="25" t="e">
        <f aca="false">SUM(DZ49:EM49)</f>
        <v>#N/A</v>
      </c>
    </row>
    <row r="50" customFormat="false" ht="11.25" hidden="false" customHeight="false" outlineLevel="0" collapsed="false">
      <c r="A50" s="51" t="e">
        <f aca="false">VLOOKUP($D50,Curves!$A$2:$I$1700,9)</f>
        <v>#N/A</v>
      </c>
      <c r="B50" s="83" t="e">
        <f aca="false">(1+($A50/2))^(-2*($D50-$A$1)/365.25)</f>
        <v>#N/A</v>
      </c>
      <c r="C50" s="83" t="n">
        <f aca="false">D51-D50</f>
        <v>31</v>
      </c>
      <c r="D50" s="374" t="n">
        <v>38169</v>
      </c>
      <c r="E50" s="375" t="e">
        <f aca="false">VLOOKUP($D50,Curves!$A$2:$H$1700,2)*$B50</f>
        <v>#N/A</v>
      </c>
      <c r="F50" s="51" t="e">
        <f aca="false">VLOOKUP($D50,Curves!$A$2:$H$1700,3)*$B50</f>
        <v>#N/A</v>
      </c>
      <c r="G50" s="51" t="e">
        <f aca="false">VLOOKUP($D50,Curves!$A$2:$H$1700,7)*$B50</f>
        <v>#N/A</v>
      </c>
      <c r="H50" s="51" t="e">
        <f aca="false">VLOOKUP($D50,Curves!$A$2:$H$1700,5)*$B50</f>
        <v>#N/A</v>
      </c>
      <c r="I50" s="51" t="e">
        <f aca="false">VLOOKUP($D50,Curves!$A$2:$H$1700,4)*$B50</f>
        <v>#N/A</v>
      </c>
      <c r="J50" s="376" t="e">
        <f aca="false">VLOOKUP($D50,Curves!$A$2:$H$1700,8)*$B50</f>
        <v>#N/A</v>
      </c>
      <c r="K50" s="51" t="e">
        <f aca="false">($E50+$I50)*$J$5+$J$4</f>
        <v>#N/A</v>
      </c>
      <c r="L50" s="377" t="e">
        <f aca="false">VLOOKUP($D50,Curves!$N$2:$T$2600,2)*$B50</f>
        <v>#N/A</v>
      </c>
      <c r="M50" s="241" t="e">
        <f aca="false">VLOOKUP($D50,Curves!$N$2:$T$2600,3)*$B50</f>
        <v>#N/A</v>
      </c>
      <c r="N50" s="378" t="e">
        <f aca="false">IF($K50&lt;$L50,1,0)</f>
        <v>#N/A</v>
      </c>
      <c r="O50" s="379" t="e">
        <f aca="false">IF($K50&lt;$M50,1,0)</f>
        <v>#N/A</v>
      </c>
      <c r="P50" s="375" t="e">
        <f aca="false">($E50+J50)*$J$5+$J$4</f>
        <v>#N/A</v>
      </c>
      <c r="Q50" s="377" t="e">
        <f aca="false">VLOOKUP($D50,Curves!$N$2:$T$2600,4)*$B50</f>
        <v>#N/A</v>
      </c>
      <c r="R50" s="241" t="e">
        <f aca="false">VLOOKUP($D50,Curves!$N$2:$T$2600,5)*$B50</f>
        <v>#N/A</v>
      </c>
      <c r="S50" s="378" t="e">
        <f aca="false">IF($P50&lt;$Q50,1,0)</f>
        <v>#N/A</v>
      </c>
      <c r="T50" s="379" t="e">
        <f aca="false">IF($P50&lt;$R50,1,0)</f>
        <v>#N/A</v>
      </c>
      <c r="U50" s="380" t="e">
        <f aca="false">($E50+G50)*$J$5+$J$4</f>
        <v>#N/A</v>
      </c>
      <c r="V50" s="380" t="e">
        <f aca="false">($E50+H50)*$J$5+$J$4</f>
        <v>#N/A</v>
      </c>
      <c r="W50" s="380" t="e">
        <f aca="false">($E50+I50)*$J$5+$J$4</f>
        <v>#N/A</v>
      </c>
      <c r="X50" s="269" t="e">
        <f aca="false">VLOOKUP($D50,[5]CurveFetch!$D$8:$S$13000,16,0)*$B50</f>
        <v>#N/A</v>
      </c>
      <c r="Y50" s="241" t="e">
        <f aca="false">VLOOKUP($D50,Curves!$N$2:$T$2600,7)*$B50</f>
        <v>#N/A</v>
      </c>
      <c r="Z50" s="381" t="e">
        <f aca="false">IF($U50&lt;$X50,1,0)</f>
        <v>#N/A</v>
      </c>
      <c r="AA50" s="378" t="e">
        <f aca="false">IF($U50&lt;$Y50,1,0)</f>
        <v>#N/A</v>
      </c>
      <c r="AB50" s="378" t="e">
        <f aca="false">IF($V50&lt;$X50,1,0)</f>
        <v>#N/A</v>
      </c>
      <c r="AC50" s="378" t="e">
        <f aca="false">IF($V50&lt;$X50,1,0)</f>
        <v>#N/A</v>
      </c>
      <c r="AD50" s="378" t="e">
        <f aca="false">IF($W50&lt;$X50,1,0)</f>
        <v>#N/A</v>
      </c>
      <c r="AE50" s="379" t="e">
        <f aca="false">IF($W50&lt;$Y50,1,0)</f>
        <v>#N/A</v>
      </c>
      <c r="AF50" s="70" t="e">
        <f aca="false">$AF$7*$J$2*$J$5*$N50</f>
        <v>#N/A</v>
      </c>
      <c r="AG50" s="70" t="e">
        <f aca="false">$AF$7*$J$2*$J$5*$O50</f>
        <v>#N/A</v>
      </c>
      <c r="AH50" s="70" t="e">
        <f aca="false">$AH$7*$J$2*$J$5*$N50</f>
        <v>#N/A</v>
      </c>
      <c r="AI50" s="70" t="e">
        <f aca="false">$AH$7*$J$2*$J$5*$O50</f>
        <v>#N/A</v>
      </c>
      <c r="AJ50" s="70" t="e">
        <f aca="false">$AJ$7*$J$2*$J$5*$N50</f>
        <v>#N/A</v>
      </c>
      <c r="AK50" s="70" t="e">
        <f aca="false">$AJ$7*$J$2*$J$5*$O50</f>
        <v>#N/A</v>
      </c>
      <c r="AL50" s="70" t="e">
        <f aca="false">$AL$7*$J$2*$J$5*$N50</f>
        <v>#N/A</v>
      </c>
      <c r="AM50" s="70" t="e">
        <f aca="false">$AL$7*$J$3*$J$5*$O50</f>
        <v>#N/A</v>
      </c>
      <c r="AN50" s="70" t="e">
        <f aca="false">$AN$7*$J$2*$J$5*$N50</f>
        <v>#N/A</v>
      </c>
      <c r="AO50" s="70" t="e">
        <f aca="false">$AN$7*$J$3*$J$5*$O50</f>
        <v>#N/A</v>
      </c>
      <c r="AP50" s="70" t="e">
        <f aca="false">$AP$7*$J$2*$J$5*$N50</f>
        <v>#N/A</v>
      </c>
      <c r="AQ50" s="70" t="e">
        <f aca="false">$AN$7*$J$3*$J$5*$O50</f>
        <v>#N/A</v>
      </c>
      <c r="AR50" s="70" t="e">
        <f aca="false">$AR$7*$J$2*$J$5*$N50</f>
        <v>#N/A</v>
      </c>
      <c r="AS50" s="70" t="e">
        <f aca="false">$AR$7*$J$3*$J$5*$O50</f>
        <v>#N/A</v>
      </c>
      <c r="AT50" s="70" t="e">
        <f aca="false">$AT$7*$J$2*$J$5*$N50</f>
        <v>#N/A</v>
      </c>
      <c r="AU50" s="70" t="e">
        <f aca="false">$AT$7*$J$3*$J$5*$O50</f>
        <v>#N/A</v>
      </c>
      <c r="AV50" s="131" t="e">
        <f aca="false">SUM(AF50:AG50,AL50:AM50,AP50:AQ50)</f>
        <v>#N/A</v>
      </c>
      <c r="AW50" s="158" t="e">
        <f aca="false">SUM(AF50:AM50,AP50:AU50)</f>
        <v>#N/A</v>
      </c>
      <c r="AX50" s="131" t="e">
        <f aca="false">SUM(AF50:AU50)</f>
        <v>#N/A</v>
      </c>
      <c r="AY50" s="70" t="e">
        <f aca="false">$AY$7*$J$2*$J$5*$S50</f>
        <v>#N/A</v>
      </c>
      <c r="AZ50" s="70" t="e">
        <f aca="false">$AY$7*$J$3*$J$5*$T50</f>
        <v>#N/A</v>
      </c>
      <c r="BA50" s="70" t="e">
        <f aca="false">$BA$7*$J$2*$J$5*$S50</f>
        <v>#N/A</v>
      </c>
      <c r="BB50" s="70" t="e">
        <f aca="false">$BA$7*$J$3*$J$5*$T50</f>
        <v>#N/A</v>
      </c>
      <c r="BC50" s="70" t="e">
        <f aca="false">$BC$7*$J$2*$J$5*$S50</f>
        <v>#N/A</v>
      </c>
      <c r="BD50" s="70" t="e">
        <f aca="false">$BC$7*$J$3*$J$5*$T50</f>
        <v>#N/A</v>
      </c>
      <c r="BE50" s="70" t="e">
        <f aca="false">$BE$7*$J$2*$J$5*$S50</f>
        <v>#N/A</v>
      </c>
      <c r="BF50" s="70" t="e">
        <f aca="false">$BE$7*$J$3*$J$5*$T50</f>
        <v>#N/A</v>
      </c>
      <c r="BG50" s="70" t="e">
        <f aca="false">$BG$7*$J$2*$J$5*$S50</f>
        <v>#N/A</v>
      </c>
      <c r="BH50" s="70" t="e">
        <f aca="false">$BG$7*$J$3*$J$5*$T50</f>
        <v>#N/A</v>
      </c>
      <c r="BI50" s="70" t="e">
        <f aca="false">$BI$7*$J$2*$J$5*$S50</f>
        <v>#N/A</v>
      </c>
      <c r="BJ50" s="70" t="e">
        <f aca="false">$BI$7*$J$3*$J$5*$T50</f>
        <v>#N/A</v>
      </c>
      <c r="BK50" s="70" t="e">
        <f aca="false">$BK$7*$J$2*$J$5*$S50</f>
        <v>#N/A</v>
      </c>
      <c r="BL50" s="70" t="e">
        <f aca="false">$BK$7*$J$3*$J$5*$T50</f>
        <v>#N/A</v>
      </c>
      <c r="BM50" s="70" t="e">
        <f aca="false">$BM$7*$J$2*$J$5*$S50</f>
        <v>#N/A</v>
      </c>
      <c r="BN50" s="70" t="e">
        <f aca="false">$BM$7*$J$3*$J$5*$T50</f>
        <v>#N/A</v>
      </c>
      <c r="BO50" s="70" t="e">
        <f aca="false">$BO$7*$J$2*$J$5*$S50</f>
        <v>#N/A</v>
      </c>
      <c r="BP50" s="70" t="e">
        <f aca="false">$BO$7*$J$3*$J$5*$T50</f>
        <v>#N/A</v>
      </c>
      <c r="BQ50" s="70" t="e">
        <f aca="false">$BQ$7*$J$2*$J$5*$S50</f>
        <v>#N/A</v>
      </c>
      <c r="BR50" s="70" t="e">
        <f aca="false">$BQ$7*$J$3*$J$5*$T50</f>
        <v>#N/A</v>
      </c>
      <c r="BS50" s="70" t="e">
        <f aca="false">$BS$7*$J$2*$J$5*$S50</f>
        <v>#N/A</v>
      </c>
      <c r="BT50" s="70" t="e">
        <f aca="false">$BS$7*$J$3*$J$5*$T50</f>
        <v>#N/A</v>
      </c>
      <c r="BU50" s="70"/>
      <c r="BV50" s="70"/>
      <c r="BW50" s="382" t="e">
        <f aca="false">SUM(AY50:BF50,BI50:BL50)</f>
        <v>#N/A</v>
      </c>
      <c r="BX50" s="383" t="e">
        <f aca="false">SUM(AY50:BF50,BI50:BL50,BS50:BV50)</f>
        <v>#N/A</v>
      </c>
      <c r="BY50" s="25" t="e">
        <f aca="false">SUM(AY50:BV50)</f>
        <v>#N/A</v>
      </c>
      <c r="BZ50" s="70" t="e">
        <f aca="false">$BZ$7*$J$2*$J$5*$N50</f>
        <v>#N/A</v>
      </c>
      <c r="CA50" s="70" t="e">
        <f aca="false">$BZ$7*$J$3*$J$5*$O50</f>
        <v>#N/A</v>
      </c>
      <c r="CB50" s="70" t="e">
        <f aca="false">$CB$7*$J$2*$J$5*$N50</f>
        <v>#N/A</v>
      </c>
      <c r="CC50" s="70" t="e">
        <f aca="false">$CB$7*$J$3*$J$5*$O50</f>
        <v>#N/A</v>
      </c>
      <c r="CD50" s="70" t="e">
        <f aca="false">$CD$7*$J$2*$J$5*$N50</f>
        <v>#N/A</v>
      </c>
      <c r="CE50" s="70" t="e">
        <f aca="false">$CD$7*$J$3*$J$5*$O50</f>
        <v>#N/A</v>
      </c>
      <c r="CF50" s="131" t="e">
        <f aca="false">SUM(BZ50:CA50)</f>
        <v>#N/A</v>
      </c>
      <c r="CG50" s="383" t="e">
        <f aca="false">SUM(BZ50:CC50)</f>
        <v>#N/A</v>
      </c>
      <c r="CH50" s="131" t="e">
        <f aca="false">SUM(BZ50:CE50)</f>
        <v>#N/A</v>
      </c>
      <c r="CI50" s="70" t="e">
        <f aca="false">$CI$7*$J$2*$J$5*$AB50</f>
        <v>#N/A</v>
      </c>
      <c r="CJ50" s="70" t="e">
        <f aca="false">$CI$7*$J$3*$J$5*$AC50</f>
        <v>#N/A</v>
      </c>
      <c r="CK50" s="70" t="e">
        <f aca="false">$CK$7*$J$2*$J$5*$AB50</f>
        <v>#N/A</v>
      </c>
      <c r="CL50" s="70" t="e">
        <f aca="false">$CK$7*$J$3*$J$5*$AC50</f>
        <v>#N/A</v>
      </c>
      <c r="CM50" s="70" t="e">
        <f aca="false">$CM$7*$J$2*$J$5*$AB50</f>
        <v>#N/A</v>
      </c>
      <c r="CN50" s="70" t="e">
        <f aca="false">$CM$7*$J$3*$J$5*$AC50</f>
        <v>#N/A</v>
      </c>
      <c r="CO50" s="70" t="e">
        <f aca="false">$CO$7*$J$2*$J$5*$AB50</f>
        <v>#N/A</v>
      </c>
      <c r="CP50" s="70" t="e">
        <f aca="false">$CO$7*$J$3*$J$5*$AC50</f>
        <v>#N/A</v>
      </c>
      <c r="CQ50" s="70" t="e">
        <f aca="false">$CQ$7*$J$2*$J$5*$AB50</f>
        <v>#N/A</v>
      </c>
      <c r="CR50" s="70" t="e">
        <f aca="false">$CQ$7*$J$3*$J$5*$AC50</f>
        <v>#N/A</v>
      </c>
      <c r="CS50" s="70" t="e">
        <f aca="false">$CS$7*$J$2*$J$5*$AB50</f>
        <v>#N/A</v>
      </c>
      <c r="CT50" s="70" t="e">
        <f aca="false">$CS$7*$J$3*$J$5*$AC50</f>
        <v>#N/A</v>
      </c>
      <c r="CU50" s="70" t="e">
        <f aca="false">$CU$7*$J$2*$J$5*$AB50</f>
        <v>#N/A</v>
      </c>
      <c r="CV50" s="70" t="e">
        <f aca="false">$CU$7*$J$3*$J$5*$AC50</f>
        <v>#N/A</v>
      </c>
      <c r="CW50" s="70" t="e">
        <f aca="false">$CW$7*$J$2*$J$5*$AB50</f>
        <v>#N/A</v>
      </c>
      <c r="CX50" s="70" t="e">
        <f aca="false">$CW$7*$J$3*$J$5*$AC50</f>
        <v>#N/A</v>
      </c>
      <c r="CY50" s="70" t="e">
        <f aca="false">$CY$7*$J$2*$J$5*$AB50</f>
        <v>#N/A</v>
      </c>
      <c r="CZ50" s="70" t="e">
        <f aca="false">$CY$7*$J$3*$J$5*$AC50</f>
        <v>#N/A</v>
      </c>
      <c r="DA50" s="70" t="e">
        <f aca="false">$DA$7*$J$2*$J$5*$AB50</f>
        <v>#N/A</v>
      </c>
      <c r="DB50" s="70" t="e">
        <f aca="false">$DA$7*$J$3*$J$5*$AC50</f>
        <v>#N/A</v>
      </c>
      <c r="DC50" s="70"/>
      <c r="DD50" s="70"/>
      <c r="DE50" s="70" t="e">
        <f aca="false">$DF$7*$J$2*$J$5*$AB50</f>
        <v>#N/A</v>
      </c>
      <c r="DF50" s="70" t="e">
        <f aca="false">$DF$7*$J$3*$J$5*$AC50</f>
        <v>#N/A</v>
      </c>
      <c r="DG50" s="70" t="e">
        <f aca="false">$DG$7*$J$2*$J$5*$AB50</f>
        <v>#N/A</v>
      </c>
      <c r="DH50" s="70" t="e">
        <f aca="false">$DG$7*$J$3*$J$5*$AC50</f>
        <v>#N/A</v>
      </c>
      <c r="DI50" s="70" t="e">
        <f aca="false">$DI$7*$J$2*$J$5*$AB50</f>
        <v>#N/A</v>
      </c>
      <c r="DJ50" s="70" t="e">
        <f aca="false">$DI$7*$J$3*$J$5*$AC50</f>
        <v>#N/A</v>
      </c>
      <c r="DK50" s="70" t="e">
        <f aca="false">$DK$7*$J$2*$J$5*$AB50</f>
        <v>#N/A</v>
      </c>
      <c r="DL50" s="70" t="e">
        <f aca="false">$DK$7*$J$3*$J$5*$AC50</f>
        <v>#N/A</v>
      </c>
      <c r="DM50" s="70" t="e">
        <f aca="false">$DM$7*$J$2*$J$5*$AB50</f>
        <v>#N/A</v>
      </c>
      <c r="DN50" s="70" t="e">
        <f aca="false">$DM$7*$J$3*$J$5*$AC50</f>
        <v>#N/A</v>
      </c>
      <c r="DO50" s="70" t="e">
        <f aca="false">$DO$7*$J$2*$J$5*$AB50</f>
        <v>#N/A</v>
      </c>
      <c r="DP50" s="70" t="e">
        <f aca="false">$DO$7*$J$3*$J$5*$AC50</f>
        <v>#N/A</v>
      </c>
      <c r="DQ50" s="70"/>
      <c r="DR50" s="70"/>
      <c r="DS50" s="131" t="e">
        <f aca="false">SUM(CI50:CR50,CW50:CX50,DG50:DH50)</f>
        <v>#N/A</v>
      </c>
      <c r="DT50" s="25" t="e">
        <f aca="false">SUM(CI50:CZ50,DC50:DL50)</f>
        <v>#N/A</v>
      </c>
      <c r="DU50" s="131" t="e">
        <f aca="false">SUM(CI50:DR50)</f>
        <v>#N/A</v>
      </c>
      <c r="DZ50" s="70" t="e">
        <f aca="false">$DZ$7*$J$2*$J$5*$AB50</f>
        <v>#N/A</v>
      </c>
      <c r="EA50" s="70" t="e">
        <f aca="false">$DZ$7*$J$3*$J$5*$AC50</f>
        <v>#N/A</v>
      </c>
      <c r="EB50" s="70" t="e">
        <f aca="false">$EB$7*$J$2*$J$5*$AB50</f>
        <v>#N/A</v>
      </c>
      <c r="EC50" s="70" t="e">
        <f aca="false">$EB$7*$J$3*$J$5*$AC50</f>
        <v>#N/A</v>
      </c>
      <c r="ED50" s="70" t="e">
        <f aca="false">$ED$7*$J$2*$J$5*$AB50</f>
        <v>#N/A</v>
      </c>
      <c r="EE50" s="70" t="e">
        <f aca="false">$ED$7*$J$3*$J$5*$AC50</f>
        <v>#N/A</v>
      </c>
      <c r="EF50" s="70" t="e">
        <f aca="false">$EF$7*$J$2*$J$5*$AB50</f>
        <v>#N/A</v>
      </c>
      <c r="EG50" s="70" t="e">
        <f aca="false">$EF$7*$J$3*$J$5*$AC50</f>
        <v>#N/A</v>
      </c>
      <c r="EH50" s="70" t="e">
        <f aca="false">$EH$7*$J$2*$J$5*$AB50</f>
        <v>#N/A</v>
      </c>
      <c r="EI50" s="70" t="e">
        <f aca="false">$EH$7*$J$3*$J$5*$AC50</f>
        <v>#N/A</v>
      </c>
      <c r="EJ50" s="70" t="e">
        <f aca="false">$EJ$7*$J$2*$J$5*$AB50</f>
        <v>#N/A</v>
      </c>
      <c r="EK50" s="70" t="e">
        <f aca="false">$EJ$7*$J$3*$J$5*$AC50</f>
        <v>#N/A</v>
      </c>
      <c r="EN50" s="131" t="e">
        <f aca="false">SUM(EB50:EC50)</f>
        <v>#N/A</v>
      </c>
      <c r="EO50" s="25" t="e">
        <f aca="false">SUM(EB50:EE50,EJ50:EM50)</f>
        <v>#N/A</v>
      </c>
      <c r="EP50" s="25" t="e">
        <f aca="false">SUM(DZ50:EM50)</f>
        <v>#N/A</v>
      </c>
    </row>
    <row r="51" customFormat="false" ht="11.25" hidden="false" customHeight="false" outlineLevel="0" collapsed="false">
      <c r="A51" s="51" t="e">
        <f aca="false">VLOOKUP($D51,Curves!$A$2:$I$1700,9)</f>
        <v>#N/A</v>
      </c>
      <c r="B51" s="83" t="e">
        <f aca="false">(1+($A51/2))^(-2*($D51-$A$1)/365.25)</f>
        <v>#N/A</v>
      </c>
      <c r="C51" s="83" t="n">
        <f aca="false">D52-D51</f>
        <v>31</v>
      </c>
      <c r="D51" s="374" t="n">
        <v>38200</v>
      </c>
      <c r="E51" s="375" t="e">
        <f aca="false">VLOOKUP($D51,Curves!$A$2:$H$1700,2)*$B51</f>
        <v>#N/A</v>
      </c>
      <c r="F51" s="51" t="e">
        <f aca="false">VLOOKUP($D51,Curves!$A$2:$H$1700,3)*$B51</f>
        <v>#N/A</v>
      </c>
      <c r="G51" s="51" t="e">
        <f aca="false">VLOOKUP($D51,Curves!$A$2:$H$1700,7)*$B51</f>
        <v>#N/A</v>
      </c>
      <c r="H51" s="51" t="e">
        <f aca="false">VLOOKUP($D51,Curves!$A$2:$H$1700,5)*$B51</f>
        <v>#N/A</v>
      </c>
      <c r="I51" s="51" t="e">
        <f aca="false">VLOOKUP($D51,Curves!$A$2:$H$1700,4)*$B51</f>
        <v>#N/A</v>
      </c>
      <c r="J51" s="376" t="e">
        <f aca="false">VLOOKUP($D51,Curves!$A$2:$H$1700,8)*$B51</f>
        <v>#N/A</v>
      </c>
      <c r="K51" s="51" t="e">
        <f aca="false">($E51+$I51)*$J$5+$J$4</f>
        <v>#N/A</v>
      </c>
      <c r="L51" s="377" t="e">
        <f aca="false">VLOOKUP($D51,Curves!$N$2:$T$2600,2)*$B51</f>
        <v>#N/A</v>
      </c>
      <c r="M51" s="241" t="e">
        <f aca="false">VLOOKUP($D51,Curves!$N$2:$T$2600,3)*$B51</f>
        <v>#N/A</v>
      </c>
      <c r="N51" s="378" t="e">
        <f aca="false">IF($K51&lt;$L51,1,0)</f>
        <v>#N/A</v>
      </c>
      <c r="O51" s="379" t="e">
        <f aca="false">IF($K51&lt;$M51,1,0)</f>
        <v>#N/A</v>
      </c>
      <c r="P51" s="375" t="e">
        <f aca="false">($E51+J51)*$J$5+$J$4</f>
        <v>#N/A</v>
      </c>
      <c r="Q51" s="377" t="e">
        <f aca="false">VLOOKUP($D51,Curves!$N$2:$T$2600,4)*$B51</f>
        <v>#N/A</v>
      </c>
      <c r="R51" s="241" t="e">
        <f aca="false">VLOOKUP($D51,Curves!$N$2:$T$2600,5)*$B51</f>
        <v>#N/A</v>
      </c>
      <c r="S51" s="378" t="e">
        <f aca="false">IF($P51&lt;$Q51,1,0)</f>
        <v>#N/A</v>
      </c>
      <c r="T51" s="379" t="e">
        <f aca="false">IF($P51&lt;$R51,1,0)</f>
        <v>#N/A</v>
      </c>
      <c r="U51" s="380" t="e">
        <f aca="false">($E51+G51)*$J$5+$J$4</f>
        <v>#N/A</v>
      </c>
      <c r="V51" s="380" t="e">
        <f aca="false">($E51+H51)*$J$5+$J$4</f>
        <v>#N/A</v>
      </c>
      <c r="W51" s="380" t="e">
        <f aca="false">($E51+I51)*$J$5+$J$4</f>
        <v>#N/A</v>
      </c>
      <c r="X51" s="269" t="e">
        <f aca="false">VLOOKUP($D51,[5]CurveFetch!$D$8:$S$13000,16,0)*$B51</f>
        <v>#N/A</v>
      </c>
      <c r="Y51" s="241" t="e">
        <f aca="false">VLOOKUP($D51,Curves!$N$2:$T$2600,7)*$B51</f>
        <v>#N/A</v>
      </c>
      <c r="Z51" s="381" t="e">
        <f aca="false">IF($U51&lt;$X51,1,0)</f>
        <v>#N/A</v>
      </c>
      <c r="AA51" s="378" t="e">
        <f aca="false">IF($U51&lt;$Y51,1,0)</f>
        <v>#N/A</v>
      </c>
      <c r="AB51" s="378" t="e">
        <f aca="false">IF($V51&lt;$X51,1,0)</f>
        <v>#N/A</v>
      </c>
      <c r="AC51" s="378" t="e">
        <f aca="false">IF($V51&lt;$X51,1,0)</f>
        <v>#N/A</v>
      </c>
      <c r="AD51" s="378" t="e">
        <f aca="false">IF($W51&lt;$X51,1,0)</f>
        <v>#N/A</v>
      </c>
      <c r="AE51" s="379" t="e">
        <f aca="false">IF($W51&lt;$Y51,1,0)</f>
        <v>#N/A</v>
      </c>
      <c r="AF51" s="70" t="e">
        <f aca="false">$AF$7*$J$2*$J$5*$N51</f>
        <v>#N/A</v>
      </c>
      <c r="AG51" s="70" t="e">
        <f aca="false">$AF$7*$J$2*$J$5*$O51</f>
        <v>#N/A</v>
      </c>
      <c r="AH51" s="70" t="e">
        <f aca="false">$AH$7*$J$2*$J$5*$N51</f>
        <v>#N/A</v>
      </c>
      <c r="AI51" s="70" t="e">
        <f aca="false">$AH$7*$J$2*$J$5*$O51</f>
        <v>#N/A</v>
      </c>
      <c r="AJ51" s="70" t="e">
        <f aca="false">$AJ$7*$J$2*$J$5*$N51</f>
        <v>#N/A</v>
      </c>
      <c r="AK51" s="70" t="e">
        <f aca="false">$AJ$7*$J$2*$J$5*$O51</f>
        <v>#N/A</v>
      </c>
      <c r="AL51" s="70" t="e">
        <f aca="false">$AL$7*$J$2*$J$5*$N51</f>
        <v>#N/A</v>
      </c>
      <c r="AM51" s="70" t="e">
        <f aca="false">$AL$7*$J$3*$J$5*$O51</f>
        <v>#N/A</v>
      </c>
      <c r="AN51" s="70" t="e">
        <f aca="false">$AN$7*$J$2*$J$5*$N51</f>
        <v>#N/A</v>
      </c>
      <c r="AO51" s="70" t="e">
        <f aca="false">$AN$7*$J$3*$J$5*$O51</f>
        <v>#N/A</v>
      </c>
      <c r="AP51" s="70" t="e">
        <f aca="false">$AP$7*$J$2*$J$5*$N51</f>
        <v>#N/A</v>
      </c>
      <c r="AQ51" s="70" t="e">
        <f aca="false">$AN$7*$J$3*$J$5*$O51</f>
        <v>#N/A</v>
      </c>
      <c r="AR51" s="70" t="e">
        <f aca="false">$AR$7*$J$2*$J$5*$N51</f>
        <v>#N/A</v>
      </c>
      <c r="AS51" s="70" t="e">
        <f aca="false">$AR$7*$J$3*$J$5*$O51</f>
        <v>#N/A</v>
      </c>
      <c r="AT51" s="70" t="e">
        <f aca="false">$AT$7*$J$2*$J$5*$N51</f>
        <v>#N/A</v>
      </c>
      <c r="AU51" s="70" t="e">
        <f aca="false">$AT$7*$J$3*$J$5*$O51</f>
        <v>#N/A</v>
      </c>
      <c r="AV51" s="131" t="e">
        <f aca="false">SUM(AF51:AG51,AL51:AM51,AP51:AQ51)</f>
        <v>#N/A</v>
      </c>
      <c r="AW51" s="158" t="e">
        <f aca="false">SUM(AF51:AM51,AP51:AU51)</f>
        <v>#N/A</v>
      </c>
      <c r="AX51" s="131" t="e">
        <f aca="false">SUM(AF51:AU51)</f>
        <v>#N/A</v>
      </c>
      <c r="AY51" s="70" t="e">
        <f aca="false">$AY$7*$J$2*$J$5*$S51</f>
        <v>#N/A</v>
      </c>
      <c r="AZ51" s="70" t="e">
        <f aca="false">$AY$7*$J$3*$J$5*$T51</f>
        <v>#N/A</v>
      </c>
      <c r="BA51" s="70" t="e">
        <f aca="false">$BA$7*$J$2*$J$5*$S51</f>
        <v>#N/A</v>
      </c>
      <c r="BB51" s="70" t="e">
        <f aca="false">$BA$7*$J$3*$J$5*$T51</f>
        <v>#N/A</v>
      </c>
      <c r="BC51" s="70" t="e">
        <f aca="false">$BC$7*$J$2*$J$5*$S51</f>
        <v>#N/A</v>
      </c>
      <c r="BD51" s="70" t="e">
        <f aca="false">$BC$7*$J$3*$J$5*$T51</f>
        <v>#N/A</v>
      </c>
      <c r="BE51" s="70" t="e">
        <f aca="false">$BE$7*$J$2*$J$5*$S51</f>
        <v>#N/A</v>
      </c>
      <c r="BF51" s="70" t="e">
        <f aca="false">$BE$7*$J$3*$J$5*$T51</f>
        <v>#N/A</v>
      </c>
      <c r="BG51" s="70" t="e">
        <f aca="false">$BG$7*$J$2*$J$5*$S51</f>
        <v>#N/A</v>
      </c>
      <c r="BH51" s="70" t="e">
        <f aca="false">$BG$7*$J$3*$J$5*$T51</f>
        <v>#N/A</v>
      </c>
      <c r="BI51" s="70" t="e">
        <f aca="false">$BI$7*$J$2*$J$5*$S51</f>
        <v>#N/A</v>
      </c>
      <c r="BJ51" s="70" t="e">
        <f aca="false">$BI$7*$J$3*$J$5*$T51</f>
        <v>#N/A</v>
      </c>
      <c r="BK51" s="70" t="e">
        <f aca="false">$BK$7*$J$2*$J$5*$S51</f>
        <v>#N/A</v>
      </c>
      <c r="BL51" s="70" t="e">
        <f aca="false">$BK$7*$J$3*$J$5*$T51</f>
        <v>#N/A</v>
      </c>
      <c r="BM51" s="70" t="e">
        <f aca="false">$BM$7*$J$2*$J$5*$S51</f>
        <v>#N/A</v>
      </c>
      <c r="BN51" s="70" t="e">
        <f aca="false">$BM$7*$J$3*$J$5*$T51</f>
        <v>#N/A</v>
      </c>
      <c r="BO51" s="70" t="e">
        <f aca="false">$BO$7*$J$2*$J$5*$S51</f>
        <v>#N/A</v>
      </c>
      <c r="BP51" s="70" t="e">
        <f aca="false">$BO$7*$J$3*$J$5*$T51</f>
        <v>#N/A</v>
      </c>
      <c r="BQ51" s="70" t="e">
        <f aca="false">$BQ$7*$J$2*$J$5*$S51</f>
        <v>#N/A</v>
      </c>
      <c r="BR51" s="70" t="e">
        <f aca="false">$BQ$7*$J$3*$J$5*$T51</f>
        <v>#N/A</v>
      </c>
      <c r="BS51" s="70" t="e">
        <f aca="false">$BS$7*$J$2*$J$5*$S51</f>
        <v>#N/A</v>
      </c>
      <c r="BT51" s="70" t="e">
        <f aca="false">$BS$7*$J$3*$J$5*$T51</f>
        <v>#N/A</v>
      </c>
      <c r="BU51" s="70"/>
      <c r="BV51" s="70"/>
      <c r="BW51" s="382" t="e">
        <f aca="false">SUM(AY51:BF51,BI51:BL51)</f>
        <v>#N/A</v>
      </c>
      <c r="BX51" s="383" t="e">
        <f aca="false">SUM(AY51:BF51,BI51:BL51,BS51:BV51)</f>
        <v>#N/A</v>
      </c>
      <c r="BY51" s="25" t="e">
        <f aca="false">SUM(AY51:BV51)</f>
        <v>#N/A</v>
      </c>
      <c r="BZ51" s="70" t="e">
        <f aca="false">$BZ$7*$J$2*$J$5*$N51</f>
        <v>#N/A</v>
      </c>
      <c r="CA51" s="70" t="e">
        <f aca="false">$BZ$7*$J$3*$J$5*$O51</f>
        <v>#N/A</v>
      </c>
      <c r="CB51" s="70" t="e">
        <f aca="false">$CB$7*$J$2*$J$5*$N51</f>
        <v>#N/A</v>
      </c>
      <c r="CC51" s="70" t="e">
        <f aca="false">$CB$7*$J$3*$J$5*$O51</f>
        <v>#N/A</v>
      </c>
      <c r="CD51" s="70" t="e">
        <f aca="false">$CD$7*$J$2*$J$5*$N51</f>
        <v>#N/A</v>
      </c>
      <c r="CE51" s="70" t="e">
        <f aca="false">$CD$7*$J$3*$J$5*$O51</f>
        <v>#N/A</v>
      </c>
      <c r="CF51" s="131" t="e">
        <f aca="false">SUM(BZ51:CA51)</f>
        <v>#N/A</v>
      </c>
      <c r="CG51" s="383" t="e">
        <f aca="false">SUM(BZ51:CC51)</f>
        <v>#N/A</v>
      </c>
      <c r="CH51" s="131" t="e">
        <f aca="false">SUM(BZ51:CE51)</f>
        <v>#N/A</v>
      </c>
      <c r="CI51" s="70" t="e">
        <f aca="false">$CI$7*$J$2*$J$5*$AB51</f>
        <v>#N/A</v>
      </c>
      <c r="CJ51" s="70" t="e">
        <f aca="false">$CI$7*$J$3*$J$5*$AC51</f>
        <v>#N/A</v>
      </c>
      <c r="CK51" s="70" t="e">
        <f aca="false">$CK$7*$J$2*$J$5*$AB51</f>
        <v>#N/A</v>
      </c>
      <c r="CL51" s="70" t="e">
        <f aca="false">$CK$7*$J$3*$J$5*$AC51</f>
        <v>#N/A</v>
      </c>
      <c r="CM51" s="70" t="e">
        <f aca="false">$CM$7*$J$2*$J$5*$AB51</f>
        <v>#N/A</v>
      </c>
      <c r="CN51" s="70" t="e">
        <f aca="false">$CM$7*$J$3*$J$5*$AC51</f>
        <v>#N/A</v>
      </c>
      <c r="CO51" s="70" t="e">
        <f aca="false">$CO$7*$J$2*$J$5*$AB51</f>
        <v>#N/A</v>
      </c>
      <c r="CP51" s="70" t="e">
        <f aca="false">$CO$7*$J$3*$J$5*$AC51</f>
        <v>#N/A</v>
      </c>
      <c r="CQ51" s="70" t="e">
        <f aca="false">$CQ$7*$J$2*$J$5*$AB51</f>
        <v>#N/A</v>
      </c>
      <c r="CR51" s="70" t="e">
        <f aca="false">$CQ$7*$J$3*$J$5*$AC51</f>
        <v>#N/A</v>
      </c>
      <c r="CS51" s="70" t="e">
        <f aca="false">$CS$7*$J$2*$J$5*$AB51</f>
        <v>#N/A</v>
      </c>
      <c r="CT51" s="70" t="e">
        <f aca="false">$CS$7*$J$3*$J$5*$AC51</f>
        <v>#N/A</v>
      </c>
      <c r="CU51" s="70" t="e">
        <f aca="false">$CU$7*$J$2*$J$5*$AB51</f>
        <v>#N/A</v>
      </c>
      <c r="CV51" s="70" t="e">
        <f aca="false">$CU$7*$J$3*$J$5*$AC51</f>
        <v>#N/A</v>
      </c>
      <c r="CW51" s="70" t="e">
        <f aca="false">$CW$7*$J$2*$J$5*$AB51</f>
        <v>#N/A</v>
      </c>
      <c r="CX51" s="70" t="e">
        <f aca="false">$CW$7*$J$3*$J$5*$AC51</f>
        <v>#N/A</v>
      </c>
      <c r="CY51" s="70" t="e">
        <f aca="false">$CY$7*$J$2*$J$5*$AB51</f>
        <v>#N/A</v>
      </c>
      <c r="CZ51" s="70" t="e">
        <f aca="false">$CY$7*$J$3*$J$5*$AC51</f>
        <v>#N/A</v>
      </c>
      <c r="DA51" s="70" t="e">
        <f aca="false">$DA$7*$J$2*$J$5*$AB51</f>
        <v>#N/A</v>
      </c>
      <c r="DB51" s="70" t="e">
        <f aca="false">$DA$7*$J$3*$J$5*$AC51</f>
        <v>#N/A</v>
      </c>
      <c r="DC51" s="70"/>
      <c r="DD51" s="70"/>
      <c r="DE51" s="70" t="e">
        <f aca="false">$DF$7*$J$2*$J$5*$AB51</f>
        <v>#N/A</v>
      </c>
      <c r="DF51" s="70" t="e">
        <f aca="false">$DF$7*$J$3*$J$5*$AC51</f>
        <v>#N/A</v>
      </c>
      <c r="DG51" s="70" t="e">
        <f aca="false">$DG$7*$J$2*$J$5*$AB51</f>
        <v>#N/A</v>
      </c>
      <c r="DH51" s="70" t="e">
        <f aca="false">$DG$7*$J$3*$J$5*$AC51</f>
        <v>#N/A</v>
      </c>
      <c r="DI51" s="70" t="e">
        <f aca="false">$DI$7*$J$2*$J$5*$AB51</f>
        <v>#N/A</v>
      </c>
      <c r="DJ51" s="70" t="e">
        <f aca="false">$DI$7*$J$3*$J$5*$AC51</f>
        <v>#N/A</v>
      </c>
      <c r="DK51" s="70" t="e">
        <f aca="false">$DK$7*$J$2*$J$5*$AB51</f>
        <v>#N/A</v>
      </c>
      <c r="DL51" s="70" t="e">
        <f aca="false">$DK$7*$J$3*$J$5*$AC51</f>
        <v>#N/A</v>
      </c>
      <c r="DM51" s="70" t="e">
        <f aca="false">$DM$7*$J$2*$J$5*$AB51</f>
        <v>#N/A</v>
      </c>
      <c r="DN51" s="70" t="e">
        <f aca="false">$DM$7*$J$3*$J$5*$AC51</f>
        <v>#N/A</v>
      </c>
      <c r="DO51" s="70" t="e">
        <f aca="false">$DO$7*$J$2*$J$5*$AB51</f>
        <v>#N/A</v>
      </c>
      <c r="DP51" s="70" t="e">
        <f aca="false">$DO$7*$J$3*$J$5*$AC51</f>
        <v>#N/A</v>
      </c>
      <c r="DQ51" s="70"/>
      <c r="DR51" s="70"/>
      <c r="DS51" s="131" t="e">
        <f aca="false">SUM(CI51:CR51,CW51:CX51,DG51:DH51)</f>
        <v>#N/A</v>
      </c>
      <c r="DT51" s="25" t="e">
        <f aca="false">SUM(CI51:CZ51,DC51:DL51)</f>
        <v>#N/A</v>
      </c>
      <c r="DU51" s="131" t="e">
        <f aca="false">SUM(CI51:DR51)</f>
        <v>#N/A</v>
      </c>
      <c r="DZ51" s="70" t="e">
        <f aca="false">$DZ$7*$J$2*$J$5*$AB51</f>
        <v>#N/A</v>
      </c>
      <c r="EA51" s="70" t="e">
        <f aca="false">$DZ$7*$J$3*$J$5*$AC51</f>
        <v>#N/A</v>
      </c>
      <c r="EB51" s="70" t="e">
        <f aca="false">$EB$7*$J$2*$J$5*$AB51</f>
        <v>#N/A</v>
      </c>
      <c r="EC51" s="70" t="e">
        <f aca="false">$EB$7*$J$3*$J$5*$AC51</f>
        <v>#N/A</v>
      </c>
      <c r="ED51" s="70" t="e">
        <f aca="false">$ED$7*$J$2*$J$5*$AB51</f>
        <v>#N/A</v>
      </c>
      <c r="EE51" s="70" t="e">
        <f aca="false">$ED$7*$J$3*$J$5*$AC51</f>
        <v>#N/A</v>
      </c>
      <c r="EF51" s="70" t="e">
        <f aca="false">$EF$7*$J$2*$J$5*$AB51</f>
        <v>#N/A</v>
      </c>
      <c r="EG51" s="70" t="e">
        <f aca="false">$EF$7*$J$3*$J$5*$AC51</f>
        <v>#N/A</v>
      </c>
      <c r="EH51" s="70" t="e">
        <f aca="false">$EH$7*$J$2*$J$5*$AB51</f>
        <v>#N/A</v>
      </c>
      <c r="EI51" s="70" t="e">
        <f aca="false">$EH$7*$J$3*$J$5*$AC51</f>
        <v>#N/A</v>
      </c>
      <c r="EJ51" s="70" t="e">
        <f aca="false">$EJ$7*$J$2*$J$5*$AB51</f>
        <v>#N/A</v>
      </c>
      <c r="EK51" s="70" t="e">
        <f aca="false">$EJ$7*$J$3*$J$5*$AC51</f>
        <v>#N/A</v>
      </c>
      <c r="EN51" s="131" t="e">
        <f aca="false">SUM(EB51:EC51)</f>
        <v>#N/A</v>
      </c>
      <c r="EO51" s="25" t="e">
        <f aca="false">SUM(EB51:EE51,EJ51:EM51)</f>
        <v>#N/A</v>
      </c>
      <c r="EP51" s="25" t="e">
        <f aca="false">SUM(DZ51:EM51)</f>
        <v>#N/A</v>
      </c>
    </row>
    <row r="52" customFormat="false" ht="11.25" hidden="false" customHeight="false" outlineLevel="0" collapsed="false">
      <c r="A52" s="51" t="e">
        <f aca="false">VLOOKUP($D52,Curves!$A$2:$I$1700,9)</f>
        <v>#N/A</v>
      </c>
      <c r="B52" s="83" t="e">
        <f aca="false">(1+($A52/2))^(-2*($D52-$A$1)/365.25)</f>
        <v>#N/A</v>
      </c>
      <c r="C52" s="83" t="n">
        <f aca="false">D53-D52</f>
        <v>30</v>
      </c>
      <c r="D52" s="374" t="n">
        <v>38231</v>
      </c>
      <c r="E52" s="375" t="e">
        <f aca="false">VLOOKUP($D52,Curves!$A$2:$H$1700,2)*$B52</f>
        <v>#N/A</v>
      </c>
      <c r="F52" s="51" t="e">
        <f aca="false">VLOOKUP($D52,Curves!$A$2:$H$1700,3)*$B52</f>
        <v>#N/A</v>
      </c>
      <c r="G52" s="51" t="e">
        <f aca="false">VLOOKUP($D52,Curves!$A$2:$H$1700,7)*$B52</f>
        <v>#N/A</v>
      </c>
      <c r="H52" s="51" t="e">
        <f aca="false">VLOOKUP($D52,Curves!$A$2:$H$1700,5)*$B52</f>
        <v>#N/A</v>
      </c>
      <c r="I52" s="51" t="e">
        <f aca="false">VLOOKUP($D52,Curves!$A$2:$H$1700,4)*$B52</f>
        <v>#N/A</v>
      </c>
      <c r="J52" s="376" t="e">
        <f aca="false">VLOOKUP($D52,Curves!$A$2:$H$1700,8)*$B52</f>
        <v>#N/A</v>
      </c>
      <c r="K52" s="51" t="e">
        <f aca="false">($E52+$I52)*$J$5+$J$4</f>
        <v>#N/A</v>
      </c>
      <c r="L52" s="377" t="e">
        <f aca="false">VLOOKUP($D52,Curves!$N$2:$T$2600,2)*$B52</f>
        <v>#N/A</v>
      </c>
      <c r="M52" s="241" t="e">
        <f aca="false">VLOOKUP($D52,Curves!$N$2:$T$2600,3)*$B52</f>
        <v>#N/A</v>
      </c>
      <c r="N52" s="378" t="e">
        <f aca="false">IF($K52&lt;$L52,1,0)</f>
        <v>#N/A</v>
      </c>
      <c r="O52" s="379" t="e">
        <f aca="false">IF($K52&lt;$M52,1,0)</f>
        <v>#N/A</v>
      </c>
      <c r="P52" s="375" t="e">
        <f aca="false">($E52+J52)*$J$5+$J$4</f>
        <v>#N/A</v>
      </c>
      <c r="Q52" s="377" t="e">
        <f aca="false">VLOOKUP($D52,Curves!$N$2:$T$2600,4)*$B52</f>
        <v>#N/A</v>
      </c>
      <c r="R52" s="241" t="e">
        <f aca="false">VLOOKUP($D52,Curves!$N$2:$T$2600,5)*$B52</f>
        <v>#N/A</v>
      </c>
      <c r="S52" s="378" t="e">
        <f aca="false">IF($P52&lt;$Q52,1,0)</f>
        <v>#N/A</v>
      </c>
      <c r="T52" s="379" t="e">
        <f aca="false">IF($P52&lt;$R52,1,0)</f>
        <v>#N/A</v>
      </c>
      <c r="U52" s="380" t="e">
        <f aca="false">($E52+G52)*$J$5+$J$4</f>
        <v>#N/A</v>
      </c>
      <c r="V52" s="380" t="e">
        <f aca="false">($E52+H52)*$J$5+$J$4</f>
        <v>#N/A</v>
      </c>
      <c r="W52" s="380" t="e">
        <f aca="false">($E52+I52)*$J$5+$J$4</f>
        <v>#N/A</v>
      </c>
      <c r="X52" s="269" t="e">
        <f aca="false">VLOOKUP($D52,[5]CurveFetch!$D$8:$S$13000,16,0)*$B52</f>
        <v>#N/A</v>
      </c>
      <c r="Y52" s="241" t="e">
        <f aca="false">VLOOKUP($D52,Curves!$N$2:$T$2600,7)*$B52</f>
        <v>#N/A</v>
      </c>
      <c r="Z52" s="381" t="e">
        <f aca="false">IF($U52&lt;$X52,1,0)</f>
        <v>#N/A</v>
      </c>
      <c r="AA52" s="378" t="e">
        <f aca="false">IF($U52&lt;$Y52,1,0)</f>
        <v>#N/A</v>
      </c>
      <c r="AB52" s="378" t="e">
        <f aca="false">IF($V52&lt;$X52,1,0)</f>
        <v>#N/A</v>
      </c>
      <c r="AC52" s="378" t="e">
        <f aca="false">IF($V52&lt;$X52,1,0)</f>
        <v>#N/A</v>
      </c>
      <c r="AD52" s="378" t="e">
        <f aca="false">IF($W52&lt;$X52,1,0)</f>
        <v>#N/A</v>
      </c>
      <c r="AE52" s="379" t="e">
        <f aca="false">IF($W52&lt;$Y52,1,0)</f>
        <v>#N/A</v>
      </c>
      <c r="AF52" s="70" t="e">
        <f aca="false">$AF$7*$J$2*$J$5*$N52</f>
        <v>#N/A</v>
      </c>
      <c r="AG52" s="70" t="e">
        <f aca="false">$AF$7*$J$2*$J$5*$O52</f>
        <v>#N/A</v>
      </c>
      <c r="AH52" s="70" t="e">
        <f aca="false">$AH$7*$J$2*$J$5*$N52</f>
        <v>#N/A</v>
      </c>
      <c r="AI52" s="70" t="e">
        <f aca="false">$AH$7*$J$2*$J$5*$O52</f>
        <v>#N/A</v>
      </c>
      <c r="AJ52" s="70" t="e">
        <f aca="false">$AJ$7*$J$2*$J$5*$N52</f>
        <v>#N/A</v>
      </c>
      <c r="AK52" s="70" t="e">
        <f aca="false">$AJ$7*$J$2*$J$5*$O52</f>
        <v>#N/A</v>
      </c>
      <c r="AL52" s="70" t="e">
        <f aca="false">$AL$7*$J$2*$J$5*$N52</f>
        <v>#N/A</v>
      </c>
      <c r="AM52" s="70" t="e">
        <f aca="false">$AL$7*$J$3*$J$5*$O52</f>
        <v>#N/A</v>
      </c>
      <c r="AN52" s="70" t="e">
        <f aca="false">$AN$7*$J$2*$J$5*$N52</f>
        <v>#N/A</v>
      </c>
      <c r="AO52" s="70" t="e">
        <f aca="false">$AN$7*$J$3*$J$5*$O52</f>
        <v>#N/A</v>
      </c>
      <c r="AP52" s="70" t="e">
        <f aca="false">$AP$7*$J$2*$J$5*$N52</f>
        <v>#N/A</v>
      </c>
      <c r="AQ52" s="70" t="e">
        <f aca="false">$AN$7*$J$3*$J$5*$O52</f>
        <v>#N/A</v>
      </c>
      <c r="AR52" s="70" t="e">
        <f aca="false">$AR$7*$J$2*$J$5*$N52</f>
        <v>#N/A</v>
      </c>
      <c r="AS52" s="70" t="e">
        <f aca="false">$AR$7*$J$3*$J$5*$O52</f>
        <v>#N/A</v>
      </c>
      <c r="AT52" s="70" t="e">
        <f aca="false">$AT$7*$J$2*$J$5*$N52</f>
        <v>#N/A</v>
      </c>
      <c r="AU52" s="70" t="e">
        <f aca="false">$AT$7*$J$3*$J$5*$O52</f>
        <v>#N/A</v>
      </c>
      <c r="AV52" s="131" t="e">
        <f aca="false">SUM(AF52:AG52,AL52:AM52,AP52:AQ52)</f>
        <v>#N/A</v>
      </c>
      <c r="AW52" s="158" t="e">
        <f aca="false">SUM(AF52:AM52,AP52:AU52)</f>
        <v>#N/A</v>
      </c>
      <c r="AX52" s="131" t="e">
        <f aca="false">SUM(AF52:AU52)</f>
        <v>#N/A</v>
      </c>
      <c r="AY52" s="70" t="e">
        <f aca="false">$AY$7*$J$2*$J$5*$S52</f>
        <v>#N/A</v>
      </c>
      <c r="AZ52" s="70" t="e">
        <f aca="false">$AY$7*$J$3*$J$5*$T52</f>
        <v>#N/A</v>
      </c>
      <c r="BA52" s="70" t="e">
        <f aca="false">$BA$7*$J$2*$J$5*$S52</f>
        <v>#N/A</v>
      </c>
      <c r="BB52" s="70" t="e">
        <f aca="false">$BA$7*$J$3*$J$5*$T52</f>
        <v>#N/A</v>
      </c>
      <c r="BC52" s="70" t="e">
        <f aca="false">$BC$7*$J$2*$J$5*$S52</f>
        <v>#N/A</v>
      </c>
      <c r="BD52" s="70" t="e">
        <f aca="false">$BC$7*$J$3*$J$5*$T52</f>
        <v>#N/A</v>
      </c>
      <c r="BE52" s="70" t="e">
        <f aca="false">$BE$7*$J$2*$J$5*$S52</f>
        <v>#N/A</v>
      </c>
      <c r="BF52" s="70" t="e">
        <f aca="false">$BE$7*$J$3*$J$5*$T52</f>
        <v>#N/A</v>
      </c>
      <c r="BG52" s="70" t="e">
        <f aca="false">$BG$7*$J$2*$J$5*$S52</f>
        <v>#N/A</v>
      </c>
      <c r="BH52" s="70" t="e">
        <f aca="false">$BG$7*$J$3*$J$5*$T52</f>
        <v>#N/A</v>
      </c>
      <c r="BI52" s="70" t="e">
        <f aca="false">$BI$7*$J$2*$J$5*$S52</f>
        <v>#N/A</v>
      </c>
      <c r="BJ52" s="70" t="e">
        <f aca="false">$BI$7*$J$3*$J$5*$T52</f>
        <v>#N/A</v>
      </c>
      <c r="BK52" s="70" t="e">
        <f aca="false">$BK$7*$J$2*$J$5*$S52</f>
        <v>#N/A</v>
      </c>
      <c r="BL52" s="70" t="e">
        <f aca="false">$BK$7*$J$3*$J$5*$T52</f>
        <v>#N/A</v>
      </c>
      <c r="BM52" s="70" t="e">
        <f aca="false">$BM$7*$J$2*$J$5*$S52</f>
        <v>#N/A</v>
      </c>
      <c r="BN52" s="70" t="e">
        <f aca="false">$BM$7*$J$3*$J$5*$T52</f>
        <v>#N/A</v>
      </c>
      <c r="BO52" s="70" t="e">
        <f aca="false">$BO$7*$J$2*$J$5*$S52</f>
        <v>#N/A</v>
      </c>
      <c r="BP52" s="70" t="e">
        <f aca="false">$BO$7*$J$3*$J$5*$T52</f>
        <v>#N/A</v>
      </c>
      <c r="BQ52" s="70" t="e">
        <f aca="false">$BQ$7*$J$2*$J$5*$S52</f>
        <v>#N/A</v>
      </c>
      <c r="BR52" s="70" t="e">
        <f aca="false">$BQ$7*$J$3*$J$5*$T52</f>
        <v>#N/A</v>
      </c>
      <c r="BS52" s="70" t="e">
        <f aca="false">$BS$7*$J$2*$J$5*$S52</f>
        <v>#N/A</v>
      </c>
      <c r="BT52" s="70" t="e">
        <f aca="false">$BS$7*$J$3*$J$5*$T52</f>
        <v>#N/A</v>
      </c>
      <c r="BU52" s="70"/>
      <c r="BV52" s="70"/>
      <c r="BW52" s="382" t="e">
        <f aca="false">SUM(AY52:BF52,BI52:BL52)</f>
        <v>#N/A</v>
      </c>
      <c r="BX52" s="383" t="e">
        <f aca="false">SUM(AY52:BF52,BI52:BL52,BS52:BV52)</f>
        <v>#N/A</v>
      </c>
      <c r="BY52" s="25" t="e">
        <f aca="false">SUM(AY52:BV52)</f>
        <v>#N/A</v>
      </c>
      <c r="BZ52" s="70" t="e">
        <f aca="false">$BZ$7*$J$2*$J$5*$N52</f>
        <v>#N/A</v>
      </c>
      <c r="CA52" s="70" t="e">
        <f aca="false">$BZ$7*$J$3*$J$5*$O52</f>
        <v>#N/A</v>
      </c>
      <c r="CB52" s="70" t="e">
        <f aca="false">$CB$7*$J$2*$J$5*$N52</f>
        <v>#N/A</v>
      </c>
      <c r="CC52" s="70" t="e">
        <f aca="false">$CB$7*$J$3*$J$5*$O52</f>
        <v>#N/A</v>
      </c>
      <c r="CD52" s="70" t="e">
        <f aca="false">$CD$7*$J$2*$J$5*$N52</f>
        <v>#N/A</v>
      </c>
      <c r="CE52" s="70" t="e">
        <f aca="false">$CD$7*$J$3*$J$5*$O52</f>
        <v>#N/A</v>
      </c>
      <c r="CF52" s="131" t="e">
        <f aca="false">SUM(BZ52:CA52)</f>
        <v>#N/A</v>
      </c>
      <c r="CG52" s="383" t="e">
        <f aca="false">SUM(BZ52:CC52)</f>
        <v>#N/A</v>
      </c>
      <c r="CH52" s="131" t="e">
        <f aca="false">SUM(BZ52:CE52)</f>
        <v>#N/A</v>
      </c>
      <c r="CI52" s="70" t="e">
        <f aca="false">$CI$7*$J$2*$J$5*$AB52</f>
        <v>#N/A</v>
      </c>
      <c r="CJ52" s="70" t="e">
        <f aca="false">$CI$7*$J$3*$J$5*$AC52</f>
        <v>#N/A</v>
      </c>
      <c r="CK52" s="70" t="e">
        <f aca="false">$CK$7*$J$2*$J$5*$AB52</f>
        <v>#N/A</v>
      </c>
      <c r="CL52" s="70" t="e">
        <f aca="false">$CK$7*$J$3*$J$5*$AC52</f>
        <v>#N/A</v>
      </c>
      <c r="CM52" s="70" t="e">
        <f aca="false">$CM$7*$J$2*$J$5*$AB52</f>
        <v>#N/A</v>
      </c>
      <c r="CN52" s="70" t="e">
        <f aca="false">$CM$7*$J$3*$J$5*$AC52</f>
        <v>#N/A</v>
      </c>
      <c r="CO52" s="70" t="e">
        <f aca="false">$CO$7*$J$2*$J$5*$AB52</f>
        <v>#N/A</v>
      </c>
      <c r="CP52" s="70" t="e">
        <f aca="false">$CO$7*$J$3*$J$5*$AC52</f>
        <v>#N/A</v>
      </c>
      <c r="CQ52" s="70" t="e">
        <f aca="false">$CQ$7*$J$2*$J$5*$AB52</f>
        <v>#N/A</v>
      </c>
      <c r="CR52" s="70" t="e">
        <f aca="false">$CQ$7*$J$3*$J$5*$AC52</f>
        <v>#N/A</v>
      </c>
      <c r="CS52" s="70" t="e">
        <f aca="false">$CS$7*$J$2*$J$5*$AB52</f>
        <v>#N/A</v>
      </c>
      <c r="CT52" s="70" t="e">
        <f aca="false">$CS$7*$J$3*$J$5*$AC52</f>
        <v>#N/A</v>
      </c>
      <c r="CU52" s="70" t="e">
        <f aca="false">$CU$7*$J$2*$J$5*$AB52</f>
        <v>#N/A</v>
      </c>
      <c r="CV52" s="70" t="e">
        <f aca="false">$CU$7*$J$3*$J$5*$AC52</f>
        <v>#N/A</v>
      </c>
      <c r="CW52" s="70" t="e">
        <f aca="false">$CW$7*$J$2*$J$5*$AB52</f>
        <v>#N/A</v>
      </c>
      <c r="CX52" s="70" t="e">
        <f aca="false">$CW$7*$J$3*$J$5*$AC52</f>
        <v>#N/A</v>
      </c>
      <c r="CY52" s="70" t="e">
        <f aca="false">$CY$7*$J$2*$J$5*$AB52</f>
        <v>#N/A</v>
      </c>
      <c r="CZ52" s="70" t="e">
        <f aca="false">$CY$7*$J$3*$J$5*$AC52</f>
        <v>#N/A</v>
      </c>
      <c r="DA52" s="70" t="e">
        <f aca="false">$DA$7*$J$2*$J$5*$AB52</f>
        <v>#N/A</v>
      </c>
      <c r="DB52" s="70" t="e">
        <f aca="false">$DA$7*$J$3*$J$5*$AC52</f>
        <v>#N/A</v>
      </c>
      <c r="DC52" s="70"/>
      <c r="DD52" s="70"/>
      <c r="DE52" s="70" t="e">
        <f aca="false">$DF$7*$J$2*$J$5*$AB52</f>
        <v>#N/A</v>
      </c>
      <c r="DF52" s="70" t="e">
        <f aca="false">$DF$7*$J$3*$J$5*$AC52</f>
        <v>#N/A</v>
      </c>
      <c r="DG52" s="70" t="e">
        <f aca="false">$DG$7*$J$2*$J$5*$AB52</f>
        <v>#N/A</v>
      </c>
      <c r="DH52" s="70" t="e">
        <f aca="false">$DG$7*$J$3*$J$5*$AC52</f>
        <v>#N/A</v>
      </c>
      <c r="DI52" s="70" t="e">
        <f aca="false">$DI$7*$J$2*$J$5*$AB52</f>
        <v>#N/A</v>
      </c>
      <c r="DJ52" s="70" t="e">
        <f aca="false">$DI$7*$J$3*$J$5*$AC52</f>
        <v>#N/A</v>
      </c>
      <c r="DK52" s="70" t="e">
        <f aca="false">$DK$7*$J$2*$J$5*$AB52</f>
        <v>#N/A</v>
      </c>
      <c r="DL52" s="70" t="e">
        <f aca="false">$DK$7*$J$3*$J$5*$AC52</f>
        <v>#N/A</v>
      </c>
      <c r="DM52" s="70" t="e">
        <f aca="false">$DM$7*$J$2*$J$5*$AB52</f>
        <v>#N/A</v>
      </c>
      <c r="DN52" s="70" t="e">
        <f aca="false">$DM$7*$J$3*$J$5*$AC52</f>
        <v>#N/A</v>
      </c>
      <c r="DO52" s="70" t="e">
        <f aca="false">$DO$7*$J$2*$J$5*$AB52</f>
        <v>#N/A</v>
      </c>
      <c r="DP52" s="70" t="e">
        <f aca="false">$DO$7*$J$3*$J$5*$AC52</f>
        <v>#N/A</v>
      </c>
      <c r="DQ52" s="70"/>
      <c r="DR52" s="70"/>
      <c r="DS52" s="131" t="e">
        <f aca="false">SUM(CI52:CR52,CW52:CX52,DG52:DH52)</f>
        <v>#N/A</v>
      </c>
      <c r="DT52" s="25" t="e">
        <f aca="false">SUM(CI52:CZ52,DC52:DL52)</f>
        <v>#N/A</v>
      </c>
      <c r="DU52" s="131" t="e">
        <f aca="false">SUM(CI52:DR52)</f>
        <v>#N/A</v>
      </c>
      <c r="DZ52" s="70" t="e">
        <f aca="false">$DZ$7*$J$2*$J$5*$AB52</f>
        <v>#N/A</v>
      </c>
      <c r="EA52" s="70" t="e">
        <f aca="false">$DZ$7*$J$3*$J$5*$AC52</f>
        <v>#N/A</v>
      </c>
      <c r="EB52" s="70" t="e">
        <f aca="false">$EB$7*$J$2*$J$5*$AB52</f>
        <v>#N/A</v>
      </c>
      <c r="EC52" s="70" t="e">
        <f aca="false">$EB$7*$J$3*$J$5*$AC52</f>
        <v>#N/A</v>
      </c>
      <c r="ED52" s="70" t="e">
        <f aca="false">$ED$7*$J$2*$J$5*$AB52</f>
        <v>#N/A</v>
      </c>
      <c r="EE52" s="70" t="e">
        <f aca="false">$ED$7*$J$3*$J$5*$AC52</f>
        <v>#N/A</v>
      </c>
      <c r="EF52" s="70" t="e">
        <f aca="false">$EF$7*$J$2*$J$5*$AB52</f>
        <v>#N/A</v>
      </c>
      <c r="EG52" s="70" t="e">
        <f aca="false">$EF$7*$J$3*$J$5*$AC52</f>
        <v>#N/A</v>
      </c>
      <c r="EH52" s="70" t="e">
        <f aca="false">$EH$7*$J$2*$J$5*$AB52</f>
        <v>#N/A</v>
      </c>
      <c r="EI52" s="70" t="e">
        <f aca="false">$EH$7*$J$3*$J$5*$AC52</f>
        <v>#N/A</v>
      </c>
      <c r="EJ52" s="70" t="e">
        <f aca="false">$EJ$7*$J$2*$J$5*$AB52</f>
        <v>#N/A</v>
      </c>
      <c r="EK52" s="70" t="e">
        <f aca="false">$EJ$7*$J$3*$J$5*$AC52</f>
        <v>#N/A</v>
      </c>
      <c r="EN52" s="131" t="e">
        <f aca="false">SUM(EB52:EC52)</f>
        <v>#N/A</v>
      </c>
      <c r="EO52" s="25" t="e">
        <f aca="false">SUM(EB52:EE52,EJ52:EM52)</f>
        <v>#N/A</v>
      </c>
      <c r="EP52" s="25" t="e">
        <f aca="false">SUM(DZ52:EM52)</f>
        <v>#N/A</v>
      </c>
    </row>
    <row r="53" customFormat="false" ht="11.25" hidden="false" customHeight="false" outlineLevel="0" collapsed="false">
      <c r="A53" s="51" t="e">
        <f aca="false">VLOOKUP($D53,Curves!$A$2:$I$1700,9)</f>
        <v>#N/A</v>
      </c>
      <c r="B53" s="83" t="e">
        <f aca="false">(1+($A53/2))^(-2*($D53-$A$1)/365.25)</f>
        <v>#N/A</v>
      </c>
      <c r="C53" s="83" t="n">
        <f aca="false">D54-D53</f>
        <v>31</v>
      </c>
      <c r="D53" s="374" t="n">
        <v>38261</v>
      </c>
      <c r="E53" s="375" t="e">
        <f aca="false">VLOOKUP($D53,Curves!$A$2:$H$1700,2)*$B53</f>
        <v>#N/A</v>
      </c>
      <c r="F53" s="51" t="e">
        <f aca="false">VLOOKUP($D53,Curves!$A$2:$H$1700,3)*$B53</f>
        <v>#N/A</v>
      </c>
      <c r="G53" s="51" t="e">
        <f aca="false">VLOOKUP($D53,Curves!$A$2:$H$1700,7)*$B53</f>
        <v>#N/A</v>
      </c>
      <c r="H53" s="51" t="e">
        <f aca="false">VLOOKUP($D53,Curves!$A$2:$H$1700,5)*$B53</f>
        <v>#N/A</v>
      </c>
      <c r="I53" s="51" t="e">
        <f aca="false">VLOOKUP($D53,Curves!$A$2:$H$1700,4)*$B53</f>
        <v>#N/A</v>
      </c>
      <c r="J53" s="376" t="e">
        <f aca="false">VLOOKUP($D53,Curves!$A$2:$H$1700,8)*$B53</f>
        <v>#N/A</v>
      </c>
      <c r="K53" s="51" t="e">
        <f aca="false">($E53+$I53)*$J$5+$J$4</f>
        <v>#N/A</v>
      </c>
      <c r="L53" s="377" t="e">
        <f aca="false">VLOOKUP($D53,Curves!$N$2:$T$2600,2)*$B53</f>
        <v>#N/A</v>
      </c>
      <c r="M53" s="241" t="e">
        <f aca="false">VLOOKUP($D53,Curves!$N$2:$T$2600,3)*$B53</f>
        <v>#N/A</v>
      </c>
      <c r="N53" s="378" t="e">
        <f aca="false">IF($K53&lt;$L53,1,0)</f>
        <v>#N/A</v>
      </c>
      <c r="O53" s="379" t="e">
        <f aca="false">IF($K53&lt;$M53,1,0)</f>
        <v>#N/A</v>
      </c>
      <c r="P53" s="375" t="e">
        <f aca="false">($E53+J53)*$J$5+$J$4</f>
        <v>#N/A</v>
      </c>
      <c r="Q53" s="377" t="e">
        <f aca="false">VLOOKUP($D53,Curves!$N$2:$T$2600,4)*$B53</f>
        <v>#N/A</v>
      </c>
      <c r="R53" s="241" t="e">
        <f aca="false">VLOOKUP($D53,Curves!$N$2:$T$2600,5)*$B53</f>
        <v>#N/A</v>
      </c>
      <c r="S53" s="378" t="e">
        <f aca="false">IF($P53&lt;$Q53,1,0)</f>
        <v>#N/A</v>
      </c>
      <c r="T53" s="379" t="e">
        <f aca="false">IF($P53&lt;$R53,1,0)</f>
        <v>#N/A</v>
      </c>
      <c r="U53" s="380" t="e">
        <f aca="false">($E53+G53)*$J$5+$J$4</f>
        <v>#N/A</v>
      </c>
      <c r="V53" s="380" t="e">
        <f aca="false">($E53+H53)*$J$5+$J$4</f>
        <v>#N/A</v>
      </c>
      <c r="W53" s="380" t="e">
        <f aca="false">($E53+I53)*$J$5+$J$4</f>
        <v>#N/A</v>
      </c>
      <c r="X53" s="269" t="e">
        <f aca="false">VLOOKUP($D53,[5]CurveFetch!$D$8:$S$13000,16,0)*$B53</f>
        <v>#N/A</v>
      </c>
      <c r="Y53" s="241" t="e">
        <f aca="false">VLOOKUP($D53,Curves!$N$2:$T$2600,7)*$B53</f>
        <v>#N/A</v>
      </c>
      <c r="Z53" s="381" t="e">
        <f aca="false">IF($U53&lt;$X53,1,0)</f>
        <v>#N/A</v>
      </c>
      <c r="AA53" s="378" t="e">
        <f aca="false">IF($U53&lt;$Y53,1,0)</f>
        <v>#N/A</v>
      </c>
      <c r="AB53" s="378" t="e">
        <f aca="false">IF($V53&lt;$X53,1,0)</f>
        <v>#N/A</v>
      </c>
      <c r="AC53" s="378" t="e">
        <f aca="false">IF($V53&lt;$X53,1,0)</f>
        <v>#N/A</v>
      </c>
      <c r="AD53" s="378" t="e">
        <f aca="false">IF($W53&lt;$X53,1,0)</f>
        <v>#N/A</v>
      </c>
      <c r="AE53" s="379" t="e">
        <f aca="false">IF($W53&lt;$Y53,1,0)</f>
        <v>#N/A</v>
      </c>
      <c r="AF53" s="70" t="e">
        <f aca="false">$AF$7*$J$2*$J$5*$N53</f>
        <v>#N/A</v>
      </c>
      <c r="AG53" s="70" t="e">
        <f aca="false">$AF$7*$J$2*$J$5*$O53</f>
        <v>#N/A</v>
      </c>
      <c r="AH53" s="70" t="e">
        <f aca="false">$AH$7*$J$2*$J$5*$N53</f>
        <v>#N/A</v>
      </c>
      <c r="AI53" s="70" t="e">
        <f aca="false">$AH$7*$J$2*$J$5*$O53</f>
        <v>#N/A</v>
      </c>
      <c r="AJ53" s="70" t="e">
        <f aca="false">$AJ$7*$J$2*$J$5*$N53</f>
        <v>#N/A</v>
      </c>
      <c r="AK53" s="70" t="e">
        <f aca="false">$AJ$7*$J$2*$J$5*$O53</f>
        <v>#N/A</v>
      </c>
      <c r="AL53" s="70" t="e">
        <f aca="false">$AL$7*$J$2*$J$5*$N53</f>
        <v>#N/A</v>
      </c>
      <c r="AM53" s="70" t="e">
        <f aca="false">$AL$7*$J$3*$J$5*$O53</f>
        <v>#N/A</v>
      </c>
      <c r="AN53" s="70" t="e">
        <f aca="false">$AN$7*$J$2*$J$5*$N53</f>
        <v>#N/A</v>
      </c>
      <c r="AO53" s="70" t="e">
        <f aca="false">$AN$7*$J$3*$J$5*$O53</f>
        <v>#N/A</v>
      </c>
      <c r="AP53" s="70" t="e">
        <f aca="false">$AP$7*$J$2*$J$5*$N53</f>
        <v>#N/A</v>
      </c>
      <c r="AQ53" s="70" t="e">
        <f aca="false">$AN$7*$J$3*$J$5*$O53</f>
        <v>#N/A</v>
      </c>
      <c r="AR53" s="70" t="e">
        <f aca="false">$AR$7*$J$2*$J$5*$N53</f>
        <v>#N/A</v>
      </c>
      <c r="AS53" s="70" t="e">
        <f aca="false">$AR$7*$J$3*$J$5*$O53</f>
        <v>#N/A</v>
      </c>
      <c r="AT53" s="70" t="e">
        <f aca="false">$AT$7*$J$2*$J$5*$N53</f>
        <v>#N/A</v>
      </c>
      <c r="AU53" s="70" t="e">
        <f aca="false">$AT$7*$J$3*$J$5*$O53</f>
        <v>#N/A</v>
      </c>
      <c r="AV53" s="131" t="e">
        <f aca="false">SUM(AF53:AG53,AL53:AM53,AP53:AQ53)</f>
        <v>#N/A</v>
      </c>
      <c r="AW53" s="158" t="e">
        <f aca="false">SUM(AF53:AM53,AP53:AU53)</f>
        <v>#N/A</v>
      </c>
      <c r="AX53" s="131" t="e">
        <f aca="false">SUM(AF53:AU53)</f>
        <v>#N/A</v>
      </c>
      <c r="AY53" s="70" t="e">
        <f aca="false">$AY$7*$J$2*$J$5*$S53</f>
        <v>#N/A</v>
      </c>
      <c r="AZ53" s="70" t="e">
        <f aca="false">$AY$7*$J$3*$J$5*$T53</f>
        <v>#N/A</v>
      </c>
      <c r="BA53" s="70" t="e">
        <f aca="false">$BA$7*$J$2*$J$5*$S53</f>
        <v>#N/A</v>
      </c>
      <c r="BB53" s="70" t="e">
        <f aca="false">$BA$7*$J$3*$J$5*$T53</f>
        <v>#N/A</v>
      </c>
      <c r="BC53" s="70" t="e">
        <f aca="false">$BC$7*$J$2*$J$5*$S53</f>
        <v>#N/A</v>
      </c>
      <c r="BD53" s="70" t="e">
        <f aca="false">$BC$7*$J$3*$J$5*$T53</f>
        <v>#N/A</v>
      </c>
      <c r="BE53" s="70" t="e">
        <f aca="false">$BE$7*$J$2*$J$5*$S53</f>
        <v>#N/A</v>
      </c>
      <c r="BF53" s="70" t="e">
        <f aca="false">$BE$7*$J$3*$J$5*$T53</f>
        <v>#N/A</v>
      </c>
      <c r="BG53" s="70" t="e">
        <f aca="false">$BG$7*$J$2*$J$5*$S53</f>
        <v>#N/A</v>
      </c>
      <c r="BH53" s="70" t="e">
        <f aca="false">$BG$7*$J$3*$J$5*$T53</f>
        <v>#N/A</v>
      </c>
      <c r="BI53" s="70" t="e">
        <f aca="false">$BI$7*$J$2*$J$5*$S53</f>
        <v>#N/A</v>
      </c>
      <c r="BJ53" s="70" t="e">
        <f aca="false">$BI$7*$J$3*$J$5*$T53</f>
        <v>#N/A</v>
      </c>
      <c r="BK53" s="70" t="e">
        <f aca="false">$BK$7*$J$2*$J$5*$S53</f>
        <v>#N/A</v>
      </c>
      <c r="BL53" s="70" t="e">
        <f aca="false">$BK$7*$J$3*$J$5*$T53</f>
        <v>#N/A</v>
      </c>
      <c r="BM53" s="70" t="e">
        <f aca="false">$BM$7*$J$2*$J$5*$S53</f>
        <v>#N/A</v>
      </c>
      <c r="BN53" s="70" t="e">
        <f aca="false">$BM$7*$J$3*$J$5*$T53</f>
        <v>#N/A</v>
      </c>
      <c r="BO53" s="70" t="e">
        <f aca="false">$BO$7*$J$2*$J$5*$S53</f>
        <v>#N/A</v>
      </c>
      <c r="BP53" s="70" t="e">
        <f aca="false">$BO$7*$J$3*$J$5*$T53</f>
        <v>#N/A</v>
      </c>
      <c r="BQ53" s="70" t="e">
        <f aca="false">$BQ$7*$J$2*$J$5*$S53</f>
        <v>#N/A</v>
      </c>
      <c r="BR53" s="70" t="e">
        <f aca="false">$BQ$7*$J$3*$J$5*$T53</f>
        <v>#N/A</v>
      </c>
      <c r="BS53" s="70" t="e">
        <f aca="false">$BS$7*$J$2*$J$5*$S53</f>
        <v>#N/A</v>
      </c>
      <c r="BT53" s="70" t="e">
        <f aca="false">$BS$7*$J$3*$J$5*$T53</f>
        <v>#N/A</v>
      </c>
      <c r="BU53" s="70"/>
      <c r="BV53" s="70"/>
      <c r="BW53" s="382" t="e">
        <f aca="false">SUM(AY53:BF53,BI53:BL53)</f>
        <v>#N/A</v>
      </c>
      <c r="BX53" s="383" t="e">
        <f aca="false">SUM(AY53:BF53,BI53:BL53,BS53:BV53)</f>
        <v>#N/A</v>
      </c>
      <c r="BY53" s="25" t="e">
        <f aca="false">SUM(AY53:BV53)</f>
        <v>#N/A</v>
      </c>
      <c r="BZ53" s="70" t="e">
        <f aca="false">$BZ$7*$J$2*$J$5*$N53</f>
        <v>#N/A</v>
      </c>
      <c r="CA53" s="70" t="e">
        <f aca="false">$BZ$7*$J$3*$J$5*$O53</f>
        <v>#N/A</v>
      </c>
      <c r="CB53" s="70" t="e">
        <f aca="false">$CB$7*$J$2*$J$5*$N53</f>
        <v>#N/A</v>
      </c>
      <c r="CC53" s="70" t="e">
        <f aca="false">$CB$7*$J$3*$J$5*$O53</f>
        <v>#N/A</v>
      </c>
      <c r="CD53" s="70" t="e">
        <f aca="false">$CD$7*$J$2*$J$5*$N53</f>
        <v>#N/A</v>
      </c>
      <c r="CE53" s="70" t="e">
        <f aca="false">$CD$7*$J$3*$J$5*$O53</f>
        <v>#N/A</v>
      </c>
      <c r="CF53" s="131" t="e">
        <f aca="false">SUM(BZ53:CA53)</f>
        <v>#N/A</v>
      </c>
      <c r="CG53" s="383" t="e">
        <f aca="false">SUM(BZ53:CC53)</f>
        <v>#N/A</v>
      </c>
      <c r="CH53" s="131" t="e">
        <f aca="false">SUM(BZ53:CE53)</f>
        <v>#N/A</v>
      </c>
      <c r="CI53" s="70" t="e">
        <f aca="false">$CI$7*$J$2*$J$5*$AB53</f>
        <v>#N/A</v>
      </c>
      <c r="CJ53" s="70" t="e">
        <f aca="false">$CI$7*$J$3*$J$5*$AC53</f>
        <v>#N/A</v>
      </c>
      <c r="CK53" s="70" t="e">
        <f aca="false">$CK$7*$J$2*$J$5*$AB53</f>
        <v>#N/A</v>
      </c>
      <c r="CL53" s="70" t="e">
        <f aca="false">$CK$7*$J$3*$J$5*$AC53</f>
        <v>#N/A</v>
      </c>
      <c r="CM53" s="70" t="e">
        <f aca="false">$CM$7*$J$2*$J$5*$AB53</f>
        <v>#N/A</v>
      </c>
      <c r="CN53" s="70" t="e">
        <f aca="false">$CM$7*$J$3*$J$5*$AC53</f>
        <v>#N/A</v>
      </c>
      <c r="CO53" s="70" t="e">
        <f aca="false">$CO$7*$J$2*$J$5*$AB53</f>
        <v>#N/A</v>
      </c>
      <c r="CP53" s="70" t="e">
        <f aca="false">$CO$7*$J$3*$J$5*$AC53</f>
        <v>#N/A</v>
      </c>
      <c r="CQ53" s="70" t="e">
        <f aca="false">$CQ$7*$J$2*$J$5*$AB53</f>
        <v>#N/A</v>
      </c>
      <c r="CR53" s="70" t="e">
        <f aca="false">$CQ$7*$J$3*$J$5*$AC53</f>
        <v>#N/A</v>
      </c>
      <c r="CS53" s="70" t="e">
        <f aca="false">$CS$7*$J$2*$J$5*$AB53</f>
        <v>#N/A</v>
      </c>
      <c r="CT53" s="70" t="e">
        <f aca="false">$CS$7*$J$3*$J$5*$AC53</f>
        <v>#N/A</v>
      </c>
      <c r="CU53" s="70" t="e">
        <f aca="false">$CU$7*$J$2*$J$5*$AB53</f>
        <v>#N/A</v>
      </c>
      <c r="CV53" s="70" t="e">
        <f aca="false">$CU$7*$J$3*$J$5*$AC53</f>
        <v>#N/A</v>
      </c>
      <c r="CW53" s="70" t="e">
        <f aca="false">$CW$7*$J$2*$J$5*$AB53</f>
        <v>#N/A</v>
      </c>
      <c r="CX53" s="70" t="e">
        <f aca="false">$CW$7*$J$3*$J$5*$AC53</f>
        <v>#N/A</v>
      </c>
      <c r="CY53" s="70" t="e">
        <f aca="false">$CY$7*$J$2*$J$5*$AB53</f>
        <v>#N/A</v>
      </c>
      <c r="CZ53" s="70" t="e">
        <f aca="false">$CY$7*$J$3*$J$5*$AC53</f>
        <v>#N/A</v>
      </c>
      <c r="DA53" s="70" t="e">
        <f aca="false">$DA$7*$J$2*$J$5*$AB53</f>
        <v>#N/A</v>
      </c>
      <c r="DB53" s="70" t="e">
        <f aca="false">$DA$7*$J$3*$J$5*$AC53</f>
        <v>#N/A</v>
      </c>
      <c r="DC53" s="70"/>
      <c r="DD53" s="70"/>
      <c r="DE53" s="70" t="e">
        <f aca="false">$DF$7*$J$2*$J$5*$AB53</f>
        <v>#N/A</v>
      </c>
      <c r="DF53" s="70" t="e">
        <f aca="false">$DF$7*$J$3*$J$5*$AC53</f>
        <v>#N/A</v>
      </c>
      <c r="DG53" s="70" t="e">
        <f aca="false">$DG$7*$J$2*$J$5*$AB53</f>
        <v>#N/A</v>
      </c>
      <c r="DH53" s="70" t="e">
        <f aca="false">$DG$7*$J$3*$J$5*$AC53</f>
        <v>#N/A</v>
      </c>
      <c r="DI53" s="70" t="e">
        <f aca="false">$DI$7*$J$2*$J$5*$AB53</f>
        <v>#N/A</v>
      </c>
      <c r="DJ53" s="70" t="e">
        <f aca="false">$DI$7*$J$3*$J$5*$AC53</f>
        <v>#N/A</v>
      </c>
      <c r="DK53" s="70" t="e">
        <f aca="false">$DK$7*$J$2*$J$5*$AB53</f>
        <v>#N/A</v>
      </c>
      <c r="DL53" s="70" t="e">
        <f aca="false">$DK$7*$J$3*$J$5*$AC53</f>
        <v>#N/A</v>
      </c>
      <c r="DM53" s="70" t="e">
        <f aca="false">$DM$7*$J$2*$J$5*$AB53</f>
        <v>#N/A</v>
      </c>
      <c r="DN53" s="70" t="e">
        <f aca="false">$DM$7*$J$3*$J$5*$AC53</f>
        <v>#N/A</v>
      </c>
      <c r="DO53" s="70" t="e">
        <f aca="false">$DO$7*$J$2*$J$5*$AB53</f>
        <v>#N/A</v>
      </c>
      <c r="DP53" s="70" t="e">
        <f aca="false">$DO$7*$J$3*$J$5*$AC53</f>
        <v>#N/A</v>
      </c>
      <c r="DQ53" s="70"/>
      <c r="DR53" s="70"/>
      <c r="DS53" s="131" t="e">
        <f aca="false">SUM(CI53:CR53,CW53:CX53,DG53:DH53)</f>
        <v>#N/A</v>
      </c>
      <c r="DT53" s="25" t="e">
        <f aca="false">SUM(CI53:CZ53,DC53:DL53)</f>
        <v>#N/A</v>
      </c>
      <c r="DU53" s="131" t="e">
        <f aca="false">SUM(CI53:DR53)</f>
        <v>#N/A</v>
      </c>
      <c r="DZ53" s="70" t="e">
        <f aca="false">$DZ$7*$J$2*$J$5*$AB53</f>
        <v>#N/A</v>
      </c>
      <c r="EA53" s="70" t="e">
        <f aca="false">$DZ$7*$J$3*$J$5*$AC53</f>
        <v>#N/A</v>
      </c>
      <c r="EB53" s="70" t="e">
        <f aca="false">$EB$7*$J$2*$J$5*$AB53</f>
        <v>#N/A</v>
      </c>
      <c r="EC53" s="70" t="e">
        <f aca="false">$EB$7*$J$3*$J$5*$AC53</f>
        <v>#N/A</v>
      </c>
      <c r="ED53" s="70" t="e">
        <f aca="false">$ED$7*$J$2*$J$5*$AB53</f>
        <v>#N/A</v>
      </c>
      <c r="EE53" s="70" t="e">
        <f aca="false">$ED$7*$J$3*$J$5*$AC53</f>
        <v>#N/A</v>
      </c>
      <c r="EF53" s="70" t="e">
        <f aca="false">$EF$7*$J$2*$J$5*$AB53</f>
        <v>#N/A</v>
      </c>
      <c r="EG53" s="70" t="e">
        <f aca="false">$EF$7*$J$3*$J$5*$AC53</f>
        <v>#N/A</v>
      </c>
      <c r="EH53" s="70" t="e">
        <f aca="false">$EH$7*$J$2*$J$5*$AB53</f>
        <v>#N/A</v>
      </c>
      <c r="EI53" s="70" t="e">
        <f aca="false">$EH$7*$J$3*$J$5*$AC53</f>
        <v>#N/A</v>
      </c>
      <c r="EJ53" s="70" t="e">
        <f aca="false">$EJ$7*$J$2*$J$5*$AB53</f>
        <v>#N/A</v>
      </c>
      <c r="EK53" s="70" t="e">
        <f aca="false">$EJ$7*$J$3*$J$5*$AC53</f>
        <v>#N/A</v>
      </c>
      <c r="EN53" s="131" t="e">
        <f aca="false">SUM(EB53:EC53)</f>
        <v>#N/A</v>
      </c>
      <c r="EO53" s="25" t="e">
        <f aca="false">SUM(EB53:EE53,EJ53:EM53)</f>
        <v>#N/A</v>
      </c>
      <c r="EP53" s="25" t="e">
        <f aca="false">SUM(DZ53:EM53)</f>
        <v>#N/A</v>
      </c>
    </row>
    <row r="54" customFormat="false" ht="11.25" hidden="false" customHeight="false" outlineLevel="0" collapsed="false">
      <c r="A54" s="51" t="e">
        <f aca="false">VLOOKUP($D54,Curves!$A$2:$I$1700,9)</f>
        <v>#N/A</v>
      </c>
      <c r="B54" s="83" t="e">
        <f aca="false">(1+($A54/2))^(-2*($D54-$A$1)/365.25)</f>
        <v>#N/A</v>
      </c>
      <c r="C54" s="83" t="n">
        <f aca="false">D55-D54</f>
        <v>30</v>
      </c>
      <c r="D54" s="374" t="n">
        <v>38292</v>
      </c>
      <c r="E54" s="375" t="e">
        <f aca="false">VLOOKUP($D54,Curves!$A$2:$H$1700,2)*$B54</f>
        <v>#N/A</v>
      </c>
      <c r="F54" s="51" t="e">
        <f aca="false">VLOOKUP($D54,Curves!$A$2:$H$1700,3)*$B54</f>
        <v>#N/A</v>
      </c>
      <c r="G54" s="51" t="e">
        <f aca="false">VLOOKUP($D54,Curves!$A$2:$H$1700,7)*$B54</f>
        <v>#N/A</v>
      </c>
      <c r="H54" s="51" t="e">
        <f aca="false">VLOOKUP($D54,Curves!$A$2:$H$1700,5)*$B54</f>
        <v>#N/A</v>
      </c>
      <c r="I54" s="51" t="e">
        <f aca="false">VLOOKUP($D54,Curves!$A$2:$H$1700,4)*$B54</f>
        <v>#N/A</v>
      </c>
      <c r="J54" s="376" t="e">
        <f aca="false">VLOOKUP($D54,Curves!$A$2:$H$1700,8)*$B54</f>
        <v>#N/A</v>
      </c>
      <c r="K54" s="51" t="e">
        <f aca="false">($E54+$I54)*$J$5+$J$4</f>
        <v>#N/A</v>
      </c>
      <c r="L54" s="377" t="e">
        <f aca="false">VLOOKUP($D54,Curves!$N$2:$T$2600,2)*$B54</f>
        <v>#N/A</v>
      </c>
      <c r="M54" s="241" t="e">
        <f aca="false">VLOOKUP($D54,Curves!$N$2:$T$2600,3)*$B54</f>
        <v>#N/A</v>
      </c>
      <c r="N54" s="378" t="e">
        <f aca="false">IF($K54&lt;$L54,1,0)</f>
        <v>#N/A</v>
      </c>
      <c r="O54" s="379" t="e">
        <f aca="false">IF($K54&lt;$M54,1,0)</f>
        <v>#N/A</v>
      </c>
      <c r="P54" s="375" t="e">
        <f aca="false">($E54+J54)*$J$5+$J$4</f>
        <v>#N/A</v>
      </c>
      <c r="Q54" s="377" t="e">
        <f aca="false">VLOOKUP($D54,Curves!$N$2:$T$2600,4)*$B54</f>
        <v>#N/A</v>
      </c>
      <c r="R54" s="241" t="e">
        <f aca="false">VLOOKUP($D54,Curves!$N$2:$T$2600,5)*$B54</f>
        <v>#N/A</v>
      </c>
      <c r="S54" s="378" t="e">
        <f aca="false">IF($P54&lt;$Q54,1,0)</f>
        <v>#N/A</v>
      </c>
      <c r="T54" s="379" t="e">
        <f aca="false">IF($P54&lt;$R54,1,0)</f>
        <v>#N/A</v>
      </c>
      <c r="U54" s="380" t="e">
        <f aca="false">($E54+G54)*$J$5+$J$4</f>
        <v>#N/A</v>
      </c>
      <c r="V54" s="380" t="e">
        <f aca="false">($E54+H54)*$J$5+$J$4</f>
        <v>#N/A</v>
      </c>
      <c r="W54" s="380" t="e">
        <f aca="false">($E54+I54)*$J$5+$J$4</f>
        <v>#N/A</v>
      </c>
      <c r="X54" s="269" t="e">
        <f aca="false">VLOOKUP($D54,[5]CurveFetch!$D$8:$S$13000,16,0)*$B54</f>
        <v>#N/A</v>
      </c>
      <c r="Y54" s="241" t="e">
        <f aca="false">VLOOKUP($D54,Curves!$N$2:$T$2600,7)*$B54</f>
        <v>#N/A</v>
      </c>
      <c r="Z54" s="381" t="e">
        <f aca="false">IF($U54&lt;$X54,1,0)</f>
        <v>#N/A</v>
      </c>
      <c r="AA54" s="378" t="e">
        <f aca="false">IF($U54&lt;$Y54,1,0)</f>
        <v>#N/A</v>
      </c>
      <c r="AB54" s="378" t="e">
        <f aca="false">IF($V54&lt;$X54,1,0)</f>
        <v>#N/A</v>
      </c>
      <c r="AC54" s="378" t="e">
        <f aca="false">IF($V54&lt;$X54,1,0)</f>
        <v>#N/A</v>
      </c>
      <c r="AD54" s="378" t="e">
        <f aca="false">IF($W54&lt;$X54,1,0)</f>
        <v>#N/A</v>
      </c>
      <c r="AE54" s="379" t="e">
        <f aca="false">IF($W54&lt;$Y54,1,0)</f>
        <v>#N/A</v>
      </c>
      <c r="AF54" s="70" t="e">
        <f aca="false">$AF$7*$J$2*$J$5*$N54</f>
        <v>#N/A</v>
      </c>
      <c r="AG54" s="70" t="e">
        <f aca="false">$AF$7*$J$2*$J$5*$O54</f>
        <v>#N/A</v>
      </c>
      <c r="AH54" s="70" t="e">
        <f aca="false">$AH$7*$J$2*$J$5*$N54</f>
        <v>#N/A</v>
      </c>
      <c r="AI54" s="70" t="e">
        <f aca="false">$AH$7*$J$2*$J$5*$O54</f>
        <v>#N/A</v>
      </c>
      <c r="AJ54" s="70" t="e">
        <f aca="false">$AJ$7*$J$2*$J$5*$N54</f>
        <v>#N/A</v>
      </c>
      <c r="AK54" s="70" t="e">
        <f aca="false">$AJ$7*$J$2*$J$5*$O54</f>
        <v>#N/A</v>
      </c>
      <c r="AL54" s="70" t="e">
        <f aca="false">$AL$7*$J$2*$J$5*$N54</f>
        <v>#N/A</v>
      </c>
      <c r="AM54" s="70" t="e">
        <f aca="false">$AL$7*$J$3*$J$5*$O54</f>
        <v>#N/A</v>
      </c>
      <c r="AN54" s="70" t="e">
        <f aca="false">$AN$7*$J$2*$J$5*$N54</f>
        <v>#N/A</v>
      </c>
      <c r="AO54" s="70" t="e">
        <f aca="false">$AN$7*$J$3*$J$5*$O54</f>
        <v>#N/A</v>
      </c>
      <c r="AP54" s="70" t="e">
        <f aca="false">$AP$7*$J$2*$J$5*$N54</f>
        <v>#N/A</v>
      </c>
      <c r="AQ54" s="70" t="e">
        <f aca="false">$AN$7*$J$3*$J$5*$O54</f>
        <v>#N/A</v>
      </c>
      <c r="AR54" s="70" t="e">
        <f aca="false">$AR$7*$J$2*$J$5*$N54</f>
        <v>#N/A</v>
      </c>
      <c r="AS54" s="70" t="e">
        <f aca="false">$AR$7*$J$3*$J$5*$O54</f>
        <v>#N/A</v>
      </c>
      <c r="AT54" s="70" t="e">
        <f aca="false">$AT$7*$J$2*$J$5*$N54</f>
        <v>#N/A</v>
      </c>
      <c r="AU54" s="70" t="e">
        <f aca="false">$AT$7*$J$3*$J$5*$O54</f>
        <v>#N/A</v>
      </c>
      <c r="AV54" s="131" t="e">
        <f aca="false">SUM(AF54:AG54,AL54:AM54,AP54:AQ54)</f>
        <v>#N/A</v>
      </c>
      <c r="AW54" s="158" t="e">
        <f aca="false">SUM(AF54:AM54,AP54:AU54)</f>
        <v>#N/A</v>
      </c>
      <c r="AX54" s="131" t="e">
        <f aca="false">SUM(AF54:AU54)</f>
        <v>#N/A</v>
      </c>
      <c r="AY54" s="70" t="e">
        <f aca="false">$AY$7*$J$2*$J$5*$S54</f>
        <v>#N/A</v>
      </c>
      <c r="AZ54" s="70" t="e">
        <f aca="false">$AY$7*$J$3*$J$5*$T54</f>
        <v>#N/A</v>
      </c>
      <c r="BA54" s="70" t="e">
        <f aca="false">$BA$7*$J$2*$J$5*$S54</f>
        <v>#N/A</v>
      </c>
      <c r="BB54" s="70" t="e">
        <f aca="false">$BA$7*$J$3*$J$5*$T54</f>
        <v>#N/A</v>
      </c>
      <c r="BC54" s="70" t="e">
        <f aca="false">$BC$7*$J$2*$J$5*$S54</f>
        <v>#N/A</v>
      </c>
      <c r="BD54" s="70" t="e">
        <f aca="false">$BC$7*$J$3*$J$5*$T54</f>
        <v>#N/A</v>
      </c>
      <c r="BE54" s="70" t="e">
        <f aca="false">$BE$7*$J$2*$J$5*$S54</f>
        <v>#N/A</v>
      </c>
      <c r="BF54" s="70" t="e">
        <f aca="false">$BE$7*$J$3*$J$5*$T54</f>
        <v>#N/A</v>
      </c>
      <c r="BG54" s="70" t="e">
        <f aca="false">$BG$7*$J$2*$J$5*$S54</f>
        <v>#N/A</v>
      </c>
      <c r="BH54" s="70" t="e">
        <f aca="false">$BG$7*$J$3*$J$5*$T54</f>
        <v>#N/A</v>
      </c>
      <c r="BI54" s="70" t="e">
        <f aca="false">$BI$7*$J$2*$J$5*$S54</f>
        <v>#N/A</v>
      </c>
      <c r="BJ54" s="70" t="e">
        <f aca="false">$BI$7*$J$3*$J$5*$T54</f>
        <v>#N/A</v>
      </c>
      <c r="BK54" s="70" t="e">
        <f aca="false">$BK$7*$J$2*$J$5*$S54</f>
        <v>#N/A</v>
      </c>
      <c r="BL54" s="70" t="e">
        <f aca="false">$BK$7*$J$3*$J$5*$T54</f>
        <v>#N/A</v>
      </c>
      <c r="BM54" s="70" t="e">
        <f aca="false">$BM$7*$J$2*$J$5*$S54</f>
        <v>#N/A</v>
      </c>
      <c r="BN54" s="70" t="e">
        <f aca="false">$BM$7*$J$3*$J$5*$T54</f>
        <v>#N/A</v>
      </c>
      <c r="BO54" s="70" t="e">
        <f aca="false">$BO$7*$J$2*$J$5*$S54</f>
        <v>#N/A</v>
      </c>
      <c r="BP54" s="70" t="e">
        <f aca="false">$BO$7*$J$3*$J$5*$T54</f>
        <v>#N/A</v>
      </c>
      <c r="BQ54" s="70" t="e">
        <f aca="false">$BQ$7*$J$2*$J$5*$S54</f>
        <v>#N/A</v>
      </c>
      <c r="BR54" s="70" t="e">
        <f aca="false">$BQ$7*$J$3*$J$5*$T54</f>
        <v>#N/A</v>
      </c>
      <c r="BS54" s="70" t="e">
        <f aca="false">$BS$7*$J$2*$J$5*$S54</f>
        <v>#N/A</v>
      </c>
      <c r="BT54" s="70" t="e">
        <f aca="false">$BS$7*$J$3*$J$5*$T54</f>
        <v>#N/A</v>
      </c>
      <c r="BU54" s="70"/>
      <c r="BV54" s="70"/>
      <c r="BW54" s="382" t="e">
        <f aca="false">SUM(AY54:BF54,BI54:BL54)</f>
        <v>#N/A</v>
      </c>
      <c r="BX54" s="383" t="e">
        <f aca="false">SUM(AY54:BF54,BI54:BL54,BS54:BV54)</f>
        <v>#N/A</v>
      </c>
      <c r="BY54" s="25" t="e">
        <f aca="false">SUM(AY54:BV54)</f>
        <v>#N/A</v>
      </c>
      <c r="BZ54" s="70" t="e">
        <f aca="false">$BZ$7*$J$2*$J$5*$N54</f>
        <v>#N/A</v>
      </c>
      <c r="CA54" s="70" t="e">
        <f aca="false">$BZ$7*$J$3*$J$5*$O54</f>
        <v>#N/A</v>
      </c>
      <c r="CB54" s="70" t="e">
        <f aca="false">$CB$7*$J$2*$J$5*$N54</f>
        <v>#N/A</v>
      </c>
      <c r="CC54" s="70" t="e">
        <f aca="false">$CB$7*$J$3*$J$5*$O54</f>
        <v>#N/A</v>
      </c>
      <c r="CD54" s="70" t="e">
        <f aca="false">$CD$7*$J$2*$J$5*$N54</f>
        <v>#N/A</v>
      </c>
      <c r="CE54" s="70" t="e">
        <f aca="false">$CD$7*$J$3*$J$5*$O54</f>
        <v>#N/A</v>
      </c>
      <c r="CF54" s="131" t="e">
        <f aca="false">SUM(BZ54:CA54)</f>
        <v>#N/A</v>
      </c>
      <c r="CG54" s="383" t="e">
        <f aca="false">SUM(BZ54:CC54)</f>
        <v>#N/A</v>
      </c>
      <c r="CH54" s="131" t="e">
        <f aca="false">SUM(BZ54:CE54)</f>
        <v>#N/A</v>
      </c>
      <c r="CI54" s="70" t="e">
        <f aca="false">$CI$7*$J$2*$J$5*$AB54</f>
        <v>#N/A</v>
      </c>
      <c r="CJ54" s="70" t="e">
        <f aca="false">$CI$7*$J$3*$J$5*$AC54</f>
        <v>#N/A</v>
      </c>
      <c r="CK54" s="70" t="e">
        <f aca="false">$CK$7*$J$2*$J$5*$AB54</f>
        <v>#N/A</v>
      </c>
      <c r="CL54" s="70" t="e">
        <f aca="false">$CK$7*$J$3*$J$5*$AC54</f>
        <v>#N/A</v>
      </c>
      <c r="CM54" s="70" t="e">
        <f aca="false">$CM$7*$J$2*$J$5*$AB54</f>
        <v>#N/A</v>
      </c>
      <c r="CN54" s="70" t="e">
        <f aca="false">$CM$7*$J$3*$J$5*$AC54</f>
        <v>#N/A</v>
      </c>
      <c r="CO54" s="70" t="e">
        <f aca="false">$CO$7*$J$2*$J$5*$AB54</f>
        <v>#N/A</v>
      </c>
      <c r="CP54" s="70" t="e">
        <f aca="false">$CO$7*$J$3*$J$5*$AC54</f>
        <v>#N/A</v>
      </c>
      <c r="CQ54" s="70" t="e">
        <f aca="false">$CQ$7*$J$2*$J$5*$AB54</f>
        <v>#N/A</v>
      </c>
      <c r="CR54" s="70" t="e">
        <f aca="false">$CQ$7*$J$3*$J$5*$AC54</f>
        <v>#N/A</v>
      </c>
      <c r="CS54" s="70" t="e">
        <f aca="false">$CS$7*$J$2*$J$5*$AB54</f>
        <v>#N/A</v>
      </c>
      <c r="CT54" s="70" t="e">
        <f aca="false">$CS$7*$J$3*$J$5*$AC54</f>
        <v>#N/A</v>
      </c>
      <c r="CU54" s="70" t="e">
        <f aca="false">$CU$7*$J$2*$J$5*$AB54</f>
        <v>#N/A</v>
      </c>
      <c r="CV54" s="70" t="e">
        <f aca="false">$CU$7*$J$3*$J$5*$AC54</f>
        <v>#N/A</v>
      </c>
      <c r="CW54" s="70" t="e">
        <f aca="false">$CW$7*$J$2*$J$5*$AB54</f>
        <v>#N/A</v>
      </c>
      <c r="CX54" s="70" t="e">
        <f aca="false">$CW$7*$J$3*$J$5*$AC54</f>
        <v>#N/A</v>
      </c>
      <c r="CY54" s="70" t="e">
        <f aca="false">$CY$7*$J$2*$J$5*$AB54</f>
        <v>#N/A</v>
      </c>
      <c r="CZ54" s="70" t="e">
        <f aca="false">$CY$7*$J$3*$J$5*$AC54</f>
        <v>#N/A</v>
      </c>
      <c r="DA54" s="70" t="e">
        <f aca="false">$DA$7*$J$2*$J$5*$AB54</f>
        <v>#N/A</v>
      </c>
      <c r="DB54" s="70" t="e">
        <f aca="false">$DA$7*$J$3*$J$5*$AC54</f>
        <v>#N/A</v>
      </c>
      <c r="DC54" s="70"/>
      <c r="DD54" s="70"/>
      <c r="DE54" s="70" t="e">
        <f aca="false">$DF$7*$J$2*$J$5*$AB54</f>
        <v>#N/A</v>
      </c>
      <c r="DF54" s="70" t="e">
        <f aca="false">$DF$7*$J$3*$J$5*$AC54</f>
        <v>#N/A</v>
      </c>
      <c r="DG54" s="70" t="e">
        <f aca="false">$DG$7*$J$2*$J$5*$AB54</f>
        <v>#N/A</v>
      </c>
      <c r="DH54" s="70" t="e">
        <f aca="false">$DG$7*$J$3*$J$5*$AC54</f>
        <v>#N/A</v>
      </c>
      <c r="DI54" s="70" t="e">
        <f aca="false">$DI$7*$J$2*$J$5*$AB54</f>
        <v>#N/A</v>
      </c>
      <c r="DJ54" s="70" t="e">
        <f aca="false">$DI$7*$J$3*$J$5*$AC54</f>
        <v>#N/A</v>
      </c>
      <c r="DK54" s="70" t="e">
        <f aca="false">$DK$7*$J$2*$J$5*$AB54</f>
        <v>#N/A</v>
      </c>
      <c r="DL54" s="70" t="e">
        <f aca="false">$DK$7*$J$3*$J$5*$AC54</f>
        <v>#N/A</v>
      </c>
      <c r="DM54" s="70" t="e">
        <f aca="false">$DM$7*$J$2*$J$5*$AB54</f>
        <v>#N/A</v>
      </c>
      <c r="DN54" s="70" t="e">
        <f aca="false">$DM$7*$J$3*$J$5*$AC54</f>
        <v>#N/A</v>
      </c>
      <c r="DO54" s="70" t="e">
        <f aca="false">$DO$7*$J$2*$J$5*$AB54</f>
        <v>#N/A</v>
      </c>
      <c r="DP54" s="70" t="e">
        <f aca="false">$DO$7*$J$3*$J$5*$AC54</f>
        <v>#N/A</v>
      </c>
      <c r="DQ54" s="70"/>
      <c r="DR54" s="70"/>
      <c r="DS54" s="131" t="e">
        <f aca="false">SUM(CI54:CR54,CW54:CX54,DG54:DH54)</f>
        <v>#N/A</v>
      </c>
      <c r="DT54" s="25" t="e">
        <f aca="false">SUM(CI54:CZ54,DC54:DL54)</f>
        <v>#N/A</v>
      </c>
      <c r="DU54" s="131" t="e">
        <f aca="false">SUM(CI54:DR54)</f>
        <v>#N/A</v>
      </c>
      <c r="DZ54" s="70" t="e">
        <f aca="false">$DZ$7*$J$2*$J$5*$AB54</f>
        <v>#N/A</v>
      </c>
      <c r="EA54" s="70" t="e">
        <f aca="false">$DZ$7*$J$3*$J$5*$AC54</f>
        <v>#N/A</v>
      </c>
      <c r="EB54" s="70" t="e">
        <f aca="false">$EB$7*$J$2*$J$5*$AB54</f>
        <v>#N/A</v>
      </c>
      <c r="EC54" s="70" t="e">
        <f aca="false">$EB$7*$J$3*$J$5*$AC54</f>
        <v>#N/A</v>
      </c>
      <c r="ED54" s="70" t="e">
        <f aca="false">$ED$7*$J$2*$J$5*$AB54</f>
        <v>#N/A</v>
      </c>
      <c r="EE54" s="70" t="e">
        <f aca="false">$ED$7*$J$3*$J$5*$AC54</f>
        <v>#N/A</v>
      </c>
      <c r="EF54" s="70" t="e">
        <f aca="false">$EF$7*$J$2*$J$5*$AB54</f>
        <v>#N/A</v>
      </c>
      <c r="EG54" s="70" t="e">
        <f aca="false">$EF$7*$J$3*$J$5*$AC54</f>
        <v>#N/A</v>
      </c>
      <c r="EH54" s="70" t="e">
        <f aca="false">$EH$7*$J$2*$J$5*$AB54</f>
        <v>#N/A</v>
      </c>
      <c r="EI54" s="70" t="e">
        <f aca="false">$EH$7*$J$3*$J$5*$AC54</f>
        <v>#N/A</v>
      </c>
      <c r="EJ54" s="70" t="e">
        <f aca="false">$EJ$7*$J$2*$J$5*$AB54</f>
        <v>#N/A</v>
      </c>
      <c r="EK54" s="70" t="e">
        <f aca="false">$EJ$7*$J$3*$J$5*$AC54</f>
        <v>#N/A</v>
      </c>
      <c r="EN54" s="131" t="e">
        <f aca="false">SUM(EB54:EC54)</f>
        <v>#N/A</v>
      </c>
      <c r="EO54" s="25" t="e">
        <f aca="false">SUM(EB54:EE54,EJ54:EM54)</f>
        <v>#N/A</v>
      </c>
      <c r="EP54" s="25" t="e">
        <f aca="false">SUM(DZ54:EM54)</f>
        <v>#N/A</v>
      </c>
    </row>
    <row r="55" customFormat="false" ht="11.25" hidden="false" customHeight="false" outlineLevel="0" collapsed="false">
      <c r="A55" s="51" t="e">
        <f aca="false">VLOOKUP($D55,Curves!$A$2:$I$1700,9)</f>
        <v>#N/A</v>
      </c>
      <c r="B55" s="83" t="e">
        <f aca="false">(1+($A55/2))^(-2*($D55-$A$1)/365.25)</f>
        <v>#N/A</v>
      </c>
      <c r="C55" s="83" t="n">
        <f aca="false">D56-D55</f>
        <v>31</v>
      </c>
      <c r="D55" s="374" t="n">
        <v>38322</v>
      </c>
      <c r="E55" s="375" t="e">
        <f aca="false">VLOOKUP($D55,Curves!$A$2:$H$1700,2)*$B55</f>
        <v>#N/A</v>
      </c>
      <c r="F55" s="51" t="e">
        <f aca="false">VLOOKUP($D55,Curves!$A$2:$H$1700,3)*$B55</f>
        <v>#N/A</v>
      </c>
      <c r="G55" s="51" t="e">
        <f aca="false">VLOOKUP($D55,Curves!$A$2:$H$1700,7)*$B55</f>
        <v>#N/A</v>
      </c>
      <c r="H55" s="51" t="e">
        <f aca="false">VLOOKUP($D55,Curves!$A$2:$H$1700,5)*$B55</f>
        <v>#N/A</v>
      </c>
      <c r="I55" s="51" t="e">
        <f aca="false">VLOOKUP($D55,Curves!$A$2:$H$1700,4)*$B55</f>
        <v>#N/A</v>
      </c>
      <c r="J55" s="376" t="e">
        <f aca="false">VLOOKUP($D55,Curves!$A$2:$H$1700,8)*$B55</f>
        <v>#N/A</v>
      </c>
      <c r="K55" s="51" t="e">
        <f aca="false">($E55+$I55)*$J$5+$J$4</f>
        <v>#N/A</v>
      </c>
      <c r="L55" s="377" t="e">
        <f aca="false">VLOOKUP($D55,Curves!$N$2:$T$2600,2)*$B55</f>
        <v>#N/A</v>
      </c>
      <c r="M55" s="241" t="e">
        <f aca="false">VLOOKUP($D55,Curves!$N$2:$T$2600,3)*$B55</f>
        <v>#N/A</v>
      </c>
      <c r="N55" s="378" t="e">
        <f aca="false">IF($K55&lt;$L55,1,0)</f>
        <v>#N/A</v>
      </c>
      <c r="O55" s="379" t="e">
        <f aca="false">IF($K55&lt;$M55,1,0)</f>
        <v>#N/A</v>
      </c>
      <c r="P55" s="375" t="e">
        <f aca="false">($E55+J55)*$J$5+$J$4</f>
        <v>#N/A</v>
      </c>
      <c r="Q55" s="377" t="e">
        <f aca="false">VLOOKUP($D55,Curves!$N$2:$T$2600,4)*$B55</f>
        <v>#N/A</v>
      </c>
      <c r="R55" s="241" t="e">
        <f aca="false">VLOOKUP($D55,Curves!$N$2:$T$2600,5)*$B55</f>
        <v>#N/A</v>
      </c>
      <c r="S55" s="378" t="e">
        <f aca="false">IF($P55&lt;$Q55,1,0)</f>
        <v>#N/A</v>
      </c>
      <c r="T55" s="379" t="e">
        <f aca="false">IF($P55&lt;$R55,1,0)</f>
        <v>#N/A</v>
      </c>
      <c r="U55" s="380" t="e">
        <f aca="false">($E55+G55)*$J$5+$J$4</f>
        <v>#N/A</v>
      </c>
      <c r="V55" s="380" t="e">
        <f aca="false">($E55+H55)*$J$5+$J$4</f>
        <v>#N/A</v>
      </c>
      <c r="W55" s="380" t="e">
        <f aca="false">($E55+I55)*$J$5+$J$4</f>
        <v>#N/A</v>
      </c>
      <c r="X55" s="269" t="e">
        <f aca="false">VLOOKUP($D55,[5]CurveFetch!$D$8:$S$13000,16,0)*$B55</f>
        <v>#N/A</v>
      </c>
      <c r="Y55" s="241" t="e">
        <f aca="false">VLOOKUP($D55,Curves!$N$2:$T$2600,7)*$B55</f>
        <v>#N/A</v>
      </c>
      <c r="Z55" s="381" t="e">
        <f aca="false">IF($U55&lt;$X55,1,0)</f>
        <v>#N/A</v>
      </c>
      <c r="AA55" s="378" t="e">
        <f aca="false">IF($U55&lt;$Y55,1,0)</f>
        <v>#N/A</v>
      </c>
      <c r="AB55" s="378" t="e">
        <f aca="false">IF($V55&lt;$X55,1,0)</f>
        <v>#N/A</v>
      </c>
      <c r="AC55" s="378" t="e">
        <f aca="false">IF($V55&lt;$X55,1,0)</f>
        <v>#N/A</v>
      </c>
      <c r="AD55" s="378" t="e">
        <f aca="false">IF($W55&lt;$X55,1,0)</f>
        <v>#N/A</v>
      </c>
      <c r="AE55" s="379" t="e">
        <f aca="false">IF($W55&lt;$Y55,1,0)</f>
        <v>#N/A</v>
      </c>
      <c r="AF55" s="70" t="e">
        <f aca="false">$AF$7*$J$2*$J$5*$N55</f>
        <v>#N/A</v>
      </c>
      <c r="AG55" s="70" t="e">
        <f aca="false">$AF$7*$J$2*$J$5*$O55</f>
        <v>#N/A</v>
      </c>
      <c r="AH55" s="70" t="e">
        <f aca="false">$AH$7*$J$2*$J$5*$N55</f>
        <v>#N/A</v>
      </c>
      <c r="AI55" s="70" t="e">
        <f aca="false">$AH$7*$J$2*$J$5*$O55</f>
        <v>#N/A</v>
      </c>
      <c r="AJ55" s="70" t="e">
        <f aca="false">$AJ$7*$J$2*$J$5*$N55</f>
        <v>#N/A</v>
      </c>
      <c r="AK55" s="70" t="e">
        <f aca="false">$AJ$7*$J$2*$J$5*$O55</f>
        <v>#N/A</v>
      </c>
      <c r="AL55" s="70" t="e">
        <f aca="false">$AL$7*$J$2*$J$5*$N55</f>
        <v>#N/A</v>
      </c>
      <c r="AM55" s="70" t="e">
        <f aca="false">$AL$7*$J$3*$J$5*$O55</f>
        <v>#N/A</v>
      </c>
      <c r="AN55" s="70" t="e">
        <f aca="false">$AN$7*$J$2*$J$5*$N55</f>
        <v>#N/A</v>
      </c>
      <c r="AO55" s="70" t="e">
        <f aca="false">$AN$7*$J$3*$J$5*$O55</f>
        <v>#N/A</v>
      </c>
      <c r="AP55" s="70" t="e">
        <f aca="false">$AP$7*$J$2*$J$5*$N55</f>
        <v>#N/A</v>
      </c>
      <c r="AQ55" s="70" t="e">
        <f aca="false">$AN$7*$J$3*$J$5*$O55</f>
        <v>#N/A</v>
      </c>
      <c r="AR55" s="70" t="e">
        <f aca="false">$AR$7*$J$2*$J$5*$N55</f>
        <v>#N/A</v>
      </c>
      <c r="AS55" s="70" t="e">
        <f aca="false">$AR$7*$J$3*$J$5*$O55</f>
        <v>#N/A</v>
      </c>
      <c r="AT55" s="70" t="e">
        <f aca="false">$AT$7*$J$2*$J$5*$N55</f>
        <v>#N/A</v>
      </c>
      <c r="AU55" s="70" t="e">
        <f aca="false">$AT$7*$J$3*$J$5*$O55</f>
        <v>#N/A</v>
      </c>
      <c r="AV55" s="131" t="e">
        <f aca="false">SUM(AF55:AG55,AL55:AM55,AP55:AQ55)</f>
        <v>#N/A</v>
      </c>
      <c r="AW55" s="158" t="e">
        <f aca="false">SUM(AF55:AM55,AP55:AU55)</f>
        <v>#N/A</v>
      </c>
      <c r="AX55" s="131" t="e">
        <f aca="false">SUM(AF55:AU55)</f>
        <v>#N/A</v>
      </c>
      <c r="AY55" s="70" t="e">
        <f aca="false">$AY$7*$J$2*$J$5*$S55</f>
        <v>#N/A</v>
      </c>
      <c r="AZ55" s="70" t="e">
        <f aca="false">$AY$7*$J$3*$J$5*$T55</f>
        <v>#N/A</v>
      </c>
      <c r="BA55" s="70" t="e">
        <f aca="false">$BA$7*$J$2*$J$5*$S55</f>
        <v>#N/A</v>
      </c>
      <c r="BB55" s="70" t="e">
        <f aca="false">$BA$7*$J$3*$J$5*$T55</f>
        <v>#N/A</v>
      </c>
      <c r="BC55" s="70" t="e">
        <f aca="false">$BC$7*$J$2*$J$5*$S55</f>
        <v>#N/A</v>
      </c>
      <c r="BD55" s="70" t="e">
        <f aca="false">$BC$7*$J$3*$J$5*$T55</f>
        <v>#N/A</v>
      </c>
      <c r="BE55" s="70" t="e">
        <f aca="false">$BE$7*$J$2*$J$5*$S55</f>
        <v>#N/A</v>
      </c>
      <c r="BF55" s="70" t="e">
        <f aca="false">$BE$7*$J$3*$J$5*$T55</f>
        <v>#N/A</v>
      </c>
      <c r="BG55" s="70" t="e">
        <f aca="false">$BG$7*$J$2*$J$5*$S55</f>
        <v>#N/A</v>
      </c>
      <c r="BH55" s="70" t="e">
        <f aca="false">$BG$7*$J$3*$J$5*$T55</f>
        <v>#N/A</v>
      </c>
      <c r="BI55" s="70" t="e">
        <f aca="false">$BI$7*$J$2*$J$5*$S55</f>
        <v>#N/A</v>
      </c>
      <c r="BJ55" s="70" t="e">
        <f aca="false">$BI$7*$J$3*$J$5*$T55</f>
        <v>#N/A</v>
      </c>
      <c r="BK55" s="70" t="e">
        <f aca="false">$BK$7*$J$2*$J$5*$S55</f>
        <v>#N/A</v>
      </c>
      <c r="BL55" s="70" t="e">
        <f aca="false">$BK$7*$J$3*$J$5*$T55</f>
        <v>#N/A</v>
      </c>
      <c r="BM55" s="70" t="e">
        <f aca="false">$BM$7*$J$2*$J$5*$S55</f>
        <v>#N/A</v>
      </c>
      <c r="BN55" s="70" t="e">
        <f aca="false">$BM$7*$J$3*$J$5*$T55</f>
        <v>#N/A</v>
      </c>
      <c r="BO55" s="70" t="e">
        <f aca="false">$BO$7*$J$2*$J$5*$S55</f>
        <v>#N/A</v>
      </c>
      <c r="BP55" s="70" t="e">
        <f aca="false">$BO$7*$J$3*$J$5*$T55</f>
        <v>#N/A</v>
      </c>
      <c r="BQ55" s="70" t="e">
        <f aca="false">$BQ$7*$J$2*$J$5*$S55</f>
        <v>#N/A</v>
      </c>
      <c r="BR55" s="70" t="e">
        <f aca="false">$BQ$7*$J$3*$J$5*$T55</f>
        <v>#N/A</v>
      </c>
      <c r="BS55" s="70" t="e">
        <f aca="false">$BS$7*$J$2*$J$5*$S55</f>
        <v>#N/A</v>
      </c>
      <c r="BT55" s="70" t="e">
        <f aca="false">$BS$7*$J$3*$J$5*$T55</f>
        <v>#N/A</v>
      </c>
      <c r="BU55" s="70" t="e">
        <f aca="false">$BU$7*$J$2*$J$5*$S55</f>
        <v>#N/A</v>
      </c>
      <c r="BV55" s="70" t="e">
        <f aca="false">$BU$7*$J$3*$J$5*$T55</f>
        <v>#N/A</v>
      </c>
      <c r="BW55" s="382" t="e">
        <f aca="false">SUM(AY55:BF55,BI55:BL55)</f>
        <v>#N/A</v>
      </c>
      <c r="BX55" s="383" t="e">
        <f aca="false">SUM(AY55:BF55,BI55:BL55,BS55:BV55)</f>
        <v>#N/A</v>
      </c>
      <c r="BY55" s="25" t="e">
        <f aca="false">SUM(AY55:BV55)</f>
        <v>#N/A</v>
      </c>
      <c r="BZ55" s="70" t="e">
        <f aca="false">$BZ$7*$J$2*$J$5*$N55</f>
        <v>#N/A</v>
      </c>
      <c r="CA55" s="70" t="e">
        <f aca="false">$BZ$7*$J$3*$J$5*$O55</f>
        <v>#N/A</v>
      </c>
      <c r="CB55" s="70" t="e">
        <f aca="false">$CB$7*$J$2*$J$5*$N55</f>
        <v>#N/A</v>
      </c>
      <c r="CC55" s="70" t="e">
        <f aca="false">$CB$7*$J$3*$J$5*$O55</f>
        <v>#N/A</v>
      </c>
      <c r="CD55" s="70" t="e">
        <f aca="false">$CD$7*$J$2*$J$5*$N55</f>
        <v>#N/A</v>
      </c>
      <c r="CE55" s="70" t="e">
        <f aca="false">$CD$7*$J$3*$J$5*$O55</f>
        <v>#N/A</v>
      </c>
      <c r="CF55" s="131" t="e">
        <f aca="false">SUM(BZ55:CA55)</f>
        <v>#N/A</v>
      </c>
      <c r="CG55" s="383" t="e">
        <f aca="false">SUM(BZ55:CC55)</f>
        <v>#N/A</v>
      </c>
      <c r="CH55" s="131" t="e">
        <f aca="false">SUM(BZ55:CE55)</f>
        <v>#N/A</v>
      </c>
      <c r="CI55" s="70" t="e">
        <f aca="false">$CI$7*$J$2*$J$5*$AB55</f>
        <v>#N/A</v>
      </c>
      <c r="CJ55" s="70" t="e">
        <f aca="false">$CI$7*$J$3*$J$5*$AC55</f>
        <v>#N/A</v>
      </c>
      <c r="CK55" s="70" t="e">
        <f aca="false">$CK$7*$J$2*$J$5*$AB55</f>
        <v>#N/A</v>
      </c>
      <c r="CL55" s="70" t="e">
        <f aca="false">$CK$7*$J$3*$J$5*$AC55</f>
        <v>#N/A</v>
      </c>
      <c r="CM55" s="70" t="e">
        <f aca="false">$CM$7*$J$2*$J$5*$AB55</f>
        <v>#N/A</v>
      </c>
      <c r="CN55" s="70" t="e">
        <f aca="false">$CM$7*$J$3*$J$5*$AC55</f>
        <v>#N/A</v>
      </c>
      <c r="CO55" s="70" t="e">
        <f aca="false">$CO$7*$J$2*$J$5*$AB55</f>
        <v>#N/A</v>
      </c>
      <c r="CP55" s="70" t="e">
        <f aca="false">$CO$7*$J$3*$J$5*$AC55</f>
        <v>#N/A</v>
      </c>
      <c r="CQ55" s="70" t="e">
        <f aca="false">$CQ$7*$J$2*$J$5*$AB55</f>
        <v>#N/A</v>
      </c>
      <c r="CR55" s="70" t="e">
        <f aca="false">$CQ$7*$J$3*$J$5*$AC55</f>
        <v>#N/A</v>
      </c>
      <c r="CS55" s="70" t="e">
        <f aca="false">$CS$7*$J$2*$J$5*$AB55</f>
        <v>#N/A</v>
      </c>
      <c r="CT55" s="70" t="e">
        <f aca="false">$CS$7*$J$3*$J$5*$AC55</f>
        <v>#N/A</v>
      </c>
      <c r="CU55" s="70" t="e">
        <f aca="false">$CU$7*$J$2*$J$5*$AB55</f>
        <v>#N/A</v>
      </c>
      <c r="CV55" s="70" t="e">
        <f aca="false">$CU$7*$J$3*$J$5*$AC55</f>
        <v>#N/A</v>
      </c>
      <c r="CW55" s="70" t="e">
        <f aca="false">$CW$7*$J$2*$J$5*$AB55</f>
        <v>#N/A</v>
      </c>
      <c r="CX55" s="70" t="e">
        <f aca="false">$CW$7*$J$3*$J$5*$AC55</f>
        <v>#N/A</v>
      </c>
      <c r="CY55" s="70" t="e">
        <f aca="false">$CY$7*$J$2*$J$5*$AB55</f>
        <v>#N/A</v>
      </c>
      <c r="CZ55" s="70" t="e">
        <f aca="false">$CY$7*$J$3*$J$5*$AC55</f>
        <v>#N/A</v>
      </c>
      <c r="DA55" s="70" t="e">
        <f aca="false">$DA$7*$J$2*$J$5*$AB55</f>
        <v>#N/A</v>
      </c>
      <c r="DB55" s="70" t="e">
        <f aca="false">$DA$7*$J$3*$J$5*$AC55</f>
        <v>#N/A</v>
      </c>
      <c r="DC55" s="70"/>
      <c r="DD55" s="70"/>
      <c r="DE55" s="70" t="e">
        <f aca="false">$DF$7*$J$2*$J$5*$AB55</f>
        <v>#N/A</v>
      </c>
      <c r="DF55" s="70" t="e">
        <f aca="false">$DF$7*$J$3*$J$5*$AC55</f>
        <v>#N/A</v>
      </c>
      <c r="DG55" s="70" t="e">
        <f aca="false">$DG$7*$J$2*$J$5*$AB55</f>
        <v>#N/A</v>
      </c>
      <c r="DH55" s="70" t="e">
        <f aca="false">$DG$7*$J$3*$J$5*$AC55</f>
        <v>#N/A</v>
      </c>
      <c r="DI55" s="70" t="e">
        <f aca="false">$DI$7*$J$2*$J$5*$AB55</f>
        <v>#N/A</v>
      </c>
      <c r="DJ55" s="70" t="e">
        <f aca="false">$DI$7*$J$3*$J$5*$AC55</f>
        <v>#N/A</v>
      </c>
      <c r="DK55" s="70" t="e">
        <f aca="false">$DK$7*$J$2*$J$5*$AB55</f>
        <v>#N/A</v>
      </c>
      <c r="DL55" s="70" t="e">
        <f aca="false">$DK$7*$J$3*$J$5*$AC55</f>
        <v>#N/A</v>
      </c>
      <c r="DM55" s="70" t="e">
        <f aca="false">$DM$7*$J$2*$J$5*$AB55</f>
        <v>#N/A</v>
      </c>
      <c r="DN55" s="70" t="e">
        <f aca="false">$DM$7*$J$3*$J$5*$AC55</f>
        <v>#N/A</v>
      </c>
      <c r="DO55" s="70" t="e">
        <f aca="false">$DO$7*$J$2*$J$5*$AB55</f>
        <v>#N/A</v>
      </c>
      <c r="DP55" s="70" t="e">
        <f aca="false">$DO$7*$J$3*$J$5*$AC55</f>
        <v>#N/A</v>
      </c>
      <c r="DQ55" s="70"/>
      <c r="DR55" s="70"/>
      <c r="DS55" s="131" t="e">
        <f aca="false">SUM(CI55:CR55,CW55:CX55,DG55:DH55)</f>
        <v>#N/A</v>
      </c>
      <c r="DT55" s="25" t="e">
        <f aca="false">SUM(CI55:CZ55,DC55:DL55)</f>
        <v>#N/A</v>
      </c>
      <c r="DU55" s="131" t="e">
        <f aca="false">SUM(CI55:DR55)</f>
        <v>#N/A</v>
      </c>
      <c r="DZ55" s="70" t="e">
        <f aca="false">$DZ$7*$J$2*$J$5*$AB55</f>
        <v>#N/A</v>
      </c>
      <c r="EA55" s="70" t="e">
        <f aca="false">$DZ$7*$J$3*$J$5*$AC55</f>
        <v>#N/A</v>
      </c>
      <c r="EB55" s="70" t="e">
        <f aca="false">$EB$7*$J$2*$J$5*$AB55</f>
        <v>#N/A</v>
      </c>
      <c r="EC55" s="70" t="e">
        <f aca="false">$EB$7*$J$3*$J$5*$AC55</f>
        <v>#N/A</v>
      </c>
      <c r="ED55" s="70" t="e">
        <f aca="false">$ED$7*$J$2*$J$5*$AB55</f>
        <v>#N/A</v>
      </c>
      <c r="EE55" s="70" t="e">
        <f aca="false">$ED$7*$J$3*$J$5*$AC55</f>
        <v>#N/A</v>
      </c>
      <c r="EF55" s="70" t="e">
        <f aca="false">$EF$7*$J$2*$J$5*$AB55</f>
        <v>#N/A</v>
      </c>
      <c r="EG55" s="70" t="e">
        <f aca="false">$EF$7*$J$3*$J$5*$AC55</f>
        <v>#N/A</v>
      </c>
      <c r="EH55" s="70" t="e">
        <f aca="false">$EH$7*$J$2*$J$5*$AB55</f>
        <v>#N/A</v>
      </c>
      <c r="EI55" s="70" t="e">
        <f aca="false">$EH$7*$J$3*$J$5*$AC55</f>
        <v>#N/A</v>
      </c>
      <c r="EJ55" s="70" t="e">
        <f aca="false">$EJ$7*$J$2*$J$5*$AB55</f>
        <v>#N/A</v>
      </c>
      <c r="EK55" s="70" t="e">
        <f aca="false">$EJ$7*$J$3*$J$5*$AC55</f>
        <v>#N/A</v>
      </c>
      <c r="EL55" s="70" t="e">
        <f aca="false">$EL$7*$J$2*$J$5*$AB55</f>
        <v>#N/A</v>
      </c>
      <c r="EM55" s="70" t="e">
        <f aca="false">$EL$7*$J$3*$J$5*$AC55</f>
        <v>#N/A</v>
      </c>
      <c r="EN55" s="131" t="e">
        <f aca="false">SUM(EB55:EC55)</f>
        <v>#N/A</v>
      </c>
      <c r="EO55" s="25" t="e">
        <f aca="false">SUM(EB55:EE55,EJ55:EM55)</f>
        <v>#N/A</v>
      </c>
      <c r="EP55" s="25" t="e">
        <f aca="false">SUM(DZ55:EM55)</f>
        <v>#N/A</v>
      </c>
    </row>
    <row r="56" customFormat="false" ht="11.25" hidden="false" customHeight="false" outlineLevel="0" collapsed="false">
      <c r="A56" s="51" t="e">
        <f aca="false">VLOOKUP($D56,Curves!$A$2:$I$1700,9)</f>
        <v>#N/A</v>
      </c>
      <c r="B56" s="83" t="e">
        <f aca="false">(1+($A56/2))^(-2*($D56-$A$1)/365.25)</f>
        <v>#N/A</v>
      </c>
      <c r="C56" s="83" t="n">
        <f aca="false">D57-D56</f>
        <v>31</v>
      </c>
      <c r="D56" s="374" t="n">
        <v>38353</v>
      </c>
      <c r="E56" s="375" t="e">
        <f aca="false">VLOOKUP($D56,Curves!$A$2:$H$1700,2)*$B56</f>
        <v>#N/A</v>
      </c>
      <c r="F56" s="51" t="e">
        <f aca="false">VLOOKUP($D56,Curves!$A$2:$H$1700,3)*$B56</f>
        <v>#N/A</v>
      </c>
      <c r="G56" s="51" t="e">
        <f aca="false">VLOOKUP($D56,Curves!$A$2:$H$1700,7)*$B56</f>
        <v>#N/A</v>
      </c>
      <c r="H56" s="51" t="e">
        <f aca="false">VLOOKUP($D56,Curves!$A$2:$H$1700,5)*$B56</f>
        <v>#N/A</v>
      </c>
      <c r="I56" s="51" t="e">
        <f aca="false">VLOOKUP($D56,Curves!$A$2:$H$1700,4)*$B56</f>
        <v>#N/A</v>
      </c>
      <c r="J56" s="376" t="e">
        <f aca="false">VLOOKUP($D56,Curves!$A$2:$H$1700,8)*$B56</f>
        <v>#N/A</v>
      </c>
      <c r="K56" s="51" t="e">
        <f aca="false">($E56+$I56)*$J$5+$J$4</f>
        <v>#N/A</v>
      </c>
      <c r="L56" s="377" t="e">
        <f aca="false">VLOOKUP($D56,Curves!$N$2:$T$2600,2)*$B56</f>
        <v>#N/A</v>
      </c>
      <c r="M56" s="241" t="e">
        <f aca="false">VLOOKUP($D56,Curves!$N$2:$T$2600,3)*$B56</f>
        <v>#N/A</v>
      </c>
      <c r="N56" s="378" t="e">
        <f aca="false">IF($K56&lt;$L56,1,0)</f>
        <v>#N/A</v>
      </c>
      <c r="O56" s="379" t="e">
        <f aca="false">IF($K56&lt;$M56,1,0)</f>
        <v>#N/A</v>
      </c>
      <c r="P56" s="375" t="e">
        <f aca="false">($E56+J56)*$J$5+$J$4</f>
        <v>#N/A</v>
      </c>
      <c r="Q56" s="377" t="e">
        <f aca="false">VLOOKUP($D56,Curves!$N$2:$T$2600,4)*$B56</f>
        <v>#N/A</v>
      </c>
      <c r="R56" s="241" t="e">
        <f aca="false">VLOOKUP($D56,Curves!$N$2:$T$2600,5)*$B56</f>
        <v>#N/A</v>
      </c>
      <c r="S56" s="378" t="e">
        <f aca="false">IF($P56&lt;$Q56,1,0)</f>
        <v>#N/A</v>
      </c>
      <c r="T56" s="379" t="e">
        <f aca="false">IF($P56&lt;$R56,1,0)</f>
        <v>#N/A</v>
      </c>
      <c r="U56" s="380" t="e">
        <f aca="false">($E56+G56)*$J$5+$J$4</f>
        <v>#N/A</v>
      </c>
      <c r="V56" s="380" t="e">
        <f aca="false">($E56+H56)*$J$5+$J$4</f>
        <v>#N/A</v>
      </c>
      <c r="W56" s="380" t="e">
        <f aca="false">($E56+I56)*$J$5+$J$4</f>
        <v>#N/A</v>
      </c>
      <c r="X56" s="269" t="e">
        <f aca="false">VLOOKUP($D56,[5]CurveFetch!$D$8:$S$13000,16,0)*$B56</f>
        <v>#N/A</v>
      </c>
      <c r="Y56" s="241" t="e">
        <f aca="false">VLOOKUP($D56,Curves!$N$2:$T$2600,7)*$B56</f>
        <v>#N/A</v>
      </c>
      <c r="Z56" s="381" t="e">
        <f aca="false">IF($U56&lt;$X56,1,0)</f>
        <v>#N/A</v>
      </c>
      <c r="AA56" s="378" t="e">
        <f aca="false">IF($U56&lt;$Y56,1,0)</f>
        <v>#N/A</v>
      </c>
      <c r="AB56" s="378" t="e">
        <f aca="false">IF($V56&lt;$X56,1,0)</f>
        <v>#N/A</v>
      </c>
      <c r="AC56" s="378" t="e">
        <f aca="false">IF($V56&lt;$X56,1,0)</f>
        <v>#N/A</v>
      </c>
      <c r="AD56" s="378" t="e">
        <f aca="false">IF($W56&lt;$X56,1,0)</f>
        <v>#N/A</v>
      </c>
      <c r="AE56" s="379" t="e">
        <f aca="false">IF($W56&lt;$Y56,1,0)</f>
        <v>#N/A</v>
      </c>
      <c r="AF56" s="70" t="e">
        <f aca="false">$AF$7*$J$2*$J$5*$N56</f>
        <v>#N/A</v>
      </c>
      <c r="AG56" s="70" t="e">
        <f aca="false">$AF$7*$J$2*$J$5*$O56</f>
        <v>#N/A</v>
      </c>
      <c r="AH56" s="70" t="e">
        <f aca="false">$AH$7*$J$2*$J$5*$N56</f>
        <v>#N/A</v>
      </c>
      <c r="AI56" s="70" t="e">
        <f aca="false">$AH$7*$J$2*$J$5*$O56</f>
        <v>#N/A</v>
      </c>
      <c r="AJ56" s="70" t="e">
        <f aca="false">$AJ$7*$J$2*$J$5*$N56</f>
        <v>#N/A</v>
      </c>
      <c r="AK56" s="70" t="e">
        <f aca="false">$AJ$7*$J$2*$J$5*$O56</f>
        <v>#N/A</v>
      </c>
      <c r="AL56" s="70" t="e">
        <f aca="false">$AL$7*$J$2*$J$5*$N56</f>
        <v>#N/A</v>
      </c>
      <c r="AM56" s="70" t="e">
        <f aca="false">$AL$7*$J$3*$J$5*$O56</f>
        <v>#N/A</v>
      </c>
      <c r="AN56" s="70" t="e">
        <f aca="false">$AN$7*$J$2*$J$5*$N56</f>
        <v>#N/A</v>
      </c>
      <c r="AO56" s="70" t="e">
        <f aca="false">$AN$7*$J$3*$J$5*$O56</f>
        <v>#N/A</v>
      </c>
      <c r="AP56" s="70" t="e">
        <f aca="false">$AP$7*$J$2*$J$5*$N56</f>
        <v>#N/A</v>
      </c>
      <c r="AQ56" s="70" t="e">
        <f aca="false">$AN$7*$J$3*$J$5*$O56</f>
        <v>#N/A</v>
      </c>
      <c r="AR56" s="70" t="e">
        <f aca="false">$AR$7*$J$2*$J$5*$N56</f>
        <v>#N/A</v>
      </c>
      <c r="AS56" s="70" t="e">
        <f aca="false">$AR$7*$J$3*$J$5*$O56</f>
        <v>#N/A</v>
      </c>
      <c r="AT56" s="70" t="e">
        <f aca="false">$AT$7*$J$2*$J$5*$N56</f>
        <v>#N/A</v>
      </c>
      <c r="AU56" s="70" t="e">
        <f aca="false">$AT$7*$J$3*$J$5*$O56</f>
        <v>#N/A</v>
      </c>
      <c r="AV56" s="131" t="e">
        <f aca="false">SUM(AF56:AG56,AL56:AM56,AP56:AQ56)</f>
        <v>#N/A</v>
      </c>
      <c r="AW56" s="158" t="e">
        <f aca="false">SUM(AF56:AM56,AP56:AU56)</f>
        <v>#N/A</v>
      </c>
      <c r="AX56" s="131" t="e">
        <f aca="false">SUM(AF56:AU56)</f>
        <v>#N/A</v>
      </c>
      <c r="AY56" s="70" t="e">
        <f aca="false">$AY$7*$J$2*$J$5*$S56</f>
        <v>#N/A</v>
      </c>
      <c r="AZ56" s="70" t="e">
        <f aca="false">$AY$7*$J$3*$J$5*$T56</f>
        <v>#N/A</v>
      </c>
      <c r="BA56" s="70" t="e">
        <f aca="false">$BA$7*$J$2*$J$5*$S56</f>
        <v>#N/A</v>
      </c>
      <c r="BB56" s="70" t="e">
        <f aca="false">$BA$7*$J$3*$J$5*$T56</f>
        <v>#N/A</v>
      </c>
      <c r="BC56" s="70" t="e">
        <f aca="false">$BC$7*$J$2*$J$5*$S56</f>
        <v>#N/A</v>
      </c>
      <c r="BD56" s="70" t="e">
        <f aca="false">$BC$7*$J$3*$J$5*$T56</f>
        <v>#N/A</v>
      </c>
      <c r="BE56" s="70" t="e">
        <f aca="false">$BE$7*$J$2*$J$5*$S56</f>
        <v>#N/A</v>
      </c>
      <c r="BF56" s="70" t="e">
        <f aca="false">$BE$7*$J$3*$J$5*$T56</f>
        <v>#N/A</v>
      </c>
      <c r="BG56" s="70" t="e">
        <f aca="false">$BG$7*$J$2*$J$5*$S56</f>
        <v>#N/A</v>
      </c>
      <c r="BH56" s="70" t="e">
        <f aca="false">$BG$7*$J$3*$J$5*$T56</f>
        <v>#N/A</v>
      </c>
      <c r="BI56" s="70" t="e">
        <f aca="false">$BI$7*$J$2*$J$5*$S56</f>
        <v>#N/A</v>
      </c>
      <c r="BJ56" s="70" t="e">
        <f aca="false">$BI$7*$J$3*$J$5*$T56</f>
        <v>#N/A</v>
      </c>
      <c r="BK56" s="70" t="e">
        <f aca="false">$BK$7*$J$2*$J$5*$S56</f>
        <v>#N/A</v>
      </c>
      <c r="BL56" s="70" t="e">
        <f aca="false">$BK$7*$J$3*$J$5*$T56</f>
        <v>#N/A</v>
      </c>
      <c r="BM56" s="70" t="e">
        <f aca="false">$BM$7*$J$2*$J$5*$S56</f>
        <v>#N/A</v>
      </c>
      <c r="BN56" s="70" t="e">
        <f aca="false">$BM$7*$J$3*$J$5*$T56</f>
        <v>#N/A</v>
      </c>
      <c r="BO56" s="70" t="e">
        <f aca="false">$BO$7*$J$2*$J$5*$S56</f>
        <v>#N/A</v>
      </c>
      <c r="BP56" s="70" t="e">
        <f aca="false">$BO$7*$J$3*$J$5*$T56</f>
        <v>#N/A</v>
      </c>
      <c r="BQ56" s="70" t="e">
        <f aca="false">$BQ$7*$J$2*$J$5*$S56</f>
        <v>#N/A</v>
      </c>
      <c r="BR56" s="70" t="e">
        <f aca="false">$BQ$7*$J$3*$J$5*$T56</f>
        <v>#N/A</v>
      </c>
      <c r="BS56" s="70" t="e">
        <f aca="false">$BS$7*$J$2*$J$5*$S56</f>
        <v>#N/A</v>
      </c>
      <c r="BT56" s="70" t="e">
        <f aca="false">$BS$7*$J$3*$J$5*$T56</f>
        <v>#N/A</v>
      </c>
      <c r="BU56" s="70" t="e">
        <f aca="false">$BU$7*$J$2*$J$5*$S56</f>
        <v>#N/A</v>
      </c>
      <c r="BV56" s="70" t="e">
        <f aca="false">$BU$7*$J$3*$J$5*$T56</f>
        <v>#N/A</v>
      </c>
      <c r="BW56" s="382" t="e">
        <f aca="false">SUM(AY56:BF56,BI56:BL56)</f>
        <v>#N/A</v>
      </c>
      <c r="BX56" s="383" t="e">
        <f aca="false">SUM(AY56:BF56,BI56:BL56,BS56:BV56)</f>
        <v>#N/A</v>
      </c>
      <c r="BY56" s="25" t="e">
        <f aca="false">SUM(AY56:BV56)</f>
        <v>#N/A</v>
      </c>
      <c r="BZ56" s="70" t="e">
        <f aca="false">$BZ$7*$J$2*$J$5*$N56</f>
        <v>#N/A</v>
      </c>
      <c r="CA56" s="70" t="e">
        <f aca="false">$BZ$7*$J$3*$J$5*$O56</f>
        <v>#N/A</v>
      </c>
      <c r="CB56" s="70" t="e">
        <f aca="false">$CB$7*$J$2*$J$5*$N56</f>
        <v>#N/A</v>
      </c>
      <c r="CC56" s="70" t="e">
        <f aca="false">$CB$7*$J$3*$J$5*$O56</f>
        <v>#N/A</v>
      </c>
      <c r="CD56" s="70" t="e">
        <f aca="false">$CD$7*$J$2*$J$5*$N56</f>
        <v>#N/A</v>
      </c>
      <c r="CE56" s="70" t="e">
        <f aca="false">$CD$7*$J$3*$J$5*$O56</f>
        <v>#N/A</v>
      </c>
      <c r="CF56" s="131" t="e">
        <f aca="false">SUM(BZ56:CA56)</f>
        <v>#N/A</v>
      </c>
      <c r="CG56" s="383" t="e">
        <f aca="false">SUM(BZ56:CC56)</f>
        <v>#N/A</v>
      </c>
      <c r="CH56" s="131" t="e">
        <f aca="false">SUM(BZ56:CE56)</f>
        <v>#N/A</v>
      </c>
      <c r="CI56" s="70" t="e">
        <f aca="false">$CI$7*$J$2*$J$5*$AB56</f>
        <v>#N/A</v>
      </c>
      <c r="CJ56" s="70" t="e">
        <f aca="false">$CI$7*$J$3*$J$5*$AC56</f>
        <v>#N/A</v>
      </c>
      <c r="CK56" s="70" t="e">
        <f aca="false">$CK$7*$J$2*$J$5*$AB56</f>
        <v>#N/A</v>
      </c>
      <c r="CL56" s="70" t="e">
        <f aca="false">$CK$7*$J$3*$J$5*$AC56</f>
        <v>#N/A</v>
      </c>
      <c r="CM56" s="70" t="e">
        <f aca="false">$CM$7*$J$2*$J$5*$AB56</f>
        <v>#N/A</v>
      </c>
      <c r="CN56" s="70" t="e">
        <f aca="false">$CM$7*$J$3*$J$5*$AC56</f>
        <v>#N/A</v>
      </c>
      <c r="CO56" s="70" t="e">
        <f aca="false">$CO$7*$J$2*$J$5*$AB56</f>
        <v>#N/A</v>
      </c>
      <c r="CP56" s="70" t="e">
        <f aca="false">$CO$7*$J$3*$J$5*$AC56</f>
        <v>#N/A</v>
      </c>
      <c r="CQ56" s="70" t="e">
        <f aca="false">$CQ$7*$J$2*$J$5*$AB56</f>
        <v>#N/A</v>
      </c>
      <c r="CR56" s="70" t="e">
        <f aca="false">$CQ$7*$J$3*$J$5*$AC56</f>
        <v>#N/A</v>
      </c>
      <c r="CS56" s="70" t="e">
        <f aca="false">$CS$7*$J$2*$J$5*$AB56</f>
        <v>#N/A</v>
      </c>
      <c r="CT56" s="70" t="e">
        <f aca="false">$CS$7*$J$3*$J$5*$AC56</f>
        <v>#N/A</v>
      </c>
      <c r="CU56" s="70" t="e">
        <f aca="false">$CU$7*$J$2*$J$5*$AB56</f>
        <v>#N/A</v>
      </c>
      <c r="CV56" s="70" t="e">
        <f aca="false">$CU$7*$J$3*$J$5*$AC56</f>
        <v>#N/A</v>
      </c>
      <c r="CW56" s="70" t="e">
        <f aca="false">$CW$7*$J$2*$J$5*$AB56</f>
        <v>#N/A</v>
      </c>
      <c r="CX56" s="70" t="e">
        <f aca="false">$CW$7*$J$3*$J$5*$AC56</f>
        <v>#N/A</v>
      </c>
      <c r="CY56" s="70" t="e">
        <f aca="false">$CY$7*$J$2*$J$5*$AB56</f>
        <v>#N/A</v>
      </c>
      <c r="CZ56" s="70" t="e">
        <f aca="false">$CY$7*$J$3*$J$5*$AC56</f>
        <v>#N/A</v>
      </c>
      <c r="DA56" s="70" t="e">
        <f aca="false">$DA$7*$J$2*$J$5*$AB56</f>
        <v>#N/A</v>
      </c>
      <c r="DB56" s="70" t="e">
        <f aca="false">$DA$7*$J$3*$J$5*$AC56</f>
        <v>#N/A</v>
      </c>
      <c r="DC56" s="70"/>
      <c r="DD56" s="70"/>
      <c r="DE56" s="70" t="e">
        <f aca="false">$DF$7*$J$2*$J$5*$AB56</f>
        <v>#N/A</v>
      </c>
      <c r="DF56" s="70" t="e">
        <f aca="false">$DF$7*$J$3*$J$5*$AC56</f>
        <v>#N/A</v>
      </c>
      <c r="DG56" s="70" t="e">
        <f aca="false">$DG$7*$J$2*$J$5*$AB56</f>
        <v>#N/A</v>
      </c>
      <c r="DH56" s="70" t="e">
        <f aca="false">$DG$7*$J$3*$J$5*$AC56</f>
        <v>#N/A</v>
      </c>
      <c r="DI56" s="70" t="e">
        <f aca="false">$DI$7*$J$2*$J$5*$AB56</f>
        <v>#N/A</v>
      </c>
      <c r="DJ56" s="70" t="e">
        <f aca="false">$DI$7*$J$3*$J$5*$AC56</f>
        <v>#N/A</v>
      </c>
      <c r="DK56" s="70" t="e">
        <f aca="false">$DK$7*$J$2*$J$5*$AB56</f>
        <v>#N/A</v>
      </c>
      <c r="DL56" s="70" t="e">
        <f aca="false">$DK$7*$J$3*$J$5*$AC56</f>
        <v>#N/A</v>
      </c>
      <c r="DM56" s="70" t="e">
        <f aca="false">$DM$7*$J$2*$J$5*$AB56</f>
        <v>#N/A</v>
      </c>
      <c r="DN56" s="70" t="e">
        <f aca="false">$DM$7*$J$3*$J$5*$AC56</f>
        <v>#N/A</v>
      </c>
      <c r="DO56" s="70" t="e">
        <f aca="false">$DO$7*$J$2*$J$5*$AB56</f>
        <v>#N/A</v>
      </c>
      <c r="DP56" s="70" t="e">
        <f aca="false">$DO$7*$J$3*$J$5*$AC56</f>
        <v>#N/A</v>
      </c>
      <c r="DQ56" s="70" t="e">
        <f aca="false">$DQ$7*$J$2*$J$5*$AB56</f>
        <v>#N/A</v>
      </c>
      <c r="DR56" s="70" t="e">
        <f aca="false">$DQ$7*$J$3*$J$5*$AC56</f>
        <v>#N/A</v>
      </c>
      <c r="DS56" s="131" t="e">
        <f aca="false">SUM(CI56:CR56,CW56:CX56,DG56:DH56)</f>
        <v>#N/A</v>
      </c>
      <c r="DT56" s="25" t="e">
        <f aca="false">SUM(CI56:CZ56,DC56:DL56)</f>
        <v>#N/A</v>
      </c>
      <c r="DU56" s="131" t="e">
        <f aca="false">SUM(CI56:DR56)</f>
        <v>#N/A</v>
      </c>
      <c r="DZ56" s="70" t="e">
        <f aca="false">$DZ$7*$J$2*$J$5*$AB56</f>
        <v>#N/A</v>
      </c>
      <c r="EA56" s="70" t="e">
        <f aca="false">$DZ$7*$J$3*$J$5*$AC56</f>
        <v>#N/A</v>
      </c>
      <c r="EB56" s="70" t="e">
        <f aca="false">$EB$7*$J$2*$J$5*$AB56</f>
        <v>#N/A</v>
      </c>
      <c r="EC56" s="70" t="e">
        <f aca="false">$EB$7*$J$3*$J$5*$AC56</f>
        <v>#N/A</v>
      </c>
      <c r="ED56" s="70" t="e">
        <f aca="false">$ED$7*$J$2*$J$5*$AB56</f>
        <v>#N/A</v>
      </c>
      <c r="EE56" s="70" t="e">
        <f aca="false">$ED$7*$J$3*$J$5*$AC56</f>
        <v>#N/A</v>
      </c>
      <c r="EF56" s="70" t="e">
        <f aca="false">$EF$7*$J$2*$J$5*$AB56</f>
        <v>#N/A</v>
      </c>
      <c r="EG56" s="70" t="e">
        <f aca="false">$EF$7*$J$3*$J$5*$AC56</f>
        <v>#N/A</v>
      </c>
      <c r="EH56" s="70" t="e">
        <f aca="false">$EH$7*$J$2*$J$5*$AB56</f>
        <v>#N/A</v>
      </c>
      <c r="EI56" s="70" t="e">
        <f aca="false">$EH$7*$J$3*$J$5*$AC56</f>
        <v>#N/A</v>
      </c>
      <c r="EJ56" s="70" t="e">
        <f aca="false">$EJ$7*$J$2*$J$5*$AB56</f>
        <v>#N/A</v>
      </c>
      <c r="EK56" s="70" t="e">
        <f aca="false">$EJ$7*$J$3*$J$5*$AC56</f>
        <v>#N/A</v>
      </c>
      <c r="EL56" s="70" t="e">
        <f aca="false">$EL$7*$J$2*$J$5*$AB56</f>
        <v>#N/A</v>
      </c>
      <c r="EM56" s="70" t="e">
        <f aca="false">$EL$7*$J$3*$J$5*$AC56</f>
        <v>#N/A</v>
      </c>
      <c r="EN56" s="131" t="e">
        <f aca="false">SUM(EB56:EC56)</f>
        <v>#N/A</v>
      </c>
      <c r="EO56" s="25" t="e">
        <f aca="false">SUM(EB56:EE56,EJ56:EM56)</f>
        <v>#N/A</v>
      </c>
      <c r="EP56" s="25" t="e">
        <f aca="false">SUM(DZ56:EM56)</f>
        <v>#N/A</v>
      </c>
    </row>
    <row r="57" customFormat="false" ht="11.25" hidden="false" customHeight="false" outlineLevel="0" collapsed="false">
      <c r="A57" s="51" t="e">
        <f aca="false">VLOOKUP($D57,Curves!$A$2:$I$1700,9)</f>
        <v>#N/A</v>
      </c>
      <c r="B57" s="83" t="e">
        <f aca="false">(1+($A57/2))^(-2*($D57-$A$1)/365.25)</f>
        <v>#N/A</v>
      </c>
      <c r="C57" s="83" t="n">
        <f aca="false">D58-D57</f>
        <v>28</v>
      </c>
      <c r="D57" s="374" t="n">
        <v>38384</v>
      </c>
      <c r="E57" s="375" t="e">
        <f aca="false">VLOOKUP($D57,Curves!$A$2:$H$1700,2)*$B57</f>
        <v>#N/A</v>
      </c>
      <c r="F57" s="51" t="e">
        <f aca="false">VLOOKUP($D57,Curves!$A$2:$H$1700,3)*$B57</f>
        <v>#N/A</v>
      </c>
      <c r="G57" s="51" t="e">
        <f aca="false">VLOOKUP($D57,Curves!$A$2:$H$1700,7)*$B57</f>
        <v>#N/A</v>
      </c>
      <c r="H57" s="51" t="e">
        <f aca="false">VLOOKUP($D57,Curves!$A$2:$H$1700,5)*$B57</f>
        <v>#N/A</v>
      </c>
      <c r="I57" s="51" t="e">
        <f aca="false">VLOOKUP($D57,Curves!$A$2:$H$1700,4)*$B57</f>
        <v>#N/A</v>
      </c>
      <c r="J57" s="376" t="e">
        <f aca="false">VLOOKUP($D57,Curves!$A$2:$H$1700,8)*$B57</f>
        <v>#N/A</v>
      </c>
      <c r="K57" s="51" t="e">
        <f aca="false">($E57+$I57)*$J$5+$J$4</f>
        <v>#N/A</v>
      </c>
      <c r="L57" s="377" t="e">
        <f aca="false">VLOOKUP($D57,Curves!$N$2:$T$2600,2)*$B57</f>
        <v>#N/A</v>
      </c>
      <c r="M57" s="241" t="e">
        <f aca="false">VLOOKUP($D57,Curves!$N$2:$T$2600,3)*$B57</f>
        <v>#N/A</v>
      </c>
      <c r="N57" s="378" t="e">
        <f aca="false">IF($K57&lt;$L57,1,0)</f>
        <v>#N/A</v>
      </c>
      <c r="O57" s="379" t="e">
        <f aca="false">IF($K57&lt;$M57,1,0)</f>
        <v>#N/A</v>
      </c>
      <c r="P57" s="375" t="e">
        <f aca="false">($E57+J57)*$J$5+$J$4</f>
        <v>#N/A</v>
      </c>
      <c r="Q57" s="377" t="e">
        <f aca="false">VLOOKUP($D57,Curves!$N$2:$T$2600,4)*$B57</f>
        <v>#N/A</v>
      </c>
      <c r="R57" s="241" t="e">
        <f aca="false">VLOOKUP($D57,Curves!$N$2:$T$2600,5)*$B57</f>
        <v>#N/A</v>
      </c>
      <c r="S57" s="378" t="e">
        <f aca="false">IF($P57&lt;$Q57,1,0)</f>
        <v>#N/A</v>
      </c>
      <c r="T57" s="379" t="e">
        <f aca="false">IF($P57&lt;$R57,1,0)</f>
        <v>#N/A</v>
      </c>
      <c r="U57" s="380" t="e">
        <f aca="false">($E57+G57)*$J$5+$J$4</f>
        <v>#N/A</v>
      </c>
      <c r="V57" s="380" t="e">
        <f aca="false">($E57+H57)*$J$5+$J$4</f>
        <v>#N/A</v>
      </c>
      <c r="W57" s="380" t="e">
        <f aca="false">($E57+I57)*$J$5+$J$4</f>
        <v>#N/A</v>
      </c>
      <c r="X57" s="269" t="e">
        <f aca="false">VLOOKUP($D57,[5]CurveFetch!$D$8:$S$13000,16,0)*$B57</f>
        <v>#N/A</v>
      </c>
      <c r="Y57" s="241" t="e">
        <f aca="false">VLOOKUP($D57,Curves!$N$2:$T$2600,7)*$B57</f>
        <v>#N/A</v>
      </c>
      <c r="Z57" s="381" t="e">
        <f aca="false">IF($U57&lt;$X57,1,0)</f>
        <v>#N/A</v>
      </c>
      <c r="AA57" s="378" t="e">
        <f aca="false">IF($U57&lt;$Y57,1,0)</f>
        <v>#N/A</v>
      </c>
      <c r="AB57" s="378" t="e">
        <f aca="false">IF($V57&lt;$X57,1,0)</f>
        <v>#N/A</v>
      </c>
      <c r="AC57" s="378" t="e">
        <f aca="false">IF($V57&lt;$X57,1,0)</f>
        <v>#N/A</v>
      </c>
      <c r="AD57" s="378" t="e">
        <f aca="false">IF($W57&lt;$X57,1,0)</f>
        <v>#N/A</v>
      </c>
      <c r="AE57" s="379" t="e">
        <f aca="false">IF($W57&lt;$Y57,1,0)</f>
        <v>#N/A</v>
      </c>
      <c r="AF57" s="70" t="e">
        <f aca="false">$AF$7*$J$2*$J$5*$N57</f>
        <v>#N/A</v>
      </c>
      <c r="AG57" s="70" t="e">
        <f aca="false">$AF$7*$J$2*$J$5*$O57</f>
        <v>#N/A</v>
      </c>
      <c r="AH57" s="70" t="e">
        <f aca="false">$AH$7*$J$2*$J$5*$N57</f>
        <v>#N/A</v>
      </c>
      <c r="AI57" s="70" t="e">
        <f aca="false">$AH$7*$J$2*$J$5*$O57</f>
        <v>#N/A</v>
      </c>
      <c r="AJ57" s="70" t="e">
        <f aca="false">$AJ$7*$J$2*$J$5*$N57</f>
        <v>#N/A</v>
      </c>
      <c r="AK57" s="70" t="e">
        <f aca="false">$AJ$7*$J$2*$J$5*$O57</f>
        <v>#N/A</v>
      </c>
      <c r="AL57" s="70" t="e">
        <f aca="false">$AL$7*$J$2*$J$5*$N57</f>
        <v>#N/A</v>
      </c>
      <c r="AM57" s="70" t="e">
        <f aca="false">$AL$7*$J$3*$J$5*$O57</f>
        <v>#N/A</v>
      </c>
      <c r="AN57" s="70" t="e">
        <f aca="false">$AN$7*$J$2*$J$5*$N57</f>
        <v>#N/A</v>
      </c>
      <c r="AO57" s="70" t="e">
        <f aca="false">$AN$7*$J$3*$J$5*$O57</f>
        <v>#N/A</v>
      </c>
      <c r="AP57" s="70" t="e">
        <f aca="false">$AP$7*$J$2*$J$5*$N57</f>
        <v>#N/A</v>
      </c>
      <c r="AQ57" s="70" t="e">
        <f aca="false">$AN$7*$J$3*$J$5*$O57</f>
        <v>#N/A</v>
      </c>
      <c r="AR57" s="70" t="e">
        <f aca="false">$AR$7*$J$2*$J$5*$N57</f>
        <v>#N/A</v>
      </c>
      <c r="AS57" s="70" t="e">
        <f aca="false">$AR$7*$J$3*$J$5*$O57</f>
        <v>#N/A</v>
      </c>
      <c r="AT57" s="70" t="e">
        <f aca="false">$AT$7*$J$2*$J$5*$N57</f>
        <v>#N/A</v>
      </c>
      <c r="AU57" s="70" t="e">
        <f aca="false">$AT$7*$J$3*$J$5*$O57</f>
        <v>#N/A</v>
      </c>
      <c r="AV57" s="131" t="e">
        <f aca="false">SUM(AF57:AG57,AL57:AM57,AP57:AQ57)</f>
        <v>#N/A</v>
      </c>
      <c r="AW57" s="158" t="e">
        <f aca="false">SUM(AF57:AM57,AP57:AU57)</f>
        <v>#N/A</v>
      </c>
      <c r="AX57" s="131" t="e">
        <f aca="false">SUM(AF57:AU57)</f>
        <v>#N/A</v>
      </c>
      <c r="AY57" s="70" t="e">
        <f aca="false">$AY$7*$J$2*$J$5*$S57</f>
        <v>#N/A</v>
      </c>
      <c r="AZ57" s="70" t="e">
        <f aca="false">$AY$7*$J$3*$J$5*$T57</f>
        <v>#N/A</v>
      </c>
      <c r="BA57" s="70" t="e">
        <f aca="false">$BA$7*$J$2*$J$5*$S57</f>
        <v>#N/A</v>
      </c>
      <c r="BB57" s="70" t="e">
        <f aca="false">$BA$7*$J$3*$J$5*$T57</f>
        <v>#N/A</v>
      </c>
      <c r="BC57" s="70" t="e">
        <f aca="false">$BC$7*$J$2*$J$5*$S57</f>
        <v>#N/A</v>
      </c>
      <c r="BD57" s="70" t="e">
        <f aca="false">$BC$7*$J$3*$J$5*$T57</f>
        <v>#N/A</v>
      </c>
      <c r="BE57" s="70" t="e">
        <f aca="false">$BE$7*$J$2*$J$5*$S57</f>
        <v>#N/A</v>
      </c>
      <c r="BF57" s="70" t="e">
        <f aca="false">$BE$7*$J$3*$J$5*$T57</f>
        <v>#N/A</v>
      </c>
      <c r="BG57" s="70" t="e">
        <f aca="false">$BG$7*$J$2*$J$5*$S57</f>
        <v>#N/A</v>
      </c>
      <c r="BH57" s="70" t="e">
        <f aca="false">$BG$7*$J$3*$J$5*$T57</f>
        <v>#N/A</v>
      </c>
      <c r="BI57" s="70" t="e">
        <f aca="false">$BI$7*$J$2*$J$5*$S57</f>
        <v>#N/A</v>
      </c>
      <c r="BJ57" s="70" t="e">
        <f aca="false">$BI$7*$J$3*$J$5*$T57</f>
        <v>#N/A</v>
      </c>
      <c r="BK57" s="70" t="e">
        <f aca="false">$BK$7*$J$2*$J$5*$S57</f>
        <v>#N/A</v>
      </c>
      <c r="BL57" s="70" t="e">
        <f aca="false">$BK$7*$J$3*$J$5*$T57</f>
        <v>#N/A</v>
      </c>
      <c r="BM57" s="70" t="e">
        <f aca="false">$BM$7*$J$2*$J$5*$S57</f>
        <v>#N/A</v>
      </c>
      <c r="BN57" s="70" t="e">
        <f aca="false">$BM$7*$J$3*$J$5*$T57</f>
        <v>#N/A</v>
      </c>
      <c r="BO57" s="70" t="e">
        <f aca="false">$BO$7*$J$2*$J$5*$S57</f>
        <v>#N/A</v>
      </c>
      <c r="BP57" s="70" t="e">
        <f aca="false">$BO$7*$J$3*$J$5*$T57</f>
        <v>#N/A</v>
      </c>
      <c r="BQ57" s="70" t="e">
        <f aca="false">$BQ$7*$J$2*$J$5*$S57</f>
        <v>#N/A</v>
      </c>
      <c r="BR57" s="70" t="e">
        <f aca="false">$BQ$7*$J$3*$J$5*$T57</f>
        <v>#N/A</v>
      </c>
      <c r="BS57" s="70" t="e">
        <f aca="false">$BS$7*$J$2*$J$5*$S57</f>
        <v>#N/A</v>
      </c>
      <c r="BT57" s="70" t="e">
        <f aca="false">$BS$7*$J$3*$J$5*$T57</f>
        <v>#N/A</v>
      </c>
      <c r="BU57" s="70" t="e">
        <f aca="false">$BU$7*$J$2*$J$5*$S57</f>
        <v>#N/A</v>
      </c>
      <c r="BV57" s="70" t="e">
        <f aca="false">$BU$7*$J$3*$J$5*$T57</f>
        <v>#N/A</v>
      </c>
      <c r="BW57" s="382" t="e">
        <f aca="false">SUM(AY57:BF57,BI57:BL57)</f>
        <v>#N/A</v>
      </c>
      <c r="BX57" s="383" t="e">
        <f aca="false">SUM(AY57:BF57,BI57:BL57,BS57:BV57)</f>
        <v>#N/A</v>
      </c>
      <c r="BY57" s="25" t="e">
        <f aca="false">SUM(AY57:BV57)</f>
        <v>#N/A</v>
      </c>
      <c r="BZ57" s="70" t="e">
        <f aca="false">$BZ$7*$J$2*$J$5*$N57</f>
        <v>#N/A</v>
      </c>
      <c r="CA57" s="70" t="e">
        <f aca="false">$BZ$7*$J$3*$J$5*$O57</f>
        <v>#N/A</v>
      </c>
      <c r="CB57" s="70" t="e">
        <f aca="false">$CB$7*$J$2*$J$5*$N57</f>
        <v>#N/A</v>
      </c>
      <c r="CC57" s="70" t="e">
        <f aca="false">$CB$7*$J$3*$J$5*$O57</f>
        <v>#N/A</v>
      </c>
      <c r="CD57" s="70" t="e">
        <f aca="false">$CD$7*$J$2*$J$5*$N57</f>
        <v>#N/A</v>
      </c>
      <c r="CE57" s="70" t="e">
        <f aca="false">$CD$7*$J$3*$J$5*$O57</f>
        <v>#N/A</v>
      </c>
      <c r="CF57" s="131" t="e">
        <f aca="false">SUM(BZ57:CA57)</f>
        <v>#N/A</v>
      </c>
      <c r="CG57" s="383" t="e">
        <f aca="false">SUM(BZ57:CC57)</f>
        <v>#N/A</v>
      </c>
      <c r="CH57" s="131" t="e">
        <f aca="false">SUM(BZ57:CE57)</f>
        <v>#N/A</v>
      </c>
      <c r="CI57" s="70" t="e">
        <f aca="false">$CI$7*$J$2*$J$5*$AB57</f>
        <v>#N/A</v>
      </c>
      <c r="CJ57" s="70" t="e">
        <f aca="false">$CI$7*$J$3*$J$5*$AC57</f>
        <v>#N/A</v>
      </c>
      <c r="CK57" s="70" t="e">
        <f aca="false">$CK$7*$J$2*$J$5*$AB57</f>
        <v>#N/A</v>
      </c>
      <c r="CL57" s="70" t="e">
        <f aca="false">$CK$7*$J$3*$J$5*$AC57</f>
        <v>#N/A</v>
      </c>
      <c r="CM57" s="70" t="e">
        <f aca="false">$CM$7*$J$2*$J$5*$AB57</f>
        <v>#N/A</v>
      </c>
      <c r="CN57" s="70" t="e">
        <f aca="false">$CM$7*$J$3*$J$5*$AC57</f>
        <v>#N/A</v>
      </c>
      <c r="CO57" s="70" t="e">
        <f aca="false">$CO$7*$J$2*$J$5*$AB57</f>
        <v>#N/A</v>
      </c>
      <c r="CP57" s="70" t="e">
        <f aca="false">$CO$7*$J$3*$J$5*$AC57</f>
        <v>#N/A</v>
      </c>
      <c r="CQ57" s="70" t="e">
        <f aca="false">$CQ$7*$J$2*$J$5*$AB57</f>
        <v>#N/A</v>
      </c>
      <c r="CR57" s="70" t="e">
        <f aca="false">$CQ$7*$J$3*$J$5*$AC57</f>
        <v>#N/A</v>
      </c>
      <c r="CS57" s="70" t="e">
        <f aca="false">$CS$7*$J$2*$J$5*$AB57</f>
        <v>#N/A</v>
      </c>
      <c r="CT57" s="70" t="e">
        <f aca="false">$CS$7*$J$3*$J$5*$AC57</f>
        <v>#N/A</v>
      </c>
      <c r="CU57" s="70" t="e">
        <f aca="false">$CU$7*$J$2*$J$5*$AB57</f>
        <v>#N/A</v>
      </c>
      <c r="CV57" s="70" t="e">
        <f aca="false">$CU$7*$J$3*$J$5*$AC57</f>
        <v>#N/A</v>
      </c>
      <c r="CW57" s="70" t="e">
        <f aca="false">$CW$7*$J$2*$J$5*$AB57</f>
        <v>#N/A</v>
      </c>
      <c r="CX57" s="70" t="e">
        <f aca="false">$CW$7*$J$3*$J$5*$AC57</f>
        <v>#N/A</v>
      </c>
      <c r="CY57" s="70" t="e">
        <f aca="false">$CY$7*$J$2*$J$5*$AB57</f>
        <v>#N/A</v>
      </c>
      <c r="CZ57" s="70" t="e">
        <f aca="false">$CY$7*$J$3*$J$5*$AC57</f>
        <v>#N/A</v>
      </c>
      <c r="DA57" s="70" t="e">
        <f aca="false">$DA$7*$J$2*$J$5*$AB57</f>
        <v>#N/A</v>
      </c>
      <c r="DB57" s="70" t="e">
        <f aca="false">$DA$7*$J$3*$J$5*$AC57</f>
        <v>#N/A</v>
      </c>
      <c r="DC57" s="70"/>
      <c r="DD57" s="70"/>
      <c r="DE57" s="70" t="e">
        <f aca="false">$DF$7*$J$2*$J$5*$AB57</f>
        <v>#N/A</v>
      </c>
      <c r="DF57" s="70" t="e">
        <f aca="false">$DF$7*$J$3*$J$5*$AC57</f>
        <v>#N/A</v>
      </c>
      <c r="DG57" s="70" t="e">
        <f aca="false">$DG$7*$J$2*$J$5*$AB57</f>
        <v>#N/A</v>
      </c>
      <c r="DH57" s="70" t="e">
        <f aca="false">$DG$7*$J$3*$J$5*$AC57</f>
        <v>#N/A</v>
      </c>
      <c r="DI57" s="70" t="e">
        <f aca="false">$DI$7*$J$2*$J$5*$AB57</f>
        <v>#N/A</v>
      </c>
      <c r="DJ57" s="70" t="e">
        <f aca="false">$DI$7*$J$3*$J$5*$AC57</f>
        <v>#N/A</v>
      </c>
      <c r="DK57" s="70" t="e">
        <f aca="false">$DK$7*$J$2*$J$5*$AB57</f>
        <v>#N/A</v>
      </c>
      <c r="DL57" s="70" t="e">
        <f aca="false">$DK$7*$J$3*$J$5*$AC57</f>
        <v>#N/A</v>
      </c>
      <c r="DM57" s="70" t="e">
        <f aca="false">$DM$7*$J$2*$J$5*$AB57</f>
        <v>#N/A</v>
      </c>
      <c r="DN57" s="70" t="e">
        <f aca="false">$DM$7*$J$3*$J$5*$AC57</f>
        <v>#N/A</v>
      </c>
      <c r="DO57" s="70" t="e">
        <f aca="false">$DO$7*$J$2*$J$5*$AB57</f>
        <v>#N/A</v>
      </c>
      <c r="DP57" s="70" t="e">
        <f aca="false">$DO$7*$J$3*$J$5*$AC57</f>
        <v>#N/A</v>
      </c>
      <c r="DQ57" s="70" t="e">
        <f aca="false">$DQ$7*$J$2*$J$5*$AB57</f>
        <v>#N/A</v>
      </c>
      <c r="DR57" s="70" t="e">
        <f aca="false">$DQ$7*$J$3*$J$5*$AC57</f>
        <v>#N/A</v>
      </c>
      <c r="DS57" s="131" t="e">
        <f aca="false">SUM(CI57:CR57,CW57:CX57,DG57:DH57)</f>
        <v>#N/A</v>
      </c>
      <c r="DT57" s="25" t="e">
        <f aca="false">SUM(CI57:CZ57,DC57:DL57)</f>
        <v>#N/A</v>
      </c>
      <c r="DU57" s="131" t="e">
        <f aca="false">SUM(CI57:DR57)</f>
        <v>#N/A</v>
      </c>
      <c r="DZ57" s="70" t="e">
        <f aca="false">$DZ$7*$J$2*$J$5*$AB57</f>
        <v>#N/A</v>
      </c>
      <c r="EA57" s="70" t="e">
        <f aca="false">$DZ$7*$J$3*$J$5*$AC57</f>
        <v>#N/A</v>
      </c>
      <c r="EB57" s="70" t="e">
        <f aca="false">$EB$7*$J$2*$J$5*$AB57</f>
        <v>#N/A</v>
      </c>
      <c r="EC57" s="70" t="e">
        <f aca="false">$EB$7*$J$3*$J$5*$AC57</f>
        <v>#N/A</v>
      </c>
      <c r="ED57" s="70" t="e">
        <f aca="false">$ED$7*$J$2*$J$5*$AB57</f>
        <v>#N/A</v>
      </c>
      <c r="EE57" s="70" t="e">
        <f aca="false">$ED$7*$J$3*$J$5*$AC57</f>
        <v>#N/A</v>
      </c>
      <c r="EF57" s="70" t="e">
        <f aca="false">$EF$7*$J$2*$J$5*$AB57</f>
        <v>#N/A</v>
      </c>
      <c r="EG57" s="70" t="e">
        <f aca="false">$EF$7*$J$3*$J$5*$AC57</f>
        <v>#N/A</v>
      </c>
      <c r="EH57" s="70" t="e">
        <f aca="false">$EH$7*$J$2*$J$5*$AB57</f>
        <v>#N/A</v>
      </c>
      <c r="EI57" s="70" t="e">
        <f aca="false">$EH$7*$J$3*$J$5*$AC57</f>
        <v>#N/A</v>
      </c>
      <c r="EJ57" s="70" t="e">
        <f aca="false">$EJ$7*$J$2*$J$5*$AB57</f>
        <v>#N/A</v>
      </c>
      <c r="EK57" s="70" t="e">
        <f aca="false">$EJ$7*$J$3*$J$5*$AC57</f>
        <v>#N/A</v>
      </c>
      <c r="EL57" s="70" t="e">
        <f aca="false">$EL$7*$J$2*$J$5*$AB57</f>
        <v>#N/A</v>
      </c>
      <c r="EM57" s="70" t="e">
        <f aca="false">$EL$7*$J$3*$J$5*$AC57</f>
        <v>#N/A</v>
      </c>
      <c r="EN57" s="131" t="e">
        <f aca="false">SUM(EB57:EC57)</f>
        <v>#N/A</v>
      </c>
      <c r="EO57" s="25" t="e">
        <f aca="false">SUM(EB57:EE57,EJ57:EM57)</f>
        <v>#N/A</v>
      </c>
      <c r="EP57" s="25" t="e">
        <f aca="false">SUM(DZ57:EM57)</f>
        <v>#N/A</v>
      </c>
    </row>
    <row r="58" customFormat="false" ht="11.25" hidden="false" customHeight="false" outlineLevel="0" collapsed="false">
      <c r="A58" s="51" t="e">
        <f aca="false">VLOOKUP($D58,Curves!$A$2:$I$1700,9)</f>
        <v>#N/A</v>
      </c>
      <c r="B58" s="83" t="e">
        <f aca="false">(1+($A58/2))^(-2*($D58-$A$1)/365.25)</f>
        <v>#N/A</v>
      </c>
      <c r="C58" s="83" t="n">
        <f aca="false">D59-D58</f>
        <v>31</v>
      </c>
      <c r="D58" s="374" t="n">
        <v>38412</v>
      </c>
      <c r="E58" s="375" t="e">
        <f aca="false">VLOOKUP($D58,Curves!$A$2:$H$1700,2)*$B58</f>
        <v>#N/A</v>
      </c>
      <c r="F58" s="51" t="e">
        <f aca="false">VLOOKUP($D58,Curves!$A$2:$H$1700,3)*$B58</f>
        <v>#N/A</v>
      </c>
      <c r="G58" s="51" t="e">
        <f aca="false">VLOOKUP($D58,Curves!$A$2:$H$1700,7)*$B58</f>
        <v>#N/A</v>
      </c>
      <c r="H58" s="51" t="e">
        <f aca="false">VLOOKUP($D58,Curves!$A$2:$H$1700,5)*$B58</f>
        <v>#N/A</v>
      </c>
      <c r="I58" s="51" t="e">
        <f aca="false">VLOOKUP($D58,Curves!$A$2:$H$1700,4)*$B58</f>
        <v>#N/A</v>
      </c>
      <c r="J58" s="376" t="e">
        <f aca="false">VLOOKUP($D58,Curves!$A$2:$H$1700,8)*$B58</f>
        <v>#N/A</v>
      </c>
      <c r="K58" s="51" t="e">
        <f aca="false">($E58+$I58)*$J$5+$J$4</f>
        <v>#N/A</v>
      </c>
      <c r="L58" s="377" t="e">
        <f aca="false">VLOOKUP($D58,Curves!$N$2:$T$2600,2)*$B58</f>
        <v>#N/A</v>
      </c>
      <c r="M58" s="241" t="e">
        <f aca="false">VLOOKUP($D58,Curves!$N$2:$T$2600,3)*$B58</f>
        <v>#N/A</v>
      </c>
      <c r="N58" s="378" t="e">
        <f aca="false">IF($K58&lt;$L58,1,0)</f>
        <v>#N/A</v>
      </c>
      <c r="O58" s="379" t="e">
        <f aca="false">IF($K58&lt;$M58,1,0)</f>
        <v>#N/A</v>
      </c>
      <c r="P58" s="375" t="e">
        <f aca="false">($E58+J58)*$J$5+$J$4</f>
        <v>#N/A</v>
      </c>
      <c r="Q58" s="377" t="e">
        <f aca="false">VLOOKUP($D58,Curves!$N$2:$T$2600,4)*$B58</f>
        <v>#N/A</v>
      </c>
      <c r="R58" s="241" t="e">
        <f aca="false">VLOOKUP($D58,Curves!$N$2:$T$2600,5)*$B58</f>
        <v>#N/A</v>
      </c>
      <c r="S58" s="378" t="e">
        <f aca="false">IF($P58&lt;$Q58,1,0)</f>
        <v>#N/A</v>
      </c>
      <c r="T58" s="379" t="e">
        <f aca="false">IF($P58&lt;$R58,1,0)</f>
        <v>#N/A</v>
      </c>
      <c r="U58" s="380" t="e">
        <f aca="false">($E58+G58)*$J$5+$J$4</f>
        <v>#N/A</v>
      </c>
      <c r="V58" s="380" t="e">
        <f aca="false">($E58+H58)*$J$5+$J$4</f>
        <v>#N/A</v>
      </c>
      <c r="W58" s="380" t="e">
        <f aca="false">($E58+I58)*$J$5+$J$4</f>
        <v>#N/A</v>
      </c>
      <c r="X58" s="269" t="e">
        <f aca="false">VLOOKUP($D58,[5]CurveFetch!$D$8:$S$13000,16,0)*$B58</f>
        <v>#N/A</v>
      </c>
      <c r="Y58" s="241" t="e">
        <f aca="false">VLOOKUP($D58,Curves!$N$2:$T$2600,7)*$B58</f>
        <v>#N/A</v>
      </c>
      <c r="Z58" s="381" t="e">
        <f aca="false">IF($U58&lt;$X58,1,0)</f>
        <v>#N/A</v>
      </c>
      <c r="AA58" s="378" t="e">
        <f aca="false">IF($U58&lt;$Y58,1,0)</f>
        <v>#N/A</v>
      </c>
      <c r="AB58" s="378" t="e">
        <f aca="false">IF($V58&lt;$X58,1,0)</f>
        <v>#N/A</v>
      </c>
      <c r="AC58" s="378" t="e">
        <f aca="false">IF($V58&lt;$X58,1,0)</f>
        <v>#N/A</v>
      </c>
      <c r="AD58" s="378" t="e">
        <f aca="false">IF($W58&lt;$X58,1,0)</f>
        <v>#N/A</v>
      </c>
      <c r="AE58" s="379" t="e">
        <f aca="false">IF($W58&lt;$Y58,1,0)</f>
        <v>#N/A</v>
      </c>
      <c r="AF58" s="70" t="e">
        <f aca="false">$AF$7*$J$2*$J$5*$N58</f>
        <v>#N/A</v>
      </c>
      <c r="AG58" s="70" t="e">
        <f aca="false">$AF$7*$J$2*$J$5*$O58</f>
        <v>#N/A</v>
      </c>
      <c r="AH58" s="70" t="e">
        <f aca="false">$AH$7*$J$2*$J$5*$N58</f>
        <v>#N/A</v>
      </c>
      <c r="AI58" s="70" t="e">
        <f aca="false">$AH$7*$J$2*$J$5*$O58</f>
        <v>#N/A</v>
      </c>
      <c r="AJ58" s="70" t="e">
        <f aca="false">$AJ$7*$J$2*$J$5*$N58</f>
        <v>#N/A</v>
      </c>
      <c r="AK58" s="70" t="e">
        <f aca="false">$AJ$7*$J$2*$J$5*$O58</f>
        <v>#N/A</v>
      </c>
      <c r="AL58" s="70" t="e">
        <f aca="false">$AL$7*$J$2*$J$5*$N58</f>
        <v>#N/A</v>
      </c>
      <c r="AM58" s="70" t="e">
        <f aca="false">$AL$7*$J$3*$J$5*$O58</f>
        <v>#N/A</v>
      </c>
      <c r="AN58" s="70" t="e">
        <f aca="false">$AN$7*$J$2*$J$5*$N58</f>
        <v>#N/A</v>
      </c>
      <c r="AO58" s="70" t="e">
        <f aca="false">$AN$7*$J$3*$J$5*$O58</f>
        <v>#N/A</v>
      </c>
      <c r="AP58" s="70" t="e">
        <f aca="false">$AP$7*$J$2*$J$5*$N58</f>
        <v>#N/A</v>
      </c>
      <c r="AQ58" s="70" t="e">
        <f aca="false">$AN$7*$J$3*$J$5*$O58</f>
        <v>#N/A</v>
      </c>
      <c r="AR58" s="70" t="e">
        <f aca="false">$AR$7*$J$2*$J$5*$N58</f>
        <v>#N/A</v>
      </c>
      <c r="AS58" s="70" t="e">
        <f aca="false">$AR$7*$J$3*$J$5*$O58</f>
        <v>#N/A</v>
      </c>
      <c r="AT58" s="70" t="e">
        <f aca="false">$AT$7*$J$2*$J$5*$N58</f>
        <v>#N/A</v>
      </c>
      <c r="AU58" s="70" t="e">
        <f aca="false">$AT$7*$J$3*$J$5*$O58</f>
        <v>#N/A</v>
      </c>
      <c r="AV58" s="131" t="e">
        <f aca="false">SUM(AF58:AG58,AL58:AM58,AP58:AQ58)</f>
        <v>#N/A</v>
      </c>
      <c r="AW58" s="158" t="e">
        <f aca="false">SUM(AF58:AM58,AP58:AU58)</f>
        <v>#N/A</v>
      </c>
      <c r="AX58" s="131" t="e">
        <f aca="false">SUM(AF58:AU58)</f>
        <v>#N/A</v>
      </c>
      <c r="AY58" s="70" t="e">
        <f aca="false">$AY$7*$J$2*$J$5*$S58</f>
        <v>#N/A</v>
      </c>
      <c r="AZ58" s="70" t="e">
        <f aca="false">$AY$7*$J$3*$J$5*$T58</f>
        <v>#N/A</v>
      </c>
      <c r="BA58" s="70" t="e">
        <f aca="false">$BA$7*$J$2*$J$5*$S58</f>
        <v>#N/A</v>
      </c>
      <c r="BB58" s="70" t="e">
        <f aca="false">$BA$7*$J$3*$J$5*$T58</f>
        <v>#N/A</v>
      </c>
      <c r="BC58" s="70" t="e">
        <f aca="false">$BC$7*$J$2*$J$5*$S58</f>
        <v>#N/A</v>
      </c>
      <c r="BD58" s="70" t="e">
        <f aca="false">$BC$7*$J$3*$J$5*$T58</f>
        <v>#N/A</v>
      </c>
      <c r="BE58" s="70" t="e">
        <f aca="false">$BE$7*$J$2*$J$5*$S58</f>
        <v>#N/A</v>
      </c>
      <c r="BF58" s="70" t="e">
        <f aca="false">$BE$7*$J$3*$J$5*$T58</f>
        <v>#N/A</v>
      </c>
      <c r="BG58" s="70" t="e">
        <f aca="false">$BG$7*$J$2*$J$5*$S58</f>
        <v>#N/A</v>
      </c>
      <c r="BH58" s="70" t="e">
        <f aca="false">$BG$7*$J$3*$J$5*$T58</f>
        <v>#N/A</v>
      </c>
      <c r="BI58" s="70" t="e">
        <f aca="false">$BI$7*$J$2*$J$5*$S58</f>
        <v>#N/A</v>
      </c>
      <c r="BJ58" s="70" t="e">
        <f aca="false">$BI$7*$J$3*$J$5*$T58</f>
        <v>#N/A</v>
      </c>
      <c r="BK58" s="70" t="e">
        <f aca="false">$BK$7*$J$2*$J$5*$S58</f>
        <v>#N/A</v>
      </c>
      <c r="BL58" s="70" t="e">
        <f aca="false">$BK$7*$J$3*$J$5*$T58</f>
        <v>#N/A</v>
      </c>
      <c r="BM58" s="70" t="e">
        <f aca="false">$BM$7*$J$2*$J$5*$S58</f>
        <v>#N/A</v>
      </c>
      <c r="BN58" s="70" t="e">
        <f aca="false">$BM$7*$J$3*$J$5*$T58</f>
        <v>#N/A</v>
      </c>
      <c r="BO58" s="70" t="e">
        <f aca="false">$BO$7*$J$2*$J$5*$S58</f>
        <v>#N/A</v>
      </c>
      <c r="BP58" s="70" t="e">
        <f aca="false">$BO$7*$J$3*$J$5*$T58</f>
        <v>#N/A</v>
      </c>
      <c r="BQ58" s="70" t="e">
        <f aca="false">$BQ$7*$J$2*$J$5*$S58</f>
        <v>#N/A</v>
      </c>
      <c r="BR58" s="70" t="e">
        <f aca="false">$BQ$7*$J$3*$J$5*$T58</f>
        <v>#N/A</v>
      </c>
      <c r="BS58" s="70" t="e">
        <f aca="false">$BS$7*$J$2*$J$5*$S58</f>
        <v>#N/A</v>
      </c>
      <c r="BT58" s="70" t="e">
        <f aca="false">$BS$7*$J$3*$J$5*$T58</f>
        <v>#N/A</v>
      </c>
      <c r="BU58" s="70" t="e">
        <f aca="false">$BU$7*$J$2*$J$5*$S58</f>
        <v>#N/A</v>
      </c>
      <c r="BV58" s="70" t="e">
        <f aca="false">$BU$7*$J$3*$J$5*$T58</f>
        <v>#N/A</v>
      </c>
      <c r="BW58" s="382" t="e">
        <f aca="false">SUM(AY58:BF58,BI58:BL58)</f>
        <v>#N/A</v>
      </c>
      <c r="BX58" s="383" t="e">
        <f aca="false">SUM(AY58:BF58,BI58:BL58,BS58:BV58)</f>
        <v>#N/A</v>
      </c>
      <c r="BY58" s="25" t="e">
        <f aca="false">SUM(AY58:BV58)</f>
        <v>#N/A</v>
      </c>
      <c r="BZ58" s="70" t="e">
        <f aca="false">$BZ$7*$J$2*$J$5*$N58</f>
        <v>#N/A</v>
      </c>
      <c r="CA58" s="70" t="e">
        <f aca="false">$BZ$7*$J$3*$J$5*$O58</f>
        <v>#N/A</v>
      </c>
      <c r="CB58" s="70" t="e">
        <f aca="false">$CB$7*$J$2*$J$5*$N58</f>
        <v>#N/A</v>
      </c>
      <c r="CC58" s="70" t="e">
        <f aca="false">$CB$7*$J$3*$J$5*$O58</f>
        <v>#N/A</v>
      </c>
      <c r="CD58" s="70" t="e">
        <f aca="false">$CD$7*$J$2*$J$5*$N58</f>
        <v>#N/A</v>
      </c>
      <c r="CE58" s="70" t="e">
        <f aca="false">$CD$7*$J$3*$J$5*$O58</f>
        <v>#N/A</v>
      </c>
      <c r="CF58" s="131" t="e">
        <f aca="false">SUM(BZ58:CA58)</f>
        <v>#N/A</v>
      </c>
      <c r="CG58" s="383" t="e">
        <f aca="false">SUM(BZ58:CC58)</f>
        <v>#N/A</v>
      </c>
      <c r="CH58" s="131" t="e">
        <f aca="false">SUM(BZ58:CE58)</f>
        <v>#N/A</v>
      </c>
      <c r="CI58" s="70" t="e">
        <f aca="false">$CI$7*$J$2*$J$5*$AB58</f>
        <v>#N/A</v>
      </c>
      <c r="CJ58" s="70" t="e">
        <f aca="false">$CI$7*$J$3*$J$5*$AC58</f>
        <v>#N/A</v>
      </c>
      <c r="CK58" s="70" t="e">
        <f aca="false">$CK$7*$J$2*$J$5*$AB58</f>
        <v>#N/A</v>
      </c>
      <c r="CL58" s="70" t="e">
        <f aca="false">$CK$7*$J$3*$J$5*$AC58</f>
        <v>#N/A</v>
      </c>
      <c r="CM58" s="70" t="e">
        <f aca="false">$CM$7*$J$2*$J$5*$AB58</f>
        <v>#N/A</v>
      </c>
      <c r="CN58" s="70" t="e">
        <f aca="false">$CM$7*$J$3*$J$5*$AC58</f>
        <v>#N/A</v>
      </c>
      <c r="CO58" s="70" t="e">
        <f aca="false">$CO$7*$J$2*$J$5*$AB58</f>
        <v>#N/A</v>
      </c>
      <c r="CP58" s="70" t="e">
        <f aca="false">$CO$7*$J$3*$J$5*$AC58</f>
        <v>#N/A</v>
      </c>
      <c r="CQ58" s="70" t="e">
        <f aca="false">$CQ$7*$J$2*$J$5*$AB58</f>
        <v>#N/A</v>
      </c>
      <c r="CR58" s="70" t="e">
        <f aca="false">$CQ$7*$J$3*$J$5*$AC58</f>
        <v>#N/A</v>
      </c>
      <c r="CS58" s="70" t="e">
        <f aca="false">$CS$7*$J$2*$J$5*$AB58</f>
        <v>#N/A</v>
      </c>
      <c r="CT58" s="70" t="e">
        <f aca="false">$CS$7*$J$3*$J$5*$AC58</f>
        <v>#N/A</v>
      </c>
      <c r="CU58" s="70" t="e">
        <f aca="false">$CU$7*$J$2*$J$5*$AB58</f>
        <v>#N/A</v>
      </c>
      <c r="CV58" s="70" t="e">
        <f aca="false">$CU$7*$J$3*$J$5*$AC58</f>
        <v>#N/A</v>
      </c>
      <c r="CW58" s="70" t="e">
        <f aca="false">$CW$7*$J$2*$J$5*$AB58</f>
        <v>#N/A</v>
      </c>
      <c r="CX58" s="70" t="e">
        <f aca="false">$CW$7*$J$3*$J$5*$AC58</f>
        <v>#N/A</v>
      </c>
      <c r="CY58" s="70" t="e">
        <f aca="false">$CY$7*$J$2*$J$5*$AB58</f>
        <v>#N/A</v>
      </c>
      <c r="CZ58" s="70" t="e">
        <f aca="false">$CY$7*$J$3*$J$5*$AC58</f>
        <v>#N/A</v>
      </c>
      <c r="DA58" s="70" t="e">
        <f aca="false">$DA$7*$J$2*$J$5*$AB58</f>
        <v>#N/A</v>
      </c>
      <c r="DB58" s="70" t="e">
        <f aca="false">$DA$7*$J$3*$J$5*$AC58</f>
        <v>#N/A</v>
      </c>
      <c r="DC58" s="70"/>
      <c r="DD58" s="70"/>
      <c r="DE58" s="70" t="e">
        <f aca="false">$DF$7*$J$2*$J$5*$AB58</f>
        <v>#N/A</v>
      </c>
      <c r="DF58" s="70" t="e">
        <f aca="false">$DF$7*$J$3*$J$5*$AC58</f>
        <v>#N/A</v>
      </c>
      <c r="DG58" s="70" t="e">
        <f aca="false">$DG$7*$J$2*$J$5*$AB58</f>
        <v>#N/A</v>
      </c>
      <c r="DH58" s="70" t="e">
        <f aca="false">$DG$7*$J$3*$J$5*$AC58</f>
        <v>#N/A</v>
      </c>
      <c r="DI58" s="70" t="e">
        <f aca="false">$DI$7*$J$2*$J$5*$AB58</f>
        <v>#N/A</v>
      </c>
      <c r="DJ58" s="70" t="e">
        <f aca="false">$DI$7*$J$3*$J$5*$AC58</f>
        <v>#N/A</v>
      </c>
      <c r="DK58" s="70" t="e">
        <f aca="false">$DK$7*$J$2*$J$5*$AB58</f>
        <v>#N/A</v>
      </c>
      <c r="DL58" s="70" t="e">
        <f aca="false">$DK$7*$J$3*$J$5*$AC58</f>
        <v>#N/A</v>
      </c>
      <c r="DM58" s="70" t="e">
        <f aca="false">$DM$7*$J$2*$J$5*$AB58</f>
        <v>#N/A</v>
      </c>
      <c r="DN58" s="70" t="e">
        <f aca="false">$DM$7*$J$3*$J$5*$AC58</f>
        <v>#N/A</v>
      </c>
      <c r="DO58" s="70" t="e">
        <f aca="false">$DO$7*$J$2*$J$5*$AB58</f>
        <v>#N/A</v>
      </c>
      <c r="DP58" s="70" t="e">
        <f aca="false">$DO$7*$J$3*$J$5*$AC58</f>
        <v>#N/A</v>
      </c>
      <c r="DQ58" s="70" t="e">
        <f aca="false">$DQ$7*$J$2*$J$5*$AB58</f>
        <v>#N/A</v>
      </c>
      <c r="DR58" s="70" t="e">
        <f aca="false">$DQ$7*$J$3*$J$5*$AC58</f>
        <v>#N/A</v>
      </c>
      <c r="DS58" s="131" t="e">
        <f aca="false">SUM(CI58:CR58,CW58:CX58,DG58:DH58)</f>
        <v>#N/A</v>
      </c>
      <c r="DT58" s="25" t="e">
        <f aca="false">SUM(CI58:CZ58,DC58:DL58)</f>
        <v>#N/A</v>
      </c>
      <c r="DU58" s="131" t="e">
        <f aca="false">SUM(CI58:DR58)</f>
        <v>#N/A</v>
      </c>
      <c r="DZ58" s="70" t="e">
        <f aca="false">$DZ$7*$J$2*$J$5*$AB58</f>
        <v>#N/A</v>
      </c>
      <c r="EA58" s="70" t="e">
        <f aca="false">$DZ$7*$J$3*$J$5*$AC58</f>
        <v>#N/A</v>
      </c>
      <c r="EB58" s="70" t="e">
        <f aca="false">$EB$7*$J$2*$J$5*$AB58</f>
        <v>#N/A</v>
      </c>
      <c r="EC58" s="70" t="e">
        <f aca="false">$EB$7*$J$3*$J$5*$AC58</f>
        <v>#N/A</v>
      </c>
      <c r="ED58" s="70" t="e">
        <f aca="false">$ED$7*$J$2*$J$5*$AB58</f>
        <v>#N/A</v>
      </c>
      <c r="EE58" s="70" t="e">
        <f aca="false">$ED$7*$J$3*$J$5*$AC58</f>
        <v>#N/A</v>
      </c>
      <c r="EF58" s="70" t="e">
        <f aca="false">$EF$7*$J$2*$J$5*$AB58</f>
        <v>#N/A</v>
      </c>
      <c r="EG58" s="70" t="e">
        <f aca="false">$EF$7*$J$3*$J$5*$AC58</f>
        <v>#N/A</v>
      </c>
      <c r="EH58" s="70" t="e">
        <f aca="false">$EH$7*$J$2*$J$5*$AB58</f>
        <v>#N/A</v>
      </c>
      <c r="EI58" s="70" t="e">
        <f aca="false">$EH$7*$J$3*$J$5*$AC58</f>
        <v>#N/A</v>
      </c>
      <c r="EJ58" s="70" t="e">
        <f aca="false">$EJ$7*$J$2*$J$5*$AB58</f>
        <v>#N/A</v>
      </c>
      <c r="EK58" s="70" t="e">
        <f aca="false">$EJ$7*$J$3*$J$5*$AC58</f>
        <v>#N/A</v>
      </c>
      <c r="EL58" s="70" t="e">
        <f aca="false">$EL$7*$J$2*$J$5*$AB58</f>
        <v>#N/A</v>
      </c>
      <c r="EM58" s="70" t="e">
        <f aca="false">$EL$7*$J$3*$J$5*$AC58</f>
        <v>#N/A</v>
      </c>
      <c r="EN58" s="131" t="e">
        <f aca="false">SUM(EB58:EC58)</f>
        <v>#N/A</v>
      </c>
      <c r="EO58" s="25" t="e">
        <f aca="false">SUM(EB58:EE58,EJ58:EM58)</f>
        <v>#N/A</v>
      </c>
      <c r="EP58" s="25" t="e">
        <f aca="false">SUM(DZ58:EM58)</f>
        <v>#N/A</v>
      </c>
    </row>
    <row r="59" customFormat="false" ht="11.25" hidden="false" customHeight="false" outlineLevel="0" collapsed="false">
      <c r="A59" s="51" t="e">
        <f aca="false">VLOOKUP($D59,Curves!$A$2:$I$1700,9)</f>
        <v>#N/A</v>
      </c>
      <c r="B59" s="83" t="e">
        <f aca="false">(1+($A59/2))^(-2*($D59-$A$1)/365.25)</f>
        <v>#N/A</v>
      </c>
      <c r="C59" s="83" t="n">
        <f aca="false">D60-D59</f>
        <v>30</v>
      </c>
      <c r="D59" s="374" t="n">
        <v>38443</v>
      </c>
      <c r="E59" s="375" t="e">
        <f aca="false">VLOOKUP($D59,Curves!$A$2:$H$1700,2)*$B59</f>
        <v>#N/A</v>
      </c>
      <c r="F59" s="51" t="e">
        <f aca="false">VLOOKUP($D59,Curves!$A$2:$H$1700,3)*$B59</f>
        <v>#N/A</v>
      </c>
      <c r="G59" s="51" t="e">
        <f aca="false">VLOOKUP($D59,Curves!$A$2:$H$1700,7)*$B59</f>
        <v>#N/A</v>
      </c>
      <c r="H59" s="51" t="e">
        <f aca="false">VLOOKUP($D59,Curves!$A$2:$H$1700,5)*$B59</f>
        <v>#N/A</v>
      </c>
      <c r="I59" s="51" t="e">
        <f aca="false">VLOOKUP($D59,Curves!$A$2:$H$1700,4)*$B59</f>
        <v>#N/A</v>
      </c>
      <c r="J59" s="376" t="e">
        <f aca="false">VLOOKUP($D59,Curves!$A$2:$H$1700,8)*$B59</f>
        <v>#N/A</v>
      </c>
      <c r="K59" s="51" t="e">
        <f aca="false">($E59+$I59)*$J$5+$J$4</f>
        <v>#N/A</v>
      </c>
      <c r="L59" s="377" t="e">
        <f aca="false">VLOOKUP($D59,Curves!$N$2:$T$2600,2)*$B59</f>
        <v>#N/A</v>
      </c>
      <c r="M59" s="241" t="e">
        <f aca="false">VLOOKUP($D59,Curves!$N$2:$T$2600,3)*$B59</f>
        <v>#N/A</v>
      </c>
      <c r="N59" s="378" t="e">
        <f aca="false">IF($K59&lt;$L59,1,0)</f>
        <v>#N/A</v>
      </c>
      <c r="O59" s="379" t="e">
        <f aca="false">IF($K59&lt;$M59,1,0)</f>
        <v>#N/A</v>
      </c>
      <c r="P59" s="375" t="e">
        <f aca="false">($E59+J59)*$J$5+$J$4</f>
        <v>#N/A</v>
      </c>
      <c r="Q59" s="377" t="e">
        <f aca="false">VLOOKUP($D59,Curves!$N$2:$T$2600,4)*$B59</f>
        <v>#N/A</v>
      </c>
      <c r="R59" s="241" t="e">
        <f aca="false">VLOOKUP($D59,Curves!$N$2:$T$2600,5)*$B59</f>
        <v>#N/A</v>
      </c>
      <c r="S59" s="378" t="e">
        <f aca="false">IF($P59&lt;$Q59,1,0)</f>
        <v>#N/A</v>
      </c>
      <c r="T59" s="379" t="e">
        <f aca="false">IF($P59&lt;$R59,1,0)</f>
        <v>#N/A</v>
      </c>
      <c r="U59" s="380" t="e">
        <f aca="false">($E59+G59)*$J$5+$J$4</f>
        <v>#N/A</v>
      </c>
      <c r="V59" s="380" t="e">
        <f aca="false">($E59+H59)*$J$5+$J$4</f>
        <v>#N/A</v>
      </c>
      <c r="W59" s="380" t="e">
        <f aca="false">($E59+I59)*$J$5+$J$4</f>
        <v>#N/A</v>
      </c>
      <c r="X59" s="269" t="e">
        <f aca="false">VLOOKUP($D59,[5]CurveFetch!$D$8:$S$13000,16,0)*$B59</f>
        <v>#N/A</v>
      </c>
      <c r="Y59" s="241" t="e">
        <f aca="false">VLOOKUP($D59,Curves!$N$2:$T$2600,7)*$B59</f>
        <v>#N/A</v>
      </c>
      <c r="Z59" s="381" t="e">
        <f aca="false">IF($U59&lt;$X59,1,0)</f>
        <v>#N/A</v>
      </c>
      <c r="AA59" s="378" t="e">
        <f aca="false">IF($U59&lt;$Y59,1,0)</f>
        <v>#N/A</v>
      </c>
      <c r="AB59" s="378" t="e">
        <f aca="false">IF($V59&lt;$X59,1,0)</f>
        <v>#N/A</v>
      </c>
      <c r="AC59" s="378" t="e">
        <f aca="false">IF($V59&lt;$X59,1,0)</f>
        <v>#N/A</v>
      </c>
      <c r="AD59" s="378" t="e">
        <f aca="false">IF($W59&lt;$X59,1,0)</f>
        <v>#N/A</v>
      </c>
      <c r="AE59" s="379" t="e">
        <f aca="false">IF($W59&lt;$Y59,1,0)</f>
        <v>#N/A</v>
      </c>
      <c r="AF59" s="70" t="e">
        <f aca="false">$AF$7*$J$2*$J$5*$N59</f>
        <v>#N/A</v>
      </c>
      <c r="AG59" s="70" t="e">
        <f aca="false">$AF$7*$J$2*$J$5*$O59</f>
        <v>#N/A</v>
      </c>
      <c r="AH59" s="70" t="e">
        <f aca="false">$AH$7*$J$2*$J$5*$N59</f>
        <v>#N/A</v>
      </c>
      <c r="AI59" s="70" t="e">
        <f aca="false">$AH$7*$J$2*$J$5*$O59</f>
        <v>#N/A</v>
      </c>
      <c r="AJ59" s="70" t="e">
        <f aca="false">$AJ$7*$J$2*$J$5*$N59</f>
        <v>#N/A</v>
      </c>
      <c r="AK59" s="70" t="e">
        <f aca="false">$AJ$7*$J$2*$J$5*$O59</f>
        <v>#N/A</v>
      </c>
      <c r="AL59" s="70" t="e">
        <f aca="false">$AL$7*$J$2*$J$5*$N59</f>
        <v>#N/A</v>
      </c>
      <c r="AM59" s="70" t="e">
        <f aca="false">$AL$7*$J$3*$J$5*$O59</f>
        <v>#N/A</v>
      </c>
      <c r="AN59" s="70" t="e">
        <f aca="false">$AN$7*$J$2*$J$5*$N59</f>
        <v>#N/A</v>
      </c>
      <c r="AO59" s="70" t="e">
        <f aca="false">$AN$7*$J$3*$J$5*$O59</f>
        <v>#N/A</v>
      </c>
      <c r="AP59" s="70" t="e">
        <f aca="false">$AP$7*$J$2*$J$5*$N59</f>
        <v>#N/A</v>
      </c>
      <c r="AQ59" s="70" t="e">
        <f aca="false">$AN$7*$J$3*$J$5*$O59</f>
        <v>#N/A</v>
      </c>
      <c r="AR59" s="70" t="e">
        <f aca="false">$AR$7*$J$2*$J$5*$N59</f>
        <v>#N/A</v>
      </c>
      <c r="AS59" s="70" t="e">
        <f aca="false">$AR$7*$J$3*$J$5*$O59</f>
        <v>#N/A</v>
      </c>
      <c r="AT59" s="70" t="e">
        <f aca="false">$AT$7*$J$2*$J$5*$N59</f>
        <v>#N/A</v>
      </c>
      <c r="AU59" s="70" t="e">
        <f aca="false">$AT$7*$J$3*$J$5*$O59</f>
        <v>#N/A</v>
      </c>
      <c r="AV59" s="131" t="e">
        <f aca="false">SUM(AF59:AG59,AL59:AM59,AP59:AQ59)</f>
        <v>#N/A</v>
      </c>
      <c r="AW59" s="158" t="e">
        <f aca="false">SUM(AF59:AM59,AP59:AU59)</f>
        <v>#N/A</v>
      </c>
      <c r="AX59" s="131" t="e">
        <f aca="false">SUM(AF59:AU59)</f>
        <v>#N/A</v>
      </c>
      <c r="AY59" s="70" t="e">
        <f aca="false">$AY$7*$J$2*$J$5*$S59</f>
        <v>#N/A</v>
      </c>
      <c r="AZ59" s="70" t="e">
        <f aca="false">$AY$7*$J$3*$J$5*$T59</f>
        <v>#N/A</v>
      </c>
      <c r="BA59" s="70" t="e">
        <f aca="false">$BA$7*$J$2*$J$5*$S59</f>
        <v>#N/A</v>
      </c>
      <c r="BB59" s="70" t="e">
        <f aca="false">$BA$7*$J$3*$J$5*$T59</f>
        <v>#N/A</v>
      </c>
      <c r="BC59" s="70" t="e">
        <f aca="false">$BC$7*$J$2*$J$5*$S59</f>
        <v>#N/A</v>
      </c>
      <c r="BD59" s="70" t="e">
        <f aca="false">$BC$7*$J$3*$J$5*$T59</f>
        <v>#N/A</v>
      </c>
      <c r="BE59" s="70" t="e">
        <f aca="false">$BE$7*$J$2*$J$5*$S59</f>
        <v>#N/A</v>
      </c>
      <c r="BF59" s="70" t="e">
        <f aca="false">$BE$7*$J$3*$J$5*$T59</f>
        <v>#N/A</v>
      </c>
      <c r="BG59" s="70" t="e">
        <f aca="false">$BG$7*$J$2*$J$5*$S59</f>
        <v>#N/A</v>
      </c>
      <c r="BH59" s="70" t="e">
        <f aca="false">$BG$7*$J$3*$J$5*$T59</f>
        <v>#N/A</v>
      </c>
      <c r="BI59" s="70" t="e">
        <f aca="false">$BI$7*$J$2*$J$5*$S59</f>
        <v>#N/A</v>
      </c>
      <c r="BJ59" s="70" t="e">
        <f aca="false">$BI$7*$J$3*$J$5*$T59</f>
        <v>#N/A</v>
      </c>
      <c r="BK59" s="70" t="e">
        <f aca="false">$BK$7*$J$2*$J$5*$S59</f>
        <v>#N/A</v>
      </c>
      <c r="BL59" s="70" t="e">
        <f aca="false">$BK$7*$J$3*$J$5*$T59</f>
        <v>#N/A</v>
      </c>
      <c r="BM59" s="70" t="e">
        <f aca="false">$BM$7*$J$2*$J$5*$S59</f>
        <v>#N/A</v>
      </c>
      <c r="BN59" s="70" t="e">
        <f aca="false">$BM$7*$J$3*$J$5*$T59</f>
        <v>#N/A</v>
      </c>
      <c r="BO59" s="70" t="e">
        <f aca="false">$BO$7*$J$2*$J$5*$S59</f>
        <v>#N/A</v>
      </c>
      <c r="BP59" s="70" t="e">
        <f aca="false">$BO$7*$J$3*$J$5*$T59</f>
        <v>#N/A</v>
      </c>
      <c r="BQ59" s="70" t="e">
        <f aca="false">$BQ$7*$J$2*$J$5*$S59</f>
        <v>#N/A</v>
      </c>
      <c r="BR59" s="70" t="e">
        <f aca="false">$BQ$7*$J$3*$J$5*$T59</f>
        <v>#N/A</v>
      </c>
      <c r="BS59" s="70" t="e">
        <f aca="false">$BS$7*$J$2*$J$5*$S59</f>
        <v>#N/A</v>
      </c>
      <c r="BT59" s="70" t="e">
        <f aca="false">$BS$7*$J$3*$J$5*$T59</f>
        <v>#N/A</v>
      </c>
      <c r="BU59" s="70" t="e">
        <f aca="false">$BU$7*$J$2*$J$5*$S59</f>
        <v>#N/A</v>
      </c>
      <c r="BV59" s="70" t="e">
        <f aca="false">$BU$7*$J$3*$J$5*$T59</f>
        <v>#N/A</v>
      </c>
      <c r="BW59" s="382" t="e">
        <f aca="false">SUM(AY59:BF59,BI59:BL59)</f>
        <v>#N/A</v>
      </c>
      <c r="BX59" s="383" t="e">
        <f aca="false">SUM(AY59:BF59,BI59:BL59,BS59:BV59)</f>
        <v>#N/A</v>
      </c>
      <c r="BY59" s="25" t="e">
        <f aca="false">SUM(AY59:BV59)</f>
        <v>#N/A</v>
      </c>
      <c r="BZ59" s="70" t="e">
        <f aca="false">$BZ$7*$J$2*$J$5*$N59</f>
        <v>#N/A</v>
      </c>
      <c r="CA59" s="70" t="e">
        <f aca="false">$BZ$7*$J$3*$J$5*$O59</f>
        <v>#N/A</v>
      </c>
      <c r="CB59" s="70" t="e">
        <f aca="false">$CB$7*$J$2*$J$5*$N59</f>
        <v>#N/A</v>
      </c>
      <c r="CC59" s="70" t="e">
        <f aca="false">$CB$7*$J$3*$J$5*$O59</f>
        <v>#N/A</v>
      </c>
      <c r="CD59" s="70" t="e">
        <f aca="false">$CD$7*$J$2*$J$5*$N59</f>
        <v>#N/A</v>
      </c>
      <c r="CE59" s="70" t="e">
        <f aca="false">$CD$7*$J$3*$J$5*$O59</f>
        <v>#N/A</v>
      </c>
      <c r="CF59" s="131" t="e">
        <f aca="false">SUM(BZ59:CA59)</f>
        <v>#N/A</v>
      </c>
      <c r="CG59" s="383" t="e">
        <f aca="false">SUM(BZ59:CC59)</f>
        <v>#N/A</v>
      </c>
      <c r="CH59" s="131" t="e">
        <f aca="false">SUM(BZ59:CE59)</f>
        <v>#N/A</v>
      </c>
      <c r="CI59" s="70" t="e">
        <f aca="false">$CI$7*$J$2*$J$5*$AB59</f>
        <v>#N/A</v>
      </c>
      <c r="CJ59" s="70" t="e">
        <f aca="false">$CI$7*$J$3*$J$5*$AC59</f>
        <v>#N/A</v>
      </c>
      <c r="CK59" s="70" t="e">
        <f aca="false">$CK$7*$J$2*$J$5*$AB59</f>
        <v>#N/A</v>
      </c>
      <c r="CL59" s="70" t="e">
        <f aca="false">$CK$7*$J$3*$J$5*$AC59</f>
        <v>#N/A</v>
      </c>
      <c r="CM59" s="70" t="e">
        <f aca="false">$CM$7*$J$2*$J$5*$AB59</f>
        <v>#N/A</v>
      </c>
      <c r="CN59" s="70" t="e">
        <f aca="false">$CM$7*$J$3*$J$5*$AC59</f>
        <v>#N/A</v>
      </c>
      <c r="CO59" s="70" t="e">
        <f aca="false">$CO$7*$J$2*$J$5*$AB59</f>
        <v>#N/A</v>
      </c>
      <c r="CP59" s="70" t="e">
        <f aca="false">$CO$7*$J$3*$J$5*$AC59</f>
        <v>#N/A</v>
      </c>
      <c r="CQ59" s="70" t="e">
        <f aca="false">$CQ$7*$J$2*$J$5*$AB59</f>
        <v>#N/A</v>
      </c>
      <c r="CR59" s="70" t="e">
        <f aca="false">$CQ$7*$J$3*$J$5*$AC59</f>
        <v>#N/A</v>
      </c>
      <c r="CS59" s="70" t="e">
        <f aca="false">$CS$7*$J$2*$J$5*$AB59</f>
        <v>#N/A</v>
      </c>
      <c r="CT59" s="70" t="e">
        <f aca="false">$CS$7*$J$3*$J$5*$AC59</f>
        <v>#N/A</v>
      </c>
      <c r="CU59" s="70" t="e">
        <f aca="false">$CU$7*$J$2*$J$5*$AB59</f>
        <v>#N/A</v>
      </c>
      <c r="CV59" s="70" t="e">
        <f aca="false">$CU$7*$J$3*$J$5*$AC59</f>
        <v>#N/A</v>
      </c>
      <c r="CW59" s="70" t="e">
        <f aca="false">$CW$7*$J$2*$J$5*$AB59</f>
        <v>#N/A</v>
      </c>
      <c r="CX59" s="70" t="e">
        <f aca="false">$CW$7*$J$3*$J$5*$AC59</f>
        <v>#N/A</v>
      </c>
      <c r="CY59" s="70" t="e">
        <f aca="false">$CY$7*$J$2*$J$5*$AB59</f>
        <v>#N/A</v>
      </c>
      <c r="CZ59" s="70" t="e">
        <f aca="false">$CY$7*$J$3*$J$5*$AC59</f>
        <v>#N/A</v>
      </c>
      <c r="DA59" s="70" t="e">
        <f aca="false">$DA$7*$J$2*$J$5*$AB59</f>
        <v>#N/A</v>
      </c>
      <c r="DB59" s="70" t="e">
        <f aca="false">$DA$7*$J$3*$J$5*$AC59</f>
        <v>#N/A</v>
      </c>
      <c r="DC59" s="70"/>
      <c r="DD59" s="70"/>
      <c r="DE59" s="70" t="e">
        <f aca="false">$DF$7*$J$2*$J$5*$AB59</f>
        <v>#N/A</v>
      </c>
      <c r="DF59" s="70" t="e">
        <f aca="false">$DF$7*$J$3*$J$5*$AC59</f>
        <v>#N/A</v>
      </c>
      <c r="DG59" s="70" t="e">
        <f aca="false">$DG$7*$J$2*$J$5*$AB59</f>
        <v>#N/A</v>
      </c>
      <c r="DH59" s="70" t="e">
        <f aca="false">$DG$7*$J$3*$J$5*$AC59</f>
        <v>#N/A</v>
      </c>
      <c r="DI59" s="70" t="e">
        <f aca="false">$DI$7*$J$2*$J$5*$AB59</f>
        <v>#N/A</v>
      </c>
      <c r="DJ59" s="70" t="e">
        <f aca="false">$DI$7*$J$3*$J$5*$AC59</f>
        <v>#N/A</v>
      </c>
      <c r="DK59" s="70" t="e">
        <f aca="false">$DK$7*$J$2*$J$5*$AB59</f>
        <v>#N/A</v>
      </c>
      <c r="DL59" s="70" t="e">
        <f aca="false">$DK$7*$J$3*$J$5*$AC59</f>
        <v>#N/A</v>
      </c>
      <c r="DM59" s="70" t="e">
        <f aca="false">$DM$7*$J$2*$J$5*$AB59</f>
        <v>#N/A</v>
      </c>
      <c r="DN59" s="70" t="e">
        <f aca="false">$DM$7*$J$3*$J$5*$AC59</f>
        <v>#N/A</v>
      </c>
      <c r="DO59" s="70" t="e">
        <f aca="false">$DO$7*$J$2*$J$5*$AB59</f>
        <v>#N/A</v>
      </c>
      <c r="DP59" s="70" t="e">
        <f aca="false">$DO$7*$J$3*$J$5*$AC59</f>
        <v>#N/A</v>
      </c>
      <c r="DQ59" s="70" t="e">
        <f aca="false">$DQ$7*$J$2*$J$5*$AB59</f>
        <v>#N/A</v>
      </c>
      <c r="DR59" s="70" t="e">
        <f aca="false">$DQ$7*$J$3*$J$5*$AC59</f>
        <v>#N/A</v>
      </c>
      <c r="DS59" s="131" t="e">
        <f aca="false">SUM(CI59:CR59,CW59:CX59,DG59:DH59)</f>
        <v>#N/A</v>
      </c>
      <c r="DT59" s="25" t="e">
        <f aca="false">SUM(CI59:CZ59,DC59:DL59)</f>
        <v>#N/A</v>
      </c>
      <c r="DU59" s="131" t="e">
        <f aca="false">SUM(CI59:DR59)</f>
        <v>#N/A</v>
      </c>
      <c r="DZ59" s="70" t="e">
        <f aca="false">$DZ$7*$J$2*$J$5*$AB59</f>
        <v>#N/A</v>
      </c>
      <c r="EA59" s="70" t="e">
        <f aca="false">$DZ$7*$J$3*$J$5*$AC59</f>
        <v>#N/A</v>
      </c>
      <c r="EB59" s="70" t="e">
        <f aca="false">$EB$7*$J$2*$J$5*$AB59</f>
        <v>#N/A</v>
      </c>
      <c r="EC59" s="70" t="e">
        <f aca="false">$EB$7*$J$3*$J$5*$AC59</f>
        <v>#N/A</v>
      </c>
      <c r="ED59" s="70" t="e">
        <f aca="false">$ED$7*$J$2*$J$5*$AB59</f>
        <v>#N/A</v>
      </c>
      <c r="EE59" s="70" t="e">
        <f aca="false">$ED$7*$J$3*$J$5*$AC59</f>
        <v>#N/A</v>
      </c>
      <c r="EF59" s="70" t="e">
        <f aca="false">$EF$7*$J$2*$J$5*$AB59</f>
        <v>#N/A</v>
      </c>
      <c r="EG59" s="70" t="e">
        <f aca="false">$EF$7*$J$3*$J$5*$AC59</f>
        <v>#N/A</v>
      </c>
      <c r="EH59" s="70" t="e">
        <f aca="false">$EH$7*$J$2*$J$5*$AB59</f>
        <v>#N/A</v>
      </c>
      <c r="EI59" s="70" t="e">
        <f aca="false">$EH$7*$J$3*$J$5*$AC59</f>
        <v>#N/A</v>
      </c>
      <c r="EJ59" s="70" t="e">
        <f aca="false">$EJ$7*$J$2*$J$5*$AB59</f>
        <v>#N/A</v>
      </c>
      <c r="EK59" s="70" t="e">
        <f aca="false">$EJ$7*$J$3*$J$5*$AC59</f>
        <v>#N/A</v>
      </c>
      <c r="EL59" s="70" t="e">
        <f aca="false">$EL$7*$J$2*$J$5*$AB59</f>
        <v>#N/A</v>
      </c>
      <c r="EM59" s="70" t="e">
        <f aca="false">$EL$7*$J$3*$J$5*$AC59</f>
        <v>#N/A</v>
      </c>
      <c r="EN59" s="131" t="e">
        <f aca="false">SUM(EB59:EC59)</f>
        <v>#N/A</v>
      </c>
      <c r="EO59" s="25" t="e">
        <f aca="false">SUM(EB59:EE59,EJ59:EM59)</f>
        <v>#N/A</v>
      </c>
      <c r="EP59" s="25" t="e">
        <f aca="false">SUM(DZ59:EM59)</f>
        <v>#N/A</v>
      </c>
    </row>
    <row r="60" customFormat="false" ht="11.25" hidden="false" customHeight="false" outlineLevel="0" collapsed="false">
      <c r="A60" s="51" t="e">
        <f aca="false">VLOOKUP($D60,Curves!$A$2:$I$1700,9)</f>
        <v>#N/A</v>
      </c>
      <c r="B60" s="83" t="e">
        <f aca="false">(1+($A60/2))^(-2*($D60-$A$1)/365.25)</f>
        <v>#N/A</v>
      </c>
      <c r="C60" s="83" t="n">
        <f aca="false">D61-D60</f>
        <v>31</v>
      </c>
      <c r="D60" s="374" t="n">
        <v>38473</v>
      </c>
      <c r="E60" s="375" t="e">
        <f aca="false">VLOOKUP($D60,Curves!$A$2:$H$1700,2)*$B60</f>
        <v>#N/A</v>
      </c>
      <c r="F60" s="51" t="e">
        <f aca="false">VLOOKUP($D60,Curves!$A$2:$H$1700,3)*$B60</f>
        <v>#N/A</v>
      </c>
      <c r="G60" s="51" t="e">
        <f aca="false">VLOOKUP($D60,Curves!$A$2:$H$1700,7)*$B60</f>
        <v>#N/A</v>
      </c>
      <c r="H60" s="51" t="e">
        <f aca="false">VLOOKUP($D60,Curves!$A$2:$H$1700,5)*$B60</f>
        <v>#N/A</v>
      </c>
      <c r="I60" s="51" t="e">
        <f aca="false">VLOOKUP($D60,Curves!$A$2:$H$1700,4)*$B60</f>
        <v>#N/A</v>
      </c>
      <c r="J60" s="376" t="e">
        <f aca="false">VLOOKUP($D60,Curves!$A$2:$H$1700,8)*$B60</f>
        <v>#N/A</v>
      </c>
      <c r="K60" s="51" t="e">
        <f aca="false">($E60+$I60)*$J$5+$J$4</f>
        <v>#N/A</v>
      </c>
      <c r="L60" s="377" t="e">
        <f aca="false">VLOOKUP($D60,Curves!$N$2:$T$2600,2)*$B60</f>
        <v>#N/A</v>
      </c>
      <c r="M60" s="241" t="e">
        <f aca="false">VLOOKUP($D60,Curves!$N$2:$T$2600,3)*$B60</f>
        <v>#N/A</v>
      </c>
      <c r="N60" s="378" t="e">
        <f aca="false">IF($K60&lt;$L60,1,0)</f>
        <v>#N/A</v>
      </c>
      <c r="O60" s="379" t="e">
        <f aca="false">IF($K60&lt;$M60,1,0)</f>
        <v>#N/A</v>
      </c>
      <c r="P60" s="375" t="e">
        <f aca="false">($E60+J60)*$J$5+$J$4</f>
        <v>#N/A</v>
      </c>
      <c r="Q60" s="377" t="e">
        <f aca="false">VLOOKUP($D60,Curves!$N$2:$T$2600,4)*$B60</f>
        <v>#N/A</v>
      </c>
      <c r="R60" s="241" t="e">
        <f aca="false">VLOOKUP($D60,Curves!$N$2:$T$2600,5)*$B60</f>
        <v>#N/A</v>
      </c>
      <c r="S60" s="378" t="e">
        <f aca="false">IF($P60&lt;$Q60,1,0)</f>
        <v>#N/A</v>
      </c>
      <c r="T60" s="379" t="e">
        <f aca="false">IF($P60&lt;$R60,1,0)</f>
        <v>#N/A</v>
      </c>
      <c r="U60" s="380" t="e">
        <f aca="false">($E60+G60)*$J$5+$J$4</f>
        <v>#N/A</v>
      </c>
      <c r="V60" s="380" t="e">
        <f aca="false">($E60+H60)*$J$5+$J$4</f>
        <v>#N/A</v>
      </c>
      <c r="W60" s="380" t="e">
        <f aca="false">($E60+I60)*$J$5+$J$4</f>
        <v>#N/A</v>
      </c>
      <c r="X60" s="269" t="e">
        <f aca="false">VLOOKUP($D60,[5]CurveFetch!$D$8:$S$13000,16,0)*$B60</f>
        <v>#N/A</v>
      </c>
      <c r="Y60" s="241" t="e">
        <f aca="false">VLOOKUP($D60,Curves!$N$2:$T$2600,7)*$B60</f>
        <v>#N/A</v>
      </c>
      <c r="Z60" s="381" t="e">
        <f aca="false">IF($U60&lt;$X60,1,0)</f>
        <v>#N/A</v>
      </c>
      <c r="AA60" s="378" t="e">
        <f aca="false">IF($U60&lt;$Y60,1,0)</f>
        <v>#N/A</v>
      </c>
      <c r="AB60" s="378" t="e">
        <f aca="false">IF($V60&lt;$X60,1,0)</f>
        <v>#N/A</v>
      </c>
      <c r="AC60" s="378" t="e">
        <f aca="false">IF($V60&lt;$X60,1,0)</f>
        <v>#N/A</v>
      </c>
      <c r="AD60" s="378" t="e">
        <f aca="false">IF($W60&lt;$X60,1,0)</f>
        <v>#N/A</v>
      </c>
      <c r="AE60" s="379" t="e">
        <f aca="false">IF($W60&lt;$Y60,1,0)</f>
        <v>#N/A</v>
      </c>
      <c r="AF60" s="70" t="e">
        <f aca="false">$AF$7*$J$2*$J$5*$N60</f>
        <v>#N/A</v>
      </c>
      <c r="AG60" s="70" t="e">
        <f aca="false">$AF$7*$J$2*$J$5*$O60</f>
        <v>#N/A</v>
      </c>
      <c r="AH60" s="70" t="e">
        <f aca="false">$AH$7*$J$2*$J$5*$N60</f>
        <v>#N/A</v>
      </c>
      <c r="AI60" s="70" t="e">
        <f aca="false">$AH$7*$J$2*$J$5*$O60</f>
        <v>#N/A</v>
      </c>
      <c r="AJ60" s="70" t="e">
        <f aca="false">$AJ$7*$J$2*$J$5*$N60</f>
        <v>#N/A</v>
      </c>
      <c r="AK60" s="70" t="e">
        <f aca="false">$AJ$7*$J$2*$J$5*$O60</f>
        <v>#N/A</v>
      </c>
      <c r="AL60" s="70" t="e">
        <f aca="false">$AL$7*$J$2*$J$5*$N60</f>
        <v>#N/A</v>
      </c>
      <c r="AM60" s="70" t="e">
        <f aca="false">$AL$7*$J$3*$J$5*$O60</f>
        <v>#N/A</v>
      </c>
      <c r="AN60" s="70" t="e">
        <f aca="false">$AN$7*$J$2*$J$5*$N60</f>
        <v>#N/A</v>
      </c>
      <c r="AO60" s="70" t="e">
        <f aca="false">$AN$7*$J$3*$J$5*$O60</f>
        <v>#N/A</v>
      </c>
      <c r="AP60" s="70" t="e">
        <f aca="false">$AP$7*$J$2*$J$5*$N60</f>
        <v>#N/A</v>
      </c>
      <c r="AQ60" s="70" t="e">
        <f aca="false">$AN$7*$J$3*$J$5*$O60</f>
        <v>#N/A</v>
      </c>
      <c r="AR60" s="70" t="e">
        <f aca="false">$AR$7*$J$2*$J$5*$N60</f>
        <v>#N/A</v>
      </c>
      <c r="AS60" s="70" t="e">
        <f aca="false">$AR$7*$J$3*$J$5*$O60</f>
        <v>#N/A</v>
      </c>
      <c r="AT60" s="70" t="e">
        <f aca="false">$AT$7*$J$2*$J$5*$N60</f>
        <v>#N/A</v>
      </c>
      <c r="AU60" s="70" t="e">
        <f aca="false">$AT$7*$J$3*$J$5*$O60</f>
        <v>#N/A</v>
      </c>
      <c r="AV60" s="131" t="e">
        <f aca="false">SUM(AF60:AG60,AL60:AM60,AP60:AQ60)</f>
        <v>#N/A</v>
      </c>
      <c r="AW60" s="158" t="e">
        <f aca="false">SUM(AF60:AM60,AP60:AU60)</f>
        <v>#N/A</v>
      </c>
      <c r="AX60" s="131" t="e">
        <f aca="false">SUM(AF60:AU60)</f>
        <v>#N/A</v>
      </c>
      <c r="AY60" s="70" t="e">
        <f aca="false">$AY$7*$J$2*$J$5*$S60</f>
        <v>#N/A</v>
      </c>
      <c r="AZ60" s="70" t="e">
        <f aca="false">$AY$7*$J$3*$J$5*$T60</f>
        <v>#N/A</v>
      </c>
      <c r="BA60" s="70" t="e">
        <f aca="false">$BA$7*$J$2*$J$5*$S60</f>
        <v>#N/A</v>
      </c>
      <c r="BB60" s="70" t="e">
        <f aca="false">$BA$7*$J$3*$J$5*$T60</f>
        <v>#N/A</v>
      </c>
      <c r="BC60" s="70" t="e">
        <f aca="false">$BC$7*$J$2*$J$5*$S60</f>
        <v>#N/A</v>
      </c>
      <c r="BD60" s="70" t="e">
        <f aca="false">$BC$7*$J$3*$J$5*$T60</f>
        <v>#N/A</v>
      </c>
      <c r="BE60" s="70" t="e">
        <f aca="false">$BE$7*$J$2*$J$5*$S60</f>
        <v>#N/A</v>
      </c>
      <c r="BF60" s="70" t="e">
        <f aca="false">$BE$7*$J$3*$J$5*$T60</f>
        <v>#N/A</v>
      </c>
      <c r="BG60" s="70" t="e">
        <f aca="false">$BG$7*$J$2*$J$5*$S60</f>
        <v>#N/A</v>
      </c>
      <c r="BH60" s="70" t="e">
        <f aca="false">$BG$7*$J$3*$J$5*$T60</f>
        <v>#N/A</v>
      </c>
      <c r="BI60" s="70" t="e">
        <f aca="false">$BI$7*$J$2*$J$5*$S60</f>
        <v>#N/A</v>
      </c>
      <c r="BJ60" s="70" t="e">
        <f aca="false">$BI$7*$J$3*$J$5*$T60</f>
        <v>#N/A</v>
      </c>
      <c r="BK60" s="70" t="e">
        <f aca="false">$BK$7*$J$2*$J$5*$S60</f>
        <v>#N/A</v>
      </c>
      <c r="BL60" s="70" t="e">
        <f aca="false">$BK$7*$J$3*$J$5*$T60</f>
        <v>#N/A</v>
      </c>
      <c r="BM60" s="70" t="e">
        <f aca="false">$BM$7*$J$2*$J$5*$S60</f>
        <v>#N/A</v>
      </c>
      <c r="BN60" s="70" t="e">
        <f aca="false">$BM$7*$J$3*$J$5*$T60</f>
        <v>#N/A</v>
      </c>
      <c r="BO60" s="70" t="e">
        <f aca="false">$BO$7*$J$2*$J$5*$S60</f>
        <v>#N/A</v>
      </c>
      <c r="BP60" s="70" t="e">
        <f aca="false">$BO$7*$J$3*$J$5*$T60</f>
        <v>#N/A</v>
      </c>
      <c r="BQ60" s="70" t="e">
        <f aca="false">$BQ$7*$J$2*$J$5*$S60</f>
        <v>#N/A</v>
      </c>
      <c r="BR60" s="70" t="e">
        <f aca="false">$BQ$7*$J$3*$J$5*$T60</f>
        <v>#N/A</v>
      </c>
      <c r="BS60" s="70" t="e">
        <f aca="false">$BS$7*$J$2*$J$5*$S60</f>
        <v>#N/A</v>
      </c>
      <c r="BT60" s="70" t="e">
        <f aca="false">$BS$7*$J$3*$J$5*$T60</f>
        <v>#N/A</v>
      </c>
      <c r="BU60" s="70" t="e">
        <f aca="false">$BU$7*$J$2*$J$5*$S60</f>
        <v>#N/A</v>
      </c>
      <c r="BV60" s="70" t="e">
        <f aca="false">$BU$7*$J$3*$J$5*$T60</f>
        <v>#N/A</v>
      </c>
      <c r="BW60" s="382" t="e">
        <f aca="false">SUM(AY60:BF60,BI60:BL60)</f>
        <v>#N/A</v>
      </c>
      <c r="BX60" s="383" t="e">
        <f aca="false">SUM(AY60:BF60,BI60:BL60,BS60:BV60)</f>
        <v>#N/A</v>
      </c>
      <c r="BY60" s="25" t="e">
        <f aca="false">SUM(AY60:BV60)</f>
        <v>#N/A</v>
      </c>
      <c r="BZ60" s="70" t="e">
        <f aca="false">$BZ$7*$J$2*$J$5*$N60</f>
        <v>#N/A</v>
      </c>
      <c r="CA60" s="70" t="e">
        <f aca="false">$BZ$7*$J$3*$J$5*$O60</f>
        <v>#N/A</v>
      </c>
      <c r="CB60" s="70" t="e">
        <f aca="false">$CB$7*$J$2*$J$5*$N60</f>
        <v>#N/A</v>
      </c>
      <c r="CC60" s="70" t="e">
        <f aca="false">$CB$7*$J$3*$J$5*$O60</f>
        <v>#N/A</v>
      </c>
      <c r="CD60" s="70" t="e">
        <f aca="false">$CD$7*$J$2*$J$5*$N60</f>
        <v>#N/A</v>
      </c>
      <c r="CE60" s="70" t="e">
        <f aca="false">$CD$7*$J$3*$J$5*$O60</f>
        <v>#N/A</v>
      </c>
      <c r="CF60" s="131" t="e">
        <f aca="false">SUM(BZ60:CA60)</f>
        <v>#N/A</v>
      </c>
      <c r="CG60" s="383" t="e">
        <f aca="false">SUM(BZ60:CC60)</f>
        <v>#N/A</v>
      </c>
      <c r="CH60" s="131" t="e">
        <f aca="false">SUM(BZ60:CE60)</f>
        <v>#N/A</v>
      </c>
      <c r="CI60" s="70" t="e">
        <f aca="false">$CI$7*$J$2*$J$5*$AB60</f>
        <v>#N/A</v>
      </c>
      <c r="CJ60" s="70" t="e">
        <f aca="false">$CI$7*$J$3*$J$5*$AC60</f>
        <v>#N/A</v>
      </c>
      <c r="CK60" s="70" t="e">
        <f aca="false">$CK$7*$J$2*$J$5*$AB60</f>
        <v>#N/A</v>
      </c>
      <c r="CL60" s="70" t="e">
        <f aca="false">$CK$7*$J$3*$J$5*$AC60</f>
        <v>#N/A</v>
      </c>
      <c r="CM60" s="70" t="e">
        <f aca="false">$CM$7*$J$2*$J$5*$AB60</f>
        <v>#N/A</v>
      </c>
      <c r="CN60" s="70" t="e">
        <f aca="false">$CM$7*$J$3*$J$5*$AC60</f>
        <v>#N/A</v>
      </c>
      <c r="CO60" s="70" t="e">
        <f aca="false">$CO$7*$J$2*$J$5*$AB60</f>
        <v>#N/A</v>
      </c>
      <c r="CP60" s="70" t="e">
        <f aca="false">$CO$7*$J$3*$J$5*$AC60</f>
        <v>#N/A</v>
      </c>
      <c r="CQ60" s="70" t="e">
        <f aca="false">$CQ$7*$J$2*$J$5*$AB60</f>
        <v>#N/A</v>
      </c>
      <c r="CR60" s="70" t="e">
        <f aca="false">$CQ$7*$J$3*$J$5*$AC60</f>
        <v>#N/A</v>
      </c>
      <c r="CS60" s="70" t="e">
        <f aca="false">$CS$7*$J$2*$J$5*$AB60</f>
        <v>#N/A</v>
      </c>
      <c r="CT60" s="70" t="e">
        <f aca="false">$CS$7*$J$3*$J$5*$AC60</f>
        <v>#N/A</v>
      </c>
      <c r="CU60" s="70" t="e">
        <f aca="false">$CU$7*$J$2*$J$5*$AB60</f>
        <v>#N/A</v>
      </c>
      <c r="CV60" s="70" t="e">
        <f aca="false">$CU$7*$J$3*$J$5*$AC60</f>
        <v>#N/A</v>
      </c>
      <c r="CW60" s="70" t="e">
        <f aca="false">$CW$7*$J$2*$J$5*$AB60</f>
        <v>#N/A</v>
      </c>
      <c r="CX60" s="70" t="e">
        <f aca="false">$CW$7*$J$3*$J$5*$AC60</f>
        <v>#N/A</v>
      </c>
      <c r="CY60" s="70" t="e">
        <f aca="false">$CY$7*$J$2*$J$5*$AB60</f>
        <v>#N/A</v>
      </c>
      <c r="CZ60" s="70" t="e">
        <f aca="false">$CY$7*$J$3*$J$5*$AC60</f>
        <v>#N/A</v>
      </c>
      <c r="DA60" s="70" t="e">
        <f aca="false">$DA$7*$J$2*$J$5*$AB60</f>
        <v>#N/A</v>
      </c>
      <c r="DB60" s="70" t="e">
        <f aca="false">$DA$7*$J$3*$J$5*$AC60</f>
        <v>#N/A</v>
      </c>
      <c r="DC60" s="70"/>
      <c r="DD60" s="70"/>
      <c r="DE60" s="70" t="e">
        <f aca="false">$DF$7*$J$2*$J$5*$AB60</f>
        <v>#N/A</v>
      </c>
      <c r="DF60" s="70" t="e">
        <f aca="false">$DF$7*$J$3*$J$5*$AC60</f>
        <v>#N/A</v>
      </c>
      <c r="DG60" s="70" t="e">
        <f aca="false">$DG$7*$J$2*$J$5*$AB60</f>
        <v>#N/A</v>
      </c>
      <c r="DH60" s="70" t="e">
        <f aca="false">$DG$7*$J$3*$J$5*$AC60</f>
        <v>#N/A</v>
      </c>
      <c r="DI60" s="70" t="e">
        <f aca="false">$DI$7*$J$2*$J$5*$AB60</f>
        <v>#N/A</v>
      </c>
      <c r="DJ60" s="70" t="e">
        <f aca="false">$DI$7*$J$3*$J$5*$AC60</f>
        <v>#N/A</v>
      </c>
      <c r="DK60" s="70" t="e">
        <f aca="false">$DK$7*$J$2*$J$5*$AB60</f>
        <v>#N/A</v>
      </c>
      <c r="DL60" s="70" t="e">
        <f aca="false">$DK$7*$J$3*$J$5*$AC60</f>
        <v>#N/A</v>
      </c>
      <c r="DM60" s="70" t="e">
        <f aca="false">$DM$7*$J$2*$J$5*$AB60</f>
        <v>#N/A</v>
      </c>
      <c r="DN60" s="70" t="e">
        <f aca="false">$DM$7*$J$3*$J$5*$AC60</f>
        <v>#N/A</v>
      </c>
      <c r="DO60" s="70" t="e">
        <f aca="false">$DO$7*$J$2*$J$5*$AB60</f>
        <v>#N/A</v>
      </c>
      <c r="DP60" s="70" t="e">
        <f aca="false">$DO$7*$J$3*$J$5*$AC60</f>
        <v>#N/A</v>
      </c>
      <c r="DQ60" s="70" t="e">
        <f aca="false">$DQ$7*$J$2*$J$5*$AB60</f>
        <v>#N/A</v>
      </c>
      <c r="DR60" s="70" t="e">
        <f aca="false">$DQ$7*$J$3*$J$5*$AC60</f>
        <v>#N/A</v>
      </c>
      <c r="DS60" s="131" t="e">
        <f aca="false">SUM(CI60:CR60,CW60:CX60,DG60:DH60)</f>
        <v>#N/A</v>
      </c>
      <c r="DT60" s="25" t="e">
        <f aca="false">SUM(CI60:CZ60,DC60:DL60)</f>
        <v>#N/A</v>
      </c>
      <c r="DU60" s="131" t="e">
        <f aca="false">SUM(CI60:DR60)</f>
        <v>#N/A</v>
      </c>
      <c r="DZ60" s="70" t="e">
        <f aca="false">$DZ$7*$J$2*$J$5*$AB60</f>
        <v>#N/A</v>
      </c>
      <c r="EA60" s="70" t="e">
        <f aca="false">$DZ$7*$J$3*$J$5*$AC60</f>
        <v>#N/A</v>
      </c>
      <c r="EB60" s="70" t="e">
        <f aca="false">$EB$7*$J$2*$J$5*$AB60</f>
        <v>#N/A</v>
      </c>
      <c r="EC60" s="70" t="e">
        <f aca="false">$EB$7*$J$3*$J$5*$AC60</f>
        <v>#N/A</v>
      </c>
      <c r="ED60" s="70" t="e">
        <f aca="false">$ED$7*$J$2*$J$5*$AB60</f>
        <v>#N/A</v>
      </c>
      <c r="EE60" s="70" t="e">
        <f aca="false">$ED$7*$J$3*$J$5*$AC60</f>
        <v>#N/A</v>
      </c>
      <c r="EF60" s="70" t="e">
        <f aca="false">$EF$7*$J$2*$J$5*$AB60</f>
        <v>#N/A</v>
      </c>
      <c r="EG60" s="70" t="e">
        <f aca="false">$EF$7*$J$3*$J$5*$AC60</f>
        <v>#N/A</v>
      </c>
      <c r="EH60" s="70" t="e">
        <f aca="false">$EH$7*$J$2*$J$5*$AB60</f>
        <v>#N/A</v>
      </c>
      <c r="EI60" s="70" t="e">
        <f aca="false">$EH$7*$J$3*$J$5*$AC60</f>
        <v>#N/A</v>
      </c>
      <c r="EJ60" s="70" t="e">
        <f aca="false">$EJ$7*$J$2*$J$5*$AB60</f>
        <v>#N/A</v>
      </c>
      <c r="EK60" s="70" t="e">
        <f aca="false">$EJ$7*$J$3*$J$5*$AC60</f>
        <v>#N/A</v>
      </c>
      <c r="EL60" s="70" t="e">
        <f aca="false">$EL$7*$J$2*$J$5*$AB60</f>
        <v>#N/A</v>
      </c>
      <c r="EM60" s="70" t="e">
        <f aca="false">$EL$7*$J$3*$J$5*$AC60</f>
        <v>#N/A</v>
      </c>
      <c r="EN60" s="131" t="e">
        <f aca="false">SUM(EB60:EC60)</f>
        <v>#N/A</v>
      </c>
      <c r="EO60" s="25" t="e">
        <f aca="false">SUM(EB60:EE60,EJ60:EM60)</f>
        <v>#N/A</v>
      </c>
      <c r="EP60" s="25" t="e">
        <f aca="false">SUM(DZ60:EM60)</f>
        <v>#N/A</v>
      </c>
    </row>
    <row r="61" customFormat="false" ht="11.25" hidden="false" customHeight="false" outlineLevel="0" collapsed="false">
      <c r="A61" s="51" t="e">
        <f aca="false">VLOOKUP($D61,Curves!$A$2:$I$1700,9)</f>
        <v>#N/A</v>
      </c>
      <c r="B61" s="83" t="e">
        <f aca="false">(1+($A61/2))^(-2*($D61-$A$1)/365.25)</f>
        <v>#N/A</v>
      </c>
      <c r="C61" s="83" t="n">
        <f aca="false">D62-D61</f>
        <v>30</v>
      </c>
      <c r="D61" s="374" t="n">
        <v>38504</v>
      </c>
      <c r="E61" s="375" t="e">
        <f aca="false">VLOOKUP($D61,Curves!$A$2:$H$1700,2)*$B61</f>
        <v>#N/A</v>
      </c>
      <c r="F61" s="51" t="e">
        <f aca="false">VLOOKUP($D61,Curves!$A$2:$H$1700,3)*$B61</f>
        <v>#N/A</v>
      </c>
      <c r="G61" s="51" t="e">
        <f aca="false">VLOOKUP($D61,Curves!$A$2:$H$1700,7)*$B61</f>
        <v>#N/A</v>
      </c>
      <c r="H61" s="51" t="e">
        <f aca="false">VLOOKUP($D61,Curves!$A$2:$H$1700,5)*$B61</f>
        <v>#N/A</v>
      </c>
      <c r="I61" s="51" t="e">
        <f aca="false">VLOOKUP($D61,Curves!$A$2:$H$1700,4)*$B61</f>
        <v>#N/A</v>
      </c>
      <c r="J61" s="376" t="e">
        <f aca="false">VLOOKUP($D61,Curves!$A$2:$H$1700,8)*$B61</f>
        <v>#N/A</v>
      </c>
      <c r="K61" s="51" t="e">
        <f aca="false">($E61+$I61)*$J$5+$J$4</f>
        <v>#N/A</v>
      </c>
      <c r="L61" s="377" t="e">
        <f aca="false">VLOOKUP($D61,Curves!$N$2:$T$2600,2)*$B61</f>
        <v>#N/A</v>
      </c>
      <c r="M61" s="241" t="e">
        <f aca="false">VLOOKUP($D61,Curves!$N$2:$T$2600,3)*$B61</f>
        <v>#N/A</v>
      </c>
      <c r="N61" s="378" t="e">
        <f aca="false">IF($K61&lt;$L61,1,0)</f>
        <v>#N/A</v>
      </c>
      <c r="O61" s="379" t="e">
        <f aca="false">IF($K61&lt;$M61,1,0)</f>
        <v>#N/A</v>
      </c>
      <c r="P61" s="375" t="e">
        <f aca="false">($E61+J61)*$J$5+$J$4</f>
        <v>#N/A</v>
      </c>
      <c r="Q61" s="377" t="e">
        <f aca="false">VLOOKUP($D61,Curves!$N$2:$T$2600,4)*$B61</f>
        <v>#N/A</v>
      </c>
      <c r="R61" s="241" t="e">
        <f aca="false">VLOOKUP($D61,Curves!$N$2:$T$2600,5)*$B61</f>
        <v>#N/A</v>
      </c>
      <c r="S61" s="378" t="e">
        <f aca="false">IF($P61&lt;$Q61,1,0)</f>
        <v>#N/A</v>
      </c>
      <c r="T61" s="379" t="e">
        <f aca="false">IF($P61&lt;$R61,1,0)</f>
        <v>#N/A</v>
      </c>
      <c r="U61" s="380" t="e">
        <f aca="false">($E61+G61)*$J$5+$J$4</f>
        <v>#N/A</v>
      </c>
      <c r="V61" s="380" t="e">
        <f aca="false">($E61+H61)*$J$5+$J$4</f>
        <v>#N/A</v>
      </c>
      <c r="W61" s="380" t="e">
        <f aca="false">($E61+I61)*$J$5+$J$4</f>
        <v>#N/A</v>
      </c>
      <c r="X61" s="269" t="e">
        <f aca="false">VLOOKUP($D61,[5]CurveFetch!$D$8:$S$13000,16,0)*$B61</f>
        <v>#N/A</v>
      </c>
      <c r="Y61" s="241" t="e">
        <f aca="false">VLOOKUP($D61,Curves!$N$2:$T$2600,7)*$B61</f>
        <v>#N/A</v>
      </c>
      <c r="Z61" s="381" t="e">
        <f aca="false">IF($U61&lt;$X61,1,0)</f>
        <v>#N/A</v>
      </c>
      <c r="AA61" s="378" t="e">
        <f aca="false">IF($U61&lt;$Y61,1,0)</f>
        <v>#N/A</v>
      </c>
      <c r="AB61" s="378" t="e">
        <f aca="false">IF($V61&lt;$X61,1,0)</f>
        <v>#N/A</v>
      </c>
      <c r="AC61" s="378" t="e">
        <f aca="false">IF($V61&lt;$X61,1,0)</f>
        <v>#N/A</v>
      </c>
      <c r="AD61" s="378" t="e">
        <f aca="false">IF($W61&lt;$X61,1,0)</f>
        <v>#N/A</v>
      </c>
      <c r="AE61" s="379" t="e">
        <f aca="false">IF($W61&lt;$Y61,1,0)</f>
        <v>#N/A</v>
      </c>
      <c r="AF61" s="70" t="e">
        <f aca="false">$AF$7*$J$2*$J$5*$N61</f>
        <v>#N/A</v>
      </c>
      <c r="AG61" s="70" t="e">
        <f aca="false">$AF$7*$J$2*$J$5*$O61</f>
        <v>#N/A</v>
      </c>
      <c r="AH61" s="70" t="e">
        <f aca="false">$AH$7*$J$2*$J$5*$N61</f>
        <v>#N/A</v>
      </c>
      <c r="AI61" s="70" t="e">
        <f aca="false">$AH$7*$J$2*$J$5*$O61</f>
        <v>#N/A</v>
      </c>
      <c r="AJ61" s="70" t="e">
        <f aca="false">$AJ$7*$J$2*$J$5*$N61</f>
        <v>#N/A</v>
      </c>
      <c r="AK61" s="70" t="e">
        <f aca="false">$AJ$7*$J$2*$J$5*$O61</f>
        <v>#N/A</v>
      </c>
      <c r="AL61" s="70" t="e">
        <f aca="false">$AL$7*$J$2*$J$5*$N61</f>
        <v>#N/A</v>
      </c>
      <c r="AM61" s="70" t="e">
        <f aca="false">$AL$7*$J$3*$J$5*$O61</f>
        <v>#N/A</v>
      </c>
      <c r="AN61" s="70" t="e">
        <f aca="false">$AN$7*$J$2*$J$5*$N61</f>
        <v>#N/A</v>
      </c>
      <c r="AO61" s="70" t="e">
        <f aca="false">$AN$7*$J$3*$J$5*$O61</f>
        <v>#N/A</v>
      </c>
      <c r="AP61" s="70" t="e">
        <f aca="false">$AP$7*$J$2*$J$5*$N61</f>
        <v>#N/A</v>
      </c>
      <c r="AQ61" s="70" t="e">
        <f aca="false">$AN$7*$J$3*$J$5*$O61</f>
        <v>#N/A</v>
      </c>
      <c r="AR61" s="70" t="e">
        <f aca="false">$AR$7*$J$2*$J$5*$N61</f>
        <v>#N/A</v>
      </c>
      <c r="AS61" s="70" t="e">
        <f aca="false">$AR$7*$J$3*$J$5*$O61</f>
        <v>#N/A</v>
      </c>
      <c r="AT61" s="70" t="e">
        <f aca="false">$AT$7*$J$2*$J$5*$N61</f>
        <v>#N/A</v>
      </c>
      <c r="AU61" s="70" t="e">
        <f aca="false">$AT$7*$J$3*$J$5*$O61</f>
        <v>#N/A</v>
      </c>
      <c r="AV61" s="131" t="e">
        <f aca="false">SUM(AF61:AG61,AL61:AM61,AP61:AQ61)</f>
        <v>#N/A</v>
      </c>
      <c r="AW61" s="158" t="e">
        <f aca="false">SUM(AF61:AM61,AP61:AU61)</f>
        <v>#N/A</v>
      </c>
      <c r="AX61" s="131" t="e">
        <f aca="false">SUM(AF61:AU61)</f>
        <v>#N/A</v>
      </c>
      <c r="AY61" s="70" t="e">
        <f aca="false">$AY$7*$J$2*$J$5*$S61</f>
        <v>#N/A</v>
      </c>
      <c r="AZ61" s="70" t="e">
        <f aca="false">$AY$7*$J$3*$J$5*$T61</f>
        <v>#N/A</v>
      </c>
      <c r="BA61" s="70" t="e">
        <f aca="false">$BA$7*$J$2*$J$5*$S61</f>
        <v>#N/A</v>
      </c>
      <c r="BB61" s="70" t="e">
        <f aca="false">$BA$7*$J$3*$J$5*$T61</f>
        <v>#N/A</v>
      </c>
      <c r="BC61" s="70" t="e">
        <f aca="false">$BC$7*$J$2*$J$5*$S61</f>
        <v>#N/A</v>
      </c>
      <c r="BD61" s="70" t="e">
        <f aca="false">$BC$7*$J$3*$J$5*$T61</f>
        <v>#N/A</v>
      </c>
      <c r="BE61" s="70" t="e">
        <f aca="false">$BE$7*$J$2*$J$5*$S61</f>
        <v>#N/A</v>
      </c>
      <c r="BF61" s="70" t="e">
        <f aca="false">$BE$7*$J$3*$J$5*$T61</f>
        <v>#N/A</v>
      </c>
      <c r="BG61" s="70" t="e">
        <f aca="false">$BG$7*$J$2*$J$5*$S61</f>
        <v>#N/A</v>
      </c>
      <c r="BH61" s="70" t="e">
        <f aca="false">$BG$7*$J$3*$J$5*$T61</f>
        <v>#N/A</v>
      </c>
      <c r="BI61" s="70" t="e">
        <f aca="false">$BI$7*$J$2*$J$5*$S61</f>
        <v>#N/A</v>
      </c>
      <c r="BJ61" s="70" t="e">
        <f aca="false">$BI$7*$J$3*$J$5*$T61</f>
        <v>#N/A</v>
      </c>
      <c r="BK61" s="70" t="e">
        <f aca="false">$BK$7*$J$2*$J$5*$S61</f>
        <v>#N/A</v>
      </c>
      <c r="BL61" s="70" t="e">
        <f aca="false">$BK$7*$J$3*$J$5*$T61</f>
        <v>#N/A</v>
      </c>
      <c r="BM61" s="70" t="e">
        <f aca="false">$BM$7*$J$2*$J$5*$S61</f>
        <v>#N/A</v>
      </c>
      <c r="BN61" s="70" t="e">
        <f aca="false">$BM$7*$J$3*$J$5*$T61</f>
        <v>#N/A</v>
      </c>
      <c r="BO61" s="70" t="e">
        <f aca="false">$BO$7*$J$2*$J$5*$S61</f>
        <v>#N/A</v>
      </c>
      <c r="BP61" s="70" t="e">
        <f aca="false">$BO$7*$J$3*$J$5*$T61</f>
        <v>#N/A</v>
      </c>
      <c r="BQ61" s="70" t="e">
        <f aca="false">$BQ$7*$J$2*$J$5*$S61</f>
        <v>#N/A</v>
      </c>
      <c r="BR61" s="70" t="e">
        <f aca="false">$BQ$7*$J$3*$J$5*$T61</f>
        <v>#N/A</v>
      </c>
      <c r="BS61" s="70" t="e">
        <f aca="false">$BS$7*$J$2*$J$5*$S61</f>
        <v>#N/A</v>
      </c>
      <c r="BT61" s="70" t="e">
        <f aca="false">$BS$7*$J$3*$J$5*$T61</f>
        <v>#N/A</v>
      </c>
      <c r="BU61" s="70" t="e">
        <f aca="false">$BU$7*$J$2*$J$5*$S61</f>
        <v>#N/A</v>
      </c>
      <c r="BV61" s="70" t="e">
        <f aca="false">$BU$7*$J$3*$J$5*$T61</f>
        <v>#N/A</v>
      </c>
      <c r="BW61" s="382" t="e">
        <f aca="false">SUM(AY61:BF61,BI61:BL61)</f>
        <v>#N/A</v>
      </c>
      <c r="BX61" s="383" t="e">
        <f aca="false">SUM(AY61:BF61,BI61:BL61,BS61:BV61)</f>
        <v>#N/A</v>
      </c>
      <c r="BY61" s="25" t="e">
        <f aca="false">SUM(AY61:BV61)</f>
        <v>#N/A</v>
      </c>
      <c r="BZ61" s="70" t="e">
        <f aca="false">$BZ$7*$J$2*$J$5*$N61</f>
        <v>#N/A</v>
      </c>
      <c r="CA61" s="70" t="e">
        <f aca="false">$BZ$7*$J$3*$J$5*$O61</f>
        <v>#N/A</v>
      </c>
      <c r="CB61" s="70" t="e">
        <f aca="false">$CB$7*$J$2*$J$5*$N61</f>
        <v>#N/A</v>
      </c>
      <c r="CC61" s="70" t="e">
        <f aca="false">$CB$7*$J$3*$J$5*$O61</f>
        <v>#N/A</v>
      </c>
      <c r="CD61" s="70" t="e">
        <f aca="false">$CD$7*$J$2*$J$5*$N61</f>
        <v>#N/A</v>
      </c>
      <c r="CE61" s="70" t="e">
        <f aca="false">$CD$7*$J$3*$J$5*$O61</f>
        <v>#N/A</v>
      </c>
      <c r="CF61" s="131" t="e">
        <f aca="false">SUM(BZ61:CA61)</f>
        <v>#N/A</v>
      </c>
      <c r="CG61" s="383" t="e">
        <f aca="false">SUM(BZ61:CC61)</f>
        <v>#N/A</v>
      </c>
      <c r="CH61" s="131" t="e">
        <f aca="false">SUM(BZ61:CE61)</f>
        <v>#N/A</v>
      </c>
      <c r="CI61" s="70" t="e">
        <f aca="false">$CI$7*$J$2*$J$5*$AB61</f>
        <v>#N/A</v>
      </c>
      <c r="CJ61" s="70" t="e">
        <f aca="false">$CI$7*$J$3*$J$5*$AC61</f>
        <v>#N/A</v>
      </c>
      <c r="CK61" s="70" t="e">
        <f aca="false">$CK$7*$J$2*$J$5*$AB61</f>
        <v>#N/A</v>
      </c>
      <c r="CL61" s="70" t="e">
        <f aca="false">$CK$7*$J$3*$J$5*$AC61</f>
        <v>#N/A</v>
      </c>
      <c r="CM61" s="70" t="e">
        <f aca="false">$CM$7*$J$2*$J$5*$AB61</f>
        <v>#N/A</v>
      </c>
      <c r="CN61" s="70" t="e">
        <f aca="false">$CM$7*$J$3*$J$5*$AC61</f>
        <v>#N/A</v>
      </c>
      <c r="CO61" s="70" t="e">
        <f aca="false">$CO$7*$J$2*$J$5*$AB61</f>
        <v>#N/A</v>
      </c>
      <c r="CP61" s="70" t="e">
        <f aca="false">$CO$7*$J$3*$J$5*$AC61</f>
        <v>#N/A</v>
      </c>
      <c r="CQ61" s="70" t="e">
        <f aca="false">$CQ$7*$J$2*$J$5*$AB61</f>
        <v>#N/A</v>
      </c>
      <c r="CR61" s="70" t="e">
        <f aca="false">$CQ$7*$J$3*$J$5*$AC61</f>
        <v>#N/A</v>
      </c>
      <c r="CS61" s="70" t="e">
        <f aca="false">$CS$7*$J$2*$J$5*$AB61</f>
        <v>#N/A</v>
      </c>
      <c r="CT61" s="70" t="e">
        <f aca="false">$CS$7*$J$3*$J$5*$AC61</f>
        <v>#N/A</v>
      </c>
      <c r="CU61" s="70" t="e">
        <f aca="false">$CU$7*$J$2*$J$5*$AB61</f>
        <v>#N/A</v>
      </c>
      <c r="CV61" s="70" t="e">
        <f aca="false">$CU$7*$J$3*$J$5*$AC61</f>
        <v>#N/A</v>
      </c>
      <c r="CW61" s="70" t="e">
        <f aca="false">$CW$7*$J$2*$J$5*$AB61</f>
        <v>#N/A</v>
      </c>
      <c r="CX61" s="70" t="e">
        <f aca="false">$CW$7*$J$3*$J$5*$AC61</f>
        <v>#N/A</v>
      </c>
      <c r="CY61" s="70" t="e">
        <f aca="false">$CY$7*$J$2*$J$5*$AB61</f>
        <v>#N/A</v>
      </c>
      <c r="CZ61" s="70" t="e">
        <f aca="false">$CY$7*$J$3*$J$5*$AC61</f>
        <v>#N/A</v>
      </c>
      <c r="DA61" s="70" t="e">
        <f aca="false">$DA$7*$J$2*$J$5*$AB61</f>
        <v>#N/A</v>
      </c>
      <c r="DB61" s="70" t="e">
        <f aca="false">$DA$7*$J$3*$J$5*$AC61</f>
        <v>#N/A</v>
      </c>
      <c r="DC61" s="70"/>
      <c r="DD61" s="70"/>
      <c r="DE61" s="70" t="e">
        <f aca="false">$DF$7*$J$2*$J$5*$AB61</f>
        <v>#N/A</v>
      </c>
      <c r="DF61" s="70" t="e">
        <f aca="false">$DF$7*$J$3*$J$5*$AC61</f>
        <v>#N/A</v>
      </c>
      <c r="DG61" s="70" t="e">
        <f aca="false">$DG$7*$J$2*$J$5*$AB61</f>
        <v>#N/A</v>
      </c>
      <c r="DH61" s="70" t="e">
        <f aca="false">$DG$7*$J$3*$J$5*$AC61</f>
        <v>#N/A</v>
      </c>
      <c r="DI61" s="70" t="e">
        <f aca="false">$DI$7*$J$2*$J$5*$AB61</f>
        <v>#N/A</v>
      </c>
      <c r="DJ61" s="70" t="e">
        <f aca="false">$DI$7*$J$3*$J$5*$AC61</f>
        <v>#N/A</v>
      </c>
      <c r="DK61" s="70" t="e">
        <f aca="false">$DK$7*$J$2*$J$5*$AB61</f>
        <v>#N/A</v>
      </c>
      <c r="DL61" s="70" t="e">
        <f aca="false">$DK$7*$J$3*$J$5*$AC61</f>
        <v>#N/A</v>
      </c>
      <c r="DM61" s="70" t="e">
        <f aca="false">$DM$7*$J$2*$J$5*$AB61</f>
        <v>#N/A</v>
      </c>
      <c r="DN61" s="70" t="e">
        <f aca="false">$DM$7*$J$3*$J$5*$AC61</f>
        <v>#N/A</v>
      </c>
      <c r="DO61" s="70" t="e">
        <f aca="false">$DO$7*$J$2*$J$5*$AB61</f>
        <v>#N/A</v>
      </c>
      <c r="DP61" s="70" t="e">
        <f aca="false">$DO$7*$J$3*$J$5*$AC61</f>
        <v>#N/A</v>
      </c>
      <c r="DQ61" s="70" t="e">
        <f aca="false">$DQ$7*$J$2*$J$5*$AB61</f>
        <v>#N/A</v>
      </c>
      <c r="DR61" s="70" t="e">
        <f aca="false">$DQ$7*$J$3*$J$5*$AC61</f>
        <v>#N/A</v>
      </c>
      <c r="DS61" s="131" t="e">
        <f aca="false">SUM(CI61:CR61,CW61:CX61,DG61:DH61)</f>
        <v>#N/A</v>
      </c>
      <c r="DT61" s="25" t="e">
        <f aca="false">SUM(CI61:CZ61,DC61:DL61)</f>
        <v>#N/A</v>
      </c>
      <c r="DU61" s="131" t="e">
        <f aca="false">SUM(CI61:DR61)</f>
        <v>#N/A</v>
      </c>
      <c r="DZ61" s="70" t="e">
        <f aca="false">$DZ$7*$J$2*$J$5*$AB61</f>
        <v>#N/A</v>
      </c>
      <c r="EA61" s="70" t="e">
        <f aca="false">$DZ$7*$J$3*$J$5*$AC61</f>
        <v>#N/A</v>
      </c>
      <c r="EB61" s="70" t="e">
        <f aca="false">$EB$7*$J$2*$J$5*$AB61</f>
        <v>#N/A</v>
      </c>
      <c r="EC61" s="70" t="e">
        <f aca="false">$EB$7*$J$3*$J$5*$AC61</f>
        <v>#N/A</v>
      </c>
      <c r="ED61" s="70" t="e">
        <f aca="false">$ED$7*$J$2*$J$5*$AB61</f>
        <v>#N/A</v>
      </c>
      <c r="EE61" s="70" t="e">
        <f aca="false">$ED$7*$J$3*$J$5*$AC61</f>
        <v>#N/A</v>
      </c>
      <c r="EF61" s="70" t="e">
        <f aca="false">$EF$7*$J$2*$J$5*$AB61</f>
        <v>#N/A</v>
      </c>
      <c r="EG61" s="70" t="e">
        <f aca="false">$EF$7*$J$3*$J$5*$AC61</f>
        <v>#N/A</v>
      </c>
      <c r="EH61" s="70" t="e">
        <f aca="false">$EH$7*$J$2*$J$5*$AB61</f>
        <v>#N/A</v>
      </c>
      <c r="EI61" s="70" t="e">
        <f aca="false">$EH$7*$J$3*$J$5*$AC61</f>
        <v>#N/A</v>
      </c>
      <c r="EJ61" s="70" t="e">
        <f aca="false">$EJ$7*$J$2*$J$5*$AB61</f>
        <v>#N/A</v>
      </c>
      <c r="EK61" s="70" t="e">
        <f aca="false">$EJ$7*$J$3*$J$5*$AC61</f>
        <v>#N/A</v>
      </c>
      <c r="EL61" s="70" t="e">
        <f aca="false">$EL$7*$J$2*$J$5*$AB61</f>
        <v>#N/A</v>
      </c>
      <c r="EM61" s="70" t="e">
        <f aca="false">$EL$7*$J$3*$J$5*$AC61</f>
        <v>#N/A</v>
      </c>
      <c r="EN61" s="131" t="e">
        <f aca="false">SUM(EB61:EC61)</f>
        <v>#N/A</v>
      </c>
      <c r="EO61" s="25" t="e">
        <f aca="false">SUM(EB61:EE61,EJ61:EM61)</f>
        <v>#N/A</v>
      </c>
      <c r="EP61" s="25" t="e">
        <f aca="false">SUM(DZ61:EM61)</f>
        <v>#N/A</v>
      </c>
    </row>
    <row r="62" customFormat="false" ht="11.25" hidden="false" customHeight="false" outlineLevel="0" collapsed="false">
      <c r="A62" s="51" t="e">
        <f aca="false">VLOOKUP($D62,Curves!$A$2:$I$1700,9)</f>
        <v>#N/A</v>
      </c>
      <c r="B62" s="83" t="e">
        <f aca="false">(1+($A62/2))^(-2*($D62-$A$1)/365.25)</f>
        <v>#N/A</v>
      </c>
      <c r="C62" s="83" t="n">
        <f aca="false">D63-D62</f>
        <v>31</v>
      </c>
      <c r="D62" s="374" t="n">
        <v>38534</v>
      </c>
      <c r="E62" s="375" t="e">
        <f aca="false">VLOOKUP($D62,Curves!$A$2:$H$1700,2)*$B62</f>
        <v>#N/A</v>
      </c>
      <c r="F62" s="51" t="e">
        <f aca="false">VLOOKUP($D62,Curves!$A$2:$H$1700,3)*$B62</f>
        <v>#N/A</v>
      </c>
      <c r="G62" s="51" t="e">
        <f aca="false">VLOOKUP($D62,Curves!$A$2:$H$1700,7)*$B62</f>
        <v>#N/A</v>
      </c>
      <c r="H62" s="51" t="e">
        <f aca="false">VLOOKUP($D62,Curves!$A$2:$H$1700,5)*$B62</f>
        <v>#N/A</v>
      </c>
      <c r="I62" s="51" t="e">
        <f aca="false">VLOOKUP($D62,Curves!$A$2:$H$1700,4)*$B62</f>
        <v>#N/A</v>
      </c>
      <c r="J62" s="376" t="e">
        <f aca="false">VLOOKUP($D62,Curves!$A$2:$H$1700,8)*$B62</f>
        <v>#N/A</v>
      </c>
      <c r="K62" s="51" t="e">
        <f aca="false">($E62+$I62)*$J$5+$J$4</f>
        <v>#N/A</v>
      </c>
      <c r="L62" s="377" t="e">
        <f aca="false">VLOOKUP($D62,Curves!$N$2:$T$2600,2)*$B62</f>
        <v>#N/A</v>
      </c>
      <c r="M62" s="241" t="e">
        <f aca="false">VLOOKUP($D62,Curves!$N$2:$T$2600,3)*$B62</f>
        <v>#N/A</v>
      </c>
      <c r="N62" s="378" t="e">
        <f aca="false">IF($K62&lt;$L62,1,0)</f>
        <v>#N/A</v>
      </c>
      <c r="O62" s="379" t="e">
        <f aca="false">IF($K62&lt;$M62,1,0)</f>
        <v>#N/A</v>
      </c>
      <c r="P62" s="375" t="e">
        <f aca="false">($E62+J62)*$J$5+$J$4</f>
        <v>#N/A</v>
      </c>
      <c r="Q62" s="377" t="e">
        <f aca="false">VLOOKUP($D62,Curves!$N$2:$T$2600,4)*$B62</f>
        <v>#N/A</v>
      </c>
      <c r="R62" s="241" t="e">
        <f aca="false">VLOOKUP($D62,Curves!$N$2:$T$2600,5)*$B62</f>
        <v>#N/A</v>
      </c>
      <c r="S62" s="378" t="e">
        <f aca="false">IF($P62&lt;$Q62,1,0)</f>
        <v>#N/A</v>
      </c>
      <c r="T62" s="379" t="e">
        <f aca="false">IF($P62&lt;$R62,1,0)</f>
        <v>#N/A</v>
      </c>
      <c r="U62" s="380" t="e">
        <f aca="false">($E62+G62)*$J$5+$J$4</f>
        <v>#N/A</v>
      </c>
      <c r="V62" s="380" t="e">
        <f aca="false">($E62+H62)*$J$5+$J$4</f>
        <v>#N/A</v>
      </c>
      <c r="W62" s="380" t="e">
        <f aca="false">($E62+I62)*$J$5+$J$4</f>
        <v>#N/A</v>
      </c>
      <c r="X62" s="269" t="e">
        <f aca="false">VLOOKUP($D62,[5]CurveFetch!$D$8:$S$13000,16,0)*$B62</f>
        <v>#N/A</v>
      </c>
      <c r="Y62" s="241" t="e">
        <f aca="false">VLOOKUP($D62,Curves!$N$2:$T$2600,7)*$B62</f>
        <v>#N/A</v>
      </c>
      <c r="Z62" s="381" t="e">
        <f aca="false">IF($U62&lt;$X62,1,0)</f>
        <v>#N/A</v>
      </c>
      <c r="AA62" s="378" t="e">
        <f aca="false">IF($U62&lt;$Y62,1,0)</f>
        <v>#N/A</v>
      </c>
      <c r="AB62" s="378" t="e">
        <f aca="false">IF($V62&lt;$X62,1,0)</f>
        <v>#N/A</v>
      </c>
      <c r="AC62" s="378" t="e">
        <f aca="false">IF($V62&lt;$X62,1,0)</f>
        <v>#N/A</v>
      </c>
      <c r="AD62" s="378" t="e">
        <f aca="false">IF($W62&lt;$X62,1,0)</f>
        <v>#N/A</v>
      </c>
      <c r="AE62" s="379" t="e">
        <f aca="false">IF($W62&lt;$Y62,1,0)</f>
        <v>#N/A</v>
      </c>
      <c r="AF62" s="70" t="e">
        <f aca="false">$AF$7*$J$2*$J$5*$N62</f>
        <v>#N/A</v>
      </c>
      <c r="AG62" s="70" t="e">
        <f aca="false">$AF$7*$J$2*$J$5*$O62</f>
        <v>#N/A</v>
      </c>
      <c r="AH62" s="70" t="e">
        <f aca="false">$AH$7*$J$2*$J$5*$N62</f>
        <v>#N/A</v>
      </c>
      <c r="AI62" s="70" t="e">
        <f aca="false">$AH$7*$J$2*$J$5*$O62</f>
        <v>#N/A</v>
      </c>
      <c r="AJ62" s="70" t="e">
        <f aca="false">$AJ$7*$J$2*$J$5*$N62</f>
        <v>#N/A</v>
      </c>
      <c r="AK62" s="70" t="e">
        <f aca="false">$AJ$7*$J$2*$J$5*$O62</f>
        <v>#N/A</v>
      </c>
      <c r="AL62" s="70" t="e">
        <f aca="false">$AL$7*$J$2*$J$5*$N62</f>
        <v>#N/A</v>
      </c>
      <c r="AM62" s="70" t="e">
        <f aca="false">$AL$7*$J$3*$J$5*$O62</f>
        <v>#N/A</v>
      </c>
      <c r="AN62" s="70" t="e">
        <f aca="false">$AN$7*$J$2*$J$5*$N62</f>
        <v>#N/A</v>
      </c>
      <c r="AO62" s="70" t="e">
        <f aca="false">$AN$7*$J$3*$J$5*$O62</f>
        <v>#N/A</v>
      </c>
      <c r="AP62" s="70" t="e">
        <f aca="false">$AP$7*$J$2*$J$5*$N62</f>
        <v>#N/A</v>
      </c>
      <c r="AQ62" s="70" t="e">
        <f aca="false">$AN$7*$J$3*$J$5*$O62</f>
        <v>#N/A</v>
      </c>
      <c r="AR62" s="70" t="e">
        <f aca="false">$AR$7*$J$2*$J$5*$N62</f>
        <v>#N/A</v>
      </c>
      <c r="AS62" s="70" t="e">
        <f aca="false">$AR$7*$J$3*$J$5*$O62</f>
        <v>#N/A</v>
      </c>
      <c r="AT62" s="70" t="e">
        <f aca="false">$AT$7*$J$2*$J$5*$N62</f>
        <v>#N/A</v>
      </c>
      <c r="AU62" s="70" t="e">
        <f aca="false">$AT$7*$J$3*$J$5*$O62</f>
        <v>#N/A</v>
      </c>
      <c r="AV62" s="131" t="e">
        <f aca="false">SUM(AF62:AG62,AL62:AM62,AP62:AQ62)</f>
        <v>#N/A</v>
      </c>
      <c r="AW62" s="158" t="e">
        <f aca="false">SUM(AF62:AM62,AP62:AU62)</f>
        <v>#N/A</v>
      </c>
      <c r="AX62" s="131" t="e">
        <f aca="false">SUM(AF62:AU62)</f>
        <v>#N/A</v>
      </c>
      <c r="AY62" s="70" t="e">
        <f aca="false">$AY$7*$J$2*$J$5*$S62</f>
        <v>#N/A</v>
      </c>
      <c r="AZ62" s="70" t="e">
        <f aca="false">$AY$7*$J$3*$J$5*$T62</f>
        <v>#N/A</v>
      </c>
      <c r="BA62" s="70" t="e">
        <f aca="false">$BA$7*$J$2*$J$5*$S62</f>
        <v>#N/A</v>
      </c>
      <c r="BB62" s="70" t="e">
        <f aca="false">$BA$7*$J$3*$J$5*$T62</f>
        <v>#N/A</v>
      </c>
      <c r="BC62" s="70" t="e">
        <f aca="false">$BC$7*$J$2*$J$5*$S62</f>
        <v>#N/A</v>
      </c>
      <c r="BD62" s="70" t="e">
        <f aca="false">$BC$7*$J$3*$J$5*$T62</f>
        <v>#N/A</v>
      </c>
      <c r="BE62" s="70" t="e">
        <f aca="false">$BE$7*$J$2*$J$5*$S62</f>
        <v>#N/A</v>
      </c>
      <c r="BF62" s="70" t="e">
        <f aca="false">$BE$7*$J$3*$J$5*$T62</f>
        <v>#N/A</v>
      </c>
      <c r="BG62" s="70" t="e">
        <f aca="false">$BG$7*$J$2*$J$5*$S62</f>
        <v>#N/A</v>
      </c>
      <c r="BH62" s="70" t="e">
        <f aca="false">$BG$7*$J$3*$J$5*$T62</f>
        <v>#N/A</v>
      </c>
      <c r="BI62" s="70" t="e">
        <f aca="false">$BI$7*$J$2*$J$5*$S62</f>
        <v>#N/A</v>
      </c>
      <c r="BJ62" s="70" t="e">
        <f aca="false">$BI$7*$J$3*$J$5*$T62</f>
        <v>#N/A</v>
      </c>
      <c r="BK62" s="70" t="e">
        <f aca="false">$BK$7*$J$2*$J$5*$S62</f>
        <v>#N/A</v>
      </c>
      <c r="BL62" s="70" t="e">
        <f aca="false">$BK$7*$J$3*$J$5*$T62</f>
        <v>#N/A</v>
      </c>
      <c r="BM62" s="70" t="e">
        <f aca="false">$BM$7*$J$2*$J$5*$S62</f>
        <v>#N/A</v>
      </c>
      <c r="BN62" s="70" t="e">
        <f aca="false">$BM$7*$J$3*$J$5*$T62</f>
        <v>#N/A</v>
      </c>
      <c r="BO62" s="70" t="e">
        <f aca="false">$BO$7*$J$2*$J$5*$S62</f>
        <v>#N/A</v>
      </c>
      <c r="BP62" s="70" t="e">
        <f aca="false">$BO$7*$J$3*$J$5*$T62</f>
        <v>#N/A</v>
      </c>
      <c r="BQ62" s="70" t="e">
        <f aca="false">$BQ$7*$J$2*$J$5*$S62</f>
        <v>#N/A</v>
      </c>
      <c r="BR62" s="70" t="e">
        <f aca="false">$BQ$7*$J$3*$J$5*$T62</f>
        <v>#N/A</v>
      </c>
      <c r="BS62" s="70" t="e">
        <f aca="false">$BS$7*$J$2*$J$5*$S62</f>
        <v>#N/A</v>
      </c>
      <c r="BT62" s="70" t="e">
        <f aca="false">$BS$7*$J$3*$J$5*$T62</f>
        <v>#N/A</v>
      </c>
      <c r="BU62" s="70" t="e">
        <f aca="false">$BU$7*$J$2*$J$5*$S62</f>
        <v>#N/A</v>
      </c>
      <c r="BV62" s="70" t="e">
        <f aca="false">$BU$7*$J$3*$J$5*$T62</f>
        <v>#N/A</v>
      </c>
      <c r="BW62" s="382" t="e">
        <f aca="false">SUM(AY62:BF62,BI62:BL62)</f>
        <v>#N/A</v>
      </c>
      <c r="BX62" s="383" t="e">
        <f aca="false">SUM(AY62:BF62,BI62:BL62,BS62:BV62)</f>
        <v>#N/A</v>
      </c>
      <c r="BY62" s="25" t="e">
        <f aca="false">SUM(AY62:BV62)</f>
        <v>#N/A</v>
      </c>
      <c r="BZ62" s="70" t="e">
        <f aca="false">$BZ$7*$J$2*$J$5*$N62</f>
        <v>#N/A</v>
      </c>
      <c r="CA62" s="70" t="e">
        <f aca="false">$BZ$7*$J$3*$J$5*$O62</f>
        <v>#N/A</v>
      </c>
      <c r="CB62" s="70" t="e">
        <f aca="false">$CB$7*$J$2*$J$5*$N62</f>
        <v>#N/A</v>
      </c>
      <c r="CC62" s="70" t="e">
        <f aca="false">$CB$7*$J$3*$J$5*$O62</f>
        <v>#N/A</v>
      </c>
      <c r="CD62" s="70" t="e">
        <f aca="false">$CD$7*$J$2*$J$5*$N62</f>
        <v>#N/A</v>
      </c>
      <c r="CE62" s="70" t="e">
        <f aca="false">$CD$7*$J$3*$J$5*$O62</f>
        <v>#N/A</v>
      </c>
      <c r="CF62" s="131" t="e">
        <f aca="false">SUM(BZ62:CA62)</f>
        <v>#N/A</v>
      </c>
      <c r="CG62" s="383" t="e">
        <f aca="false">SUM(BZ62:CC62)</f>
        <v>#N/A</v>
      </c>
      <c r="CH62" s="131" t="e">
        <f aca="false">SUM(BZ62:CE62)</f>
        <v>#N/A</v>
      </c>
      <c r="CI62" s="70" t="e">
        <f aca="false">$CI$7*$J$2*$J$5*$AB62</f>
        <v>#N/A</v>
      </c>
      <c r="CJ62" s="70" t="e">
        <f aca="false">$CI$7*$J$3*$J$5*$AC62</f>
        <v>#N/A</v>
      </c>
      <c r="CK62" s="70" t="e">
        <f aca="false">$CK$7*$J$2*$J$5*$AB62</f>
        <v>#N/A</v>
      </c>
      <c r="CL62" s="70" t="e">
        <f aca="false">$CK$7*$J$3*$J$5*$AC62</f>
        <v>#N/A</v>
      </c>
      <c r="CM62" s="70" t="e">
        <f aca="false">$CM$7*$J$2*$J$5*$AB62</f>
        <v>#N/A</v>
      </c>
      <c r="CN62" s="70" t="e">
        <f aca="false">$CM$7*$J$3*$J$5*$AC62</f>
        <v>#N/A</v>
      </c>
      <c r="CO62" s="70" t="e">
        <f aca="false">$CO$7*$J$2*$J$5*$AB62</f>
        <v>#N/A</v>
      </c>
      <c r="CP62" s="70" t="e">
        <f aca="false">$CO$7*$J$3*$J$5*$AC62</f>
        <v>#N/A</v>
      </c>
      <c r="CQ62" s="70" t="e">
        <f aca="false">$CQ$7*$J$2*$J$5*$AB62</f>
        <v>#N/A</v>
      </c>
      <c r="CR62" s="70" t="e">
        <f aca="false">$CQ$7*$J$3*$J$5*$AC62</f>
        <v>#N/A</v>
      </c>
      <c r="CS62" s="70" t="e">
        <f aca="false">$CS$7*$J$2*$J$5*$AB62</f>
        <v>#N/A</v>
      </c>
      <c r="CT62" s="70" t="e">
        <f aca="false">$CS$7*$J$3*$J$5*$AC62</f>
        <v>#N/A</v>
      </c>
      <c r="CU62" s="70" t="e">
        <f aca="false">$CU$7*$J$2*$J$5*$AB62</f>
        <v>#N/A</v>
      </c>
      <c r="CV62" s="70" t="e">
        <f aca="false">$CU$7*$J$3*$J$5*$AC62</f>
        <v>#N/A</v>
      </c>
      <c r="CW62" s="70" t="e">
        <f aca="false">$CW$7*$J$2*$J$5*$AB62</f>
        <v>#N/A</v>
      </c>
      <c r="CX62" s="70" t="e">
        <f aca="false">$CW$7*$J$3*$J$5*$AC62</f>
        <v>#N/A</v>
      </c>
      <c r="CY62" s="70" t="e">
        <f aca="false">$CY$7*$J$2*$J$5*$AB62</f>
        <v>#N/A</v>
      </c>
      <c r="CZ62" s="70" t="e">
        <f aca="false">$CY$7*$J$3*$J$5*$AC62</f>
        <v>#N/A</v>
      </c>
      <c r="DA62" s="70" t="e">
        <f aca="false">$DA$7*$J$2*$J$5*$AB62</f>
        <v>#N/A</v>
      </c>
      <c r="DB62" s="70" t="e">
        <f aca="false">$DA$7*$J$3*$J$5*$AC62</f>
        <v>#N/A</v>
      </c>
      <c r="DC62" s="70"/>
      <c r="DD62" s="70"/>
      <c r="DE62" s="70" t="e">
        <f aca="false">$DF$7*$J$2*$J$5*$AB62</f>
        <v>#N/A</v>
      </c>
      <c r="DF62" s="70" t="e">
        <f aca="false">$DF$7*$J$3*$J$5*$AC62</f>
        <v>#N/A</v>
      </c>
      <c r="DG62" s="70" t="e">
        <f aca="false">$DG$7*$J$2*$J$5*$AB62</f>
        <v>#N/A</v>
      </c>
      <c r="DH62" s="70" t="e">
        <f aca="false">$DG$7*$J$3*$J$5*$AC62</f>
        <v>#N/A</v>
      </c>
      <c r="DI62" s="70" t="e">
        <f aca="false">$DI$7*$J$2*$J$5*$AB62</f>
        <v>#N/A</v>
      </c>
      <c r="DJ62" s="70" t="e">
        <f aca="false">$DI$7*$J$3*$J$5*$AC62</f>
        <v>#N/A</v>
      </c>
      <c r="DK62" s="70" t="e">
        <f aca="false">$DK$7*$J$2*$J$5*$AB62</f>
        <v>#N/A</v>
      </c>
      <c r="DL62" s="70" t="e">
        <f aca="false">$DK$7*$J$3*$J$5*$AC62</f>
        <v>#N/A</v>
      </c>
      <c r="DM62" s="70" t="e">
        <f aca="false">$DM$7*$J$2*$J$5*$AB62</f>
        <v>#N/A</v>
      </c>
      <c r="DN62" s="70" t="e">
        <f aca="false">$DM$7*$J$3*$J$5*$AC62</f>
        <v>#N/A</v>
      </c>
      <c r="DO62" s="70" t="e">
        <f aca="false">$DO$7*$J$2*$J$5*$AB62</f>
        <v>#N/A</v>
      </c>
      <c r="DP62" s="70" t="e">
        <f aca="false">$DO$7*$J$3*$J$5*$AC62</f>
        <v>#N/A</v>
      </c>
      <c r="DQ62" s="70" t="e">
        <f aca="false">$DQ$7*$J$2*$J$5*$AB62</f>
        <v>#N/A</v>
      </c>
      <c r="DR62" s="70" t="e">
        <f aca="false">$DQ$7*$J$3*$J$5*$AC62</f>
        <v>#N/A</v>
      </c>
      <c r="DS62" s="131" t="e">
        <f aca="false">SUM(CI62:CR62,CW62:CX62,DG62:DH62)</f>
        <v>#N/A</v>
      </c>
      <c r="DT62" s="25" t="e">
        <f aca="false">SUM(CI62:CZ62,DC62:DL62)</f>
        <v>#N/A</v>
      </c>
      <c r="DU62" s="131" t="e">
        <f aca="false">SUM(CI62:DR62)</f>
        <v>#N/A</v>
      </c>
      <c r="DZ62" s="70" t="e">
        <f aca="false">$DZ$7*$J$2*$J$5*$AB62</f>
        <v>#N/A</v>
      </c>
      <c r="EA62" s="70" t="e">
        <f aca="false">$DZ$7*$J$3*$J$5*$AC62</f>
        <v>#N/A</v>
      </c>
      <c r="EB62" s="70" t="e">
        <f aca="false">$EB$7*$J$2*$J$5*$AB62</f>
        <v>#N/A</v>
      </c>
      <c r="EC62" s="70" t="e">
        <f aca="false">$EB$7*$J$3*$J$5*$AC62</f>
        <v>#N/A</v>
      </c>
      <c r="ED62" s="70" t="e">
        <f aca="false">$ED$7*$J$2*$J$5*$AB62</f>
        <v>#N/A</v>
      </c>
      <c r="EE62" s="70" t="e">
        <f aca="false">$ED$7*$J$3*$J$5*$AC62</f>
        <v>#N/A</v>
      </c>
      <c r="EF62" s="70" t="e">
        <f aca="false">$EF$7*$J$2*$J$5*$AB62</f>
        <v>#N/A</v>
      </c>
      <c r="EG62" s="70" t="e">
        <f aca="false">$EF$7*$J$3*$J$5*$AC62</f>
        <v>#N/A</v>
      </c>
      <c r="EH62" s="70" t="e">
        <f aca="false">$EH$7*$J$2*$J$5*$AB62</f>
        <v>#N/A</v>
      </c>
      <c r="EI62" s="70" t="e">
        <f aca="false">$EH$7*$J$3*$J$5*$AC62</f>
        <v>#N/A</v>
      </c>
      <c r="EJ62" s="70" t="e">
        <f aca="false">$EJ$7*$J$2*$J$5*$AB62</f>
        <v>#N/A</v>
      </c>
      <c r="EK62" s="70" t="e">
        <f aca="false">$EJ$7*$J$3*$J$5*$AC62</f>
        <v>#N/A</v>
      </c>
      <c r="EL62" s="70" t="e">
        <f aca="false">$EL$7*$J$2*$J$5*$AB62</f>
        <v>#N/A</v>
      </c>
      <c r="EM62" s="70" t="e">
        <f aca="false">$EL$7*$J$3*$J$5*$AC62</f>
        <v>#N/A</v>
      </c>
      <c r="EN62" s="131" t="e">
        <f aca="false">SUM(EB62:EC62)</f>
        <v>#N/A</v>
      </c>
      <c r="EO62" s="25" t="e">
        <f aca="false">SUM(EB62:EE62,EJ62:EM62)</f>
        <v>#N/A</v>
      </c>
      <c r="EP62" s="25" t="e">
        <f aca="false">SUM(DZ62:EM62)</f>
        <v>#N/A</v>
      </c>
    </row>
    <row r="63" customFormat="false" ht="11.25" hidden="false" customHeight="false" outlineLevel="0" collapsed="false">
      <c r="A63" s="51" t="e">
        <f aca="false">VLOOKUP($D63,Curves!$A$2:$I$1700,9)</f>
        <v>#N/A</v>
      </c>
      <c r="B63" s="83" t="e">
        <f aca="false">(1+($A63/2))^(-2*($D63-$A$1)/365.25)</f>
        <v>#N/A</v>
      </c>
      <c r="C63" s="83" t="n">
        <f aca="false">D64-D63</f>
        <v>31</v>
      </c>
      <c r="D63" s="374" t="n">
        <v>38565</v>
      </c>
      <c r="E63" s="375" t="e">
        <f aca="false">VLOOKUP($D63,Curves!$A$2:$H$1700,2)*$B63</f>
        <v>#N/A</v>
      </c>
      <c r="F63" s="51" t="e">
        <f aca="false">VLOOKUP($D63,Curves!$A$2:$H$1700,3)*$B63</f>
        <v>#N/A</v>
      </c>
      <c r="G63" s="51" t="e">
        <f aca="false">VLOOKUP($D63,Curves!$A$2:$H$1700,7)*$B63</f>
        <v>#N/A</v>
      </c>
      <c r="H63" s="51" t="e">
        <f aca="false">VLOOKUP($D63,Curves!$A$2:$H$1700,5)*$B63</f>
        <v>#N/A</v>
      </c>
      <c r="I63" s="51" t="e">
        <f aca="false">VLOOKUP($D63,Curves!$A$2:$H$1700,4)*$B63</f>
        <v>#N/A</v>
      </c>
      <c r="J63" s="376" t="e">
        <f aca="false">VLOOKUP($D63,Curves!$A$2:$H$1700,8)*$B63</f>
        <v>#N/A</v>
      </c>
      <c r="K63" s="51" t="e">
        <f aca="false">($E63+$I63)*$J$5+$J$4</f>
        <v>#N/A</v>
      </c>
      <c r="L63" s="377" t="e">
        <f aca="false">VLOOKUP($D63,Curves!$N$2:$T$2600,2)*$B63</f>
        <v>#N/A</v>
      </c>
      <c r="M63" s="241" t="e">
        <f aca="false">VLOOKUP($D63,Curves!$N$2:$T$2600,3)*$B63</f>
        <v>#N/A</v>
      </c>
      <c r="N63" s="378" t="e">
        <f aca="false">IF($K63&lt;$L63,1,0)</f>
        <v>#N/A</v>
      </c>
      <c r="O63" s="379" t="e">
        <f aca="false">IF($K63&lt;$M63,1,0)</f>
        <v>#N/A</v>
      </c>
      <c r="P63" s="375" t="e">
        <f aca="false">($E63+J63)*$J$5+$J$4</f>
        <v>#N/A</v>
      </c>
      <c r="Q63" s="377" t="e">
        <f aca="false">VLOOKUP($D63,Curves!$N$2:$T$2600,4)*$B63</f>
        <v>#N/A</v>
      </c>
      <c r="R63" s="241" t="e">
        <f aca="false">VLOOKUP($D63,Curves!$N$2:$T$2600,5)*$B63</f>
        <v>#N/A</v>
      </c>
      <c r="S63" s="378" t="e">
        <f aca="false">IF($P63&lt;$Q63,1,0)</f>
        <v>#N/A</v>
      </c>
      <c r="T63" s="379" t="e">
        <f aca="false">IF($P63&lt;$R63,1,0)</f>
        <v>#N/A</v>
      </c>
      <c r="U63" s="380" t="e">
        <f aca="false">($E63+G63)*$J$5+$J$4</f>
        <v>#N/A</v>
      </c>
      <c r="V63" s="380" t="e">
        <f aca="false">($E63+H63)*$J$5+$J$4</f>
        <v>#N/A</v>
      </c>
      <c r="W63" s="380" t="e">
        <f aca="false">($E63+I63)*$J$5+$J$4</f>
        <v>#N/A</v>
      </c>
      <c r="X63" s="269" t="e">
        <f aca="false">VLOOKUP($D63,[5]CurveFetch!$D$8:$S$13000,16,0)*$B63</f>
        <v>#N/A</v>
      </c>
      <c r="Y63" s="241" t="e">
        <f aca="false">VLOOKUP($D63,Curves!$N$2:$T$2600,7)*$B63</f>
        <v>#N/A</v>
      </c>
      <c r="Z63" s="381" t="e">
        <f aca="false">IF($U63&lt;$X63,1,0)</f>
        <v>#N/A</v>
      </c>
      <c r="AA63" s="378" t="e">
        <f aca="false">IF($U63&lt;$Y63,1,0)</f>
        <v>#N/A</v>
      </c>
      <c r="AB63" s="378" t="e">
        <f aca="false">IF($V63&lt;$X63,1,0)</f>
        <v>#N/A</v>
      </c>
      <c r="AC63" s="378" t="e">
        <f aca="false">IF($V63&lt;$X63,1,0)</f>
        <v>#N/A</v>
      </c>
      <c r="AD63" s="378" t="e">
        <f aca="false">IF($W63&lt;$X63,1,0)</f>
        <v>#N/A</v>
      </c>
      <c r="AE63" s="379" t="e">
        <f aca="false">IF($W63&lt;$Y63,1,0)</f>
        <v>#N/A</v>
      </c>
      <c r="AF63" s="70" t="e">
        <f aca="false">$AF$7*$J$2*$J$5*$N63</f>
        <v>#N/A</v>
      </c>
      <c r="AG63" s="70" t="e">
        <f aca="false">$AF$7*$J$2*$J$5*$O63</f>
        <v>#N/A</v>
      </c>
      <c r="AH63" s="70" t="e">
        <f aca="false">$AH$7*$J$2*$J$5*$N63</f>
        <v>#N/A</v>
      </c>
      <c r="AI63" s="70" t="e">
        <f aca="false">$AH$7*$J$2*$J$5*$O63</f>
        <v>#N/A</v>
      </c>
      <c r="AJ63" s="70" t="e">
        <f aca="false">$AJ$7*$J$2*$J$5*$N63</f>
        <v>#N/A</v>
      </c>
      <c r="AK63" s="70" t="e">
        <f aca="false">$AJ$7*$J$2*$J$5*$O63</f>
        <v>#N/A</v>
      </c>
      <c r="AL63" s="70" t="e">
        <f aca="false">$AL$7*$J$2*$J$5*$N63</f>
        <v>#N/A</v>
      </c>
      <c r="AM63" s="70" t="e">
        <f aca="false">$AL$7*$J$3*$J$5*$O63</f>
        <v>#N/A</v>
      </c>
      <c r="AN63" s="70" t="e">
        <f aca="false">$AN$7*$J$2*$J$5*$N63</f>
        <v>#N/A</v>
      </c>
      <c r="AO63" s="70" t="e">
        <f aca="false">$AN$7*$J$3*$J$5*$O63</f>
        <v>#N/A</v>
      </c>
      <c r="AP63" s="70" t="e">
        <f aca="false">$AP$7*$J$2*$J$5*$N63</f>
        <v>#N/A</v>
      </c>
      <c r="AQ63" s="70" t="e">
        <f aca="false">$AN$7*$J$3*$J$5*$O63</f>
        <v>#N/A</v>
      </c>
      <c r="AR63" s="70" t="e">
        <f aca="false">$AR$7*$J$2*$J$5*$N63</f>
        <v>#N/A</v>
      </c>
      <c r="AS63" s="70" t="e">
        <f aca="false">$AR$7*$J$3*$J$5*$O63</f>
        <v>#N/A</v>
      </c>
      <c r="AT63" s="70" t="e">
        <f aca="false">$AT$7*$J$2*$J$5*$N63</f>
        <v>#N/A</v>
      </c>
      <c r="AU63" s="70" t="e">
        <f aca="false">$AT$7*$J$3*$J$5*$O63</f>
        <v>#N/A</v>
      </c>
      <c r="AV63" s="131" t="e">
        <f aca="false">SUM(AF63:AG63,AL63:AM63,AP63:AQ63)</f>
        <v>#N/A</v>
      </c>
      <c r="AW63" s="158" t="e">
        <f aca="false">SUM(AF63:AM63,AP63:AU63)</f>
        <v>#N/A</v>
      </c>
      <c r="AX63" s="131" t="e">
        <f aca="false">SUM(AF63:AU63)</f>
        <v>#N/A</v>
      </c>
      <c r="AY63" s="70" t="e">
        <f aca="false">$AY$7*$J$2*$J$5*$S63</f>
        <v>#N/A</v>
      </c>
      <c r="AZ63" s="70" t="e">
        <f aca="false">$AY$7*$J$3*$J$5*$T63</f>
        <v>#N/A</v>
      </c>
      <c r="BA63" s="70" t="e">
        <f aca="false">$BA$7*$J$2*$J$5*$S63</f>
        <v>#N/A</v>
      </c>
      <c r="BB63" s="70" t="e">
        <f aca="false">$BA$7*$J$3*$J$5*$T63</f>
        <v>#N/A</v>
      </c>
      <c r="BC63" s="70" t="e">
        <f aca="false">$BC$7*$J$2*$J$5*$S63</f>
        <v>#N/A</v>
      </c>
      <c r="BD63" s="70" t="e">
        <f aca="false">$BC$7*$J$3*$J$5*$T63</f>
        <v>#N/A</v>
      </c>
      <c r="BE63" s="70" t="e">
        <f aca="false">$BE$7*$J$2*$J$5*$S63</f>
        <v>#N/A</v>
      </c>
      <c r="BF63" s="70" t="e">
        <f aca="false">$BE$7*$J$3*$J$5*$T63</f>
        <v>#N/A</v>
      </c>
      <c r="BG63" s="70" t="e">
        <f aca="false">$BG$7*$J$2*$J$5*$S63</f>
        <v>#N/A</v>
      </c>
      <c r="BH63" s="70" t="e">
        <f aca="false">$BG$7*$J$3*$J$5*$T63</f>
        <v>#N/A</v>
      </c>
      <c r="BI63" s="70" t="e">
        <f aca="false">$BI$7*$J$2*$J$5*$S63</f>
        <v>#N/A</v>
      </c>
      <c r="BJ63" s="70" t="e">
        <f aca="false">$BI$7*$J$3*$J$5*$T63</f>
        <v>#N/A</v>
      </c>
      <c r="BK63" s="70" t="e">
        <f aca="false">$BK$7*$J$2*$J$5*$S63</f>
        <v>#N/A</v>
      </c>
      <c r="BL63" s="70" t="e">
        <f aca="false">$BK$7*$J$3*$J$5*$T63</f>
        <v>#N/A</v>
      </c>
      <c r="BM63" s="70" t="e">
        <f aca="false">$BM$7*$J$2*$J$5*$S63</f>
        <v>#N/A</v>
      </c>
      <c r="BN63" s="70" t="e">
        <f aca="false">$BM$7*$J$3*$J$5*$T63</f>
        <v>#N/A</v>
      </c>
      <c r="BO63" s="70" t="e">
        <f aca="false">$BO$7*$J$2*$J$5*$S63</f>
        <v>#N/A</v>
      </c>
      <c r="BP63" s="70" t="e">
        <f aca="false">$BO$7*$J$3*$J$5*$T63</f>
        <v>#N/A</v>
      </c>
      <c r="BQ63" s="70" t="e">
        <f aca="false">$BQ$7*$J$2*$J$5*$S63</f>
        <v>#N/A</v>
      </c>
      <c r="BR63" s="70" t="e">
        <f aca="false">$BQ$7*$J$3*$J$5*$T63</f>
        <v>#N/A</v>
      </c>
      <c r="BS63" s="70" t="e">
        <f aca="false">$BS$7*$J$2*$J$5*$S63</f>
        <v>#N/A</v>
      </c>
      <c r="BT63" s="70" t="e">
        <f aca="false">$BS$7*$J$3*$J$5*$T63</f>
        <v>#N/A</v>
      </c>
      <c r="BU63" s="70" t="e">
        <f aca="false">$BU$7*$J$2*$J$5*$S63</f>
        <v>#N/A</v>
      </c>
      <c r="BV63" s="70" t="e">
        <f aca="false">$BU$7*$J$3*$J$5*$T63</f>
        <v>#N/A</v>
      </c>
      <c r="BW63" s="382" t="e">
        <f aca="false">SUM(AY63:BF63,BI63:BL63)</f>
        <v>#N/A</v>
      </c>
      <c r="BX63" s="383" t="e">
        <f aca="false">SUM(AY63:BF63,BI63:BL63,BS63:BV63)</f>
        <v>#N/A</v>
      </c>
      <c r="BY63" s="25" t="e">
        <f aca="false">SUM(AY63:BV63)</f>
        <v>#N/A</v>
      </c>
      <c r="BZ63" s="70" t="e">
        <f aca="false">$BZ$7*$J$2*$J$5*$N63</f>
        <v>#N/A</v>
      </c>
      <c r="CA63" s="70" t="e">
        <f aca="false">$BZ$7*$J$3*$J$5*$O63</f>
        <v>#N/A</v>
      </c>
      <c r="CB63" s="70" t="e">
        <f aca="false">$CB$7*$J$2*$J$5*$N63</f>
        <v>#N/A</v>
      </c>
      <c r="CC63" s="70" t="e">
        <f aca="false">$CB$7*$J$3*$J$5*$O63</f>
        <v>#N/A</v>
      </c>
      <c r="CD63" s="70" t="e">
        <f aca="false">$CD$7*$J$2*$J$5*$N63</f>
        <v>#N/A</v>
      </c>
      <c r="CE63" s="70" t="e">
        <f aca="false">$CD$7*$J$3*$J$5*$O63</f>
        <v>#N/A</v>
      </c>
      <c r="CF63" s="131" t="e">
        <f aca="false">SUM(BZ63:CA63)</f>
        <v>#N/A</v>
      </c>
      <c r="CG63" s="383" t="e">
        <f aca="false">SUM(BZ63:CC63)</f>
        <v>#N/A</v>
      </c>
      <c r="CH63" s="131" t="e">
        <f aca="false">SUM(BZ63:CE63)</f>
        <v>#N/A</v>
      </c>
      <c r="CI63" s="70" t="e">
        <f aca="false">$CI$7*$J$2*$J$5*$AB63</f>
        <v>#N/A</v>
      </c>
      <c r="CJ63" s="70" t="e">
        <f aca="false">$CI$7*$J$3*$J$5*$AC63</f>
        <v>#N/A</v>
      </c>
      <c r="CK63" s="70" t="e">
        <f aca="false">$CK$7*$J$2*$J$5*$AB63</f>
        <v>#N/A</v>
      </c>
      <c r="CL63" s="70" t="e">
        <f aca="false">$CK$7*$J$3*$J$5*$AC63</f>
        <v>#N/A</v>
      </c>
      <c r="CM63" s="70" t="e">
        <f aca="false">$CM$7*$J$2*$J$5*$AB63</f>
        <v>#N/A</v>
      </c>
      <c r="CN63" s="70" t="e">
        <f aca="false">$CM$7*$J$3*$J$5*$AC63</f>
        <v>#N/A</v>
      </c>
      <c r="CO63" s="70" t="e">
        <f aca="false">$CO$7*$J$2*$J$5*$AB63</f>
        <v>#N/A</v>
      </c>
      <c r="CP63" s="70" t="e">
        <f aca="false">$CO$7*$J$3*$J$5*$AC63</f>
        <v>#N/A</v>
      </c>
      <c r="CQ63" s="70" t="e">
        <f aca="false">$CQ$7*$J$2*$J$5*$AB63</f>
        <v>#N/A</v>
      </c>
      <c r="CR63" s="70" t="e">
        <f aca="false">$CQ$7*$J$3*$J$5*$AC63</f>
        <v>#N/A</v>
      </c>
      <c r="CS63" s="70" t="e">
        <f aca="false">$CS$7*$J$2*$J$5*$AB63</f>
        <v>#N/A</v>
      </c>
      <c r="CT63" s="70" t="e">
        <f aca="false">$CS$7*$J$3*$J$5*$AC63</f>
        <v>#N/A</v>
      </c>
      <c r="CU63" s="70" t="e">
        <f aca="false">$CU$7*$J$2*$J$5*$AB63</f>
        <v>#N/A</v>
      </c>
      <c r="CV63" s="70" t="e">
        <f aca="false">$CU$7*$J$3*$J$5*$AC63</f>
        <v>#N/A</v>
      </c>
      <c r="CW63" s="70" t="e">
        <f aca="false">$CW$7*$J$2*$J$5*$AB63</f>
        <v>#N/A</v>
      </c>
      <c r="CX63" s="70" t="e">
        <f aca="false">$CW$7*$J$3*$J$5*$AC63</f>
        <v>#N/A</v>
      </c>
      <c r="CY63" s="70" t="e">
        <f aca="false">$CY$7*$J$2*$J$5*$AB63</f>
        <v>#N/A</v>
      </c>
      <c r="CZ63" s="70" t="e">
        <f aca="false">$CY$7*$J$3*$J$5*$AC63</f>
        <v>#N/A</v>
      </c>
      <c r="DA63" s="70" t="e">
        <f aca="false">$DA$7*$J$2*$J$5*$AB63</f>
        <v>#N/A</v>
      </c>
      <c r="DB63" s="70" t="e">
        <f aca="false">$DA$7*$J$3*$J$5*$AC63</f>
        <v>#N/A</v>
      </c>
      <c r="DC63" s="70"/>
      <c r="DD63" s="70"/>
      <c r="DE63" s="70" t="e">
        <f aca="false">$DF$7*$J$2*$J$5*$AB63</f>
        <v>#N/A</v>
      </c>
      <c r="DF63" s="70" t="e">
        <f aca="false">$DF$7*$J$3*$J$5*$AC63</f>
        <v>#N/A</v>
      </c>
      <c r="DG63" s="70" t="e">
        <f aca="false">$DG$7*$J$2*$J$5*$AB63</f>
        <v>#N/A</v>
      </c>
      <c r="DH63" s="70" t="e">
        <f aca="false">$DG$7*$J$3*$J$5*$AC63</f>
        <v>#N/A</v>
      </c>
      <c r="DI63" s="70" t="e">
        <f aca="false">$DI$7*$J$2*$J$5*$AB63</f>
        <v>#N/A</v>
      </c>
      <c r="DJ63" s="70" t="e">
        <f aca="false">$DI$7*$J$3*$J$5*$AC63</f>
        <v>#N/A</v>
      </c>
      <c r="DK63" s="70" t="e">
        <f aca="false">$DK$7*$J$2*$J$5*$AB63</f>
        <v>#N/A</v>
      </c>
      <c r="DL63" s="70" t="e">
        <f aca="false">$DK$7*$J$3*$J$5*$AC63</f>
        <v>#N/A</v>
      </c>
      <c r="DM63" s="70" t="e">
        <f aca="false">$DM$7*$J$2*$J$5*$AB63</f>
        <v>#N/A</v>
      </c>
      <c r="DN63" s="70" t="e">
        <f aca="false">$DM$7*$J$3*$J$5*$AC63</f>
        <v>#N/A</v>
      </c>
      <c r="DO63" s="70" t="e">
        <f aca="false">$DO$7*$J$2*$J$5*$AB63</f>
        <v>#N/A</v>
      </c>
      <c r="DP63" s="70" t="e">
        <f aca="false">$DO$7*$J$3*$J$5*$AC63</f>
        <v>#N/A</v>
      </c>
      <c r="DQ63" s="70" t="e">
        <f aca="false">$DQ$7*$J$2*$J$5*$AB63</f>
        <v>#N/A</v>
      </c>
      <c r="DR63" s="70" t="e">
        <f aca="false">$DQ$7*$J$3*$J$5*$AC63</f>
        <v>#N/A</v>
      </c>
      <c r="DS63" s="131" t="e">
        <f aca="false">SUM(CI63:CR63,CW63:CX63,DG63:DH63)</f>
        <v>#N/A</v>
      </c>
      <c r="DT63" s="25" t="e">
        <f aca="false">SUM(CI63:CZ63,DC63:DL63)</f>
        <v>#N/A</v>
      </c>
      <c r="DU63" s="131" t="e">
        <f aca="false">SUM(CI63:DR63)</f>
        <v>#N/A</v>
      </c>
      <c r="DZ63" s="70" t="e">
        <f aca="false">$DZ$7*$J$2*$J$5*$AB63</f>
        <v>#N/A</v>
      </c>
      <c r="EA63" s="70" t="e">
        <f aca="false">$DZ$7*$J$3*$J$5*$AC63</f>
        <v>#N/A</v>
      </c>
      <c r="EB63" s="70" t="e">
        <f aca="false">$EB$7*$J$2*$J$5*$AB63</f>
        <v>#N/A</v>
      </c>
      <c r="EC63" s="70" t="e">
        <f aca="false">$EB$7*$J$3*$J$5*$AC63</f>
        <v>#N/A</v>
      </c>
      <c r="ED63" s="70" t="e">
        <f aca="false">$ED$7*$J$2*$J$5*$AB63</f>
        <v>#N/A</v>
      </c>
      <c r="EE63" s="70" t="e">
        <f aca="false">$ED$7*$J$3*$J$5*$AC63</f>
        <v>#N/A</v>
      </c>
      <c r="EF63" s="70" t="e">
        <f aca="false">$EF$7*$J$2*$J$5*$AB63</f>
        <v>#N/A</v>
      </c>
      <c r="EG63" s="70" t="e">
        <f aca="false">$EF$7*$J$3*$J$5*$AC63</f>
        <v>#N/A</v>
      </c>
      <c r="EH63" s="70" t="e">
        <f aca="false">$EH$7*$J$2*$J$5*$AB63</f>
        <v>#N/A</v>
      </c>
      <c r="EI63" s="70" t="e">
        <f aca="false">$EH$7*$J$3*$J$5*$AC63</f>
        <v>#N/A</v>
      </c>
      <c r="EJ63" s="70" t="e">
        <f aca="false">$EJ$7*$J$2*$J$5*$AB63</f>
        <v>#N/A</v>
      </c>
      <c r="EK63" s="70" t="e">
        <f aca="false">$EJ$7*$J$3*$J$5*$AC63</f>
        <v>#N/A</v>
      </c>
      <c r="EL63" s="70" t="e">
        <f aca="false">$EL$7*$J$2*$J$5*$AB63</f>
        <v>#N/A</v>
      </c>
      <c r="EM63" s="70" t="e">
        <f aca="false">$EL$7*$J$3*$J$5*$AC63</f>
        <v>#N/A</v>
      </c>
      <c r="EN63" s="131" t="e">
        <f aca="false">SUM(EB63:EC63)</f>
        <v>#N/A</v>
      </c>
      <c r="EO63" s="25" t="e">
        <f aca="false">SUM(EB63:EE63,EJ63:EM63)</f>
        <v>#N/A</v>
      </c>
      <c r="EP63" s="25" t="e">
        <f aca="false">SUM(DZ63:EM63)</f>
        <v>#N/A</v>
      </c>
    </row>
    <row r="64" customFormat="false" ht="11.25" hidden="false" customHeight="false" outlineLevel="0" collapsed="false">
      <c r="A64" s="51" t="e">
        <f aca="false">VLOOKUP($D64,Curves!$A$2:$I$1700,9)</f>
        <v>#N/A</v>
      </c>
      <c r="B64" s="83" t="e">
        <f aca="false">(1+($A64/2))^(-2*($D64-$A$1)/365.25)</f>
        <v>#N/A</v>
      </c>
      <c r="C64" s="83" t="n">
        <f aca="false">D65-D64</f>
        <v>30</v>
      </c>
      <c r="D64" s="374" t="n">
        <v>38596</v>
      </c>
      <c r="E64" s="375" t="e">
        <f aca="false">VLOOKUP($D64,Curves!$A$2:$H$1700,2)*$B64</f>
        <v>#N/A</v>
      </c>
      <c r="F64" s="51" t="e">
        <f aca="false">VLOOKUP($D64,Curves!$A$2:$H$1700,3)*$B64</f>
        <v>#N/A</v>
      </c>
      <c r="G64" s="51" t="e">
        <f aca="false">VLOOKUP($D64,Curves!$A$2:$H$1700,7)*$B64</f>
        <v>#N/A</v>
      </c>
      <c r="H64" s="51" t="e">
        <f aca="false">VLOOKUP($D64,Curves!$A$2:$H$1700,5)*$B64</f>
        <v>#N/A</v>
      </c>
      <c r="I64" s="51" t="e">
        <f aca="false">VLOOKUP($D64,Curves!$A$2:$H$1700,4)*$B64</f>
        <v>#N/A</v>
      </c>
      <c r="J64" s="376" t="e">
        <f aca="false">VLOOKUP($D64,Curves!$A$2:$H$1700,8)*$B64</f>
        <v>#N/A</v>
      </c>
      <c r="K64" s="51" t="e">
        <f aca="false">($E64+$I64)*$J$5+$J$4</f>
        <v>#N/A</v>
      </c>
      <c r="L64" s="377" t="e">
        <f aca="false">VLOOKUP($D64,Curves!$N$2:$T$2600,2)*$B64</f>
        <v>#N/A</v>
      </c>
      <c r="M64" s="241" t="e">
        <f aca="false">VLOOKUP($D64,Curves!$N$2:$T$2600,3)*$B64</f>
        <v>#N/A</v>
      </c>
      <c r="N64" s="378" t="e">
        <f aca="false">IF($K64&lt;$L64,1,0)</f>
        <v>#N/A</v>
      </c>
      <c r="O64" s="379" t="e">
        <f aca="false">IF($K64&lt;$M64,1,0)</f>
        <v>#N/A</v>
      </c>
      <c r="P64" s="375" t="e">
        <f aca="false">($E64+J64)*$J$5+$J$4</f>
        <v>#N/A</v>
      </c>
      <c r="Q64" s="377" t="e">
        <f aca="false">VLOOKUP($D64,Curves!$N$2:$T$2600,4)*$B64</f>
        <v>#N/A</v>
      </c>
      <c r="R64" s="241" t="e">
        <f aca="false">VLOOKUP($D64,Curves!$N$2:$T$2600,5)*$B64</f>
        <v>#N/A</v>
      </c>
      <c r="S64" s="378" t="e">
        <f aca="false">IF($P64&lt;$Q64,1,0)</f>
        <v>#N/A</v>
      </c>
      <c r="T64" s="379" t="e">
        <f aca="false">IF($P64&lt;$R64,1,0)</f>
        <v>#N/A</v>
      </c>
      <c r="U64" s="380" t="e">
        <f aca="false">($E64+G64)*$J$5+$J$4</f>
        <v>#N/A</v>
      </c>
      <c r="V64" s="380" t="e">
        <f aca="false">($E64+H64)*$J$5+$J$4</f>
        <v>#N/A</v>
      </c>
      <c r="W64" s="380" t="e">
        <f aca="false">($E64+I64)*$J$5+$J$4</f>
        <v>#N/A</v>
      </c>
      <c r="X64" s="269" t="e">
        <f aca="false">VLOOKUP($D64,[5]CurveFetch!$D$8:$S$13000,16,0)*$B64</f>
        <v>#N/A</v>
      </c>
      <c r="Y64" s="241" t="e">
        <f aca="false">VLOOKUP($D64,Curves!$N$2:$T$2600,7)*$B64</f>
        <v>#N/A</v>
      </c>
      <c r="Z64" s="381" t="e">
        <f aca="false">IF($U64&lt;$X64,1,0)</f>
        <v>#N/A</v>
      </c>
      <c r="AA64" s="378" t="e">
        <f aca="false">IF($U64&lt;$Y64,1,0)</f>
        <v>#N/A</v>
      </c>
      <c r="AB64" s="378" t="e">
        <f aca="false">IF($V64&lt;$X64,1,0)</f>
        <v>#N/A</v>
      </c>
      <c r="AC64" s="378" t="e">
        <f aca="false">IF($V64&lt;$X64,1,0)</f>
        <v>#N/A</v>
      </c>
      <c r="AD64" s="378" t="e">
        <f aca="false">IF($W64&lt;$X64,1,0)</f>
        <v>#N/A</v>
      </c>
      <c r="AE64" s="379" t="e">
        <f aca="false">IF($W64&lt;$Y64,1,0)</f>
        <v>#N/A</v>
      </c>
      <c r="AF64" s="70" t="e">
        <f aca="false">$AF$7*$J$2*$J$5*$N64</f>
        <v>#N/A</v>
      </c>
      <c r="AG64" s="70" t="e">
        <f aca="false">$AF$7*$J$2*$J$5*$O64</f>
        <v>#N/A</v>
      </c>
      <c r="AH64" s="70" t="e">
        <f aca="false">$AH$7*$J$2*$J$5*$N64</f>
        <v>#N/A</v>
      </c>
      <c r="AI64" s="70" t="e">
        <f aca="false">$AH$7*$J$2*$J$5*$O64</f>
        <v>#N/A</v>
      </c>
      <c r="AJ64" s="70" t="e">
        <f aca="false">$AJ$7*$J$2*$J$5*$N64</f>
        <v>#N/A</v>
      </c>
      <c r="AK64" s="70" t="e">
        <f aca="false">$AJ$7*$J$2*$J$5*$O64</f>
        <v>#N/A</v>
      </c>
      <c r="AL64" s="70" t="e">
        <f aca="false">$AL$7*$J$2*$J$5*$N64</f>
        <v>#N/A</v>
      </c>
      <c r="AM64" s="70" t="e">
        <f aca="false">$AL$7*$J$3*$J$5*$O64</f>
        <v>#N/A</v>
      </c>
      <c r="AN64" s="70" t="e">
        <f aca="false">$AN$7*$J$2*$J$5*$N64</f>
        <v>#N/A</v>
      </c>
      <c r="AO64" s="70" t="e">
        <f aca="false">$AN$7*$J$3*$J$5*$O64</f>
        <v>#N/A</v>
      </c>
      <c r="AP64" s="70" t="e">
        <f aca="false">$AP$7*$J$2*$J$5*$N64</f>
        <v>#N/A</v>
      </c>
      <c r="AQ64" s="70" t="e">
        <f aca="false">$AN$7*$J$3*$J$5*$O64</f>
        <v>#N/A</v>
      </c>
      <c r="AR64" s="70" t="e">
        <f aca="false">$AR$7*$J$2*$J$5*$N64</f>
        <v>#N/A</v>
      </c>
      <c r="AS64" s="70" t="e">
        <f aca="false">$AR$7*$J$3*$J$5*$O64</f>
        <v>#N/A</v>
      </c>
      <c r="AT64" s="70" t="e">
        <f aca="false">$AT$7*$J$2*$J$5*$N64</f>
        <v>#N/A</v>
      </c>
      <c r="AU64" s="70" t="e">
        <f aca="false">$AT$7*$J$3*$J$5*$O64</f>
        <v>#N/A</v>
      </c>
      <c r="AV64" s="131" t="e">
        <f aca="false">SUM(AF64:AG64,AL64:AM64,AP64:AQ64)</f>
        <v>#N/A</v>
      </c>
      <c r="AW64" s="158" t="e">
        <f aca="false">SUM(AF64:AM64,AP64:AU64)</f>
        <v>#N/A</v>
      </c>
      <c r="AX64" s="131" t="e">
        <f aca="false">SUM(AF64:AU64)</f>
        <v>#N/A</v>
      </c>
      <c r="AY64" s="70" t="e">
        <f aca="false">$AY$7*$J$2*$J$5*$S64</f>
        <v>#N/A</v>
      </c>
      <c r="AZ64" s="70" t="e">
        <f aca="false">$AY$7*$J$3*$J$5*$T64</f>
        <v>#N/A</v>
      </c>
      <c r="BA64" s="70" t="e">
        <f aca="false">$BA$7*$J$2*$J$5*$S64</f>
        <v>#N/A</v>
      </c>
      <c r="BB64" s="70" t="e">
        <f aca="false">$BA$7*$J$3*$J$5*$T64</f>
        <v>#N/A</v>
      </c>
      <c r="BC64" s="70" t="e">
        <f aca="false">$BC$7*$J$2*$J$5*$S64</f>
        <v>#N/A</v>
      </c>
      <c r="BD64" s="70" t="e">
        <f aca="false">$BC$7*$J$3*$J$5*$T64</f>
        <v>#N/A</v>
      </c>
      <c r="BE64" s="70" t="e">
        <f aca="false">$BE$7*$J$2*$J$5*$S64</f>
        <v>#N/A</v>
      </c>
      <c r="BF64" s="70" t="e">
        <f aca="false">$BE$7*$J$3*$J$5*$T64</f>
        <v>#N/A</v>
      </c>
      <c r="BG64" s="70" t="e">
        <f aca="false">$BG$7*$J$2*$J$5*$S64</f>
        <v>#N/A</v>
      </c>
      <c r="BH64" s="70" t="e">
        <f aca="false">$BG$7*$J$3*$J$5*$T64</f>
        <v>#N/A</v>
      </c>
      <c r="BI64" s="70" t="e">
        <f aca="false">$BI$7*$J$2*$J$5*$S64</f>
        <v>#N/A</v>
      </c>
      <c r="BJ64" s="70" t="e">
        <f aca="false">$BI$7*$J$3*$J$5*$T64</f>
        <v>#N/A</v>
      </c>
      <c r="BK64" s="70" t="e">
        <f aca="false">$BK$7*$J$2*$J$5*$S64</f>
        <v>#N/A</v>
      </c>
      <c r="BL64" s="70" t="e">
        <f aca="false">$BK$7*$J$3*$J$5*$T64</f>
        <v>#N/A</v>
      </c>
      <c r="BM64" s="70" t="e">
        <f aca="false">$BM$7*$J$2*$J$5*$S64</f>
        <v>#N/A</v>
      </c>
      <c r="BN64" s="70" t="e">
        <f aca="false">$BM$7*$J$3*$J$5*$T64</f>
        <v>#N/A</v>
      </c>
      <c r="BO64" s="70" t="e">
        <f aca="false">$BO$7*$J$2*$J$5*$S64</f>
        <v>#N/A</v>
      </c>
      <c r="BP64" s="70" t="e">
        <f aca="false">$BO$7*$J$3*$J$5*$T64</f>
        <v>#N/A</v>
      </c>
      <c r="BQ64" s="70" t="e">
        <f aca="false">$BQ$7*$J$2*$J$5*$S64</f>
        <v>#N/A</v>
      </c>
      <c r="BR64" s="70" t="e">
        <f aca="false">$BQ$7*$J$3*$J$5*$T64</f>
        <v>#N/A</v>
      </c>
      <c r="BS64" s="70" t="e">
        <f aca="false">$BS$7*$J$2*$J$5*$S64</f>
        <v>#N/A</v>
      </c>
      <c r="BT64" s="70" t="e">
        <f aca="false">$BS$7*$J$3*$J$5*$T64</f>
        <v>#N/A</v>
      </c>
      <c r="BU64" s="70" t="e">
        <f aca="false">$BU$7*$J$2*$J$5*$S64</f>
        <v>#N/A</v>
      </c>
      <c r="BV64" s="70" t="e">
        <f aca="false">$BU$7*$J$3*$J$5*$T64</f>
        <v>#N/A</v>
      </c>
      <c r="BW64" s="382" t="e">
        <f aca="false">SUM(AY64:BF64,BI64:BL64)</f>
        <v>#N/A</v>
      </c>
      <c r="BX64" s="383" t="e">
        <f aca="false">SUM(AY64:BF64,BI64:BL64,BS64:BV64)</f>
        <v>#N/A</v>
      </c>
      <c r="BY64" s="25" t="e">
        <f aca="false">SUM(AY64:BV64)</f>
        <v>#N/A</v>
      </c>
      <c r="BZ64" s="70" t="e">
        <f aca="false">$BZ$7*$J$2*$J$5*$N64</f>
        <v>#N/A</v>
      </c>
      <c r="CA64" s="70" t="e">
        <f aca="false">$BZ$7*$J$3*$J$5*$O64</f>
        <v>#N/A</v>
      </c>
      <c r="CB64" s="70" t="e">
        <f aca="false">$CB$7*$J$2*$J$5*$N64</f>
        <v>#N/A</v>
      </c>
      <c r="CC64" s="70" t="e">
        <f aca="false">$CB$7*$J$3*$J$5*$O64</f>
        <v>#N/A</v>
      </c>
      <c r="CD64" s="70" t="e">
        <f aca="false">$CD$7*$J$2*$J$5*$N64</f>
        <v>#N/A</v>
      </c>
      <c r="CE64" s="70" t="e">
        <f aca="false">$CD$7*$J$3*$J$5*$O64</f>
        <v>#N/A</v>
      </c>
      <c r="CF64" s="131" t="e">
        <f aca="false">SUM(BZ64:CA64)</f>
        <v>#N/A</v>
      </c>
      <c r="CG64" s="383" t="e">
        <f aca="false">SUM(BZ64:CC64)</f>
        <v>#N/A</v>
      </c>
      <c r="CH64" s="131" t="e">
        <f aca="false">SUM(BZ64:CE64)</f>
        <v>#N/A</v>
      </c>
      <c r="CI64" s="70" t="e">
        <f aca="false">$CI$7*$J$2*$J$5*$AB64</f>
        <v>#N/A</v>
      </c>
      <c r="CJ64" s="70" t="e">
        <f aca="false">$CI$7*$J$3*$J$5*$AC64</f>
        <v>#N/A</v>
      </c>
      <c r="CK64" s="70" t="e">
        <f aca="false">$CK$7*$J$2*$J$5*$AB64</f>
        <v>#N/A</v>
      </c>
      <c r="CL64" s="70" t="e">
        <f aca="false">$CK$7*$J$3*$J$5*$AC64</f>
        <v>#N/A</v>
      </c>
      <c r="CM64" s="70" t="e">
        <f aca="false">$CM$7*$J$2*$J$5*$AB64</f>
        <v>#N/A</v>
      </c>
      <c r="CN64" s="70" t="e">
        <f aca="false">$CM$7*$J$3*$J$5*$AC64</f>
        <v>#N/A</v>
      </c>
      <c r="CO64" s="70" t="e">
        <f aca="false">$CO$7*$J$2*$J$5*$AB64</f>
        <v>#N/A</v>
      </c>
      <c r="CP64" s="70" t="e">
        <f aca="false">$CO$7*$J$3*$J$5*$AC64</f>
        <v>#N/A</v>
      </c>
      <c r="CQ64" s="70" t="e">
        <f aca="false">$CQ$7*$J$2*$J$5*$AB64</f>
        <v>#N/A</v>
      </c>
      <c r="CR64" s="70" t="e">
        <f aca="false">$CQ$7*$J$3*$J$5*$AC64</f>
        <v>#N/A</v>
      </c>
      <c r="CS64" s="70" t="e">
        <f aca="false">$CS$7*$J$2*$J$5*$AB64</f>
        <v>#N/A</v>
      </c>
      <c r="CT64" s="70" t="e">
        <f aca="false">$CS$7*$J$3*$J$5*$AC64</f>
        <v>#N/A</v>
      </c>
      <c r="CU64" s="70" t="e">
        <f aca="false">$CU$7*$J$2*$J$5*$AB64</f>
        <v>#N/A</v>
      </c>
      <c r="CV64" s="70" t="e">
        <f aca="false">$CU$7*$J$3*$J$5*$AC64</f>
        <v>#N/A</v>
      </c>
      <c r="CW64" s="70" t="e">
        <f aca="false">$CW$7*$J$2*$J$5*$AB64</f>
        <v>#N/A</v>
      </c>
      <c r="CX64" s="70" t="e">
        <f aca="false">$CW$7*$J$3*$J$5*$AC64</f>
        <v>#N/A</v>
      </c>
      <c r="CY64" s="70" t="e">
        <f aca="false">$CY$7*$J$2*$J$5*$AB64</f>
        <v>#N/A</v>
      </c>
      <c r="CZ64" s="70" t="e">
        <f aca="false">$CY$7*$J$3*$J$5*$AC64</f>
        <v>#N/A</v>
      </c>
      <c r="DA64" s="70" t="e">
        <f aca="false">$DA$7*$J$2*$J$5*$AB64</f>
        <v>#N/A</v>
      </c>
      <c r="DB64" s="70" t="e">
        <f aca="false">$DA$7*$J$3*$J$5*$AC64</f>
        <v>#N/A</v>
      </c>
      <c r="DC64" s="70"/>
      <c r="DD64" s="70"/>
      <c r="DE64" s="70" t="e">
        <f aca="false">$DF$7*$J$2*$J$5*$AB64</f>
        <v>#N/A</v>
      </c>
      <c r="DF64" s="70" t="e">
        <f aca="false">$DF$7*$J$3*$J$5*$AC64</f>
        <v>#N/A</v>
      </c>
      <c r="DG64" s="70" t="e">
        <f aca="false">$DG$7*$J$2*$J$5*$AB64</f>
        <v>#N/A</v>
      </c>
      <c r="DH64" s="70" t="e">
        <f aca="false">$DG$7*$J$3*$J$5*$AC64</f>
        <v>#N/A</v>
      </c>
      <c r="DI64" s="70" t="e">
        <f aca="false">$DI$7*$J$2*$J$5*$AB64</f>
        <v>#N/A</v>
      </c>
      <c r="DJ64" s="70" t="e">
        <f aca="false">$DI$7*$J$3*$J$5*$AC64</f>
        <v>#N/A</v>
      </c>
      <c r="DK64" s="70" t="e">
        <f aca="false">$DK$7*$J$2*$J$5*$AB64</f>
        <v>#N/A</v>
      </c>
      <c r="DL64" s="70" t="e">
        <f aca="false">$DK$7*$J$3*$J$5*$AC64</f>
        <v>#N/A</v>
      </c>
      <c r="DM64" s="70" t="e">
        <f aca="false">$DM$7*$J$2*$J$5*$AB64</f>
        <v>#N/A</v>
      </c>
      <c r="DN64" s="70" t="e">
        <f aca="false">$DM$7*$J$3*$J$5*$AC64</f>
        <v>#N/A</v>
      </c>
      <c r="DO64" s="70" t="e">
        <f aca="false">$DO$7*$J$2*$J$5*$AB64</f>
        <v>#N/A</v>
      </c>
      <c r="DP64" s="70" t="e">
        <f aca="false">$DO$7*$J$3*$J$5*$AC64</f>
        <v>#N/A</v>
      </c>
      <c r="DQ64" s="70" t="e">
        <f aca="false">$DQ$7*$J$2*$J$5*$AB64</f>
        <v>#N/A</v>
      </c>
      <c r="DR64" s="70" t="e">
        <f aca="false">$DQ$7*$J$3*$J$5*$AC64</f>
        <v>#N/A</v>
      </c>
      <c r="DS64" s="131" t="e">
        <f aca="false">SUM(CI64:CR64,CW64:CX64,DG64:DH64)</f>
        <v>#N/A</v>
      </c>
      <c r="DT64" s="25" t="e">
        <f aca="false">SUM(CI64:CZ64,DC64:DL64)</f>
        <v>#N/A</v>
      </c>
      <c r="DU64" s="131" t="e">
        <f aca="false">SUM(CI64:DR64)</f>
        <v>#N/A</v>
      </c>
      <c r="DZ64" s="70" t="e">
        <f aca="false">$DZ$7*$J$2*$J$5*$AB64</f>
        <v>#N/A</v>
      </c>
      <c r="EA64" s="70" t="e">
        <f aca="false">$DZ$7*$J$3*$J$5*$AC64</f>
        <v>#N/A</v>
      </c>
      <c r="EB64" s="70" t="e">
        <f aca="false">$EB$7*$J$2*$J$5*$AB64</f>
        <v>#N/A</v>
      </c>
      <c r="EC64" s="70" t="e">
        <f aca="false">$EB$7*$J$3*$J$5*$AC64</f>
        <v>#N/A</v>
      </c>
      <c r="ED64" s="70" t="e">
        <f aca="false">$ED$7*$J$2*$J$5*$AB64</f>
        <v>#N/A</v>
      </c>
      <c r="EE64" s="70" t="e">
        <f aca="false">$ED$7*$J$3*$J$5*$AC64</f>
        <v>#N/A</v>
      </c>
      <c r="EF64" s="70" t="e">
        <f aca="false">$EF$7*$J$2*$J$5*$AB64</f>
        <v>#N/A</v>
      </c>
      <c r="EG64" s="70" t="e">
        <f aca="false">$EF$7*$J$3*$J$5*$AC64</f>
        <v>#N/A</v>
      </c>
      <c r="EH64" s="70" t="e">
        <f aca="false">$EH$7*$J$2*$J$5*$AB64</f>
        <v>#N/A</v>
      </c>
      <c r="EI64" s="70" t="e">
        <f aca="false">$EH$7*$J$3*$J$5*$AC64</f>
        <v>#N/A</v>
      </c>
      <c r="EJ64" s="70" t="e">
        <f aca="false">$EJ$7*$J$2*$J$5*$AB64</f>
        <v>#N/A</v>
      </c>
      <c r="EK64" s="70" t="e">
        <f aca="false">$EJ$7*$J$3*$J$5*$AC64</f>
        <v>#N/A</v>
      </c>
      <c r="EL64" s="70" t="e">
        <f aca="false">$EL$7*$J$2*$J$5*$AB64</f>
        <v>#N/A</v>
      </c>
      <c r="EM64" s="70" t="e">
        <f aca="false">$EL$7*$J$3*$J$5*$AC64</f>
        <v>#N/A</v>
      </c>
      <c r="EN64" s="131" t="e">
        <f aca="false">SUM(EB64:EC64)</f>
        <v>#N/A</v>
      </c>
      <c r="EO64" s="25" t="e">
        <f aca="false">SUM(EB64:EE64,EJ64:EM64)</f>
        <v>#N/A</v>
      </c>
      <c r="EP64" s="25" t="e">
        <f aca="false">SUM(DZ64:EM64)</f>
        <v>#N/A</v>
      </c>
    </row>
    <row r="65" customFormat="false" ht="11.25" hidden="false" customHeight="false" outlineLevel="0" collapsed="false">
      <c r="A65" s="51" t="e">
        <f aca="false">VLOOKUP($D65,Curves!$A$2:$I$1700,9)</f>
        <v>#N/A</v>
      </c>
      <c r="B65" s="83" t="e">
        <f aca="false">(1+($A65/2))^(-2*($D65-$A$1)/365.25)</f>
        <v>#N/A</v>
      </c>
      <c r="C65" s="83" t="n">
        <f aca="false">D66-D65</f>
        <v>31</v>
      </c>
      <c r="D65" s="374" t="n">
        <v>38626</v>
      </c>
      <c r="E65" s="375" t="e">
        <f aca="false">VLOOKUP($D65,Curves!$A$2:$H$1700,2)*$B65</f>
        <v>#N/A</v>
      </c>
      <c r="F65" s="51" t="e">
        <f aca="false">VLOOKUP($D65,Curves!$A$2:$H$1700,3)*$B65</f>
        <v>#N/A</v>
      </c>
      <c r="G65" s="51" t="e">
        <f aca="false">VLOOKUP($D65,Curves!$A$2:$H$1700,7)*$B65</f>
        <v>#N/A</v>
      </c>
      <c r="H65" s="51" t="e">
        <f aca="false">VLOOKUP($D65,Curves!$A$2:$H$1700,5)*$B65</f>
        <v>#N/A</v>
      </c>
      <c r="I65" s="51" t="e">
        <f aca="false">VLOOKUP($D65,Curves!$A$2:$H$1700,4)*$B65</f>
        <v>#N/A</v>
      </c>
      <c r="J65" s="376" t="e">
        <f aca="false">VLOOKUP($D65,Curves!$A$2:$H$1700,8)*$B65</f>
        <v>#N/A</v>
      </c>
      <c r="K65" s="51" t="e">
        <f aca="false">($E65+$I65)*$J$5+$J$4</f>
        <v>#N/A</v>
      </c>
      <c r="L65" s="377" t="e">
        <f aca="false">VLOOKUP($D65,Curves!$N$2:$T$2600,2)*$B65</f>
        <v>#N/A</v>
      </c>
      <c r="M65" s="241" t="e">
        <f aca="false">VLOOKUP($D65,Curves!$N$2:$T$2600,3)*$B65</f>
        <v>#N/A</v>
      </c>
      <c r="N65" s="378" t="e">
        <f aca="false">IF($K65&lt;$L65,1,0)</f>
        <v>#N/A</v>
      </c>
      <c r="O65" s="379" t="e">
        <f aca="false">IF($K65&lt;$M65,1,0)</f>
        <v>#N/A</v>
      </c>
      <c r="P65" s="375" t="e">
        <f aca="false">($E65+J65)*$J$5+$J$4</f>
        <v>#N/A</v>
      </c>
      <c r="Q65" s="377" t="e">
        <f aca="false">VLOOKUP($D65,Curves!$N$2:$T$2600,4)*$B65</f>
        <v>#N/A</v>
      </c>
      <c r="R65" s="241" t="e">
        <f aca="false">VLOOKUP($D65,Curves!$N$2:$T$2600,5)*$B65</f>
        <v>#N/A</v>
      </c>
      <c r="S65" s="378" t="e">
        <f aca="false">IF($P65&lt;$Q65,1,0)</f>
        <v>#N/A</v>
      </c>
      <c r="T65" s="379" t="e">
        <f aca="false">IF($P65&lt;$R65,1,0)</f>
        <v>#N/A</v>
      </c>
      <c r="U65" s="380" t="e">
        <f aca="false">($E65+G65)*$J$5+$J$4</f>
        <v>#N/A</v>
      </c>
      <c r="V65" s="380" t="e">
        <f aca="false">($E65+H65)*$J$5+$J$4</f>
        <v>#N/A</v>
      </c>
      <c r="W65" s="380" t="e">
        <f aca="false">($E65+I65)*$J$5+$J$4</f>
        <v>#N/A</v>
      </c>
      <c r="X65" s="269" t="e">
        <f aca="false">VLOOKUP($D65,[5]CurveFetch!$D$8:$S$13000,16,0)*$B65</f>
        <v>#N/A</v>
      </c>
      <c r="Y65" s="241" t="e">
        <f aca="false">VLOOKUP($D65,Curves!$N$2:$T$2600,7)*$B65</f>
        <v>#N/A</v>
      </c>
      <c r="Z65" s="381" t="e">
        <f aca="false">IF($U65&lt;$X65,1,0)</f>
        <v>#N/A</v>
      </c>
      <c r="AA65" s="378" t="e">
        <f aca="false">IF($U65&lt;$Y65,1,0)</f>
        <v>#N/A</v>
      </c>
      <c r="AB65" s="378" t="e">
        <f aca="false">IF($V65&lt;$X65,1,0)</f>
        <v>#N/A</v>
      </c>
      <c r="AC65" s="378" t="e">
        <f aca="false">IF($V65&lt;$X65,1,0)</f>
        <v>#N/A</v>
      </c>
      <c r="AD65" s="378" t="e">
        <f aca="false">IF($W65&lt;$X65,1,0)</f>
        <v>#N/A</v>
      </c>
      <c r="AE65" s="379" t="e">
        <f aca="false">IF($W65&lt;$Y65,1,0)</f>
        <v>#N/A</v>
      </c>
      <c r="AF65" s="70" t="e">
        <f aca="false">$AF$7*$J$2*$J$5*$N65</f>
        <v>#N/A</v>
      </c>
      <c r="AG65" s="70" t="e">
        <f aca="false">$AF$7*$J$2*$J$5*$O65</f>
        <v>#N/A</v>
      </c>
      <c r="AH65" s="70" t="e">
        <f aca="false">$AH$7*$J$2*$J$5*$N65</f>
        <v>#N/A</v>
      </c>
      <c r="AI65" s="70" t="e">
        <f aca="false">$AH$7*$J$2*$J$5*$O65</f>
        <v>#N/A</v>
      </c>
      <c r="AJ65" s="70" t="e">
        <f aca="false">$AJ$7*$J$2*$J$5*$N65</f>
        <v>#N/A</v>
      </c>
      <c r="AK65" s="70" t="e">
        <f aca="false">$AJ$7*$J$2*$J$5*$O65</f>
        <v>#N/A</v>
      </c>
      <c r="AL65" s="70" t="e">
        <f aca="false">$AL$7*$J$2*$J$5*$N65</f>
        <v>#N/A</v>
      </c>
      <c r="AM65" s="70" t="e">
        <f aca="false">$AL$7*$J$3*$J$5*$O65</f>
        <v>#N/A</v>
      </c>
      <c r="AN65" s="70" t="e">
        <f aca="false">$AN$7*$J$2*$J$5*$N65</f>
        <v>#N/A</v>
      </c>
      <c r="AO65" s="70" t="e">
        <f aca="false">$AN$7*$J$3*$J$5*$O65</f>
        <v>#N/A</v>
      </c>
      <c r="AP65" s="70" t="e">
        <f aca="false">$AP$7*$J$2*$J$5*$N65</f>
        <v>#N/A</v>
      </c>
      <c r="AQ65" s="70" t="e">
        <f aca="false">$AN$7*$J$3*$J$5*$O65</f>
        <v>#N/A</v>
      </c>
      <c r="AR65" s="70" t="e">
        <f aca="false">$AR$7*$J$2*$J$5*$N65</f>
        <v>#N/A</v>
      </c>
      <c r="AS65" s="70" t="e">
        <f aca="false">$AR$7*$J$3*$J$5*$O65</f>
        <v>#N/A</v>
      </c>
      <c r="AT65" s="70" t="e">
        <f aca="false">$AT$7*$J$2*$J$5*$N65</f>
        <v>#N/A</v>
      </c>
      <c r="AU65" s="70" t="e">
        <f aca="false">$AT$7*$J$3*$J$5*$O65</f>
        <v>#N/A</v>
      </c>
      <c r="AV65" s="131" t="e">
        <f aca="false">SUM(AF65:AG65,AL65:AM65,AP65:AQ65)</f>
        <v>#N/A</v>
      </c>
      <c r="AW65" s="158" t="e">
        <f aca="false">SUM(AF65:AM65,AP65:AU65)</f>
        <v>#N/A</v>
      </c>
      <c r="AX65" s="131" t="e">
        <f aca="false">SUM(AF65:AU65)</f>
        <v>#N/A</v>
      </c>
      <c r="AY65" s="70" t="e">
        <f aca="false">$AY$7*$J$2*$J$5*$S65</f>
        <v>#N/A</v>
      </c>
      <c r="AZ65" s="70" t="e">
        <f aca="false">$AY$7*$J$3*$J$5*$T65</f>
        <v>#N/A</v>
      </c>
      <c r="BA65" s="70" t="e">
        <f aca="false">$BA$7*$J$2*$J$5*$S65</f>
        <v>#N/A</v>
      </c>
      <c r="BB65" s="70" t="e">
        <f aca="false">$BA$7*$J$3*$J$5*$T65</f>
        <v>#N/A</v>
      </c>
      <c r="BC65" s="70" t="e">
        <f aca="false">$BC$7*$J$2*$J$5*$S65</f>
        <v>#N/A</v>
      </c>
      <c r="BD65" s="70" t="e">
        <f aca="false">$BC$7*$J$3*$J$5*$T65</f>
        <v>#N/A</v>
      </c>
      <c r="BE65" s="70" t="e">
        <f aca="false">$BE$7*$J$2*$J$5*$S65</f>
        <v>#N/A</v>
      </c>
      <c r="BF65" s="70" t="e">
        <f aca="false">$BE$7*$J$3*$J$5*$T65</f>
        <v>#N/A</v>
      </c>
      <c r="BG65" s="70" t="e">
        <f aca="false">$BG$7*$J$2*$J$5*$S65</f>
        <v>#N/A</v>
      </c>
      <c r="BH65" s="70" t="e">
        <f aca="false">$BG$7*$J$3*$J$5*$T65</f>
        <v>#N/A</v>
      </c>
      <c r="BI65" s="70" t="e">
        <f aca="false">$BI$7*$J$2*$J$5*$S65</f>
        <v>#N/A</v>
      </c>
      <c r="BJ65" s="70" t="e">
        <f aca="false">$BI$7*$J$3*$J$5*$T65</f>
        <v>#N/A</v>
      </c>
      <c r="BK65" s="70" t="e">
        <f aca="false">$BK$7*$J$2*$J$5*$S65</f>
        <v>#N/A</v>
      </c>
      <c r="BL65" s="70" t="e">
        <f aca="false">$BK$7*$J$3*$J$5*$T65</f>
        <v>#N/A</v>
      </c>
      <c r="BM65" s="70" t="e">
        <f aca="false">$BM$7*$J$2*$J$5*$S65</f>
        <v>#N/A</v>
      </c>
      <c r="BN65" s="70" t="e">
        <f aca="false">$BM$7*$J$3*$J$5*$T65</f>
        <v>#N/A</v>
      </c>
      <c r="BO65" s="70" t="e">
        <f aca="false">$BO$7*$J$2*$J$5*$S65</f>
        <v>#N/A</v>
      </c>
      <c r="BP65" s="70" t="e">
        <f aca="false">$BO$7*$J$3*$J$5*$T65</f>
        <v>#N/A</v>
      </c>
      <c r="BQ65" s="70" t="e">
        <f aca="false">$BQ$7*$J$2*$J$5*$S65</f>
        <v>#N/A</v>
      </c>
      <c r="BR65" s="70" t="e">
        <f aca="false">$BQ$7*$J$3*$J$5*$T65</f>
        <v>#N/A</v>
      </c>
      <c r="BS65" s="70" t="e">
        <f aca="false">$BS$7*$J$2*$J$5*$S65</f>
        <v>#N/A</v>
      </c>
      <c r="BT65" s="70" t="e">
        <f aca="false">$BS$7*$J$3*$J$5*$T65</f>
        <v>#N/A</v>
      </c>
      <c r="BU65" s="70" t="e">
        <f aca="false">$BU$7*$J$2*$J$5*$S65</f>
        <v>#N/A</v>
      </c>
      <c r="BV65" s="70" t="e">
        <f aca="false">$BU$7*$J$3*$J$5*$T65</f>
        <v>#N/A</v>
      </c>
      <c r="BW65" s="382" t="e">
        <f aca="false">SUM(AY65:BF65,BI65:BL65)</f>
        <v>#N/A</v>
      </c>
      <c r="BX65" s="383" t="e">
        <f aca="false">SUM(AY65:BF65,BI65:BL65,BS65:BV65)</f>
        <v>#N/A</v>
      </c>
      <c r="BY65" s="25" t="e">
        <f aca="false">SUM(AY65:BV65)</f>
        <v>#N/A</v>
      </c>
      <c r="BZ65" s="70" t="e">
        <f aca="false">$BZ$7*$J$2*$J$5*$N65</f>
        <v>#N/A</v>
      </c>
      <c r="CA65" s="70" t="e">
        <f aca="false">$BZ$7*$J$3*$J$5*$O65</f>
        <v>#N/A</v>
      </c>
      <c r="CB65" s="70" t="e">
        <f aca="false">$CB$7*$J$2*$J$5*$N65</f>
        <v>#N/A</v>
      </c>
      <c r="CC65" s="70" t="e">
        <f aca="false">$CB$7*$J$3*$J$5*$O65</f>
        <v>#N/A</v>
      </c>
      <c r="CD65" s="70" t="e">
        <f aca="false">$CD$7*$J$2*$J$5*$N65</f>
        <v>#N/A</v>
      </c>
      <c r="CE65" s="70" t="e">
        <f aca="false">$CD$7*$J$3*$J$5*$O65</f>
        <v>#N/A</v>
      </c>
      <c r="CF65" s="131" t="e">
        <f aca="false">SUM(BZ65:CA65)</f>
        <v>#N/A</v>
      </c>
      <c r="CG65" s="383" t="e">
        <f aca="false">SUM(BZ65:CC65)</f>
        <v>#N/A</v>
      </c>
      <c r="CH65" s="131" t="e">
        <f aca="false">SUM(BZ65:CE65)</f>
        <v>#N/A</v>
      </c>
      <c r="CI65" s="70" t="e">
        <f aca="false">$CI$7*$J$2*$J$5*$AB65</f>
        <v>#N/A</v>
      </c>
      <c r="CJ65" s="70" t="e">
        <f aca="false">$CI$7*$J$3*$J$5*$AC65</f>
        <v>#N/A</v>
      </c>
      <c r="CK65" s="70" t="e">
        <f aca="false">$CK$7*$J$2*$J$5*$AB65</f>
        <v>#N/A</v>
      </c>
      <c r="CL65" s="70" t="e">
        <f aca="false">$CK$7*$J$3*$J$5*$AC65</f>
        <v>#N/A</v>
      </c>
      <c r="CM65" s="70" t="e">
        <f aca="false">$CM$7*$J$2*$J$5*$AB65</f>
        <v>#N/A</v>
      </c>
      <c r="CN65" s="70" t="e">
        <f aca="false">$CM$7*$J$3*$J$5*$AC65</f>
        <v>#N/A</v>
      </c>
      <c r="CO65" s="70" t="e">
        <f aca="false">$CO$7*$J$2*$J$5*$AB65</f>
        <v>#N/A</v>
      </c>
      <c r="CP65" s="70" t="e">
        <f aca="false">$CO$7*$J$3*$J$5*$AC65</f>
        <v>#N/A</v>
      </c>
      <c r="CQ65" s="70" t="e">
        <f aca="false">$CQ$7*$J$2*$J$5*$AB65</f>
        <v>#N/A</v>
      </c>
      <c r="CR65" s="70" t="e">
        <f aca="false">$CQ$7*$J$3*$J$5*$AC65</f>
        <v>#N/A</v>
      </c>
      <c r="CS65" s="70" t="e">
        <f aca="false">$CS$7*$J$2*$J$5*$AB65</f>
        <v>#N/A</v>
      </c>
      <c r="CT65" s="70" t="e">
        <f aca="false">$CS$7*$J$3*$J$5*$AC65</f>
        <v>#N/A</v>
      </c>
      <c r="CU65" s="70" t="e">
        <f aca="false">$CU$7*$J$2*$J$5*$AB65</f>
        <v>#N/A</v>
      </c>
      <c r="CV65" s="70" t="e">
        <f aca="false">$CU$7*$J$3*$J$5*$AC65</f>
        <v>#N/A</v>
      </c>
      <c r="CW65" s="70" t="e">
        <f aca="false">$CW$7*$J$2*$J$5*$AB65</f>
        <v>#N/A</v>
      </c>
      <c r="CX65" s="70" t="e">
        <f aca="false">$CW$7*$J$3*$J$5*$AC65</f>
        <v>#N/A</v>
      </c>
      <c r="CY65" s="70" t="e">
        <f aca="false">$CY$7*$J$2*$J$5*$AB65</f>
        <v>#N/A</v>
      </c>
      <c r="CZ65" s="70" t="e">
        <f aca="false">$CY$7*$J$3*$J$5*$AC65</f>
        <v>#N/A</v>
      </c>
      <c r="DA65" s="70" t="e">
        <f aca="false">$DA$7*$J$2*$J$5*$AB65</f>
        <v>#N/A</v>
      </c>
      <c r="DB65" s="70" t="e">
        <f aca="false">$DA$7*$J$3*$J$5*$AC65</f>
        <v>#N/A</v>
      </c>
      <c r="DC65" s="70"/>
      <c r="DD65" s="70"/>
      <c r="DE65" s="70" t="e">
        <f aca="false">$DF$7*$J$2*$J$5*$AB65</f>
        <v>#N/A</v>
      </c>
      <c r="DF65" s="70" t="e">
        <f aca="false">$DF$7*$J$3*$J$5*$AC65</f>
        <v>#N/A</v>
      </c>
      <c r="DG65" s="70" t="e">
        <f aca="false">$DG$7*$J$2*$J$5*$AB65</f>
        <v>#N/A</v>
      </c>
      <c r="DH65" s="70" t="e">
        <f aca="false">$DG$7*$J$3*$J$5*$AC65</f>
        <v>#N/A</v>
      </c>
      <c r="DI65" s="70" t="e">
        <f aca="false">$DI$7*$J$2*$J$5*$AB65</f>
        <v>#N/A</v>
      </c>
      <c r="DJ65" s="70" t="e">
        <f aca="false">$DI$7*$J$3*$J$5*$AC65</f>
        <v>#N/A</v>
      </c>
      <c r="DK65" s="70" t="e">
        <f aca="false">$DK$7*$J$2*$J$5*$AB65</f>
        <v>#N/A</v>
      </c>
      <c r="DL65" s="70" t="e">
        <f aca="false">$DK$7*$J$3*$J$5*$AC65</f>
        <v>#N/A</v>
      </c>
      <c r="DM65" s="70" t="e">
        <f aca="false">$DM$7*$J$2*$J$5*$AB65</f>
        <v>#N/A</v>
      </c>
      <c r="DN65" s="70" t="e">
        <f aca="false">$DM$7*$J$3*$J$5*$AC65</f>
        <v>#N/A</v>
      </c>
      <c r="DO65" s="70" t="e">
        <f aca="false">$DO$7*$J$2*$J$5*$AB65</f>
        <v>#N/A</v>
      </c>
      <c r="DP65" s="70" t="e">
        <f aca="false">$DO$7*$J$3*$J$5*$AC65</f>
        <v>#N/A</v>
      </c>
      <c r="DQ65" s="70" t="e">
        <f aca="false">$DQ$7*$J$2*$J$5*$AB65</f>
        <v>#N/A</v>
      </c>
      <c r="DR65" s="70" t="e">
        <f aca="false">$DQ$7*$J$3*$J$5*$AC65</f>
        <v>#N/A</v>
      </c>
      <c r="DS65" s="131" t="e">
        <f aca="false">SUM(CI65:CR65,CW65:CX65,DG65:DH65)</f>
        <v>#N/A</v>
      </c>
      <c r="DT65" s="25" t="e">
        <f aca="false">SUM(CI65:CZ65,DC65:DL65)</f>
        <v>#N/A</v>
      </c>
      <c r="DU65" s="131" t="e">
        <f aca="false">SUM(CI65:DR65)</f>
        <v>#N/A</v>
      </c>
      <c r="DZ65" s="70" t="e">
        <f aca="false">$DZ$7*$J$2*$J$5*$AB65</f>
        <v>#N/A</v>
      </c>
      <c r="EA65" s="70" t="e">
        <f aca="false">$DZ$7*$J$3*$J$5*$AC65</f>
        <v>#N/A</v>
      </c>
      <c r="EB65" s="70" t="e">
        <f aca="false">$EB$7*$J$2*$J$5*$AB65</f>
        <v>#N/A</v>
      </c>
      <c r="EC65" s="70" t="e">
        <f aca="false">$EB$7*$J$3*$J$5*$AC65</f>
        <v>#N/A</v>
      </c>
      <c r="ED65" s="70" t="e">
        <f aca="false">$ED$7*$J$2*$J$5*$AB65</f>
        <v>#N/A</v>
      </c>
      <c r="EE65" s="70" t="e">
        <f aca="false">$ED$7*$J$3*$J$5*$AC65</f>
        <v>#N/A</v>
      </c>
      <c r="EF65" s="70" t="e">
        <f aca="false">$EF$7*$J$2*$J$5*$AB65</f>
        <v>#N/A</v>
      </c>
      <c r="EG65" s="70" t="e">
        <f aca="false">$EF$7*$J$3*$J$5*$AC65</f>
        <v>#N/A</v>
      </c>
      <c r="EH65" s="70" t="e">
        <f aca="false">$EH$7*$J$2*$J$5*$AB65</f>
        <v>#N/A</v>
      </c>
      <c r="EI65" s="70" t="e">
        <f aca="false">$EH$7*$J$3*$J$5*$AC65</f>
        <v>#N/A</v>
      </c>
      <c r="EJ65" s="70" t="e">
        <f aca="false">$EJ$7*$J$2*$J$5*$AB65</f>
        <v>#N/A</v>
      </c>
      <c r="EK65" s="70" t="e">
        <f aca="false">$EJ$7*$J$3*$J$5*$AC65</f>
        <v>#N/A</v>
      </c>
      <c r="EL65" s="70" t="e">
        <f aca="false">$EL$7*$J$2*$J$5*$AB65</f>
        <v>#N/A</v>
      </c>
      <c r="EM65" s="70" t="e">
        <f aca="false">$EL$7*$J$3*$J$5*$AC65</f>
        <v>#N/A</v>
      </c>
      <c r="EN65" s="131" t="e">
        <f aca="false">SUM(EB65:EC65)</f>
        <v>#N/A</v>
      </c>
      <c r="EO65" s="25" t="e">
        <f aca="false">SUM(EB65:EE65,EJ65:EM65)</f>
        <v>#N/A</v>
      </c>
      <c r="EP65" s="25" t="e">
        <f aca="false">SUM(DZ65:EM65)</f>
        <v>#N/A</v>
      </c>
    </row>
    <row r="66" customFormat="false" ht="11.25" hidden="false" customHeight="false" outlineLevel="0" collapsed="false">
      <c r="A66" s="51" t="e">
        <f aca="false">VLOOKUP($D66,Curves!$A$2:$I$1700,9)</f>
        <v>#N/A</v>
      </c>
      <c r="B66" s="83" t="e">
        <f aca="false">(1+($A66/2))^(-2*($D66-$A$1)/365.25)</f>
        <v>#N/A</v>
      </c>
      <c r="C66" s="83" t="n">
        <f aca="false">D67-D66</f>
        <v>30</v>
      </c>
      <c r="D66" s="374" t="n">
        <v>38657</v>
      </c>
      <c r="E66" s="375" t="e">
        <f aca="false">VLOOKUP($D66,Curves!$A$2:$H$1700,2)*$B66</f>
        <v>#N/A</v>
      </c>
      <c r="F66" s="51" t="e">
        <f aca="false">VLOOKUP($D66,Curves!$A$2:$H$1700,3)*$B66</f>
        <v>#N/A</v>
      </c>
      <c r="G66" s="51" t="e">
        <f aca="false">VLOOKUP($D66,Curves!$A$2:$H$1700,7)*$B66</f>
        <v>#N/A</v>
      </c>
      <c r="H66" s="51" t="e">
        <f aca="false">VLOOKUP($D66,Curves!$A$2:$H$1700,5)*$B66</f>
        <v>#N/A</v>
      </c>
      <c r="I66" s="51" t="e">
        <f aca="false">VLOOKUP($D66,Curves!$A$2:$H$1700,4)*$B66</f>
        <v>#N/A</v>
      </c>
      <c r="J66" s="376" t="e">
        <f aca="false">VLOOKUP($D66,Curves!$A$2:$H$1700,8)*$B66</f>
        <v>#N/A</v>
      </c>
      <c r="K66" s="51" t="e">
        <f aca="false">($E66+$I66)*$J$5+$J$4</f>
        <v>#N/A</v>
      </c>
      <c r="L66" s="377" t="e">
        <f aca="false">VLOOKUP($D66,Curves!$N$2:$T$2600,2)*$B66</f>
        <v>#N/A</v>
      </c>
      <c r="M66" s="241" t="e">
        <f aca="false">VLOOKUP($D66,Curves!$N$2:$T$2600,3)*$B66</f>
        <v>#N/A</v>
      </c>
      <c r="N66" s="378" t="e">
        <f aca="false">IF($K66&lt;$L66,1,0)</f>
        <v>#N/A</v>
      </c>
      <c r="O66" s="379" t="e">
        <f aca="false">IF($K66&lt;$M66,1,0)</f>
        <v>#N/A</v>
      </c>
      <c r="P66" s="375" t="e">
        <f aca="false">($E66+J66)*$J$5+$J$4</f>
        <v>#N/A</v>
      </c>
      <c r="Q66" s="377" t="e">
        <f aca="false">VLOOKUP($D66,Curves!$N$2:$T$2600,4)*$B66</f>
        <v>#N/A</v>
      </c>
      <c r="R66" s="241" t="e">
        <f aca="false">VLOOKUP($D66,Curves!$N$2:$T$2600,5)*$B66</f>
        <v>#N/A</v>
      </c>
      <c r="S66" s="378" t="e">
        <f aca="false">IF($P66&lt;$Q66,1,0)</f>
        <v>#N/A</v>
      </c>
      <c r="T66" s="379" t="e">
        <f aca="false">IF($P66&lt;$R66,1,0)</f>
        <v>#N/A</v>
      </c>
      <c r="U66" s="380" t="e">
        <f aca="false">($E66+G66)*$J$5+$J$4</f>
        <v>#N/A</v>
      </c>
      <c r="V66" s="380" t="e">
        <f aca="false">($E66+H66)*$J$5+$J$4</f>
        <v>#N/A</v>
      </c>
      <c r="W66" s="380" t="e">
        <f aca="false">($E66+I66)*$J$5+$J$4</f>
        <v>#N/A</v>
      </c>
      <c r="X66" s="269" t="e">
        <f aca="false">VLOOKUP($D66,[5]CurveFetch!$D$8:$S$13000,16,0)*$B66</f>
        <v>#N/A</v>
      </c>
      <c r="Y66" s="241" t="e">
        <f aca="false">VLOOKUP($D66,Curves!$N$2:$T$2600,7)*$B66</f>
        <v>#N/A</v>
      </c>
      <c r="Z66" s="381" t="e">
        <f aca="false">IF($U66&lt;$X66,1,0)</f>
        <v>#N/A</v>
      </c>
      <c r="AA66" s="378" t="e">
        <f aca="false">IF($U66&lt;$Y66,1,0)</f>
        <v>#N/A</v>
      </c>
      <c r="AB66" s="378" t="e">
        <f aca="false">IF($V66&lt;$X66,1,0)</f>
        <v>#N/A</v>
      </c>
      <c r="AC66" s="378" t="e">
        <f aca="false">IF($V66&lt;$X66,1,0)</f>
        <v>#N/A</v>
      </c>
      <c r="AD66" s="378" t="e">
        <f aca="false">IF($W66&lt;$X66,1,0)</f>
        <v>#N/A</v>
      </c>
      <c r="AE66" s="379" t="e">
        <f aca="false">IF($W66&lt;$Y66,1,0)</f>
        <v>#N/A</v>
      </c>
      <c r="AF66" s="70" t="e">
        <f aca="false">$AF$7*$J$2*$J$5*$N66</f>
        <v>#N/A</v>
      </c>
      <c r="AG66" s="70" t="e">
        <f aca="false">$AF$7*$J$2*$J$5*$O66</f>
        <v>#N/A</v>
      </c>
      <c r="AH66" s="70" t="e">
        <f aca="false">$AH$7*$J$2*$J$5*$N66</f>
        <v>#N/A</v>
      </c>
      <c r="AI66" s="70" t="e">
        <f aca="false">$AH$7*$J$2*$J$5*$O66</f>
        <v>#N/A</v>
      </c>
      <c r="AJ66" s="70" t="e">
        <f aca="false">$AJ$7*$J$2*$J$5*$N66</f>
        <v>#N/A</v>
      </c>
      <c r="AK66" s="70" t="e">
        <f aca="false">$AJ$7*$J$2*$J$5*$O66</f>
        <v>#N/A</v>
      </c>
      <c r="AL66" s="70" t="e">
        <f aca="false">$AL$7*$J$2*$J$5*$N66</f>
        <v>#N/A</v>
      </c>
      <c r="AM66" s="70" t="e">
        <f aca="false">$AL$7*$J$3*$J$5*$O66</f>
        <v>#N/A</v>
      </c>
      <c r="AN66" s="70" t="e">
        <f aca="false">$AN$7*$J$2*$J$5*$N66</f>
        <v>#N/A</v>
      </c>
      <c r="AO66" s="70" t="e">
        <f aca="false">$AN$7*$J$3*$J$5*$O66</f>
        <v>#N/A</v>
      </c>
      <c r="AP66" s="70" t="e">
        <f aca="false">$AP$7*$J$2*$J$5*$N66</f>
        <v>#N/A</v>
      </c>
      <c r="AQ66" s="70" t="e">
        <f aca="false">$AN$7*$J$3*$J$5*$O66</f>
        <v>#N/A</v>
      </c>
      <c r="AR66" s="70" t="e">
        <f aca="false">$AR$7*$J$2*$J$5*$N66</f>
        <v>#N/A</v>
      </c>
      <c r="AS66" s="70" t="e">
        <f aca="false">$AR$7*$J$3*$J$5*$O66</f>
        <v>#N/A</v>
      </c>
      <c r="AT66" s="70" t="e">
        <f aca="false">$AT$7*$J$2*$J$5*$N66</f>
        <v>#N/A</v>
      </c>
      <c r="AU66" s="70" t="e">
        <f aca="false">$AT$7*$J$3*$J$5*$O66</f>
        <v>#N/A</v>
      </c>
      <c r="AV66" s="131" t="e">
        <f aca="false">SUM(AF66:AG66,AL66:AM66,AP66:AQ66)</f>
        <v>#N/A</v>
      </c>
      <c r="AW66" s="158" t="e">
        <f aca="false">SUM(AF66:AM66,AP66:AU66)</f>
        <v>#N/A</v>
      </c>
      <c r="AX66" s="131" t="e">
        <f aca="false">SUM(AF66:AU66)</f>
        <v>#N/A</v>
      </c>
      <c r="AY66" s="70" t="e">
        <f aca="false">$AY$7*$J$2*$J$5*$S66</f>
        <v>#N/A</v>
      </c>
      <c r="AZ66" s="70" t="e">
        <f aca="false">$AY$7*$J$3*$J$5*$T66</f>
        <v>#N/A</v>
      </c>
      <c r="BA66" s="70" t="e">
        <f aca="false">$BA$7*$J$2*$J$5*$S66</f>
        <v>#N/A</v>
      </c>
      <c r="BB66" s="70" t="e">
        <f aca="false">$BA$7*$J$3*$J$5*$T66</f>
        <v>#N/A</v>
      </c>
      <c r="BC66" s="70" t="e">
        <f aca="false">$BC$7*$J$2*$J$5*$S66</f>
        <v>#N/A</v>
      </c>
      <c r="BD66" s="70" t="e">
        <f aca="false">$BC$7*$J$3*$J$5*$T66</f>
        <v>#N/A</v>
      </c>
      <c r="BE66" s="70" t="e">
        <f aca="false">$BE$7*$J$2*$J$5*$S66</f>
        <v>#N/A</v>
      </c>
      <c r="BF66" s="70" t="e">
        <f aca="false">$BE$7*$J$3*$J$5*$T66</f>
        <v>#N/A</v>
      </c>
      <c r="BG66" s="70" t="e">
        <f aca="false">$BG$7*$J$2*$J$5*$S66</f>
        <v>#N/A</v>
      </c>
      <c r="BH66" s="70" t="e">
        <f aca="false">$BG$7*$J$3*$J$5*$T66</f>
        <v>#N/A</v>
      </c>
      <c r="BI66" s="70" t="e">
        <f aca="false">$BI$7*$J$2*$J$5*$S66</f>
        <v>#N/A</v>
      </c>
      <c r="BJ66" s="70" t="e">
        <f aca="false">$BI$7*$J$3*$J$5*$T66</f>
        <v>#N/A</v>
      </c>
      <c r="BK66" s="70" t="e">
        <f aca="false">$BK$7*$J$2*$J$5*$S66</f>
        <v>#N/A</v>
      </c>
      <c r="BL66" s="70" t="e">
        <f aca="false">$BK$7*$J$3*$J$5*$T66</f>
        <v>#N/A</v>
      </c>
      <c r="BM66" s="70" t="e">
        <f aca="false">$BM$7*$J$2*$J$5*$S66</f>
        <v>#N/A</v>
      </c>
      <c r="BN66" s="70" t="e">
        <f aca="false">$BM$7*$J$3*$J$5*$T66</f>
        <v>#N/A</v>
      </c>
      <c r="BO66" s="70" t="e">
        <f aca="false">$BO$7*$J$2*$J$5*$S66</f>
        <v>#N/A</v>
      </c>
      <c r="BP66" s="70" t="e">
        <f aca="false">$BO$7*$J$3*$J$5*$T66</f>
        <v>#N/A</v>
      </c>
      <c r="BQ66" s="70" t="e">
        <f aca="false">$BQ$7*$J$2*$J$5*$S66</f>
        <v>#N/A</v>
      </c>
      <c r="BR66" s="70" t="e">
        <f aca="false">$BQ$7*$J$3*$J$5*$T66</f>
        <v>#N/A</v>
      </c>
      <c r="BS66" s="70" t="e">
        <f aca="false">$BS$7*$J$2*$J$5*$S66</f>
        <v>#N/A</v>
      </c>
      <c r="BT66" s="70" t="e">
        <f aca="false">$BS$7*$J$3*$J$5*$T66</f>
        <v>#N/A</v>
      </c>
      <c r="BU66" s="70" t="e">
        <f aca="false">$BU$7*$J$2*$J$5*$S66</f>
        <v>#N/A</v>
      </c>
      <c r="BV66" s="70" t="e">
        <f aca="false">$BU$7*$J$3*$J$5*$T66</f>
        <v>#N/A</v>
      </c>
      <c r="BW66" s="382" t="e">
        <f aca="false">SUM(AY66:BF66,BI66:BL66)</f>
        <v>#N/A</v>
      </c>
      <c r="BX66" s="383" t="e">
        <f aca="false">SUM(AY66:BF66,BI66:BL66,BS66:BV66)</f>
        <v>#N/A</v>
      </c>
      <c r="BY66" s="25" t="e">
        <f aca="false">SUM(AY66:BV66)</f>
        <v>#N/A</v>
      </c>
      <c r="BZ66" s="70" t="e">
        <f aca="false">$BZ$7*$J$2*$J$5*$N66</f>
        <v>#N/A</v>
      </c>
      <c r="CA66" s="70" t="e">
        <f aca="false">$BZ$7*$J$3*$J$5*$O66</f>
        <v>#N/A</v>
      </c>
      <c r="CB66" s="70" t="e">
        <f aca="false">$CB$7*$J$2*$J$5*$N66</f>
        <v>#N/A</v>
      </c>
      <c r="CC66" s="70" t="e">
        <f aca="false">$CB$7*$J$3*$J$5*$O66</f>
        <v>#N/A</v>
      </c>
      <c r="CD66" s="70" t="e">
        <f aca="false">$CD$7*$J$2*$J$5*$N66</f>
        <v>#N/A</v>
      </c>
      <c r="CE66" s="70" t="e">
        <f aca="false">$CD$7*$J$3*$J$5*$O66</f>
        <v>#N/A</v>
      </c>
      <c r="CF66" s="131" t="e">
        <f aca="false">SUM(BZ66:CA66)</f>
        <v>#N/A</v>
      </c>
      <c r="CG66" s="383" t="e">
        <f aca="false">SUM(BZ66:CC66)</f>
        <v>#N/A</v>
      </c>
      <c r="CH66" s="131" t="e">
        <f aca="false">SUM(BZ66:CE66)</f>
        <v>#N/A</v>
      </c>
      <c r="CI66" s="70" t="e">
        <f aca="false">$CI$7*$J$2*$J$5*$AB66</f>
        <v>#N/A</v>
      </c>
      <c r="CJ66" s="70" t="e">
        <f aca="false">$CI$7*$J$3*$J$5*$AC66</f>
        <v>#N/A</v>
      </c>
      <c r="CK66" s="70" t="e">
        <f aca="false">$CK$7*$J$2*$J$5*$AB66</f>
        <v>#N/A</v>
      </c>
      <c r="CL66" s="70" t="e">
        <f aca="false">$CK$7*$J$3*$J$5*$AC66</f>
        <v>#N/A</v>
      </c>
      <c r="CM66" s="70" t="e">
        <f aca="false">$CM$7*$J$2*$J$5*$AB66</f>
        <v>#N/A</v>
      </c>
      <c r="CN66" s="70" t="e">
        <f aca="false">$CM$7*$J$3*$J$5*$AC66</f>
        <v>#N/A</v>
      </c>
      <c r="CO66" s="70" t="e">
        <f aca="false">$CO$7*$J$2*$J$5*$AB66</f>
        <v>#N/A</v>
      </c>
      <c r="CP66" s="70" t="e">
        <f aca="false">$CO$7*$J$3*$J$5*$AC66</f>
        <v>#N/A</v>
      </c>
      <c r="CQ66" s="70" t="e">
        <f aca="false">$CQ$7*$J$2*$J$5*$AB66</f>
        <v>#N/A</v>
      </c>
      <c r="CR66" s="70" t="e">
        <f aca="false">$CQ$7*$J$3*$J$5*$AC66</f>
        <v>#N/A</v>
      </c>
      <c r="CS66" s="70" t="e">
        <f aca="false">$CS$7*$J$2*$J$5*$AB66</f>
        <v>#N/A</v>
      </c>
      <c r="CT66" s="70" t="e">
        <f aca="false">$CS$7*$J$3*$J$5*$AC66</f>
        <v>#N/A</v>
      </c>
      <c r="CU66" s="70" t="e">
        <f aca="false">$CU$7*$J$2*$J$5*$AB66</f>
        <v>#N/A</v>
      </c>
      <c r="CV66" s="70" t="e">
        <f aca="false">$CU$7*$J$3*$J$5*$AC66</f>
        <v>#N/A</v>
      </c>
      <c r="CW66" s="70" t="e">
        <f aca="false">$CW$7*$J$2*$J$5*$AB66</f>
        <v>#N/A</v>
      </c>
      <c r="CX66" s="70" t="e">
        <f aca="false">$CW$7*$J$3*$J$5*$AC66</f>
        <v>#N/A</v>
      </c>
      <c r="CY66" s="70" t="e">
        <f aca="false">$CY$7*$J$2*$J$5*$AB66</f>
        <v>#N/A</v>
      </c>
      <c r="CZ66" s="70" t="e">
        <f aca="false">$CY$7*$J$3*$J$5*$AC66</f>
        <v>#N/A</v>
      </c>
      <c r="DA66" s="70" t="e">
        <f aca="false">$DA$7*$J$2*$J$5*$AB66</f>
        <v>#N/A</v>
      </c>
      <c r="DB66" s="70" t="e">
        <f aca="false">$DA$7*$J$3*$J$5*$AC66</f>
        <v>#N/A</v>
      </c>
      <c r="DC66" s="70"/>
      <c r="DD66" s="70"/>
      <c r="DE66" s="70" t="e">
        <f aca="false">$DF$7*$J$2*$J$5*$AB66</f>
        <v>#N/A</v>
      </c>
      <c r="DF66" s="70" t="e">
        <f aca="false">$DF$7*$J$3*$J$5*$AC66</f>
        <v>#N/A</v>
      </c>
      <c r="DG66" s="70" t="e">
        <f aca="false">$DG$7*$J$2*$J$5*$AB66</f>
        <v>#N/A</v>
      </c>
      <c r="DH66" s="70" t="e">
        <f aca="false">$DG$7*$J$3*$J$5*$AC66</f>
        <v>#N/A</v>
      </c>
      <c r="DI66" s="70" t="e">
        <f aca="false">$DI$7*$J$2*$J$5*$AB66</f>
        <v>#N/A</v>
      </c>
      <c r="DJ66" s="70" t="e">
        <f aca="false">$DI$7*$J$3*$J$5*$AC66</f>
        <v>#N/A</v>
      </c>
      <c r="DK66" s="70" t="e">
        <f aca="false">$DK$7*$J$2*$J$5*$AB66</f>
        <v>#N/A</v>
      </c>
      <c r="DL66" s="70" t="e">
        <f aca="false">$DK$7*$J$3*$J$5*$AC66</f>
        <v>#N/A</v>
      </c>
      <c r="DM66" s="70" t="e">
        <f aca="false">$DM$7*$J$2*$J$5*$AB66</f>
        <v>#N/A</v>
      </c>
      <c r="DN66" s="70" t="e">
        <f aca="false">$DM$7*$J$3*$J$5*$AC66</f>
        <v>#N/A</v>
      </c>
      <c r="DO66" s="70" t="e">
        <f aca="false">$DO$7*$J$2*$J$5*$AB66</f>
        <v>#N/A</v>
      </c>
      <c r="DP66" s="70" t="e">
        <f aca="false">$DO$7*$J$3*$J$5*$AC66</f>
        <v>#N/A</v>
      </c>
      <c r="DQ66" s="70" t="e">
        <f aca="false">$DQ$7*$J$2*$J$5*$AB66</f>
        <v>#N/A</v>
      </c>
      <c r="DR66" s="70" t="e">
        <f aca="false">$DQ$7*$J$3*$J$5*$AC66</f>
        <v>#N/A</v>
      </c>
      <c r="DS66" s="131" t="e">
        <f aca="false">SUM(CI66:CR66,CW66:CX66,DG66:DH66)</f>
        <v>#N/A</v>
      </c>
      <c r="DT66" s="25" t="e">
        <f aca="false">SUM(CI66:CZ66,DC66:DL66)</f>
        <v>#N/A</v>
      </c>
      <c r="DU66" s="131" t="e">
        <f aca="false">SUM(CI66:DR66)</f>
        <v>#N/A</v>
      </c>
      <c r="DZ66" s="70" t="e">
        <f aca="false">$DZ$7*$J$2*$J$5*$AB66</f>
        <v>#N/A</v>
      </c>
      <c r="EA66" s="70" t="e">
        <f aca="false">$DZ$7*$J$3*$J$5*$AC66</f>
        <v>#N/A</v>
      </c>
      <c r="EB66" s="70" t="e">
        <f aca="false">$EB$7*$J$2*$J$5*$AB66</f>
        <v>#N/A</v>
      </c>
      <c r="EC66" s="70" t="e">
        <f aca="false">$EB$7*$J$3*$J$5*$AC66</f>
        <v>#N/A</v>
      </c>
      <c r="ED66" s="70" t="e">
        <f aca="false">$ED$7*$J$2*$J$5*$AB66</f>
        <v>#N/A</v>
      </c>
      <c r="EE66" s="70" t="e">
        <f aca="false">$ED$7*$J$3*$J$5*$AC66</f>
        <v>#N/A</v>
      </c>
      <c r="EF66" s="70" t="e">
        <f aca="false">$EF$7*$J$2*$J$5*$AB66</f>
        <v>#N/A</v>
      </c>
      <c r="EG66" s="70" t="e">
        <f aca="false">$EF$7*$J$3*$J$5*$AC66</f>
        <v>#N/A</v>
      </c>
      <c r="EH66" s="70" t="e">
        <f aca="false">$EH$7*$J$2*$J$5*$AB66</f>
        <v>#N/A</v>
      </c>
      <c r="EI66" s="70" t="e">
        <f aca="false">$EH$7*$J$3*$J$5*$AC66</f>
        <v>#N/A</v>
      </c>
      <c r="EJ66" s="70" t="e">
        <f aca="false">$EJ$7*$J$2*$J$5*$AB66</f>
        <v>#N/A</v>
      </c>
      <c r="EK66" s="70" t="e">
        <f aca="false">$EJ$7*$J$3*$J$5*$AC66</f>
        <v>#N/A</v>
      </c>
      <c r="EL66" s="70" t="e">
        <f aca="false">$EL$7*$J$2*$J$5*$AB66</f>
        <v>#N/A</v>
      </c>
      <c r="EM66" s="70" t="e">
        <f aca="false">$EL$7*$J$3*$J$5*$AC66</f>
        <v>#N/A</v>
      </c>
      <c r="EN66" s="131" t="e">
        <f aca="false">SUM(EB66:EC66)</f>
        <v>#N/A</v>
      </c>
      <c r="EO66" s="25" t="e">
        <f aca="false">SUM(EB66:EE66,EJ66:EM66)</f>
        <v>#N/A</v>
      </c>
      <c r="EP66" s="25" t="e">
        <f aca="false">SUM(DZ66:EM66)</f>
        <v>#N/A</v>
      </c>
    </row>
    <row r="67" customFormat="false" ht="11.25" hidden="false" customHeight="false" outlineLevel="0" collapsed="false">
      <c r="A67" s="51" t="e">
        <f aca="false">VLOOKUP($D67,Curves!$A$2:$I$1700,9)</f>
        <v>#N/A</v>
      </c>
      <c r="B67" s="83" t="e">
        <f aca="false">(1+($A67/2))^(-2*($D67-$A$1)/365.25)</f>
        <v>#N/A</v>
      </c>
      <c r="C67" s="83" t="n">
        <f aca="false">D68-D67</f>
        <v>31</v>
      </c>
      <c r="D67" s="374" t="n">
        <v>38687</v>
      </c>
      <c r="E67" s="375" t="e">
        <f aca="false">VLOOKUP($D67,Curves!$A$2:$H$1700,2)*$B67</f>
        <v>#N/A</v>
      </c>
      <c r="F67" s="51" t="e">
        <f aca="false">VLOOKUP($D67,Curves!$A$2:$H$1700,3)*$B67</f>
        <v>#N/A</v>
      </c>
      <c r="G67" s="51" t="e">
        <f aca="false">VLOOKUP($D67,Curves!$A$2:$H$1700,7)*$B67</f>
        <v>#N/A</v>
      </c>
      <c r="H67" s="51" t="e">
        <f aca="false">VLOOKUP($D67,Curves!$A$2:$H$1700,5)*$B67</f>
        <v>#N/A</v>
      </c>
      <c r="I67" s="51" t="e">
        <f aca="false">VLOOKUP($D67,Curves!$A$2:$H$1700,4)*$B67</f>
        <v>#N/A</v>
      </c>
      <c r="J67" s="376" t="e">
        <f aca="false">VLOOKUP($D67,Curves!$A$2:$H$1700,8)*$B67</f>
        <v>#N/A</v>
      </c>
      <c r="K67" s="51" t="e">
        <f aca="false">($E67+$I67)*$J$5+$J$4</f>
        <v>#N/A</v>
      </c>
      <c r="L67" s="377" t="e">
        <f aca="false">VLOOKUP($D67,Curves!$N$2:$T$2600,2)*$B67</f>
        <v>#N/A</v>
      </c>
      <c r="M67" s="241" t="e">
        <f aca="false">VLOOKUP($D67,Curves!$N$2:$T$2600,3)*$B67</f>
        <v>#N/A</v>
      </c>
      <c r="N67" s="378" t="e">
        <f aca="false">IF($K67&lt;$L67,1,0)</f>
        <v>#N/A</v>
      </c>
      <c r="O67" s="379" t="e">
        <f aca="false">IF($K67&lt;$M67,1,0)</f>
        <v>#N/A</v>
      </c>
      <c r="P67" s="375" t="e">
        <f aca="false">($E67+J67)*$J$5+$J$4</f>
        <v>#N/A</v>
      </c>
      <c r="Q67" s="377" t="e">
        <f aca="false">VLOOKUP($D67,Curves!$N$2:$T$2600,4)*$B67</f>
        <v>#N/A</v>
      </c>
      <c r="R67" s="241" t="e">
        <f aca="false">VLOOKUP($D67,Curves!$N$2:$T$2600,5)*$B67</f>
        <v>#N/A</v>
      </c>
      <c r="S67" s="378" t="e">
        <f aca="false">IF($P67&lt;$Q67,1,0)</f>
        <v>#N/A</v>
      </c>
      <c r="T67" s="379" t="e">
        <f aca="false">IF($P67&lt;$R67,1,0)</f>
        <v>#N/A</v>
      </c>
      <c r="U67" s="380" t="e">
        <f aca="false">($E67+G67)*$J$5+$J$4</f>
        <v>#N/A</v>
      </c>
      <c r="V67" s="380" t="e">
        <f aca="false">($E67+H67)*$J$5+$J$4</f>
        <v>#N/A</v>
      </c>
      <c r="W67" s="380" t="e">
        <f aca="false">($E67+I67)*$J$5+$J$4</f>
        <v>#N/A</v>
      </c>
      <c r="X67" s="269" t="e">
        <f aca="false">VLOOKUP($D67,[5]CurveFetch!$D$8:$S$13000,16,0)*$B67</f>
        <v>#N/A</v>
      </c>
      <c r="Y67" s="241" t="e">
        <f aca="false">VLOOKUP($D67,Curves!$N$2:$T$2600,7)*$B67</f>
        <v>#N/A</v>
      </c>
      <c r="Z67" s="381" t="e">
        <f aca="false">IF($U67&lt;$X67,1,0)</f>
        <v>#N/A</v>
      </c>
      <c r="AA67" s="378" t="e">
        <f aca="false">IF($U67&lt;$Y67,1,0)</f>
        <v>#N/A</v>
      </c>
      <c r="AB67" s="378" t="e">
        <f aca="false">IF($V67&lt;$X67,1,0)</f>
        <v>#N/A</v>
      </c>
      <c r="AC67" s="378" t="e">
        <f aca="false">IF($V67&lt;$X67,1,0)</f>
        <v>#N/A</v>
      </c>
      <c r="AD67" s="378" t="e">
        <f aca="false">IF($W67&lt;$X67,1,0)</f>
        <v>#N/A</v>
      </c>
      <c r="AE67" s="379" t="e">
        <f aca="false">IF($W67&lt;$Y67,1,0)</f>
        <v>#N/A</v>
      </c>
      <c r="AF67" s="70" t="e">
        <f aca="false">$AF$7*$J$2*$J$5*$N67</f>
        <v>#N/A</v>
      </c>
      <c r="AG67" s="70" t="e">
        <f aca="false">$AF$7*$J$2*$J$5*$O67</f>
        <v>#N/A</v>
      </c>
      <c r="AH67" s="70" t="e">
        <f aca="false">$AH$7*$J$2*$J$5*$N67</f>
        <v>#N/A</v>
      </c>
      <c r="AI67" s="70" t="e">
        <f aca="false">$AH$7*$J$2*$J$5*$O67</f>
        <v>#N/A</v>
      </c>
      <c r="AJ67" s="70" t="e">
        <f aca="false">$AJ$7*$J$2*$J$5*$N67</f>
        <v>#N/A</v>
      </c>
      <c r="AK67" s="70" t="e">
        <f aca="false">$AJ$7*$J$2*$J$5*$O67</f>
        <v>#N/A</v>
      </c>
      <c r="AL67" s="70" t="e">
        <f aca="false">$AL$7*$J$2*$J$5*$N67</f>
        <v>#N/A</v>
      </c>
      <c r="AM67" s="70" t="e">
        <f aca="false">$AL$7*$J$3*$J$5*$O67</f>
        <v>#N/A</v>
      </c>
      <c r="AN67" s="70" t="e">
        <f aca="false">$AN$7*$J$2*$J$5*$N67</f>
        <v>#N/A</v>
      </c>
      <c r="AO67" s="70" t="e">
        <f aca="false">$AN$7*$J$3*$J$5*$O67</f>
        <v>#N/A</v>
      </c>
      <c r="AP67" s="70" t="e">
        <f aca="false">$AP$7*$J$2*$J$5*$N67</f>
        <v>#N/A</v>
      </c>
      <c r="AQ67" s="70" t="e">
        <f aca="false">$AN$7*$J$3*$J$5*$O67</f>
        <v>#N/A</v>
      </c>
      <c r="AR67" s="70" t="e">
        <f aca="false">$AR$7*$J$2*$J$5*$N67</f>
        <v>#N/A</v>
      </c>
      <c r="AS67" s="70" t="e">
        <f aca="false">$AR$7*$J$3*$J$5*$O67</f>
        <v>#N/A</v>
      </c>
      <c r="AT67" s="70" t="e">
        <f aca="false">$AT$7*$J$2*$J$5*$N67</f>
        <v>#N/A</v>
      </c>
      <c r="AU67" s="70" t="e">
        <f aca="false">$AT$7*$J$3*$J$5*$O67</f>
        <v>#N/A</v>
      </c>
      <c r="AV67" s="131" t="e">
        <f aca="false">SUM(AF67:AG67,AL67:AM67,AP67:AQ67)</f>
        <v>#N/A</v>
      </c>
      <c r="AW67" s="158" t="e">
        <f aca="false">SUM(AF67:AM67,AP67:AU67)</f>
        <v>#N/A</v>
      </c>
      <c r="AX67" s="131" t="e">
        <f aca="false">SUM(AF67:AU67)</f>
        <v>#N/A</v>
      </c>
      <c r="AY67" s="70" t="e">
        <f aca="false">$AY$7*$J$2*$J$5*$S67</f>
        <v>#N/A</v>
      </c>
      <c r="AZ67" s="70" t="e">
        <f aca="false">$AY$7*$J$3*$J$5*$T67</f>
        <v>#N/A</v>
      </c>
      <c r="BA67" s="70" t="e">
        <f aca="false">$BA$7*$J$2*$J$5*$S67</f>
        <v>#N/A</v>
      </c>
      <c r="BB67" s="70" t="e">
        <f aca="false">$BA$7*$J$3*$J$5*$T67</f>
        <v>#N/A</v>
      </c>
      <c r="BC67" s="70" t="e">
        <f aca="false">$BC$7*$J$2*$J$5*$S67</f>
        <v>#N/A</v>
      </c>
      <c r="BD67" s="70" t="e">
        <f aca="false">$BC$7*$J$3*$J$5*$T67</f>
        <v>#N/A</v>
      </c>
      <c r="BE67" s="70" t="e">
        <f aca="false">$BE$7*$J$2*$J$5*$S67</f>
        <v>#N/A</v>
      </c>
      <c r="BF67" s="70" t="e">
        <f aca="false">$BE$7*$J$3*$J$5*$T67</f>
        <v>#N/A</v>
      </c>
      <c r="BG67" s="70" t="e">
        <f aca="false">$BG$7*$J$2*$J$5*$S67</f>
        <v>#N/A</v>
      </c>
      <c r="BH67" s="70" t="e">
        <f aca="false">$BG$7*$J$3*$J$5*$T67</f>
        <v>#N/A</v>
      </c>
      <c r="BI67" s="70" t="e">
        <f aca="false">$BI$7*$J$2*$J$5*$S67</f>
        <v>#N/A</v>
      </c>
      <c r="BJ67" s="70" t="e">
        <f aca="false">$BI$7*$J$3*$J$5*$T67</f>
        <v>#N/A</v>
      </c>
      <c r="BK67" s="70" t="e">
        <f aca="false">$BK$7*$J$2*$J$5*$S67</f>
        <v>#N/A</v>
      </c>
      <c r="BL67" s="70" t="e">
        <f aca="false">$BK$7*$J$3*$J$5*$T67</f>
        <v>#N/A</v>
      </c>
      <c r="BM67" s="70" t="e">
        <f aca="false">$BM$7*$J$2*$J$5*$S67</f>
        <v>#N/A</v>
      </c>
      <c r="BN67" s="70" t="e">
        <f aca="false">$BM$7*$J$3*$J$5*$T67</f>
        <v>#N/A</v>
      </c>
      <c r="BO67" s="70" t="e">
        <f aca="false">$BO$7*$J$2*$J$5*$S67</f>
        <v>#N/A</v>
      </c>
      <c r="BP67" s="70" t="e">
        <f aca="false">$BO$7*$J$3*$J$5*$T67</f>
        <v>#N/A</v>
      </c>
      <c r="BQ67" s="70" t="e">
        <f aca="false">$BQ$7*$J$2*$J$5*$S67</f>
        <v>#N/A</v>
      </c>
      <c r="BR67" s="70" t="e">
        <f aca="false">$BQ$7*$J$3*$J$5*$T67</f>
        <v>#N/A</v>
      </c>
      <c r="BS67" s="70" t="e">
        <f aca="false">$BS$7*$J$2*$J$5*$S67</f>
        <v>#N/A</v>
      </c>
      <c r="BT67" s="70" t="e">
        <f aca="false">$BS$7*$J$3*$J$5*$T67</f>
        <v>#N/A</v>
      </c>
      <c r="BU67" s="70" t="e">
        <f aca="false">$BU$7*$J$2*$J$5*$S67</f>
        <v>#N/A</v>
      </c>
      <c r="BV67" s="70" t="e">
        <f aca="false">$BU$7*$J$3*$J$5*$T67</f>
        <v>#N/A</v>
      </c>
      <c r="BW67" s="382" t="e">
        <f aca="false">SUM(AY67:BF67,BI67:BL67)</f>
        <v>#N/A</v>
      </c>
      <c r="BX67" s="383" t="e">
        <f aca="false">SUM(AY67:BF67,BI67:BL67,BS67:BV67)</f>
        <v>#N/A</v>
      </c>
      <c r="BY67" s="25" t="e">
        <f aca="false">SUM(AY67:BV67)</f>
        <v>#N/A</v>
      </c>
      <c r="BZ67" s="70" t="e">
        <f aca="false">$BZ$7*$J$2*$J$5*$N67</f>
        <v>#N/A</v>
      </c>
      <c r="CA67" s="70" t="e">
        <f aca="false">$BZ$7*$J$3*$J$5*$O67</f>
        <v>#N/A</v>
      </c>
      <c r="CB67" s="70" t="e">
        <f aca="false">$CB$7*$J$2*$J$5*$N67</f>
        <v>#N/A</v>
      </c>
      <c r="CC67" s="70" t="e">
        <f aca="false">$CB$7*$J$3*$J$5*$O67</f>
        <v>#N/A</v>
      </c>
      <c r="CD67" s="70" t="e">
        <f aca="false">$CD$7*$J$2*$J$5*$N67</f>
        <v>#N/A</v>
      </c>
      <c r="CE67" s="70" t="e">
        <f aca="false">$CD$7*$J$3*$J$5*$O67</f>
        <v>#N/A</v>
      </c>
      <c r="CF67" s="131" t="e">
        <f aca="false">SUM(BZ67:CA67)</f>
        <v>#N/A</v>
      </c>
      <c r="CG67" s="383" t="e">
        <f aca="false">SUM(BZ67:CC67)</f>
        <v>#N/A</v>
      </c>
      <c r="CH67" s="131" t="e">
        <f aca="false">SUM(BZ67:CE67)</f>
        <v>#N/A</v>
      </c>
      <c r="CI67" s="70" t="e">
        <f aca="false">$CI$7*$J$2*$J$5*$AB67</f>
        <v>#N/A</v>
      </c>
      <c r="CJ67" s="70" t="e">
        <f aca="false">$CI$7*$J$3*$J$5*$AC67</f>
        <v>#N/A</v>
      </c>
      <c r="CK67" s="70" t="e">
        <f aca="false">$CK$7*$J$2*$J$5*$AB67</f>
        <v>#N/A</v>
      </c>
      <c r="CL67" s="70" t="e">
        <f aca="false">$CK$7*$J$3*$J$5*$AC67</f>
        <v>#N/A</v>
      </c>
      <c r="CM67" s="70" t="e">
        <f aca="false">$CM$7*$J$2*$J$5*$AB67</f>
        <v>#N/A</v>
      </c>
      <c r="CN67" s="70" t="e">
        <f aca="false">$CM$7*$J$3*$J$5*$AC67</f>
        <v>#N/A</v>
      </c>
      <c r="CO67" s="70" t="e">
        <f aca="false">$CO$7*$J$2*$J$5*$AB67</f>
        <v>#N/A</v>
      </c>
      <c r="CP67" s="70" t="e">
        <f aca="false">$CO$7*$J$3*$J$5*$AC67</f>
        <v>#N/A</v>
      </c>
      <c r="CQ67" s="70" t="e">
        <f aca="false">$CQ$7*$J$2*$J$5*$AB67</f>
        <v>#N/A</v>
      </c>
      <c r="CR67" s="70" t="e">
        <f aca="false">$CQ$7*$J$3*$J$5*$AC67</f>
        <v>#N/A</v>
      </c>
      <c r="CS67" s="70" t="e">
        <f aca="false">$CS$7*$J$2*$J$5*$AB67</f>
        <v>#N/A</v>
      </c>
      <c r="CT67" s="70" t="e">
        <f aca="false">$CS$7*$J$3*$J$5*$AC67</f>
        <v>#N/A</v>
      </c>
      <c r="CU67" s="70" t="e">
        <f aca="false">$CU$7*$J$2*$J$5*$AB67</f>
        <v>#N/A</v>
      </c>
      <c r="CV67" s="70" t="e">
        <f aca="false">$CU$7*$J$3*$J$5*$AC67</f>
        <v>#N/A</v>
      </c>
      <c r="CW67" s="70" t="e">
        <f aca="false">$CW$7*$J$2*$J$5*$AB67</f>
        <v>#N/A</v>
      </c>
      <c r="CX67" s="70" t="e">
        <f aca="false">$CW$7*$J$3*$J$5*$AC67</f>
        <v>#N/A</v>
      </c>
      <c r="CY67" s="70" t="e">
        <f aca="false">$CY$7*$J$2*$J$5*$AB67</f>
        <v>#N/A</v>
      </c>
      <c r="CZ67" s="70" t="e">
        <f aca="false">$CY$7*$J$3*$J$5*$AC67</f>
        <v>#N/A</v>
      </c>
      <c r="DA67" s="70" t="e">
        <f aca="false">$DA$7*$J$2*$J$5*$AB67</f>
        <v>#N/A</v>
      </c>
      <c r="DB67" s="70" t="e">
        <f aca="false">$DA$7*$J$3*$J$5*$AC67</f>
        <v>#N/A</v>
      </c>
      <c r="DC67" s="70"/>
      <c r="DD67" s="70"/>
      <c r="DE67" s="70" t="e">
        <f aca="false">$DF$7*$J$2*$J$5*$AB67</f>
        <v>#N/A</v>
      </c>
      <c r="DF67" s="70" t="e">
        <f aca="false">$DF$7*$J$3*$J$5*$AC67</f>
        <v>#N/A</v>
      </c>
      <c r="DG67" s="70" t="e">
        <f aca="false">$DG$7*$J$2*$J$5*$AB67</f>
        <v>#N/A</v>
      </c>
      <c r="DH67" s="70" t="e">
        <f aca="false">$DG$7*$J$3*$J$5*$AC67</f>
        <v>#N/A</v>
      </c>
      <c r="DI67" s="70" t="e">
        <f aca="false">$DI$7*$J$2*$J$5*$AB67</f>
        <v>#N/A</v>
      </c>
      <c r="DJ67" s="70" t="e">
        <f aca="false">$DI$7*$J$3*$J$5*$AC67</f>
        <v>#N/A</v>
      </c>
      <c r="DK67" s="70" t="e">
        <f aca="false">$DK$7*$J$2*$J$5*$AB67</f>
        <v>#N/A</v>
      </c>
      <c r="DL67" s="70" t="e">
        <f aca="false">$DK$7*$J$3*$J$5*$AC67</f>
        <v>#N/A</v>
      </c>
      <c r="DM67" s="70" t="e">
        <f aca="false">$DM$7*$J$2*$J$5*$AB67</f>
        <v>#N/A</v>
      </c>
      <c r="DN67" s="70" t="e">
        <f aca="false">$DM$7*$J$3*$J$5*$AC67</f>
        <v>#N/A</v>
      </c>
      <c r="DO67" s="70" t="e">
        <f aca="false">$DO$7*$J$2*$J$5*$AB67</f>
        <v>#N/A</v>
      </c>
      <c r="DP67" s="70" t="e">
        <f aca="false">$DO$7*$J$3*$J$5*$AC67</f>
        <v>#N/A</v>
      </c>
      <c r="DQ67" s="70" t="e">
        <f aca="false">$DQ$7*$J$2*$J$5*$AB67</f>
        <v>#N/A</v>
      </c>
      <c r="DR67" s="70" t="e">
        <f aca="false">$DQ$7*$J$3*$J$5*$AC67</f>
        <v>#N/A</v>
      </c>
      <c r="DS67" s="131" t="e">
        <f aca="false">SUM(CI67:CR67,CW67:CX67,DG67:DH67)</f>
        <v>#N/A</v>
      </c>
      <c r="DT67" s="25" t="e">
        <f aca="false">SUM(CI67:CZ67,DC67:DL67)</f>
        <v>#N/A</v>
      </c>
      <c r="DU67" s="131" t="e">
        <f aca="false">SUM(CI67:DR67)</f>
        <v>#N/A</v>
      </c>
      <c r="DZ67" s="70" t="e">
        <f aca="false">$DZ$7*$J$2*$J$5*$AB67</f>
        <v>#N/A</v>
      </c>
      <c r="EA67" s="70" t="e">
        <f aca="false">$DZ$7*$J$3*$J$5*$AC67</f>
        <v>#N/A</v>
      </c>
      <c r="EB67" s="70" t="e">
        <f aca="false">$EB$7*$J$2*$J$5*$AB67</f>
        <v>#N/A</v>
      </c>
      <c r="EC67" s="70" t="e">
        <f aca="false">$EB$7*$J$3*$J$5*$AC67</f>
        <v>#N/A</v>
      </c>
      <c r="ED67" s="70" t="e">
        <f aca="false">$ED$7*$J$2*$J$5*$AB67</f>
        <v>#N/A</v>
      </c>
      <c r="EE67" s="70" t="e">
        <f aca="false">$ED$7*$J$3*$J$5*$AC67</f>
        <v>#N/A</v>
      </c>
      <c r="EF67" s="70" t="e">
        <f aca="false">$EF$7*$J$2*$J$5*$AB67</f>
        <v>#N/A</v>
      </c>
      <c r="EG67" s="70" t="e">
        <f aca="false">$EF$7*$J$3*$J$5*$AC67</f>
        <v>#N/A</v>
      </c>
      <c r="EH67" s="70" t="e">
        <f aca="false">$EH$7*$J$2*$J$5*$AB67</f>
        <v>#N/A</v>
      </c>
      <c r="EI67" s="70" t="e">
        <f aca="false">$EH$7*$J$3*$J$5*$AC67</f>
        <v>#N/A</v>
      </c>
      <c r="EJ67" s="70" t="e">
        <f aca="false">$EJ$7*$J$2*$J$5*$AB67</f>
        <v>#N/A</v>
      </c>
      <c r="EK67" s="70" t="e">
        <f aca="false">$EJ$7*$J$3*$J$5*$AC67</f>
        <v>#N/A</v>
      </c>
      <c r="EL67" s="70" t="e">
        <f aca="false">$EL$7*$J$2*$J$5*$AB67</f>
        <v>#N/A</v>
      </c>
      <c r="EM67" s="70" t="e">
        <f aca="false">$EL$7*$J$3*$J$5*$AC67</f>
        <v>#N/A</v>
      </c>
      <c r="EN67" s="131" t="e">
        <f aca="false">SUM(EB67:EC67)</f>
        <v>#N/A</v>
      </c>
      <c r="EO67" s="25" t="e">
        <f aca="false">SUM(EB67:EE67,EJ67:EM67)</f>
        <v>#N/A</v>
      </c>
      <c r="EP67" s="25" t="e">
        <f aca="false">SUM(DZ67:EM67)</f>
        <v>#N/A</v>
      </c>
    </row>
    <row r="68" customFormat="false" ht="11.25" hidden="false" customHeight="false" outlineLevel="0" collapsed="false">
      <c r="A68" s="51" t="e">
        <f aca="false">VLOOKUP($D68,Curves!$A$2:$I$1700,9)</f>
        <v>#N/A</v>
      </c>
      <c r="B68" s="83" t="e">
        <f aca="false">(1+($A68/2))^(-2*($D68-$A$1)/365.25)</f>
        <v>#N/A</v>
      </c>
      <c r="C68" s="83" t="n">
        <f aca="false">D69-D68</f>
        <v>31</v>
      </c>
      <c r="D68" s="374" t="n">
        <v>38718</v>
      </c>
      <c r="E68" s="375" t="e">
        <f aca="false">VLOOKUP($D68,Curves!$A$2:$H$1700,2)*$B68</f>
        <v>#N/A</v>
      </c>
      <c r="F68" s="51" t="e">
        <f aca="false">VLOOKUP($D68,Curves!$A$2:$H$1700,3)*$B68</f>
        <v>#N/A</v>
      </c>
      <c r="G68" s="51" t="e">
        <f aca="false">VLOOKUP($D68,Curves!$A$2:$H$1700,7)*$B68</f>
        <v>#N/A</v>
      </c>
      <c r="H68" s="51" t="e">
        <f aca="false">VLOOKUP($D68,Curves!$A$2:$H$1700,5)*$B68</f>
        <v>#N/A</v>
      </c>
      <c r="I68" s="51" t="e">
        <f aca="false">VLOOKUP($D68,Curves!$A$2:$H$1700,4)*$B68</f>
        <v>#N/A</v>
      </c>
      <c r="J68" s="376" t="e">
        <f aca="false">VLOOKUP($D68,Curves!$A$2:$H$1700,8)*$B68</f>
        <v>#N/A</v>
      </c>
      <c r="K68" s="51" t="e">
        <f aca="false">($E68+$I68)*$J$5+$J$4</f>
        <v>#N/A</v>
      </c>
      <c r="L68" s="377" t="e">
        <f aca="false">VLOOKUP($D68,Curves!$N$2:$T$2600,2)*$B68</f>
        <v>#N/A</v>
      </c>
      <c r="M68" s="241" t="e">
        <f aca="false">VLOOKUP($D68,Curves!$N$2:$T$2600,3)*$B68</f>
        <v>#N/A</v>
      </c>
      <c r="N68" s="378" t="e">
        <f aca="false">IF($K68&lt;$L68,1,0)</f>
        <v>#N/A</v>
      </c>
      <c r="O68" s="379" t="e">
        <f aca="false">IF($K68&lt;$M68,1,0)</f>
        <v>#N/A</v>
      </c>
      <c r="P68" s="375" t="e">
        <f aca="false">($E68+J68)*$J$5+$J$4</f>
        <v>#N/A</v>
      </c>
      <c r="Q68" s="377" t="e">
        <f aca="false">VLOOKUP($D68,Curves!$N$2:$T$2600,4)*$B68</f>
        <v>#N/A</v>
      </c>
      <c r="R68" s="241" t="e">
        <f aca="false">VLOOKUP($D68,Curves!$N$2:$T$2600,5)*$B68</f>
        <v>#N/A</v>
      </c>
      <c r="S68" s="378" t="e">
        <f aca="false">IF($P68&lt;$Q68,1,0)</f>
        <v>#N/A</v>
      </c>
      <c r="T68" s="379" t="e">
        <f aca="false">IF($P68&lt;$R68,1,0)</f>
        <v>#N/A</v>
      </c>
      <c r="U68" s="380" t="e">
        <f aca="false">($E68+G68)*$J$5+$J$4</f>
        <v>#N/A</v>
      </c>
      <c r="V68" s="380" t="e">
        <f aca="false">($E68+H68)*$J$5+$J$4</f>
        <v>#N/A</v>
      </c>
      <c r="W68" s="380" t="e">
        <f aca="false">($E68+I68)*$J$5+$J$4</f>
        <v>#N/A</v>
      </c>
      <c r="X68" s="269" t="e">
        <f aca="false">VLOOKUP($D68,[5]CurveFetch!$D$8:$S$13000,16,0)*$B68</f>
        <v>#N/A</v>
      </c>
      <c r="Y68" s="241" t="e">
        <f aca="false">VLOOKUP($D68,Curves!$N$2:$T$2600,7)*$B68</f>
        <v>#N/A</v>
      </c>
      <c r="Z68" s="381" t="e">
        <f aca="false">IF($U68&lt;$X68,1,0)</f>
        <v>#N/A</v>
      </c>
      <c r="AA68" s="378" t="e">
        <f aca="false">IF($U68&lt;$Y68,1,0)</f>
        <v>#N/A</v>
      </c>
      <c r="AB68" s="378" t="e">
        <f aca="false">IF($V68&lt;$X68,1,0)</f>
        <v>#N/A</v>
      </c>
      <c r="AC68" s="378" t="e">
        <f aca="false">IF($V68&lt;$X68,1,0)</f>
        <v>#N/A</v>
      </c>
      <c r="AD68" s="378" t="e">
        <f aca="false">IF($W68&lt;$X68,1,0)</f>
        <v>#N/A</v>
      </c>
      <c r="AE68" s="379" t="e">
        <f aca="false">IF($W68&lt;$Y68,1,0)</f>
        <v>#N/A</v>
      </c>
      <c r="AF68" s="70" t="e">
        <f aca="false">$AF$7*$J$2*$J$5*$N68</f>
        <v>#N/A</v>
      </c>
      <c r="AG68" s="70" t="e">
        <f aca="false">$AF$7*$J$2*$J$5*$O68</f>
        <v>#N/A</v>
      </c>
      <c r="AH68" s="70" t="e">
        <f aca="false">$AH$7*$J$2*$J$5*$N68</f>
        <v>#N/A</v>
      </c>
      <c r="AI68" s="70" t="e">
        <f aca="false">$AH$7*$J$2*$J$5*$O68</f>
        <v>#N/A</v>
      </c>
      <c r="AJ68" s="70" t="e">
        <f aca="false">$AJ$7*$J$2*$J$5*$N68</f>
        <v>#N/A</v>
      </c>
      <c r="AK68" s="70" t="e">
        <f aca="false">$AJ$7*$J$2*$J$5*$O68</f>
        <v>#N/A</v>
      </c>
      <c r="AL68" s="70" t="e">
        <f aca="false">$AL$7*$J$2*$J$5*$N68</f>
        <v>#N/A</v>
      </c>
      <c r="AM68" s="70" t="e">
        <f aca="false">$AL$7*$J$3*$J$5*$O68</f>
        <v>#N/A</v>
      </c>
      <c r="AN68" s="70" t="e">
        <f aca="false">$AN$7*$J$2*$J$5*$N68</f>
        <v>#N/A</v>
      </c>
      <c r="AO68" s="70" t="e">
        <f aca="false">$AN$7*$J$3*$J$5*$O68</f>
        <v>#N/A</v>
      </c>
      <c r="AP68" s="70" t="e">
        <f aca="false">$AP$7*$J$2*$J$5*$N68</f>
        <v>#N/A</v>
      </c>
      <c r="AQ68" s="70" t="e">
        <f aca="false">$AN$7*$J$3*$J$5*$O68</f>
        <v>#N/A</v>
      </c>
      <c r="AR68" s="70" t="e">
        <f aca="false">$AR$7*$J$2*$J$5*$N68</f>
        <v>#N/A</v>
      </c>
      <c r="AS68" s="70" t="e">
        <f aca="false">$AR$7*$J$3*$J$5*$O68</f>
        <v>#N/A</v>
      </c>
      <c r="AT68" s="70" t="e">
        <f aca="false">$AT$7*$J$2*$J$5*$N68</f>
        <v>#N/A</v>
      </c>
      <c r="AU68" s="70" t="e">
        <f aca="false">$AT$7*$J$3*$J$5*$O68</f>
        <v>#N/A</v>
      </c>
      <c r="AV68" s="131" t="e">
        <f aca="false">SUM(AF68:AG68,AL68:AM68,AP68:AQ68)</f>
        <v>#N/A</v>
      </c>
      <c r="AW68" s="158" t="e">
        <f aca="false">SUM(AF68:AM68,AP68:AU68)</f>
        <v>#N/A</v>
      </c>
      <c r="AX68" s="131" t="e">
        <f aca="false">SUM(AF68:AU68)</f>
        <v>#N/A</v>
      </c>
      <c r="AY68" s="70" t="e">
        <f aca="false">$AY$7*$J$2*$J$5*$S68</f>
        <v>#N/A</v>
      </c>
      <c r="AZ68" s="70" t="e">
        <f aca="false">$AY$7*$J$3*$J$5*$T68</f>
        <v>#N/A</v>
      </c>
      <c r="BA68" s="70" t="e">
        <f aca="false">$BA$7*$J$2*$J$5*$S68</f>
        <v>#N/A</v>
      </c>
      <c r="BB68" s="70" t="e">
        <f aca="false">$BA$7*$J$3*$J$5*$T68</f>
        <v>#N/A</v>
      </c>
      <c r="BC68" s="70" t="e">
        <f aca="false">$BC$7*$J$2*$J$5*$S68</f>
        <v>#N/A</v>
      </c>
      <c r="BD68" s="70" t="e">
        <f aca="false">$BC$7*$J$3*$J$5*$T68</f>
        <v>#N/A</v>
      </c>
      <c r="BE68" s="70" t="e">
        <f aca="false">$BE$7*$J$2*$J$5*$S68</f>
        <v>#N/A</v>
      </c>
      <c r="BF68" s="70" t="e">
        <f aca="false">$BE$7*$J$3*$J$5*$T68</f>
        <v>#N/A</v>
      </c>
      <c r="BG68" s="70" t="e">
        <f aca="false">$BG$7*$J$2*$J$5*$S68</f>
        <v>#N/A</v>
      </c>
      <c r="BH68" s="70" t="e">
        <f aca="false">$BG$7*$J$3*$J$5*$T68</f>
        <v>#N/A</v>
      </c>
      <c r="BI68" s="70" t="e">
        <f aca="false">$BI$7*$J$2*$J$5*$S68</f>
        <v>#N/A</v>
      </c>
      <c r="BJ68" s="70" t="e">
        <f aca="false">$BI$7*$J$3*$J$5*$T68</f>
        <v>#N/A</v>
      </c>
      <c r="BK68" s="70" t="e">
        <f aca="false">$BK$7*$J$2*$J$5*$S68</f>
        <v>#N/A</v>
      </c>
      <c r="BL68" s="70" t="e">
        <f aca="false">$BK$7*$J$3*$J$5*$T68</f>
        <v>#N/A</v>
      </c>
      <c r="BM68" s="70" t="e">
        <f aca="false">$BM$7*$J$2*$J$5*$S68</f>
        <v>#N/A</v>
      </c>
      <c r="BN68" s="70" t="e">
        <f aca="false">$BM$7*$J$3*$J$5*$T68</f>
        <v>#N/A</v>
      </c>
      <c r="BO68" s="70" t="e">
        <f aca="false">$BO$7*$J$2*$J$5*$S68</f>
        <v>#N/A</v>
      </c>
      <c r="BP68" s="70" t="e">
        <f aca="false">$BO$7*$J$3*$J$5*$T68</f>
        <v>#N/A</v>
      </c>
      <c r="BQ68" s="70" t="e">
        <f aca="false">$BQ$7*$J$2*$J$5*$S68</f>
        <v>#N/A</v>
      </c>
      <c r="BR68" s="70" t="e">
        <f aca="false">$BQ$7*$J$3*$J$5*$T68</f>
        <v>#N/A</v>
      </c>
      <c r="BS68" s="70" t="e">
        <f aca="false">$BS$7*$J$2*$J$5*$S68</f>
        <v>#N/A</v>
      </c>
      <c r="BT68" s="70" t="e">
        <f aca="false">$BS$7*$J$3*$J$5*$T68</f>
        <v>#N/A</v>
      </c>
      <c r="BU68" s="70" t="e">
        <f aca="false">$BU$7*$J$2*$J$5*$S68</f>
        <v>#N/A</v>
      </c>
      <c r="BV68" s="70" t="e">
        <f aca="false">$BU$7*$J$3*$J$5*$T68</f>
        <v>#N/A</v>
      </c>
      <c r="BW68" s="382" t="e">
        <f aca="false">SUM(AY68:BF68,BI68:BL68)</f>
        <v>#N/A</v>
      </c>
      <c r="BX68" s="383" t="e">
        <f aca="false">SUM(AY68:BF68,BI68:BL68,BS68:BV68)</f>
        <v>#N/A</v>
      </c>
      <c r="BY68" s="25" t="e">
        <f aca="false">SUM(AY68:BV68)</f>
        <v>#N/A</v>
      </c>
      <c r="BZ68" s="70" t="e">
        <f aca="false">$BZ$7*$J$2*$J$5*$N68</f>
        <v>#N/A</v>
      </c>
      <c r="CA68" s="70" t="e">
        <f aca="false">$BZ$7*$J$3*$J$5*$O68</f>
        <v>#N/A</v>
      </c>
      <c r="CB68" s="70" t="e">
        <f aca="false">$CB$7*$J$2*$J$5*$N68</f>
        <v>#N/A</v>
      </c>
      <c r="CC68" s="70" t="e">
        <f aca="false">$CB$7*$J$3*$J$5*$O68</f>
        <v>#N/A</v>
      </c>
      <c r="CD68" s="70" t="e">
        <f aca="false">$CD$7*$J$2*$J$5*$N68</f>
        <v>#N/A</v>
      </c>
      <c r="CE68" s="70" t="e">
        <f aca="false">$CD$7*$J$3*$J$5*$O68</f>
        <v>#N/A</v>
      </c>
      <c r="CF68" s="131" t="e">
        <f aca="false">SUM(BZ68:CA68)</f>
        <v>#N/A</v>
      </c>
      <c r="CG68" s="383" t="e">
        <f aca="false">SUM(BZ68:CC68)</f>
        <v>#N/A</v>
      </c>
      <c r="CH68" s="131" t="e">
        <f aca="false">SUM(BZ68:CE68)</f>
        <v>#N/A</v>
      </c>
      <c r="CI68" s="70" t="e">
        <f aca="false">$CI$7*$J$2*$J$5*$AB68</f>
        <v>#N/A</v>
      </c>
      <c r="CJ68" s="70" t="e">
        <f aca="false">$CI$7*$J$3*$J$5*$AC68</f>
        <v>#N/A</v>
      </c>
      <c r="CK68" s="70" t="e">
        <f aca="false">$CK$7*$J$2*$J$5*$AB68</f>
        <v>#N/A</v>
      </c>
      <c r="CL68" s="70" t="e">
        <f aca="false">$CK$7*$J$3*$J$5*$AC68</f>
        <v>#N/A</v>
      </c>
      <c r="CM68" s="70" t="e">
        <f aca="false">$CM$7*$J$2*$J$5*$AB68</f>
        <v>#N/A</v>
      </c>
      <c r="CN68" s="70" t="e">
        <f aca="false">$CM$7*$J$3*$J$5*$AC68</f>
        <v>#N/A</v>
      </c>
      <c r="CO68" s="70" t="e">
        <f aca="false">$CO$7*$J$2*$J$5*$AB68</f>
        <v>#N/A</v>
      </c>
      <c r="CP68" s="70" t="e">
        <f aca="false">$CO$7*$J$3*$J$5*$AC68</f>
        <v>#N/A</v>
      </c>
      <c r="CQ68" s="70" t="e">
        <f aca="false">$CQ$7*$J$2*$J$5*$AB68</f>
        <v>#N/A</v>
      </c>
      <c r="CR68" s="70" t="e">
        <f aca="false">$CQ$7*$J$3*$J$5*$AC68</f>
        <v>#N/A</v>
      </c>
      <c r="CS68" s="70" t="e">
        <f aca="false">$CS$7*$J$2*$J$5*$AB68</f>
        <v>#N/A</v>
      </c>
      <c r="CT68" s="70" t="e">
        <f aca="false">$CS$7*$J$3*$J$5*$AC68</f>
        <v>#N/A</v>
      </c>
      <c r="CU68" s="70" t="e">
        <f aca="false">$CU$7*$J$2*$J$5*$AB68</f>
        <v>#N/A</v>
      </c>
      <c r="CV68" s="70" t="e">
        <f aca="false">$CU$7*$J$3*$J$5*$AC68</f>
        <v>#N/A</v>
      </c>
      <c r="CW68" s="70" t="e">
        <f aca="false">$CW$7*$J$2*$J$5*$AB68</f>
        <v>#N/A</v>
      </c>
      <c r="CX68" s="70" t="e">
        <f aca="false">$CW$7*$J$3*$J$5*$AC68</f>
        <v>#N/A</v>
      </c>
      <c r="CY68" s="70" t="e">
        <f aca="false">$CY$7*$J$2*$J$5*$AB68</f>
        <v>#N/A</v>
      </c>
      <c r="CZ68" s="70" t="e">
        <f aca="false">$CY$7*$J$3*$J$5*$AC68</f>
        <v>#N/A</v>
      </c>
      <c r="DA68" s="70" t="e">
        <f aca="false">$DA$7*$J$2*$J$5*$AB68</f>
        <v>#N/A</v>
      </c>
      <c r="DB68" s="70" t="e">
        <f aca="false">$DA$7*$J$3*$J$5*$AC68</f>
        <v>#N/A</v>
      </c>
      <c r="DC68" s="70"/>
      <c r="DD68" s="70"/>
      <c r="DE68" s="70" t="e">
        <f aca="false">$DF$7*$J$2*$J$5*$AB68</f>
        <v>#N/A</v>
      </c>
      <c r="DF68" s="70" t="e">
        <f aca="false">$DF$7*$J$3*$J$5*$AC68</f>
        <v>#N/A</v>
      </c>
      <c r="DG68" s="70" t="e">
        <f aca="false">$DG$7*$J$2*$J$5*$AB68</f>
        <v>#N/A</v>
      </c>
      <c r="DH68" s="70" t="e">
        <f aca="false">$DG$7*$J$3*$J$5*$AC68</f>
        <v>#N/A</v>
      </c>
      <c r="DI68" s="70" t="e">
        <f aca="false">$DI$7*$J$2*$J$5*$AB68</f>
        <v>#N/A</v>
      </c>
      <c r="DJ68" s="70" t="e">
        <f aca="false">$DI$7*$J$3*$J$5*$AC68</f>
        <v>#N/A</v>
      </c>
      <c r="DK68" s="70" t="e">
        <f aca="false">$DK$7*$J$2*$J$5*$AB68</f>
        <v>#N/A</v>
      </c>
      <c r="DL68" s="70" t="e">
        <f aca="false">$DK$7*$J$3*$J$5*$AC68</f>
        <v>#N/A</v>
      </c>
      <c r="DM68" s="70" t="e">
        <f aca="false">$DM$7*$J$2*$J$5*$AB68</f>
        <v>#N/A</v>
      </c>
      <c r="DN68" s="70" t="e">
        <f aca="false">$DM$7*$J$3*$J$5*$AC68</f>
        <v>#N/A</v>
      </c>
      <c r="DO68" s="70" t="e">
        <f aca="false">$DO$7*$J$2*$J$5*$AB68</f>
        <v>#N/A</v>
      </c>
      <c r="DP68" s="70" t="e">
        <f aca="false">$DO$7*$J$3*$J$5*$AC68</f>
        <v>#N/A</v>
      </c>
      <c r="DQ68" s="70" t="e">
        <f aca="false">$DQ$7*$J$2*$J$5*$AB68</f>
        <v>#N/A</v>
      </c>
      <c r="DR68" s="70" t="e">
        <f aca="false">$DQ$7*$J$3*$J$5*$AC68</f>
        <v>#N/A</v>
      </c>
      <c r="DS68" s="131" t="e">
        <f aca="false">SUM(CI68:CR68,CW68:CX68,DG68:DH68)</f>
        <v>#N/A</v>
      </c>
      <c r="DT68" s="25" t="e">
        <f aca="false">SUM(CI68:CZ68,DC68:DL68)</f>
        <v>#N/A</v>
      </c>
      <c r="DU68" s="131" t="e">
        <f aca="false">SUM(CI68:DR68)</f>
        <v>#N/A</v>
      </c>
      <c r="DZ68" s="70" t="e">
        <f aca="false">$DZ$7*$J$2*$J$5*$AB68</f>
        <v>#N/A</v>
      </c>
      <c r="EA68" s="70" t="e">
        <f aca="false">$DZ$7*$J$3*$J$5*$AC68</f>
        <v>#N/A</v>
      </c>
      <c r="EB68" s="70" t="e">
        <f aca="false">$EB$7*$J$2*$J$5*$AB68</f>
        <v>#N/A</v>
      </c>
      <c r="EC68" s="70" t="e">
        <f aca="false">$EB$7*$J$3*$J$5*$AC68</f>
        <v>#N/A</v>
      </c>
      <c r="ED68" s="70" t="e">
        <f aca="false">$ED$7*$J$2*$J$5*$AB68</f>
        <v>#N/A</v>
      </c>
      <c r="EE68" s="70" t="e">
        <f aca="false">$ED$7*$J$3*$J$5*$AC68</f>
        <v>#N/A</v>
      </c>
      <c r="EF68" s="70" t="e">
        <f aca="false">$EF$7*$J$2*$J$5*$AB68</f>
        <v>#N/A</v>
      </c>
      <c r="EG68" s="70" t="e">
        <f aca="false">$EF$7*$J$3*$J$5*$AC68</f>
        <v>#N/A</v>
      </c>
      <c r="EH68" s="70" t="e">
        <f aca="false">$EH$7*$J$2*$J$5*$AB68</f>
        <v>#N/A</v>
      </c>
      <c r="EI68" s="70" t="e">
        <f aca="false">$EH$7*$J$3*$J$5*$AC68</f>
        <v>#N/A</v>
      </c>
      <c r="EJ68" s="70" t="e">
        <f aca="false">$EJ$7*$J$2*$J$5*$AB68</f>
        <v>#N/A</v>
      </c>
      <c r="EK68" s="70" t="e">
        <f aca="false">$EJ$7*$J$3*$J$5*$AC68</f>
        <v>#N/A</v>
      </c>
      <c r="EL68" s="70" t="e">
        <f aca="false">$EL$7*$J$2*$J$5*$AB68</f>
        <v>#N/A</v>
      </c>
      <c r="EM68" s="70" t="e">
        <f aca="false">$EL$7*$J$3*$J$5*$AC68</f>
        <v>#N/A</v>
      </c>
      <c r="EN68" s="131" t="e">
        <f aca="false">SUM(EB68:EC68)</f>
        <v>#N/A</v>
      </c>
      <c r="EO68" s="25" t="e">
        <f aca="false">SUM(EB68:EE68,EJ68:EM68)</f>
        <v>#N/A</v>
      </c>
      <c r="EP68" s="25" t="e">
        <f aca="false">SUM(DZ68:EM68)</f>
        <v>#N/A</v>
      </c>
    </row>
    <row r="69" customFormat="false" ht="11.25" hidden="false" customHeight="false" outlineLevel="0" collapsed="false">
      <c r="A69" s="51" t="e">
        <f aca="false">VLOOKUP($D69,Curves!$A$2:$I$1700,9)</f>
        <v>#N/A</v>
      </c>
      <c r="B69" s="83" t="e">
        <f aca="false">(1+($A69/2))^(-2*($D69-$A$1)/365.25)</f>
        <v>#N/A</v>
      </c>
      <c r="C69" s="83" t="n">
        <f aca="false">D70-D69</f>
        <v>28</v>
      </c>
      <c r="D69" s="374" t="n">
        <v>38749</v>
      </c>
      <c r="E69" s="375" t="e">
        <f aca="false">VLOOKUP($D69,Curves!$A$2:$H$1700,2)*$B69</f>
        <v>#N/A</v>
      </c>
      <c r="F69" s="51" t="e">
        <f aca="false">VLOOKUP($D69,Curves!$A$2:$H$1700,3)*$B69</f>
        <v>#N/A</v>
      </c>
      <c r="G69" s="51" t="e">
        <f aca="false">VLOOKUP($D69,Curves!$A$2:$H$1700,7)*$B69</f>
        <v>#N/A</v>
      </c>
      <c r="H69" s="51" t="e">
        <f aca="false">VLOOKUP($D69,Curves!$A$2:$H$1700,5)*$B69</f>
        <v>#N/A</v>
      </c>
      <c r="I69" s="51" t="e">
        <f aca="false">VLOOKUP($D69,Curves!$A$2:$H$1700,4)*$B69</f>
        <v>#N/A</v>
      </c>
      <c r="J69" s="376" t="e">
        <f aca="false">VLOOKUP($D69,Curves!$A$2:$H$1700,8)*$B69</f>
        <v>#N/A</v>
      </c>
      <c r="K69" s="51" t="e">
        <f aca="false">($E69+$I69)*$J$5+$J$4</f>
        <v>#N/A</v>
      </c>
      <c r="L69" s="377" t="e">
        <f aca="false">VLOOKUP($D69,Curves!$N$2:$T$2600,2)*$B69</f>
        <v>#N/A</v>
      </c>
      <c r="M69" s="241" t="e">
        <f aca="false">VLOOKUP($D69,Curves!$N$2:$T$2600,3)*$B69</f>
        <v>#N/A</v>
      </c>
      <c r="N69" s="378" t="e">
        <f aca="false">IF($K69&lt;$L69,1,0)</f>
        <v>#N/A</v>
      </c>
      <c r="O69" s="379" t="e">
        <f aca="false">IF($K69&lt;$M69,1,0)</f>
        <v>#N/A</v>
      </c>
      <c r="P69" s="375" t="e">
        <f aca="false">($E69+J69)*$J$5+$J$4</f>
        <v>#N/A</v>
      </c>
      <c r="Q69" s="377" t="e">
        <f aca="false">VLOOKUP($D69,Curves!$N$2:$T$2600,4)*$B69</f>
        <v>#N/A</v>
      </c>
      <c r="R69" s="241" t="e">
        <f aca="false">VLOOKUP($D69,Curves!$N$2:$T$2600,5)*$B69</f>
        <v>#N/A</v>
      </c>
      <c r="S69" s="378" t="e">
        <f aca="false">IF($P69&lt;$Q69,1,0)</f>
        <v>#N/A</v>
      </c>
      <c r="T69" s="379" t="e">
        <f aca="false">IF($P69&lt;$R69,1,0)</f>
        <v>#N/A</v>
      </c>
      <c r="U69" s="380" t="e">
        <f aca="false">($E69+G69)*$J$5+$J$4</f>
        <v>#N/A</v>
      </c>
      <c r="V69" s="380" t="e">
        <f aca="false">($E69+H69)*$J$5+$J$4</f>
        <v>#N/A</v>
      </c>
      <c r="W69" s="380" t="e">
        <f aca="false">($E69+I69)*$J$5+$J$4</f>
        <v>#N/A</v>
      </c>
      <c r="X69" s="269" t="e">
        <f aca="false">VLOOKUP($D69,[5]CurveFetch!$D$8:$S$13000,16,0)*$B69</f>
        <v>#N/A</v>
      </c>
      <c r="Y69" s="241" t="e">
        <f aca="false">VLOOKUP($D69,Curves!$N$2:$T$2600,7)*$B69</f>
        <v>#N/A</v>
      </c>
      <c r="Z69" s="381" t="e">
        <f aca="false">IF($U69&lt;$X69,1,0)</f>
        <v>#N/A</v>
      </c>
      <c r="AA69" s="378" t="e">
        <f aca="false">IF($U69&lt;$Y69,1,0)</f>
        <v>#N/A</v>
      </c>
      <c r="AB69" s="378" t="e">
        <f aca="false">IF($V69&lt;$X69,1,0)</f>
        <v>#N/A</v>
      </c>
      <c r="AC69" s="378" t="e">
        <f aca="false">IF($V69&lt;$X69,1,0)</f>
        <v>#N/A</v>
      </c>
      <c r="AD69" s="378" t="e">
        <f aca="false">IF($W69&lt;$X69,1,0)</f>
        <v>#N/A</v>
      </c>
      <c r="AE69" s="379" t="e">
        <f aca="false">IF($W69&lt;$Y69,1,0)</f>
        <v>#N/A</v>
      </c>
      <c r="AF69" s="70" t="e">
        <f aca="false">$AF$7*$J$2*$J$5*$N69</f>
        <v>#N/A</v>
      </c>
      <c r="AG69" s="70" t="e">
        <f aca="false">$AF$7*$J$2*$J$5*$O69</f>
        <v>#N/A</v>
      </c>
      <c r="AH69" s="70" t="e">
        <f aca="false">$AH$7*$J$2*$J$5*$N69</f>
        <v>#N/A</v>
      </c>
      <c r="AI69" s="70" t="e">
        <f aca="false">$AH$7*$J$2*$J$5*$O69</f>
        <v>#N/A</v>
      </c>
      <c r="AJ69" s="70" t="e">
        <f aca="false">$AJ$7*$J$2*$J$5*$N69</f>
        <v>#N/A</v>
      </c>
      <c r="AK69" s="70" t="e">
        <f aca="false">$AJ$7*$J$2*$J$5*$O69</f>
        <v>#N/A</v>
      </c>
      <c r="AL69" s="70" t="e">
        <f aca="false">$AL$7*$J$2*$J$5*$N69</f>
        <v>#N/A</v>
      </c>
      <c r="AM69" s="70" t="e">
        <f aca="false">$AL$7*$J$3*$J$5*$O69</f>
        <v>#N/A</v>
      </c>
      <c r="AN69" s="70" t="e">
        <f aca="false">$AN$7*$J$2*$J$5*$N69</f>
        <v>#N/A</v>
      </c>
      <c r="AO69" s="70" t="e">
        <f aca="false">$AN$7*$J$3*$J$5*$O69</f>
        <v>#N/A</v>
      </c>
      <c r="AP69" s="70" t="e">
        <f aca="false">$AP$7*$J$2*$J$5*$N69</f>
        <v>#N/A</v>
      </c>
      <c r="AQ69" s="70" t="e">
        <f aca="false">$AN$7*$J$3*$J$5*$O69</f>
        <v>#N/A</v>
      </c>
      <c r="AR69" s="70" t="e">
        <f aca="false">$AR$7*$J$2*$J$5*$N69</f>
        <v>#N/A</v>
      </c>
      <c r="AS69" s="70" t="e">
        <f aca="false">$AR$7*$J$3*$J$5*$O69</f>
        <v>#N/A</v>
      </c>
      <c r="AT69" s="70" t="e">
        <f aca="false">$AT$7*$J$2*$J$5*$N69</f>
        <v>#N/A</v>
      </c>
      <c r="AU69" s="70" t="e">
        <f aca="false">$AT$7*$J$3*$J$5*$O69</f>
        <v>#N/A</v>
      </c>
      <c r="AV69" s="131" t="e">
        <f aca="false">SUM(AF69:AG69,AL69:AM69,AP69:AQ69)</f>
        <v>#N/A</v>
      </c>
      <c r="AW69" s="158" t="e">
        <f aca="false">SUM(AF69:AM69,AP69:AU69)</f>
        <v>#N/A</v>
      </c>
      <c r="AX69" s="131" t="e">
        <f aca="false">SUM(AF69:AU69)</f>
        <v>#N/A</v>
      </c>
      <c r="AY69" s="70" t="e">
        <f aca="false">$AY$7*$J$2*$J$5*$S69</f>
        <v>#N/A</v>
      </c>
      <c r="AZ69" s="70" t="e">
        <f aca="false">$AY$7*$J$3*$J$5*$T69</f>
        <v>#N/A</v>
      </c>
      <c r="BA69" s="70" t="e">
        <f aca="false">$BA$7*$J$2*$J$5*$S69</f>
        <v>#N/A</v>
      </c>
      <c r="BB69" s="70" t="e">
        <f aca="false">$BA$7*$J$3*$J$5*$T69</f>
        <v>#N/A</v>
      </c>
      <c r="BC69" s="70" t="e">
        <f aca="false">$BC$7*$J$2*$J$5*$S69</f>
        <v>#N/A</v>
      </c>
      <c r="BD69" s="70" t="e">
        <f aca="false">$BC$7*$J$3*$J$5*$T69</f>
        <v>#N/A</v>
      </c>
      <c r="BE69" s="70" t="e">
        <f aca="false">$BE$7*$J$2*$J$5*$S69</f>
        <v>#N/A</v>
      </c>
      <c r="BF69" s="70" t="e">
        <f aca="false">$BE$7*$J$3*$J$5*$T69</f>
        <v>#N/A</v>
      </c>
      <c r="BG69" s="70" t="e">
        <f aca="false">$BG$7*$J$2*$J$5*$S69</f>
        <v>#N/A</v>
      </c>
      <c r="BH69" s="70" t="e">
        <f aca="false">$BG$7*$J$3*$J$5*$T69</f>
        <v>#N/A</v>
      </c>
      <c r="BI69" s="70" t="e">
        <f aca="false">$BI$7*$J$2*$J$5*$S69</f>
        <v>#N/A</v>
      </c>
      <c r="BJ69" s="70" t="e">
        <f aca="false">$BI$7*$J$3*$J$5*$T69</f>
        <v>#N/A</v>
      </c>
      <c r="BK69" s="70" t="e">
        <f aca="false">$BK$7*$J$2*$J$5*$S69</f>
        <v>#N/A</v>
      </c>
      <c r="BL69" s="70" t="e">
        <f aca="false">$BK$7*$J$3*$J$5*$T69</f>
        <v>#N/A</v>
      </c>
      <c r="BM69" s="70" t="e">
        <f aca="false">$BM$7*$J$2*$J$5*$S69</f>
        <v>#N/A</v>
      </c>
      <c r="BN69" s="70" t="e">
        <f aca="false">$BM$7*$J$3*$J$5*$T69</f>
        <v>#N/A</v>
      </c>
      <c r="BO69" s="70" t="e">
        <f aca="false">$BO$7*$J$2*$J$5*$S69</f>
        <v>#N/A</v>
      </c>
      <c r="BP69" s="70" t="e">
        <f aca="false">$BO$7*$J$3*$J$5*$T69</f>
        <v>#N/A</v>
      </c>
      <c r="BQ69" s="70" t="e">
        <f aca="false">$BQ$7*$J$2*$J$5*$S69</f>
        <v>#N/A</v>
      </c>
      <c r="BR69" s="70" t="e">
        <f aca="false">$BQ$7*$J$3*$J$5*$T69</f>
        <v>#N/A</v>
      </c>
      <c r="BS69" s="70" t="e">
        <f aca="false">$BS$7*$J$2*$J$5*$S69</f>
        <v>#N/A</v>
      </c>
      <c r="BT69" s="70" t="e">
        <f aca="false">$BS$7*$J$3*$J$5*$T69</f>
        <v>#N/A</v>
      </c>
      <c r="BU69" s="70" t="e">
        <f aca="false">$BU$7*$J$2*$J$5*$S69</f>
        <v>#N/A</v>
      </c>
      <c r="BV69" s="70" t="e">
        <f aca="false">$BU$7*$J$3*$J$5*$T69</f>
        <v>#N/A</v>
      </c>
      <c r="BW69" s="382" t="e">
        <f aca="false">SUM(AY69:BF69,BI69:BL69)</f>
        <v>#N/A</v>
      </c>
      <c r="BX69" s="383" t="e">
        <f aca="false">SUM(AY69:BF69,BI69:BL69,BS69:BV69)</f>
        <v>#N/A</v>
      </c>
      <c r="BY69" s="25" t="e">
        <f aca="false">SUM(AY69:BV69)</f>
        <v>#N/A</v>
      </c>
      <c r="BZ69" s="70" t="e">
        <f aca="false">$BZ$7*$J$2*$J$5*$N69</f>
        <v>#N/A</v>
      </c>
      <c r="CA69" s="70" t="e">
        <f aca="false">$BZ$7*$J$3*$J$5*$O69</f>
        <v>#N/A</v>
      </c>
      <c r="CB69" s="70" t="e">
        <f aca="false">$CB$7*$J$2*$J$5*$N69</f>
        <v>#N/A</v>
      </c>
      <c r="CC69" s="70" t="e">
        <f aca="false">$CB$7*$J$3*$J$5*$O69</f>
        <v>#N/A</v>
      </c>
      <c r="CD69" s="70" t="e">
        <f aca="false">$CD$7*$J$2*$J$5*$N69</f>
        <v>#N/A</v>
      </c>
      <c r="CE69" s="70" t="e">
        <f aca="false">$CD$7*$J$3*$J$5*$O69</f>
        <v>#N/A</v>
      </c>
      <c r="CF69" s="131" t="e">
        <f aca="false">SUM(BZ69:CA69)</f>
        <v>#N/A</v>
      </c>
      <c r="CG69" s="383" t="e">
        <f aca="false">SUM(BZ69:CC69)</f>
        <v>#N/A</v>
      </c>
      <c r="CH69" s="131" t="e">
        <f aca="false">SUM(BZ69:CE69)</f>
        <v>#N/A</v>
      </c>
      <c r="CI69" s="70" t="e">
        <f aca="false">$CI$7*$J$2*$J$5*$AB69</f>
        <v>#N/A</v>
      </c>
      <c r="CJ69" s="70" t="e">
        <f aca="false">$CI$7*$J$3*$J$5*$AC69</f>
        <v>#N/A</v>
      </c>
      <c r="CK69" s="70" t="e">
        <f aca="false">$CK$7*$J$2*$J$5*$AB69</f>
        <v>#N/A</v>
      </c>
      <c r="CL69" s="70" t="e">
        <f aca="false">$CK$7*$J$3*$J$5*$AC69</f>
        <v>#N/A</v>
      </c>
      <c r="CM69" s="70" t="e">
        <f aca="false">$CM$7*$J$2*$J$5*$AB69</f>
        <v>#N/A</v>
      </c>
      <c r="CN69" s="70" t="e">
        <f aca="false">$CM$7*$J$3*$J$5*$AC69</f>
        <v>#N/A</v>
      </c>
      <c r="CO69" s="70" t="e">
        <f aca="false">$CO$7*$J$2*$J$5*$AB69</f>
        <v>#N/A</v>
      </c>
      <c r="CP69" s="70" t="e">
        <f aca="false">$CO$7*$J$3*$J$5*$AC69</f>
        <v>#N/A</v>
      </c>
      <c r="CQ69" s="70" t="e">
        <f aca="false">$CQ$7*$J$2*$J$5*$AB69</f>
        <v>#N/A</v>
      </c>
      <c r="CR69" s="70" t="e">
        <f aca="false">$CQ$7*$J$3*$J$5*$AC69</f>
        <v>#N/A</v>
      </c>
      <c r="CS69" s="70" t="e">
        <f aca="false">$CS$7*$J$2*$J$5*$AB69</f>
        <v>#N/A</v>
      </c>
      <c r="CT69" s="70" t="e">
        <f aca="false">$CS$7*$J$3*$J$5*$AC69</f>
        <v>#N/A</v>
      </c>
      <c r="CU69" s="70" t="e">
        <f aca="false">$CU$7*$J$2*$J$5*$AB69</f>
        <v>#N/A</v>
      </c>
      <c r="CV69" s="70" t="e">
        <f aca="false">$CU$7*$J$3*$J$5*$AC69</f>
        <v>#N/A</v>
      </c>
      <c r="CW69" s="70" t="e">
        <f aca="false">$CW$7*$J$2*$J$5*$AB69</f>
        <v>#N/A</v>
      </c>
      <c r="CX69" s="70" t="e">
        <f aca="false">$CW$7*$J$3*$J$5*$AC69</f>
        <v>#N/A</v>
      </c>
      <c r="CY69" s="70" t="e">
        <f aca="false">$CY$7*$J$2*$J$5*$AB69</f>
        <v>#N/A</v>
      </c>
      <c r="CZ69" s="70" t="e">
        <f aca="false">$CY$7*$J$3*$J$5*$AC69</f>
        <v>#N/A</v>
      </c>
      <c r="DA69" s="70" t="e">
        <f aca="false">$DA$7*$J$2*$J$5*$AB69</f>
        <v>#N/A</v>
      </c>
      <c r="DB69" s="70" t="e">
        <f aca="false">$DA$7*$J$3*$J$5*$AC69</f>
        <v>#N/A</v>
      </c>
      <c r="DC69" s="70"/>
      <c r="DD69" s="70"/>
      <c r="DE69" s="70" t="e">
        <f aca="false">$DF$7*$J$2*$J$5*$AB69</f>
        <v>#N/A</v>
      </c>
      <c r="DF69" s="70" t="e">
        <f aca="false">$DF$7*$J$3*$J$5*$AC69</f>
        <v>#N/A</v>
      </c>
      <c r="DG69" s="70" t="e">
        <f aca="false">$DG$7*$J$2*$J$5*$AB69</f>
        <v>#N/A</v>
      </c>
      <c r="DH69" s="70" t="e">
        <f aca="false">$DG$7*$J$3*$J$5*$AC69</f>
        <v>#N/A</v>
      </c>
      <c r="DI69" s="70" t="e">
        <f aca="false">$DI$7*$J$2*$J$5*$AB69</f>
        <v>#N/A</v>
      </c>
      <c r="DJ69" s="70" t="e">
        <f aca="false">$DI$7*$J$3*$J$5*$AC69</f>
        <v>#N/A</v>
      </c>
      <c r="DK69" s="70" t="e">
        <f aca="false">$DK$7*$J$2*$J$5*$AB69</f>
        <v>#N/A</v>
      </c>
      <c r="DL69" s="70" t="e">
        <f aca="false">$DK$7*$J$3*$J$5*$AC69</f>
        <v>#N/A</v>
      </c>
      <c r="DM69" s="70" t="e">
        <f aca="false">$DM$7*$J$2*$J$5*$AB69</f>
        <v>#N/A</v>
      </c>
      <c r="DN69" s="70" t="e">
        <f aca="false">$DM$7*$J$3*$J$5*$AC69</f>
        <v>#N/A</v>
      </c>
      <c r="DO69" s="70" t="e">
        <f aca="false">$DO$7*$J$2*$J$5*$AB69</f>
        <v>#N/A</v>
      </c>
      <c r="DP69" s="70" t="e">
        <f aca="false">$DO$7*$J$3*$J$5*$AC69</f>
        <v>#N/A</v>
      </c>
      <c r="DQ69" s="70" t="e">
        <f aca="false">$DQ$7*$J$2*$J$5*$AB69</f>
        <v>#N/A</v>
      </c>
      <c r="DR69" s="70" t="e">
        <f aca="false">$DQ$7*$J$3*$J$5*$AC69</f>
        <v>#N/A</v>
      </c>
      <c r="DS69" s="131" t="e">
        <f aca="false">SUM(CI69:CR69,CW69:CX69,DG69:DH69)</f>
        <v>#N/A</v>
      </c>
      <c r="DT69" s="25" t="e">
        <f aca="false">SUM(CI69:CZ69,DC69:DL69)</f>
        <v>#N/A</v>
      </c>
      <c r="DU69" s="131" t="e">
        <f aca="false">SUM(CI69:DR69)</f>
        <v>#N/A</v>
      </c>
      <c r="DZ69" s="70" t="e">
        <f aca="false">$DZ$7*$J$2*$J$5*$AB69</f>
        <v>#N/A</v>
      </c>
      <c r="EA69" s="70" t="e">
        <f aca="false">$DZ$7*$J$3*$J$5*$AC69</f>
        <v>#N/A</v>
      </c>
      <c r="EB69" s="70" t="e">
        <f aca="false">$EB$7*$J$2*$J$5*$AB69</f>
        <v>#N/A</v>
      </c>
      <c r="EC69" s="70" t="e">
        <f aca="false">$EB$7*$J$3*$J$5*$AC69</f>
        <v>#N/A</v>
      </c>
      <c r="ED69" s="70" t="e">
        <f aca="false">$ED$7*$J$2*$J$5*$AB69</f>
        <v>#N/A</v>
      </c>
      <c r="EE69" s="70" t="e">
        <f aca="false">$ED$7*$J$3*$J$5*$AC69</f>
        <v>#N/A</v>
      </c>
      <c r="EF69" s="70" t="e">
        <f aca="false">$EF$7*$J$2*$J$5*$AB69</f>
        <v>#N/A</v>
      </c>
      <c r="EG69" s="70" t="e">
        <f aca="false">$EF$7*$J$3*$J$5*$AC69</f>
        <v>#N/A</v>
      </c>
      <c r="EH69" s="70" t="e">
        <f aca="false">$EH$7*$J$2*$J$5*$AB69</f>
        <v>#N/A</v>
      </c>
      <c r="EI69" s="70" t="e">
        <f aca="false">$EH$7*$J$3*$J$5*$AC69</f>
        <v>#N/A</v>
      </c>
      <c r="EJ69" s="70" t="e">
        <f aca="false">$EJ$7*$J$2*$J$5*$AB69</f>
        <v>#N/A</v>
      </c>
      <c r="EK69" s="70" t="e">
        <f aca="false">$EJ$7*$J$3*$J$5*$AC69</f>
        <v>#N/A</v>
      </c>
      <c r="EL69" s="70" t="e">
        <f aca="false">$EL$7*$J$2*$J$5*$AB69</f>
        <v>#N/A</v>
      </c>
      <c r="EM69" s="70" t="e">
        <f aca="false">$EL$7*$J$3*$J$5*$AC69</f>
        <v>#N/A</v>
      </c>
      <c r="EN69" s="131" t="e">
        <f aca="false">SUM(EB69:EC69)</f>
        <v>#N/A</v>
      </c>
      <c r="EO69" s="25" t="e">
        <f aca="false">SUM(EB69:EE69,EJ69:EM69)</f>
        <v>#N/A</v>
      </c>
      <c r="EP69" s="25" t="e">
        <f aca="false">SUM(DZ69:EM69)</f>
        <v>#N/A</v>
      </c>
    </row>
    <row r="70" customFormat="false" ht="11.25" hidden="false" customHeight="false" outlineLevel="0" collapsed="false">
      <c r="A70" s="51" t="e">
        <f aca="false">VLOOKUP($D70,Curves!$A$2:$I$1700,9)</f>
        <v>#N/A</v>
      </c>
      <c r="B70" s="83" t="e">
        <f aca="false">(1+($A70/2))^(-2*($D70-$A$1)/365.25)</f>
        <v>#N/A</v>
      </c>
      <c r="C70" s="83" t="n">
        <f aca="false">D71-D70</f>
        <v>31</v>
      </c>
      <c r="D70" s="374" t="n">
        <v>38777</v>
      </c>
      <c r="E70" s="375" t="e">
        <f aca="false">VLOOKUP($D70,Curves!$A$2:$H$1700,2)*$B70</f>
        <v>#N/A</v>
      </c>
      <c r="F70" s="51" t="e">
        <f aca="false">VLOOKUP($D70,Curves!$A$2:$H$1700,3)*$B70</f>
        <v>#N/A</v>
      </c>
      <c r="G70" s="51" t="e">
        <f aca="false">VLOOKUP($D70,Curves!$A$2:$H$1700,7)*$B70</f>
        <v>#N/A</v>
      </c>
      <c r="H70" s="51" t="e">
        <f aca="false">VLOOKUP($D70,Curves!$A$2:$H$1700,5)*$B70</f>
        <v>#N/A</v>
      </c>
      <c r="I70" s="51" t="e">
        <f aca="false">VLOOKUP($D70,Curves!$A$2:$H$1700,4)*$B70</f>
        <v>#N/A</v>
      </c>
      <c r="J70" s="376" t="e">
        <f aca="false">VLOOKUP($D70,Curves!$A$2:$H$1700,8)*$B70</f>
        <v>#N/A</v>
      </c>
      <c r="K70" s="51" t="e">
        <f aca="false">($E70+$I70)*$J$5+$J$4</f>
        <v>#N/A</v>
      </c>
      <c r="L70" s="377" t="e">
        <f aca="false">VLOOKUP($D70,Curves!$N$2:$T$2600,2)*$B70</f>
        <v>#N/A</v>
      </c>
      <c r="M70" s="241" t="e">
        <f aca="false">VLOOKUP($D70,Curves!$N$2:$T$2600,3)*$B70</f>
        <v>#N/A</v>
      </c>
      <c r="N70" s="378" t="e">
        <f aca="false">IF($K70&lt;$L70,1,0)</f>
        <v>#N/A</v>
      </c>
      <c r="O70" s="379" t="e">
        <f aca="false">IF($K70&lt;$M70,1,0)</f>
        <v>#N/A</v>
      </c>
      <c r="P70" s="375" t="e">
        <f aca="false">($E70+J70)*$J$5+$J$4</f>
        <v>#N/A</v>
      </c>
      <c r="Q70" s="377" t="e">
        <f aca="false">VLOOKUP($D70,Curves!$N$2:$T$2600,4)*$B70</f>
        <v>#N/A</v>
      </c>
      <c r="R70" s="241" t="e">
        <f aca="false">VLOOKUP($D70,Curves!$N$2:$T$2600,5)*$B70</f>
        <v>#N/A</v>
      </c>
      <c r="S70" s="378" t="e">
        <f aca="false">IF($P70&lt;$Q70,1,0)</f>
        <v>#N/A</v>
      </c>
      <c r="T70" s="379" t="e">
        <f aca="false">IF($P70&lt;$R70,1,0)</f>
        <v>#N/A</v>
      </c>
      <c r="U70" s="380" t="e">
        <f aca="false">($E70+G70)*$J$5+$J$4</f>
        <v>#N/A</v>
      </c>
      <c r="V70" s="380" t="e">
        <f aca="false">($E70+H70)*$J$5+$J$4</f>
        <v>#N/A</v>
      </c>
      <c r="W70" s="380" t="e">
        <f aca="false">($E70+I70)*$J$5+$J$4</f>
        <v>#N/A</v>
      </c>
      <c r="X70" s="269" t="e">
        <f aca="false">VLOOKUP($D70,[5]CurveFetch!$D$8:$S$13000,16,0)*$B70</f>
        <v>#N/A</v>
      </c>
      <c r="Y70" s="241" t="e">
        <f aca="false">VLOOKUP($D70,Curves!$N$2:$T$2600,7)*$B70</f>
        <v>#N/A</v>
      </c>
      <c r="Z70" s="381" t="e">
        <f aca="false">IF($U70&lt;$X70,1,0)</f>
        <v>#N/A</v>
      </c>
      <c r="AA70" s="378" t="e">
        <f aca="false">IF($U70&lt;$Y70,1,0)</f>
        <v>#N/A</v>
      </c>
      <c r="AB70" s="378" t="e">
        <f aca="false">IF($V70&lt;$X70,1,0)</f>
        <v>#N/A</v>
      </c>
      <c r="AC70" s="378" t="e">
        <f aca="false">IF($V70&lt;$X70,1,0)</f>
        <v>#N/A</v>
      </c>
      <c r="AD70" s="378" t="e">
        <f aca="false">IF($W70&lt;$X70,1,0)</f>
        <v>#N/A</v>
      </c>
      <c r="AE70" s="379" t="e">
        <f aca="false">IF($W70&lt;$Y70,1,0)</f>
        <v>#N/A</v>
      </c>
      <c r="AF70" s="70" t="e">
        <f aca="false">$AF$7*$J$2*$J$5*$N70</f>
        <v>#N/A</v>
      </c>
      <c r="AG70" s="70" t="e">
        <f aca="false">$AF$7*$J$2*$J$5*$O70</f>
        <v>#N/A</v>
      </c>
      <c r="AH70" s="70" t="e">
        <f aca="false">$AH$7*$J$2*$J$5*$N70</f>
        <v>#N/A</v>
      </c>
      <c r="AI70" s="70" t="e">
        <f aca="false">$AH$7*$J$2*$J$5*$O70</f>
        <v>#N/A</v>
      </c>
      <c r="AJ70" s="70" t="e">
        <f aca="false">$AJ$7*$J$2*$J$5*$N70</f>
        <v>#N/A</v>
      </c>
      <c r="AK70" s="70" t="e">
        <f aca="false">$AJ$7*$J$2*$J$5*$O70</f>
        <v>#N/A</v>
      </c>
      <c r="AL70" s="70" t="e">
        <f aca="false">$AL$7*$J$2*$J$5*$N70</f>
        <v>#N/A</v>
      </c>
      <c r="AM70" s="70" t="e">
        <f aca="false">$AL$7*$J$3*$J$5*$O70</f>
        <v>#N/A</v>
      </c>
      <c r="AN70" s="70" t="e">
        <f aca="false">$AN$7*$J$2*$J$5*$N70</f>
        <v>#N/A</v>
      </c>
      <c r="AO70" s="70" t="e">
        <f aca="false">$AN$7*$J$3*$J$5*$O70</f>
        <v>#N/A</v>
      </c>
      <c r="AP70" s="70" t="e">
        <f aca="false">$AP$7*$J$2*$J$5*$N70</f>
        <v>#N/A</v>
      </c>
      <c r="AQ70" s="70" t="e">
        <f aca="false">$AN$7*$J$3*$J$5*$O70</f>
        <v>#N/A</v>
      </c>
      <c r="AR70" s="70" t="e">
        <f aca="false">$AR$7*$J$2*$J$5*$N70</f>
        <v>#N/A</v>
      </c>
      <c r="AS70" s="70" t="e">
        <f aca="false">$AR$7*$J$3*$J$5*$O70</f>
        <v>#N/A</v>
      </c>
      <c r="AT70" s="70" t="e">
        <f aca="false">$AT$7*$J$2*$J$5*$N70</f>
        <v>#N/A</v>
      </c>
      <c r="AU70" s="70" t="e">
        <f aca="false">$AT$7*$J$3*$J$5*$O70</f>
        <v>#N/A</v>
      </c>
      <c r="AV70" s="131" t="e">
        <f aca="false">SUM(AF70:AG70,AL70:AM70,AP70:AQ70)</f>
        <v>#N/A</v>
      </c>
      <c r="AW70" s="158" t="e">
        <f aca="false">SUM(AF70:AM70,AP70:AU70)</f>
        <v>#N/A</v>
      </c>
      <c r="AX70" s="131" t="e">
        <f aca="false">SUM(AF70:AU70)</f>
        <v>#N/A</v>
      </c>
      <c r="AY70" s="70" t="e">
        <f aca="false">$AY$7*$J$2*$J$5*$S70</f>
        <v>#N/A</v>
      </c>
      <c r="AZ70" s="70" t="e">
        <f aca="false">$AY$7*$J$3*$J$5*$T70</f>
        <v>#N/A</v>
      </c>
      <c r="BA70" s="70" t="e">
        <f aca="false">$BA$7*$J$2*$J$5*$S70</f>
        <v>#N/A</v>
      </c>
      <c r="BB70" s="70" t="e">
        <f aca="false">$BA$7*$J$3*$J$5*$T70</f>
        <v>#N/A</v>
      </c>
      <c r="BC70" s="70" t="e">
        <f aca="false">$BC$7*$J$2*$J$5*$S70</f>
        <v>#N/A</v>
      </c>
      <c r="BD70" s="70" t="e">
        <f aca="false">$BC$7*$J$3*$J$5*$T70</f>
        <v>#N/A</v>
      </c>
      <c r="BE70" s="70" t="e">
        <f aca="false">$BE$7*$J$2*$J$5*$S70</f>
        <v>#N/A</v>
      </c>
      <c r="BF70" s="70" t="e">
        <f aca="false">$BE$7*$J$3*$J$5*$T70</f>
        <v>#N/A</v>
      </c>
      <c r="BG70" s="70" t="e">
        <f aca="false">$BG$7*$J$2*$J$5*$S70</f>
        <v>#N/A</v>
      </c>
      <c r="BH70" s="70" t="e">
        <f aca="false">$BG$7*$J$3*$J$5*$T70</f>
        <v>#N/A</v>
      </c>
      <c r="BI70" s="70" t="e">
        <f aca="false">$BI$7*$J$2*$J$5*$S70</f>
        <v>#N/A</v>
      </c>
      <c r="BJ70" s="70" t="e">
        <f aca="false">$BI$7*$J$3*$J$5*$T70</f>
        <v>#N/A</v>
      </c>
      <c r="BK70" s="70" t="e">
        <f aca="false">$BK$7*$J$2*$J$5*$S70</f>
        <v>#N/A</v>
      </c>
      <c r="BL70" s="70" t="e">
        <f aca="false">$BK$7*$J$3*$J$5*$T70</f>
        <v>#N/A</v>
      </c>
      <c r="BM70" s="70" t="e">
        <f aca="false">$BM$7*$J$2*$J$5*$S70</f>
        <v>#N/A</v>
      </c>
      <c r="BN70" s="70" t="e">
        <f aca="false">$BM$7*$J$3*$J$5*$T70</f>
        <v>#N/A</v>
      </c>
      <c r="BO70" s="70" t="e">
        <f aca="false">$BO$7*$J$2*$J$5*$S70</f>
        <v>#N/A</v>
      </c>
      <c r="BP70" s="70" t="e">
        <f aca="false">$BO$7*$J$3*$J$5*$T70</f>
        <v>#N/A</v>
      </c>
      <c r="BQ70" s="70" t="e">
        <f aca="false">$BQ$7*$J$2*$J$5*$S70</f>
        <v>#N/A</v>
      </c>
      <c r="BR70" s="70" t="e">
        <f aca="false">$BQ$7*$J$3*$J$5*$T70</f>
        <v>#N/A</v>
      </c>
      <c r="BS70" s="70" t="e">
        <f aca="false">$BS$7*$J$2*$J$5*$S70</f>
        <v>#N/A</v>
      </c>
      <c r="BT70" s="70" t="e">
        <f aca="false">$BS$7*$J$3*$J$5*$T70</f>
        <v>#N/A</v>
      </c>
      <c r="BU70" s="70" t="e">
        <f aca="false">$BU$7*$J$2*$J$5*$S70</f>
        <v>#N/A</v>
      </c>
      <c r="BV70" s="70" t="e">
        <f aca="false">$BU$7*$J$3*$J$5*$T70</f>
        <v>#N/A</v>
      </c>
      <c r="BW70" s="382" t="e">
        <f aca="false">SUM(AY70:BF70,BI70:BL70)</f>
        <v>#N/A</v>
      </c>
      <c r="BX70" s="383" t="e">
        <f aca="false">SUM(AY70:BF70,BI70:BL70,BS70:BV70)</f>
        <v>#N/A</v>
      </c>
      <c r="BY70" s="25" t="e">
        <f aca="false">SUM(AY70:BV70)</f>
        <v>#N/A</v>
      </c>
      <c r="BZ70" s="70" t="e">
        <f aca="false">$BZ$7*$J$2*$J$5*$N70</f>
        <v>#N/A</v>
      </c>
      <c r="CA70" s="70" t="e">
        <f aca="false">$BZ$7*$J$3*$J$5*$O70</f>
        <v>#N/A</v>
      </c>
      <c r="CB70" s="70" t="e">
        <f aca="false">$CB$7*$J$2*$J$5*$N70</f>
        <v>#N/A</v>
      </c>
      <c r="CC70" s="70" t="e">
        <f aca="false">$CB$7*$J$3*$J$5*$O70</f>
        <v>#N/A</v>
      </c>
      <c r="CD70" s="70" t="e">
        <f aca="false">$CD$7*$J$2*$J$5*$N70</f>
        <v>#N/A</v>
      </c>
      <c r="CE70" s="70" t="e">
        <f aca="false">$CD$7*$J$3*$J$5*$O70</f>
        <v>#N/A</v>
      </c>
      <c r="CF70" s="131" t="e">
        <f aca="false">SUM(BZ70:CA70)</f>
        <v>#N/A</v>
      </c>
      <c r="CG70" s="383" t="e">
        <f aca="false">SUM(BZ70:CC70)</f>
        <v>#N/A</v>
      </c>
      <c r="CH70" s="131" t="e">
        <f aca="false">SUM(BZ70:CE70)</f>
        <v>#N/A</v>
      </c>
      <c r="CI70" s="70" t="e">
        <f aca="false">$CI$7*$J$2*$J$5*$AB70</f>
        <v>#N/A</v>
      </c>
      <c r="CJ70" s="70" t="e">
        <f aca="false">$CI$7*$J$3*$J$5*$AC70</f>
        <v>#N/A</v>
      </c>
      <c r="CK70" s="70" t="e">
        <f aca="false">$CK$7*$J$2*$J$5*$AB70</f>
        <v>#N/A</v>
      </c>
      <c r="CL70" s="70" t="e">
        <f aca="false">$CK$7*$J$3*$J$5*$AC70</f>
        <v>#N/A</v>
      </c>
      <c r="CM70" s="70" t="e">
        <f aca="false">$CM$7*$J$2*$J$5*$AB70</f>
        <v>#N/A</v>
      </c>
      <c r="CN70" s="70" t="e">
        <f aca="false">$CM$7*$J$3*$J$5*$AC70</f>
        <v>#N/A</v>
      </c>
      <c r="CO70" s="70" t="e">
        <f aca="false">$CO$7*$J$2*$J$5*$AB70</f>
        <v>#N/A</v>
      </c>
      <c r="CP70" s="70" t="e">
        <f aca="false">$CO$7*$J$3*$J$5*$AC70</f>
        <v>#N/A</v>
      </c>
      <c r="CQ70" s="70" t="e">
        <f aca="false">$CQ$7*$J$2*$J$5*$AB70</f>
        <v>#N/A</v>
      </c>
      <c r="CR70" s="70" t="e">
        <f aca="false">$CQ$7*$J$3*$J$5*$AC70</f>
        <v>#N/A</v>
      </c>
      <c r="CS70" s="70" t="e">
        <f aca="false">$CS$7*$J$2*$J$5*$AB70</f>
        <v>#N/A</v>
      </c>
      <c r="CT70" s="70" t="e">
        <f aca="false">$CS$7*$J$3*$J$5*$AC70</f>
        <v>#N/A</v>
      </c>
      <c r="CU70" s="70" t="e">
        <f aca="false">$CU$7*$J$2*$J$5*$AB70</f>
        <v>#N/A</v>
      </c>
      <c r="CV70" s="70" t="e">
        <f aca="false">$CU$7*$J$3*$J$5*$AC70</f>
        <v>#N/A</v>
      </c>
      <c r="CW70" s="70" t="e">
        <f aca="false">$CW$7*$J$2*$J$5*$AB70</f>
        <v>#N/A</v>
      </c>
      <c r="CX70" s="70" t="e">
        <f aca="false">$CW$7*$J$3*$J$5*$AC70</f>
        <v>#N/A</v>
      </c>
      <c r="CY70" s="70" t="e">
        <f aca="false">$CY$7*$J$2*$J$5*$AB70</f>
        <v>#N/A</v>
      </c>
      <c r="CZ70" s="70" t="e">
        <f aca="false">$CY$7*$J$3*$J$5*$AC70</f>
        <v>#N/A</v>
      </c>
      <c r="DA70" s="70" t="e">
        <f aca="false">$DA$7*$J$2*$J$5*$AB70</f>
        <v>#N/A</v>
      </c>
      <c r="DB70" s="70" t="e">
        <f aca="false">$DA$7*$J$3*$J$5*$AC70</f>
        <v>#N/A</v>
      </c>
      <c r="DC70" s="70"/>
      <c r="DD70" s="70"/>
      <c r="DE70" s="70" t="e">
        <f aca="false">$DF$7*$J$2*$J$5*$AB70</f>
        <v>#N/A</v>
      </c>
      <c r="DF70" s="70" t="e">
        <f aca="false">$DF$7*$J$3*$J$5*$AC70</f>
        <v>#N/A</v>
      </c>
      <c r="DG70" s="70" t="e">
        <f aca="false">$DG$7*$J$2*$J$5*$AB70</f>
        <v>#N/A</v>
      </c>
      <c r="DH70" s="70" t="e">
        <f aca="false">$DG$7*$J$3*$J$5*$AC70</f>
        <v>#N/A</v>
      </c>
      <c r="DI70" s="70" t="e">
        <f aca="false">$DI$7*$J$2*$J$5*$AB70</f>
        <v>#N/A</v>
      </c>
      <c r="DJ70" s="70" t="e">
        <f aca="false">$DI$7*$J$3*$J$5*$AC70</f>
        <v>#N/A</v>
      </c>
      <c r="DK70" s="70" t="e">
        <f aca="false">$DK$7*$J$2*$J$5*$AB70</f>
        <v>#N/A</v>
      </c>
      <c r="DL70" s="70" t="e">
        <f aca="false">$DK$7*$J$3*$J$5*$AC70</f>
        <v>#N/A</v>
      </c>
      <c r="DM70" s="70" t="e">
        <f aca="false">$DM$7*$J$2*$J$5*$AB70</f>
        <v>#N/A</v>
      </c>
      <c r="DN70" s="70" t="e">
        <f aca="false">$DM$7*$J$3*$J$5*$AC70</f>
        <v>#N/A</v>
      </c>
      <c r="DO70" s="70" t="e">
        <f aca="false">$DO$7*$J$2*$J$5*$AB70</f>
        <v>#N/A</v>
      </c>
      <c r="DP70" s="70" t="e">
        <f aca="false">$DO$7*$J$3*$J$5*$AC70</f>
        <v>#N/A</v>
      </c>
      <c r="DQ70" s="70" t="e">
        <f aca="false">$DQ$7*$J$2*$J$5*$AB70</f>
        <v>#N/A</v>
      </c>
      <c r="DR70" s="70" t="e">
        <f aca="false">$DQ$7*$J$3*$J$5*$AC70</f>
        <v>#N/A</v>
      </c>
      <c r="DS70" s="131" t="e">
        <f aca="false">SUM(CI70:CR70,CW70:CX70,DG70:DH70)</f>
        <v>#N/A</v>
      </c>
      <c r="DT70" s="25" t="e">
        <f aca="false">SUM(CI70:CZ70,DC70:DL70)</f>
        <v>#N/A</v>
      </c>
      <c r="DU70" s="131" t="e">
        <f aca="false">SUM(CI70:DR70)</f>
        <v>#N/A</v>
      </c>
      <c r="DZ70" s="70" t="e">
        <f aca="false">$DZ$7*$J$2*$J$5*$AB70</f>
        <v>#N/A</v>
      </c>
      <c r="EA70" s="70" t="e">
        <f aca="false">$DZ$7*$J$3*$J$5*$AC70</f>
        <v>#N/A</v>
      </c>
      <c r="EB70" s="70" t="e">
        <f aca="false">$EB$7*$J$2*$J$5*$AB70</f>
        <v>#N/A</v>
      </c>
      <c r="EC70" s="70" t="e">
        <f aca="false">$EB$7*$J$3*$J$5*$AC70</f>
        <v>#N/A</v>
      </c>
      <c r="ED70" s="70" t="e">
        <f aca="false">$ED$7*$J$2*$J$5*$AB70</f>
        <v>#N/A</v>
      </c>
      <c r="EE70" s="70" t="e">
        <f aca="false">$ED$7*$J$3*$J$5*$AC70</f>
        <v>#N/A</v>
      </c>
      <c r="EF70" s="70" t="e">
        <f aca="false">$EF$7*$J$2*$J$5*$AB70</f>
        <v>#N/A</v>
      </c>
      <c r="EG70" s="70" t="e">
        <f aca="false">$EF$7*$J$3*$J$5*$AC70</f>
        <v>#N/A</v>
      </c>
      <c r="EH70" s="70" t="e">
        <f aca="false">$EH$7*$J$2*$J$5*$AB70</f>
        <v>#N/A</v>
      </c>
      <c r="EI70" s="70" t="e">
        <f aca="false">$EH$7*$J$3*$J$5*$AC70</f>
        <v>#N/A</v>
      </c>
      <c r="EJ70" s="70" t="e">
        <f aca="false">$EJ$7*$J$2*$J$5*$AB70</f>
        <v>#N/A</v>
      </c>
      <c r="EK70" s="70" t="e">
        <f aca="false">$EJ$7*$J$3*$J$5*$AC70</f>
        <v>#N/A</v>
      </c>
      <c r="EL70" s="70" t="e">
        <f aca="false">$EL$7*$J$2*$J$5*$AB70</f>
        <v>#N/A</v>
      </c>
      <c r="EM70" s="70" t="e">
        <f aca="false">$EL$7*$J$3*$J$5*$AC70</f>
        <v>#N/A</v>
      </c>
      <c r="EN70" s="131" t="e">
        <f aca="false">SUM(EB70:EC70)</f>
        <v>#N/A</v>
      </c>
      <c r="EO70" s="25" t="e">
        <f aca="false">SUM(EB70:EE70,EJ70:EM70)</f>
        <v>#N/A</v>
      </c>
      <c r="EP70" s="25" t="e">
        <f aca="false">SUM(DZ70:EM70)</f>
        <v>#N/A</v>
      </c>
    </row>
    <row r="71" customFormat="false" ht="11.25" hidden="false" customHeight="false" outlineLevel="0" collapsed="false">
      <c r="A71" s="51" t="e">
        <f aca="false">VLOOKUP($D71,Curves!$A$2:$I$1700,9)</f>
        <v>#N/A</v>
      </c>
      <c r="B71" s="83" t="e">
        <f aca="false">(1+($A71/2))^(-2*($D71-$A$1)/365.25)</f>
        <v>#N/A</v>
      </c>
      <c r="C71" s="83" t="n">
        <f aca="false">D72-D71</f>
        <v>30</v>
      </c>
      <c r="D71" s="374" t="n">
        <v>38808</v>
      </c>
      <c r="E71" s="375" t="e">
        <f aca="false">VLOOKUP($D71,Curves!$A$2:$H$1700,2)*$B71</f>
        <v>#N/A</v>
      </c>
      <c r="F71" s="51" t="e">
        <f aca="false">VLOOKUP($D71,Curves!$A$2:$H$1700,3)*$B71</f>
        <v>#N/A</v>
      </c>
      <c r="G71" s="51" t="e">
        <f aca="false">VLOOKUP($D71,Curves!$A$2:$H$1700,7)*$B71</f>
        <v>#N/A</v>
      </c>
      <c r="H71" s="51" t="e">
        <f aca="false">VLOOKUP($D71,Curves!$A$2:$H$1700,5)*$B71</f>
        <v>#N/A</v>
      </c>
      <c r="I71" s="51" t="e">
        <f aca="false">VLOOKUP($D71,Curves!$A$2:$H$1700,4)*$B71</f>
        <v>#N/A</v>
      </c>
      <c r="J71" s="376" t="e">
        <f aca="false">VLOOKUP($D71,Curves!$A$2:$H$1700,8)*$B71</f>
        <v>#N/A</v>
      </c>
      <c r="K71" s="51" t="e">
        <f aca="false">($E71+$I71)*$J$5+$J$4</f>
        <v>#N/A</v>
      </c>
      <c r="L71" s="377" t="e">
        <f aca="false">VLOOKUP($D71,Curves!$N$2:$T$2600,2)*$B71</f>
        <v>#N/A</v>
      </c>
      <c r="M71" s="241" t="e">
        <f aca="false">VLOOKUP($D71,Curves!$N$2:$T$2600,3)*$B71</f>
        <v>#N/A</v>
      </c>
      <c r="N71" s="378" t="e">
        <f aca="false">IF($K71&lt;$L71,1,0)</f>
        <v>#N/A</v>
      </c>
      <c r="O71" s="379" t="e">
        <f aca="false">IF($K71&lt;$M71,1,0)</f>
        <v>#N/A</v>
      </c>
      <c r="P71" s="375" t="e">
        <f aca="false">($E71+J71)*$J$5+$J$4</f>
        <v>#N/A</v>
      </c>
      <c r="Q71" s="377" t="e">
        <f aca="false">VLOOKUP($D71,Curves!$N$2:$T$2600,4)*$B71</f>
        <v>#N/A</v>
      </c>
      <c r="R71" s="241" t="e">
        <f aca="false">VLOOKUP($D71,Curves!$N$2:$T$2600,5)*$B71</f>
        <v>#N/A</v>
      </c>
      <c r="S71" s="378" t="e">
        <f aca="false">IF($P71&lt;$Q71,1,0)</f>
        <v>#N/A</v>
      </c>
      <c r="T71" s="379" t="e">
        <f aca="false">IF($P71&lt;$R71,1,0)</f>
        <v>#N/A</v>
      </c>
      <c r="U71" s="380" t="e">
        <f aca="false">($E71+G71)*$J$5+$J$4</f>
        <v>#N/A</v>
      </c>
      <c r="V71" s="380" t="e">
        <f aca="false">($E71+H71)*$J$5+$J$4</f>
        <v>#N/A</v>
      </c>
      <c r="W71" s="380" t="e">
        <f aca="false">($E71+I71)*$J$5+$J$4</f>
        <v>#N/A</v>
      </c>
      <c r="X71" s="269" t="e">
        <f aca="false">VLOOKUP($D71,[5]CurveFetch!$D$8:$S$13000,16,0)*$B71</f>
        <v>#N/A</v>
      </c>
      <c r="Y71" s="241" t="e">
        <f aca="false">VLOOKUP($D71,Curves!$N$2:$T$2600,7)*$B71</f>
        <v>#N/A</v>
      </c>
      <c r="Z71" s="381" t="e">
        <f aca="false">IF($U71&lt;$X71,1,0)</f>
        <v>#N/A</v>
      </c>
      <c r="AA71" s="378" t="e">
        <f aca="false">IF($U71&lt;$Y71,1,0)</f>
        <v>#N/A</v>
      </c>
      <c r="AB71" s="378" t="e">
        <f aca="false">IF($V71&lt;$X71,1,0)</f>
        <v>#N/A</v>
      </c>
      <c r="AC71" s="378" t="e">
        <f aca="false">IF($V71&lt;$X71,1,0)</f>
        <v>#N/A</v>
      </c>
      <c r="AD71" s="378" t="e">
        <f aca="false">IF($W71&lt;$X71,1,0)</f>
        <v>#N/A</v>
      </c>
      <c r="AE71" s="379" t="e">
        <f aca="false">IF($W71&lt;$Y71,1,0)</f>
        <v>#N/A</v>
      </c>
      <c r="AF71" s="70" t="e">
        <f aca="false">$AF$7*$J$2*$J$5*$N71</f>
        <v>#N/A</v>
      </c>
      <c r="AG71" s="70" t="e">
        <f aca="false">$AF$7*$J$2*$J$5*$O71</f>
        <v>#N/A</v>
      </c>
      <c r="AH71" s="70" t="e">
        <f aca="false">$AH$7*$J$2*$J$5*$N71</f>
        <v>#N/A</v>
      </c>
      <c r="AI71" s="70" t="e">
        <f aca="false">$AH$7*$J$2*$J$5*$O71</f>
        <v>#N/A</v>
      </c>
      <c r="AJ71" s="70" t="e">
        <f aca="false">$AJ$7*$J$2*$J$5*$N71</f>
        <v>#N/A</v>
      </c>
      <c r="AK71" s="70" t="e">
        <f aca="false">$AJ$7*$J$2*$J$5*$O71</f>
        <v>#N/A</v>
      </c>
      <c r="AL71" s="70" t="e">
        <f aca="false">$AL$7*$J$2*$J$5*$N71</f>
        <v>#N/A</v>
      </c>
      <c r="AM71" s="70" t="e">
        <f aca="false">$AL$7*$J$3*$J$5*$O71</f>
        <v>#N/A</v>
      </c>
      <c r="AN71" s="70" t="e">
        <f aca="false">$AN$7*$J$2*$J$5*$N71</f>
        <v>#N/A</v>
      </c>
      <c r="AO71" s="70" t="e">
        <f aca="false">$AN$7*$J$3*$J$5*$O71</f>
        <v>#N/A</v>
      </c>
      <c r="AP71" s="70" t="e">
        <f aca="false">$AP$7*$J$2*$J$5*$N71</f>
        <v>#N/A</v>
      </c>
      <c r="AQ71" s="70" t="e">
        <f aca="false">$AN$7*$J$3*$J$5*$O71</f>
        <v>#N/A</v>
      </c>
      <c r="AR71" s="70" t="e">
        <f aca="false">$AR$7*$J$2*$J$5*$N71</f>
        <v>#N/A</v>
      </c>
      <c r="AS71" s="70" t="e">
        <f aca="false">$AR$7*$J$3*$J$5*$O71</f>
        <v>#N/A</v>
      </c>
      <c r="AT71" s="70" t="e">
        <f aca="false">$AT$7*$J$2*$J$5*$N71</f>
        <v>#N/A</v>
      </c>
      <c r="AU71" s="70" t="e">
        <f aca="false">$AT$7*$J$3*$J$5*$O71</f>
        <v>#N/A</v>
      </c>
      <c r="AV71" s="131" t="e">
        <f aca="false">SUM(AF71:AG71,AL71:AM71,AP71:AQ71)</f>
        <v>#N/A</v>
      </c>
      <c r="AW71" s="158" t="e">
        <f aca="false">SUM(AF71:AM71,AP71:AU71)</f>
        <v>#N/A</v>
      </c>
      <c r="AX71" s="131" t="e">
        <f aca="false">SUM(AF71:AU71)</f>
        <v>#N/A</v>
      </c>
      <c r="AY71" s="70" t="e">
        <f aca="false">$AY$7*$J$2*$J$5*$S71</f>
        <v>#N/A</v>
      </c>
      <c r="AZ71" s="70" t="e">
        <f aca="false">$AY$7*$J$3*$J$5*$T71</f>
        <v>#N/A</v>
      </c>
      <c r="BA71" s="70" t="e">
        <f aca="false">$BA$7*$J$2*$J$5*$S71</f>
        <v>#N/A</v>
      </c>
      <c r="BB71" s="70" t="e">
        <f aca="false">$BA$7*$J$3*$J$5*$T71</f>
        <v>#N/A</v>
      </c>
      <c r="BC71" s="70" t="e">
        <f aca="false">$BC$7*$J$2*$J$5*$S71</f>
        <v>#N/A</v>
      </c>
      <c r="BD71" s="70" t="e">
        <f aca="false">$BC$7*$J$3*$J$5*$T71</f>
        <v>#N/A</v>
      </c>
      <c r="BE71" s="70" t="e">
        <f aca="false">$BE$7*$J$2*$J$5*$S71</f>
        <v>#N/A</v>
      </c>
      <c r="BF71" s="70" t="e">
        <f aca="false">$BE$7*$J$3*$J$5*$T71</f>
        <v>#N/A</v>
      </c>
      <c r="BG71" s="70" t="e">
        <f aca="false">$BG$7*$J$2*$J$5*$S71</f>
        <v>#N/A</v>
      </c>
      <c r="BH71" s="70" t="e">
        <f aca="false">$BG$7*$J$3*$J$5*$T71</f>
        <v>#N/A</v>
      </c>
      <c r="BI71" s="70" t="e">
        <f aca="false">$BI$7*$J$2*$J$5*$S71</f>
        <v>#N/A</v>
      </c>
      <c r="BJ71" s="70" t="e">
        <f aca="false">$BI$7*$J$3*$J$5*$T71</f>
        <v>#N/A</v>
      </c>
      <c r="BK71" s="70" t="e">
        <f aca="false">$BK$7*$J$2*$J$5*$S71</f>
        <v>#N/A</v>
      </c>
      <c r="BL71" s="70" t="e">
        <f aca="false">$BK$7*$J$3*$J$5*$T71</f>
        <v>#N/A</v>
      </c>
      <c r="BM71" s="70" t="e">
        <f aca="false">$BM$7*$J$2*$J$5*$S71</f>
        <v>#N/A</v>
      </c>
      <c r="BN71" s="70" t="e">
        <f aca="false">$BM$7*$J$3*$J$5*$T71</f>
        <v>#N/A</v>
      </c>
      <c r="BO71" s="70" t="e">
        <f aca="false">$BO$7*$J$2*$J$5*$S71</f>
        <v>#N/A</v>
      </c>
      <c r="BP71" s="70" t="e">
        <f aca="false">$BO$7*$J$3*$J$5*$T71</f>
        <v>#N/A</v>
      </c>
      <c r="BQ71" s="70" t="e">
        <f aca="false">$BQ$7*$J$2*$J$5*$S71</f>
        <v>#N/A</v>
      </c>
      <c r="BR71" s="70" t="e">
        <f aca="false">$BQ$7*$J$3*$J$5*$T71</f>
        <v>#N/A</v>
      </c>
      <c r="BS71" s="70" t="e">
        <f aca="false">$BS$7*$J$2*$J$5*$S71</f>
        <v>#N/A</v>
      </c>
      <c r="BT71" s="70" t="e">
        <f aca="false">$BS$7*$J$3*$J$5*$T71</f>
        <v>#N/A</v>
      </c>
      <c r="BU71" s="70" t="e">
        <f aca="false">$BU$7*$J$2*$J$5*$S71</f>
        <v>#N/A</v>
      </c>
      <c r="BV71" s="70" t="e">
        <f aca="false">$BU$7*$J$3*$J$5*$T71</f>
        <v>#N/A</v>
      </c>
      <c r="BW71" s="382" t="e">
        <f aca="false">SUM(AY71:BF71,BI71:BL71)</f>
        <v>#N/A</v>
      </c>
      <c r="BX71" s="383" t="e">
        <f aca="false">SUM(AY71:BF71,BI71:BL71,BS71:BV71)</f>
        <v>#N/A</v>
      </c>
      <c r="BY71" s="25" t="e">
        <f aca="false">SUM(AY71:BV71)</f>
        <v>#N/A</v>
      </c>
      <c r="BZ71" s="70" t="e">
        <f aca="false">$BZ$7*$J$2*$J$5*$N71</f>
        <v>#N/A</v>
      </c>
      <c r="CA71" s="70" t="e">
        <f aca="false">$BZ$7*$J$3*$J$5*$O71</f>
        <v>#N/A</v>
      </c>
      <c r="CB71" s="70" t="e">
        <f aca="false">$CB$7*$J$2*$J$5*$N71</f>
        <v>#N/A</v>
      </c>
      <c r="CC71" s="70" t="e">
        <f aca="false">$CB$7*$J$3*$J$5*$O71</f>
        <v>#N/A</v>
      </c>
      <c r="CD71" s="70" t="e">
        <f aca="false">$CD$7*$J$2*$J$5*$N71</f>
        <v>#N/A</v>
      </c>
      <c r="CE71" s="70" t="e">
        <f aca="false">$CD$7*$J$3*$J$5*$O71</f>
        <v>#N/A</v>
      </c>
      <c r="CF71" s="131" t="e">
        <f aca="false">SUM(BZ71:CA71)</f>
        <v>#N/A</v>
      </c>
      <c r="CG71" s="383" t="e">
        <f aca="false">SUM(BZ71:CC71)</f>
        <v>#N/A</v>
      </c>
      <c r="CH71" s="131" t="e">
        <f aca="false">SUM(BZ71:CE71)</f>
        <v>#N/A</v>
      </c>
      <c r="CI71" s="70" t="e">
        <f aca="false">$CI$7*$J$2*$J$5*$AB71</f>
        <v>#N/A</v>
      </c>
      <c r="CJ71" s="70" t="e">
        <f aca="false">$CI$7*$J$3*$J$5*$AC71</f>
        <v>#N/A</v>
      </c>
      <c r="CK71" s="70" t="e">
        <f aca="false">$CK$7*$J$2*$J$5*$AB71</f>
        <v>#N/A</v>
      </c>
      <c r="CL71" s="70" t="e">
        <f aca="false">$CK$7*$J$3*$J$5*$AC71</f>
        <v>#N/A</v>
      </c>
      <c r="CM71" s="70" t="e">
        <f aca="false">$CM$7*$J$2*$J$5*$AB71</f>
        <v>#N/A</v>
      </c>
      <c r="CN71" s="70" t="e">
        <f aca="false">$CM$7*$J$3*$J$5*$AC71</f>
        <v>#N/A</v>
      </c>
      <c r="CO71" s="70" t="e">
        <f aca="false">$CO$7*$J$2*$J$5*$AB71</f>
        <v>#N/A</v>
      </c>
      <c r="CP71" s="70" t="e">
        <f aca="false">$CO$7*$J$3*$J$5*$AC71</f>
        <v>#N/A</v>
      </c>
      <c r="CQ71" s="70" t="e">
        <f aca="false">$CQ$7*$J$2*$J$5*$AB71</f>
        <v>#N/A</v>
      </c>
      <c r="CR71" s="70" t="e">
        <f aca="false">$CQ$7*$J$3*$J$5*$AC71</f>
        <v>#N/A</v>
      </c>
      <c r="CS71" s="70" t="e">
        <f aca="false">$CS$7*$J$2*$J$5*$AB71</f>
        <v>#N/A</v>
      </c>
      <c r="CT71" s="70" t="e">
        <f aca="false">$CS$7*$J$3*$J$5*$AC71</f>
        <v>#N/A</v>
      </c>
      <c r="CU71" s="70" t="e">
        <f aca="false">$CU$7*$J$2*$J$5*$AB71</f>
        <v>#N/A</v>
      </c>
      <c r="CV71" s="70" t="e">
        <f aca="false">$CU$7*$J$3*$J$5*$AC71</f>
        <v>#N/A</v>
      </c>
      <c r="CW71" s="70" t="e">
        <f aca="false">$CW$7*$J$2*$J$5*$AB71</f>
        <v>#N/A</v>
      </c>
      <c r="CX71" s="70" t="e">
        <f aca="false">$CW$7*$J$3*$J$5*$AC71</f>
        <v>#N/A</v>
      </c>
      <c r="CY71" s="70" t="e">
        <f aca="false">$CY$7*$J$2*$J$5*$AB71</f>
        <v>#N/A</v>
      </c>
      <c r="CZ71" s="70" t="e">
        <f aca="false">$CY$7*$J$3*$J$5*$AC71</f>
        <v>#N/A</v>
      </c>
      <c r="DA71" s="70" t="e">
        <f aca="false">$DA$7*$J$2*$J$5*$AB71</f>
        <v>#N/A</v>
      </c>
      <c r="DB71" s="70" t="e">
        <f aca="false">$DA$7*$J$3*$J$5*$AC71</f>
        <v>#N/A</v>
      </c>
      <c r="DC71" s="70"/>
      <c r="DD71" s="70"/>
      <c r="DE71" s="70" t="e">
        <f aca="false">$DF$7*$J$2*$J$5*$AB71</f>
        <v>#N/A</v>
      </c>
      <c r="DF71" s="70" t="e">
        <f aca="false">$DF$7*$J$3*$J$5*$AC71</f>
        <v>#N/A</v>
      </c>
      <c r="DG71" s="70" t="e">
        <f aca="false">$DG$7*$J$2*$J$5*$AB71</f>
        <v>#N/A</v>
      </c>
      <c r="DH71" s="70" t="e">
        <f aca="false">$DG$7*$J$3*$J$5*$AC71</f>
        <v>#N/A</v>
      </c>
      <c r="DI71" s="70" t="e">
        <f aca="false">$DI$7*$J$2*$J$5*$AB71</f>
        <v>#N/A</v>
      </c>
      <c r="DJ71" s="70" t="e">
        <f aca="false">$DI$7*$J$3*$J$5*$AC71</f>
        <v>#N/A</v>
      </c>
      <c r="DK71" s="70" t="e">
        <f aca="false">$DK$7*$J$2*$J$5*$AB71</f>
        <v>#N/A</v>
      </c>
      <c r="DL71" s="70" t="e">
        <f aca="false">$DK$7*$J$3*$J$5*$AC71</f>
        <v>#N/A</v>
      </c>
      <c r="DM71" s="70" t="e">
        <f aca="false">$DM$7*$J$2*$J$5*$AB71</f>
        <v>#N/A</v>
      </c>
      <c r="DN71" s="70" t="e">
        <f aca="false">$DM$7*$J$3*$J$5*$AC71</f>
        <v>#N/A</v>
      </c>
      <c r="DO71" s="70" t="e">
        <f aca="false">$DO$7*$J$2*$J$5*$AB71</f>
        <v>#N/A</v>
      </c>
      <c r="DP71" s="70" t="e">
        <f aca="false">$DO$7*$J$3*$J$5*$AC71</f>
        <v>#N/A</v>
      </c>
      <c r="DQ71" s="70" t="e">
        <f aca="false">$DQ$7*$J$2*$J$5*$AB71</f>
        <v>#N/A</v>
      </c>
      <c r="DR71" s="70" t="e">
        <f aca="false">$DQ$7*$J$3*$J$5*$AC71</f>
        <v>#N/A</v>
      </c>
      <c r="DS71" s="131" t="e">
        <f aca="false">SUM(CI71:CR71,CW71:CX71,DG71:DH71)</f>
        <v>#N/A</v>
      </c>
      <c r="DT71" s="25" t="e">
        <f aca="false">SUM(CI71:CZ71,DC71:DL71)</f>
        <v>#N/A</v>
      </c>
      <c r="DU71" s="131" t="e">
        <f aca="false">SUM(CI71:DR71)</f>
        <v>#N/A</v>
      </c>
      <c r="DZ71" s="70" t="e">
        <f aca="false">$DZ$7*$J$2*$J$5*$AB71</f>
        <v>#N/A</v>
      </c>
      <c r="EA71" s="70" t="e">
        <f aca="false">$DZ$7*$J$3*$J$5*$AC71</f>
        <v>#N/A</v>
      </c>
      <c r="EB71" s="70" t="e">
        <f aca="false">$EB$7*$J$2*$J$5*$AB71</f>
        <v>#N/A</v>
      </c>
      <c r="EC71" s="70" t="e">
        <f aca="false">$EB$7*$J$3*$J$5*$AC71</f>
        <v>#N/A</v>
      </c>
      <c r="ED71" s="70" t="e">
        <f aca="false">$ED$7*$J$2*$J$5*$AB71</f>
        <v>#N/A</v>
      </c>
      <c r="EE71" s="70" t="e">
        <f aca="false">$ED$7*$J$3*$J$5*$AC71</f>
        <v>#N/A</v>
      </c>
      <c r="EF71" s="70" t="e">
        <f aca="false">$EF$7*$J$2*$J$5*$AB71</f>
        <v>#N/A</v>
      </c>
      <c r="EG71" s="70" t="e">
        <f aca="false">$EF$7*$J$3*$J$5*$AC71</f>
        <v>#N/A</v>
      </c>
      <c r="EH71" s="70" t="e">
        <f aca="false">$EH$7*$J$2*$J$5*$AB71</f>
        <v>#N/A</v>
      </c>
      <c r="EI71" s="70" t="e">
        <f aca="false">$EH$7*$J$3*$J$5*$AC71</f>
        <v>#N/A</v>
      </c>
      <c r="EJ71" s="70" t="e">
        <f aca="false">$EJ$7*$J$2*$J$5*$AB71</f>
        <v>#N/A</v>
      </c>
      <c r="EK71" s="70" t="e">
        <f aca="false">$EJ$7*$J$3*$J$5*$AC71</f>
        <v>#N/A</v>
      </c>
      <c r="EL71" s="70" t="e">
        <f aca="false">$EL$7*$J$2*$J$5*$AB71</f>
        <v>#N/A</v>
      </c>
      <c r="EM71" s="70" t="e">
        <f aca="false">$EL$7*$J$3*$J$5*$AC71</f>
        <v>#N/A</v>
      </c>
      <c r="EN71" s="131" t="e">
        <f aca="false">SUM(EB71:EC71)</f>
        <v>#N/A</v>
      </c>
      <c r="EO71" s="25" t="e">
        <f aca="false">SUM(EB71:EE71,EJ71:EM71)</f>
        <v>#N/A</v>
      </c>
      <c r="EP71" s="25" t="e">
        <f aca="false">SUM(DZ71:EM71)</f>
        <v>#N/A</v>
      </c>
    </row>
    <row r="72" customFormat="false" ht="11.25" hidden="false" customHeight="false" outlineLevel="0" collapsed="false">
      <c r="A72" s="51" t="e">
        <f aca="false">VLOOKUP($D72,Curves!$A$2:$I$1700,9)</f>
        <v>#N/A</v>
      </c>
      <c r="B72" s="83" t="e">
        <f aca="false">(1+($A72/2))^(-2*($D72-$A$1)/365.25)</f>
        <v>#N/A</v>
      </c>
      <c r="C72" s="83" t="n">
        <f aca="false">D73-D72</f>
        <v>31</v>
      </c>
      <c r="D72" s="374" t="n">
        <v>38838</v>
      </c>
      <c r="E72" s="375" t="e">
        <f aca="false">VLOOKUP($D72,Curves!$A$2:$H$1700,2)*$B72</f>
        <v>#N/A</v>
      </c>
      <c r="F72" s="51" t="e">
        <f aca="false">VLOOKUP($D72,Curves!$A$2:$H$1700,3)*$B72</f>
        <v>#N/A</v>
      </c>
      <c r="G72" s="51" t="e">
        <f aca="false">VLOOKUP($D72,Curves!$A$2:$H$1700,7)*$B72</f>
        <v>#N/A</v>
      </c>
      <c r="H72" s="51" t="e">
        <f aca="false">VLOOKUP($D72,Curves!$A$2:$H$1700,5)*$B72</f>
        <v>#N/A</v>
      </c>
      <c r="I72" s="51" t="e">
        <f aca="false">VLOOKUP($D72,Curves!$A$2:$H$1700,4)*$B72</f>
        <v>#N/A</v>
      </c>
      <c r="J72" s="376" t="e">
        <f aca="false">VLOOKUP($D72,Curves!$A$2:$H$1700,8)*$B72</f>
        <v>#N/A</v>
      </c>
      <c r="K72" s="51" t="e">
        <f aca="false">($E72+$I72)*$J$5+$J$4</f>
        <v>#N/A</v>
      </c>
      <c r="L72" s="377" t="e">
        <f aca="false">VLOOKUP($D72,Curves!$N$2:$T$2600,2)*$B72</f>
        <v>#N/A</v>
      </c>
      <c r="M72" s="241" t="e">
        <f aca="false">VLOOKUP($D72,Curves!$N$2:$T$2600,3)*$B72</f>
        <v>#N/A</v>
      </c>
      <c r="N72" s="378" t="e">
        <f aca="false">IF($K72&lt;$L72,1,0)</f>
        <v>#N/A</v>
      </c>
      <c r="O72" s="379" t="e">
        <f aca="false">IF($K72&lt;$M72,1,0)</f>
        <v>#N/A</v>
      </c>
      <c r="P72" s="375" t="e">
        <f aca="false">($E72+J72)*$J$5+$J$4</f>
        <v>#N/A</v>
      </c>
      <c r="Q72" s="377" t="e">
        <f aca="false">VLOOKUP($D72,Curves!$N$2:$T$2600,4)*$B72</f>
        <v>#N/A</v>
      </c>
      <c r="R72" s="241" t="e">
        <f aca="false">VLOOKUP($D72,Curves!$N$2:$T$2600,5)*$B72</f>
        <v>#N/A</v>
      </c>
      <c r="S72" s="378" t="e">
        <f aca="false">IF($P72&lt;$Q72,1,0)</f>
        <v>#N/A</v>
      </c>
      <c r="T72" s="379" t="e">
        <f aca="false">IF($P72&lt;$R72,1,0)</f>
        <v>#N/A</v>
      </c>
      <c r="U72" s="380" t="e">
        <f aca="false">($E72+G72)*$J$5+$J$4</f>
        <v>#N/A</v>
      </c>
      <c r="V72" s="380" t="e">
        <f aca="false">($E72+H72)*$J$5+$J$4</f>
        <v>#N/A</v>
      </c>
      <c r="W72" s="380" t="e">
        <f aca="false">($E72+I72)*$J$5+$J$4</f>
        <v>#N/A</v>
      </c>
      <c r="X72" s="269" t="e">
        <f aca="false">VLOOKUP($D72,[5]CurveFetch!$D$8:$S$13000,16,0)*$B72</f>
        <v>#N/A</v>
      </c>
      <c r="Y72" s="241" t="e">
        <f aca="false">VLOOKUP($D72,Curves!$N$2:$T$2600,7)*$B72</f>
        <v>#N/A</v>
      </c>
      <c r="Z72" s="381" t="e">
        <f aca="false">IF($U72&lt;$X72,1,0)</f>
        <v>#N/A</v>
      </c>
      <c r="AA72" s="378" t="e">
        <f aca="false">IF($U72&lt;$Y72,1,0)</f>
        <v>#N/A</v>
      </c>
      <c r="AB72" s="378" t="e">
        <f aca="false">IF($V72&lt;$X72,1,0)</f>
        <v>#N/A</v>
      </c>
      <c r="AC72" s="378" t="e">
        <f aca="false">IF($V72&lt;$X72,1,0)</f>
        <v>#N/A</v>
      </c>
      <c r="AD72" s="378" t="e">
        <f aca="false">IF($W72&lt;$X72,1,0)</f>
        <v>#N/A</v>
      </c>
      <c r="AE72" s="379" t="e">
        <f aca="false">IF($W72&lt;$Y72,1,0)</f>
        <v>#N/A</v>
      </c>
      <c r="AF72" s="70" t="e">
        <f aca="false">$AF$7*$J$2*$J$5*$N72</f>
        <v>#N/A</v>
      </c>
      <c r="AG72" s="70" t="e">
        <f aca="false">$AF$7*$J$2*$J$5*$O72</f>
        <v>#N/A</v>
      </c>
      <c r="AH72" s="70" t="e">
        <f aca="false">$AH$7*$J$2*$J$5*$N72</f>
        <v>#N/A</v>
      </c>
      <c r="AI72" s="70" t="e">
        <f aca="false">$AH$7*$J$2*$J$5*$O72</f>
        <v>#N/A</v>
      </c>
      <c r="AJ72" s="70" t="e">
        <f aca="false">$AJ$7*$J$2*$J$5*$N72</f>
        <v>#N/A</v>
      </c>
      <c r="AK72" s="70" t="e">
        <f aca="false">$AJ$7*$J$2*$J$5*$O72</f>
        <v>#N/A</v>
      </c>
      <c r="AL72" s="70" t="e">
        <f aca="false">$AL$7*$J$2*$J$5*$N72</f>
        <v>#N/A</v>
      </c>
      <c r="AM72" s="70" t="e">
        <f aca="false">$AL$7*$J$3*$J$5*$O72</f>
        <v>#N/A</v>
      </c>
      <c r="AN72" s="70" t="e">
        <f aca="false">$AN$7*$J$2*$J$5*$N72</f>
        <v>#N/A</v>
      </c>
      <c r="AO72" s="70" t="e">
        <f aca="false">$AN$7*$J$3*$J$5*$O72</f>
        <v>#N/A</v>
      </c>
      <c r="AP72" s="70" t="e">
        <f aca="false">$AP$7*$J$2*$J$5*$N72</f>
        <v>#N/A</v>
      </c>
      <c r="AQ72" s="70" t="e">
        <f aca="false">$AN$7*$J$3*$J$5*$O72</f>
        <v>#N/A</v>
      </c>
      <c r="AR72" s="70" t="e">
        <f aca="false">$AR$7*$J$2*$J$5*$N72</f>
        <v>#N/A</v>
      </c>
      <c r="AS72" s="70" t="e">
        <f aca="false">$AR$7*$J$3*$J$5*$O72</f>
        <v>#N/A</v>
      </c>
      <c r="AT72" s="70" t="e">
        <f aca="false">$AT$7*$J$2*$J$5*$N72</f>
        <v>#N/A</v>
      </c>
      <c r="AU72" s="70" t="e">
        <f aca="false">$AT$7*$J$3*$J$5*$O72</f>
        <v>#N/A</v>
      </c>
      <c r="AV72" s="131" t="e">
        <f aca="false">SUM(AF72:AG72,AL72:AM72,AP72:AQ72)</f>
        <v>#N/A</v>
      </c>
      <c r="AW72" s="158" t="e">
        <f aca="false">SUM(AF72:AM72,AP72:AU72)</f>
        <v>#N/A</v>
      </c>
      <c r="AX72" s="131" t="e">
        <f aca="false">SUM(AF72:AU72)</f>
        <v>#N/A</v>
      </c>
      <c r="AY72" s="70" t="e">
        <f aca="false">$AY$7*$J$2*$J$5*$S72</f>
        <v>#N/A</v>
      </c>
      <c r="AZ72" s="70" t="e">
        <f aca="false">$AY$7*$J$3*$J$5*$T72</f>
        <v>#N/A</v>
      </c>
      <c r="BA72" s="70" t="e">
        <f aca="false">$BA$7*$J$2*$J$5*$S72</f>
        <v>#N/A</v>
      </c>
      <c r="BB72" s="70" t="e">
        <f aca="false">$BA$7*$J$3*$J$5*$T72</f>
        <v>#N/A</v>
      </c>
      <c r="BC72" s="70" t="e">
        <f aca="false">$BC$7*$J$2*$J$5*$S72</f>
        <v>#N/A</v>
      </c>
      <c r="BD72" s="70" t="e">
        <f aca="false">$BC$7*$J$3*$J$5*$T72</f>
        <v>#N/A</v>
      </c>
      <c r="BE72" s="70" t="e">
        <f aca="false">$BE$7*$J$2*$J$5*$S72</f>
        <v>#N/A</v>
      </c>
      <c r="BF72" s="70" t="e">
        <f aca="false">$BE$7*$J$3*$J$5*$T72</f>
        <v>#N/A</v>
      </c>
      <c r="BG72" s="70" t="e">
        <f aca="false">$BG$7*$J$2*$J$5*$S72</f>
        <v>#N/A</v>
      </c>
      <c r="BH72" s="70" t="e">
        <f aca="false">$BG$7*$J$3*$J$5*$T72</f>
        <v>#N/A</v>
      </c>
      <c r="BI72" s="70" t="e">
        <f aca="false">$BI$7*$J$2*$J$5*$S72</f>
        <v>#N/A</v>
      </c>
      <c r="BJ72" s="70" t="e">
        <f aca="false">$BI$7*$J$3*$J$5*$T72</f>
        <v>#N/A</v>
      </c>
      <c r="BK72" s="70" t="e">
        <f aca="false">$BK$7*$J$2*$J$5*$S72</f>
        <v>#N/A</v>
      </c>
      <c r="BL72" s="70" t="e">
        <f aca="false">$BK$7*$J$3*$J$5*$T72</f>
        <v>#N/A</v>
      </c>
      <c r="BM72" s="70" t="e">
        <f aca="false">$BM$7*$J$2*$J$5*$S72</f>
        <v>#N/A</v>
      </c>
      <c r="BN72" s="70" t="e">
        <f aca="false">$BM$7*$J$3*$J$5*$T72</f>
        <v>#N/A</v>
      </c>
      <c r="BO72" s="70" t="e">
        <f aca="false">$BO$7*$J$2*$J$5*$S72</f>
        <v>#N/A</v>
      </c>
      <c r="BP72" s="70" t="e">
        <f aca="false">$BO$7*$J$3*$J$5*$T72</f>
        <v>#N/A</v>
      </c>
      <c r="BQ72" s="70" t="e">
        <f aca="false">$BQ$7*$J$2*$J$5*$S72</f>
        <v>#N/A</v>
      </c>
      <c r="BR72" s="70" t="e">
        <f aca="false">$BQ$7*$J$3*$J$5*$T72</f>
        <v>#N/A</v>
      </c>
      <c r="BS72" s="70" t="e">
        <f aca="false">$BS$7*$J$2*$J$5*$S72</f>
        <v>#N/A</v>
      </c>
      <c r="BT72" s="70" t="e">
        <f aca="false">$BS$7*$J$3*$J$5*$T72</f>
        <v>#N/A</v>
      </c>
      <c r="BU72" s="70" t="e">
        <f aca="false">$BU$7*$J$2*$J$5*$S72</f>
        <v>#N/A</v>
      </c>
      <c r="BV72" s="70" t="e">
        <f aca="false">$BU$7*$J$3*$J$5*$T72</f>
        <v>#N/A</v>
      </c>
      <c r="BW72" s="382" t="e">
        <f aca="false">SUM(AY72:BF72,BI72:BL72)</f>
        <v>#N/A</v>
      </c>
      <c r="BX72" s="383" t="e">
        <f aca="false">SUM(AY72:BF72,BI72:BL72,BS72:BV72)</f>
        <v>#N/A</v>
      </c>
      <c r="BY72" s="25" t="e">
        <f aca="false">SUM(AY72:BV72)</f>
        <v>#N/A</v>
      </c>
      <c r="BZ72" s="70" t="e">
        <f aca="false">$BZ$7*$J$2*$J$5*$N72</f>
        <v>#N/A</v>
      </c>
      <c r="CA72" s="70" t="e">
        <f aca="false">$BZ$7*$J$3*$J$5*$O72</f>
        <v>#N/A</v>
      </c>
      <c r="CB72" s="70" t="e">
        <f aca="false">$CB$7*$J$2*$J$5*$N72</f>
        <v>#N/A</v>
      </c>
      <c r="CC72" s="70" t="e">
        <f aca="false">$CB$7*$J$3*$J$5*$O72</f>
        <v>#N/A</v>
      </c>
      <c r="CD72" s="70" t="e">
        <f aca="false">$CD$7*$J$2*$J$5*$N72</f>
        <v>#N/A</v>
      </c>
      <c r="CE72" s="70" t="e">
        <f aca="false">$CD$7*$J$3*$J$5*$O72</f>
        <v>#N/A</v>
      </c>
      <c r="CF72" s="131" t="e">
        <f aca="false">SUM(BZ72:CA72)</f>
        <v>#N/A</v>
      </c>
      <c r="CG72" s="383" t="e">
        <f aca="false">SUM(BZ72:CC72)</f>
        <v>#N/A</v>
      </c>
      <c r="CH72" s="131" t="e">
        <f aca="false">SUM(BZ72:CE72)</f>
        <v>#N/A</v>
      </c>
      <c r="CI72" s="70" t="e">
        <f aca="false">$CI$7*$J$2*$J$5*$AB72</f>
        <v>#N/A</v>
      </c>
      <c r="CJ72" s="70" t="e">
        <f aca="false">$CI$7*$J$3*$J$5*$AC72</f>
        <v>#N/A</v>
      </c>
      <c r="CK72" s="70" t="e">
        <f aca="false">$CK$7*$J$2*$J$5*$AB72</f>
        <v>#N/A</v>
      </c>
      <c r="CL72" s="70" t="e">
        <f aca="false">$CK$7*$J$3*$J$5*$AC72</f>
        <v>#N/A</v>
      </c>
      <c r="CM72" s="70" t="e">
        <f aca="false">$CM$7*$J$2*$J$5*$AB72</f>
        <v>#N/A</v>
      </c>
      <c r="CN72" s="70" t="e">
        <f aca="false">$CM$7*$J$3*$J$5*$AC72</f>
        <v>#N/A</v>
      </c>
      <c r="CO72" s="70" t="e">
        <f aca="false">$CO$7*$J$2*$J$5*$AB72</f>
        <v>#N/A</v>
      </c>
      <c r="CP72" s="70" t="e">
        <f aca="false">$CO$7*$J$3*$J$5*$AC72</f>
        <v>#N/A</v>
      </c>
      <c r="CQ72" s="70" t="e">
        <f aca="false">$CQ$7*$J$2*$J$5*$AB72</f>
        <v>#N/A</v>
      </c>
      <c r="CR72" s="70" t="e">
        <f aca="false">$CQ$7*$J$3*$J$5*$AC72</f>
        <v>#N/A</v>
      </c>
      <c r="CS72" s="70" t="e">
        <f aca="false">$CS$7*$J$2*$J$5*$AB72</f>
        <v>#N/A</v>
      </c>
      <c r="CT72" s="70" t="e">
        <f aca="false">$CS$7*$J$3*$J$5*$AC72</f>
        <v>#N/A</v>
      </c>
      <c r="CU72" s="70" t="e">
        <f aca="false">$CU$7*$J$2*$J$5*$AB72</f>
        <v>#N/A</v>
      </c>
      <c r="CV72" s="70" t="e">
        <f aca="false">$CU$7*$J$3*$J$5*$AC72</f>
        <v>#N/A</v>
      </c>
      <c r="CW72" s="70" t="e">
        <f aca="false">$CW$7*$J$2*$J$5*$AB72</f>
        <v>#N/A</v>
      </c>
      <c r="CX72" s="70" t="e">
        <f aca="false">$CW$7*$J$3*$J$5*$AC72</f>
        <v>#N/A</v>
      </c>
      <c r="CY72" s="70" t="e">
        <f aca="false">$CY$7*$J$2*$J$5*$AB72</f>
        <v>#N/A</v>
      </c>
      <c r="CZ72" s="70" t="e">
        <f aca="false">$CY$7*$J$3*$J$5*$AC72</f>
        <v>#N/A</v>
      </c>
      <c r="DA72" s="70" t="e">
        <f aca="false">$DA$7*$J$2*$J$5*$AB72</f>
        <v>#N/A</v>
      </c>
      <c r="DB72" s="70" t="e">
        <f aca="false">$DA$7*$J$3*$J$5*$AC72</f>
        <v>#N/A</v>
      </c>
      <c r="DC72" s="70"/>
      <c r="DD72" s="70"/>
      <c r="DE72" s="70" t="e">
        <f aca="false">$DF$7*$J$2*$J$5*$AB72</f>
        <v>#N/A</v>
      </c>
      <c r="DF72" s="70" t="e">
        <f aca="false">$DF$7*$J$3*$J$5*$AC72</f>
        <v>#N/A</v>
      </c>
      <c r="DG72" s="70" t="e">
        <f aca="false">$DG$7*$J$2*$J$5*$AB72</f>
        <v>#N/A</v>
      </c>
      <c r="DH72" s="70" t="e">
        <f aca="false">$DG$7*$J$3*$J$5*$AC72</f>
        <v>#N/A</v>
      </c>
      <c r="DI72" s="70" t="e">
        <f aca="false">$DI$7*$J$2*$J$5*$AB72</f>
        <v>#N/A</v>
      </c>
      <c r="DJ72" s="70" t="e">
        <f aca="false">$DI$7*$J$3*$J$5*$AC72</f>
        <v>#N/A</v>
      </c>
      <c r="DK72" s="70" t="e">
        <f aca="false">$DK$7*$J$2*$J$5*$AB72</f>
        <v>#N/A</v>
      </c>
      <c r="DL72" s="70" t="e">
        <f aca="false">$DK$7*$J$3*$J$5*$AC72</f>
        <v>#N/A</v>
      </c>
      <c r="DM72" s="70" t="e">
        <f aca="false">$DM$7*$J$2*$J$5*$AB72</f>
        <v>#N/A</v>
      </c>
      <c r="DN72" s="70" t="e">
        <f aca="false">$DM$7*$J$3*$J$5*$AC72</f>
        <v>#N/A</v>
      </c>
      <c r="DO72" s="70" t="e">
        <f aca="false">$DO$7*$J$2*$J$5*$AB72</f>
        <v>#N/A</v>
      </c>
      <c r="DP72" s="70" t="e">
        <f aca="false">$DO$7*$J$3*$J$5*$AC72</f>
        <v>#N/A</v>
      </c>
      <c r="DQ72" s="70" t="e">
        <f aca="false">$DQ$7*$J$2*$J$5*$AB72</f>
        <v>#N/A</v>
      </c>
      <c r="DR72" s="70" t="e">
        <f aca="false">$DQ$7*$J$3*$J$5*$AC72</f>
        <v>#N/A</v>
      </c>
      <c r="DS72" s="131" t="e">
        <f aca="false">SUM(CI72:CR72,CW72:CX72,DG72:DH72)</f>
        <v>#N/A</v>
      </c>
      <c r="DT72" s="25" t="e">
        <f aca="false">SUM(CI72:CZ72,DC72:DL72)</f>
        <v>#N/A</v>
      </c>
      <c r="DU72" s="131" t="e">
        <f aca="false">SUM(CI72:DR72)</f>
        <v>#N/A</v>
      </c>
      <c r="DZ72" s="70" t="e">
        <f aca="false">$DZ$7*$J$2*$J$5*$AB72</f>
        <v>#N/A</v>
      </c>
      <c r="EA72" s="70" t="e">
        <f aca="false">$DZ$7*$J$3*$J$5*$AC72</f>
        <v>#N/A</v>
      </c>
      <c r="EB72" s="70" t="e">
        <f aca="false">$EB$7*$J$2*$J$5*$AB72</f>
        <v>#N/A</v>
      </c>
      <c r="EC72" s="70" t="e">
        <f aca="false">$EB$7*$J$3*$J$5*$AC72</f>
        <v>#N/A</v>
      </c>
      <c r="ED72" s="70" t="e">
        <f aca="false">$ED$7*$J$2*$J$5*$AB72</f>
        <v>#N/A</v>
      </c>
      <c r="EE72" s="70" t="e">
        <f aca="false">$ED$7*$J$3*$J$5*$AC72</f>
        <v>#N/A</v>
      </c>
      <c r="EF72" s="70" t="e">
        <f aca="false">$EF$7*$J$2*$J$5*$AB72</f>
        <v>#N/A</v>
      </c>
      <c r="EG72" s="70" t="e">
        <f aca="false">$EF$7*$J$3*$J$5*$AC72</f>
        <v>#N/A</v>
      </c>
      <c r="EH72" s="70" t="e">
        <f aca="false">$EH$7*$J$2*$J$5*$AB72</f>
        <v>#N/A</v>
      </c>
      <c r="EI72" s="70" t="e">
        <f aca="false">$EH$7*$J$3*$J$5*$AC72</f>
        <v>#N/A</v>
      </c>
      <c r="EJ72" s="70" t="e">
        <f aca="false">$EJ$7*$J$2*$J$5*$AB72</f>
        <v>#N/A</v>
      </c>
      <c r="EK72" s="70" t="e">
        <f aca="false">$EJ$7*$J$3*$J$5*$AC72</f>
        <v>#N/A</v>
      </c>
      <c r="EL72" s="70" t="e">
        <f aca="false">$EL$7*$J$2*$J$5*$AB72</f>
        <v>#N/A</v>
      </c>
      <c r="EM72" s="70" t="e">
        <f aca="false">$EL$7*$J$3*$J$5*$AC72</f>
        <v>#N/A</v>
      </c>
      <c r="EN72" s="131" t="e">
        <f aca="false">SUM(EB72:EC72)</f>
        <v>#N/A</v>
      </c>
      <c r="EO72" s="25" t="e">
        <f aca="false">SUM(EB72:EE72,EJ72:EM72)</f>
        <v>#N/A</v>
      </c>
      <c r="EP72" s="25" t="e">
        <f aca="false">SUM(DZ72:EM72)</f>
        <v>#N/A</v>
      </c>
    </row>
    <row r="73" customFormat="false" ht="11.25" hidden="false" customHeight="false" outlineLevel="0" collapsed="false">
      <c r="A73" s="51" t="e">
        <f aca="false">VLOOKUP($D73,Curves!$A$2:$I$1700,9)</f>
        <v>#N/A</v>
      </c>
      <c r="B73" s="83" t="e">
        <f aca="false">(1+($A73/2))^(-2*($D73-$A$1)/365.25)</f>
        <v>#N/A</v>
      </c>
      <c r="C73" s="83" t="n">
        <f aca="false">D74-D73</f>
        <v>30</v>
      </c>
      <c r="D73" s="374" t="n">
        <v>38869</v>
      </c>
      <c r="E73" s="375" t="e">
        <f aca="false">VLOOKUP($D73,Curves!$A$2:$H$1700,2)*$B73</f>
        <v>#N/A</v>
      </c>
      <c r="F73" s="51" t="e">
        <f aca="false">VLOOKUP($D73,Curves!$A$2:$H$1700,3)*$B73</f>
        <v>#N/A</v>
      </c>
      <c r="G73" s="51" t="e">
        <f aca="false">VLOOKUP($D73,Curves!$A$2:$H$1700,7)*$B73</f>
        <v>#N/A</v>
      </c>
      <c r="H73" s="51" t="e">
        <f aca="false">VLOOKUP($D73,Curves!$A$2:$H$1700,5)*$B73</f>
        <v>#N/A</v>
      </c>
      <c r="I73" s="51" t="e">
        <f aca="false">VLOOKUP($D73,Curves!$A$2:$H$1700,4)*$B73</f>
        <v>#N/A</v>
      </c>
      <c r="J73" s="376" t="e">
        <f aca="false">VLOOKUP($D73,Curves!$A$2:$H$1700,8)*$B73</f>
        <v>#N/A</v>
      </c>
      <c r="K73" s="51" t="e">
        <f aca="false">($E73+$I73)*$J$5+$J$4</f>
        <v>#N/A</v>
      </c>
      <c r="L73" s="377" t="e">
        <f aca="false">VLOOKUP($D73,Curves!$N$2:$T$2600,2)*$B73</f>
        <v>#N/A</v>
      </c>
      <c r="M73" s="241" t="e">
        <f aca="false">VLOOKUP($D73,Curves!$N$2:$T$2600,3)*$B73</f>
        <v>#N/A</v>
      </c>
      <c r="N73" s="378" t="e">
        <f aca="false">IF($K73&lt;$L73,1,0)</f>
        <v>#N/A</v>
      </c>
      <c r="O73" s="379" t="e">
        <f aca="false">IF($K73&lt;$M73,1,0)</f>
        <v>#N/A</v>
      </c>
      <c r="P73" s="375" t="e">
        <f aca="false">($E73+J73)*$J$5+$J$4</f>
        <v>#N/A</v>
      </c>
      <c r="Q73" s="377" t="e">
        <f aca="false">VLOOKUP($D73,Curves!$N$2:$T$2600,4)*$B73</f>
        <v>#N/A</v>
      </c>
      <c r="R73" s="241" t="e">
        <f aca="false">VLOOKUP($D73,Curves!$N$2:$T$2600,5)*$B73</f>
        <v>#N/A</v>
      </c>
      <c r="S73" s="378" t="e">
        <f aca="false">IF($P73&lt;$Q73,1,0)</f>
        <v>#N/A</v>
      </c>
      <c r="T73" s="379" t="e">
        <f aca="false">IF($P73&lt;$R73,1,0)</f>
        <v>#N/A</v>
      </c>
      <c r="U73" s="380" t="e">
        <f aca="false">($E73+G73)*$J$5+$J$4</f>
        <v>#N/A</v>
      </c>
      <c r="V73" s="380" t="e">
        <f aca="false">($E73+H73)*$J$5+$J$4</f>
        <v>#N/A</v>
      </c>
      <c r="W73" s="380" t="e">
        <f aca="false">($E73+I73)*$J$5+$J$4</f>
        <v>#N/A</v>
      </c>
      <c r="X73" s="269" t="e">
        <f aca="false">VLOOKUP($D73,[5]CurveFetch!$D$8:$S$13000,16,0)*$B73</f>
        <v>#N/A</v>
      </c>
      <c r="Y73" s="241" t="e">
        <f aca="false">VLOOKUP($D73,Curves!$N$2:$T$2600,7)*$B73</f>
        <v>#N/A</v>
      </c>
      <c r="Z73" s="381" t="e">
        <f aca="false">IF($U73&lt;$X73,1,0)</f>
        <v>#N/A</v>
      </c>
      <c r="AA73" s="378" t="e">
        <f aca="false">IF($U73&lt;$Y73,1,0)</f>
        <v>#N/A</v>
      </c>
      <c r="AB73" s="378" t="e">
        <f aca="false">IF($V73&lt;$X73,1,0)</f>
        <v>#N/A</v>
      </c>
      <c r="AC73" s="378" t="e">
        <f aca="false">IF($V73&lt;$X73,1,0)</f>
        <v>#N/A</v>
      </c>
      <c r="AD73" s="378" t="e">
        <f aca="false">IF($W73&lt;$X73,1,0)</f>
        <v>#N/A</v>
      </c>
      <c r="AE73" s="379" t="e">
        <f aca="false">IF($W73&lt;$Y73,1,0)</f>
        <v>#N/A</v>
      </c>
      <c r="AF73" s="70" t="e">
        <f aca="false">$AF$7*$J$2*$J$5*$N73</f>
        <v>#N/A</v>
      </c>
      <c r="AG73" s="70" t="e">
        <f aca="false">$AF$7*$J$2*$J$5*$O73</f>
        <v>#N/A</v>
      </c>
      <c r="AH73" s="70" t="e">
        <f aca="false">$AH$7*$J$2*$J$5*$N73</f>
        <v>#N/A</v>
      </c>
      <c r="AI73" s="70" t="e">
        <f aca="false">$AH$7*$J$2*$J$5*$O73</f>
        <v>#N/A</v>
      </c>
      <c r="AJ73" s="70" t="e">
        <f aca="false">$AJ$7*$J$2*$J$5*$N73</f>
        <v>#N/A</v>
      </c>
      <c r="AK73" s="70" t="e">
        <f aca="false">$AJ$7*$J$2*$J$5*$O73</f>
        <v>#N/A</v>
      </c>
      <c r="AL73" s="70" t="e">
        <f aca="false">$AL$7*$J$2*$J$5*$N73</f>
        <v>#N/A</v>
      </c>
      <c r="AM73" s="70" t="e">
        <f aca="false">$AL$7*$J$3*$J$5*$O73</f>
        <v>#N/A</v>
      </c>
      <c r="AN73" s="70" t="e">
        <f aca="false">$AN$7*$J$2*$J$5*$N73</f>
        <v>#N/A</v>
      </c>
      <c r="AO73" s="70" t="e">
        <f aca="false">$AN$7*$J$3*$J$5*$O73</f>
        <v>#N/A</v>
      </c>
      <c r="AP73" s="70" t="e">
        <f aca="false">$AP$7*$J$2*$J$5*$N73</f>
        <v>#N/A</v>
      </c>
      <c r="AQ73" s="70" t="e">
        <f aca="false">$AN$7*$J$3*$J$5*$O73</f>
        <v>#N/A</v>
      </c>
      <c r="AR73" s="70" t="e">
        <f aca="false">$AR$7*$J$2*$J$5*$N73</f>
        <v>#N/A</v>
      </c>
      <c r="AS73" s="70" t="e">
        <f aca="false">$AR$7*$J$3*$J$5*$O73</f>
        <v>#N/A</v>
      </c>
      <c r="AT73" s="70" t="e">
        <f aca="false">$AT$7*$J$2*$J$5*$N73</f>
        <v>#N/A</v>
      </c>
      <c r="AU73" s="70" t="e">
        <f aca="false">$AT$7*$J$3*$J$5*$O73</f>
        <v>#N/A</v>
      </c>
      <c r="AV73" s="131" t="e">
        <f aca="false">SUM(AF73:AG73,AL73:AM73,AP73:AQ73)</f>
        <v>#N/A</v>
      </c>
      <c r="AW73" s="158" t="e">
        <f aca="false">SUM(AF73:AM73,AP73:AU73)</f>
        <v>#N/A</v>
      </c>
      <c r="AX73" s="131" t="e">
        <f aca="false">SUM(AF73:AU73)</f>
        <v>#N/A</v>
      </c>
      <c r="AY73" s="70" t="e">
        <f aca="false">$AY$7*$J$2*$J$5*$S73</f>
        <v>#N/A</v>
      </c>
      <c r="AZ73" s="70" t="e">
        <f aca="false">$AY$7*$J$3*$J$5*$T73</f>
        <v>#N/A</v>
      </c>
      <c r="BA73" s="70" t="e">
        <f aca="false">$BA$7*$J$2*$J$5*$S73</f>
        <v>#N/A</v>
      </c>
      <c r="BB73" s="70" t="e">
        <f aca="false">$BA$7*$J$3*$J$5*$T73</f>
        <v>#N/A</v>
      </c>
      <c r="BC73" s="70" t="e">
        <f aca="false">$BC$7*$J$2*$J$5*$S73</f>
        <v>#N/A</v>
      </c>
      <c r="BD73" s="70" t="e">
        <f aca="false">$BC$7*$J$3*$J$5*$T73</f>
        <v>#N/A</v>
      </c>
      <c r="BE73" s="70" t="e">
        <f aca="false">$BE$7*$J$2*$J$5*$S73</f>
        <v>#N/A</v>
      </c>
      <c r="BF73" s="70" t="e">
        <f aca="false">$BE$7*$J$3*$J$5*$T73</f>
        <v>#N/A</v>
      </c>
      <c r="BG73" s="70" t="e">
        <f aca="false">$BG$7*$J$2*$J$5*$S73</f>
        <v>#N/A</v>
      </c>
      <c r="BH73" s="70" t="e">
        <f aca="false">$BG$7*$J$3*$J$5*$T73</f>
        <v>#N/A</v>
      </c>
      <c r="BI73" s="70" t="e">
        <f aca="false">$BI$7*$J$2*$J$5*$S73</f>
        <v>#N/A</v>
      </c>
      <c r="BJ73" s="70" t="e">
        <f aca="false">$BI$7*$J$3*$J$5*$T73</f>
        <v>#N/A</v>
      </c>
      <c r="BK73" s="70" t="e">
        <f aca="false">$BK$7*$J$2*$J$5*$S73</f>
        <v>#N/A</v>
      </c>
      <c r="BL73" s="70" t="e">
        <f aca="false">$BK$7*$J$3*$J$5*$T73</f>
        <v>#N/A</v>
      </c>
      <c r="BM73" s="70" t="e">
        <f aca="false">$BM$7*$J$2*$J$5*$S73</f>
        <v>#N/A</v>
      </c>
      <c r="BN73" s="70" t="e">
        <f aca="false">$BM$7*$J$3*$J$5*$T73</f>
        <v>#N/A</v>
      </c>
      <c r="BO73" s="70" t="e">
        <f aca="false">$BO$7*$J$2*$J$5*$S73</f>
        <v>#N/A</v>
      </c>
      <c r="BP73" s="70" t="e">
        <f aca="false">$BO$7*$J$3*$J$5*$T73</f>
        <v>#N/A</v>
      </c>
      <c r="BQ73" s="70" t="e">
        <f aca="false">$BQ$7*$J$2*$J$5*$S73</f>
        <v>#N/A</v>
      </c>
      <c r="BR73" s="70" t="e">
        <f aca="false">$BQ$7*$J$3*$J$5*$T73</f>
        <v>#N/A</v>
      </c>
      <c r="BS73" s="70" t="e">
        <f aca="false">$BS$7*$J$2*$J$5*$S73</f>
        <v>#N/A</v>
      </c>
      <c r="BT73" s="70" t="e">
        <f aca="false">$BS$7*$J$3*$J$5*$T73</f>
        <v>#N/A</v>
      </c>
      <c r="BU73" s="70" t="e">
        <f aca="false">$BU$7*$J$2*$J$5*$S73</f>
        <v>#N/A</v>
      </c>
      <c r="BV73" s="70" t="e">
        <f aca="false">$BU$7*$J$3*$J$5*$T73</f>
        <v>#N/A</v>
      </c>
      <c r="BW73" s="382" t="e">
        <f aca="false">SUM(AY73:BF73,BI73:BL73)</f>
        <v>#N/A</v>
      </c>
      <c r="BX73" s="383" t="e">
        <f aca="false">SUM(AY73:BF73,BI73:BL73,BS73:BV73)</f>
        <v>#N/A</v>
      </c>
      <c r="BY73" s="25" t="e">
        <f aca="false">SUM(AY73:BV73)</f>
        <v>#N/A</v>
      </c>
      <c r="BZ73" s="70" t="e">
        <f aca="false">$BZ$7*$J$2*$J$5*$N73</f>
        <v>#N/A</v>
      </c>
      <c r="CA73" s="70" t="e">
        <f aca="false">$BZ$7*$J$3*$J$5*$O73</f>
        <v>#N/A</v>
      </c>
      <c r="CB73" s="70" t="e">
        <f aca="false">$CB$7*$J$2*$J$5*$N73</f>
        <v>#N/A</v>
      </c>
      <c r="CC73" s="70" t="e">
        <f aca="false">$CB$7*$J$3*$J$5*$O73</f>
        <v>#N/A</v>
      </c>
      <c r="CD73" s="70" t="e">
        <f aca="false">$CD$7*$J$2*$J$5*$N73</f>
        <v>#N/A</v>
      </c>
      <c r="CE73" s="70" t="e">
        <f aca="false">$CD$7*$J$3*$J$5*$O73</f>
        <v>#N/A</v>
      </c>
      <c r="CF73" s="131" t="e">
        <f aca="false">SUM(BZ73:CA73)</f>
        <v>#N/A</v>
      </c>
      <c r="CG73" s="383" t="e">
        <f aca="false">SUM(BZ73:CC73)</f>
        <v>#N/A</v>
      </c>
      <c r="CH73" s="131" t="e">
        <f aca="false">SUM(BZ73:CE73)</f>
        <v>#N/A</v>
      </c>
      <c r="CI73" s="70" t="e">
        <f aca="false">$CI$7*$J$2*$J$5*$AB73</f>
        <v>#N/A</v>
      </c>
      <c r="CJ73" s="70" t="e">
        <f aca="false">$CI$7*$J$3*$J$5*$AC73</f>
        <v>#N/A</v>
      </c>
      <c r="CK73" s="70" t="e">
        <f aca="false">$CK$7*$J$2*$J$5*$AB73</f>
        <v>#N/A</v>
      </c>
      <c r="CL73" s="70" t="e">
        <f aca="false">$CK$7*$J$3*$J$5*$AC73</f>
        <v>#N/A</v>
      </c>
      <c r="CM73" s="70" t="e">
        <f aca="false">$CM$7*$J$2*$J$5*$AB73</f>
        <v>#N/A</v>
      </c>
      <c r="CN73" s="70" t="e">
        <f aca="false">$CM$7*$J$3*$J$5*$AC73</f>
        <v>#N/A</v>
      </c>
      <c r="CO73" s="70" t="e">
        <f aca="false">$CO$7*$J$2*$J$5*$AB73</f>
        <v>#N/A</v>
      </c>
      <c r="CP73" s="70" t="e">
        <f aca="false">$CO$7*$J$3*$J$5*$AC73</f>
        <v>#N/A</v>
      </c>
      <c r="CQ73" s="70" t="e">
        <f aca="false">$CQ$7*$J$2*$J$5*$AB73</f>
        <v>#N/A</v>
      </c>
      <c r="CR73" s="70" t="e">
        <f aca="false">$CQ$7*$J$3*$J$5*$AC73</f>
        <v>#N/A</v>
      </c>
      <c r="CS73" s="70" t="e">
        <f aca="false">$CS$7*$J$2*$J$5*$AB73</f>
        <v>#N/A</v>
      </c>
      <c r="CT73" s="70" t="e">
        <f aca="false">$CS$7*$J$3*$J$5*$AC73</f>
        <v>#N/A</v>
      </c>
      <c r="CU73" s="70" t="e">
        <f aca="false">$CU$7*$J$2*$J$5*$AB73</f>
        <v>#N/A</v>
      </c>
      <c r="CV73" s="70" t="e">
        <f aca="false">$CU$7*$J$3*$J$5*$AC73</f>
        <v>#N/A</v>
      </c>
      <c r="CW73" s="70" t="e">
        <f aca="false">$CW$7*$J$2*$J$5*$AB73</f>
        <v>#N/A</v>
      </c>
      <c r="CX73" s="70" t="e">
        <f aca="false">$CW$7*$J$3*$J$5*$AC73</f>
        <v>#N/A</v>
      </c>
      <c r="CY73" s="70" t="e">
        <f aca="false">$CY$7*$J$2*$J$5*$AB73</f>
        <v>#N/A</v>
      </c>
      <c r="CZ73" s="70" t="e">
        <f aca="false">$CY$7*$J$3*$J$5*$AC73</f>
        <v>#N/A</v>
      </c>
      <c r="DA73" s="70" t="e">
        <f aca="false">$DA$7*$J$2*$J$5*$AB73</f>
        <v>#N/A</v>
      </c>
      <c r="DB73" s="70" t="e">
        <f aca="false">$DA$7*$J$3*$J$5*$AC73</f>
        <v>#N/A</v>
      </c>
      <c r="DC73" s="70"/>
      <c r="DD73" s="70"/>
      <c r="DE73" s="70" t="e">
        <f aca="false">$DF$7*$J$2*$J$5*$AB73</f>
        <v>#N/A</v>
      </c>
      <c r="DF73" s="70" t="e">
        <f aca="false">$DF$7*$J$3*$J$5*$AC73</f>
        <v>#N/A</v>
      </c>
      <c r="DG73" s="70" t="e">
        <f aca="false">$DG$7*$J$2*$J$5*$AB73</f>
        <v>#N/A</v>
      </c>
      <c r="DH73" s="70" t="e">
        <f aca="false">$DG$7*$J$3*$J$5*$AC73</f>
        <v>#N/A</v>
      </c>
      <c r="DI73" s="70" t="e">
        <f aca="false">$DI$7*$J$2*$J$5*$AB73</f>
        <v>#N/A</v>
      </c>
      <c r="DJ73" s="70" t="e">
        <f aca="false">$DI$7*$J$3*$J$5*$AC73</f>
        <v>#N/A</v>
      </c>
      <c r="DK73" s="70" t="e">
        <f aca="false">$DK$7*$J$2*$J$5*$AB73</f>
        <v>#N/A</v>
      </c>
      <c r="DL73" s="70" t="e">
        <f aca="false">$DK$7*$J$3*$J$5*$AC73</f>
        <v>#N/A</v>
      </c>
      <c r="DM73" s="70" t="e">
        <f aca="false">$DM$7*$J$2*$J$5*$AB73</f>
        <v>#N/A</v>
      </c>
      <c r="DN73" s="70" t="e">
        <f aca="false">$DM$7*$J$3*$J$5*$AC73</f>
        <v>#N/A</v>
      </c>
      <c r="DO73" s="70" t="e">
        <f aca="false">$DO$7*$J$2*$J$5*$AB73</f>
        <v>#N/A</v>
      </c>
      <c r="DP73" s="70" t="e">
        <f aca="false">$DO$7*$J$3*$J$5*$AC73</f>
        <v>#N/A</v>
      </c>
      <c r="DQ73" s="70" t="e">
        <f aca="false">$DQ$7*$J$2*$J$5*$AB73</f>
        <v>#N/A</v>
      </c>
      <c r="DR73" s="70" t="e">
        <f aca="false">$DQ$7*$J$3*$J$5*$AC73</f>
        <v>#N/A</v>
      </c>
      <c r="DS73" s="131" t="e">
        <f aca="false">SUM(CI73:CR73,CW73:CX73,DG73:DH73)</f>
        <v>#N/A</v>
      </c>
      <c r="DT73" s="25" t="e">
        <f aca="false">SUM(CI73:CZ73,DC73:DL73)</f>
        <v>#N/A</v>
      </c>
      <c r="DU73" s="131" t="e">
        <f aca="false">SUM(CI73:DR73)</f>
        <v>#N/A</v>
      </c>
      <c r="DZ73" s="70" t="e">
        <f aca="false">$DZ$7*$J$2*$J$5*$AB73</f>
        <v>#N/A</v>
      </c>
      <c r="EA73" s="70" t="e">
        <f aca="false">$DZ$7*$J$3*$J$5*$AC73</f>
        <v>#N/A</v>
      </c>
      <c r="EB73" s="70" t="e">
        <f aca="false">$EB$7*$J$2*$J$5*$AB73</f>
        <v>#N/A</v>
      </c>
      <c r="EC73" s="70" t="e">
        <f aca="false">$EB$7*$J$3*$J$5*$AC73</f>
        <v>#N/A</v>
      </c>
      <c r="ED73" s="70" t="e">
        <f aca="false">$ED$7*$J$2*$J$5*$AB73</f>
        <v>#N/A</v>
      </c>
      <c r="EE73" s="70" t="e">
        <f aca="false">$ED$7*$J$3*$J$5*$AC73</f>
        <v>#N/A</v>
      </c>
      <c r="EF73" s="70" t="e">
        <f aca="false">$EF$7*$J$2*$J$5*$AB73</f>
        <v>#N/A</v>
      </c>
      <c r="EG73" s="70" t="e">
        <f aca="false">$EF$7*$J$3*$J$5*$AC73</f>
        <v>#N/A</v>
      </c>
      <c r="EH73" s="70" t="e">
        <f aca="false">$EH$7*$J$2*$J$5*$AB73</f>
        <v>#N/A</v>
      </c>
      <c r="EI73" s="70" t="e">
        <f aca="false">$EH$7*$J$3*$J$5*$AC73</f>
        <v>#N/A</v>
      </c>
      <c r="EJ73" s="70" t="e">
        <f aca="false">$EJ$7*$J$2*$J$5*$AB73</f>
        <v>#N/A</v>
      </c>
      <c r="EK73" s="70" t="e">
        <f aca="false">$EJ$7*$J$3*$J$5*$AC73</f>
        <v>#N/A</v>
      </c>
      <c r="EL73" s="70" t="e">
        <f aca="false">$EL$7*$J$2*$J$5*$AB73</f>
        <v>#N/A</v>
      </c>
      <c r="EM73" s="70" t="e">
        <f aca="false">$EL$7*$J$3*$J$5*$AC73</f>
        <v>#N/A</v>
      </c>
      <c r="EN73" s="131" t="e">
        <f aca="false">SUM(EB73:EC73)</f>
        <v>#N/A</v>
      </c>
      <c r="EO73" s="25" t="e">
        <f aca="false">SUM(EB73:EE73,EJ73:EM73)</f>
        <v>#N/A</v>
      </c>
      <c r="EP73" s="25" t="e">
        <f aca="false">SUM(DZ73:EM73)</f>
        <v>#N/A</v>
      </c>
    </row>
    <row r="74" customFormat="false" ht="11.25" hidden="false" customHeight="false" outlineLevel="0" collapsed="false">
      <c r="A74" s="51" t="e">
        <f aca="false">VLOOKUP($D74,Curves!$A$2:$I$1700,9)</f>
        <v>#N/A</v>
      </c>
      <c r="B74" s="83" t="e">
        <f aca="false">(1+($A74/2))^(-2*($D74-$A$1)/365.25)</f>
        <v>#N/A</v>
      </c>
      <c r="C74" s="83" t="n">
        <f aca="false">D75-D74</f>
        <v>31</v>
      </c>
      <c r="D74" s="374" t="n">
        <v>38899</v>
      </c>
      <c r="E74" s="375" t="e">
        <f aca="false">VLOOKUP($D74,Curves!$A$2:$H$1700,2)*$B74</f>
        <v>#N/A</v>
      </c>
      <c r="F74" s="51" t="e">
        <f aca="false">VLOOKUP($D74,Curves!$A$2:$H$1700,3)*$B74</f>
        <v>#N/A</v>
      </c>
      <c r="G74" s="51" t="e">
        <f aca="false">VLOOKUP($D74,Curves!$A$2:$H$1700,7)*$B74</f>
        <v>#N/A</v>
      </c>
      <c r="H74" s="51" t="e">
        <f aca="false">VLOOKUP($D74,Curves!$A$2:$H$1700,5)*$B74</f>
        <v>#N/A</v>
      </c>
      <c r="I74" s="51" t="e">
        <f aca="false">VLOOKUP($D74,Curves!$A$2:$H$1700,4)*$B74</f>
        <v>#N/A</v>
      </c>
      <c r="J74" s="376" t="e">
        <f aca="false">VLOOKUP($D74,Curves!$A$2:$H$1700,8)*$B74</f>
        <v>#N/A</v>
      </c>
      <c r="K74" s="51" t="e">
        <f aca="false">($E74+$I74)*$J$5+$J$4</f>
        <v>#N/A</v>
      </c>
      <c r="L74" s="377" t="e">
        <f aca="false">VLOOKUP($D74,Curves!$N$2:$T$2600,2)*$B74</f>
        <v>#N/A</v>
      </c>
      <c r="M74" s="241" t="e">
        <f aca="false">VLOOKUP($D74,Curves!$N$2:$T$2600,3)*$B74</f>
        <v>#N/A</v>
      </c>
      <c r="N74" s="378" t="e">
        <f aca="false">IF($K74&lt;$L74,1,0)</f>
        <v>#N/A</v>
      </c>
      <c r="O74" s="379" t="e">
        <f aca="false">IF($K74&lt;$M74,1,0)</f>
        <v>#N/A</v>
      </c>
      <c r="P74" s="375" t="e">
        <f aca="false">($E74+J74)*$J$5+$J$4</f>
        <v>#N/A</v>
      </c>
      <c r="Q74" s="377" t="e">
        <f aca="false">VLOOKUP($D74,Curves!$N$2:$T$2600,4)*$B74</f>
        <v>#N/A</v>
      </c>
      <c r="R74" s="241" t="e">
        <f aca="false">VLOOKUP($D74,Curves!$N$2:$T$2600,5)*$B74</f>
        <v>#N/A</v>
      </c>
      <c r="S74" s="378" t="e">
        <f aca="false">IF($P74&lt;$Q74,1,0)</f>
        <v>#N/A</v>
      </c>
      <c r="T74" s="379" t="e">
        <f aca="false">IF($P74&lt;$R74,1,0)</f>
        <v>#N/A</v>
      </c>
      <c r="U74" s="380" t="e">
        <f aca="false">($E74+G74)*$J$5+$J$4</f>
        <v>#N/A</v>
      </c>
      <c r="V74" s="380" t="e">
        <f aca="false">($E74+H74)*$J$5+$J$4</f>
        <v>#N/A</v>
      </c>
      <c r="W74" s="380" t="e">
        <f aca="false">($E74+I74)*$J$5+$J$4</f>
        <v>#N/A</v>
      </c>
      <c r="X74" s="269" t="e">
        <f aca="false">VLOOKUP($D74,[5]CurveFetch!$D$8:$S$13000,16,0)*$B74</f>
        <v>#N/A</v>
      </c>
      <c r="Y74" s="241" t="e">
        <f aca="false">VLOOKUP($D74,Curves!$N$2:$T$2600,7)*$B74</f>
        <v>#N/A</v>
      </c>
      <c r="Z74" s="381" t="e">
        <f aca="false">IF($U74&lt;$X74,1,0)</f>
        <v>#N/A</v>
      </c>
      <c r="AA74" s="378" t="e">
        <f aca="false">IF($U74&lt;$Y74,1,0)</f>
        <v>#N/A</v>
      </c>
      <c r="AB74" s="378" t="e">
        <f aca="false">IF($V74&lt;$X74,1,0)</f>
        <v>#N/A</v>
      </c>
      <c r="AC74" s="378" t="e">
        <f aca="false">IF($V74&lt;$X74,1,0)</f>
        <v>#N/A</v>
      </c>
      <c r="AD74" s="378" t="e">
        <f aca="false">IF($W74&lt;$X74,1,0)</f>
        <v>#N/A</v>
      </c>
      <c r="AE74" s="379" t="e">
        <f aca="false">IF($W74&lt;$Y74,1,0)</f>
        <v>#N/A</v>
      </c>
      <c r="AF74" s="70" t="e">
        <f aca="false">$AF$7*$J$2*$J$5*$N74</f>
        <v>#N/A</v>
      </c>
      <c r="AG74" s="70" t="e">
        <f aca="false">$AF$7*$J$2*$J$5*$O74</f>
        <v>#N/A</v>
      </c>
      <c r="AH74" s="70" t="e">
        <f aca="false">$AH$7*$J$2*$J$5*$N74</f>
        <v>#N/A</v>
      </c>
      <c r="AI74" s="70" t="e">
        <f aca="false">$AH$7*$J$2*$J$5*$O74</f>
        <v>#N/A</v>
      </c>
      <c r="AJ74" s="70" t="e">
        <f aca="false">$AJ$7*$J$2*$J$5*$N74</f>
        <v>#N/A</v>
      </c>
      <c r="AK74" s="70" t="e">
        <f aca="false">$AJ$7*$J$2*$J$5*$O74</f>
        <v>#N/A</v>
      </c>
      <c r="AL74" s="70" t="e">
        <f aca="false">$AL$7*$J$2*$J$5*$N74</f>
        <v>#N/A</v>
      </c>
      <c r="AM74" s="70" t="e">
        <f aca="false">$AL$7*$J$3*$J$5*$O74</f>
        <v>#N/A</v>
      </c>
      <c r="AN74" s="70" t="e">
        <f aca="false">$AN$7*$J$2*$J$5*$N74</f>
        <v>#N/A</v>
      </c>
      <c r="AO74" s="70" t="e">
        <f aca="false">$AN$7*$J$3*$J$5*$O74</f>
        <v>#N/A</v>
      </c>
      <c r="AP74" s="70" t="e">
        <f aca="false">$AP$7*$J$2*$J$5*$N74</f>
        <v>#N/A</v>
      </c>
      <c r="AQ74" s="70" t="e">
        <f aca="false">$AN$7*$J$3*$J$5*$O74</f>
        <v>#N/A</v>
      </c>
      <c r="AR74" s="70" t="e">
        <f aca="false">$AR$7*$J$2*$J$5*$N74</f>
        <v>#N/A</v>
      </c>
      <c r="AS74" s="70" t="e">
        <f aca="false">$AR$7*$J$3*$J$5*$O74</f>
        <v>#N/A</v>
      </c>
      <c r="AT74" s="70" t="e">
        <f aca="false">$AT$7*$J$2*$J$5*$N74</f>
        <v>#N/A</v>
      </c>
      <c r="AU74" s="70" t="e">
        <f aca="false">$AT$7*$J$3*$J$5*$O74</f>
        <v>#N/A</v>
      </c>
      <c r="AV74" s="131" t="e">
        <f aca="false">SUM(AF74:AG74,AL74:AM74,AP74:AQ74)</f>
        <v>#N/A</v>
      </c>
      <c r="AW74" s="158" t="e">
        <f aca="false">SUM(AF74:AM74,AP74:AU74)</f>
        <v>#N/A</v>
      </c>
      <c r="AX74" s="131" t="e">
        <f aca="false">SUM(AF74:AU74)</f>
        <v>#N/A</v>
      </c>
      <c r="AY74" s="70" t="e">
        <f aca="false">$AY$7*$J$2*$J$5*$S74</f>
        <v>#N/A</v>
      </c>
      <c r="AZ74" s="70" t="e">
        <f aca="false">$AY$7*$J$3*$J$5*$T74</f>
        <v>#N/A</v>
      </c>
      <c r="BA74" s="70" t="e">
        <f aca="false">$BA$7*$J$2*$J$5*$S74</f>
        <v>#N/A</v>
      </c>
      <c r="BB74" s="70" t="e">
        <f aca="false">$BA$7*$J$3*$J$5*$T74</f>
        <v>#N/A</v>
      </c>
      <c r="BC74" s="70" t="e">
        <f aca="false">$BC$7*$J$2*$J$5*$S74</f>
        <v>#N/A</v>
      </c>
      <c r="BD74" s="70" t="e">
        <f aca="false">$BC$7*$J$3*$J$5*$T74</f>
        <v>#N/A</v>
      </c>
      <c r="BE74" s="70" t="e">
        <f aca="false">$BE$7*$J$2*$J$5*$S74</f>
        <v>#N/A</v>
      </c>
      <c r="BF74" s="70" t="e">
        <f aca="false">$BE$7*$J$3*$J$5*$T74</f>
        <v>#N/A</v>
      </c>
      <c r="BG74" s="70" t="e">
        <f aca="false">$BG$7*$J$2*$J$5*$S74</f>
        <v>#N/A</v>
      </c>
      <c r="BH74" s="70" t="e">
        <f aca="false">$BG$7*$J$3*$J$5*$T74</f>
        <v>#N/A</v>
      </c>
      <c r="BI74" s="70" t="e">
        <f aca="false">$BI$7*$J$2*$J$5*$S74</f>
        <v>#N/A</v>
      </c>
      <c r="BJ74" s="70" t="e">
        <f aca="false">$BI$7*$J$3*$J$5*$T74</f>
        <v>#N/A</v>
      </c>
      <c r="BK74" s="70" t="e">
        <f aca="false">$BK$7*$J$2*$J$5*$S74</f>
        <v>#N/A</v>
      </c>
      <c r="BL74" s="70" t="e">
        <f aca="false">$BK$7*$J$3*$J$5*$T74</f>
        <v>#N/A</v>
      </c>
      <c r="BM74" s="70" t="e">
        <f aca="false">$BM$7*$J$2*$J$5*$S74</f>
        <v>#N/A</v>
      </c>
      <c r="BN74" s="70" t="e">
        <f aca="false">$BM$7*$J$3*$J$5*$T74</f>
        <v>#N/A</v>
      </c>
      <c r="BO74" s="70" t="e">
        <f aca="false">$BO$7*$J$2*$J$5*$S74</f>
        <v>#N/A</v>
      </c>
      <c r="BP74" s="70" t="e">
        <f aca="false">$BO$7*$J$3*$J$5*$T74</f>
        <v>#N/A</v>
      </c>
      <c r="BQ74" s="70" t="e">
        <f aca="false">$BQ$7*$J$2*$J$5*$S74</f>
        <v>#N/A</v>
      </c>
      <c r="BR74" s="70" t="e">
        <f aca="false">$BQ$7*$J$3*$J$5*$T74</f>
        <v>#N/A</v>
      </c>
      <c r="BS74" s="70" t="e">
        <f aca="false">$BS$7*$J$2*$J$5*$S74</f>
        <v>#N/A</v>
      </c>
      <c r="BT74" s="70" t="e">
        <f aca="false">$BS$7*$J$3*$J$5*$T74</f>
        <v>#N/A</v>
      </c>
      <c r="BU74" s="70" t="e">
        <f aca="false">$BU$7*$J$2*$J$5*$S74</f>
        <v>#N/A</v>
      </c>
      <c r="BV74" s="70" t="e">
        <f aca="false">$BU$7*$J$3*$J$5*$T74</f>
        <v>#N/A</v>
      </c>
      <c r="BW74" s="382" t="e">
        <f aca="false">SUM(AY74:BF74,BI74:BL74)</f>
        <v>#N/A</v>
      </c>
      <c r="BX74" s="383" t="e">
        <f aca="false">SUM(AY74:BF74,BI74:BL74,BS74:BV74)</f>
        <v>#N/A</v>
      </c>
      <c r="BY74" s="25" t="e">
        <f aca="false">SUM(AY74:BV74)</f>
        <v>#N/A</v>
      </c>
      <c r="BZ74" s="70" t="e">
        <f aca="false">$BZ$7*$J$2*$J$5*$N74</f>
        <v>#N/A</v>
      </c>
      <c r="CA74" s="70" t="e">
        <f aca="false">$BZ$7*$J$3*$J$5*$O74</f>
        <v>#N/A</v>
      </c>
      <c r="CB74" s="70" t="e">
        <f aca="false">$CB$7*$J$2*$J$5*$N74</f>
        <v>#N/A</v>
      </c>
      <c r="CC74" s="70" t="e">
        <f aca="false">$CB$7*$J$3*$J$5*$O74</f>
        <v>#N/A</v>
      </c>
      <c r="CD74" s="70" t="e">
        <f aca="false">$CD$7*$J$2*$J$5*$N74</f>
        <v>#N/A</v>
      </c>
      <c r="CE74" s="70" t="e">
        <f aca="false">$CD$7*$J$3*$J$5*$O74</f>
        <v>#N/A</v>
      </c>
      <c r="CF74" s="131" t="e">
        <f aca="false">SUM(BZ74:CA74)</f>
        <v>#N/A</v>
      </c>
      <c r="CG74" s="383" t="e">
        <f aca="false">SUM(BZ74:CC74)</f>
        <v>#N/A</v>
      </c>
      <c r="CH74" s="131" t="e">
        <f aca="false">SUM(BZ74:CE74)</f>
        <v>#N/A</v>
      </c>
      <c r="CI74" s="70" t="e">
        <f aca="false">$CI$7*$J$2*$J$5*$AB74</f>
        <v>#N/A</v>
      </c>
      <c r="CJ74" s="70" t="e">
        <f aca="false">$CI$7*$J$3*$J$5*$AC74</f>
        <v>#N/A</v>
      </c>
      <c r="CK74" s="70" t="e">
        <f aca="false">$CK$7*$J$2*$J$5*$AB74</f>
        <v>#N/A</v>
      </c>
      <c r="CL74" s="70" t="e">
        <f aca="false">$CK$7*$J$3*$J$5*$AC74</f>
        <v>#N/A</v>
      </c>
      <c r="CM74" s="70" t="e">
        <f aca="false">$CM$7*$J$2*$J$5*$AB74</f>
        <v>#N/A</v>
      </c>
      <c r="CN74" s="70" t="e">
        <f aca="false">$CM$7*$J$3*$J$5*$AC74</f>
        <v>#N/A</v>
      </c>
      <c r="CO74" s="70" t="e">
        <f aca="false">$CO$7*$J$2*$J$5*$AB74</f>
        <v>#N/A</v>
      </c>
      <c r="CP74" s="70" t="e">
        <f aca="false">$CO$7*$J$3*$J$5*$AC74</f>
        <v>#N/A</v>
      </c>
      <c r="CQ74" s="70" t="e">
        <f aca="false">$CQ$7*$J$2*$J$5*$AB74</f>
        <v>#N/A</v>
      </c>
      <c r="CR74" s="70" t="e">
        <f aca="false">$CQ$7*$J$3*$J$5*$AC74</f>
        <v>#N/A</v>
      </c>
      <c r="CS74" s="70" t="e">
        <f aca="false">$CS$7*$J$2*$J$5*$AB74</f>
        <v>#N/A</v>
      </c>
      <c r="CT74" s="70" t="e">
        <f aca="false">$CS$7*$J$3*$J$5*$AC74</f>
        <v>#N/A</v>
      </c>
      <c r="CU74" s="70" t="e">
        <f aca="false">$CU$7*$J$2*$J$5*$AB74</f>
        <v>#N/A</v>
      </c>
      <c r="CV74" s="70" t="e">
        <f aca="false">$CU$7*$J$3*$J$5*$AC74</f>
        <v>#N/A</v>
      </c>
      <c r="CW74" s="70" t="e">
        <f aca="false">$CW$7*$J$2*$J$5*$AB74</f>
        <v>#N/A</v>
      </c>
      <c r="CX74" s="70" t="e">
        <f aca="false">$CW$7*$J$3*$J$5*$AC74</f>
        <v>#N/A</v>
      </c>
      <c r="CY74" s="70" t="e">
        <f aca="false">$CY$7*$J$2*$J$5*$AB74</f>
        <v>#N/A</v>
      </c>
      <c r="CZ74" s="70" t="e">
        <f aca="false">$CY$7*$J$3*$J$5*$AC74</f>
        <v>#N/A</v>
      </c>
      <c r="DA74" s="70" t="e">
        <f aca="false">$DA$7*$J$2*$J$5*$AB74</f>
        <v>#N/A</v>
      </c>
      <c r="DB74" s="70" t="e">
        <f aca="false">$DA$7*$J$3*$J$5*$AC74</f>
        <v>#N/A</v>
      </c>
      <c r="DC74" s="70"/>
      <c r="DD74" s="70"/>
      <c r="DE74" s="70" t="e">
        <f aca="false">$DF$7*$J$2*$J$5*$AB74</f>
        <v>#N/A</v>
      </c>
      <c r="DF74" s="70" t="e">
        <f aca="false">$DF$7*$J$3*$J$5*$AC74</f>
        <v>#N/A</v>
      </c>
      <c r="DG74" s="70" t="e">
        <f aca="false">$DG$7*$J$2*$J$5*$AB74</f>
        <v>#N/A</v>
      </c>
      <c r="DH74" s="70" t="e">
        <f aca="false">$DG$7*$J$3*$J$5*$AC74</f>
        <v>#N/A</v>
      </c>
      <c r="DI74" s="70" t="e">
        <f aca="false">$DI$7*$J$2*$J$5*$AB74</f>
        <v>#N/A</v>
      </c>
      <c r="DJ74" s="70" t="e">
        <f aca="false">$DI$7*$J$3*$J$5*$AC74</f>
        <v>#N/A</v>
      </c>
      <c r="DK74" s="70" t="e">
        <f aca="false">$DK$7*$J$2*$J$5*$AB74</f>
        <v>#N/A</v>
      </c>
      <c r="DL74" s="70" t="e">
        <f aca="false">$DK$7*$J$3*$J$5*$AC74</f>
        <v>#N/A</v>
      </c>
      <c r="DM74" s="70" t="e">
        <f aca="false">$DM$7*$J$2*$J$5*$AB74</f>
        <v>#N/A</v>
      </c>
      <c r="DN74" s="70" t="e">
        <f aca="false">$DM$7*$J$3*$J$5*$AC74</f>
        <v>#N/A</v>
      </c>
      <c r="DO74" s="70" t="e">
        <f aca="false">$DO$7*$J$2*$J$5*$AB74</f>
        <v>#N/A</v>
      </c>
      <c r="DP74" s="70" t="e">
        <f aca="false">$DO$7*$J$3*$J$5*$AC74</f>
        <v>#N/A</v>
      </c>
      <c r="DQ74" s="70" t="e">
        <f aca="false">$DQ$7*$J$2*$J$5*$AB74</f>
        <v>#N/A</v>
      </c>
      <c r="DR74" s="70" t="e">
        <f aca="false">$DQ$7*$J$3*$J$5*$AC74</f>
        <v>#N/A</v>
      </c>
      <c r="DS74" s="131" t="e">
        <f aca="false">SUM(CI74:CR74,CW74:CX74,DG74:DH74)</f>
        <v>#N/A</v>
      </c>
      <c r="DT74" s="25" t="e">
        <f aca="false">SUM(CI74:CZ74,DC74:DL74)</f>
        <v>#N/A</v>
      </c>
      <c r="DU74" s="131" t="e">
        <f aca="false">SUM(CI74:DR74)</f>
        <v>#N/A</v>
      </c>
      <c r="DZ74" s="70" t="e">
        <f aca="false">$DZ$7*$J$2*$J$5*$AB74</f>
        <v>#N/A</v>
      </c>
      <c r="EA74" s="70" t="e">
        <f aca="false">$DZ$7*$J$3*$J$5*$AC74</f>
        <v>#N/A</v>
      </c>
      <c r="EB74" s="70" t="e">
        <f aca="false">$EB$7*$J$2*$J$5*$AB74</f>
        <v>#N/A</v>
      </c>
      <c r="EC74" s="70" t="e">
        <f aca="false">$EB$7*$J$3*$J$5*$AC74</f>
        <v>#N/A</v>
      </c>
      <c r="ED74" s="70" t="e">
        <f aca="false">$ED$7*$J$2*$J$5*$AB74</f>
        <v>#N/A</v>
      </c>
      <c r="EE74" s="70" t="e">
        <f aca="false">$ED$7*$J$3*$J$5*$AC74</f>
        <v>#N/A</v>
      </c>
      <c r="EF74" s="70" t="e">
        <f aca="false">$EF$7*$J$2*$J$5*$AB74</f>
        <v>#N/A</v>
      </c>
      <c r="EG74" s="70" t="e">
        <f aca="false">$EF$7*$J$3*$J$5*$AC74</f>
        <v>#N/A</v>
      </c>
      <c r="EH74" s="70" t="e">
        <f aca="false">$EH$7*$J$2*$J$5*$AB74</f>
        <v>#N/A</v>
      </c>
      <c r="EI74" s="70" t="e">
        <f aca="false">$EH$7*$J$3*$J$5*$AC74</f>
        <v>#N/A</v>
      </c>
      <c r="EJ74" s="70" t="e">
        <f aca="false">$EJ$7*$J$2*$J$5*$AB74</f>
        <v>#N/A</v>
      </c>
      <c r="EK74" s="70" t="e">
        <f aca="false">$EJ$7*$J$3*$J$5*$AC74</f>
        <v>#N/A</v>
      </c>
      <c r="EL74" s="70" t="e">
        <f aca="false">$EL$7*$J$2*$J$5*$AB74</f>
        <v>#N/A</v>
      </c>
      <c r="EM74" s="70" t="e">
        <f aca="false">$EL$7*$J$3*$J$5*$AC74</f>
        <v>#N/A</v>
      </c>
      <c r="EN74" s="131" t="e">
        <f aca="false">SUM(EB74:EC74)</f>
        <v>#N/A</v>
      </c>
      <c r="EO74" s="25" t="e">
        <f aca="false">SUM(EB74:EE74,EJ74:EM74)</f>
        <v>#N/A</v>
      </c>
      <c r="EP74" s="25" t="e">
        <f aca="false">SUM(DZ74:EM74)</f>
        <v>#N/A</v>
      </c>
    </row>
    <row r="75" customFormat="false" ht="11.25" hidden="false" customHeight="false" outlineLevel="0" collapsed="false">
      <c r="A75" s="51" t="e">
        <f aca="false">VLOOKUP($D75,Curves!$A$2:$I$1700,9)</f>
        <v>#N/A</v>
      </c>
      <c r="B75" s="83" t="e">
        <f aca="false">(1+($A75/2))^(-2*($D75-$A$1)/365.25)</f>
        <v>#N/A</v>
      </c>
      <c r="C75" s="83" t="n">
        <f aca="false">D76-D75</f>
        <v>31</v>
      </c>
      <c r="D75" s="374" t="n">
        <v>38930</v>
      </c>
      <c r="E75" s="375" t="e">
        <f aca="false">VLOOKUP($D75,Curves!$A$2:$H$1700,2)*$B75</f>
        <v>#N/A</v>
      </c>
      <c r="F75" s="51" t="e">
        <f aca="false">VLOOKUP($D75,Curves!$A$2:$H$1700,3)*$B75</f>
        <v>#N/A</v>
      </c>
      <c r="G75" s="51" t="e">
        <f aca="false">VLOOKUP($D75,Curves!$A$2:$H$1700,7)*$B75</f>
        <v>#N/A</v>
      </c>
      <c r="H75" s="51" t="e">
        <f aca="false">VLOOKUP($D75,Curves!$A$2:$H$1700,5)*$B75</f>
        <v>#N/A</v>
      </c>
      <c r="I75" s="51" t="e">
        <f aca="false">VLOOKUP($D75,Curves!$A$2:$H$1700,4)*$B75</f>
        <v>#N/A</v>
      </c>
      <c r="J75" s="376" t="e">
        <f aca="false">VLOOKUP($D75,Curves!$A$2:$H$1700,8)*$B75</f>
        <v>#N/A</v>
      </c>
      <c r="K75" s="51" t="e">
        <f aca="false">($E75+$I75)*$J$5+$J$4</f>
        <v>#N/A</v>
      </c>
      <c r="L75" s="377" t="e">
        <f aca="false">VLOOKUP($D75,Curves!$N$2:$T$2600,2)*$B75</f>
        <v>#N/A</v>
      </c>
      <c r="M75" s="241" t="e">
        <f aca="false">VLOOKUP($D75,Curves!$N$2:$T$2600,3)*$B75</f>
        <v>#N/A</v>
      </c>
      <c r="N75" s="378" t="e">
        <f aca="false">IF($K75&lt;$L75,1,0)</f>
        <v>#N/A</v>
      </c>
      <c r="O75" s="379" t="e">
        <f aca="false">IF($K75&lt;$M75,1,0)</f>
        <v>#N/A</v>
      </c>
      <c r="P75" s="375" t="e">
        <f aca="false">($E75+J75)*$J$5+$J$4</f>
        <v>#N/A</v>
      </c>
      <c r="Q75" s="377" t="e">
        <f aca="false">VLOOKUP($D75,Curves!$N$2:$T$2600,4)*$B75</f>
        <v>#N/A</v>
      </c>
      <c r="R75" s="241" t="e">
        <f aca="false">VLOOKUP($D75,Curves!$N$2:$T$2600,5)*$B75</f>
        <v>#N/A</v>
      </c>
      <c r="S75" s="378" t="e">
        <f aca="false">IF($P75&lt;$Q75,1,0)</f>
        <v>#N/A</v>
      </c>
      <c r="T75" s="379" t="e">
        <f aca="false">IF($P75&lt;$R75,1,0)</f>
        <v>#N/A</v>
      </c>
      <c r="U75" s="380" t="e">
        <f aca="false">($E75+G75)*$J$5+$J$4</f>
        <v>#N/A</v>
      </c>
      <c r="V75" s="380" t="e">
        <f aca="false">($E75+H75)*$J$5+$J$4</f>
        <v>#N/A</v>
      </c>
      <c r="W75" s="380" t="e">
        <f aca="false">($E75+I75)*$J$5+$J$4</f>
        <v>#N/A</v>
      </c>
      <c r="X75" s="269" t="e">
        <f aca="false">VLOOKUP($D75,[5]CurveFetch!$D$8:$S$13000,16,0)*$B75</f>
        <v>#N/A</v>
      </c>
      <c r="Y75" s="241" t="e">
        <f aca="false">VLOOKUP($D75,Curves!$N$2:$T$2600,7)*$B75</f>
        <v>#N/A</v>
      </c>
      <c r="Z75" s="381" t="e">
        <f aca="false">IF($U75&lt;$X75,1,0)</f>
        <v>#N/A</v>
      </c>
      <c r="AA75" s="378" t="e">
        <f aca="false">IF($U75&lt;$Y75,1,0)</f>
        <v>#N/A</v>
      </c>
      <c r="AB75" s="378" t="e">
        <f aca="false">IF($V75&lt;$X75,1,0)</f>
        <v>#N/A</v>
      </c>
      <c r="AC75" s="378" t="e">
        <f aca="false">IF($V75&lt;$X75,1,0)</f>
        <v>#N/A</v>
      </c>
      <c r="AD75" s="378" t="e">
        <f aca="false">IF($W75&lt;$X75,1,0)</f>
        <v>#N/A</v>
      </c>
      <c r="AE75" s="379" t="e">
        <f aca="false">IF($W75&lt;$Y75,1,0)</f>
        <v>#N/A</v>
      </c>
      <c r="AF75" s="70" t="e">
        <f aca="false">$AF$7*$J$2*$J$5*$N75</f>
        <v>#N/A</v>
      </c>
      <c r="AG75" s="70" t="e">
        <f aca="false">$AF$7*$J$2*$J$5*$O75</f>
        <v>#N/A</v>
      </c>
      <c r="AH75" s="70" t="e">
        <f aca="false">$AH$7*$J$2*$J$5*$N75</f>
        <v>#N/A</v>
      </c>
      <c r="AI75" s="70" t="e">
        <f aca="false">$AH$7*$J$2*$J$5*$O75</f>
        <v>#N/A</v>
      </c>
      <c r="AJ75" s="70" t="e">
        <f aca="false">$AJ$7*$J$2*$J$5*$N75</f>
        <v>#N/A</v>
      </c>
      <c r="AK75" s="70" t="e">
        <f aca="false">$AJ$7*$J$2*$J$5*$O75</f>
        <v>#N/A</v>
      </c>
      <c r="AL75" s="70" t="e">
        <f aca="false">$AL$7*$J$2*$J$5*$N75</f>
        <v>#N/A</v>
      </c>
      <c r="AM75" s="70" t="e">
        <f aca="false">$AL$7*$J$3*$J$5*$O75</f>
        <v>#N/A</v>
      </c>
      <c r="AN75" s="70" t="e">
        <f aca="false">$AN$7*$J$2*$J$5*$N75</f>
        <v>#N/A</v>
      </c>
      <c r="AO75" s="70" t="e">
        <f aca="false">$AN$7*$J$3*$J$5*$O75</f>
        <v>#N/A</v>
      </c>
      <c r="AP75" s="70" t="e">
        <f aca="false">$AP$7*$J$2*$J$5*$N75</f>
        <v>#N/A</v>
      </c>
      <c r="AQ75" s="70" t="e">
        <f aca="false">$AN$7*$J$3*$J$5*$O75</f>
        <v>#N/A</v>
      </c>
      <c r="AR75" s="70" t="e">
        <f aca="false">$AR$7*$J$2*$J$5*$N75</f>
        <v>#N/A</v>
      </c>
      <c r="AS75" s="70" t="e">
        <f aca="false">$AR$7*$J$3*$J$5*$O75</f>
        <v>#N/A</v>
      </c>
      <c r="AT75" s="70" t="e">
        <f aca="false">$AT$7*$J$2*$J$5*$N75</f>
        <v>#N/A</v>
      </c>
      <c r="AU75" s="70" t="e">
        <f aca="false">$AT$7*$J$3*$J$5*$O75</f>
        <v>#N/A</v>
      </c>
      <c r="AV75" s="131" t="e">
        <f aca="false">SUM(AF75:AG75,AL75:AM75,AP75:AQ75)</f>
        <v>#N/A</v>
      </c>
      <c r="AW75" s="158" t="e">
        <f aca="false">SUM(AF75:AM75,AP75:AU75)</f>
        <v>#N/A</v>
      </c>
      <c r="AX75" s="131" t="e">
        <f aca="false">SUM(AF75:AU75)</f>
        <v>#N/A</v>
      </c>
      <c r="AY75" s="70" t="e">
        <f aca="false">$AY$7*$J$2*$J$5*$S75</f>
        <v>#N/A</v>
      </c>
      <c r="AZ75" s="70" t="e">
        <f aca="false">$AY$7*$J$3*$J$5*$T75</f>
        <v>#N/A</v>
      </c>
      <c r="BA75" s="70" t="e">
        <f aca="false">$BA$7*$J$2*$J$5*$S75</f>
        <v>#N/A</v>
      </c>
      <c r="BB75" s="70" t="e">
        <f aca="false">$BA$7*$J$3*$J$5*$T75</f>
        <v>#N/A</v>
      </c>
      <c r="BC75" s="70" t="e">
        <f aca="false">$BC$7*$J$2*$J$5*$S75</f>
        <v>#N/A</v>
      </c>
      <c r="BD75" s="70" t="e">
        <f aca="false">$BC$7*$J$3*$J$5*$T75</f>
        <v>#N/A</v>
      </c>
      <c r="BE75" s="70" t="e">
        <f aca="false">$BE$7*$J$2*$J$5*$S75</f>
        <v>#N/A</v>
      </c>
      <c r="BF75" s="70" t="e">
        <f aca="false">$BE$7*$J$3*$J$5*$T75</f>
        <v>#N/A</v>
      </c>
      <c r="BG75" s="70" t="e">
        <f aca="false">$BG$7*$J$2*$J$5*$S75</f>
        <v>#N/A</v>
      </c>
      <c r="BH75" s="70" t="e">
        <f aca="false">$BG$7*$J$3*$J$5*$T75</f>
        <v>#N/A</v>
      </c>
      <c r="BI75" s="70" t="e">
        <f aca="false">$BI$7*$J$2*$J$5*$S75</f>
        <v>#N/A</v>
      </c>
      <c r="BJ75" s="70" t="e">
        <f aca="false">$BI$7*$J$3*$J$5*$T75</f>
        <v>#N/A</v>
      </c>
      <c r="BK75" s="70" t="e">
        <f aca="false">$BK$7*$J$2*$J$5*$S75</f>
        <v>#N/A</v>
      </c>
      <c r="BL75" s="70" t="e">
        <f aca="false">$BK$7*$J$3*$J$5*$T75</f>
        <v>#N/A</v>
      </c>
      <c r="BM75" s="70" t="e">
        <f aca="false">$BM$7*$J$2*$J$5*$S75</f>
        <v>#N/A</v>
      </c>
      <c r="BN75" s="70" t="e">
        <f aca="false">$BM$7*$J$3*$J$5*$T75</f>
        <v>#N/A</v>
      </c>
      <c r="BO75" s="70" t="e">
        <f aca="false">$BO$7*$J$2*$J$5*$S75</f>
        <v>#N/A</v>
      </c>
      <c r="BP75" s="70" t="e">
        <f aca="false">$BO$7*$J$3*$J$5*$T75</f>
        <v>#N/A</v>
      </c>
      <c r="BQ75" s="70" t="e">
        <f aca="false">$BQ$7*$J$2*$J$5*$S75</f>
        <v>#N/A</v>
      </c>
      <c r="BR75" s="70" t="e">
        <f aca="false">$BQ$7*$J$3*$J$5*$T75</f>
        <v>#N/A</v>
      </c>
      <c r="BS75" s="70" t="e">
        <f aca="false">$BS$7*$J$2*$J$5*$S75</f>
        <v>#N/A</v>
      </c>
      <c r="BT75" s="70" t="e">
        <f aca="false">$BS$7*$J$3*$J$5*$T75</f>
        <v>#N/A</v>
      </c>
      <c r="BU75" s="70" t="e">
        <f aca="false">$BU$7*$J$2*$J$5*$S75</f>
        <v>#N/A</v>
      </c>
      <c r="BV75" s="70" t="e">
        <f aca="false">$BU$7*$J$3*$J$5*$T75</f>
        <v>#N/A</v>
      </c>
      <c r="BW75" s="382" t="e">
        <f aca="false">SUM(AY75:BF75,BI75:BL75)</f>
        <v>#N/A</v>
      </c>
      <c r="BX75" s="383" t="e">
        <f aca="false">SUM(AY75:BF75,BI75:BL75,BS75:BV75)</f>
        <v>#N/A</v>
      </c>
      <c r="BY75" s="25" t="e">
        <f aca="false">SUM(AY75:BV75)</f>
        <v>#N/A</v>
      </c>
      <c r="BZ75" s="70" t="e">
        <f aca="false">$BZ$7*$J$2*$J$5*$N75</f>
        <v>#N/A</v>
      </c>
      <c r="CA75" s="70" t="e">
        <f aca="false">$BZ$7*$J$3*$J$5*$O75</f>
        <v>#N/A</v>
      </c>
      <c r="CB75" s="70" t="e">
        <f aca="false">$CB$7*$J$2*$J$5*$N75</f>
        <v>#N/A</v>
      </c>
      <c r="CC75" s="70" t="e">
        <f aca="false">$CB$7*$J$3*$J$5*$O75</f>
        <v>#N/A</v>
      </c>
      <c r="CD75" s="70" t="e">
        <f aca="false">$CD$7*$J$2*$J$5*$N75</f>
        <v>#N/A</v>
      </c>
      <c r="CE75" s="70" t="e">
        <f aca="false">$CD$7*$J$3*$J$5*$O75</f>
        <v>#N/A</v>
      </c>
      <c r="CF75" s="131" t="e">
        <f aca="false">SUM(BZ75:CA75)</f>
        <v>#N/A</v>
      </c>
      <c r="CG75" s="383" t="e">
        <f aca="false">SUM(BZ75:CC75)</f>
        <v>#N/A</v>
      </c>
      <c r="CH75" s="131" t="e">
        <f aca="false">SUM(BZ75:CE75)</f>
        <v>#N/A</v>
      </c>
      <c r="CI75" s="70" t="e">
        <f aca="false">$CI$7*$J$2*$J$5*$AB75</f>
        <v>#N/A</v>
      </c>
      <c r="CJ75" s="70" t="e">
        <f aca="false">$CI$7*$J$3*$J$5*$AC75</f>
        <v>#N/A</v>
      </c>
      <c r="CK75" s="70" t="e">
        <f aca="false">$CK$7*$J$2*$J$5*$AB75</f>
        <v>#N/A</v>
      </c>
      <c r="CL75" s="70" t="e">
        <f aca="false">$CK$7*$J$3*$J$5*$AC75</f>
        <v>#N/A</v>
      </c>
      <c r="CM75" s="70" t="e">
        <f aca="false">$CM$7*$J$2*$J$5*$AB75</f>
        <v>#N/A</v>
      </c>
      <c r="CN75" s="70" t="e">
        <f aca="false">$CM$7*$J$3*$J$5*$AC75</f>
        <v>#N/A</v>
      </c>
      <c r="CO75" s="70" t="e">
        <f aca="false">$CO$7*$J$2*$J$5*$AB75</f>
        <v>#N/A</v>
      </c>
      <c r="CP75" s="70" t="e">
        <f aca="false">$CO$7*$J$3*$J$5*$AC75</f>
        <v>#N/A</v>
      </c>
      <c r="CQ75" s="70" t="e">
        <f aca="false">$CQ$7*$J$2*$J$5*$AB75</f>
        <v>#N/A</v>
      </c>
      <c r="CR75" s="70" t="e">
        <f aca="false">$CQ$7*$J$3*$J$5*$AC75</f>
        <v>#N/A</v>
      </c>
      <c r="CS75" s="70" t="e">
        <f aca="false">$CS$7*$J$2*$J$5*$AB75</f>
        <v>#N/A</v>
      </c>
      <c r="CT75" s="70" t="e">
        <f aca="false">$CS$7*$J$3*$J$5*$AC75</f>
        <v>#N/A</v>
      </c>
      <c r="CU75" s="70" t="e">
        <f aca="false">$CU$7*$J$2*$J$5*$AB75</f>
        <v>#N/A</v>
      </c>
      <c r="CV75" s="70" t="e">
        <f aca="false">$CU$7*$J$3*$J$5*$AC75</f>
        <v>#N/A</v>
      </c>
      <c r="CW75" s="70" t="e">
        <f aca="false">$CW$7*$J$2*$J$5*$AB75</f>
        <v>#N/A</v>
      </c>
      <c r="CX75" s="70" t="e">
        <f aca="false">$CW$7*$J$3*$J$5*$AC75</f>
        <v>#N/A</v>
      </c>
      <c r="CY75" s="70" t="e">
        <f aca="false">$CY$7*$J$2*$J$5*$AB75</f>
        <v>#N/A</v>
      </c>
      <c r="CZ75" s="70" t="e">
        <f aca="false">$CY$7*$J$3*$J$5*$AC75</f>
        <v>#N/A</v>
      </c>
      <c r="DA75" s="70" t="e">
        <f aca="false">$DA$7*$J$2*$J$5*$AB75</f>
        <v>#N/A</v>
      </c>
      <c r="DB75" s="70" t="e">
        <f aca="false">$DA$7*$J$3*$J$5*$AC75</f>
        <v>#N/A</v>
      </c>
      <c r="DC75" s="70"/>
      <c r="DD75" s="70"/>
      <c r="DE75" s="70" t="e">
        <f aca="false">$DF$7*$J$2*$J$5*$AB75</f>
        <v>#N/A</v>
      </c>
      <c r="DF75" s="70" t="e">
        <f aca="false">$DF$7*$J$3*$J$5*$AC75</f>
        <v>#N/A</v>
      </c>
      <c r="DG75" s="70" t="e">
        <f aca="false">$DG$7*$J$2*$J$5*$AB75</f>
        <v>#N/A</v>
      </c>
      <c r="DH75" s="70" t="e">
        <f aca="false">$DG$7*$J$3*$J$5*$AC75</f>
        <v>#N/A</v>
      </c>
      <c r="DI75" s="70" t="e">
        <f aca="false">$DI$7*$J$2*$J$5*$AB75</f>
        <v>#N/A</v>
      </c>
      <c r="DJ75" s="70" t="e">
        <f aca="false">$DI$7*$J$3*$J$5*$AC75</f>
        <v>#N/A</v>
      </c>
      <c r="DK75" s="70" t="e">
        <f aca="false">$DK$7*$J$2*$J$5*$AB75</f>
        <v>#N/A</v>
      </c>
      <c r="DL75" s="70" t="e">
        <f aca="false">$DK$7*$J$3*$J$5*$AC75</f>
        <v>#N/A</v>
      </c>
      <c r="DM75" s="70" t="e">
        <f aca="false">$DM$7*$J$2*$J$5*$AB75</f>
        <v>#N/A</v>
      </c>
      <c r="DN75" s="70" t="e">
        <f aca="false">$DM$7*$J$3*$J$5*$AC75</f>
        <v>#N/A</v>
      </c>
      <c r="DO75" s="70" t="e">
        <f aca="false">$DO$7*$J$2*$J$5*$AB75</f>
        <v>#N/A</v>
      </c>
      <c r="DP75" s="70" t="e">
        <f aca="false">$DO$7*$J$3*$J$5*$AC75</f>
        <v>#N/A</v>
      </c>
      <c r="DQ75" s="70" t="e">
        <f aca="false">$DQ$7*$J$2*$J$5*$AB75</f>
        <v>#N/A</v>
      </c>
      <c r="DR75" s="70" t="e">
        <f aca="false">$DQ$7*$J$3*$J$5*$AC75</f>
        <v>#N/A</v>
      </c>
      <c r="DS75" s="131" t="e">
        <f aca="false">SUM(CI75:CR75,CW75:CX75,DG75:DH75)</f>
        <v>#N/A</v>
      </c>
      <c r="DT75" s="25" t="e">
        <f aca="false">SUM(CI75:CZ75,DC75:DL75)</f>
        <v>#N/A</v>
      </c>
      <c r="DU75" s="131" t="e">
        <f aca="false">SUM(CI75:DR75)</f>
        <v>#N/A</v>
      </c>
      <c r="DZ75" s="70" t="e">
        <f aca="false">$DZ$7*$J$2*$J$5*$AB75</f>
        <v>#N/A</v>
      </c>
      <c r="EA75" s="70" t="e">
        <f aca="false">$DZ$7*$J$3*$J$5*$AC75</f>
        <v>#N/A</v>
      </c>
      <c r="EB75" s="70" t="e">
        <f aca="false">$EB$7*$J$2*$J$5*$AB75</f>
        <v>#N/A</v>
      </c>
      <c r="EC75" s="70" t="e">
        <f aca="false">$EB$7*$J$3*$J$5*$AC75</f>
        <v>#N/A</v>
      </c>
      <c r="ED75" s="70" t="e">
        <f aca="false">$ED$7*$J$2*$J$5*$AB75</f>
        <v>#N/A</v>
      </c>
      <c r="EE75" s="70" t="e">
        <f aca="false">$ED$7*$J$3*$J$5*$AC75</f>
        <v>#N/A</v>
      </c>
      <c r="EF75" s="70" t="e">
        <f aca="false">$EF$7*$J$2*$J$5*$AB75</f>
        <v>#N/A</v>
      </c>
      <c r="EG75" s="70" t="e">
        <f aca="false">$EF$7*$J$3*$J$5*$AC75</f>
        <v>#N/A</v>
      </c>
      <c r="EH75" s="70" t="e">
        <f aca="false">$EH$7*$J$2*$J$5*$AB75</f>
        <v>#N/A</v>
      </c>
      <c r="EI75" s="70" t="e">
        <f aca="false">$EH$7*$J$3*$J$5*$AC75</f>
        <v>#N/A</v>
      </c>
      <c r="EJ75" s="70" t="e">
        <f aca="false">$EJ$7*$J$2*$J$5*$AB75</f>
        <v>#N/A</v>
      </c>
      <c r="EK75" s="70" t="e">
        <f aca="false">$EJ$7*$J$3*$J$5*$AC75</f>
        <v>#N/A</v>
      </c>
      <c r="EL75" s="70" t="e">
        <f aca="false">$EL$7*$J$2*$J$5*$AB75</f>
        <v>#N/A</v>
      </c>
      <c r="EM75" s="70" t="e">
        <f aca="false">$EL$7*$J$3*$J$5*$AC75</f>
        <v>#N/A</v>
      </c>
      <c r="EN75" s="131" t="e">
        <f aca="false">SUM(EB75:EC75)</f>
        <v>#N/A</v>
      </c>
      <c r="EO75" s="25" t="e">
        <f aca="false">SUM(EB75:EE75,EJ75:EM75)</f>
        <v>#N/A</v>
      </c>
      <c r="EP75" s="25" t="e">
        <f aca="false">SUM(DZ75:EM75)</f>
        <v>#N/A</v>
      </c>
    </row>
    <row r="76" customFormat="false" ht="11.25" hidden="false" customHeight="false" outlineLevel="0" collapsed="false">
      <c r="A76" s="51" t="e">
        <f aca="false">VLOOKUP($D76,Curves!$A$2:$I$1700,9)</f>
        <v>#N/A</v>
      </c>
      <c r="B76" s="83" t="e">
        <f aca="false">(1+($A76/2))^(-2*($D76-$A$1)/365.25)</f>
        <v>#N/A</v>
      </c>
      <c r="C76" s="83" t="n">
        <f aca="false">D77-D76</f>
        <v>30</v>
      </c>
      <c r="D76" s="374" t="n">
        <v>38961</v>
      </c>
      <c r="E76" s="375" t="e">
        <f aca="false">VLOOKUP($D76,Curves!$A$2:$H$1700,2)*$B76</f>
        <v>#N/A</v>
      </c>
      <c r="F76" s="51" t="e">
        <f aca="false">VLOOKUP($D76,Curves!$A$2:$H$1700,3)*$B76</f>
        <v>#N/A</v>
      </c>
      <c r="G76" s="51" t="e">
        <f aca="false">VLOOKUP($D76,Curves!$A$2:$H$1700,7)*$B76</f>
        <v>#N/A</v>
      </c>
      <c r="H76" s="51" t="e">
        <f aca="false">VLOOKUP($D76,Curves!$A$2:$H$1700,5)*$B76</f>
        <v>#N/A</v>
      </c>
      <c r="I76" s="51" t="e">
        <f aca="false">VLOOKUP($D76,Curves!$A$2:$H$1700,4)*$B76</f>
        <v>#N/A</v>
      </c>
      <c r="J76" s="376" t="e">
        <f aca="false">VLOOKUP($D76,Curves!$A$2:$H$1700,8)*$B76</f>
        <v>#N/A</v>
      </c>
      <c r="K76" s="51" t="e">
        <f aca="false">($E76+$I76)*$J$5+$J$4</f>
        <v>#N/A</v>
      </c>
      <c r="L76" s="377" t="e">
        <f aca="false">VLOOKUP($D76,Curves!$N$2:$T$2600,2)*$B76</f>
        <v>#N/A</v>
      </c>
      <c r="M76" s="241" t="e">
        <f aca="false">VLOOKUP($D76,Curves!$N$2:$T$2600,3)*$B76</f>
        <v>#N/A</v>
      </c>
      <c r="N76" s="378" t="e">
        <f aca="false">IF($K76&lt;$L76,1,0)</f>
        <v>#N/A</v>
      </c>
      <c r="O76" s="379" t="e">
        <f aca="false">IF($K76&lt;$M76,1,0)</f>
        <v>#N/A</v>
      </c>
      <c r="P76" s="375" t="e">
        <f aca="false">($E76+J76)*$J$5+$J$4</f>
        <v>#N/A</v>
      </c>
      <c r="Q76" s="377" t="e">
        <f aca="false">VLOOKUP($D76,Curves!$N$2:$T$2600,4)*$B76</f>
        <v>#N/A</v>
      </c>
      <c r="R76" s="241" t="e">
        <f aca="false">VLOOKUP($D76,Curves!$N$2:$T$2600,5)*$B76</f>
        <v>#N/A</v>
      </c>
      <c r="S76" s="378" t="e">
        <f aca="false">IF($P76&lt;$Q76,1,0)</f>
        <v>#N/A</v>
      </c>
      <c r="T76" s="379" t="e">
        <f aca="false">IF($P76&lt;$R76,1,0)</f>
        <v>#N/A</v>
      </c>
      <c r="U76" s="380" t="e">
        <f aca="false">($E76+G76)*$J$5+$J$4</f>
        <v>#N/A</v>
      </c>
      <c r="V76" s="380" t="e">
        <f aca="false">($E76+H76)*$J$5+$J$4</f>
        <v>#N/A</v>
      </c>
      <c r="W76" s="380" t="e">
        <f aca="false">($E76+I76)*$J$5+$J$4</f>
        <v>#N/A</v>
      </c>
      <c r="X76" s="269" t="e">
        <f aca="false">VLOOKUP($D76,[5]CurveFetch!$D$8:$S$13000,16,0)*$B76</f>
        <v>#N/A</v>
      </c>
      <c r="Y76" s="241" t="e">
        <f aca="false">VLOOKUP($D76,Curves!$N$2:$T$2600,7)*$B76</f>
        <v>#N/A</v>
      </c>
      <c r="Z76" s="381" t="e">
        <f aca="false">IF($U76&lt;$X76,1,0)</f>
        <v>#N/A</v>
      </c>
      <c r="AA76" s="378" t="e">
        <f aca="false">IF($U76&lt;$Y76,1,0)</f>
        <v>#N/A</v>
      </c>
      <c r="AB76" s="378" t="e">
        <f aca="false">IF($V76&lt;$X76,1,0)</f>
        <v>#N/A</v>
      </c>
      <c r="AC76" s="378" t="e">
        <f aca="false">IF($V76&lt;$X76,1,0)</f>
        <v>#N/A</v>
      </c>
      <c r="AD76" s="378" t="e">
        <f aca="false">IF($W76&lt;$X76,1,0)</f>
        <v>#N/A</v>
      </c>
      <c r="AE76" s="379" t="e">
        <f aca="false">IF($W76&lt;$Y76,1,0)</f>
        <v>#N/A</v>
      </c>
      <c r="AF76" s="70" t="e">
        <f aca="false">$AF$7*$J$2*$J$5*$N76</f>
        <v>#N/A</v>
      </c>
      <c r="AG76" s="70" t="e">
        <f aca="false">$AF$7*$J$2*$J$5*$O76</f>
        <v>#N/A</v>
      </c>
      <c r="AH76" s="70" t="e">
        <f aca="false">$AH$7*$J$2*$J$5*$N76</f>
        <v>#N/A</v>
      </c>
      <c r="AI76" s="70" t="e">
        <f aca="false">$AH$7*$J$2*$J$5*$O76</f>
        <v>#N/A</v>
      </c>
      <c r="AJ76" s="70" t="e">
        <f aca="false">$AJ$7*$J$2*$J$5*$N76</f>
        <v>#N/A</v>
      </c>
      <c r="AK76" s="70" t="e">
        <f aca="false">$AJ$7*$J$2*$J$5*$O76</f>
        <v>#N/A</v>
      </c>
      <c r="AL76" s="70" t="e">
        <f aca="false">$AL$7*$J$2*$J$5*$N76</f>
        <v>#N/A</v>
      </c>
      <c r="AM76" s="70" t="e">
        <f aca="false">$AL$7*$J$3*$J$5*$O76</f>
        <v>#N/A</v>
      </c>
      <c r="AN76" s="70" t="e">
        <f aca="false">$AN$7*$J$2*$J$5*$N76</f>
        <v>#N/A</v>
      </c>
      <c r="AO76" s="70" t="e">
        <f aca="false">$AN$7*$J$3*$J$5*$O76</f>
        <v>#N/A</v>
      </c>
      <c r="AP76" s="70" t="e">
        <f aca="false">$AP$7*$J$2*$J$5*$N76</f>
        <v>#N/A</v>
      </c>
      <c r="AQ76" s="70" t="e">
        <f aca="false">$AN$7*$J$3*$J$5*$O76</f>
        <v>#N/A</v>
      </c>
      <c r="AR76" s="70" t="e">
        <f aca="false">$AR$7*$J$2*$J$5*$N76</f>
        <v>#N/A</v>
      </c>
      <c r="AS76" s="70" t="e">
        <f aca="false">$AR$7*$J$3*$J$5*$O76</f>
        <v>#N/A</v>
      </c>
      <c r="AT76" s="70" t="e">
        <f aca="false">$AT$7*$J$2*$J$5*$N76</f>
        <v>#N/A</v>
      </c>
      <c r="AU76" s="70" t="e">
        <f aca="false">$AT$7*$J$3*$J$5*$O76</f>
        <v>#N/A</v>
      </c>
      <c r="AV76" s="131" t="e">
        <f aca="false">SUM(AF76:AG76,AL76:AM76,AP76:AQ76)</f>
        <v>#N/A</v>
      </c>
      <c r="AW76" s="158" t="e">
        <f aca="false">SUM(AF76:AM76,AP76:AU76)</f>
        <v>#N/A</v>
      </c>
      <c r="AX76" s="131" t="e">
        <f aca="false">SUM(AF76:AU76)</f>
        <v>#N/A</v>
      </c>
      <c r="AY76" s="70" t="e">
        <f aca="false">$AY$7*$J$2*$J$5*$S76</f>
        <v>#N/A</v>
      </c>
      <c r="AZ76" s="70" t="e">
        <f aca="false">$AY$7*$J$3*$J$5*$T76</f>
        <v>#N/A</v>
      </c>
      <c r="BA76" s="70" t="e">
        <f aca="false">$BA$7*$J$2*$J$5*$S76</f>
        <v>#N/A</v>
      </c>
      <c r="BB76" s="70" t="e">
        <f aca="false">$BA$7*$J$3*$J$5*$T76</f>
        <v>#N/A</v>
      </c>
      <c r="BC76" s="70" t="e">
        <f aca="false">$BC$7*$J$2*$J$5*$S76</f>
        <v>#N/A</v>
      </c>
      <c r="BD76" s="70" t="e">
        <f aca="false">$BC$7*$J$3*$J$5*$T76</f>
        <v>#N/A</v>
      </c>
      <c r="BE76" s="70" t="e">
        <f aca="false">$BE$7*$J$2*$J$5*$S76</f>
        <v>#N/A</v>
      </c>
      <c r="BF76" s="70" t="e">
        <f aca="false">$BE$7*$J$3*$J$5*$T76</f>
        <v>#N/A</v>
      </c>
      <c r="BG76" s="70" t="e">
        <f aca="false">$BG$7*$J$2*$J$5*$S76</f>
        <v>#N/A</v>
      </c>
      <c r="BH76" s="70" t="e">
        <f aca="false">$BG$7*$J$3*$J$5*$T76</f>
        <v>#N/A</v>
      </c>
      <c r="BI76" s="70" t="e">
        <f aca="false">$BI$7*$J$2*$J$5*$S76</f>
        <v>#N/A</v>
      </c>
      <c r="BJ76" s="70" t="e">
        <f aca="false">$BI$7*$J$3*$J$5*$T76</f>
        <v>#N/A</v>
      </c>
      <c r="BK76" s="70" t="e">
        <f aca="false">$BK$7*$J$2*$J$5*$S76</f>
        <v>#N/A</v>
      </c>
      <c r="BL76" s="70" t="e">
        <f aca="false">$BK$7*$J$3*$J$5*$T76</f>
        <v>#N/A</v>
      </c>
      <c r="BM76" s="70" t="e">
        <f aca="false">$BM$7*$J$2*$J$5*$S76</f>
        <v>#N/A</v>
      </c>
      <c r="BN76" s="70" t="e">
        <f aca="false">$BM$7*$J$3*$J$5*$T76</f>
        <v>#N/A</v>
      </c>
      <c r="BO76" s="70" t="e">
        <f aca="false">$BO$7*$J$2*$J$5*$S76</f>
        <v>#N/A</v>
      </c>
      <c r="BP76" s="70" t="e">
        <f aca="false">$BO$7*$J$3*$J$5*$T76</f>
        <v>#N/A</v>
      </c>
      <c r="BQ76" s="70" t="e">
        <f aca="false">$BQ$7*$J$2*$J$5*$S76</f>
        <v>#N/A</v>
      </c>
      <c r="BR76" s="70" t="e">
        <f aca="false">$BQ$7*$J$3*$J$5*$T76</f>
        <v>#N/A</v>
      </c>
      <c r="BS76" s="70" t="e">
        <f aca="false">$BS$7*$J$2*$J$5*$S76</f>
        <v>#N/A</v>
      </c>
      <c r="BT76" s="70" t="e">
        <f aca="false">$BS$7*$J$3*$J$5*$T76</f>
        <v>#N/A</v>
      </c>
      <c r="BU76" s="70" t="e">
        <f aca="false">$BU$7*$J$2*$J$5*$S76</f>
        <v>#N/A</v>
      </c>
      <c r="BV76" s="70" t="e">
        <f aca="false">$BU$7*$J$3*$J$5*$T76</f>
        <v>#N/A</v>
      </c>
      <c r="BW76" s="382" t="e">
        <f aca="false">SUM(AY76:BF76,BI76:BL76)</f>
        <v>#N/A</v>
      </c>
      <c r="BX76" s="383" t="e">
        <f aca="false">SUM(AY76:BF76,BI76:BL76,BS76:BV76)</f>
        <v>#N/A</v>
      </c>
      <c r="BY76" s="25" t="e">
        <f aca="false">SUM(AY76:BV76)</f>
        <v>#N/A</v>
      </c>
      <c r="BZ76" s="70" t="e">
        <f aca="false">$BZ$7*$J$2*$J$5*$N76</f>
        <v>#N/A</v>
      </c>
      <c r="CA76" s="70" t="e">
        <f aca="false">$BZ$7*$J$3*$J$5*$O76</f>
        <v>#N/A</v>
      </c>
      <c r="CB76" s="70" t="e">
        <f aca="false">$CB$7*$J$2*$J$5*$N76</f>
        <v>#N/A</v>
      </c>
      <c r="CC76" s="70" t="e">
        <f aca="false">$CB$7*$J$3*$J$5*$O76</f>
        <v>#N/A</v>
      </c>
      <c r="CD76" s="70" t="e">
        <f aca="false">$CD$7*$J$2*$J$5*$N76</f>
        <v>#N/A</v>
      </c>
      <c r="CE76" s="70" t="e">
        <f aca="false">$CD$7*$J$3*$J$5*$O76</f>
        <v>#N/A</v>
      </c>
      <c r="CF76" s="131" t="e">
        <f aca="false">SUM(BZ76:CA76)</f>
        <v>#N/A</v>
      </c>
      <c r="CG76" s="383" t="e">
        <f aca="false">SUM(BZ76:CC76)</f>
        <v>#N/A</v>
      </c>
      <c r="CH76" s="131" t="e">
        <f aca="false">SUM(BZ76:CE76)</f>
        <v>#N/A</v>
      </c>
      <c r="CI76" s="70" t="e">
        <f aca="false">$CI$7*$J$2*$J$5*$AB76</f>
        <v>#N/A</v>
      </c>
      <c r="CJ76" s="70" t="e">
        <f aca="false">$CI$7*$J$3*$J$5*$AC76</f>
        <v>#N/A</v>
      </c>
      <c r="CK76" s="70" t="e">
        <f aca="false">$CK$7*$J$2*$J$5*$AB76</f>
        <v>#N/A</v>
      </c>
      <c r="CL76" s="70" t="e">
        <f aca="false">$CK$7*$J$3*$J$5*$AC76</f>
        <v>#N/A</v>
      </c>
      <c r="CM76" s="70" t="e">
        <f aca="false">$CM$7*$J$2*$J$5*$AB76</f>
        <v>#N/A</v>
      </c>
      <c r="CN76" s="70" t="e">
        <f aca="false">$CM$7*$J$3*$J$5*$AC76</f>
        <v>#N/A</v>
      </c>
      <c r="CO76" s="70" t="e">
        <f aca="false">$CO$7*$J$2*$J$5*$AB76</f>
        <v>#N/A</v>
      </c>
      <c r="CP76" s="70" t="e">
        <f aca="false">$CO$7*$J$3*$J$5*$AC76</f>
        <v>#N/A</v>
      </c>
      <c r="CQ76" s="70" t="e">
        <f aca="false">$CQ$7*$J$2*$J$5*$AB76</f>
        <v>#N/A</v>
      </c>
      <c r="CR76" s="70" t="e">
        <f aca="false">$CQ$7*$J$3*$J$5*$AC76</f>
        <v>#N/A</v>
      </c>
      <c r="CS76" s="70" t="e">
        <f aca="false">$CS$7*$J$2*$J$5*$AB76</f>
        <v>#N/A</v>
      </c>
      <c r="CT76" s="70" t="e">
        <f aca="false">$CS$7*$J$3*$J$5*$AC76</f>
        <v>#N/A</v>
      </c>
      <c r="CU76" s="70" t="e">
        <f aca="false">$CU$7*$J$2*$J$5*$AB76</f>
        <v>#N/A</v>
      </c>
      <c r="CV76" s="70" t="e">
        <f aca="false">$CU$7*$J$3*$J$5*$AC76</f>
        <v>#N/A</v>
      </c>
      <c r="CW76" s="70" t="e">
        <f aca="false">$CW$7*$J$2*$J$5*$AB76</f>
        <v>#N/A</v>
      </c>
      <c r="CX76" s="70" t="e">
        <f aca="false">$CW$7*$J$3*$J$5*$AC76</f>
        <v>#N/A</v>
      </c>
      <c r="CY76" s="70" t="e">
        <f aca="false">$CY$7*$J$2*$J$5*$AB76</f>
        <v>#N/A</v>
      </c>
      <c r="CZ76" s="70" t="e">
        <f aca="false">$CY$7*$J$3*$J$5*$AC76</f>
        <v>#N/A</v>
      </c>
      <c r="DA76" s="70" t="e">
        <f aca="false">$DA$7*$J$2*$J$5*$AB76</f>
        <v>#N/A</v>
      </c>
      <c r="DB76" s="70" t="e">
        <f aca="false">$DA$7*$J$3*$J$5*$AC76</f>
        <v>#N/A</v>
      </c>
      <c r="DC76" s="70"/>
      <c r="DD76" s="70"/>
      <c r="DE76" s="70" t="e">
        <f aca="false">$DF$7*$J$2*$J$5*$AB76</f>
        <v>#N/A</v>
      </c>
      <c r="DF76" s="70" t="e">
        <f aca="false">$DF$7*$J$3*$J$5*$AC76</f>
        <v>#N/A</v>
      </c>
      <c r="DG76" s="70" t="e">
        <f aca="false">$DG$7*$J$2*$J$5*$AB76</f>
        <v>#N/A</v>
      </c>
      <c r="DH76" s="70" t="e">
        <f aca="false">$DG$7*$J$3*$J$5*$AC76</f>
        <v>#N/A</v>
      </c>
      <c r="DI76" s="70" t="e">
        <f aca="false">$DI$7*$J$2*$J$5*$AB76</f>
        <v>#N/A</v>
      </c>
      <c r="DJ76" s="70" t="e">
        <f aca="false">$DI$7*$J$3*$J$5*$AC76</f>
        <v>#N/A</v>
      </c>
      <c r="DK76" s="70" t="e">
        <f aca="false">$DK$7*$J$2*$J$5*$AB76</f>
        <v>#N/A</v>
      </c>
      <c r="DL76" s="70" t="e">
        <f aca="false">$DK$7*$J$3*$J$5*$AC76</f>
        <v>#N/A</v>
      </c>
      <c r="DM76" s="70" t="e">
        <f aca="false">$DM$7*$J$2*$J$5*$AB76</f>
        <v>#N/A</v>
      </c>
      <c r="DN76" s="70" t="e">
        <f aca="false">$DM$7*$J$3*$J$5*$AC76</f>
        <v>#N/A</v>
      </c>
      <c r="DO76" s="70" t="e">
        <f aca="false">$DO$7*$J$2*$J$5*$AB76</f>
        <v>#N/A</v>
      </c>
      <c r="DP76" s="70" t="e">
        <f aca="false">$DO$7*$J$3*$J$5*$AC76</f>
        <v>#N/A</v>
      </c>
      <c r="DQ76" s="70" t="e">
        <f aca="false">$DQ$7*$J$2*$J$5*$AB76</f>
        <v>#N/A</v>
      </c>
      <c r="DR76" s="70" t="e">
        <f aca="false">$DQ$7*$J$3*$J$5*$AC76</f>
        <v>#N/A</v>
      </c>
      <c r="DS76" s="131" t="e">
        <f aca="false">SUM(CI76:CR76,CW76:CX76,DG76:DH76)</f>
        <v>#N/A</v>
      </c>
      <c r="DT76" s="25" t="e">
        <f aca="false">SUM(CI76:CZ76,DC76:DL76)</f>
        <v>#N/A</v>
      </c>
      <c r="DU76" s="131" t="e">
        <f aca="false">SUM(CI76:DR76)</f>
        <v>#N/A</v>
      </c>
      <c r="DZ76" s="70" t="e">
        <f aca="false">$DZ$7*$J$2*$J$5*$AB76</f>
        <v>#N/A</v>
      </c>
      <c r="EA76" s="70" t="e">
        <f aca="false">$DZ$7*$J$3*$J$5*$AC76</f>
        <v>#N/A</v>
      </c>
      <c r="EB76" s="70" t="e">
        <f aca="false">$EB$7*$J$2*$J$5*$AB76</f>
        <v>#N/A</v>
      </c>
      <c r="EC76" s="70" t="e">
        <f aca="false">$EB$7*$J$3*$J$5*$AC76</f>
        <v>#N/A</v>
      </c>
      <c r="ED76" s="70" t="e">
        <f aca="false">$ED$7*$J$2*$J$5*$AB76</f>
        <v>#N/A</v>
      </c>
      <c r="EE76" s="70" t="e">
        <f aca="false">$ED$7*$J$3*$J$5*$AC76</f>
        <v>#N/A</v>
      </c>
      <c r="EF76" s="70" t="e">
        <f aca="false">$EF$7*$J$2*$J$5*$AB76</f>
        <v>#N/A</v>
      </c>
      <c r="EG76" s="70" t="e">
        <f aca="false">$EF$7*$J$3*$J$5*$AC76</f>
        <v>#N/A</v>
      </c>
      <c r="EH76" s="70" t="e">
        <f aca="false">$EH$7*$J$2*$J$5*$AB76</f>
        <v>#N/A</v>
      </c>
      <c r="EI76" s="70" t="e">
        <f aca="false">$EH$7*$J$3*$J$5*$AC76</f>
        <v>#N/A</v>
      </c>
      <c r="EJ76" s="70" t="e">
        <f aca="false">$EJ$7*$J$2*$J$5*$AB76</f>
        <v>#N/A</v>
      </c>
      <c r="EK76" s="70" t="e">
        <f aca="false">$EJ$7*$J$3*$J$5*$AC76</f>
        <v>#N/A</v>
      </c>
      <c r="EL76" s="70" t="e">
        <f aca="false">$EL$7*$J$2*$J$5*$AB76</f>
        <v>#N/A</v>
      </c>
      <c r="EM76" s="70" t="e">
        <f aca="false">$EL$7*$J$3*$J$5*$AC76</f>
        <v>#N/A</v>
      </c>
      <c r="EN76" s="131" t="e">
        <f aca="false">SUM(EB76:EC76)</f>
        <v>#N/A</v>
      </c>
      <c r="EO76" s="25" t="e">
        <f aca="false">SUM(EB76:EE76,EJ76:EM76)</f>
        <v>#N/A</v>
      </c>
      <c r="EP76" s="25" t="e">
        <f aca="false">SUM(DZ76:EM76)</f>
        <v>#N/A</v>
      </c>
    </row>
    <row r="77" customFormat="false" ht="11.25" hidden="false" customHeight="false" outlineLevel="0" collapsed="false">
      <c r="A77" s="51" t="e">
        <f aca="false">VLOOKUP($D77,Curves!$A$2:$I$1700,9)</f>
        <v>#N/A</v>
      </c>
      <c r="B77" s="83" t="e">
        <f aca="false">(1+($A77/2))^(-2*($D77-$A$1)/365.25)</f>
        <v>#N/A</v>
      </c>
      <c r="C77" s="83" t="n">
        <f aca="false">D78-D77</f>
        <v>31</v>
      </c>
      <c r="D77" s="374" t="n">
        <v>38991</v>
      </c>
      <c r="E77" s="375" t="e">
        <f aca="false">VLOOKUP($D77,Curves!$A$2:$H$1700,2)*$B77</f>
        <v>#N/A</v>
      </c>
      <c r="F77" s="51" t="e">
        <f aca="false">VLOOKUP($D77,Curves!$A$2:$H$1700,3)*$B77</f>
        <v>#N/A</v>
      </c>
      <c r="G77" s="51" t="e">
        <f aca="false">VLOOKUP($D77,Curves!$A$2:$H$1700,7)*$B77</f>
        <v>#N/A</v>
      </c>
      <c r="H77" s="51" t="e">
        <f aca="false">VLOOKUP($D77,Curves!$A$2:$H$1700,5)*$B77</f>
        <v>#N/A</v>
      </c>
      <c r="I77" s="51" t="e">
        <f aca="false">VLOOKUP($D77,Curves!$A$2:$H$1700,4)*$B77</f>
        <v>#N/A</v>
      </c>
      <c r="J77" s="376" t="e">
        <f aca="false">VLOOKUP($D77,Curves!$A$2:$H$1700,8)*$B77</f>
        <v>#N/A</v>
      </c>
      <c r="K77" s="51" t="e">
        <f aca="false">($E77+$I77)*$J$5+$J$4</f>
        <v>#N/A</v>
      </c>
      <c r="L77" s="377" t="e">
        <f aca="false">VLOOKUP($D77,Curves!$N$2:$T$2600,2)*$B77</f>
        <v>#N/A</v>
      </c>
      <c r="M77" s="241" t="e">
        <f aca="false">VLOOKUP($D77,Curves!$N$2:$T$2600,3)*$B77</f>
        <v>#N/A</v>
      </c>
      <c r="N77" s="378" t="e">
        <f aca="false">IF($K77&lt;$L77,1,0)</f>
        <v>#N/A</v>
      </c>
      <c r="O77" s="379" t="e">
        <f aca="false">IF($K77&lt;$M77,1,0)</f>
        <v>#N/A</v>
      </c>
      <c r="P77" s="375" t="e">
        <f aca="false">($E77+J77)*$J$5+$J$4</f>
        <v>#N/A</v>
      </c>
      <c r="Q77" s="377" t="e">
        <f aca="false">VLOOKUP($D77,Curves!$N$2:$T$2600,4)*$B77</f>
        <v>#N/A</v>
      </c>
      <c r="R77" s="241" t="e">
        <f aca="false">VLOOKUP($D77,Curves!$N$2:$T$2600,5)*$B77</f>
        <v>#N/A</v>
      </c>
      <c r="S77" s="378" t="e">
        <f aca="false">IF($P77&lt;$Q77,1,0)</f>
        <v>#N/A</v>
      </c>
      <c r="T77" s="379" t="e">
        <f aca="false">IF($P77&lt;$R77,1,0)</f>
        <v>#N/A</v>
      </c>
      <c r="U77" s="380" t="e">
        <f aca="false">($E77+G77)*$J$5+$J$4</f>
        <v>#N/A</v>
      </c>
      <c r="V77" s="380" t="e">
        <f aca="false">($E77+H77)*$J$5+$J$4</f>
        <v>#N/A</v>
      </c>
      <c r="W77" s="380" t="e">
        <f aca="false">($E77+I77)*$J$5+$J$4</f>
        <v>#N/A</v>
      </c>
      <c r="X77" s="269" t="e">
        <f aca="false">VLOOKUP($D77,[5]CurveFetch!$D$8:$S$13000,16,0)*$B77</f>
        <v>#N/A</v>
      </c>
      <c r="Y77" s="241" t="e">
        <f aca="false">VLOOKUP($D77,Curves!$N$2:$T$2600,7)*$B77</f>
        <v>#N/A</v>
      </c>
      <c r="Z77" s="381" t="e">
        <f aca="false">IF($U77&lt;$X77,1,0)</f>
        <v>#N/A</v>
      </c>
      <c r="AA77" s="378" t="e">
        <f aca="false">IF($U77&lt;$Y77,1,0)</f>
        <v>#N/A</v>
      </c>
      <c r="AB77" s="378" t="e">
        <f aca="false">IF($V77&lt;$X77,1,0)</f>
        <v>#N/A</v>
      </c>
      <c r="AC77" s="378" t="e">
        <f aca="false">IF($V77&lt;$X77,1,0)</f>
        <v>#N/A</v>
      </c>
      <c r="AD77" s="378" t="e">
        <f aca="false">IF($W77&lt;$X77,1,0)</f>
        <v>#N/A</v>
      </c>
      <c r="AE77" s="379" t="e">
        <f aca="false">IF($W77&lt;$Y77,1,0)</f>
        <v>#N/A</v>
      </c>
      <c r="AF77" s="70" t="e">
        <f aca="false">$AF$7*$J$2*$J$5*$N77</f>
        <v>#N/A</v>
      </c>
      <c r="AG77" s="70" t="e">
        <f aca="false">$AF$7*$J$2*$J$5*$O77</f>
        <v>#N/A</v>
      </c>
      <c r="AH77" s="70" t="e">
        <f aca="false">$AH$7*$J$2*$J$5*$N77</f>
        <v>#N/A</v>
      </c>
      <c r="AI77" s="70" t="e">
        <f aca="false">$AH$7*$J$2*$J$5*$O77</f>
        <v>#N/A</v>
      </c>
      <c r="AJ77" s="70" t="e">
        <f aca="false">$AJ$7*$J$2*$J$5*$N77</f>
        <v>#N/A</v>
      </c>
      <c r="AK77" s="70" t="e">
        <f aca="false">$AJ$7*$J$2*$J$5*$O77</f>
        <v>#N/A</v>
      </c>
      <c r="AL77" s="70" t="e">
        <f aca="false">$AL$7*$J$2*$J$5*$N77</f>
        <v>#N/A</v>
      </c>
      <c r="AM77" s="70" t="e">
        <f aca="false">$AL$7*$J$3*$J$5*$O77</f>
        <v>#N/A</v>
      </c>
      <c r="AN77" s="70" t="e">
        <f aca="false">$AN$7*$J$2*$J$5*$N77</f>
        <v>#N/A</v>
      </c>
      <c r="AO77" s="70" t="e">
        <f aca="false">$AN$7*$J$3*$J$5*$O77</f>
        <v>#N/A</v>
      </c>
      <c r="AP77" s="70" t="e">
        <f aca="false">$AP$7*$J$2*$J$5*$N77</f>
        <v>#N/A</v>
      </c>
      <c r="AQ77" s="70" t="e">
        <f aca="false">$AN$7*$J$3*$J$5*$O77</f>
        <v>#N/A</v>
      </c>
      <c r="AR77" s="70" t="e">
        <f aca="false">$AR$7*$J$2*$J$5*$N77</f>
        <v>#N/A</v>
      </c>
      <c r="AS77" s="70" t="e">
        <f aca="false">$AR$7*$J$3*$J$5*$O77</f>
        <v>#N/A</v>
      </c>
      <c r="AT77" s="70" t="e">
        <f aca="false">$AT$7*$J$2*$J$5*$N77</f>
        <v>#N/A</v>
      </c>
      <c r="AU77" s="70" t="e">
        <f aca="false">$AT$7*$J$3*$J$5*$O77</f>
        <v>#N/A</v>
      </c>
      <c r="AV77" s="131" t="e">
        <f aca="false">SUM(AF77:AG77,AL77:AM77,AP77:AQ77)</f>
        <v>#N/A</v>
      </c>
      <c r="AW77" s="158" t="e">
        <f aca="false">SUM(AF77:AM77,AP77:AU77)</f>
        <v>#N/A</v>
      </c>
      <c r="AX77" s="131" t="e">
        <f aca="false">SUM(AF77:AU77)</f>
        <v>#N/A</v>
      </c>
      <c r="AY77" s="70" t="e">
        <f aca="false">$AY$7*$J$2*$J$5*$S77</f>
        <v>#N/A</v>
      </c>
      <c r="AZ77" s="70" t="e">
        <f aca="false">$AY$7*$J$3*$J$5*$T77</f>
        <v>#N/A</v>
      </c>
      <c r="BA77" s="70" t="e">
        <f aca="false">$BA$7*$J$2*$J$5*$S77</f>
        <v>#N/A</v>
      </c>
      <c r="BB77" s="70" t="e">
        <f aca="false">$BA$7*$J$3*$J$5*$T77</f>
        <v>#N/A</v>
      </c>
      <c r="BC77" s="70" t="e">
        <f aca="false">$BC$7*$J$2*$J$5*$S77</f>
        <v>#N/A</v>
      </c>
      <c r="BD77" s="70" t="e">
        <f aca="false">$BC$7*$J$3*$J$5*$T77</f>
        <v>#N/A</v>
      </c>
      <c r="BE77" s="70" t="e">
        <f aca="false">$BE$7*$J$2*$J$5*$S77</f>
        <v>#N/A</v>
      </c>
      <c r="BF77" s="70" t="e">
        <f aca="false">$BE$7*$J$3*$J$5*$T77</f>
        <v>#N/A</v>
      </c>
      <c r="BG77" s="70" t="e">
        <f aca="false">$BG$7*$J$2*$J$5*$S77</f>
        <v>#N/A</v>
      </c>
      <c r="BH77" s="70" t="e">
        <f aca="false">$BG$7*$J$3*$J$5*$T77</f>
        <v>#N/A</v>
      </c>
      <c r="BI77" s="70" t="e">
        <f aca="false">$BI$7*$J$2*$J$5*$S77</f>
        <v>#N/A</v>
      </c>
      <c r="BJ77" s="70" t="e">
        <f aca="false">$BI$7*$J$3*$J$5*$T77</f>
        <v>#N/A</v>
      </c>
      <c r="BK77" s="70" t="e">
        <f aca="false">$BK$7*$J$2*$J$5*$S77</f>
        <v>#N/A</v>
      </c>
      <c r="BL77" s="70" t="e">
        <f aca="false">$BK$7*$J$3*$J$5*$T77</f>
        <v>#N/A</v>
      </c>
      <c r="BM77" s="70" t="e">
        <f aca="false">$BM$7*$J$2*$J$5*$S77</f>
        <v>#N/A</v>
      </c>
      <c r="BN77" s="70" t="e">
        <f aca="false">$BM$7*$J$3*$J$5*$T77</f>
        <v>#N/A</v>
      </c>
      <c r="BO77" s="70" t="e">
        <f aca="false">$BO$7*$J$2*$J$5*$S77</f>
        <v>#N/A</v>
      </c>
      <c r="BP77" s="70" t="e">
        <f aca="false">$BO$7*$J$3*$J$5*$T77</f>
        <v>#N/A</v>
      </c>
      <c r="BQ77" s="70" t="e">
        <f aca="false">$BQ$7*$J$2*$J$5*$S77</f>
        <v>#N/A</v>
      </c>
      <c r="BR77" s="70" t="e">
        <f aca="false">$BQ$7*$J$3*$J$5*$T77</f>
        <v>#N/A</v>
      </c>
      <c r="BS77" s="70" t="e">
        <f aca="false">$BS$7*$J$2*$J$5*$S77</f>
        <v>#N/A</v>
      </c>
      <c r="BT77" s="70" t="e">
        <f aca="false">$BS$7*$J$3*$J$5*$T77</f>
        <v>#N/A</v>
      </c>
      <c r="BU77" s="70" t="e">
        <f aca="false">$BU$7*$J$2*$J$5*$S77</f>
        <v>#N/A</v>
      </c>
      <c r="BV77" s="70" t="e">
        <f aca="false">$BU$7*$J$3*$J$5*$T77</f>
        <v>#N/A</v>
      </c>
      <c r="BW77" s="382" t="e">
        <f aca="false">SUM(AY77:BF77,BI77:BL77)</f>
        <v>#N/A</v>
      </c>
      <c r="BX77" s="383" t="e">
        <f aca="false">SUM(AY77:BF77,BI77:BL77,BS77:BV77)</f>
        <v>#N/A</v>
      </c>
      <c r="BY77" s="25" t="e">
        <f aca="false">SUM(AY77:BV77)</f>
        <v>#N/A</v>
      </c>
      <c r="BZ77" s="70" t="e">
        <f aca="false">$BZ$7*$J$2*$J$5*$N77</f>
        <v>#N/A</v>
      </c>
      <c r="CA77" s="70" t="e">
        <f aca="false">$BZ$7*$J$3*$J$5*$O77</f>
        <v>#N/A</v>
      </c>
      <c r="CB77" s="70" t="e">
        <f aca="false">$CB$7*$J$2*$J$5*$N77</f>
        <v>#N/A</v>
      </c>
      <c r="CC77" s="70" t="e">
        <f aca="false">$CB$7*$J$3*$J$5*$O77</f>
        <v>#N/A</v>
      </c>
      <c r="CD77" s="70" t="e">
        <f aca="false">$CD$7*$J$2*$J$5*$N77</f>
        <v>#N/A</v>
      </c>
      <c r="CE77" s="70" t="e">
        <f aca="false">$CD$7*$J$3*$J$5*$O77</f>
        <v>#N/A</v>
      </c>
      <c r="CF77" s="131" t="e">
        <f aca="false">SUM(BZ77:CA77)</f>
        <v>#N/A</v>
      </c>
      <c r="CG77" s="383" t="e">
        <f aca="false">SUM(BZ77:CC77)</f>
        <v>#N/A</v>
      </c>
      <c r="CH77" s="131" t="e">
        <f aca="false">SUM(BZ77:CE77)</f>
        <v>#N/A</v>
      </c>
      <c r="CI77" s="70" t="e">
        <f aca="false">$CI$7*$J$2*$J$5*$AB77</f>
        <v>#N/A</v>
      </c>
      <c r="CJ77" s="70" t="e">
        <f aca="false">$CI$7*$J$3*$J$5*$AC77</f>
        <v>#N/A</v>
      </c>
      <c r="CK77" s="70" t="e">
        <f aca="false">$CK$7*$J$2*$J$5*$AB77</f>
        <v>#N/A</v>
      </c>
      <c r="CL77" s="70" t="e">
        <f aca="false">$CK$7*$J$3*$J$5*$AC77</f>
        <v>#N/A</v>
      </c>
      <c r="CM77" s="70" t="e">
        <f aca="false">$CM$7*$J$2*$J$5*$AB77</f>
        <v>#N/A</v>
      </c>
      <c r="CN77" s="70" t="e">
        <f aca="false">$CM$7*$J$3*$J$5*$AC77</f>
        <v>#N/A</v>
      </c>
      <c r="CO77" s="70" t="e">
        <f aca="false">$CO$7*$J$2*$J$5*$AB77</f>
        <v>#N/A</v>
      </c>
      <c r="CP77" s="70" t="e">
        <f aca="false">$CO$7*$J$3*$J$5*$AC77</f>
        <v>#N/A</v>
      </c>
      <c r="CQ77" s="70" t="e">
        <f aca="false">$CQ$7*$J$2*$J$5*$AB77</f>
        <v>#N/A</v>
      </c>
      <c r="CR77" s="70" t="e">
        <f aca="false">$CQ$7*$J$3*$J$5*$AC77</f>
        <v>#N/A</v>
      </c>
      <c r="CS77" s="70" t="e">
        <f aca="false">$CS$7*$J$2*$J$5*$AB77</f>
        <v>#N/A</v>
      </c>
      <c r="CT77" s="70" t="e">
        <f aca="false">$CS$7*$J$3*$J$5*$AC77</f>
        <v>#N/A</v>
      </c>
      <c r="CU77" s="70" t="e">
        <f aca="false">$CU$7*$J$2*$J$5*$AB77</f>
        <v>#N/A</v>
      </c>
      <c r="CV77" s="70" t="e">
        <f aca="false">$CU$7*$J$3*$J$5*$AC77</f>
        <v>#N/A</v>
      </c>
      <c r="CW77" s="70" t="e">
        <f aca="false">$CW$7*$J$2*$J$5*$AB77</f>
        <v>#N/A</v>
      </c>
      <c r="CX77" s="70" t="e">
        <f aca="false">$CW$7*$J$3*$J$5*$AC77</f>
        <v>#N/A</v>
      </c>
      <c r="CY77" s="70" t="e">
        <f aca="false">$CY$7*$J$2*$J$5*$AB77</f>
        <v>#N/A</v>
      </c>
      <c r="CZ77" s="70" t="e">
        <f aca="false">$CY$7*$J$3*$J$5*$AC77</f>
        <v>#N/A</v>
      </c>
      <c r="DA77" s="70" t="e">
        <f aca="false">$DA$7*$J$2*$J$5*$AB77</f>
        <v>#N/A</v>
      </c>
      <c r="DB77" s="70" t="e">
        <f aca="false">$DA$7*$J$3*$J$5*$AC77</f>
        <v>#N/A</v>
      </c>
      <c r="DC77" s="70"/>
      <c r="DD77" s="70"/>
      <c r="DE77" s="70" t="e">
        <f aca="false">$DF$7*$J$2*$J$5*$AB77</f>
        <v>#N/A</v>
      </c>
      <c r="DF77" s="70" t="e">
        <f aca="false">$DF$7*$J$3*$J$5*$AC77</f>
        <v>#N/A</v>
      </c>
      <c r="DG77" s="70" t="e">
        <f aca="false">$DG$7*$J$2*$J$5*$AB77</f>
        <v>#N/A</v>
      </c>
      <c r="DH77" s="70" t="e">
        <f aca="false">$DG$7*$J$3*$J$5*$AC77</f>
        <v>#N/A</v>
      </c>
      <c r="DI77" s="70" t="e">
        <f aca="false">$DI$7*$J$2*$J$5*$AB77</f>
        <v>#N/A</v>
      </c>
      <c r="DJ77" s="70" t="e">
        <f aca="false">$DI$7*$J$3*$J$5*$AC77</f>
        <v>#N/A</v>
      </c>
      <c r="DK77" s="70" t="e">
        <f aca="false">$DK$7*$J$2*$J$5*$AB77</f>
        <v>#N/A</v>
      </c>
      <c r="DL77" s="70" t="e">
        <f aca="false">$DK$7*$J$3*$J$5*$AC77</f>
        <v>#N/A</v>
      </c>
      <c r="DM77" s="70" t="e">
        <f aca="false">$DM$7*$J$2*$J$5*$AB77</f>
        <v>#N/A</v>
      </c>
      <c r="DN77" s="70" t="e">
        <f aca="false">$DM$7*$J$3*$J$5*$AC77</f>
        <v>#N/A</v>
      </c>
      <c r="DO77" s="70" t="e">
        <f aca="false">$DO$7*$J$2*$J$5*$AB77</f>
        <v>#N/A</v>
      </c>
      <c r="DP77" s="70" t="e">
        <f aca="false">$DO$7*$J$3*$J$5*$AC77</f>
        <v>#N/A</v>
      </c>
      <c r="DQ77" s="70" t="e">
        <f aca="false">$DQ$7*$J$2*$J$5*$AB77</f>
        <v>#N/A</v>
      </c>
      <c r="DR77" s="70" t="e">
        <f aca="false">$DQ$7*$J$3*$J$5*$AC77</f>
        <v>#N/A</v>
      </c>
      <c r="DS77" s="131" t="e">
        <f aca="false">SUM(CI77:CR77,CW77:CX77,DG77:DH77)</f>
        <v>#N/A</v>
      </c>
      <c r="DT77" s="25" t="e">
        <f aca="false">SUM(CI77:CZ77,DC77:DL77)</f>
        <v>#N/A</v>
      </c>
      <c r="DU77" s="131" t="e">
        <f aca="false">SUM(CI77:DR77)</f>
        <v>#N/A</v>
      </c>
      <c r="DZ77" s="70" t="e">
        <f aca="false">$DZ$7*$J$2*$J$5*$AB77</f>
        <v>#N/A</v>
      </c>
      <c r="EA77" s="70" t="e">
        <f aca="false">$DZ$7*$J$3*$J$5*$AC77</f>
        <v>#N/A</v>
      </c>
      <c r="EB77" s="70" t="e">
        <f aca="false">$EB$7*$J$2*$J$5*$AB77</f>
        <v>#N/A</v>
      </c>
      <c r="EC77" s="70" t="e">
        <f aca="false">$EB$7*$J$3*$J$5*$AC77</f>
        <v>#N/A</v>
      </c>
      <c r="ED77" s="70" t="e">
        <f aca="false">$ED$7*$J$2*$J$5*$AB77</f>
        <v>#N/A</v>
      </c>
      <c r="EE77" s="70" t="e">
        <f aca="false">$ED$7*$J$3*$J$5*$AC77</f>
        <v>#N/A</v>
      </c>
      <c r="EF77" s="70" t="e">
        <f aca="false">$EF$7*$J$2*$J$5*$AB77</f>
        <v>#N/A</v>
      </c>
      <c r="EG77" s="70" t="e">
        <f aca="false">$EF$7*$J$3*$J$5*$AC77</f>
        <v>#N/A</v>
      </c>
      <c r="EH77" s="70" t="e">
        <f aca="false">$EH$7*$J$2*$J$5*$AB77</f>
        <v>#N/A</v>
      </c>
      <c r="EI77" s="70" t="e">
        <f aca="false">$EH$7*$J$3*$J$5*$AC77</f>
        <v>#N/A</v>
      </c>
      <c r="EJ77" s="70" t="e">
        <f aca="false">$EJ$7*$J$2*$J$5*$AB77</f>
        <v>#N/A</v>
      </c>
      <c r="EK77" s="70" t="e">
        <f aca="false">$EJ$7*$J$3*$J$5*$AC77</f>
        <v>#N/A</v>
      </c>
      <c r="EL77" s="70" t="e">
        <f aca="false">$EL$7*$J$2*$J$5*$AB77</f>
        <v>#N/A</v>
      </c>
      <c r="EM77" s="70" t="e">
        <f aca="false">$EL$7*$J$3*$J$5*$AC77</f>
        <v>#N/A</v>
      </c>
      <c r="EN77" s="131" t="e">
        <f aca="false">SUM(EB77:EC77)</f>
        <v>#N/A</v>
      </c>
      <c r="EO77" s="25" t="e">
        <f aca="false">SUM(EB77:EE77,EJ77:EM77)</f>
        <v>#N/A</v>
      </c>
      <c r="EP77" s="25" t="e">
        <f aca="false">SUM(DZ77:EM77)</f>
        <v>#N/A</v>
      </c>
    </row>
    <row r="78" customFormat="false" ht="11.25" hidden="false" customHeight="false" outlineLevel="0" collapsed="false">
      <c r="A78" s="51" t="e">
        <f aca="false">VLOOKUP($D78,Curves!$A$2:$I$1700,9)</f>
        <v>#N/A</v>
      </c>
      <c r="B78" s="83" t="e">
        <f aca="false">(1+($A78/2))^(-2*($D78-$A$1)/365.25)</f>
        <v>#N/A</v>
      </c>
      <c r="C78" s="83" t="n">
        <f aca="false">D79-D78</f>
        <v>30</v>
      </c>
      <c r="D78" s="374" t="n">
        <v>39022</v>
      </c>
      <c r="E78" s="375" t="e">
        <f aca="false">VLOOKUP($D78,Curves!$A$2:$H$1700,2)*$B78</f>
        <v>#N/A</v>
      </c>
      <c r="F78" s="51" t="e">
        <f aca="false">VLOOKUP($D78,Curves!$A$2:$H$1700,3)*$B78</f>
        <v>#N/A</v>
      </c>
      <c r="G78" s="51" t="e">
        <f aca="false">VLOOKUP($D78,Curves!$A$2:$H$1700,7)*$B78</f>
        <v>#N/A</v>
      </c>
      <c r="H78" s="51" t="e">
        <f aca="false">VLOOKUP($D78,Curves!$A$2:$H$1700,5)*$B78</f>
        <v>#N/A</v>
      </c>
      <c r="I78" s="51" t="e">
        <f aca="false">VLOOKUP($D78,Curves!$A$2:$H$1700,4)*$B78</f>
        <v>#N/A</v>
      </c>
      <c r="J78" s="376" t="e">
        <f aca="false">VLOOKUP($D78,Curves!$A$2:$H$1700,8)*$B78</f>
        <v>#N/A</v>
      </c>
      <c r="K78" s="51" t="e">
        <f aca="false">($E78+$I78)*$J$5+$J$4</f>
        <v>#N/A</v>
      </c>
      <c r="L78" s="377" t="e">
        <f aca="false">VLOOKUP($D78,Curves!$N$2:$T$2600,2)*$B78</f>
        <v>#N/A</v>
      </c>
      <c r="M78" s="241" t="e">
        <f aca="false">VLOOKUP($D78,Curves!$N$2:$T$2600,3)*$B78</f>
        <v>#N/A</v>
      </c>
      <c r="N78" s="378" t="e">
        <f aca="false">IF($K78&lt;$L78,1,0)</f>
        <v>#N/A</v>
      </c>
      <c r="O78" s="379" t="e">
        <f aca="false">IF($K78&lt;$M78,1,0)</f>
        <v>#N/A</v>
      </c>
      <c r="P78" s="375" t="e">
        <f aca="false">($E78+J78)*$J$5+$J$4</f>
        <v>#N/A</v>
      </c>
      <c r="Q78" s="377" t="e">
        <f aca="false">VLOOKUP($D78,Curves!$N$2:$T$2600,4)*$B78</f>
        <v>#N/A</v>
      </c>
      <c r="R78" s="241" t="e">
        <f aca="false">VLOOKUP($D78,Curves!$N$2:$T$2600,5)*$B78</f>
        <v>#N/A</v>
      </c>
      <c r="S78" s="378" t="e">
        <f aca="false">IF($P78&lt;$Q78,1,0)</f>
        <v>#N/A</v>
      </c>
      <c r="T78" s="379" t="e">
        <f aca="false">IF($P78&lt;$R78,1,0)</f>
        <v>#N/A</v>
      </c>
      <c r="U78" s="380" t="e">
        <f aca="false">($E78+G78)*$J$5+$J$4</f>
        <v>#N/A</v>
      </c>
      <c r="V78" s="380" t="e">
        <f aca="false">($E78+H78)*$J$5+$J$4</f>
        <v>#N/A</v>
      </c>
      <c r="W78" s="380" t="e">
        <f aca="false">($E78+I78)*$J$5+$J$4</f>
        <v>#N/A</v>
      </c>
      <c r="X78" s="269" t="e">
        <f aca="false">VLOOKUP($D78,[5]CurveFetch!$D$8:$S$13000,16,0)*$B78</f>
        <v>#N/A</v>
      </c>
      <c r="Y78" s="241" t="e">
        <f aca="false">VLOOKUP($D78,Curves!$N$2:$T$2600,7)*$B78</f>
        <v>#N/A</v>
      </c>
      <c r="Z78" s="381" t="e">
        <f aca="false">IF($U78&lt;$X78,1,0)</f>
        <v>#N/A</v>
      </c>
      <c r="AA78" s="378" t="e">
        <f aca="false">IF($U78&lt;$Y78,1,0)</f>
        <v>#N/A</v>
      </c>
      <c r="AB78" s="378" t="e">
        <f aca="false">IF($V78&lt;$X78,1,0)</f>
        <v>#N/A</v>
      </c>
      <c r="AC78" s="378" t="e">
        <f aca="false">IF($V78&lt;$X78,1,0)</f>
        <v>#N/A</v>
      </c>
      <c r="AD78" s="378" t="e">
        <f aca="false">IF($W78&lt;$X78,1,0)</f>
        <v>#N/A</v>
      </c>
      <c r="AE78" s="379" t="e">
        <f aca="false">IF($W78&lt;$Y78,1,0)</f>
        <v>#N/A</v>
      </c>
      <c r="AF78" s="70" t="e">
        <f aca="false">$AF$7*$J$2*$J$5*$N78</f>
        <v>#N/A</v>
      </c>
      <c r="AG78" s="70" t="e">
        <f aca="false">$AF$7*$J$2*$J$5*$O78</f>
        <v>#N/A</v>
      </c>
      <c r="AH78" s="70" t="e">
        <f aca="false">$AH$7*$J$2*$J$5*$N78</f>
        <v>#N/A</v>
      </c>
      <c r="AI78" s="70" t="e">
        <f aca="false">$AH$7*$J$2*$J$5*$O78</f>
        <v>#N/A</v>
      </c>
      <c r="AJ78" s="70" t="e">
        <f aca="false">$AJ$7*$J$2*$J$5*$N78</f>
        <v>#N/A</v>
      </c>
      <c r="AK78" s="70" t="e">
        <f aca="false">$AJ$7*$J$2*$J$5*$O78</f>
        <v>#N/A</v>
      </c>
      <c r="AL78" s="70" t="e">
        <f aca="false">$AL$7*$J$2*$J$5*$N78</f>
        <v>#N/A</v>
      </c>
      <c r="AM78" s="70" t="e">
        <f aca="false">$AL$7*$J$3*$J$5*$O78</f>
        <v>#N/A</v>
      </c>
      <c r="AN78" s="70" t="e">
        <f aca="false">$AN$7*$J$2*$J$5*$N78</f>
        <v>#N/A</v>
      </c>
      <c r="AO78" s="70" t="e">
        <f aca="false">$AN$7*$J$3*$J$5*$O78</f>
        <v>#N/A</v>
      </c>
      <c r="AP78" s="70" t="e">
        <f aca="false">$AP$7*$J$2*$J$5*$N78</f>
        <v>#N/A</v>
      </c>
      <c r="AQ78" s="70" t="e">
        <f aca="false">$AN$7*$J$3*$J$5*$O78</f>
        <v>#N/A</v>
      </c>
      <c r="AR78" s="70" t="e">
        <f aca="false">$AR$7*$J$2*$J$5*$N78</f>
        <v>#N/A</v>
      </c>
      <c r="AS78" s="70" t="e">
        <f aca="false">$AR$7*$J$3*$J$5*$O78</f>
        <v>#N/A</v>
      </c>
      <c r="AT78" s="70" t="e">
        <f aca="false">$AT$7*$J$2*$J$5*$N78</f>
        <v>#N/A</v>
      </c>
      <c r="AU78" s="70" t="e">
        <f aca="false">$AT$7*$J$3*$J$5*$O78</f>
        <v>#N/A</v>
      </c>
      <c r="AV78" s="131" t="e">
        <f aca="false">SUM(AF78:AG78,AL78:AM78,AP78:AQ78)</f>
        <v>#N/A</v>
      </c>
      <c r="AW78" s="158" t="e">
        <f aca="false">SUM(AF78:AM78,AP78:AU78)</f>
        <v>#N/A</v>
      </c>
      <c r="AX78" s="131" t="e">
        <f aca="false">SUM(AF78:AU78)</f>
        <v>#N/A</v>
      </c>
      <c r="AY78" s="70" t="e">
        <f aca="false">$AY$7*$J$2*$J$5*$S78</f>
        <v>#N/A</v>
      </c>
      <c r="AZ78" s="70" t="e">
        <f aca="false">$AY$7*$J$3*$J$5*$T78</f>
        <v>#N/A</v>
      </c>
      <c r="BA78" s="70" t="e">
        <f aca="false">$BA$7*$J$2*$J$5*$S78</f>
        <v>#N/A</v>
      </c>
      <c r="BB78" s="70" t="e">
        <f aca="false">$BA$7*$J$3*$J$5*$T78</f>
        <v>#N/A</v>
      </c>
      <c r="BC78" s="70" t="e">
        <f aca="false">$BC$7*$J$2*$J$5*$S78</f>
        <v>#N/A</v>
      </c>
      <c r="BD78" s="70" t="e">
        <f aca="false">$BC$7*$J$3*$J$5*$T78</f>
        <v>#N/A</v>
      </c>
      <c r="BE78" s="70" t="e">
        <f aca="false">$BE$7*$J$2*$J$5*$S78</f>
        <v>#N/A</v>
      </c>
      <c r="BF78" s="70" t="e">
        <f aca="false">$BE$7*$J$3*$J$5*$T78</f>
        <v>#N/A</v>
      </c>
      <c r="BG78" s="70" t="e">
        <f aca="false">$BG$7*$J$2*$J$5*$S78</f>
        <v>#N/A</v>
      </c>
      <c r="BH78" s="70" t="e">
        <f aca="false">$BG$7*$J$3*$J$5*$T78</f>
        <v>#N/A</v>
      </c>
      <c r="BI78" s="70" t="e">
        <f aca="false">$BI$7*$J$2*$J$5*$S78</f>
        <v>#N/A</v>
      </c>
      <c r="BJ78" s="70" t="e">
        <f aca="false">$BI$7*$J$3*$J$5*$T78</f>
        <v>#N/A</v>
      </c>
      <c r="BK78" s="70" t="e">
        <f aca="false">$BK$7*$J$2*$J$5*$S78</f>
        <v>#N/A</v>
      </c>
      <c r="BL78" s="70" t="e">
        <f aca="false">$BK$7*$J$3*$J$5*$T78</f>
        <v>#N/A</v>
      </c>
      <c r="BM78" s="70" t="e">
        <f aca="false">$BM$7*$J$2*$J$5*$S78</f>
        <v>#N/A</v>
      </c>
      <c r="BN78" s="70" t="e">
        <f aca="false">$BM$7*$J$3*$J$5*$T78</f>
        <v>#N/A</v>
      </c>
      <c r="BO78" s="70" t="e">
        <f aca="false">$BO$7*$J$2*$J$5*$S78</f>
        <v>#N/A</v>
      </c>
      <c r="BP78" s="70" t="e">
        <f aca="false">$BO$7*$J$3*$J$5*$T78</f>
        <v>#N/A</v>
      </c>
      <c r="BQ78" s="70" t="e">
        <f aca="false">$BQ$7*$J$2*$J$5*$S78</f>
        <v>#N/A</v>
      </c>
      <c r="BR78" s="70" t="e">
        <f aca="false">$BQ$7*$J$3*$J$5*$T78</f>
        <v>#N/A</v>
      </c>
      <c r="BS78" s="70" t="e">
        <f aca="false">$BS$7*$J$2*$J$5*$S78</f>
        <v>#N/A</v>
      </c>
      <c r="BT78" s="70" t="e">
        <f aca="false">$BS$7*$J$3*$J$5*$T78</f>
        <v>#N/A</v>
      </c>
      <c r="BU78" s="70" t="e">
        <f aca="false">$BU$7*$J$2*$J$5*$S78</f>
        <v>#N/A</v>
      </c>
      <c r="BV78" s="70" t="e">
        <f aca="false">$BU$7*$J$3*$J$5*$T78</f>
        <v>#N/A</v>
      </c>
      <c r="BW78" s="382" t="e">
        <f aca="false">SUM(AY78:BF78,BI78:BL78)</f>
        <v>#N/A</v>
      </c>
      <c r="BX78" s="383" t="e">
        <f aca="false">SUM(AY78:BF78,BI78:BL78,BS78:BV78)</f>
        <v>#N/A</v>
      </c>
      <c r="BY78" s="25" t="e">
        <f aca="false">SUM(AY78:BV78)</f>
        <v>#N/A</v>
      </c>
      <c r="BZ78" s="70" t="e">
        <f aca="false">$BZ$7*$J$2*$J$5*$N78</f>
        <v>#N/A</v>
      </c>
      <c r="CA78" s="70" t="e">
        <f aca="false">$BZ$7*$J$3*$J$5*$O78</f>
        <v>#N/A</v>
      </c>
      <c r="CB78" s="70" t="e">
        <f aca="false">$CB$7*$J$2*$J$5*$N78</f>
        <v>#N/A</v>
      </c>
      <c r="CC78" s="70" t="e">
        <f aca="false">$CB$7*$J$3*$J$5*$O78</f>
        <v>#N/A</v>
      </c>
      <c r="CD78" s="70" t="e">
        <f aca="false">$CD$7*$J$2*$J$5*$N78</f>
        <v>#N/A</v>
      </c>
      <c r="CE78" s="70" t="e">
        <f aca="false">$CD$7*$J$3*$J$5*$O78</f>
        <v>#N/A</v>
      </c>
      <c r="CF78" s="131" t="e">
        <f aca="false">SUM(BZ78:CA78)</f>
        <v>#N/A</v>
      </c>
      <c r="CG78" s="383" t="e">
        <f aca="false">SUM(BZ78:CC78)</f>
        <v>#N/A</v>
      </c>
      <c r="CH78" s="131" t="e">
        <f aca="false">SUM(BZ78:CE78)</f>
        <v>#N/A</v>
      </c>
      <c r="CI78" s="70" t="e">
        <f aca="false">$CI$7*$J$2*$J$5*$AB78</f>
        <v>#N/A</v>
      </c>
      <c r="CJ78" s="70" t="e">
        <f aca="false">$CI$7*$J$3*$J$5*$AC78</f>
        <v>#N/A</v>
      </c>
      <c r="CK78" s="70" t="e">
        <f aca="false">$CK$7*$J$2*$J$5*$AB78</f>
        <v>#N/A</v>
      </c>
      <c r="CL78" s="70" t="e">
        <f aca="false">$CK$7*$J$3*$J$5*$AC78</f>
        <v>#N/A</v>
      </c>
      <c r="CM78" s="70" t="e">
        <f aca="false">$CM$7*$J$2*$J$5*$AB78</f>
        <v>#N/A</v>
      </c>
      <c r="CN78" s="70" t="e">
        <f aca="false">$CM$7*$J$3*$J$5*$AC78</f>
        <v>#N/A</v>
      </c>
      <c r="CO78" s="70" t="e">
        <f aca="false">$CO$7*$J$2*$J$5*$AB78</f>
        <v>#N/A</v>
      </c>
      <c r="CP78" s="70" t="e">
        <f aca="false">$CO$7*$J$3*$J$5*$AC78</f>
        <v>#N/A</v>
      </c>
      <c r="CQ78" s="70" t="e">
        <f aca="false">$CQ$7*$J$2*$J$5*$AB78</f>
        <v>#N/A</v>
      </c>
      <c r="CR78" s="70" t="e">
        <f aca="false">$CQ$7*$J$3*$J$5*$AC78</f>
        <v>#N/A</v>
      </c>
      <c r="CS78" s="70" t="e">
        <f aca="false">$CS$7*$J$2*$J$5*$AB78</f>
        <v>#N/A</v>
      </c>
      <c r="CT78" s="70" t="e">
        <f aca="false">$CS$7*$J$3*$J$5*$AC78</f>
        <v>#N/A</v>
      </c>
      <c r="CU78" s="70" t="e">
        <f aca="false">$CU$7*$J$2*$J$5*$AB78</f>
        <v>#N/A</v>
      </c>
      <c r="CV78" s="70" t="e">
        <f aca="false">$CU$7*$J$3*$J$5*$AC78</f>
        <v>#N/A</v>
      </c>
      <c r="CW78" s="70" t="e">
        <f aca="false">$CW$7*$J$2*$J$5*$AB78</f>
        <v>#N/A</v>
      </c>
      <c r="CX78" s="70" t="e">
        <f aca="false">$CW$7*$J$3*$J$5*$AC78</f>
        <v>#N/A</v>
      </c>
      <c r="CY78" s="70" t="e">
        <f aca="false">$CY$7*$J$2*$J$5*$AB78</f>
        <v>#N/A</v>
      </c>
      <c r="CZ78" s="70" t="e">
        <f aca="false">$CY$7*$J$3*$J$5*$AC78</f>
        <v>#N/A</v>
      </c>
      <c r="DA78" s="70" t="e">
        <f aca="false">$DA$7*$J$2*$J$5*$AB78</f>
        <v>#N/A</v>
      </c>
      <c r="DB78" s="70" t="e">
        <f aca="false">$DA$7*$J$3*$J$5*$AC78</f>
        <v>#N/A</v>
      </c>
      <c r="DC78" s="70"/>
      <c r="DD78" s="70"/>
      <c r="DE78" s="70" t="e">
        <f aca="false">$DF$7*$J$2*$J$5*$AB78</f>
        <v>#N/A</v>
      </c>
      <c r="DF78" s="70" t="e">
        <f aca="false">$DF$7*$J$3*$J$5*$AC78</f>
        <v>#N/A</v>
      </c>
      <c r="DG78" s="70" t="e">
        <f aca="false">$DG$7*$J$2*$J$5*$AB78</f>
        <v>#N/A</v>
      </c>
      <c r="DH78" s="70" t="e">
        <f aca="false">$DG$7*$J$3*$J$5*$AC78</f>
        <v>#N/A</v>
      </c>
      <c r="DI78" s="70" t="e">
        <f aca="false">$DI$7*$J$2*$J$5*$AB78</f>
        <v>#N/A</v>
      </c>
      <c r="DJ78" s="70" t="e">
        <f aca="false">$DI$7*$J$3*$J$5*$AC78</f>
        <v>#N/A</v>
      </c>
      <c r="DK78" s="70" t="e">
        <f aca="false">$DK$7*$J$2*$J$5*$AB78</f>
        <v>#N/A</v>
      </c>
      <c r="DL78" s="70" t="e">
        <f aca="false">$DK$7*$J$3*$J$5*$AC78</f>
        <v>#N/A</v>
      </c>
      <c r="DM78" s="70" t="e">
        <f aca="false">$DM$7*$J$2*$J$5*$AB78</f>
        <v>#N/A</v>
      </c>
      <c r="DN78" s="70" t="e">
        <f aca="false">$DM$7*$J$3*$J$5*$AC78</f>
        <v>#N/A</v>
      </c>
      <c r="DO78" s="70" t="e">
        <f aca="false">$DO$7*$J$2*$J$5*$AB78</f>
        <v>#N/A</v>
      </c>
      <c r="DP78" s="70" t="e">
        <f aca="false">$DO$7*$J$3*$J$5*$AC78</f>
        <v>#N/A</v>
      </c>
      <c r="DQ78" s="70" t="e">
        <f aca="false">$DQ$7*$J$2*$J$5*$AB78</f>
        <v>#N/A</v>
      </c>
      <c r="DR78" s="70" t="e">
        <f aca="false">$DQ$7*$J$3*$J$5*$AC78</f>
        <v>#N/A</v>
      </c>
      <c r="DS78" s="131" t="e">
        <f aca="false">SUM(CI78:CR78,CW78:CX78,DG78:DH78)</f>
        <v>#N/A</v>
      </c>
      <c r="DT78" s="25" t="e">
        <f aca="false">SUM(CI78:CZ78,DC78:DL78)</f>
        <v>#N/A</v>
      </c>
      <c r="DU78" s="131" t="e">
        <f aca="false">SUM(CI78:DR78)</f>
        <v>#N/A</v>
      </c>
      <c r="DZ78" s="70" t="e">
        <f aca="false">$DZ$7*$J$2*$J$5*$AB78</f>
        <v>#N/A</v>
      </c>
      <c r="EA78" s="70" t="e">
        <f aca="false">$DZ$7*$J$3*$J$5*$AC78</f>
        <v>#N/A</v>
      </c>
      <c r="EB78" s="70" t="e">
        <f aca="false">$EB$7*$J$2*$J$5*$AB78</f>
        <v>#N/A</v>
      </c>
      <c r="EC78" s="70" t="e">
        <f aca="false">$EB$7*$J$3*$J$5*$AC78</f>
        <v>#N/A</v>
      </c>
      <c r="ED78" s="70" t="e">
        <f aca="false">$ED$7*$J$2*$J$5*$AB78</f>
        <v>#N/A</v>
      </c>
      <c r="EE78" s="70" t="e">
        <f aca="false">$ED$7*$J$3*$J$5*$AC78</f>
        <v>#N/A</v>
      </c>
      <c r="EF78" s="70" t="e">
        <f aca="false">$EF$7*$J$2*$J$5*$AB78</f>
        <v>#N/A</v>
      </c>
      <c r="EG78" s="70" t="e">
        <f aca="false">$EF$7*$J$3*$J$5*$AC78</f>
        <v>#N/A</v>
      </c>
      <c r="EH78" s="70" t="e">
        <f aca="false">$EH$7*$J$2*$J$5*$AB78</f>
        <v>#N/A</v>
      </c>
      <c r="EI78" s="70" t="e">
        <f aca="false">$EH$7*$J$3*$J$5*$AC78</f>
        <v>#N/A</v>
      </c>
      <c r="EJ78" s="70" t="e">
        <f aca="false">$EJ$7*$J$2*$J$5*$AB78</f>
        <v>#N/A</v>
      </c>
      <c r="EK78" s="70" t="e">
        <f aca="false">$EJ$7*$J$3*$J$5*$AC78</f>
        <v>#N/A</v>
      </c>
      <c r="EL78" s="70" t="e">
        <f aca="false">$EL$7*$J$2*$J$5*$AB78</f>
        <v>#N/A</v>
      </c>
      <c r="EM78" s="70" t="e">
        <f aca="false">$EL$7*$J$3*$J$5*$AC78</f>
        <v>#N/A</v>
      </c>
      <c r="EN78" s="131" t="e">
        <f aca="false">SUM(EB78:EC78)</f>
        <v>#N/A</v>
      </c>
      <c r="EO78" s="25" t="e">
        <f aca="false">SUM(EB78:EE78,EJ78:EM78)</f>
        <v>#N/A</v>
      </c>
      <c r="EP78" s="25" t="e">
        <f aca="false">SUM(DZ78:EM78)</f>
        <v>#N/A</v>
      </c>
    </row>
    <row r="79" customFormat="false" ht="11.25" hidden="false" customHeight="false" outlineLevel="0" collapsed="false">
      <c r="A79" s="51" t="e">
        <f aca="false">VLOOKUP($D79,Curves!$A$2:$I$1700,9)</f>
        <v>#N/A</v>
      </c>
      <c r="B79" s="83" t="e">
        <f aca="false">(1+($A79/2))^(-2*($D79-$A$1)/365.25)</f>
        <v>#N/A</v>
      </c>
      <c r="C79" s="83" t="n">
        <f aca="false">D80-D79</f>
        <v>31</v>
      </c>
      <c r="D79" s="374" t="n">
        <v>39052</v>
      </c>
      <c r="E79" s="375" t="e">
        <f aca="false">VLOOKUP($D79,Curves!$A$2:$H$1700,2)*$B79</f>
        <v>#N/A</v>
      </c>
      <c r="F79" s="51" t="e">
        <f aca="false">VLOOKUP($D79,Curves!$A$2:$H$1700,3)*$B79</f>
        <v>#N/A</v>
      </c>
      <c r="G79" s="51" t="e">
        <f aca="false">VLOOKUP($D79,Curves!$A$2:$H$1700,7)*$B79</f>
        <v>#N/A</v>
      </c>
      <c r="H79" s="51" t="e">
        <f aca="false">VLOOKUP($D79,Curves!$A$2:$H$1700,5)*$B79</f>
        <v>#N/A</v>
      </c>
      <c r="I79" s="51" t="e">
        <f aca="false">VLOOKUP($D79,Curves!$A$2:$H$1700,4)*$B79</f>
        <v>#N/A</v>
      </c>
      <c r="J79" s="376" t="e">
        <f aca="false">VLOOKUP($D79,Curves!$A$2:$H$1700,8)*$B79</f>
        <v>#N/A</v>
      </c>
      <c r="K79" s="51" t="e">
        <f aca="false">($E79+$I79)*$J$5+$J$4</f>
        <v>#N/A</v>
      </c>
      <c r="L79" s="377" t="e">
        <f aca="false">VLOOKUP($D79,Curves!$N$2:$T$2600,2)*$B79</f>
        <v>#N/A</v>
      </c>
      <c r="M79" s="241" t="e">
        <f aca="false">VLOOKUP($D79,Curves!$N$2:$T$2600,3)*$B79</f>
        <v>#N/A</v>
      </c>
      <c r="N79" s="378" t="e">
        <f aca="false">IF($K79&lt;$L79,1,0)</f>
        <v>#N/A</v>
      </c>
      <c r="O79" s="379" t="e">
        <f aca="false">IF($K79&lt;$M79,1,0)</f>
        <v>#N/A</v>
      </c>
      <c r="P79" s="375" t="e">
        <f aca="false">($E79+J79)*$J$5+$J$4</f>
        <v>#N/A</v>
      </c>
      <c r="Q79" s="377" t="e">
        <f aca="false">VLOOKUP($D79,Curves!$N$2:$T$2600,4)*$B79</f>
        <v>#N/A</v>
      </c>
      <c r="R79" s="241" t="e">
        <f aca="false">VLOOKUP($D79,Curves!$N$2:$T$2600,5)*$B79</f>
        <v>#N/A</v>
      </c>
      <c r="S79" s="378" t="e">
        <f aca="false">IF($P79&lt;$Q79,1,0)</f>
        <v>#N/A</v>
      </c>
      <c r="T79" s="379" t="e">
        <f aca="false">IF($P79&lt;$R79,1,0)</f>
        <v>#N/A</v>
      </c>
      <c r="U79" s="380" t="e">
        <f aca="false">($E79+G79)*$J$5+$J$4</f>
        <v>#N/A</v>
      </c>
      <c r="V79" s="380" t="e">
        <f aca="false">($E79+H79)*$J$5+$J$4</f>
        <v>#N/A</v>
      </c>
      <c r="W79" s="380" t="e">
        <f aca="false">($E79+I79)*$J$5+$J$4</f>
        <v>#N/A</v>
      </c>
      <c r="X79" s="269" t="e">
        <f aca="false">VLOOKUP($D79,[5]CurveFetch!$D$8:$S$13000,16,0)*$B79</f>
        <v>#N/A</v>
      </c>
      <c r="Y79" s="241" t="e">
        <f aca="false">VLOOKUP($D79,Curves!$N$2:$T$2600,7)*$B79</f>
        <v>#N/A</v>
      </c>
      <c r="Z79" s="381" t="e">
        <f aca="false">IF($U79&lt;$X79,1,0)</f>
        <v>#N/A</v>
      </c>
      <c r="AA79" s="378" t="e">
        <f aca="false">IF($U79&lt;$Y79,1,0)</f>
        <v>#N/A</v>
      </c>
      <c r="AB79" s="378" t="e">
        <f aca="false">IF($V79&lt;$X79,1,0)</f>
        <v>#N/A</v>
      </c>
      <c r="AC79" s="378" t="e">
        <f aca="false">IF($V79&lt;$X79,1,0)</f>
        <v>#N/A</v>
      </c>
      <c r="AD79" s="378" t="e">
        <f aca="false">IF($W79&lt;$X79,1,0)</f>
        <v>#N/A</v>
      </c>
      <c r="AE79" s="379" t="e">
        <f aca="false">IF($W79&lt;$Y79,1,0)</f>
        <v>#N/A</v>
      </c>
      <c r="AF79" s="70" t="e">
        <f aca="false">$AF$7*$J$2*$J$5*$N79</f>
        <v>#N/A</v>
      </c>
      <c r="AG79" s="70" t="e">
        <f aca="false">$AF$7*$J$2*$J$5*$O79</f>
        <v>#N/A</v>
      </c>
      <c r="AH79" s="70" t="e">
        <f aca="false">$AH$7*$J$2*$J$5*$N79</f>
        <v>#N/A</v>
      </c>
      <c r="AI79" s="70" t="e">
        <f aca="false">$AH$7*$J$2*$J$5*$O79</f>
        <v>#N/A</v>
      </c>
      <c r="AJ79" s="70" t="e">
        <f aca="false">$AJ$7*$J$2*$J$5*$N79</f>
        <v>#N/A</v>
      </c>
      <c r="AK79" s="70" t="e">
        <f aca="false">$AJ$7*$J$2*$J$5*$O79</f>
        <v>#N/A</v>
      </c>
      <c r="AL79" s="70" t="e">
        <f aca="false">$AL$7*$J$2*$J$5*$N79</f>
        <v>#N/A</v>
      </c>
      <c r="AM79" s="70" t="e">
        <f aca="false">$AL$7*$J$3*$J$5*$O79</f>
        <v>#N/A</v>
      </c>
      <c r="AN79" s="70" t="e">
        <f aca="false">$AN$7*$J$2*$J$5*$N79</f>
        <v>#N/A</v>
      </c>
      <c r="AO79" s="70" t="e">
        <f aca="false">$AN$7*$J$3*$J$5*$O79</f>
        <v>#N/A</v>
      </c>
      <c r="AP79" s="70" t="e">
        <f aca="false">$AP$7*$J$2*$J$5*$N79</f>
        <v>#N/A</v>
      </c>
      <c r="AQ79" s="70" t="e">
        <f aca="false">$AN$7*$J$3*$J$5*$O79</f>
        <v>#N/A</v>
      </c>
      <c r="AR79" s="70" t="e">
        <f aca="false">$AR$7*$J$2*$J$5*$N79</f>
        <v>#N/A</v>
      </c>
      <c r="AS79" s="70" t="e">
        <f aca="false">$AR$7*$J$3*$J$5*$O79</f>
        <v>#N/A</v>
      </c>
      <c r="AT79" s="70" t="e">
        <f aca="false">$AT$7*$J$2*$J$5*$N79</f>
        <v>#N/A</v>
      </c>
      <c r="AU79" s="70" t="e">
        <f aca="false">$AT$7*$J$3*$J$5*$O79</f>
        <v>#N/A</v>
      </c>
      <c r="AV79" s="131" t="e">
        <f aca="false">SUM(AF79:AG79,AL79:AM79,AP79:AQ79)</f>
        <v>#N/A</v>
      </c>
      <c r="AW79" s="158" t="e">
        <f aca="false">SUM(AF79:AM79,AP79:AU79)</f>
        <v>#N/A</v>
      </c>
      <c r="AX79" s="131" t="e">
        <f aca="false">SUM(AF79:AU79)</f>
        <v>#N/A</v>
      </c>
      <c r="AY79" s="70" t="e">
        <f aca="false">$AY$7*$J$2*$J$5*$S79</f>
        <v>#N/A</v>
      </c>
      <c r="AZ79" s="70" t="e">
        <f aca="false">$AY$7*$J$3*$J$5*$T79</f>
        <v>#N/A</v>
      </c>
      <c r="BA79" s="70" t="e">
        <f aca="false">$BA$7*$J$2*$J$5*$S79</f>
        <v>#N/A</v>
      </c>
      <c r="BB79" s="70" t="e">
        <f aca="false">$BA$7*$J$3*$J$5*$T79</f>
        <v>#N/A</v>
      </c>
      <c r="BC79" s="70" t="e">
        <f aca="false">$BC$7*$J$2*$J$5*$S79</f>
        <v>#N/A</v>
      </c>
      <c r="BD79" s="70" t="e">
        <f aca="false">$BC$7*$J$3*$J$5*$T79</f>
        <v>#N/A</v>
      </c>
      <c r="BE79" s="70" t="e">
        <f aca="false">$BE$7*$J$2*$J$5*$S79</f>
        <v>#N/A</v>
      </c>
      <c r="BF79" s="70" t="e">
        <f aca="false">$BE$7*$J$3*$J$5*$T79</f>
        <v>#N/A</v>
      </c>
      <c r="BG79" s="70" t="e">
        <f aca="false">$BG$7*$J$2*$J$5*$S79</f>
        <v>#N/A</v>
      </c>
      <c r="BH79" s="70" t="e">
        <f aca="false">$BG$7*$J$3*$J$5*$T79</f>
        <v>#N/A</v>
      </c>
      <c r="BI79" s="70" t="e">
        <f aca="false">$BI$7*$J$2*$J$5*$S79</f>
        <v>#N/A</v>
      </c>
      <c r="BJ79" s="70" t="e">
        <f aca="false">$BI$7*$J$3*$J$5*$T79</f>
        <v>#N/A</v>
      </c>
      <c r="BK79" s="70" t="e">
        <f aca="false">$BK$7*$J$2*$J$5*$S79</f>
        <v>#N/A</v>
      </c>
      <c r="BL79" s="70" t="e">
        <f aca="false">$BK$7*$J$3*$J$5*$T79</f>
        <v>#N/A</v>
      </c>
      <c r="BM79" s="70" t="e">
        <f aca="false">$BM$7*$J$2*$J$5*$S79</f>
        <v>#N/A</v>
      </c>
      <c r="BN79" s="70" t="e">
        <f aca="false">$BM$7*$J$3*$J$5*$T79</f>
        <v>#N/A</v>
      </c>
      <c r="BO79" s="70" t="e">
        <f aca="false">$BO$7*$J$2*$J$5*$S79</f>
        <v>#N/A</v>
      </c>
      <c r="BP79" s="70" t="e">
        <f aca="false">$BO$7*$J$3*$J$5*$T79</f>
        <v>#N/A</v>
      </c>
      <c r="BQ79" s="70" t="e">
        <f aca="false">$BQ$7*$J$2*$J$5*$S79</f>
        <v>#N/A</v>
      </c>
      <c r="BR79" s="70" t="e">
        <f aca="false">$BQ$7*$J$3*$J$5*$T79</f>
        <v>#N/A</v>
      </c>
      <c r="BS79" s="70" t="e">
        <f aca="false">$BS$7*$J$2*$J$5*$S79</f>
        <v>#N/A</v>
      </c>
      <c r="BT79" s="70" t="e">
        <f aca="false">$BS$7*$J$3*$J$5*$T79</f>
        <v>#N/A</v>
      </c>
      <c r="BU79" s="70" t="e">
        <f aca="false">$BU$7*$J$2*$J$5*$S79</f>
        <v>#N/A</v>
      </c>
      <c r="BV79" s="70" t="e">
        <f aca="false">$BU$7*$J$3*$J$5*$T79</f>
        <v>#N/A</v>
      </c>
      <c r="BW79" s="382" t="e">
        <f aca="false">SUM(AY79:BF79,BI79:BL79)</f>
        <v>#N/A</v>
      </c>
      <c r="BX79" s="383" t="e">
        <f aca="false">SUM(AY79:BF79,BI79:BL79,BS79:BV79)</f>
        <v>#N/A</v>
      </c>
      <c r="BY79" s="25" t="e">
        <f aca="false">SUM(AY79:BV79)</f>
        <v>#N/A</v>
      </c>
      <c r="BZ79" s="70" t="e">
        <f aca="false">$BZ$7*$J$2*$J$5*$N79</f>
        <v>#N/A</v>
      </c>
      <c r="CA79" s="70" t="e">
        <f aca="false">$BZ$7*$J$3*$J$5*$O79</f>
        <v>#N/A</v>
      </c>
      <c r="CB79" s="70" t="e">
        <f aca="false">$CB$7*$J$2*$J$5*$N79</f>
        <v>#N/A</v>
      </c>
      <c r="CC79" s="70" t="e">
        <f aca="false">$CB$7*$J$3*$J$5*$O79</f>
        <v>#N/A</v>
      </c>
      <c r="CD79" s="70" t="e">
        <f aca="false">$CD$7*$J$2*$J$5*$N79</f>
        <v>#N/A</v>
      </c>
      <c r="CE79" s="70" t="e">
        <f aca="false">$CD$7*$J$3*$J$5*$O79</f>
        <v>#N/A</v>
      </c>
      <c r="CF79" s="131" t="e">
        <f aca="false">SUM(BZ79:CA79)</f>
        <v>#N/A</v>
      </c>
      <c r="CG79" s="383" t="e">
        <f aca="false">SUM(BZ79:CC79)</f>
        <v>#N/A</v>
      </c>
      <c r="CH79" s="131" t="e">
        <f aca="false">SUM(BZ79:CE79)</f>
        <v>#N/A</v>
      </c>
      <c r="CI79" s="70" t="e">
        <f aca="false">$CI$7*$J$2*$J$5*$AB79</f>
        <v>#N/A</v>
      </c>
      <c r="CJ79" s="70" t="e">
        <f aca="false">$CI$7*$J$3*$J$5*$AC79</f>
        <v>#N/A</v>
      </c>
      <c r="CK79" s="70" t="e">
        <f aca="false">$CK$7*$J$2*$J$5*$AB79</f>
        <v>#N/A</v>
      </c>
      <c r="CL79" s="70" t="e">
        <f aca="false">$CK$7*$J$3*$J$5*$AC79</f>
        <v>#N/A</v>
      </c>
      <c r="CM79" s="70" t="e">
        <f aca="false">$CM$7*$J$2*$J$5*$AB79</f>
        <v>#N/A</v>
      </c>
      <c r="CN79" s="70" t="e">
        <f aca="false">$CM$7*$J$3*$J$5*$AC79</f>
        <v>#N/A</v>
      </c>
      <c r="CO79" s="70" t="e">
        <f aca="false">$CO$7*$J$2*$J$5*$AB79</f>
        <v>#N/A</v>
      </c>
      <c r="CP79" s="70" t="e">
        <f aca="false">$CO$7*$J$3*$J$5*$AC79</f>
        <v>#N/A</v>
      </c>
      <c r="CQ79" s="70" t="e">
        <f aca="false">$CQ$7*$J$2*$J$5*$AB79</f>
        <v>#N/A</v>
      </c>
      <c r="CR79" s="70" t="e">
        <f aca="false">$CQ$7*$J$3*$J$5*$AC79</f>
        <v>#N/A</v>
      </c>
      <c r="CS79" s="70" t="e">
        <f aca="false">$CS$7*$J$2*$J$5*$AB79</f>
        <v>#N/A</v>
      </c>
      <c r="CT79" s="70" t="e">
        <f aca="false">$CS$7*$J$3*$J$5*$AC79</f>
        <v>#N/A</v>
      </c>
      <c r="CU79" s="70" t="e">
        <f aca="false">$CU$7*$J$2*$J$5*$AB79</f>
        <v>#N/A</v>
      </c>
      <c r="CV79" s="70" t="e">
        <f aca="false">$CU$7*$J$3*$J$5*$AC79</f>
        <v>#N/A</v>
      </c>
      <c r="CW79" s="70" t="e">
        <f aca="false">$CW$7*$J$2*$J$5*$AB79</f>
        <v>#N/A</v>
      </c>
      <c r="CX79" s="70" t="e">
        <f aca="false">$CW$7*$J$3*$J$5*$AC79</f>
        <v>#N/A</v>
      </c>
      <c r="CY79" s="70" t="e">
        <f aca="false">$CY$7*$J$2*$J$5*$AB79</f>
        <v>#N/A</v>
      </c>
      <c r="CZ79" s="70" t="e">
        <f aca="false">$CY$7*$J$3*$J$5*$AC79</f>
        <v>#N/A</v>
      </c>
      <c r="DA79" s="70" t="e">
        <f aca="false">$DA$7*$J$2*$J$5*$AB79</f>
        <v>#N/A</v>
      </c>
      <c r="DB79" s="70" t="e">
        <f aca="false">$DA$7*$J$3*$J$5*$AC79</f>
        <v>#N/A</v>
      </c>
      <c r="DC79" s="70"/>
      <c r="DD79" s="70"/>
      <c r="DE79" s="70" t="e">
        <f aca="false">$DF$7*$J$2*$J$5*$AB79</f>
        <v>#N/A</v>
      </c>
      <c r="DF79" s="70" t="e">
        <f aca="false">$DF$7*$J$3*$J$5*$AC79</f>
        <v>#N/A</v>
      </c>
      <c r="DG79" s="70" t="e">
        <f aca="false">$DG$7*$J$2*$J$5*$AB79</f>
        <v>#N/A</v>
      </c>
      <c r="DH79" s="70" t="e">
        <f aca="false">$DG$7*$J$3*$J$5*$AC79</f>
        <v>#N/A</v>
      </c>
      <c r="DI79" s="70" t="e">
        <f aca="false">$DI$7*$J$2*$J$5*$AB79</f>
        <v>#N/A</v>
      </c>
      <c r="DJ79" s="70" t="e">
        <f aca="false">$DI$7*$J$3*$J$5*$AC79</f>
        <v>#N/A</v>
      </c>
      <c r="DK79" s="70" t="e">
        <f aca="false">$DK$7*$J$2*$J$5*$AB79</f>
        <v>#N/A</v>
      </c>
      <c r="DL79" s="70" t="e">
        <f aca="false">$DK$7*$J$3*$J$5*$AC79</f>
        <v>#N/A</v>
      </c>
      <c r="DM79" s="70" t="e">
        <f aca="false">$DM$7*$J$2*$J$5*$AB79</f>
        <v>#N/A</v>
      </c>
      <c r="DN79" s="70" t="e">
        <f aca="false">$DM$7*$J$3*$J$5*$AC79</f>
        <v>#N/A</v>
      </c>
      <c r="DO79" s="70" t="e">
        <f aca="false">$DO$7*$J$2*$J$5*$AB79</f>
        <v>#N/A</v>
      </c>
      <c r="DP79" s="70" t="e">
        <f aca="false">$DO$7*$J$3*$J$5*$AC79</f>
        <v>#N/A</v>
      </c>
      <c r="DQ79" s="70" t="e">
        <f aca="false">$DQ$7*$J$2*$J$5*$AB79</f>
        <v>#N/A</v>
      </c>
      <c r="DR79" s="70" t="e">
        <f aca="false">$DQ$7*$J$3*$J$5*$AC79</f>
        <v>#N/A</v>
      </c>
      <c r="DS79" s="131" t="e">
        <f aca="false">SUM(CI79:CR79,CW79:CX79,DG79:DH79)</f>
        <v>#N/A</v>
      </c>
      <c r="DT79" s="25" t="e">
        <f aca="false">SUM(CI79:CZ79,DC79:DL79)</f>
        <v>#N/A</v>
      </c>
      <c r="DU79" s="131" t="e">
        <f aca="false">SUM(CI79:DR79)</f>
        <v>#N/A</v>
      </c>
      <c r="DZ79" s="70" t="e">
        <f aca="false">$DZ$7*$J$2*$J$5*$AB79</f>
        <v>#N/A</v>
      </c>
      <c r="EA79" s="70" t="e">
        <f aca="false">$DZ$7*$J$3*$J$5*$AC79</f>
        <v>#N/A</v>
      </c>
      <c r="EB79" s="70" t="e">
        <f aca="false">$EB$7*$J$2*$J$5*$AB79</f>
        <v>#N/A</v>
      </c>
      <c r="EC79" s="70" t="e">
        <f aca="false">$EB$7*$J$3*$J$5*$AC79</f>
        <v>#N/A</v>
      </c>
      <c r="ED79" s="70" t="e">
        <f aca="false">$ED$7*$J$2*$J$5*$AB79</f>
        <v>#N/A</v>
      </c>
      <c r="EE79" s="70" t="e">
        <f aca="false">$ED$7*$J$3*$J$5*$AC79</f>
        <v>#N/A</v>
      </c>
      <c r="EF79" s="70" t="e">
        <f aca="false">$EF$7*$J$2*$J$5*$AB79</f>
        <v>#N/A</v>
      </c>
      <c r="EG79" s="70" t="e">
        <f aca="false">$EF$7*$J$3*$J$5*$AC79</f>
        <v>#N/A</v>
      </c>
      <c r="EH79" s="70" t="e">
        <f aca="false">$EH$7*$J$2*$J$5*$AB79</f>
        <v>#N/A</v>
      </c>
      <c r="EI79" s="70" t="e">
        <f aca="false">$EH$7*$J$3*$J$5*$AC79</f>
        <v>#N/A</v>
      </c>
      <c r="EJ79" s="70" t="e">
        <f aca="false">$EJ$7*$J$2*$J$5*$AB79</f>
        <v>#N/A</v>
      </c>
      <c r="EK79" s="70" t="e">
        <f aca="false">$EJ$7*$J$3*$J$5*$AC79</f>
        <v>#N/A</v>
      </c>
      <c r="EL79" s="70" t="e">
        <f aca="false">$EL$7*$J$2*$J$5*$AB79</f>
        <v>#N/A</v>
      </c>
      <c r="EM79" s="70" t="e">
        <f aca="false">$EL$7*$J$3*$J$5*$AC79</f>
        <v>#N/A</v>
      </c>
      <c r="EN79" s="131" t="e">
        <f aca="false">SUM(EB79:EC79)</f>
        <v>#N/A</v>
      </c>
      <c r="EO79" s="25" t="e">
        <f aca="false">SUM(EB79:EE79,EJ79:EM79)</f>
        <v>#N/A</v>
      </c>
      <c r="EP79" s="25" t="e">
        <f aca="false">SUM(DZ79:EM79)</f>
        <v>#N/A</v>
      </c>
    </row>
    <row r="80" customFormat="false" ht="11.25" hidden="false" customHeight="false" outlineLevel="0" collapsed="false">
      <c r="A80" s="51" t="e">
        <f aca="false">VLOOKUP($D80,Curves!$A$2:$I$1700,9)</f>
        <v>#N/A</v>
      </c>
      <c r="B80" s="83" t="e">
        <f aca="false">(1+($A80/2))^(-2*($D80-$A$1)/365.25)</f>
        <v>#N/A</v>
      </c>
      <c r="C80" s="83" t="n">
        <f aca="false">D81-D80</f>
        <v>31</v>
      </c>
      <c r="D80" s="374" t="n">
        <v>39083</v>
      </c>
      <c r="E80" s="375" t="e">
        <f aca="false">VLOOKUP($D80,Curves!$A$2:$H$1700,2)*$B80</f>
        <v>#N/A</v>
      </c>
      <c r="F80" s="51" t="e">
        <f aca="false">VLOOKUP($D80,Curves!$A$2:$H$1700,3)*$B80</f>
        <v>#N/A</v>
      </c>
      <c r="G80" s="51" t="e">
        <f aca="false">VLOOKUP($D80,Curves!$A$2:$H$1700,7)*$B80</f>
        <v>#N/A</v>
      </c>
      <c r="H80" s="51" t="e">
        <f aca="false">VLOOKUP($D80,Curves!$A$2:$H$1700,5)*$B80</f>
        <v>#N/A</v>
      </c>
      <c r="I80" s="51" t="e">
        <f aca="false">VLOOKUP($D80,Curves!$A$2:$H$1700,4)*$B80</f>
        <v>#N/A</v>
      </c>
      <c r="J80" s="376" t="e">
        <f aca="false">VLOOKUP($D80,Curves!$A$2:$H$1700,8)*$B80</f>
        <v>#N/A</v>
      </c>
      <c r="K80" s="51" t="e">
        <f aca="false">($E80+$I80)*$J$5+$J$4</f>
        <v>#N/A</v>
      </c>
      <c r="L80" s="377" t="e">
        <f aca="false">VLOOKUP($D80,Curves!$N$2:$T$2600,2)*$B80</f>
        <v>#N/A</v>
      </c>
      <c r="M80" s="241" t="e">
        <f aca="false">VLOOKUP($D80,Curves!$N$2:$T$2600,3)*$B80</f>
        <v>#N/A</v>
      </c>
      <c r="N80" s="378" t="e">
        <f aca="false">IF($K80&lt;$L80,1,0)</f>
        <v>#N/A</v>
      </c>
      <c r="O80" s="379" t="e">
        <f aca="false">IF($K80&lt;$M80,1,0)</f>
        <v>#N/A</v>
      </c>
      <c r="P80" s="375" t="e">
        <f aca="false">($E80+J80)*$J$5+$J$4</f>
        <v>#N/A</v>
      </c>
      <c r="Q80" s="377" t="e">
        <f aca="false">VLOOKUP($D80,Curves!$N$2:$T$2600,4)*$B80</f>
        <v>#N/A</v>
      </c>
      <c r="R80" s="241" t="e">
        <f aca="false">VLOOKUP($D80,Curves!$N$2:$T$2600,5)*$B80</f>
        <v>#N/A</v>
      </c>
      <c r="S80" s="378" t="e">
        <f aca="false">IF($P80&lt;$Q80,1,0)</f>
        <v>#N/A</v>
      </c>
      <c r="T80" s="379" t="e">
        <f aca="false">IF($P80&lt;$R80,1,0)</f>
        <v>#N/A</v>
      </c>
      <c r="U80" s="380" t="e">
        <f aca="false">($E80+G80)*$J$5+$J$4</f>
        <v>#N/A</v>
      </c>
      <c r="V80" s="380" t="e">
        <f aca="false">($E80+H80)*$J$5+$J$4</f>
        <v>#N/A</v>
      </c>
      <c r="W80" s="380" t="e">
        <f aca="false">($E80+I80)*$J$5+$J$4</f>
        <v>#N/A</v>
      </c>
      <c r="X80" s="269" t="e">
        <f aca="false">VLOOKUP($D80,[5]CurveFetch!$D$8:$S$13000,16,0)*$B80</f>
        <v>#N/A</v>
      </c>
      <c r="Y80" s="241" t="e">
        <f aca="false">VLOOKUP($D80,Curves!$N$2:$T$2600,7)*$B80</f>
        <v>#N/A</v>
      </c>
      <c r="Z80" s="381" t="e">
        <f aca="false">IF($U80&lt;$X80,1,0)</f>
        <v>#N/A</v>
      </c>
      <c r="AA80" s="378" t="e">
        <f aca="false">IF($U80&lt;$Y80,1,0)</f>
        <v>#N/A</v>
      </c>
      <c r="AB80" s="378" t="e">
        <f aca="false">IF($V80&lt;$X80,1,0)</f>
        <v>#N/A</v>
      </c>
      <c r="AC80" s="378" t="e">
        <f aca="false">IF($V80&lt;$X80,1,0)</f>
        <v>#N/A</v>
      </c>
      <c r="AD80" s="378" t="e">
        <f aca="false">IF($W80&lt;$X80,1,0)</f>
        <v>#N/A</v>
      </c>
      <c r="AE80" s="379" t="e">
        <f aca="false">IF($W80&lt;$Y80,1,0)</f>
        <v>#N/A</v>
      </c>
      <c r="AF80" s="70" t="e">
        <f aca="false">$AF$7*$J$2*$J$5*$N80</f>
        <v>#N/A</v>
      </c>
      <c r="AG80" s="70" t="e">
        <f aca="false">$AF$7*$J$2*$J$5*$O80</f>
        <v>#N/A</v>
      </c>
      <c r="AH80" s="70" t="e">
        <f aca="false">$AH$7*$J$2*$J$5*$N80</f>
        <v>#N/A</v>
      </c>
      <c r="AI80" s="70" t="e">
        <f aca="false">$AH$7*$J$2*$J$5*$O80</f>
        <v>#N/A</v>
      </c>
      <c r="AJ80" s="70" t="e">
        <f aca="false">$AJ$7*$J$2*$J$5*$N80</f>
        <v>#N/A</v>
      </c>
      <c r="AK80" s="70" t="e">
        <f aca="false">$AJ$7*$J$2*$J$5*$O80</f>
        <v>#N/A</v>
      </c>
      <c r="AL80" s="70" t="e">
        <f aca="false">$AL$7*$J$2*$J$5*$N80</f>
        <v>#N/A</v>
      </c>
      <c r="AM80" s="70" t="e">
        <f aca="false">$AL$7*$J$3*$J$5*$O80</f>
        <v>#N/A</v>
      </c>
      <c r="AN80" s="70" t="e">
        <f aca="false">$AN$7*$J$2*$J$5*$N80</f>
        <v>#N/A</v>
      </c>
      <c r="AO80" s="70" t="e">
        <f aca="false">$AN$7*$J$3*$J$5*$O80</f>
        <v>#N/A</v>
      </c>
      <c r="AP80" s="70" t="e">
        <f aca="false">$AP$7*$J$2*$J$5*$N80</f>
        <v>#N/A</v>
      </c>
      <c r="AQ80" s="70" t="e">
        <f aca="false">$AN$7*$J$3*$J$5*$O80</f>
        <v>#N/A</v>
      </c>
      <c r="AR80" s="70" t="e">
        <f aca="false">$AR$7*$J$2*$J$5*$N80</f>
        <v>#N/A</v>
      </c>
      <c r="AS80" s="70" t="e">
        <f aca="false">$AR$7*$J$3*$J$5*$O80</f>
        <v>#N/A</v>
      </c>
      <c r="AT80" s="70" t="e">
        <f aca="false">$AT$7*$J$2*$J$5*$N80</f>
        <v>#N/A</v>
      </c>
      <c r="AU80" s="70" t="e">
        <f aca="false">$AT$7*$J$3*$J$5*$O80</f>
        <v>#N/A</v>
      </c>
      <c r="AV80" s="131" t="e">
        <f aca="false">SUM(AF80:AG80,AL80:AM80,AP80:AQ80)</f>
        <v>#N/A</v>
      </c>
      <c r="AW80" s="158" t="e">
        <f aca="false">SUM(AF80:AM80,AP80:AU80)</f>
        <v>#N/A</v>
      </c>
      <c r="AX80" s="131" t="e">
        <f aca="false">SUM(AF80:AU80)</f>
        <v>#N/A</v>
      </c>
      <c r="AY80" s="70" t="e">
        <f aca="false">$AY$7*$J$2*$J$5*$S80</f>
        <v>#N/A</v>
      </c>
      <c r="AZ80" s="70" t="e">
        <f aca="false">$AY$7*$J$3*$J$5*$T80</f>
        <v>#N/A</v>
      </c>
      <c r="BA80" s="70" t="e">
        <f aca="false">$BA$7*$J$2*$J$5*$S80</f>
        <v>#N/A</v>
      </c>
      <c r="BB80" s="70" t="e">
        <f aca="false">$BA$7*$J$3*$J$5*$T80</f>
        <v>#N/A</v>
      </c>
      <c r="BC80" s="70" t="e">
        <f aca="false">$BC$7*$J$2*$J$5*$S80</f>
        <v>#N/A</v>
      </c>
      <c r="BD80" s="70" t="e">
        <f aca="false">$BC$7*$J$3*$J$5*$T80</f>
        <v>#N/A</v>
      </c>
      <c r="BE80" s="70" t="e">
        <f aca="false">$BE$7*$J$2*$J$5*$S80</f>
        <v>#N/A</v>
      </c>
      <c r="BF80" s="70" t="e">
        <f aca="false">$BE$7*$J$3*$J$5*$T80</f>
        <v>#N/A</v>
      </c>
      <c r="BG80" s="70" t="e">
        <f aca="false">$BG$7*$J$2*$J$5*$S80</f>
        <v>#N/A</v>
      </c>
      <c r="BH80" s="70" t="e">
        <f aca="false">$BG$7*$J$3*$J$5*$T80</f>
        <v>#N/A</v>
      </c>
      <c r="BI80" s="70" t="e">
        <f aca="false">$BI$7*$J$2*$J$5*$S80</f>
        <v>#N/A</v>
      </c>
      <c r="BJ80" s="70" t="e">
        <f aca="false">$BI$7*$J$3*$J$5*$T80</f>
        <v>#N/A</v>
      </c>
      <c r="BK80" s="70" t="e">
        <f aca="false">$BK$7*$J$2*$J$5*$S80</f>
        <v>#N/A</v>
      </c>
      <c r="BL80" s="70" t="e">
        <f aca="false">$BK$7*$J$3*$J$5*$T80</f>
        <v>#N/A</v>
      </c>
      <c r="BM80" s="70" t="e">
        <f aca="false">$BM$7*$J$2*$J$5*$S80</f>
        <v>#N/A</v>
      </c>
      <c r="BN80" s="70" t="e">
        <f aca="false">$BM$7*$J$3*$J$5*$T80</f>
        <v>#N/A</v>
      </c>
      <c r="BO80" s="70" t="e">
        <f aca="false">$BO$7*$J$2*$J$5*$S80</f>
        <v>#N/A</v>
      </c>
      <c r="BP80" s="70" t="e">
        <f aca="false">$BO$7*$J$3*$J$5*$T80</f>
        <v>#N/A</v>
      </c>
      <c r="BQ80" s="70" t="e">
        <f aca="false">$BQ$7*$J$2*$J$5*$S80</f>
        <v>#N/A</v>
      </c>
      <c r="BR80" s="70" t="e">
        <f aca="false">$BQ$7*$J$3*$J$5*$T80</f>
        <v>#N/A</v>
      </c>
      <c r="BS80" s="70" t="e">
        <f aca="false">$BS$7*$J$2*$J$5*$S80</f>
        <v>#N/A</v>
      </c>
      <c r="BT80" s="70" t="e">
        <f aca="false">$BS$7*$J$3*$J$5*$T80</f>
        <v>#N/A</v>
      </c>
      <c r="BU80" s="70" t="e">
        <f aca="false">$BU$7*$J$2*$J$5*$S80</f>
        <v>#N/A</v>
      </c>
      <c r="BV80" s="70" t="e">
        <f aca="false">$BU$7*$J$3*$J$5*$T80</f>
        <v>#N/A</v>
      </c>
      <c r="BW80" s="382" t="e">
        <f aca="false">SUM(AY80:BF80,BI80:BL80)</f>
        <v>#N/A</v>
      </c>
      <c r="BX80" s="383" t="e">
        <f aca="false">SUM(AY80:BF80,BI80:BL80,BS80:BV80)</f>
        <v>#N/A</v>
      </c>
      <c r="BY80" s="25" t="e">
        <f aca="false">SUM(AY80:BV80)</f>
        <v>#N/A</v>
      </c>
      <c r="BZ80" s="70" t="e">
        <f aca="false">$BZ$7*$J$2*$J$5*$N80</f>
        <v>#N/A</v>
      </c>
      <c r="CA80" s="70" t="e">
        <f aca="false">$BZ$7*$J$3*$J$5*$O80</f>
        <v>#N/A</v>
      </c>
      <c r="CB80" s="70" t="e">
        <f aca="false">$CB$7*$J$2*$J$5*$N80</f>
        <v>#N/A</v>
      </c>
      <c r="CC80" s="70" t="e">
        <f aca="false">$CB$7*$J$3*$J$5*$O80</f>
        <v>#N/A</v>
      </c>
      <c r="CD80" s="70" t="e">
        <f aca="false">$CD$7*$J$2*$J$5*$N80</f>
        <v>#N/A</v>
      </c>
      <c r="CE80" s="70" t="e">
        <f aca="false">$CD$7*$J$3*$J$5*$O80</f>
        <v>#N/A</v>
      </c>
      <c r="CF80" s="131" t="e">
        <f aca="false">SUM(BZ80:CA80)</f>
        <v>#N/A</v>
      </c>
      <c r="CG80" s="383" t="e">
        <f aca="false">SUM(BZ80:CC80)</f>
        <v>#N/A</v>
      </c>
      <c r="CH80" s="131" t="e">
        <f aca="false">SUM(BZ80:CE80)</f>
        <v>#N/A</v>
      </c>
      <c r="CI80" s="70" t="e">
        <f aca="false">$CI$7*$J$2*$J$5*$AB80</f>
        <v>#N/A</v>
      </c>
      <c r="CJ80" s="70" t="e">
        <f aca="false">$CI$7*$J$3*$J$5*$AC80</f>
        <v>#N/A</v>
      </c>
      <c r="CK80" s="70" t="e">
        <f aca="false">$CK$7*$J$2*$J$5*$AB80</f>
        <v>#N/A</v>
      </c>
      <c r="CL80" s="70" t="e">
        <f aca="false">$CK$7*$J$3*$J$5*$AC80</f>
        <v>#N/A</v>
      </c>
      <c r="CM80" s="70" t="e">
        <f aca="false">$CM$7*$J$2*$J$5*$AB80</f>
        <v>#N/A</v>
      </c>
      <c r="CN80" s="70" t="e">
        <f aca="false">$CM$7*$J$3*$J$5*$AC80</f>
        <v>#N/A</v>
      </c>
      <c r="CO80" s="70" t="e">
        <f aca="false">$CO$7*$J$2*$J$5*$AB80</f>
        <v>#N/A</v>
      </c>
      <c r="CP80" s="70" t="e">
        <f aca="false">$CO$7*$J$3*$J$5*$AC80</f>
        <v>#N/A</v>
      </c>
      <c r="CQ80" s="70" t="e">
        <f aca="false">$CQ$7*$J$2*$J$5*$AB80</f>
        <v>#N/A</v>
      </c>
      <c r="CR80" s="70" t="e">
        <f aca="false">$CQ$7*$J$3*$J$5*$AC80</f>
        <v>#N/A</v>
      </c>
      <c r="CS80" s="70" t="e">
        <f aca="false">$CS$7*$J$2*$J$5*$AB80</f>
        <v>#N/A</v>
      </c>
      <c r="CT80" s="70" t="e">
        <f aca="false">$CS$7*$J$3*$J$5*$AC80</f>
        <v>#N/A</v>
      </c>
      <c r="CU80" s="70" t="e">
        <f aca="false">$CU$7*$J$2*$J$5*$AB80</f>
        <v>#N/A</v>
      </c>
      <c r="CV80" s="70" t="e">
        <f aca="false">$CU$7*$J$3*$J$5*$AC80</f>
        <v>#N/A</v>
      </c>
      <c r="CW80" s="70" t="e">
        <f aca="false">$CW$7*$J$2*$J$5*$AB80</f>
        <v>#N/A</v>
      </c>
      <c r="CX80" s="70" t="e">
        <f aca="false">$CW$7*$J$3*$J$5*$AC80</f>
        <v>#N/A</v>
      </c>
      <c r="CY80" s="70" t="e">
        <f aca="false">$CY$7*$J$2*$J$5*$AB80</f>
        <v>#N/A</v>
      </c>
      <c r="CZ80" s="70" t="e">
        <f aca="false">$CY$7*$J$3*$J$5*$AC80</f>
        <v>#N/A</v>
      </c>
      <c r="DA80" s="70" t="e">
        <f aca="false">$DA$7*$J$2*$J$5*$AB80</f>
        <v>#N/A</v>
      </c>
      <c r="DB80" s="70" t="e">
        <f aca="false">$DA$7*$J$3*$J$5*$AC80</f>
        <v>#N/A</v>
      </c>
      <c r="DC80" s="70"/>
      <c r="DD80" s="70"/>
      <c r="DE80" s="70" t="e">
        <f aca="false">$DF$7*$J$2*$J$5*$AB80</f>
        <v>#N/A</v>
      </c>
      <c r="DF80" s="70" t="e">
        <f aca="false">$DF$7*$J$3*$J$5*$AC80</f>
        <v>#N/A</v>
      </c>
      <c r="DG80" s="70" t="e">
        <f aca="false">$DG$7*$J$2*$J$5*$AB80</f>
        <v>#N/A</v>
      </c>
      <c r="DH80" s="70" t="e">
        <f aca="false">$DG$7*$J$3*$J$5*$AC80</f>
        <v>#N/A</v>
      </c>
      <c r="DI80" s="70" t="e">
        <f aca="false">$DI$7*$J$2*$J$5*$AB80</f>
        <v>#N/A</v>
      </c>
      <c r="DJ80" s="70" t="e">
        <f aca="false">$DI$7*$J$3*$J$5*$AC80</f>
        <v>#N/A</v>
      </c>
      <c r="DK80" s="70" t="e">
        <f aca="false">$DK$7*$J$2*$J$5*$AB80</f>
        <v>#N/A</v>
      </c>
      <c r="DL80" s="70" t="e">
        <f aca="false">$DK$7*$J$3*$J$5*$AC80</f>
        <v>#N/A</v>
      </c>
      <c r="DM80" s="70" t="e">
        <f aca="false">$DM$7*$J$2*$J$5*$AB80</f>
        <v>#N/A</v>
      </c>
      <c r="DN80" s="70" t="e">
        <f aca="false">$DM$7*$J$3*$J$5*$AC80</f>
        <v>#N/A</v>
      </c>
      <c r="DO80" s="70" t="e">
        <f aca="false">$DO$7*$J$2*$J$5*$AB80</f>
        <v>#N/A</v>
      </c>
      <c r="DP80" s="70" t="e">
        <f aca="false">$DO$7*$J$3*$J$5*$AC80</f>
        <v>#N/A</v>
      </c>
      <c r="DQ80" s="70" t="e">
        <f aca="false">$DQ$7*$J$2*$J$5*$AB80</f>
        <v>#N/A</v>
      </c>
      <c r="DR80" s="70" t="e">
        <f aca="false">$DQ$7*$J$3*$J$5*$AC80</f>
        <v>#N/A</v>
      </c>
      <c r="DS80" s="131" t="e">
        <f aca="false">SUM(CI80:CR80,CW80:CX80,DG80:DH80)</f>
        <v>#N/A</v>
      </c>
      <c r="DT80" s="25" t="e">
        <f aca="false">SUM(CI80:CZ80,DC80:DL80)</f>
        <v>#N/A</v>
      </c>
      <c r="DU80" s="131" t="e">
        <f aca="false">SUM(CI80:DR80)</f>
        <v>#N/A</v>
      </c>
      <c r="DZ80" s="70" t="e">
        <f aca="false">$DZ$7*$J$2*$J$5*$AB80</f>
        <v>#N/A</v>
      </c>
      <c r="EA80" s="70" t="e">
        <f aca="false">$DZ$7*$J$3*$J$5*$AC80</f>
        <v>#N/A</v>
      </c>
      <c r="EB80" s="70" t="e">
        <f aca="false">$EB$7*$J$2*$J$5*$AB80</f>
        <v>#N/A</v>
      </c>
      <c r="EC80" s="70" t="e">
        <f aca="false">$EB$7*$J$3*$J$5*$AC80</f>
        <v>#N/A</v>
      </c>
      <c r="ED80" s="70" t="e">
        <f aca="false">$ED$7*$J$2*$J$5*$AB80</f>
        <v>#N/A</v>
      </c>
      <c r="EE80" s="70" t="e">
        <f aca="false">$ED$7*$J$3*$J$5*$AC80</f>
        <v>#N/A</v>
      </c>
      <c r="EF80" s="70" t="e">
        <f aca="false">$EF$7*$J$2*$J$5*$AB80</f>
        <v>#N/A</v>
      </c>
      <c r="EG80" s="70" t="e">
        <f aca="false">$EF$7*$J$3*$J$5*$AC80</f>
        <v>#N/A</v>
      </c>
      <c r="EH80" s="70" t="e">
        <f aca="false">$EH$7*$J$2*$J$5*$AB80</f>
        <v>#N/A</v>
      </c>
      <c r="EI80" s="70" t="e">
        <f aca="false">$EH$7*$J$3*$J$5*$AC80</f>
        <v>#N/A</v>
      </c>
      <c r="EJ80" s="70" t="e">
        <f aca="false">$EJ$7*$J$2*$J$5*$AB80</f>
        <v>#N/A</v>
      </c>
      <c r="EK80" s="70" t="e">
        <f aca="false">$EJ$7*$J$3*$J$5*$AC80</f>
        <v>#N/A</v>
      </c>
      <c r="EL80" s="70" t="e">
        <f aca="false">$EL$7*$J$2*$J$5*$AB80</f>
        <v>#N/A</v>
      </c>
      <c r="EM80" s="70" t="e">
        <f aca="false">$EL$7*$J$3*$J$5*$AC80</f>
        <v>#N/A</v>
      </c>
      <c r="EN80" s="131" t="e">
        <f aca="false">SUM(EB80:EC80)</f>
        <v>#N/A</v>
      </c>
      <c r="EO80" s="25" t="e">
        <f aca="false">SUM(EB80:EE80,EJ80:EM80)</f>
        <v>#N/A</v>
      </c>
      <c r="EP80" s="25" t="e">
        <f aca="false">SUM(DZ80:EM80)</f>
        <v>#N/A</v>
      </c>
    </row>
    <row r="81" customFormat="false" ht="11.25" hidden="false" customHeight="false" outlineLevel="0" collapsed="false">
      <c r="A81" s="51" t="e">
        <f aca="false">VLOOKUP($D81,Curves!$A$2:$I$1700,9)</f>
        <v>#N/A</v>
      </c>
      <c r="B81" s="83" t="e">
        <f aca="false">(1+($A81/2))^(-2*($D81-$A$1)/365.25)</f>
        <v>#N/A</v>
      </c>
      <c r="C81" s="83" t="n">
        <f aca="false">D82-D81</f>
        <v>28</v>
      </c>
      <c r="D81" s="374" t="n">
        <v>39114</v>
      </c>
      <c r="E81" s="375" t="e">
        <f aca="false">VLOOKUP($D81,Curves!$A$2:$H$1700,2)*$B81</f>
        <v>#N/A</v>
      </c>
      <c r="F81" s="51" t="e">
        <f aca="false">VLOOKUP($D81,Curves!$A$2:$H$1700,3)*$B81</f>
        <v>#N/A</v>
      </c>
      <c r="G81" s="51" t="e">
        <f aca="false">VLOOKUP($D81,Curves!$A$2:$H$1700,7)*$B81</f>
        <v>#N/A</v>
      </c>
      <c r="H81" s="51" t="e">
        <f aca="false">VLOOKUP($D81,Curves!$A$2:$H$1700,5)*$B81</f>
        <v>#N/A</v>
      </c>
      <c r="I81" s="51" t="e">
        <f aca="false">VLOOKUP($D81,Curves!$A$2:$H$1700,4)*$B81</f>
        <v>#N/A</v>
      </c>
      <c r="J81" s="376" t="e">
        <f aca="false">VLOOKUP($D81,Curves!$A$2:$H$1700,8)*$B81</f>
        <v>#N/A</v>
      </c>
      <c r="K81" s="51" t="e">
        <f aca="false">($E81+$I81)*$J$5+$J$4</f>
        <v>#N/A</v>
      </c>
      <c r="L81" s="377" t="e">
        <f aca="false">VLOOKUP($D81,Curves!$N$2:$T$2600,2)*$B81</f>
        <v>#N/A</v>
      </c>
      <c r="M81" s="241" t="e">
        <f aca="false">VLOOKUP($D81,Curves!$N$2:$T$2600,3)*$B81</f>
        <v>#N/A</v>
      </c>
      <c r="N81" s="378" t="e">
        <f aca="false">IF($K81&lt;$L81,1,0)</f>
        <v>#N/A</v>
      </c>
      <c r="O81" s="379" t="e">
        <f aca="false">IF($K81&lt;$M81,1,0)</f>
        <v>#N/A</v>
      </c>
      <c r="P81" s="375" t="e">
        <f aca="false">($E81+J81)*$J$5+$J$4</f>
        <v>#N/A</v>
      </c>
      <c r="Q81" s="377" t="e">
        <f aca="false">VLOOKUP($D81,Curves!$N$2:$T$2600,4)*$B81</f>
        <v>#N/A</v>
      </c>
      <c r="R81" s="241" t="e">
        <f aca="false">VLOOKUP($D81,Curves!$N$2:$T$2600,5)*$B81</f>
        <v>#N/A</v>
      </c>
      <c r="S81" s="378" t="e">
        <f aca="false">IF($P81&lt;$Q81,1,0)</f>
        <v>#N/A</v>
      </c>
      <c r="T81" s="379" t="e">
        <f aca="false">IF($P81&lt;$R81,1,0)</f>
        <v>#N/A</v>
      </c>
      <c r="U81" s="380" t="e">
        <f aca="false">($E81+G81)*$J$5+$J$4</f>
        <v>#N/A</v>
      </c>
      <c r="V81" s="380" t="e">
        <f aca="false">($E81+H81)*$J$5+$J$4</f>
        <v>#N/A</v>
      </c>
      <c r="W81" s="380" t="e">
        <f aca="false">($E81+I81)*$J$5+$J$4</f>
        <v>#N/A</v>
      </c>
      <c r="X81" s="269" t="e">
        <f aca="false">VLOOKUP($D81,[5]CurveFetch!$D$8:$S$13000,16,0)*$B81</f>
        <v>#N/A</v>
      </c>
      <c r="Y81" s="241" t="e">
        <f aca="false">VLOOKUP($D81,Curves!$N$2:$T$2600,7)*$B81</f>
        <v>#N/A</v>
      </c>
      <c r="Z81" s="381" t="e">
        <f aca="false">IF($U81&lt;$X81,1,0)</f>
        <v>#N/A</v>
      </c>
      <c r="AA81" s="378" t="e">
        <f aca="false">IF($U81&lt;$Y81,1,0)</f>
        <v>#N/A</v>
      </c>
      <c r="AB81" s="378" t="e">
        <f aca="false">IF($V81&lt;$X81,1,0)</f>
        <v>#N/A</v>
      </c>
      <c r="AC81" s="378" t="e">
        <f aca="false">IF($V81&lt;$X81,1,0)</f>
        <v>#N/A</v>
      </c>
      <c r="AD81" s="378" t="e">
        <f aca="false">IF($W81&lt;$X81,1,0)</f>
        <v>#N/A</v>
      </c>
      <c r="AE81" s="379" t="e">
        <f aca="false">IF($W81&lt;$Y81,1,0)</f>
        <v>#N/A</v>
      </c>
      <c r="AF81" s="70" t="e">
        <f aca="false">$AF$7*$J$2*$J$5*$N81</f>
        <v>#N/A</v>
      </c>
      <c r="AG81" s="70" t="e">
        <f aca="false">$AF$7*$J$2*$J$5*$O81</f>
        <v>#N/A</v>
      </c>
      <c r="AH81" s="70" t="e">
        <f aca="false">$AH$7*$J$2*$J$5*$N81</f>
        <v>#N/A</v>
      </c>
      <c r="AI81" s="70" t="e">
        <f aca="false">$AH$7*$J$2*$J$5*$O81</f>
        <v>#N/A</v>
      </c>
      <c r="AJ81" s="70" t="e">
        <f aca="false">$AJ$7*$J$2*$J$5*$N81</f>
        <v>#N/A</v>
      </c>
      <c r="AK81" s="70" t="e">
        <f aca="false">$AJ$7*$J$2*$J$5*$O81</f>
        <v>#N/A</v>
      </c>
      <c r="AL81" s="70" t="e">
        <f aca="false">$AL$7*$J$2*$J$5*$N81</f>
        <v>#N/A</v>
      </c>
      <c r="AM81" s="70" t="e">
        <f aca="false">$AL$7*$J$3*$J$5*$O81</f>
        <v>#N/A</v>
      </c>
      <c r="AN81" s="70" t="e">
        <f aca="false">$AN$7*$J$2*$J$5*$N81</f>
        <v>#N/A</v>
      </c>
      <c r="AO81" s="70" t="e">
        <f aca="false">$AN$7*$J$3*$J$5*$O81</f>
        <v>#N/A</v>
      </c>
      <c r="AP81" s="70" t="e">
        <f aca="false">$AP$7*$J$2*$J$5*$N81</f>
        <v>#N/A</v>
      </c>
      <c r="AQ81" s="70" t="e">
        <f aca="false">$AN$7*$J$3*$J$5*$O81</f>
        <v>#N/A</v>
      </c>
      <c r="AR81" s="70" t="e">
        <f aca="false">$AR$7*$J$2*$J$5*$N81</f>
        <v>#N/A</v>
      </c>
      <c r="AS81" s="70" t="e">
        <f aca="false">$AR$7*$J$3*$J$5*$O81</f>
        <v>#N/A</v>
      </c>
      <c r="AT81" s="70" t="e">
        <f aca="false">$AT$7*$J$2*$J$5*$N81</f>
        <v>#N/A</v>
      </c>
      <c r="AU81" s="70" t="e">
        <f aca="false">$AT$7*$J$3*$J$5*$O81</f>
        <v>#N/A</v>
      </c>
      <c r="AV81" s="131" t="e">
        <f aca="false">SUM(AF81:AG81,AL81:AM81,AP81:AQ81)</f>
        <v>#N/A</v>
      </c>
      <c r="AW81" s="158" t="e">
        <f aca="false">SUM(AF81:AM81,AP81:AU81)</f>
        <v>#N/A</v>
      </c>
      <c r="AX81" s="131" t="e">
        <f aca="false">SUM(AF81:AU81)</f>
        <v>#N/A</v>
      </c>
      <c r="AY81" s="70" t="e">
        <f aca="false">$AY$7*$J$2*$J$5*$S81</f>
        <v>#N/A</v>
      </c>
      <c r="AZ81" s="70" t="e">
        <f aca="false">$AY$7*$J$3*$J$5*$T81</f>
        <v>#N/A</v>
      </c>
      <c r="BA81" s="70" t="e">
        <f aca="false">$BA$7*$J$2*$J$5*$S81</f>
        <v>#N/A</v>
      </c>
      <c r="BB81" s="70" t="e">
        <f aca="false">$BA$7*$J$3*$J$5*$T81</f>
        <v>#N/A</v>
      </c>
      <c r="BC81" s="70" t="e">
        <f aca="false">$BC$7*$J$2*$J$5*$S81</f>
        <v>#N/A</v>
      </c>
      <c r="BD81" s="70" t="e">
        <f aca="false">$BC$7*$J$3*$J$5*$T81</f>
        <v>#N/A</v>
      </c>
      <c r="BE81" s="70" t="e">
        <f aca="false">$BE$7*$J$2*$J$5*$S81</f>
        <v>#N/A</v>
      </c>
      <c r="BF81" s="70" t="e">
        <f aca="false">$BE$7*$J$3*$J$5*$T81</f>
        <v>#N/A</v>
      </c>
      <c r="BG81" s="70" t="e">
        <f aca="false">$BG$7*$J$2*$J$5*$S81</f>
        <v>#N/A</v>
      </c>
      <c r="BH81" s="70" t="e">
        <f aca="false">$BG$7*$J$3*$J$5*$T81</f>
        <v>#N/A</v>
      </c>
      <c r="BI81" s="70" t="e">
        <f aca="false">$BI$7*$J$2*$J$5*$S81</f>
        <v>#N/A</v>
      </c>
      <c r="BJ81" s="70" t="e">
        <f aca="false">$BI$7*$J$3*$J$5*$T81</f>
        <v>#N/A</v>
      </c>
      <c r="BK81" s="70" t="e">
        <f aca="false">$BK$7*$J$2*$J$5*$S81</f>
        <v>#N/A</v>
      </c>
      <c r="BL81" s="70" t="e">
        <f aca="false">$BK$7*$J$3*$J$5*$T81</f>
        <v>#N/A</v>
      </c>
      <c r="BM81" s="70" t="e">
        <f aca="false">$BM$7*$J$2*$J$5*$S81</f>
        <v>#N/A</v>
      </c>
      <c r="BN81" s="70" t="e">
        <f aca="false">$BM$7*$J$3*$J$5*$T81</f>
        <v>#N/A</v>
      </c>
      <c r="BO81" s="70" t="e">
        <f aca="false">$BO$7*$J$2*$J$5*$S81</f>
        <v>#N/A</v>
      </c>
      <c r="BP81" s="70" t="e">
        <f aca="false">$BO$7*$J$3*$J$5*$T81</f>
        <v>#N/A</v>
      </c>
      <c r="BQ81" s="70" t="e">
        <f aca="false">$BQ$7*$J$2*$J$5*$S81</f>
        <v>#N/A</v>
      </c>
      <c r="BR81" s="70" t="e">
        <f aca="false">$BQ$7*$J$3*$J$5*$T81</f>
        <v>#N/A</v>
      </c>
      <c r="BS81" s="70" t="e">
        <f aca="false">$BS$7*$J$2*$J$5*$S81</f>
        <v>#N/A</v>
      </c>
      <c r="BT81" s="70" t="e">
        <f aca="false">$BS$7*$J$3*$J$5*$T81</f>
        <v>#N/A</v>
      </c>
      <c r="BU81" s="70" t="e">
        <f aca="false">$BU$7*$J$2*$J$5*$S81</f>
        <v>#N/A</v>
      </c>
      <c r="BV81" s="70" t="e">
        <f aca="false">$BU$7*$J$3*$J$5*$T81</f>
        <v>#N/A</v>
      </c>
      <c r="BW81" s="382" t="e">
        <f aca="false">SUM(AY81:BF81,BI81:BL81)</f>
        <v>#N/A</v>
      </c>
      <c r="BX81" s="383" t="e">
        <f aca="false">SUM(AY81:BF81,BI81:BL81,BS81:BV81)</f>
        <v>#N/A</v>
      </c>
      <c r="BY81" s="25" t="e">
        <f aca="false">SUM(AY81:BV81)</f>
        <v>#N/A</v>
      </c>
      <c r="BZ81" s="70" t="e">
        <f aca="false">$BZ$7*$J$2*$J$5*$N81</f>
        <v>#N/A</v>
      </c>
      <c r="CA81" s="70" t="e">
        <f aca="false">$BZ$7*$J$3*$J$5*$O81</f>
        <v>#N/A</v>
      </c>
      <c r="CB81" s="70" t="e">
        <f aca="false">$CB$7*$J$2*$J$5*$N81</f>
        <v>#N/A</v>
      </c>
      <c r="CC81" s="70" t="e">
        <f aca="false">$CB$7*$J$3*$J$5*$O81</f>
        <v>#N/A</v>
      </c>
      <c r="CD81" s="70" t="e">
        <f aca="false">$CD$7*$J$2*$J$5*$N81</f>
        <v>#N/A</v>
      </c>
      <c r="CE81" s="70" t="e">
        <f aca="false">$CD$7*$J$3*$J$5*$O81</f>
        <v>#N/A</v>
      </c>
      <c r="CF81" s="131" t="e">
        <f aca="false">SUM(BZ81:CA81)</f>
        <v>#N/A</v>
      </c>
      <c r="CG81" s="383" t="e">
        <f aca="false">SUM(BZ81:CC81)</f>
        <v>#N/A</v>
      </c>
      <c r="CH81" s="131" t="e">
        <f aca="false">SUM(BZ81:CE81)</f>
        <v>#N/A</v>
      </c>
      <c r="CI81" s="70" t="e">
        <f aca="false">$CI$7*$J$2*$J$5*$AB81</f>
        <v>#N/A</v>
      </c>
      <c r="CJ81" s="70" t="e">
        <f aca="false">$CI$7*$J$3*$J$5*$AC81</f>
        <v>#N/A</v>
      </c>
      <c r="CK81" s="70" t="e">
        <f aca="false">$CK$7*$J$2*$J$5*$AB81</f>
        <v>#N/A</v>
      </c>
      <c r="CL81" s="70" t="e">
        <f aca="false">$CK$7*$J$3*$J$5*$AC81</f>
        <v>#N/A</v>
      </c>
      <c r="CM81" s="70" t="e">
        <f aca="false">$CM$7*$J$2*$J$5*$AB81</f>
        <v>#N/A</v>
      </c>
      <c r="CN81" s="70" t="e">
        <f aca="false">$CM$7*$J$3*$J$5*$AC81</f>
        <v>#N/A</v>
      </c>
      <c r="CO81" s="70" t="e">
        <f aca="false">$CO$7*$J$2*$J$5*$AB81</f>
        <v>#N/A</v>
      </c>
      <c r="CP81" s="70" t="e">
        <f aca="false">$CO$7*$J$3*$J$5*$AC81</f>
        <v>#N/A</v>
      </c>
      <c r="CQ81" s="70" t="e">
        <f aca="false">$CQ$7*$J$2*$J$5*$AB81</f>
        <v>#N/A</v>
      </c>
      <c r="CR81" s="70" t="e">
        <f aca="false">$CQ$7*$J$3*$J$5*$AC81</f>
        <v>#N/A</v>
      </c>
      <c r="CS81" s="70" t="e">
        <f aca="false">$CS$7*$J$2*$J$5*$AB81</f>
        <v>#N/A</v>
      </c>
      <c r="CT81" s="70" t="e">
        <f aca="false">$CS$7*$J$3*$J$5*$AC81</f>
        <v>#N/A</v>
      </c>
      <c r="CU81" s="70" t="e">
        <f aca="false">$CU$7*$J$2*$J$5*$AB81</f>
        <v>#N/A</v>
      </c>
      <c r="CV81" s="70" t="e">
        <f aca="false">$CU$7*$J$3*$J$5*$AC81</f>
        <v>#N/A</v>
      </c>
      <c r="CW81" s="70" t="e">
        <f aca="false">$CW$7*$J$2*$J$5*$AB81</f>
        <v>#N/A</v>
      </c>
      <c r="CX81" s="70" t="e">
        <f aca="false">$CW$7*$J$3*$J$5*$AC81</f>
        <v>#N/A</v>
      </c>
      <c r="CY81" s="70" t="e">
        <f aca="false">$CY$7*$J$2*$J$5*$AB81</f>
        <v>#N/A</v>
      </c>
      <c r="CZ81" s="70" t="e">
        <f aca="false">$CY$7*$J$3*$J$5*$AC81</f>
        <v>#N/A</v>
      </c>
      <c r="DA81" s="70" t="e">
        <f aca="false">$DA$7*$J$2*$J$5*$AB81</f>
        <v>#N/A</v>
      </c>
      <c r="DB81" s="70" t="e">
        <f aca="false">$DA$7*$J$3*$J$5*$AC81</f>
        <v>#N/A</v>
      </c>
      <c r="DC81" s="70"/>
      <c r="DD81" s="70"/>
      <c r="DE81" s="70" t="e">
        <f aca="false">$DF$7*$J$2*$J$5*$AB81</f>
        <v>#N/A</v>
      </c>
      <c r="DF81" s="70" t="e">
        <f aca="false">$DF$7*$J$3*$J$5*$AC81</f>
        <v>#N/A</v>
      </c>
      <c r="DG81" s="70" t="e">
        <f aca="false">$DG$7*$J$2*$J$5*$AB81</f>
        <v>#N/A</v>
      </c>
      <c r="DH81" s="70" t="e">
        <f aca="false">$DG$7*$J$3*$J$5*$AC81</f>
        <v>#N/A</v>
      </c>
      <c r="DI81" s="70" t="e">
        <f aca="false">$DI$7*$J$2*$J$5*$AB81</f>
        <v>#N/A</v>
      </c>
      <c r="DJ81" s="70" t="e">
        <f aca="false">$DI$7*$J$3*$J$5*$AC81</f>
        <v>#N/A</v>
      </c>
      <c r="DK81" s="70" t="e">
        <f aca="false">$DK$7*$J$2*$J$5*$AB81</f>
        <v>#N/A</v>
      </c>
      <c r="DL81" s="70" t="e">
        <f aca="false">$DK$7*$J$3*$J$5*$AC81</f>
        <v>#N/A</v>
      </c>
      <c r="DM81" s="70" t="e">
        <f aca="false">$DM$7*$J$2*$J$5*$AB81</f>
        <v>#N/A</v>
      </c>
      <c r="DN81" s="70" t="e">
        <f aca="false">$DM$7*$J$3*$J$5*$AC81</f>
        <v>#N/A</v>
      </c>
      <c r="DO81" s="70" t="e">
        <f aca="false">$DO$7*$J$2*$J$5*$AB81</f>
        <v>#N/A</v>
      </c>
      <c r="DP81" s="70" t="e">
        <f aca="false">$DO$7*$J$3*$J$5*$AC81</f>
        <v>#N/A</v>
      </c>
      <c r="DQ81" s="70" t="e">
        <f aca="false">$DQ$7*$J$2*$J$5*$AB81</f>
        <v>#N/A</v>
      </c>
      <c r="DR81" s="70" t="e">
        <f aca="false">$DQ$7*$J$3*$J$5*$AC81</f>
        <v>#N/A</v>
      </c>
      <c r="DS81" s="131" t="e">
        <f aca="false">SUM(CI81:CR81,CW81:CX81,DG81:DH81)</f>
        <v>#N/A</v>
      </c>
      <c r="DT81" s="25" t="e">
        <f aca="false">SUM(CI81:CZ81,DC81:DL81)</f>
        <v>#N/A</v>
      </c>
      <c r="DU81" s="131" t="e">
        <f aca="false">SUM(CI81:DR81)</f>
        <v>#N/A</v>
      </c>
      <c r="DZ81" s="70" t="e">
        <f aca="false">$DZ$7*$J$2*$J$5*$AB81</f>
        <v>#N/A</v>
      </c>
      <c r="EA81" s="70" t="e">
        <f aca="false">$DZ$7*$J$3*$J$5*$AC81</f>
        <v>#N/A</v>
      </c>
      <c r="EB81" s="70" t="e">
        <f aca="false">$EB$7*$J$2*$J$5*$AB81</f>
        <v>#N/A</v>
      </c>
      <c r="EC81" s="70" t="e">
        <f aca="false">$EB$7*$J$3*$J$5*$AC81</f>
        <v>#N/A</v>
      </c>
      <c r="ED81" s="70" t="e">
        <f aca="false">$ED$7*$J$2*$J$5*$AB81</f>
        <v>#N/A</v>
      </c>
      <c r="EE81" s="70" t="e">
        <f aca="false">$ED$7*$J$3*$J$5*$AC81</f>
        <v>#N/A</v>
      </c>
      <c r="EF81" s="70" t="e">
        <f aca="false">$EF$7*$J$2*$J$5*$AB81</f>
        <v>#N/A</v>
      </c>
      <c r="EG81" s="70" t="e">
        <f aca="false">$EF$7*$J$3*$J$5*$AC81</f>
        <v>#N/A</v>
      </c>
      <c r="EH81" s="70" t="e">
        <f aca="false">$EH$7*$J$2*$J$5*$AB81</f>
        <v>#N/A</v>
      </c>
      <c r="EI81" s="70" t="e">
        <f aca="false">$EH$7*$J$3*$J$5*$AC81</f>
        <v>#N/A</v>
      </c>
      <c r="EJ81" s="70" t="e">
        <f aca="false">$EJ$7*$J$2*$J$5*$AB81</f>
        <v>#N/A</v>
      </c>
      <c r="EK81" s="70" t="e">
        <f aca="false">$EJ$7*$J$3*$J$5*$AC81</f>
        <v>#N/A</v>
      </c>
      <c r="EL81" s="70" t="e">
        <f aca="false">$EL$7*$J$2*$J$5*$AB81</f>
        <v>#N/A</v>
      </c>
      <c r="EM81" s="70" t="e">
        <f aca="false">$EL$7*$J$3*$J$5*$AC81</f>
        <v>#N/A</v>
      </c>
      <c r="EN81" s="131" t="e">
        <f aca="false">SUM(EB81:EC81)</f>
        <v>#N/A</v>
      </c>
      <c r="EO81" s="25" t="e">
        <f aca="false">SUM(EB81:EE81,EJ81:EM81)</f>
        <v>#N/A</v>
      </c>
      <c r="EP81" s="25" t="e">
        <f aca="false">SUM(DZ81:EM81)</f>
        <v>#N/A</v>
      </c>
    </row>
    <row r="82" customFormat="false" ht="11.25" hidden="false" customHeight="false" outlineLevel="0" collapsed="false">
      <c r="A82" s="51" t="e">
        <f aca="false">VLOOKUP($D82,Curves!$A$2:$I$1700,9)</f>
        <v>#N/A</v>
      </c>
      <c r="B82" s="83" t="e">
        <f aca="false">(1+($A82/2))^(-2*($D82-$A$1)/365.25)</f>
        <v>#N/A</v>
      </c>
      <c r="C82" s="83" t="n">
        <f aca="false">D83-D82</f>
        <v>31</v>
      </c>
      <c r="D82" s="374" t="n">
        <v>39142</v>
      </c>
      <c r="E82" s="375" t="e">
        <f aca="false">VLOOKUP($D82,Curves!$A$2:$H$1700,2)*$B82</f>
        <v>#N/A</v>
      </c>
      <c r="F82" s="51" t="e">
        <f aca="false">VLOOKUP($D82,Curves!$A$2:$H$1700,3)*$B82</f>
        <v>#N/A</v>
      </c>
      <c r="G82" s="51" t="e">
        <f aca="false">VLOOKUP($D82,Curves!$A$2:$H$1700,7)*$B82</f>
        <v>#N/A</v>
      </c>
      <c r="H82" s="51" t="e">
        <f aca="false">VLOOKUP($D82,Curves!$A$2:$H$1700,5)*$B82</f>
        <v>#N/A</v>
      </c>
      <c r="I82" s="51" t="e">
        <f aca="false">VLOOKUP($D82,Curves!$A$2:$H$1700,4)*$B82</f>
        <v>#N/A</v>
      </c>
      <c r="J82" s="376" t="e">
        <f aca="false">VLOOKUP($D82,Curves!$A$2:$H$1700,8)*$B82</f>
        <v>#N/A</v>
      </c>
      <c r="K82" s="51" t="e">
        <f aca="false">($E82+$I82)*$J$5+$J$4</f>
        <v>#N/A</v>
      </c>
      <c r="L82" s="377" t="e">
        <f aca="false">VLOOKUP($D82,Curves!$N$2:$T$2600,2)*$B82</f>
        <v>#N/A</v>
      </c>
      <c r="M82" s="241" t="e">
        <f aca="false">VLOOKUP($D82,Curves!$N$2:$T$2600,3)*$B82</f>
        <v>#N/A</v>
      </c>
      <c r="N82" s="378" t="e">
        <f aca="false">IF($K82&lt;$L82,1,0)</f>
        <v>#N/A</v>
      </c>
      <c r="O82" s="379" t="e">
        <f aca="false">IF($K82&lt;$M82,1,0)</f>
        <v>#N/A</v>
      </c>
      <c r="P82" s="375" t="e">
        <f aca="false">($E82+J82)*$J$5+$J$4</f>
        <v>#N/A</v>
      </c>
      <c r="Q82" s="377" t="e">
        <f aca="false">VLOOKUP($D82,Curves!$N$2:$T$2600,4)*$B82</f>
        <v>#N/A</v>
      </c>
      <c r="R82" s="241" t="e">
        <f aca="false">VLOOKUP($D82,Curves!$N$2:$T$2600,5)*$B82</f>
        <v>#N/A</v>
      </c>
      <c r="S82" s="378" t="e">
        <f aca="false">IF($P82&lt;$Q82,1,0)</f>
        <v>#N/A</v>
      </c>
      <c r="T82" s="379" t="e">
        <f aca="false">IF($P82&lt;$R82,1,0)</f>
        <v>#N/A</v>
      </c>
      <c r="U82" s="380" t="e">
        <f aca="false">($E82+G82)*$J$5+$J$4</f>
        <v>#N/A</v>
      </c>
      <c r="V82" s="380" t="e">
        <f aca="false">($E82+H82)*$J$5+$J$4</f>
        <v>#N/A</v>
      </c>
      <c r="W82" s="380" t="e">
        <f aca="false">($E82+I82)*$J$5+$J$4</f>
        <v>#N/A</v>
      </c>
      <c r="X82" s="269" t="e">
        <f aca="false">VLOOKUP($D82,[5]CurveFetch!$D$8:$S$13000,16,0)*$B82</f>
        <v>#N/A</v>
      </c>
      <c r="Y82" s="241" t="e">
        <f aca="false">VLOOKUP($D82,Curves!$N$2:$T$2600,7)*$B82</f>
        <v>#N/A</v>
      </c>
      <c r="Z82" s="381" t="e">
        <f aca="false">IF($U82&lt;$X82,1,0)</f>
        <v>#N/A</v>
      </c>
      <c r="AA82" s="378" t="e">
        <f aca="false">IF($U82&lt;$Y82,1,0)</f>
        <v>#N/A</v>
      </c>
      <c r="AB82" s="378" t="e">
        <f aca="false">IF($V82&lt;$X82,1,0)</f>
        <v>#N/A</v>
      </c>
      <c r="AC82" s="378" t="e">
        <f aca="false">IF($V82&lt;$X82,1,0)</f>
        <v>#N/A</v>
      </c>
      <c r="AD82" s="378" t="e">
        <f aca="false">IF($W82&lt;$X82,1,0)</f>
        <v>#N/A</v>
      </c>
      <c r="AE82" s="379" t="e">
        <f aca="false">IF($W82&lt;$Y82,1,0)</f>
        <v>#N/A</v>
      </c>
      <c r="AF82" s="70" t="e">
        <f aca="false">$AF$7*$J$2*$J$5*$N82</f>
        <v>#N/A</v>
      </c>
      <c r="AG82" s="70" t="e">
        <f aca="false">$AF$7*$J$2*$J$5*$O82</f>
        <v>#N/A</v>
      </c>
      <c r="AH82" s="70" t="e">
        <f aca="false">$AH$7*$J$2*$J$5*$N82</f>
        <v>#N/A</v>
      </c>
      <c r="AI82" s="70" t="e">
        <f aca="false">$AH$7*$J$2*$J$5*$O82</f>
        <v>#N/A</v>
      </c>
      <c r="AJ82" s="70" t="e">
        <f aca="false">$AJ$7*$J$2*$J$5*$N82</f>
        <v>#N/A</v>
      </c>
      <c r="AK82" s="70" t="e">
        <f aca="false">$AJ$7*$J$2*$J$5*$O82</f>
        <v>#N/A</v>
      </c>
      <c r="AL82" s="70" t="e">
        <f aca="false">$AL$7*$J$2*$J$5*$N82</f>
        <v>#N/A</v>
      </c>
      <c r="AM82" s="70" t="e">
        <f aca="false">$AL$7*$J$3*$J$5*$O82</f>
        <v>#N/A</v>
      </c>
      <c r="AN82" s="70" t="e">
        <f aca="false">$AN$7*$J$2*$J$5*$N82</f>
        <v>#N/A</v>
      </c>
      <c r="AO82" s="70" t="e">
        <f aca="false">$AN$7*$J$3*$J$5*$O82</f>
        <v>#N/A</v>
      </c>
      <c r="AP82" s="70" t="e">
        <f aca="false">$AP$7*$J$2*$J$5*$N82</f>
        <v>#N/A</v>
      </c>
      <c r="AQ82" s="70" t="e">
        <f aca="false">$AN$7*$J$3*$J$5*$O82</f>
        <v>#N/A</v>
      </c>
      <c r="AR82" s="70" t="e">
        <f aca="false">$AR$7*$J$2*$J$5*$N82</f>
        <v>#N/A</v>
      </c>
      <c r="AS82" s="70" t="e">
        <f aca="false">$AR$7*$J$3*$J$5*$O82</f>
        <v>#N/A</v>
      </c>
      <c r="AT82" s="70" t="e">
        <f aca="false">$AT$7*$J$2*$J$5*$N82</f>
        <v>#N/A</v>
      </c>
      <c r="AU82" s="70" t="e">
        <f aca="false">$AT$7*$J$3*$J$5*$O82</f>
        <v>#N/A</v>
      </c>
      <c r="AV82" s="131" t="e">
        <f aca="false">SUM(AF82:AG82,AL82:AM82,AP82:AQ82)</f>
        <v>#N/A</v>
      </c>
      <c r="AW82" s="158" t="e">
        <f aca="false">SUM(AF82:AM82,AP82:AU82)</f>
        <v>#N/A</v>
      </c>
      <c r="AX82" s="131" t="e">
        <f aca="false">SUM(AF82:AU82)</f>
        <v>#N/A</v>
      </c>
      <c r="AY82" s="70" t="e">
        <f aca="false">$AY$7*$J$2*$J$5*$S82</f>
        <v>#N/A</v>
      </c>
      <c r="AZ82" s="70" t="e">
        <f aca="false">$AY$7*$J$3*$J$5*$T82</f>
        <v>#N/A</v>
      </c>
      <c r="BA82" s="70" t="e">
        <f aca="false">$BA$7*$J$2*$J$5*$S82</f>
        <v>#N/A</v>
      </c>
      <c r="BB82" s="70" t="e">
        <f aca="false">$BA$7*$J$3*$J$5*$T82</f>
        <v>#N/A</v>
      </c>
      <c r="BC82" s="70" t="e">
        <f aca="false">$BC$7*$J$2*$J$5*$S82</f>
        <v>#N/A</v>
      </c>
      <c r="BD82" s="70" t="e">
        <f aca="false">$BC$7*$J$3*$J$5*$T82</f>
        <v>#N/A</v>
      </c>
      <c r="BE82" s="70" t="e">
        <f aca="false">$BE$7*$J$2*$J$5*$S82</f>
        <v>#N/A</v>
      </c>
      <c r="BF82" s="70" t="e">
        <f aca="false">$BE$7*$J$3*$J$5*$T82</f>
        <v>#N/A</v>
      </c>
      <c r="BG82" s="70" t="e">
        <f aca="false">$BG$7*$J$2*$J$5*$S82</f>
        <v>#N/A</v>
      </c>
      <c r="BH82" s="70" t="e">
        <f aca="false">$BG$7*$J$3*$J$5*$T82</f>
        <v>#N/A</v>
      </c>
      <c r="BI82" s="70" t="e">
        <f aca="false">$BI$7*$J$2*$J$5*$S82</f>
        <v>#N/A</v>
      </c>
      <c r="BJ82" s="70" t="e">
        <f aca="false">$BI$7*$J$3*$J$5*$T82</f>
        <v>#N/A</v>
      </c>
      <c r="BK82" s="70" t="e">
        <f aca="false">$BK$7*$J$2*$J$5*$S82</f>
        <v>#N/A</v>
      </c>
      <c r="BL82" s="70" t="e">
        <f aca="false">$BK$7*$J$3*$J$5*$T82</f>
        <v>#N/A</v>
      </c>
      <c r="BM82" s="70" t="e">
        <f aca="false">$BM$7*$J$2*$J$5*$S82</f>
        <v>#N/A</v>
      </c>
      <c r="BN82" s="70" t="e">
        <f aca="false">$BM$7*$J$3*$J$5*$T82</f>
        <v>#N/A</v>
      </c>
      <c r="BO82" s="70" t="e">
        <f aca="false">$BO$7*$J$2*$J$5*$S82</f>
        <v>#N/A</v>
      </c>
      <c r="BP82" s="70" t="e">
        <f aca="false">$BO$7*$J$3*$J$5*$T82</f>
        <v>#N/A</v>
      </c>
      <c r="BQ82" s="70" t="e">
        <f aca="false">$BQ$7*$J$2*$J$5*$S82</f>
        <v>#N/A</v>
      </c>
      <c r="BR82" s="70" t="e">
        <f aca="false">$BQ$7*$J$3*$J$5*$T82</f>
        <v>#N/A</v>
      </c>
      <c r="BS82" s="70" t="e">
        <f aca="false">$BS$7*$J$2*$J$5*$S82</f>
        <v>#N/A</v>
      </c>
      <c r="BT82" s="70" t="e">
        <f aca="false">$BS$7*$J$3*$J$5*$T82</f>
        <v>#N/A</v>
      </c>
      <c r="BU82" s="70" t="e">
        <f aca="false">$BU$7*$J$2*$J$5*$S82</f>
        <v>#N/A</v>
      </c>
      <c r="BV82" s="70" t="e">
        <f aca="false">$BU$7*$J$3*$J$5*$T82</f>
        <v>#N/A</v>
      </c>
      <c r="BW82" s="382" t="e">
        <f aca="false">SUM(AY82:BF82,BI82:BL82)</f>
        <v>#N/A</v>
      </c>
      <c r="BX82" s="383" t="e">
        <f aca="false">SUM(AY82:BF82,BI82:BL82,BS82:BV82)</f>
        <v>#N/A</v>
      </c>
      <c r="BY82" s="25" t="e">
        <f aca="false">SUM(AY82:BV82)</f>
        <v>#N/A</v>
      </c>
      <c r="BZ82" s="70" t="e">
        <f aca="false">$BZ$7*$J$2*$J$5*$N82</f>
        <v>#N/A</v>
      </c>
      <c r="CA82" s="70" t="e">
        <f aca="false">$BZ$7*$J$3*$J$5*$O82</f>
        <v>#N/A</v>
      </c>
      <c r="CB82" s="70" t="e">
        <f aca="false">$CB$7*$J$2*$J$5*$N82</f>
        <v>#N/A</v>
      </c>
      <c r="CC82" s="70" t="e">
        <f aca="false">$CB$7*$J$3*$J$5*$O82</f>
        <v>#N/A</v>
      </c>
      <c r="CD82" s="70" t="e">
        <f aca="false">$CD$7*$J$2*$J$5*$N82</f>
        <v>#N/A</v>
      </c>
      <c r="CE82" s="70" t="e">
        <f aca="false">$CD$7*$J$3*$J$5*$O82</f>
        <v>#N/A</v>
      </c>
      <c r="CF82" s="131" t="e">
        <f aca="false">SUM(BZ82:CA82)</f>
        <v>#N/A</v>
      </c>
      <c r="CG82" s="383" t="e">
        <f aca="false">SUM(BZ82:CC82)</f>
        <v>#N/A</v>
      </c>
      <c r="CH82" s="131" t="e">
        <f aca="false">SUM(BZ82:CE82)</f>
        <v>#N/A</v>
      </c>
      <c r="CI82" s="70" t="e">
        <f aca="false">$CI$7*$J$2*$J$5*$AB82</f>
        <v>#N/A</v>
      </c>
      <c r="CJ82" s="70" t="e">
        <f aca="false">$CI$7*$J$3*$J$5*$AC82</f>
        <v>#N/A</v>
      </c>
      <c r="CK82" s="70" t="e">
        <f aca="false">$CK$7*$J$2*$J$5*$AB82</f>
        <v>#N/A</v>
      </c>
      <c r="CL82" s="70" t="e">
        <f aca="false">$CK$7*$J$3*$J$5*$AC82</f>
        <v>#N/A</v>
      </c>
      <c r="CM82" s="70" t="e">
        <f aca="false">$CM$7*$J$2*$J$5*$AB82</f>
        <v>#N/A</v>
      </c>
      <c r="CN82" s="70" t="e">
        <f aca="false">$CM$7*$J$3*$J$5*$AC82</f>
        <v>#N/A</v>
      </c>
      <c r="CO82" s="70" t="e">
        <f aca="false">$CO$7*$J$2*$J$5*$AB82</f>
        <v>#N/A</v>
      </c>
      <c r="CP82" s="70" t="e">
        <f aca="false">$CO$7*$J$3*$J$5*$AC82</f>
        <v>#N/A</v>
      </c>
      <c r="CQ82" s="70" t="e">
        <f aca="false">$CQ$7*$J$2*$J$5*$AB82</f>
        <v>#N/A</v>
      </c>
      <c r="CR82" s="70" t="e">
        <f aca="false">$CQ$7*$J$3*$J$5*$AC82</f>
        <v>#N/A</v>
      </c>
      <c r="CS82" s="70" t="e">
        <f aca="false">$CS$7*$J$2*$J$5*$AB82</f>
        <v>#N/A</v>
      </c>
      <c r="CT82" s="70" t="e">
        <f aca="false">$CS$7*$J$3*$J$5*$AC82</f>
        <v>#N/A</v>
      </c>
      <c r="CU82" s="70" t="e">
        <f aca="false">$CU$7*$J$2*$J$5*$AB82</f>
        <v>#N/A</v>
      </c>
      <c r="CV82" s="70" t="e">
        <f aca="false">$CU$7*$J$3*$J$5*$AC82</f>
        <v>#N/A</v>
      </c>
      <c r="CW82" s="70" t="e">
        <f aca="false">$CW$7*$J$2*$J$5*$AB82</f>
        <v>#N/A</v>
      </c>
      <c r="CX82" s="70" t="e">
        <f aca="false">$CW$7*$J$3*$J$5*$AC82</f>
        <v>#N/A</v>
      </c>
      <c r="CY82" s="70" t="e">
        <f aca="false">$CY$7*$J$2*$J$5*$AB82</f>
        <v>#N/A</v>
      </c>
      <c r="CZ82" s="70" t="e">
        <f aca="false">$CY$7*$J$3*$J$5*$AC82</f>
        <v>#N/A</v>
      </c>
      <c r="DA82" s="70" t="e">
        <f aca="false">$DA$7*$J$2*$J$5*$AB82</f>
        <v>#N/A</v>
      </c>
      <c r="DB82" s="70" t="e">
        <f aca="false">$DA$7*$J$3*$J$5*$AC82</f>
        <v>#N/A</v>
      </c>
      <c r="DC82" s="70"/>
      <c r="DD82" s="70"/>
      <c r="DE82" s="70" t="e">
        <f aca="false">$DF$7*$J$2*$J$5*$AB82</f>
        <v>#N/A</v>
      </c>
      <c r="DF82" s="70" t="e">
        <f aca="false">$DF$7*$J$3*$J$5*$AC82</f>
        <v>#N/A</v>
      </c>
      <c r="DG82" s="70" t="e">
        <f aca="false">$DG$7*$J$2*$J$5*$AB82</f>
        <v>#N/A</v>
      </c>
      <c r="DH82" s="70" t="e">
        <f aca="false">$DG$7*$J$3*$J$5*$AC82</f>
        <v>#N/A</v>
      </c>
      <c r="DI82" s="70" t="e">
        <f aca="false">$DI$7*$J$2*$J$5*$AB82</f>
        <v>#N/A</v>
      </c>
      <c r="DJ82" s="70" t="e">
        <f aca="false">$DI$7*$J$3*$J$5*$AC82</f>
        <v>#N/A</v>
      </c>
      <c r="DK82" s="70" t="e">
        <f aca="false">$DK$7*$J$2*$J$5*$AB82</f>
        <v>#N/A</v>
      </c>
      <c r="DL82" s="70" t="e">
        <f aca="false">$DK$7*$J$3*$J$5*$AC82</f>
        <v>#N/A</v>
      </c>
      <c r="DM82" s="70" t="e">
        <f aca="false">$DM$7*$J$2*$J$5*$AB82</f>
        <v>#N/A</v>
      </c>
      <c r="DN82" s="70" t="e">
        <f aca="false">$DM$7*$J$3*$J$5*$AC82</f>
        <v>#N/A</v>
      </c>
      <c r="DO82" s="70" t="e">
        <f aca="false">$DO$7*$J$2*$J$5*$AB82</f>
        <v>#N/A</v>
      </c>
      <c r="DP82" s="70" t="e">
        <f aca="false">$DO$7*$J$3*$J$5*$AC82</f>
        <v>#N/A</v>
      </c>
      <c r="DQ82" s="70" t="e">
        <f aca="false">$DQ$7*$J$2*$J$5*$AB82</f>
        <v>#N/A</v>
      </c>
      <c r="DR82" s="70" t="e">
        <f aca="false">$DQ$7*$J$3*$J$5*$AC82</f>
        <v>#N/A</v>
      </c>
      <c r="DS82" s="131" t="e">
        <f aca="false">SUM(CI82:CR82,CW82:CX82,DG82:DH82)</f>
        <v>#N/A</v>
      </c>
      <c r="DT82" s="25" t="e">
        <f aca="false">SUM(CI82:CZ82,DC82:DL82)</f>
        <v>#N/A</v>
      </c>
      <c r="DU82" s="131" t="e">
        <f aca="false">SUM(CI82:DR82)</f>
        <v>#N/A</v>
      </c>
      <c r="DZ82" s="70" t="e">
        <f aca="false">$DZ$7*$J$2*$J$5*$AB82</f>
        <v>#N/A</v>
      </c>
      <c r="EA82" s="70" t="e">
        <f aca="false">$DZ$7*$J$3*$J$5*$AC82</f>
        <v>#N/A</v>
      </c>
      <c r="EB82" s="70" t="e">
        <f aca="false">$EB$7*$J$2*$J$5*$AB82</f>
        <v>#N/A</v>
      </c>
      <c r="EC82" s="70" t="e">
        <f aca="false">$EB$7*$J$3*$J$5*$AC82</f>
        <v>#N/A</v>
      </c>
      <c r="ED82" s="70" t="e">
        <f aca="false">$ED$7*$J$2*$J$5*$AB82</f>
        <v>#N/A</v>
      </c>
      <c r="EE82" s="70" t="e">
        <f aca="false">$ED$7*$J$3*$J$5*$AC82</f>
        <v>#N/A</v>
      </c>
      <c r="EF82" s="70" t="e">
        <f aca="false">$EF$7*$J$2*$J$5*$AB82</f>
        <v>#N/A</v>
      </c>
      <c r="EG82" s="70" t="e">
        <f aca="false">$EF$7*$J$3*$J$5*$AC82</f>
        <v>#N/A</v>
      </c>
      <c r="EH82" s="70" t="e">
        <f aca="false">$EH$7*$J$2*$J$5*$AB82</f>
        <v>#N/A</v>
      </c>
      <c r="EI82" s="70" t="e">
        <f aca="false">$EH$7*$J$3*$J$5*$AC82</f>
        <v>#N/A</v>
      </c>
      <c r="EJ82" s="70" t="e">
        <f aca="false">$EJ$7*$J$2*$J$5*$AB82</f>
        <v>#N/A</v>
      </c>
      <c r="EK82" s="70" t="e">
        <f aca="false">$EJ$7*$J$3*$J$5*$AC82</f>
        <v>#N/A</v>
      </c>
      <c r="EL82" s="70" t="e">
        <f aca="false">$EL$7*$J$2*$J$5*$AB82</f>
        <v>#N/A</v>
      </c>
      <c r="EM82" s="70" t="e">
        <f aca="false">$EL$7*$J$3*$J$5*$AC82</f>
        <v>#N/A</v>
      </c>
      <c r="EN82" s="131" t="e">
        <f aca="false">SUM(EB82:EC82)</f>
        <v>#N/A</v>
      </c>
      <c r="EO82" s="25" t="e">
        <f aca="false">SUM(EB82:EE82,EJ82:EM82)</f>
        <v>#N/A</v>
      </c>
      <c r="EP82" s="25" t="e">
        <f aca="false">SUM(DZ82:EM82)</f>
        <v>#N/A</v>
      </c>
    </row>
    <row r="83" customFormat="false" ht="11.25" hidden="false" customHeight="false" outlineLevel="0" collapsed="false">
      <c r="A83" s="51" t="e">
        <f aca="false">VLOOKUP($D83,Curves!$A$2:$I$1700,9)</f>
        <v>#N/A</v>
      </c>
      <c r="B83" s="83" t="e">
        <f aca="false">(1+($A83/2))^(-2*($D83-$A$1)/365.25)</f>
        <v>#N/A</v>
      </c>
      <c r="C83" s="83" t="n">
        <f aca="false">D84-D83</f>
        <v>30</v>
      </c>
      <c r="D83" s="374" t="n">
        <v>39173</v>
      </c>
      <c r="E83" s="375" t="e">
        <f aca="false">VLOOKUP($D83,Curves!$A$2:$H$1700,2)*$B83</f>
        <v>#N/A</v>
      </c>
      <c r="F83" s="51" t="e">
        <f aca="false">VLOOKUP($D83,Curves!$A$2:$H$1700,3)*$B83</f>
        <v>#N/A</v>
      </c>
      <c r="G83" s="51" t="e">
        <f aca="false">VLOOKUP($D83,Curves!$A$2:$H$1700,7)*$B83</f>
        <v>#N/A</v>
      </c>
      <c r="H83" s="51" t="e">
        <f aca="false">VLOOKUP($D83,Curves!$A$2:$H$1700,5)*$B83</f>
        <v>#N/A</v>
      </c>
      <c r="I83" s="51" t="e">
        <f aca="false">VLOOKUP($D83,Curves!$A$2:$H$1700,4)*$B83</f>
        <v>#N/A</v>
      </c>
      <c r="J83" s="376" t="e">
        <f aca="false">VLOOKUP($D83,Curves!$A$2:$H$1700,8)*$B83</f>
        <v>#N/A</v>
      </c>
      <c r="K83" s="51" t="e">
        <f aca="false">($E83+$I83)*$J$5+$J$4</f>
        <v>#N/A</v>
      </c>
      <c r="L83" s="377" t="e">
        <f aca="false">VLOOKUP($D83,Curves!$N$2:$T$2600,2)*$B83</f>
        <v>#N/A</v>
      </c>
      <c r="M83" s="241" t="e">
        <f aca="false">VLOOKUP($D83,Curves!$N$2:$T$2600,3)*$B83</f>
        <v>#N/A</v>
      </c>
      <c r="N83" s="378" t="e">
        <f aca="false">IF($K83&lt;$L83,1,0)</f>
        <v>#N/A</v>
      </c>
      <c r="O83" s="379" t="e">
        <f aca="false">IF($K83&lt;$M83,1,0)</f>
        <v>#N/A</v>
      </c>
      <c r="P83" s="375" t="e">
        <f aca="false">($E83+J83)*$J$5+$J$4</f>
        <v>#N/A</v>
      </c>
      <c r="Q83" s="377" t="e">
        <f aca="false">VLOOKUP($D83,Curves!$N$2:$T$2600,4)*$B83</f>
        <v>#N/A</v>
      </c>
      <c r="R83" s="241" t="e">
        <f aca="false">VLOOKUP($D83,Curves!$N$2:$T$2600,5)*$B83</f>
        <v>#N/A</v>
      </c>
      <c r="S83" s="378" t="e">
        <f aca="false">IF($P83&lt;$Q83,1,0)</f>
        <v>#N/A</v>
      </c>
      <c r="T83" s="379" t="e">
        <f aca="false">IF($P83&lt;$R83,1,0)</f>
        <v>#N/A</v>
      </c>
      <c r="U83" s="380" t="e">
        <f aca="false">($E83+G83)*$J$5+$J$4</f>
        <v>#N/A</v>
      </c>
      <c r="V83" s="380" t="e">
        <f aca="false">($E83+H83)*$J$5+$J$4</f>
        <v>#N/A</v>
      </c>
      <c r="W83" s="380" t="e">
        <f aca="false">($E83+I83)*$J$5+$J$4</f>
        <v>#N/A</v>
      </c>
      <c r="X83" s="269" t="e">
        <f aca="false">VLOOKUP($D83,[5]CurveFetch!$D$8:$S$13000,16,0)*$B83</f>
        <v>#N/A</v>
      </c>
      <c r="Y83" s="241" t="e">
        <f aca="false">VLOOKUP($D83,Curves!$N$2:$T$2600,7)*$B83</f>
        <v>#N/A</v>
      </c>
      <c r="Z83" s="381" t="e">
        <f aca="false">IF($U83&lt;$X83,1,0)</f>
        <v>#N/A</v>
      </c>
      <c r="AA83" s="378" t="e">
        <f aca="false">IF($U83&lt;$Y83,1,0)</f>
        <v>#N/A</v>
      </c>
      <c r="AB83" s="378" t="e">
        <f aca="false">IF($V83&lt;$X83,1,0)</f>
        <v>#N/A</v>
      </c>
      <c r="AC83" s="378" t="e">
        <f aca="false">IF($V83&lt;$X83,1,0)</f>
        <v>#N/A</v>
      </c>
      <c r="AD83" s="378" t="e">
        <f aca="false">IF($W83&lt;$X83,1,0)</f>
        <v>#N/A</v>
      </c>
      <c r="AE83" s="379" t="e">
        <f aca="false">IF($W83&lt;$Y83,1,0)</f>
        <v>#N/A</v>
      </c>
      <c r="AF83" s="70" t="e">
        <f aca="false">$AF$7*$J$2*$J$5*$N83</f>
        <v>#N/A</v>
      </c>
      <c r="AG83" s="70" t="e">
        <f aca="false">$AF$7*$J$2*$J$5*$O83</f>
        <v>#N/A</v>
      </c>
      <c r="AH83" s="70" t="e">
        <f aca="false">$AH$7*$J$2*$J$5*$N83</f>
        <v>#N/A</v>
      </c>
      <c r="AI83" s="70" t="e">
        <f aca="false">$AH$7*$J$2*$J$5*$O83</f>
        <v>#N/A</v>
      </c>
      <c r="AJ83" s="70" t="e">
        <f aca="false">$AJ$7*$J$2*$J$5*$N83</f>
        <v>#N/A</v>
      </c>
      <c r="AK83" s="70" t="e">
        <f aca="false">$AJ$7*$J$2*$J$5*$O83</f>
        <v>#N/A</v>
      </c>
      <c r="AL83" s="70" t="e">
        <f aca="false">$AL$7*$J$2*$J$5*$N83</f>
        <v>#N/A</v>
      </c>
      <c r="AM83" s="70" t="e">
        <f aca="false">$AL$7*$J$3*$J$5*$O83</f>
        <v>#N/A</v>
      </c>
      <c r="AN83" s="70" t="e">
        <f aca="false">$AN$7*$J$2*$J$5*$N83</f>
        <v>#N/A</v>
      </c>
      <c r="AO83" s="70" t="e">
        <f aca="false">$AN$7*$J$3*$J$5*$O83</f>
        <v>#N/A</v>
      </c>
      <c r="AP83" s="70" t="e">
        <f aca="false">$AP$7*$J$2*$J$5*$N83</f>
        <v>#N/A</v>
      </c>
      <c r="AQ83" s="70" t="e">
        <f aca="false">$AN$7*$J$3*$J$5*$O83</f>
        <v>#N/A</v>
      </c>
      <c r="AR83" s="70" t="e">
        <f aca="false">$AR$7*$J$2*$J$5*$N83</f>
        <v>#N/A</v>
      </c>
      <c r="AS83" s="70" t="e">
        <f aca="false">$AR$7*$J$3*$J$5*$O83</f>
        <v>#N/A</v>
      </c>
      <c r="AT83" s="70" t="e">
        <f aca="false">$AT$7*$J$2*$J$5*$N83</f>
        <v>#N/A</v>
      </c>
      <c r="AU83" s="70" t="e">
        <f aca="false">$AT$7*$J$3*$J$5*$O83</f>
        <v>#N/A</v>
      </c>
      <c r="AV83" s="131" t="e">
        <f aca="false">SUM(AF83:AG83,AL83:AM83,AP83:AQ83)</f>
        <v>#N/A</v>
      </c>
      <c r="AW83" s="158" t="e">
        <f aca="false">SUM(AF83:AM83,AP83:AU83)</f>
        <v>#N/A</v>
      </c>
      <c r="AX83" s="131" t="e">
        <f aca="false">SUM(AF83:AU83)</f>
        <v>#N/A</v>
      </c>
      <c r="AY83" s="70" t="e">
        <f aca="false">$AY$7*$J$2*$J$5*$S83</f>
        <v>#N/A</v>
      </c>
      <c r="AZ83" s="70" t="e">
        <f aca="false">$AY$7*$J$3*$J$5*$T83</f>
        <v>#N/A</v>
      </c>
      <c r="BA83" s="70" t="e">
        <f aca="false">$BA$7*$J$2*$J$5*$S83</f>
        <v>#N/A</v>
      </c>
      <c r="BB83" s="70" t="e">
        <f aca="false">$BA$7*$J$3*$J$5*$T83</f>
        <v>#N/A</v>
      </c>
      <c r="BC83" s="70" t="e">
        <f aca="false">$BC$7*$J$2*$J$5*$S83</f>
        <v>#N/A</v>
      </c>
      <c r="BD83" s="70" t="e">
        <f aca="false">$BC$7*$J$3*$J$5*$T83</f>
        <v>#N/A</v>
      </c>
      <c r="BE83" s="70" t="e">
        <f aca="false">$BE$7*$J$2*$J$5*$S83</f>
        <v>#N/A</v>
      </c>
      <c r="BF83" s="70" t="e">
        <f aca="false">$BE$7*$J$3*$J$5*$T83</f>
        <v>#N/A</v>
      </c>
      <c r="BG83" s="70" t="e">
        <f aca="false">$BG$7*$J$2*$J$5*$S83</f>
        <v>#N/A</v>
      </c>
      <c r="BH83" s="70" t="e">
        <f aca="false">$BG$7*$J$3*$J$5*$T83</f>
        <v>#N/A</v>
      </c>
      <c r="BI83" s="70" t="e">
        <f aca="false">$BI$7*$J$2*$J$5*$S83</f>
        <v>#N/A</v>
      </c>
      <c r="BJ83" s="70" t="e">
        <f aca="false">$BI$7*$J$3*$J$5*$T83</f>
        <v>#N/A</v>
      </c>
      <c r="BK83" s="70" t="e">
        <f aca="false">$BK$7*$J$2*$J$5*$S83</f>
        <v>#N/A</v>
      </c>
      <c r="BL83" s="70" t="e">
        <f aca="false">$BK$7*$J$3*$J$5*$T83</f>
        <v>#N/A</v>
      </c>
      <c r="BM83" s="70" t="e">
        <f aca="false">$BM$7*$J$2*$J$5*$S83</f>
        <v>#N/A</v>
      </c>
      <c r="BN83" s="70" t="e">
        <f aca="false">$BM$7*$J$3*$J$5*$T83</f>
        <v>#N/A</v>
      </c>
      <c r="BO83" s="70" t="e">
        <f aca="false">$BO$7*$J$2*$J$5*$S83</f>
        <v>#N/A</v>
      </c>
      <c r="BP83" s="70" t="e">
        <f aca="false">$BO$7*$J$3*$J$5*$T83</f>
        <v>#N/A</v>
      </c>
      <c r="BQ83" s="70" t="e">
        <f aca="false">$BQ$7*$J$2*$J$5*$S83</f>
        <v>#N/A</v>
      </c>
      <c r="BR83" s="70" t="e">
        <f aca="false">$BQ$7*$J$3*$J$5*$T83</f>
        <v>#N/A</v>
      </c>
      <c r="BS83" s="70" t="e">
        <f aca="false">$BS$7*$J$2*$J$5*$S83</f>
        <v>#N/A</v>
      </c>
      <c r="BT83" s="70" t="e">
        <f aca="false">$BS$7*$J$3*$J$5*$T83</f>
        <v>#N/A</v>
      </c>
      <c r="BU83" s="70" t="e">
        <f aca="false">$BU$7*$J$2*$J$5*$S83</f>
        <v>#N/A</v>
      </c>
      <c r="BV83" s="70" t="e">
        <f aca="false">$BU$7*$J$3*$J$5*$T83</f>
        <v>#N/A</v>
      </c>
      <c r="BW83" s="382" t="e">
        <f aca="false">SUM(AY83:BF83,BI83:BL83)</f>
        <v>#N/A</v>
      </c>
      <c r="BX83" s="383" t="e">
        <f aca="false">SUM(AY83:BF83,BI83:BL83,BS83:BV83)</f>
        <v>#N/A</v>
      </c>
      <c r="BY83" s="25" t="e">
        <f aca="false">SUM(AY83:BV83)</f>
        <v>#N/A</v>
      </c>
      <c r="BZ83" s="70" t="e">
        <f aca="false">$BZ$7*$J$2*$J$5*$N83</f>
        <v>#N/A</v>
      </c>
      <c r="CA83" s="70" t="e">
        <f aca="false">$BZ$7*$J$3*$J$5*$O83</f>
        <v>#N/A</v>
      </c>
      <c r="CB83" s="70" t="e">
        <f aca="false">$CB$7*$J$2*$J$5*$N83</f>
        <v>#N/A</v>
      </c>
      <c r="CC83" s="70" t="e">
        <f aca="false">$CB$7*$J$3*$J$5*$O83</f>
        <v>#N/A</v>
      </c>
      <c r="CD83" s="70" t="e">
        <f aca="false">$CD$7*$J$2*$J$5*$N83</f>
        <v>#N/A</v>
      </c>
      <c r="CE83" s="70" t="e">
        <f aca="false">$CD$7*$J$3*$J$5*$O83</f>
        <v>#N/A</v>
      </c>
      <c r="CF83" s="131" t="e">
        <f aca="false">SUM(BZ83:CA83)</f>
        <v>#N/A</v>
      </c>
      <c r="CG83" s="383" t="e">
        <f aca="false">SUM(BZ83:CC83)</f>
        <v>#N/A</v>
      </c>
      <c r="CH83" s="131" t="e">
        <f aca="false">SUM(BZ83:CE83)</f>
        <v>#N/A</v>
      </c>
      <c r="CI83" s="70" t="e">
        <f aca="false">$CI$7*$J$2*$J$5*$AB83</f>
        <v>#N/A</v>
      </c>
      <c r="CJ83" s="70" t="e">
        <f aca="false">$CI$7*$J$3*$J$5*$AC83</f>
        <v>#N/A</v>
      </c>
      <c r="CK83" s="70" t="e">
        <f aca="false">$CK$7*$J$2*$J$5*$AB83</f>
        <v>#N/A</v>
      </c>
      <c r="CL83" s="70" t="e">
        <f aca="false">$CK$7*$J$3*$J$5*$AC83</f>
        <v>#N/A</v>
      </c>
      <c r="CM83" s="70" t="e">
        <f aca="false">$CM$7*$J$2*$J$5*$AB83</f>
        <v>#N/A</v>
      </c>
      <c r="CN83" s="70" t="e">
        <f aca="false">$CM$7*$J$3*$J$5*$AC83</f>
        <v>#N/A</v>
      </c>
      <c r="CO83" s="70" t="e">
        <f aca="false">$CO$7*$J$2*$J$5*$AB83</f>
        <v>#N/A</v>
      </c>
      <c r="CP83" s="70" t="e">
        <f aca="false">$CO$7*$J$3*$J$5*$AC83</f>
        <v>#N/A</v>
      </c>
      <c r="CQ83" s="70" t="e">
        <f aca="false">$CQ$7*$J$2*$J$5*$AB83</f>
        <v>#N/A</v>
      </c>
      <c r="CR83" s="70" t="e">
        <f aca="false">$CQ$7*$J$3*$J$5*$AC83</f>
        <v>#N/A</v>
      </c>
      <c r="CS83" s="70" t="e">
        <f aca="false">$CS$7*$J$2*$J$5*$AB83</f>
        <v>#N/A</v>
      </c>
      <c r="CT83" s="70" t="e">
        <f aca="false">$CS$7*$J$3*$J$5*$AC83</f>
        <v>#N/A</v>
      </c>
      <c r="CU83" s="70" t="e">
        <f aca="false">$CU$7*$J$2*$J$5*$AB83</f>
        <v>#N/A</v>
      </c>
      <c r="CV83" s="70" t="e">
        <f aca="false">$CU$7*$J$3*$J$5*$AC83</f>
        <v>#N/A</v>
      </c>
      <c r="CW83" s="70" t="e">
        <f aca="false">$CW$7*$J$2*$J$5*$AB83</f>
        <v>#N/A</v>
      </c>
      <c r="CX83" s="70" t="e">
        <f aca="false">$CW$7*$J$3*$J$5*$AC83</f>
        <v>#N/A</v>
      </c>
      <c r="CY83" s="70" t="e">
        <f aca="false">$CY$7*$J$2*$J$5*$AB83</f>
        <v>#N/A</v>
      </c>
      <c r="CZ83" s="70" t="e">
        <f aca="false">$CY$7*$J$3*$J$5*$AC83</f>
        <v>#N/A</v>
      </c>
      <c r="DA83" s="70" t="e">
        <f aca="false">$DA$7*$J$2*$J$5*$AB83</f>
        <v>#N/A</v>
      </c>
      <c r="DB83" s="70" t="e">
        <f aca="false">$DA$7*$J$3*$J$5*$AC83</f>
        <v>#N/A</v>
      </c>
      <c r="DC83" s="70"/>
      <c r="DD83" s="70"/>
      <c r="DE83" s="70" t="e">
        <f aca="false">$DF$7*$J$2*$J$5*$AB83</f>
        <v>#N/A</v>
      </c>
      <c r="DF83" s="70" t="e">
        <f aca="false">$DF$7*$J$3*$J$5*$AC83</f>
        <v>#N/A</v>
      </c>
      <c r="DG83" s="70" t="e">
        <f aca="false">$DG$7*$J$2*$J$5*$AB83</f>
        <v>#N/A</v>
      </c>
      <c r="DH83" s="70" t="e">
        <f aca="false">$DG$7*$J$3*$J$5*$AC83</f>
        <v>#N/A</v>
      </c>
      <c r="DI83" s="70" t="e">
        <f aca="false">$DI$7*$J$2*$J$5*$AB83</f>
        <v>#N/A</v>
      </c>
      <c r="DJ83" s="70" t="e">
        <f aca="false">$DI$7*$J$3*$J$5*$AC83</f>
        <v>#N/A</v>
      </c>
      <c r="DK83" s="70" t="e">
        <f aca="false">$DK$7*$J$2*$J$5*$AB83</f>
        <v>#N/A</v>
      </c>
      <c r="DL83" s="70" t="e">
        <f aca="false">$DK$7*$J$3*$J$5*$AC83</f>
        <v>#N/A</v>
      </c>
      <c r="DM83" s="70" t="e">
        <f aca="false">$DM$7*$J$2*$J$5*$AB83</f>
        <v>#N/A</v>
      </c>
      <c r="DN83" s="70" t="e">
        <f aca="false">$DM$7*$J$3*$J$5*$AC83</f>
        <v>#N/A</v>
      </c>
      <c r="DO83" s="70" t="e">
        <f aca="false">$DO$7*$J$2*$J$5*$AB83</f>
        <v>#N/A</v>
      </c>
      <c r="DP83" s="70" t="e">
        <f aca="false">$DO$7*$J$3*$J$5*$AC83</f>
        <v>#N/A</v>
      </c>
      <c r="DQ83" s="70" t="e">
        <f aca="false">$DQ$7*$J$2*$J$5*$AB83</f>
        <v>#N/A</v>
      </c>
      <c r="DR83" s="70" t="e">
        <f aca="false">$DQ$7*$J$3*$J$5*$AC83</f>
        <v>#N/A</v>
      </c>
      <c r="DS83" s="131" t="e">
        <f aca="false">SUM(CI83:CR83,CW83:CX83,DG83:DH83)</f>
        <v>#N/A</v>
      </c>
      <c r="DT83" s="25" t="e">
        <f aca="false">SUM(CI83:CZ83,DC83:DL83)</f>
        <v>#N/A</v>
      </c>
      <c r="DU83" s="131" t="e">
        <f aca="false">SUM(CI83:DR83)</f>
        <v>#N/A</v>
      </c>
      <c r="DZ83" s="70" t="e">
        <f aca="false">$DZ$7*$J$2*$J$5*$AB83</f>
        <v>#N/A</v>
      </c>
      <c r="EA83" s="70" t="e">
        <f aca="false">$DZ$7*$J$3*$J$5*$AC83</f>
        <v>#N/A</v>
      </c>
      <c r="EB83" s="70" t="e">
        <f aca="false">$EB$7*$J$2*$J$5*$AB83</f>
        <v>#N/A</v>
      </c>
      <c r="EC83" s="70" t="e">
        <f aca="false">$EB$7*$J$3*$J$5*$AC83</f>
        <v>#N/A</v>
      </c>
      <c r="ED83" s="70" t="e">
        <f aca="false">$ED$7*$J$2*$J$5*$AB83</f>
        <v>#N/A</v>
      </c>
      <c r="EE83" s="70" t="e">
        <f aca="false">$ED$7*$J$3*$J$5*$AC83</f>
        <v>#N/A</v>
      </c>
      <c r="EF83" s="70" t="e">
        <f aca="false">$EF$7*$J$2*$J$5*$AB83</f>
        <v>#N/A</v>
      </c>
      <c r="EG83" s="70" t="e">
        <f aca="false">$EF$7*$J$3*$J$5*$AC83</f>
        <v>#N/A</v>
      </c>
      <c r="EH83" s="70" t="e">
        <f aca="false">$EH$7*$J$2*$J$5*$AB83</f>
        <v>#N/A</v>
      </c>
      <c r="EI83" s="70" t="e">
        <f aca="false">$EH$7*$J$3*$J$5*$AC83</f>
        <v>#N/A</v>
      </c>
      <c r="EJ83" s="70" t="e">
        <f aca="false">$EJ$7*$J$2*$J$5*$AB83</f>
        <v>#N/A</v>
      </c>
      <c r="EK83" s="70" t="e">
        <f aca="false">$EJ$7*$J$3*$J$5*$AC83</f>
        <v>#N/A</v>
      </c>
      <c r="EL83" s="70" t="e">
        <f aca="false">$EL$7*$J$2*$J$5*$AB83</f>
        <v>#N/A</v>
      </c>
      <c r="EM83" s="70" t="e">
        <f aca="false">$EL$7*$J$3*$J$5*$AC83</f>
        <v>#N/A</v>
      </c>
      <c r="EN83" s="131" t="e">
        <f aca="false">SUM(EB83:EC83)</f>
        <v>#N/A</v>
      </c>
      <c r="EO83" s="25" t="e">
        <f aca="false">SUM(EB83:EE83,EJ83:EM83)</f>
        <v>#N/A</v>
      </c>
      <c r="EP83" s="25" t="e">
        <f aca="false">SUM(DZ83:EM83)</f>
        <v>#N/A</v>
      </c>
    </row>
    <row r="84" customFormat="false" ht="11.25" hidden="false" customHeight="false" outlineLevel="0" collapsed="false">
      <c r="A84" s="51" t="e">
        <f aca="false">VLOOKUP($D84,Curves!$A$2:$I$1700,9)</f>
        <v>#N/A</v>
      </c>
      <c r="B84" s="83" t="e">
        <f aca="false">(1+($A84/2))^(-2*($D84-$A$1)/365.25)</f>
        <v>#N/A</v>
      </c>
      <c r="C84" s="83" t="n">
        <f aca="false">D85-D84</f>
        <v>31</v>
      </c>
      <c r="D84" s="374" t="n">
        <v>39203</v>
      </c>
      <c r="E84" s="375" t="e">
        <f aca="false">VLOOKUP($D84,Curves!$A$2:$H$1700,2)*$B84</f>
        <v>#N/A</v>
      </c>
      <c r="F84" s="51" t="e">
        <f aca="false">VLOOKUP($D84,Curves!$A$2:$H$1700,3)*$B84</f>
        <v>#N/A</v>
      </c>
      <c r="G84" s="51" t="e">
        <f aca="false">VLOOKUP($D84,Curves!$A$2:$H$1700,7)*$B84</f>
        <v>#N/A</v>
      </c>
      <c r="H84" s="51" t="e">
        <f aca="false">VLOOKUP($D84,Curves!$A$2:$H$1700,5)*$B84</f>
        <v>#N/A</v>
      </c>
      <c r="I84" s="51" t="e">
        <f aca="false">VLOOKUP($D84,Curves!$A$2:$H$1700,4)*$B84</f>
        <v>#N/A</v>
      </c>
      <c r="J84" s="376" t="e">
        <f aca="false">VLOOKUP($D84,Curves!$A$2:$H$1700,8)*$B84</f>
        <v>#N/A</v>
      </c>
      <c r="K84" s="51" t="e">
        <f aca="false">($E84+$I84)*$J$5+$J$4</f>
        <v>#N/A</v>
      </c>
      <c r="L84" s="377" t="e">
        <f aca="false">VLOOKUP($D84,Curves!$N$2:$T$2600,2)*$B84</f>
        <v>#N/A</v>
      </c>
      <c r="M84" s="241" t="e">
        <f aca="false">VLOOKUP($D84,Curves!$N$2:$T$2600,3)*$B84</f>
        <v>#N/A</v>
      </c>
      <c r="N84" s="378" t="e">
        <f aca="false">IF($K84&lt;$L84,1,0)</f>
        <v>#N/A</v>
      </c>
      <c r="O84" s="379" t="e">
        <f aca="false">IF($K84&lt;$M84,1,0)</f>
        <v>#N/A</v>
      </c>
      <c r="P84" s="375" t="e">
        <f aca="false">($E84+J84)*$J$5+$J$4</f>
        <v>#N/A</v>
      </c>
      <c r="Q84" s="377" t="e">
        <f aca="false">VLOOKUP($D84,Curves!$N$2:$T$2600,4)*$B84</f>
        <v>#N/A</v>
      </c>
      <c r="R84" s="241" t="e">
        <f aca="false">VLOOKUP($D84,Curves!$N$2:$T$2600,5)*$B84</f>
        <v>#N/A</v>
      </c>
      <c r="S84" s="378" t="e">
        <f aca="false">IF($P84&lt;$Q84,1,0)</f>
        <v>#N/A</v>
      </c>
      <c r="T84" s="379" t="e">
        <f aca="false">IF($P84&lt;$R84,1,0)</f>
        <v>#N/A</v>
      </c>
      <c r="U84" s="380" t="e">
        <f aca="false">($E84+G84)*$J$5+$J$4</f>
        <v>#N/A</v>
      </c>
      <c r="V84" s="380" t="e">
        <f aca="false">($E84+H84)*$J$5+$J$4</f>
        <v>#N/A</v>
      </c>
      <c r="W84" s="380" t="e">
        <f aca="false">($E84+I84)*$J$5+$J$4</f>
        <v>#N/A</v>
      </c>
      <c r="X84" s="269" t="e">
        <f aca="false">VLOOKUP($D84,[5]CurveFetch!$D$8:$S$13000,16,0)*$B84</f>
        <v>#N/A</v>
      </c>
      <c r="Y84" s="241" t="e">
        <f aca="false">VLOOKUP($D84,Curves!$N$2:$T$2600,7)*$B84</f>
        <v>#N/A</v>
      </c>
      <c r="Z84" s="381" t="e">
        <f aca="false">IF($U84&lt;$X84,1,0)</f>
        <v>#N/A</v>
      </c>
      <c r="AA84" s="378" t="e">
        <f aca="false">IF($U84&lt;$Y84,1,0)</f>
        <v>#N/A</v>
      </c>
      <c r="AB84" s="378" t="e">
        <f aca="false">IF($V84&lt;$X84,1,0)</f>
        <v>#N/A</v>
      </c>
      <c r="AC84" s="378" t="e">
        <f aca="false">IF($V84&lt;$X84,1,0)</f>
        <v>#N/A</v>
      </c>
      <c r="AD84" s="378" t="e">
        <f aca="false">IF($W84&lt;$X84,1,0)</f>
        <v>#N/A</v>
      </c>
      <c r="AE84" s="379" t="e">
        <f aca="false">IF($W84&lt;$Y84,1,0)</f>
        <v>#N/A</v>
      </c>
      <c r="AF84" s="70" t="e">
        <f aca="false">$AF$7*$J$2*$J$5*$N84</f>
        <v>#N/A</v>
      </c>
      <c r="AG84" s="70" t="e">
        <f aca="false">$AF$7*$J$2*$J$5*$O84</f>
        <v>#N/A</v>
      </c>
      <c r="AH84" s="70" t="e">
        <f aca="false">$AH$7*$J$2*$J$5*$N84</f>
        <v>#N/A</v>
      </c>
      <c r="AI84" s="70" t="e">
        <f aca="false">$AH$7*$J$2*$J$5*$O84</f>
        <v>#N/A</v>
      </c>
      <c r="AJ84" s="70" t="e">
        <f aca="false">$AJ$7*$J$2*$J$5*$N84</f>
        <v>#N/A</v>
      </c>
      <c r="AK84" s="70" t="e">
        <f aca="false">$AJ$7*$J$2*$J$5*$O84</f>
        <v>#N/A</v>
      </c>
      <c r="AL84" s="70" t="e">
        <f aca="false">$AL$7*$J$2*$J$5*$N84</f>
        <v>#N/A</v>
      </c>
      <c r="AM84" s="70" t="e">
        <f aca="false">$AL$7*$J$3*$J$5*$O84</f>
        <v>#N/A</v>
      </c>
      <c r="AN84" s="70" t="e">
        <f aca="false">$AN$7*$J$2*$J$5*$N84</f>
        <v>#N/A</v>
      </c>
      <c r="AO84" s="70" t="e">
        <f aca="false">$AN$7*$J$3*$J$5*$O84</f>
        <v>#N/A</v>
      </c>
      <c r="AP84" s="70" t="e">
        <f aca="false">$AP$7*$J$2*$J$5*$N84</f>
        <v>#N/A</v>
      </c>
      <c r="AQ84" s="70" t="e">
        <f aca="false">$AN$7*$J$3*$J$5*$O84</f>
        <v>#N/A</v>
      </c>
      <c r="AR84" s="70" t="e">
        <f aca="false">$AR$7*$J$2*$J$5*$N84</f>
        <v>#N/A</v>
      </c>
      <c r="AS84" s="70" t="e">
        <f aca="false">$AR$7*$J$3*$J$5*$O84</f>
        <v>#N/A</v>
      </c>
      <c r="AT84" s="70" t="e">
        <f aca="false">$AT$7*$J$2*$J$5*$N84</f>
        <v>#N/A</v>
      </c>
      <c r="AU84" s="70" t="e">
        <f aca="false">$AT$7*$J$3*$J$5*$O84</f>
        <v>#N/A</v>
      </c>
      <c r="AV84" s="131" t="e">
        <f aca="false">SUM(AF84:AG84,AL84:AM84,AP84:AQ84)</f>
        <v>#N/A</v>
      </c>
      <c r="AW84" s="158" t="e">
        <f aca="false">SUM(AF84:AM84,AP84:AU84)</f>
        <v>#N/A</v>
      </c>
      <c r="AX84" s="131" t="e">
        <f aca="false">SUM(AF84:AU84)</f>
        <v>#N/A</v>
      </c>
      <c r="AY84" s="70" t="e">
        <f aca="false">$AY$7*$J$2*$J$5*$S84</f>
        <v>#N/A</v>
      </c>
      <c r="AZ84" s="70" t="e">
        <f aca="false">$AY$7*$J$3*$J$5*$T84</f>
        <v>#N/A</v>
      </c>
      <c r="BA84" s="70" t="e">
        <f aca="false">$BA$7*$J$2*$J$5*$S84</f>
        <v>#N/A</v>
      </c>
      <c r="BB84" s="70" t="e">
        <f aca="false">$BA$7*$J$3*$J$5*$T84</f>
        <v>#N/A</v>
      </c>
      <c r="BC84" s="70" t="e">
        <f aca="false">$BC$7*$J$2*$J$5*$S84</f>
        <v>#N/A</v>
      </c>
      <c r="BD84" s="70" t="e">
        <f aca="false">$BC$7*$J$3*$J$5*$T84</f>
        <v>#N/A</v>
      </c>
      <c r="BE84" s="70" t="e">
        <f aca="false">$BE$7*$J$2*$J$5*$S84</f>
        <v>#N/A</v>
      </c>
      <c r="BF84" s="70" t="e">
        <f aca="false">$BE$7*$J$3*$J$5*$T84</f>
        <v>#N/A</v>
      </c>
      <c r="BG84" s="70" t="e">
        <f aca="false">$BG$7*$J$2*$J$5*$S84</f>
        <v>#N/A</v>
      </c>
      <c r="BH84" s="70" t="e">
        <f aca="false">$BG$7*$J$3*$J$5*$T84</f>
        <v>#N/A</v>
      </c>
      <c r="BI84" s="70" t="e">
        <f aca="false">$BI$7*$J$2*$J$5*$S84</f>
        <v>#N/A</v>
      </c>
      <c r="BJ84" s="70" t="e">
        <f aca="false">$BI$7*$J$3*$J$5*$T84</f>
        <v>#N/A</v>
      </c>
      <c r="BK84" s="70" t="e">
        <f aca="false">$BK$7*$J$2*$J$5*$S84</f>
        <v>#N/A</v>
      </c>
      <c r="BL84" s="70" t="e">
        <f aca="false">$BK$7*$J$3*$J$5*$T84</f>
        <v>#N/A</v>
      </c>
      <c r="BM84" s="70" t="e">
        <f aca="false">$BM$7*$J$2*$J$5*$S84</f>
        <v>#N/A</v>
      </c>
      <c r="BN84" s="70" t="e">
        <f aca="false">$BM$7*$J$3*$J$5*$T84</f>
        <v>#N/A</v>
      </c>
      <c r="BO84" s="70" t="e">
        <f aca="false">$BO$7*$J$2*$J$5*$S84</f>
        <v>#N/A</v>
      </c>
      <c r="BP84" s="70" t="e">
        <f aca="false">$BO$7*$J$3*$J$5*$T84</f>
        <v>#N/A</v>
      </c>
      <c r="BQ84" s="70" t="e">
        <f aca="false">$BQ$7*$J$2*$J$5*$S84</f>
        <v>#N/A</v>
      </c>
      <c r="BR84" s="70" t="e">
        <f aca="false">$BQ$7*$J$3*$J$5*$T84</f>
        <v>#N/A</v>
      </c>
      <c r="BS84" s="70" t="e">
        <f aca="false">$BS$7*$J$2*$J$5*$S84</f>
        <v>#N/A</v>
      </c>
      <c r="BT84" s="70" t="e">
        <f aca="false">$BS$7*$J$3*$J$5*$T84</f>
        <v>#N/A</v>
      </c>
      <c r="BU84" s="70" t="e">
        <f aca="false">$BU$7*$J$2*$J$5*$S84</f>
        <v>#N/A</v>
      </c>
      <c r="BV84" s="70" t="e">
        <f aca="false">$BU$7*$J$3*$J$5*$T84</f>
        <v>#N/A</v>
      </c>
      <c r="BW84" s="382" t="e">
        <f aca="false">SUM(AY84:BF84,BI84:BL84)</f>
        <v>#N/A</v>
      </c>
      <c r="BX84" s="383" t="e">
        <f aca="false">SUM(AY84:BF84,BI84:BL84,BS84:BV84)</f>
        <v>#N/A</v>
      </c>
      <c r="BY84" s="25" t="e">
        <f aca="false">SUM(AY84:BV84)</f>
        <v>#N/A</v>
      </c>
      <c r="BZ84" s="70" t="e">
        <f aca="false">$BZ$7*$J$2*$J$5*$N84</f>
        <v>#N/A</v>
      </c>
      <c r="CA84" s="70" t="e">
        <f aca="false">$BZ$7*$J$3*$J$5*$O84</f>
        <v>#N/A</v>
      </c>
      <c r="CB84" s="70" t="e">
        <f aca="false">$CB$7*$J$2*$J$5*$N84</f>
        <v>#N/A</v>
      </c>
      <c r="CC84" s="70" t="e">
        <f aca="false">$CB$7*$J$3*$J$5*$O84</f>
        <v>#N/A</v>
      </c>
      <c r="CD84" s="70" t="e">
        <f aca="false">$CD$7*$J$2*$J$5*$N84</f>
        <v>#N/A</v>
      </c>
      <c r="CE84" s="70" t="e">
        <f aca="false">$CD$7*$J$3*$J$5*$O84</f>
        <v>#N/A</v>
      </c>
      <c r="CF84" s="131" t="e">
        <f aca="false">SUM(BZ84:CA84)</f>
        <v>#N/A</v>
      </c>
      <c r="CG84" s="383" t="e">
        <f aca="false">SUM(BZ84:CC84)</f>
        <v>#N/A</v>
      </c>
      <c r="CH84" s="131" t="e">
        <f aca="false">SUM(BZ84:CE84)</f>
        <v>#N/A</v>
      </c>
      <c r="CI84" s="70" t="e">
        <f aca="false">$CI$7*$J$2*$J$5*$AB84</f>
        <v>#N/A</v>
      </c>
      <c r="CJ84" s="70" t="e">
        <f aca="false">$CI$7*$J$3*$J$5*$AC84</f>
        <v>#N/A</v>
      </c>
      <c r="CK84" s="70" t="e">
        <f aca="false">$CK$7*$J$2*$J$5*$AB84</f>
        <v>#N/A</v>
      </c>
      <c r="CL84" s="70" t="e">
        <f aca="false">$CK$7*$J$3*$J$5*$AC84</f>
        <v>#N/A</v>
      </c>
      <c r="CM84" s="70" t="e">
        <f aca="false">$CM$7*$J$2*$J$5*$AB84</f>
        <v>#N/A</v>
      </c>
      <c r="CN84" s="70" t="e">
        <f aca="false">$CM$7*$J$3*$J$5*$AC84</f>
        <v>#N/A</v>
      </c>
      <c r="CO84" s="70" t="e">
        <f aca="false">$CO$7*$J$2*$J$5*$AB84</f>
        <v>#N/A</v>
      </c>
      <c r="CP84" s="70" t="e">
        <f aca="false">$CO$7*$J$3*$J$5*$AC84</f>
        <v>#N/A</v>
      </c>
      <c r="CQ84" s="70" t="e">
        <f aca="false">$CQ$7*$J$2*$J$5*$AB84</f>
        <v>#N/A</v>
      </c>
      <c r="CR84" s="70" t="e">
        <f aca="false">$CQ$7*$J$3*$J$5*$AC84</f>
        <v>#N/A</v>
      </c>
      <c r="CS84" s="70" t="e">
        <f aca="false">$CS$7*$J$2*$J$5*$AB84</f>
        <v>#N/A</v>
      </c>
      <c r="CT84" s="70" t="e">
        <f aca="false">$CS$7*$J$3*$J$5*$AC84</f>
        <v>#N/A</v>
      </c>
      <c r="CU84" s="70" t="e">
        <f aca="false">$CU$7*$J$2*$J$5*$AB84</f>
        <v>#N/A</v>
      </c>
      <c r="CV84" s="70" t="e">
        <f aca="false">$CU$7*$J$3*$J$5*$AC84</f>
        <v>#N/A</v>
      </c>
      <c r="CW84" s="70" t="e">
        <f aca="false">$CW$7*$J$2*$J$5*$AB84</f>
        <v>#N/A</v>
      </c>
      <c r="CX84" s="70" t="e">
        <f aca="false">$CW$7*$J$3*$J$5*$AC84</f>
        <v>#N/A</v>
      </c>
      <c r="CY84" s="70" t="e">
        <f aca="false">$CY$7*$J$2*$J$5*$AB84</f>
        <v>#N/A</v>
      </c>
      <c r="CZ84" s="70" t="e">
        <f aca="false">$CY$7*$J$3*$J$5*$AC84</f>
        <v>#N/A</v>
      </c>
      <c r="DA84" s="70" t="e">
        <f aca="false">$DA$7*$J$2*$J$5*$AB84</f>
        <v>#N/A</v>
      </c>
      <c r="DB84" s="70" t="e">
        <f aca="false">$DA$7*$J$3*$J$5*$AC84</f>
        <v>#N/A</v>
      </c>
      <c r="DC84" s="70"/>
      <c r="DD84" s="70"/>
      <c r="DE84" s="70" t="e">
        <f aca="false">$DF$7*$J$2*$J$5*$AB84</f>
        <v>#N/A</v>
      </c>
      <c r="DF84" s="70" t="e">
        <f aca="false">$DF$7*$J$3*$J$5*$AC84</f>
        <v>#N/A</v>
      </c>
      <c r="DG84" s="70" t="e">
        <f aca="false">$DG$7*$J$2*$J$5*$AB84</f>
        <v>#N/A</v>
      </c>
      <c r="DH84" s="70" t="e">
        <f aca="false">$DG$7*$J$3*$J$5*$AC84</f>
        <v>#N/A</v>
      </c>
      <c r="DI84" s="70" t="e">
        <f aca="false">$DI$7*$J$2*$J$5*$AB84</f>
        <v>#N/A</v>
      </c>
      <c r="DJ84" s="70" t="e">
        <f aca="false">$DI$7*$J$3*$J$5*$AC84</f>
        <v>#N/A</v>
      </c>
      <c r="DK84" s="70" t="e">
        <f aca="false">$DK$7*$J$2*$J$5*$AB84</f>
        <v>#N/A</v>
      </c>
      <c r="DL84" s="70" t="e">
        <f aca="false">$DK$7*$J$3*$J$5*$AC84</f>
        <v>#N/A</v>
      </c>
      <c r="DM84" s="70" t="e">
        <f aca="false">$DM$7*$J$2*$J$5*$AB84</f>
        <v>#N/A</v>
      </c>
      <c r="DN84" s="70" t="e">
        <f aca="false">$DM$7*$J$3*$J$5*$AC84</f>
        <v>#N/A</v>
      </c>
      <c r="DO84" s="70" t="e">
        <f aca="false">$DO$7*$J$2*$J$5*$AB84</f>
        <v>#N/A</v>
      </c>
      <c r="DP84" s="70" t="e">
        <f aca="false">$DO$7*$J$3*$J$5*$AC84</f>
        <v>#N/A</v>
      </c>
      <c r="DQ84" s="70" t="e">
        <f aca="false">$DQ$7*$J$2*$J$5*$AB84</f>
        <v>#N/A</v>
      </c>
      <c r="DR84" s="70" t="e">
        <f aca="false">$DQ$7*$J$3*$J$5*$AC84</f>
        <v>#N/A</v>
      </c>
      <c r="DS84" s="131" t="e">
        <f aca="false">SUM(CI84:CR84,CW84:CX84,DG84:DH84)</f>
        <v>#N/A</v>
      </c>
      <c r="DT84" s="25" t="e">
        <f aca="false">SUM(CI84:CZ84,DC84:DL84)</f>
        <v>#N/A</v>
      </c>
      <c r="DU84" s="131" t="e">
        <f aca="false">SUM(CI84:DR84)</f>
        <v>#N/A</v>
      </c>
      <c r="DZ84" s="70" t="e">
        <f aca="false">$DZ$7*$J$2*$J$5*$AB84</f>
        <v>#N/A</v>
      </c>
      <c r="EA84" s="70" t="e">
        <f aca="false">$DZ$7*$J$3*$J$5*$AC84</f>
        <v>#N/A</v>
      </c>
      <c r="EB84" s="70" t="e">
        <f aca="false">$EB$7*$J$2*$J$5*$AB84</f>
        <v>#N/A</v>
      </c>
      <c r="EC84" s="70" t="e">
        <f aca="false">$EB$7*$J$3*$J$5*$AC84</f>
        <v>#N/A</v>
      </c>
      <c r="ED84" s="70" t="e">
        <f aca="false">$ED$7*$J$2*$J$5*$AB84</f>
        <v>#N/A</v>
      </c>
      <c r="EE84" s="70" t="e">
        <f aca="false">$ED$7*$J$3*$J$5*$AC84</f>
        <v>#N/A</v>
      </c>
      <c r="EF84" s="70" t="e">
        <f aca="false">$EF$7*$J$2*$J$5*$AB84</f>
        <v>#N/A</v>
      </c>
      <c r="EG84" s="70" t="e">
        <f aca="false">$EF$7*$J$3*$J$5*$AC84</f>
        <v>#N/A</v>
      </c>
      <c r="EH84" s="70" t="e">
        <f aca="false">$EH$7*$J$2*$J$5*$AB84</f>
        <v>#N/A</v>
      </c>
      <c r="EI84" s="70" t="e">
        <f aca="false">$EH$7*$J$3*$J$5*$AC84</f>
        <v>#N/A</v>
      </c>
      <c r="EJ84" s="70" t="e">
        <f aca="false">$EJ$7*$J$2*$J$5*$AB84</f>
        <v>#N/A</v>
      </c>
      <c r="EK84" s="70" t="e">
        <f aca="false">$EJ$7*$J$3*$J$5*$AC84</f>
        <v>#N/A</v>
      </c>
      <c r="EL84" s="70" t="e">
        <f aca="false">$EL$7*$J$2*$J$5*$AB84</f>
        <v>#N/A</v>
      </c>
      <c r="EM84" s="70" t="e">
        <f aca="false">$EL$7*$J$3*$J$5*$AC84</f>
        <v>#N/A</v>
      </c>
      <c r="EN84" s="131" t="e">
        <f aca="false">SUM(EB84:EC84)</f>
        <v>#N/A</v>
      </c>
      <c r="EO84" s="25" t="e">
        <f aca="false">SUM(EB84:EE84,EJ84:EM84)</f>
        <v>#N/A</v>
      </c>
      <c r="EP84" s="25" t="e">
        <f aca="false">SUM(DZ84:EM84)</f>
        <v>#N/A</v>
      </c>
    </row>
    <row r="85" customFormat="false" ht="11.25" hidden="false" customHeight="false" outlineLevel="0" collapsed="false">
      <c r="A85" s="51" t="e">
        <f aca="false">VLOOKUP($D85,Curves!$A$2:$I$1700,9)</f>
        <v>#N/A</v>
      </c>
      <c r="B85" s="83" t="e">
        <f aca="false">(1+($A85/2))^(-2*($D85-$A$1)/365.25)</f>
        <v>#N/A</v>
      </c>
      <c r="C85" s="83" t="n">
        <f aca="false">D86-D85</f>
        <v>30</v>
      </c>
      <c r="D85" s="374" t="n">
        <v>39234</v>
      </c>
      <c r="E85" s="375" t="e">
        <f aca="false">VLOOKUP($D85,Curves!$A$2:$H$1700,2)*$B85</f>
        <v>#N/A</v>
      </c>
      <c r="F85" s="51" t="e">
        <f aca="false">VLOOKUP($D85,Curves!$A$2:$H$1700,3)*$B85</f>
        <v>#N/A</v>
      </c>
      <c r="G85" s="51" t="e">
        <f aca="false">VLOOKUP($D85,Curves!$A$2:$H$1700,7)*$B85</f>
        <v>#N/A</v>
      </c>
      <c r="H85" s="51" t="e">
        <f aca="false">VLOOKUP($D85,Curves!$A$2:$H$1700,5)*$B85</f>
        <v>#N/A</v>
      </c>
      <c r="I85" s="51" t="e">
        <f aca="false">VLOOKUP($D85,Curves!$A$2:$H$1700,4)*$B85</f>
        <v>#N/A</v>
      </c>
      <c r="J85" s="376" t="e">
        <f aca="false">VLOOKUP($D85,Curves!$A$2:$H$1700,8)*$B85</f>
        <v>#N/A</v>
      </c>
      <c r="K85" s="51" t="e">
        <f aca="false">($E85+$I85)*$J$5+$J$4</f>
        <v>#N/A</v>
      </c>
      <c r="L85" s="377" t="e">
        <f aca="false">VLOOKUP($D85,Curves!$N$2:$T$2600,2)*$B85</f>
        <v>#N/A</v>
      </c>
      <c r="M85" s="241" t="e">
        <f aca="false">VLOOKUP($D85,Curves!$N$2:$T$2600,3)*$B85</f>
        <v>#N/A</v>
      </c>
      <c r="N85" s="378" t="e">
        <f aca="false">IF($K85&lt;$L85,1,0)</f>
        <v>#N/A</v>
      </c>
      <c r="O85" s="379" t="e">
        <f aca="false">IF($K85&lt;$M85,1,0)</f>
        <v>#N/A</v>
      </c>
      <c r="P85" s="375" t="e">
        <f aca="false">($E85+J85)*$J$5+$J$4</f>
        <v>#N/A</v>
      </c>
      <c r="Q85" s="377" t="e">
        <f aca="false">VLOOKUP($D85,Curves!$N$2:$T$2600,4)*$B85</f>
        <v>#N/A</v>
      </c>
      <c r="R85" s="241" t="e">
        <f aca="false">VLOOKUP($D85,Curves!$N$2:$T$2600,5)*$B85</f>
        <v>#N/A</v>
      </c>
      <c r="S85" s="378" t="e">
        <f aca="false">IF($P85&lt;$Q85,1,0)</f>
        <v>#N/A</v>
      </c>
      <c r="T85" s="379" t="e">
        <f aca="false">IF($P85&lt;$R85,1,0)</f>
        <v>#N/A</v>
      </c>
      <c r="U85" s="380" t="e">
        <f aca="false">($E85+G85)*$J$5+$J$4</f>
        <v>#N/A</v>
      </c>
      <c r="V85" s="380" t="e">
        <f aca="false">($E85+H85)*$J$5+$J$4</f>
        <v>#N/A</v>
      </c>
      <c r="W85" s="380" t="e">
        <f aca="false">($E85+I85)*$J$5+$J$4</f>
        <v>#N/A</v>
      </c>
      <c r="X85" s="269" t="e">
        <f aca="false">VLOOKUP($D85,[5]CurveFetch!$D$8:$S$13000,16,0)*$B85</f>
        <v>#N/A</v>
      </c>
      <c r="Y85" s="241" t="e">
        <f aca="false">VLOOKUP($D85,Curves!$N$2:$T$2600,7)*$B85</f>
        <v>#N/A</v>
      </c>
      <c r="Z85" s="381" t="e">
        <f aca="false">IF($U85&lt;$X85,1,0)</f>
        <v>#N/A</v>
      </c>
      <c r="AA85" s="378" t="e">
        <f aca="false">IF($U85&lt;$Y85,1,0)</f>
        <v>#N/A</v>
      </c>
      <c r="AB85" s="378" t="e">
        <f aca="false">IF($V85&lt;$X85,1,0)</f>
        <v>#N/A</v>
      </c>
      <c r="AC85" s="378" t="e">
        <f aca="false">IF($V85&lt;$X85,1,0)</f>
        <v>#N/A</v>
      </c>
      <c r="AD85" s="378" t="e">
        <f aca="false">IF($W85&lt;$X85,1,0)</f>
        <v>#N/A</v>
      </c>
      <c r="AE85" s="379" t="e">
        <f aca="false">IF($W85&lt;$Y85,1,0)</f>
        <v>#N/A</v>
      </c>
      <c r="AF85" s="70" t="e">
        <f aca="false">$AF$7*$J$2*$J$5*$N85</f>
        <v>#N/A</v>
      </c>
      <c r="AG85" s="70" t="e">
        <f aca="false">$AF$7*$J$2*$J$5*$O85</f>
        <v>#N/A</v>
      </c>
      <c r="AH85" s="70" t="e">
        <f aca="false">$AH$7*$J$2*$J$5*$N85</f>
        <v>#N/A</v>
      </c>
      <c r="AI85" s="70" t="e">
        <f aca="false">$AH$7*$J$2*$J$5*$O85</f>
        <v>#N/A</v>
      </c>
      <c r="AJ85" s="70" t="e">
        <f aca="false">$AJ$7*$J$2*$J$5*$N85</f>
        <v>#N/A</v>
      </c>
      <c r="AK85" s="70" t="e">
        <f aca="false">$AJ$7*$J$2*$J$5*$O85</f>
        <v>#N/A</v>
      </c>
      <c r="AL85" s="70" t="e">
        <f aca="false">$AL$7*$J$2*$J$5*$N85</f>
        <v>#N/A</v>
      </c>
      <c r="AM85" s="70" t="e">
        <f aca="false">$AL$7*$J$3*$J$5*$O85</f>
        <v>#N/A</v>
      </c>
      <c r="AN85" s="70" t="e">
        <f aca="false">$AN$7*$J$2*$J$5*$N85</f>
        <v>#N/A</v>
      </c>
      <c r="AO85" s="70" t="e">
        <f aca="false">$AN$7*$J$3*$J$5*$O85</f>
        <v>#N/A</v>
      </c>
      <c r="AP85" s="70" t="e">
        <f aca="false">$AP$7*$J$2*$J$5*$N85</f>
        <v>#N/A</v>
      </c>
      <c r="AQ85" s="70" t="e">
        <f aca="false">$AN$7*$J$3*$J$5*$O85</f>
        <v>#N/A</v>
      </c>
      <c r="AR85" s="70" t="e">
        <f aca="false">$AR$7*$J$2*$J$5*$N85</f>
        <v>#N/A</v>
      </c>
      <c r="AS85" s="70" t="e">
        <f aca="false">$AR$7*$J$3*$J$5*$O85</f>
        <v>#N/A</v>
      </c>
      <c r="AT85" s="70" t="e">
        <f aca="false">$AT$7*$J$2*$J$5*$N85</f>
        <v>#N/A</v>
      </c>
      <c r="AU85" s="70" t="e">
        <f aca="false">$AT$7*$J$3*$J$5*$O85</f>
        <v>#N/A</v>
      </c>
      <c r="AV85" s="131" t="e">
        <f aca="false">SUM(AF85:AG85,AL85:AM85,AP85:AQ85)</f>
        <v>#N/A</v>
      </c>
      <c r="AW85" s="158" t="e">
        <f aca="false">SUM(AF85:AM85,AP85:AU85)</f>
        <v>#N/A</v>
      </c>
      <c r="AX85" s="131" t="e">
        <f aca="false">SUM(AF85:AU85)</f>
        <v>#N/A</v>
      </c>
      <c r="AY85" s="70" t="e">
        <f aca="false">$AY$7*$J$2*$J$5*$S85</f>
        <v>#N/A</v>
      </c>
      <c r="AZ85" s="70" t="e">
        <f aca="false">$AY$7*$J$3*$J$5*$T85</f>
        <v>#N/A</v>
      </c>
      <c r="BA85" s="70" t="e">
        <f aca="false">$BA$7*$J$2*$J$5*$S85</f>
        <v>#N/A</v>
      </c>
      <c r="BB85" s="70" t="e">
        <f aca="false">$BA$7*$J$3*$J$5*$T85</f>
        <v>#N/A</v>
      </c>
      <c r="BC85" s="70" t="e">
        <f aca="false">$BC$7*$J$2*$J$5*$S85</f>
        <v>#N/A</v>
      </c>
      <c r="BD85" s="70" t="e">
        <f aca="false">$BC$7*$J$3*$J$5*$T85</f>
        <v>#N/A</v>
      </c>
      <c r="BE85" s="70" t="e">
        <f aca="false">$BE$7*$J$2*$J$5*$S85</f>
        <v>#N/A</v>
      </c>
      <c r="BF85" s="70" t="e">
        <f aca="false">$BE$7*$J$3*$J$5*$T85</f>
        <v>#N/A</v>
      </c>
      <c r="BG85" s="70" t="e">
        <f aca="false">$BG$7*$J$2*$J$5*$S85</f>
        <v>#N/A</v>
      </c>
      <c r="BH85" s="70" t="e">
        <f aca="false">$BG$7*$J$3*$J$5*$T85</f>
        <v>#N/A</v>
      </c>
      <c r="BI85" s="70" t="e">
        <f aca="false">$BI$7*$J$2*$J$5*$S85</f>
        <v>#N/A</v>
      </c>
      <c r="BJ85" s="70" t="e">
        <f aca="false">$BI$7*$J$3*$J$5*$T85</f>
        <v>#N/A</v>
      </c>
      <c r="BK85" s="70" t="e">
        <f aca="false">$BK$7*$J$2*$J$5*$S85</f>
        <v>#N/A</v>
      </c>
      <c r="BL85" s="70" t="e">
        <f aca="false">$BK$7*$J$3*$J$5*$T85</f>
        <v>#N/A</v>
      </c>
      <c r="BM85" s="70" t="e">
        <f aca="false">$BM$7*$J$2*$J$5*$S85</f>
        <v>#N/A</v>
      </c>
      <c r="BN85" s="70" t="e">
        <f aca="false">$BM$7*$J$3*$J$5*$T85</f>
        <v>#N/A</v>
      </c>
      <c r="BO85" s="70" t="e">
        <f aca="false">$BO$7*$J$2*$J$5*$S85</f>
        <v>#N/A</v>
      </c>
      <c r="BP85" s="70" t="e">
        <f aca="false">$BO$7*$J$3*$J$5*$T85</f>
        <v>#N/A</v>
      </c>
      <c r="BQ85" s="70" t="e">
        <f aca="false">$BQ$7*$J$2*$J$5*$S85</f>
        <v>#N/A</v>
      </c>
      <c r="BR85" s="70" t="e">
        <f aca="false">$BQ$7*$J$3*$J$5*$T85</f>
        <v>#N/A</v>
      </c>
      <c r="BS85" s="70" t="e">
        <f aca="false">$BS$7*$J$2*$J$5*$S85</f>
        <v>#N/A</v>
      </c>
      <c r="BT85" s="70" t="e">
        <f aca="false">$BS$7*$J$3*$J$5*$T85</f>
        <v>#N/A</v>
      </c>
      <c r="BU85" s="70" t="e">
        <f aca="false">$BU$7*$J$2*$J$5*$S85</f>
        <v>#N/A</v>
      </c>
      <c r="BV85" s="70" t="e">
        <f aca="false">$BU$7*$J$3*$J$5*$T85</f>
        <v>#N/A</v>
      </c>
      <c r="BW85" s="382" t="e">
        <f aca="false">SUM(AY85:BF85,BI85:BL85)</f>
        <v>#N/A</v>
      </c>
      <c r="BX85" s="383" t="e">
        <f aca="false">SUM(AY85:BF85,BI85:BL85,BS85:BV85)</f>
        <v>#N/A</v>
      </c>
      <c r="BY85" s="25" t="e">
        <f aca="false">SUM(AY85:BV85)</f>
        <v>#N/A</v>
      </c>
      <c r="BZ85" s="70" t="e">
        <f aca="false">$BZ$7*$J$2*$J$5*$N85</f>
        <v>#N/A</v>
      </c>
      <c r="CA85" s="70" t="e">
        <f aca="false">$BZ$7*$J$3*$J$5*$O85</f>
        <v>#N/A</v>
      </c>
      <c r="CB85" s="70" t="e">
        <f aca="false">$CB$7*$J$2*$J$5*$N85</f>
        <v>#N/A</v>
      </c>
      <c r="CC85" s="70" t="e">
        <f aca="false">$CB$7*$J$3*$J$5*$O85</f>
        <v>#N/A</v>
      </c>
      <c r="CD85" s="70" t="e">
        <f aca="false">$CD$7*$J$2*$J$5*$N85</f>
        <v>#N/A</v>
      </c>
      <c r="CE85" s="70" t="e">
        <f aca="false">$CD$7*$J$3*$J$5*$O85</f>
        <v>#N/A</v>
      </c>
      <c r="CF85" s="131" t="e">
        <f aca="false">SUM(BZ85:CA85)</f>
        <v>#N/A</v>
      </c>
      <c r="CG85" s="383" t="e">
        <f aca="false">SUM(BZ85:CC85)</f>
        <v>#N/A</v>
      </c>
      <c r="CH85" s="131" t="e">
        <f aca="false">SUM(BZ85:CE85)</f>
        <v>#N/A</v>
      </c>
      <c r="CI85" s="70" t="e">
        <f aca="false">$CI$7*$J$2*$J$5*$AB85</f>
        <v>#N/A</v>
      </c>
      <c r="CJ85" s="70" t="e">
        <f aca="false">$CI$7*$J$3*$J$5*$AC85</f>
        <v>#N/A</v>
      </c>
      <c r="CK85" s="70" t="e">
        <f aca="false">$CK$7*$J$2*$J$5*$AB85</f>
        <v>#N/A</v>
      </c>
      <c r="CL85" s="70" t="e">
        <f aca="false">$CK$7*$J$3*$J$5*$AC85</f>
        <v>#N/A</v>
      </c>
      <c r="CM85" s="70" t="e">
        <f aca="false">$CM$7*$J$2*$J$5*$AB85</f>
        <v>#N/A</v>
      </c>
      <c r="CN85" s="70" t="e">
        <f aca="false">$CM$7*$J$3*$J$5*$AC85</f>
        <v>#N/A</v>
      </c>
      <c r="CO85" s="70" t="e">
        <f aca="false">$CO$7*$J$2*$J$5*$AB85</f>
        <v>#N/A</v>
      </c>
      <c r="CP85" s="70" t="e">
        <f aca="false">$CO$7*$J$3*$J$5*$AC85</f>
        <v>#N/A</v>
      </c>
      <c r="CQ85" s="70" t="e">
        <f aca="false">$CQ$7*$J$2*$J$5*$AB85</f>
        <v>#N/A</v>
      </c>
      <c r="CR85" s="70" t="e">
        <f aca="false">$CQ$7*$J$3*$J$5*$AC85</f>
        <v>#N/A</v>
      </c>
      <c r="CS85" s="70" t="e">
        <f aca="false">$CS$7*$J$2*$J$5*$AB85</f>
        <v>#N/A</v>
      </c>
      <c r="CT85" s="70" t="e">
        <f aca="false">$CS$7*$J$3*$J$5*$AC85</f>
        <v>#N/A</v>
      </c>
      <c r="CU85" s="70" t="e">
        <f aca="false">$CU$7*$J$2*$J$5*$AB85</f>
        <v>#N/A</v>
      </c>
      <c r="CV85" s="70" t="e">
        <f aca="false">$CU$7*$J$3*$J$5*$AC85</f>
        <v>#N/A</v>
      </c>
      <c r="CW85" s="70" t="e">
        <f aca="false">$CW$7*$J$2*$J$5*$AB85</f>
        <v>#N/A</v>
      </c>
      <c r="CX85" s="70" t="e">
        <f aca="false">$CW$7*$J$3*$J$5*$AC85</f>
        <v>#N/A</v>
      </c>
      <c r="CY85" s="70" t="e">
        <f aca="false">$CY$7*$J$2*$J$5*$AB85</f>
        <v>#N/A</v>
      </c>
      <c r="CZ85" s="70" t="e">
        <f aca="false">$CY$7*$J$3*$J$5*$AC85</f>
        <v>#N/A</v>
      </c>
      <c r="DA85" s="70" t="e">
        <f aca="false">$DA$7*$J$2*$J$5*$AB85</f>
        <v>#N/A</v>
      </c>
      <c r="DB85" s="70" t="e">
        <f aca="false">$DA$7*$J$3*$J$5*$AC85</f>
        <v>#N/A</v>
      </c>
      <c r="DC85" s="70"/>
      <c r="DD85" s="70"/>
      <c r="DE85" s="70" t="e">
        <f aca="false">$DF$7*$J$2*$J$5*$AB85</f>
        <v>#N/A</v>
      </c>
      <c r="DF85" s="70" t="e">
        <f aca="false">$DF$7*$J$3*$J$5*$AC85</f>
        <v>#N/A</v>
      </c>
      <c r="DG85" s="70" t="e">
        <f aca="false">$DG$7*$J$2*$J$5*$AB85</f>
        <v>#N/A</v>
      </c>
      <c r="DH85" s="70" t="e">
        <f aca="false">$DG$7*$J$3*$J$5*$AC85</f>
        <v>#N/A</v>
      </c>
      <c r="DI85" s="70" t="e">
        <f aca="false">$DI$7*$J$2*$J$5*$AB85</f>
        <v>#N/A</v>
      </c>
      <c r="DJ85" s="70" t="e">
        <f aca="false">$DI$7*$J$3*$J$5*$AC85</f>
        <v>#N/A</v>
      </c>
      <c r="DK85" s="70" t="e">
        <f aca="false">$DK$7*$J$2*$J$5*$AB85</f>
        <v>#N/A</v>
      </c>
      <c r="DL85" s="70" t="e">
        <f aca="false">$DK$7*$J$3*$J$5*$AC85</f>
        <v>#N/A</v>
      </c>
      <c r="DM85" s="70" t="e">
        <f aca="false">$DM$7*$J$2*$J$5*$AB85</f>
        <v>#N/A</v>
      </c>
      <c r="DN85" s="70" t="e">
        <f aca="false">$DM$7*$J$3*$J$5*$AC85</f>
        <v>#N/A</v>
      </c>
      <c r="DO85" s="70" t="e">
        <f aca="false">$DO$7*$J$2*$J$5*$AB85</f>
        <v>#N/A</v>
      </c>
      <c r="DP85" s="70" t="e">
        <f aca="false">$DO$7*$J$3*$J$5*$AC85</f>
        <v>#N/A</v>
      </c>
      <c r="DQ85" s="70" t="e">
        <f aca="false">$DQ$7*$J$2*$J$5*$AB85</f>
        <v>#N/A</v>
      </c>
      <c r="DR85" s="70" t="e">
        <f aca="false">$DQ$7*$J$3*$J$5*$AC85</f>
        <v>#N/A</v>
      </c>
      <c r="DS85" s="131" t="e">
        <f aca="false">SUM(CI85:CR85,CW85:CX85,DG85:DH85)</f>
        <v>#N/A</v>
      </c>
      <c r="DT85" s="25" t="e">
        <f aca="false">SUM(CI85:CZ85,DC85:DL85)</f>
        <v>#N/A</v>
      </c>
      <c r="DU85" s="131" t="e">
        <f aca="false">SUM(CI85:DR85)</f>
        <v>#N/A</v>
      </c>
      <c r="DZ85" s="70" t="e">
        <f aca="false">$DZ$7*$J$2*$J$5*$AB85</f>
        <v>#N/A</v>
      </c>
      <c r="EA85" s="70" t="e">
        <f aca="false">$DZ$7*$J$3*$J$5*$AC85</f>
        <v>#N/A</v>
      </c>
      <c r="EB85" s="70" t="e">
        <f aca="false">$EB$7*$J$2*$J$5*$AB85</f>
        <v>#N/A</v>
      </c>
      <c r="EC85" s="70" t="e">
        <f aca="false">$EB$7*$J$3*$J$5*$AC85</f>
        <v>#N/A</v>
      </c>
      <c r="ED85" s="70" t="e">
        <f aca="false">$ED$7*$J$2*$J$5*$AB85</f>
        <v>#N/A</v>
      </c>
      <c r="EE85" s="70" t="e">
        <f aca="false">$ED$7*$J$3*$J$5*$AC85</f>
        <v>#N/A</v>
      </c>
      <c r="EF85" s="70" t="e">
        <f aca="false">$EF$7*$J$2*$J$5*$AB85</f>
        <v>#N/A</v>
      </c>
      <c r="EG85" s="70" t="e">
        <f aca="false">$EF$7*$J$3*$J$5*$AC85</f>
        <v>#N/A</v>
      </c>
      <c r="EH85" s="70" t="e">
        <f aca="false">$EH$7*$J$2*$J$5*$AB85</f>
        <v>#N/A</v>
      </c>
      <c r="EI85" s="70" t="e">
        <f aca="false">$EH$7*$J$3*$J$5*$AC85</f>
        <v>#N/A</v>
      </c>
      <c r="EJ85" s="70" t="e">
        <f aca="false">$EJ$7*$J$2*$J$5*$AB85</f>
        <v>#N/A</v>
      </c>
      <c r="EK85" s="70" t="e">
        <f aca="false">$EJ$7*$J$3*$J$5*$AC85</f>
        <v>#N/A</v>
      </c>
      <c r="EL85" s="70" t="e">
        <f aca="false">$EL$7*$J$2*$J$5*$AB85</f>
        <v>#N/A</v>
      </c>
      <c r="EM85" s="70" t="e">
        <f aca="false">$EL$7*$J$3*$J$5*$AC85</f>
        <v>#N/A</v>
      </c>
      <c r="EN85" s="131" t="e">
        <f aca="false">SUM(EB85:EC85)</f>
        <v>#N/A</v>
      </c>
      <c r="EO85" s="25" t="e">
        <f aca="false">SUM(EB85:EE85,EJ85:EM85)</f>
        <v>#N/A</v>
      </c>
      <c r="EP85" s="25" t="e">
        <f aca="false">SUM(DZ85:EM85)</f>
        <v>#N/A</v>
      </c>
    </row>
    <row r="86" customFormat="false" ht="11.25" hidden="false" customHeight="false" outlineLevel="0" collapsed="false">
      <c r="A86" s="51" t="e">
        <f aca="false">VLOOKUP($D86,Curves!$A$2:$I$1700,9)</f>
        <v>#N/A</v>
      </c>
      <c r="B86" s="83" t="e">
        <f aca="false">(1+($A86/2))^(-2*($D86-$A$1)/365.25)</f>
        <v>#N/A</v>
      </c>
      <c r="C86" s="83" t="n">
        <f aca="false">D87-D86</f>
        <v>31</v>
      </c>
      <c r="D86" s="374" t="n">
        <v>39264</v>
      </c>
      <c r="E86" s="375" t="e">
        <f aca="false">VLOOKUP($D86,Curves!$A$2:$H$1700,2)*$B86</f>
        <v>#N/A</v>
      </c>
      <c r="F86" s="51" t="e">
        <f aca="false">VLOOKUP($D86,Curves!$A$2:$H$1700,3)*$B86</f>
        <v>#N/A</v>
      </c>
      <c r="G86" s="51" t="e">
        <f aca="false">VLOOKUP($D86,Curves!$A$2:$H$1700,7)*$B86</f>
        <v>#N/A</v>
      </c>
      <c r="H86" s="51" t="e">
        <f aca="false">VLOOKUP($D86,Curves!$A$2:$H$1700,5)*$B86</f>
        <v>#N/A</v>
      </c>
      <c r="I86" s="51" t="e">
        <f aca="false">VLOOKUP($D86,Curves!$A$2:$H$1700,4)*$B86</f>
        <v>#N/A</v>
      </c>
      <c r="J86" s="376" t="e">
        <f aca="false">VLOOKUP($D86,Curves!$A$2:$H$1700,8)*$B86</f>
        <v>#N/A</v>
      </c>
      <c r="K86" s="51" t="e">
        <f aca="false">($E86+$I86)*$J$5+$J$4</f>
        <v>#N/A</v>
      </c>
      <c r="L86" s="377" t="e">
        <f aca="false">VLOOKUP($D86,Curves!$N$2:$T$2600,2)*$B86</f>
        <v>#N/A</v>
      </c>
      <c r="M86" s="241" t="e">
        <f aca="false">VLOOKUP($D86,Curves!$N$2:$T$2600,3)*$B86</f>
        <v>#N/A</v>
      </c>
      <c r="N86" s="378" t="e">
        <f aca="false">IF($K86&lt;$L86,1,0)</f>
        <v>#N/A</v>
      </c>
      <c r="O86" s="379" t="e">
        <f aca="false">IF($K86&lt;$M86,1,0)</f>
        <v>#N/A</v>
      </c>
      <c r="P86" s="375" t="e">
        <f aca="false">($E86+J86)*$J$5+$J$4</f>
        <v>#N/A</v>
      </c>
      <c r="Q86" s="377" t="e">
        <f aca="false">VLOOKUP($D86,Curves!$N$2:$T$2600,4)*$B86</f>
        <v>#N/A</v>
      </c>
      <c r="R86" s="241" t="e">
        <f aca="false">VLOOKUP($D86,Curves!$N$2:$T$2600,5)*$B86</f>
        <v>#N/A</v>
      </c>
      <c r="S86" s="378" t="e">
        <f aca="false">IF($P86&lt;$Q86,1,0)</f>
        <v>#N/A</v>
      </c>
      <c r="T86" s="379" t="e">
        <f aca="false">IF($P86&lt;$R86,1,0)</f>
        <v>#N/A</v>
      </c>
      <c r="U86" s="380" t="e">
        <f aca="false">($E86+G86)*$J$5+$J$4</f>
        <v>#N/A</v>
      </c>
      <c r="V86" s="380" t="e">
        <f aca="false">($E86+H86)*$J$5+$J$4</f>
        <v>#N/A</v>
      </c>
      <c r="W86" s="380" t="e">
        <f aca="false">($E86+I86)*$J$5+$J$4</f>
        <v>#N/A</v>
      </c>
      <c r="X86" s="269" t="e">
        <f aca="false">VLOOKUP($D86,[5]CurveFetch!$D$8:$S$13000,16,0)*$B86</f>
        <v>#N/A</v>
      </c>
      <c r="Y86" s="241" t="e">
        <f aca="false">VLOOKUP($D86,Curves!$N$2:$T$2600,7)*$B86</f>
        <v>#N/A</v>
      </c>
      <c r="Z86" s="381" t="e">
        <f aca="false">IF($U86&lt;$X86,1,0)</f>
        <v>#N/A</v>
      </c>
      <c r="AA86" s="378" t="e">
        <f aca="false">IF($U86&lt;$Y86,1,0)</f>
        <v>#N/A</v>
      </c>
      <c r="AB86" s="378" t="e">
        <f aca="false">IF($V86&lt;$X86,1,0)</f>
        <v>#N/A</v>
      </c>
      <c r="AC86" s="378" t="e">
        <f aca="false">IF($V86&lt;$X86,1,0)</f>
        <v>#N/A</v>
      </c>
      <c r="AD86" s="378" t="e">
        <f aca="false">IF($W86&lt;$X86,1,0)</f>
        <v>#N/A</v>
      </c>
      <c r="AE86" s="379" t="e">
        <f aca="false">IF($W86&lt;$Y86,1,0)</f>
        <v>#N/A</v>
      </c>
      <c r="AF86" s="70" t="e">
        <f aca="false">$AF$7*$J$2*$J$5*$N86</f>
        <v>#N/A</v>
      </c>
      <c r="AG86" s="70" t="e">
        <f aca="false">$AF$7*$J$2*$J$5*$O86</f>
        <v>#N/A</v>
      </c>
      <c r="AH86" s="70" t="e">
        <f aca="false">$AH$7*$J$2*$J$5*$N86</f>
        <v>#N/A</v>
      </c>
      <c r="AI86" s="70" t="e">
        <f aca="false">$AH$7*$J$2*$J$5*$O86</f>
        <v>#N/A</v>
      </c>
      <c r="AJ86" s="70" t="e">
        <f aca="false">$AJ$7*$J$2*$J$5*$N86</f>
        <v>#N/A</v>
      </c>
      <c r="AK86" s="70" t="e">
        <f aca="false">$AJ$7*$J$2*$J$5*$O86</f>
        <v>#N/A</v>
      </c>
      <c r="AL86" s="70" t="e">
        <f aca="false">$AL$7*$J$2*$J$5*$N86</f>
        <v>#N/A</v>
      </c>
      <c r="AM86" s="70" t="e">
        <f aca="false">$AL$7*$J$3*$J$5*$O86</f>
        <v>#N/A</v>
      </c>
      <c r="AN86" s="70" t="e">
        <f aca="false">$AN$7*$J$2*$J$5*$N86</f>
        <v>#N/A</v>
      </c>
      <c r="AO86" s="70" t="e">
        <f aca="false">$AN$7*$J$3*$J$5*$O86</f>
        <v>#N/A</v>
      </c>
      <c r="AP86" s="70" t="e">
        <f aca="false">$AP$7*$J$2*$J$5*$N86</f>
        <v>#N/A</v>
      </c>
      <c r="AQ86" s="70" t="e">
        <f aca="false">$AN$7*$J$3*$J$5*$O86</f>
        <v>#N/A</v>
      </c>
      <c r="AR86" s="70" t="e">
        <f aca="false">$AR$7*$J$2*$J$5*$N86</f>
        <v>#N/A</v>
      </c>
      <c r="AS86" s="70" t="e">
        <f aca="false">$AR$7*$J$3*$J$5*$O86</f>
        <v>#N/A</v>
      </c>
      <c r="AT86" s="70" t="e">
        <f aca="false">$AT$7*$J$2*$J$5*$N86</f>
        <v>#N/A</v>
      </c>
      <c r="AU86" s="70" t="e">
        <f aca="false">$AT$7*$J$3*$J$5*$O86</f>
        <v>#N/A</v>
      </c>
      <c r="AV86" s="131" t="e">
        <f aca="false">SUM(AF86:AG86,AL86:AM86,AP86:AQ86)</f>
        <v>#N/A</v>
      </c>
      <c r="AW86" s="158" t="e">
        <f aca="false">SUM(AF86:AM86,AP86:AU86)</f>
        <v>#N/A</v>
      </c>
      <c r="AX86" s="131" t="e">
        <f aca="false">SUM(AF86:AU86)</f>
        <v>#N/A</v>
      </c>
      <c r="AY86" s="70" t="e">
        <f aca="false">$AY$7*$J$2*$J$5*$S86</f>
        <v>#N/A</v>
      </c>
      <c r="AZ86" s="70" t="e">
        <f aca="false">$AY$7*$J$3*$J$5*$T86</f>
        <v>#N/A</v>
      </c>
      <c r="BA86" s="70" t="e">
        <f aca="false">$BA$7*$J$2*$J$5*$S86</f>
        <v>#N/A</v>
      </c>
      <c r="BB86" s="70" t="e">
        <f aca="false">$BA$7*$J$3*$J$5*$T86</f>
        <v>#N/A</v>
      </c>
      <c r="BC86" s="70" t="e">
        <f aca="false">$BC$7*$J$2*$J$5*$S86</f>
        <v>#N/A</v>
      </c>
      <c r="BD86" s="70" t="e">
        <f aca="false">$BC$7*$J$3*$J$5*$T86</f>
        <v>#N/A</v>
      </c>
      <c r="BE86" s="70" t="e">
        <f aca="false">$BE$7*$J$2*$J$5*$S86</f>
        <v>#N/A</v>
      </c>
      <c r="BF86" s="70" t="e">
        <f aca="false">$BE$7*$J$3*$J$5*$T86</f>
        <v>#N/A</v>
      </c>
      <c r="BG86" s="70" t="e">
        <f aca="false">$BG$7*$J$2*$J$5*$S86</f>
        <v>#N/A</v>
      </c>
      <c r="BH86" s="70" t="e">
        <f aca="false">$BG$7*$J$3*$J$5*$T86</f>
        <v>#N/A</v>
      </c>
      <c r="BI86" s="70" t="e">
        <f aca="false">$BI$7*$J$2*$J$5*$S86</f>
        <v>#N/A</v>
      </c>
      <c r="BJ86" s="70" t="e">
        <f aca="false">$BI$7*$J$3*$J$5*$T86</f>
        <v>#N/A</v>
      </c>
      <c r="BK86" s="70" t="e">
        <f aca="false">$BK$7*$J$2*$J$5*$S86</f>
        <v>#N/A</v>
      </c>
      <c r="BL86" s="70" t="e">
        <f aca="false">$BK$7*$J$3*$J$5*$T86</f>
        <v>#N/A</v>
      </c>
      <c r="BM86" s="70" t="e">
        <f aca="false">$BM$7*$J$2*$J$5*$S86</f>
        <v>#N/A</v>
      </c>
      <c r="BN86" s="70" t="e">
        <f aca="false">$BM$7*$J$3*$J$5*$T86</f>
        <v>#N/A</v>
      </c>
      <c r="BO86" s="70" t="e">
        <f aca="false">$BO$7*$J$2*$J$5*$S86</f>
        <v>#N/A</v>
      </c>
      <c r="BP86" s="70" t="e">
        <f aca="false">$BO$7*$J$3*$J$5*$T86</f>
        <v>#N/A</v>
      </c>
      <c r="BQ86" s="70" t="e">
        <f aca="false">$BQ$7*$J$2*$J$5*$S86</f>
        <v>#N/A</v>
      </c>
      <c r="BR86" s="70" t="e">
        <f aca="false">$BQ$7*$J$3*$J$5*$T86</f>
        <v>#N/A</v>
      </c>
      <c r="BS86" s="70" t="e">
        <f aca="false">$BS$7*$J$2*$J$5*$S86</f>
        <v>#N/A</v>
      </c>
      <c r="BT86" s="70" t="e">
        <f aca="false">$BS$7*$J$3*$J$5*$T86</f>
        <v>#N/A</v>
      </c>
      <c r="BU86" s="70" t="e">
        <f aca="false">$BU$7*$J$2*$J$5*$S86</f>
        <v>#N/A</v>
      </c>
      <c r="BV86" s="70" t="e">
        <f aca="false">$BU$7*$J$3*$J$5*$T86</f>
        <v>#N/A</v>
      </c>
      <c r="BW86" s="382" t="e">
        <f aca="false">SUM(AY86:BF86,BI86:BL86)</f>
        <v>#N/A</v>
      </c>
      <c r="BX86" s="383" t="e">
        <f aca="false">SUM(AY86:BF86,BI86:BL86,BS86:BV86)</f>
        <v>#N/A</v>
      </c>
      <c r="BY86" s="25" t="e">
        <f aca="false">SUM(AY86:BV86)</f>
        <v>#N/A</v>
      </c>
      <c r="BZ86" s="70" t="e">
        <f aca="false">$BZ$7*$J$2*$J$5*$N86</f>
        <v>#N/A</v>
      </c>
      <c r="CA86" s="70" t="e">
        <f aca="false">$BZ$7*$J$3*$J$5*$O86</f>
        <v>#N/A</v>
      </c>
      <c r="CB86" s="70" t="e">
        <f aca="false">$CB$7*$J$2*$J$5*$N86</f>
        <v>#N/A</v>
      </c>
      <c r="CC86" s="70" t="e">
        <f aca="false">$CB$7*$J$3*$J$5*$O86</f>
        <v>#N/A</v>
      </c>
      <c r="CD86" s="70" t="e">
        <f aca="false">$CD$7*$J$2*$J$5*$N86</f>
        <v>#N/A</v>
      </c>
      <c r="CE86" s="70" t="e">
        <f aca="false">$CD$7*$J$3*$J$5*$O86</f>
        <v>#N/A</v>
      </c>
      <c r="CF86" s="131" t="e">
        <f aca="false">SUM(BZ86:CA86)</f>
        <v>#N/A</v>
      </c>
      <c r="CG86" s="383" t="e">
        <f aca="false">SUM(BZ86:CC86)</f>
        <v>#N/A</v>
      </c>
      <c r="CH86" s="131" t="e">
        <f aca="false">SUM(BZ86:CE86)</f>
        <v>#N/A</v>
      </c>
      <c r="CI86" s="70" t="e">
        <f aca="false">$CI$7*$J$2*$J$5*$AB86</f>
        <v>#N/A</v>
      </c>
      <c r="CJ86" s="70" t="e">
        <f aca="false">$CI$7*$J$3*$J$5*$AC86</f>
        <v>#N/A</v>
      </c>
      <c r="CK86" s="70" t="e">
        <f aca="false">$CK$7*$J$2*$J$5*$AB86</f>
        <v>#N/A</v>
      </c>
      <c r="CL86" s="70" t="e">
        <f aca="false">$CK$7*$J$3*$J$5*$AC86</f>
        <v>#N/A</v>
      </c>
      <c r="CM86" s="70" t="e">
        <f aca="false">$CM$7*$J$2*$J$5*$AB86</f>
        <v>#N/A</v>
      </c>
      <c r="CN86" s="70" t="e">
        <f aca="false">$CM$7*$J$3*$J$5*$AC86</f>
        <v>#N/A</v>
      </c>
      <c r="CO86" s="70" t="e">
        <f aca="false">$CO$7*$J$2*$J$5*$AB86</f>
        <v>#N/A</v>
      </c>
      <c r="CP86" s="70" t="e">
        <f aca="false">$CO$7*$J$3*$J$5*$AC86</f>
        <v>#N/A</v>
      </c>
      <c r="CQ86" s="70" t="e">
        <f aca="false">$CQ$7*$J$2*$J$5*$AB86</f>
        <v>#N/A</v>
      </c>
      <c r="CR86" s="70" t="e">
        <f aca="false">$CQ$7*$J$3*$J$5*$AC86</f>
        <v>#N/A</v>
      </c>
      <c r="CS86" s="70" t="e">
        <f aca="false">$CS$7*$J$2*$J$5*$AB86</f>
        <v>#N/A</v>
      </c>
      <c r="CT86" s="70" t="e">
        <f aca="false">$CS$7*$J$3*$J$5*$AC86</f>
        <v>#N/A</v>
      </c>
      <c r="CU86" s="70" t="e">
        <f aca="false">$CU$7*$J$2*$J$5*$AB86</f>
        <v>#N/A</v>
      </c>
      <c r="CV86" s="70" t="e">
        <f aca="false">$CU$7*$J$3*$J$5*$AC86</f>
        <v>#N/A</v>
      </c>
      <c r="CW86" s="70" t="e">
        <f aca="false">$CW$7*$J$2*$J$5*$AB86</f>
        <v>#N/A</v>
      </c>
      <c r="CX86" s="70" t="e">
        <f aca="false">$CW$7*$J$3*$J$5*$AC86</f>
        <v>#N/A</v>
      </c>
      <c r="CY86" s="70" t="e">
        <f aca="false">$CY$7*$J$2*$J$5*$AB86</f>
        <v>#N/A</v>
      </c>
      <c r="CZ86" s="70" t="e">
        <f aca="false">$CY$7*$J$3*$J$5*$AC86</f>
        <v>#N/A</v>
      </c>
      <c r="DA86" s="70" t="e">
        <f aca="false">$DA$7*$J$2*$J$5*$AB86</f>
        <v>#N/A</v>
      </c>
      <c r="DB86" s="70" t="e">
        <f aca="false">$DA$7*$J$3*$J$5*$AC86</f>
        <v>#N/A</v>
      </c>
      <c r="DC86" s="70"/>
      <c r="DD86" s="70"/>
      <c r="DE86" s="70" t="e">
        <f aca="false">$DF$7*$J$2*$J$5*$AB86</f>
        <v>#N/A</v>
      </c>
      <c r="DF86" s="70" t="e">
        <f aca="false">$DF$7*$J$3*$J$5*$AC86</f>
        <v>#N/A</v>
      </c>
      <c r="DG86" s="70" t="e">
        <f aca="false">$DG$7*$J$2*$J$5*$AB86</f>
        <v>#N/A</v>
      </c>
      <c r="DH86" s="70" t="e">
        <f aca="false">$DG$7*$J$3*$J$5*$AC86</f>
        <v>#N/A</v>
      </c>
      <c r="DI86" s="70" t="e">
        <f aca="false">$DI$7*$J$2*$J$5*$AB86</f>
        <v>#N/A</v>
      </c>
      <c r="DJ86" s="70" t="e">
        <f aca="false">$DI$7*$J$3*$J$5*$AC86</f>
        <v>#N/A</v>
      </c>
      <c r="DK86" s="70" t="e">
        <f aca="false">$DK$7*$J$2*$J$5*$AB86</f>
        <v>#N/A</v>
      </c>
      <c r="DL86" s="70" t="e">
        <f aca="false">$DK$7*$J$3*$J$5*$AC86</f>
        <v>#N/A</v>
      </c>
      <c r="DM86" s="70" t="e">
        <f aca="false">$DM$7*$J$2*$J$5*$AB86</f>
        <v>#N/A</v>
      </c>
      <c r="DN86" s="70" t="e">
        <f aca="false">$DM$7*$J$3*$J$5*$AC86</f>
        <v>#N/A</v>
      </c>
      <c r="DO86" s="70" t="e">
        <f aca="false">$DO$7*$J$2*$J$5*$AB86</f>
        <v>#N/A</v>
      </c>
      <c r="DP86" s="70" t="e">
        <f aca="false">$DO$7*$J$3*$J$5*$AC86</f>
        <v>#N/A</v>
      </c>
      <c r="DQ86" s="70" t="e">
        <f aca="false">$DQ$7*$J$2*$J$5*$AB86</f>
        <v>#N/A</v>
      </c>
      <c r="DR86" s="70" t="e">
        <f aca="false">$DQ$7*$J$3*$J$5*$AC86</f>
        <v>#N/A</v>
      </c>
      <c r="DS86" s="131" t="e">
        <f aca="false">SUM(CI86:CR86,CW86:CX86,DG86:DH86)</f>
        <v>#N/A</v>
      </c>
      <c r="DT86" s="25" t="e">
        <f aca="false">SUM(CI86:CZ86,DC86:DL86)</f>
        <v>#N/A</v>
      </c>
      <c r="DU86" s="131" t="e">
        <f aca="false">SUM(CI86:DR86)</f>
        <v>#N/A</v>
      </c>
      <c r="DZ86" s="70" t="e">
        <f aca="false">$DZ$7*$J$2*$J$5*$AB86</f>
        <v>#N/A</v>
      </c>
      <c r="EA86" s="70" t="e">
        <f aca="false">$DZ$7*$J$3*$J$5*$AC86</f>
        <v>#N/A</v>
      </c>
      <c r="EB86" s="70" t="e">
        <f aca="false">$EB$7*$J$2*$J$5*$AB86</f>
        <v>#N/A</v>
      </c>
      <c r="EC86" s="70" t="e">
        <f aca="false">$EB$7*$J$3*$J$5*$AC86</f>
        <v>#N/A</v>
      </c>
      <c r="ED86" s="70" t="e">
        <f aca="false">$ED$7*$J$2*$J$5*$AB86</f>
        <v>#N/A</v>
      </c>
      <c r="EE86" s="70" t="e">
        <f aca="false">$ED$7*$J$3*$J$5*$AC86</f>
        <v>#N/A</v>
      </c>
      <c r="EF86" s="70" t="e">
        <f aca="false">$EF$7*$J$2*$J$5*$AB86</f>
        <v>#N/A</v>
      </c>
      <c r="EG86" s="70" t="e">
        <f aca="false">$EF$7*$J$3*$J$5*$AC86</f>
        <v>#N/A</v>
      </c>
      <c r="EH86" s="70" t="e">
        <f aca="false">$EH$7*$J$2*$J$5*$AB86</f>
        <v>#N/A</v>
      </c>
      <c r="EI86" s="70" t="e">
        <f aca="false">$EH$7*$J$3*$J$5*$AC86</f>
        <v>#N/A</v>
      </c>
      <c r="EJ86" s="70" t="e">
        <f aca="false">$EJ$7*$J$2*$J$5*$AB86</f>
        <v>#N/A</v>
      </c>
      <c r="EK86" s="70" t="e">
        <f aca="false">$EJ$7*$J$3*$J$5*$AC86</f>
        <v>#N/A</v>
      </c>
      <c r="EL86" s="70" t="e">
        <f aca="false">$EL$7*$J$2*$J$5*$AB86</f>
        <v>#N/A</v>
      </c>
      <c r="EM86" s="70" t="e">
        <f aca="false">$EL$7*$J$3*$J$5*$AC86</f>
        <v>#N/A</v>
      </c>
      <c r="EN86" s="131" t="e">
        <f aca="false">SUM(EB86:EC86)</f>
        <v>#N/A</v>
      </c>
      <c r="EO86" s="25" t="e">
        <f aca="false">SUM(EB86:EE86,EJ86:EM86)</f>
        <v>#N/A</v>
      </c>
      <c r="EP86" s="25" t="e">
        <f aca="false">SUM(DZ86:EM86)</f>
        <v>#N/A</v>
      </c>
    </row>
    <row r="87" customFormat="false" ht="11.25" hidden="false" customHeight="false" outlineLevel="0" collapsed="false">
      <c r="A87" s="51" t="e">
        <f aca="false">VLOOKUP($D87,Curves!$A$2:$I$1700,9)</f>
        <v>#N/A</v>
      </c>
      <c r="B87" s="83" t="e">
        <f aca="false">(1+($A87/2))^(-2*($D87-$A$1)/365.25)</f>
        <v>#N/A</v>
      </c>
      <c r="C87" s="83" t="n">
        <f aca="false">D88-D87</f>
        <v>31</v>
      </c>
      <c r="D87" s="374" t="n">
        <v>39295</v>
      </c>
      <c r="E87" s="375" t="e">
        <f aca="false">VLOOKUP($D87,Curves!$A$2:$H$1700,2)*$B87</f>
        <v>#N/A</v>
      </c>
      <c r="F87" s="51" t="e">
        <f aca="false">VLOOKUP($D87,Curves!$A$2:$H$1700,3)*$B87</f>
        <v>#N/A</v>
      </c>
      <c r="G87" s="51" t="e">
        <f aca="false">VLOOKUP($D87,Curves!$A$2:$H$1700,7)*$B87</f>
        <v>#N/A</v>
      </c>
      <c r="H87" s="51" t="e">
        <f aca="false">VLOOKUP($D87,Curves!$A$2:$H$1700,5)*$B87</f>
        <v>#N/A</v>
      </c>
      <c r="I87" s="51" t="e">
        <f aca="false">VLOOKUP($D87,Curves!$A$2:$H$1700,4)*$B87</f>
        <v>#N/A</v>
      </c>
      <c r="J87" s="376" t="e">
        <f aca="false">VLOOKUP($D87,Curves!$A$2:$H$1700,8)*$B87</f>
        <v>#N/A</v>
      </c>
      <c r="K87" s="51" t="e">
        <f aca="false">($E87+$I87)*$J$5+$J$4</f>
        <v>#N/A</v>
      </c>
      <c r="L87" s="377" t="e">
        <f aca="false">VLOOKUP($D87,Curves!$N$2:$T$2600,2)*$B87</f>
        <v>#N/A</v>
      </c>
      <c r="M87" s="241" t="e">
        <f aca="false">VLOOKUP($D87,Curves!$N$2:$T$2600,3)*$B87</f>
        <v>#N/A</v>
      </c>
      <c r="N87" s="378" t="e">
        <f aca="false">IF($K87&lt;$L87,1,0)</f>
        <v>#N/A</v>
      </c>
      <c r="O87" s="379" t="e">
        <f aca="false">IF($K87&lt;$M87,1,0)</f>
        <v>#N/A</v>
      </c>
      <c r="P87" s="375" t="e">
        <f aca="false">($E87+J87)*$J$5+$J$4</f>
        <v>#N/A</v>
      </c>
      <c r="Q87" s="377" t="e">
        <f aca="false">VLOOKUP($D87,Curves!$N$2:$T$2600,4)*$B87</f>
        <v>#N/A</v>
      </c>
      <c r="R87" s="241" t="e">
        <f aca="false">VLOOKUP($D87,Curves!$N$2:$T$2600,5)*$B87</f>
        <v>#N/A</v>
      </c>
      <c r="S87" s="378" t="e">
        <f aca="false">IF($P87&lt;$Q87,1,0)</f>
        <v>#N/A</v>
      </c>
      <c r="T87" s="379" t="e">
        <f aca="false">IF($P87&lt;$R87,1,0)</f>
        <v>#N/A</v>
      </c>
      <c r="U87" s="380" t="e">
        <f aca="false">($E87+G87)*$J$5+$J$4</f>
        <v>#N/A</v>
      </c>
      <c r="V87" s="380" t="e">
        <f aca="false">($E87+H87)*$J$5+$J$4</f>
        <v>#N/A</v>
      </c>
      <c r="W87" s="380" t="e">
        <f aca="false">($E87+I87)*$J$5+$J$4</f>
        <v>#N/A</v>
      </c>
      <c r="X87" s="269" t="e">
        <f aca="false">VLOOKUP($D87,[5]CurveFetch!$D$8:$S$13000,16,0)*$B87</f>
        <v>#N/A</v>
      </c>
      <c r="Y87" s="241" t="e">
        <f aca="false">VLOOKUP($D87,Curves!$N$2:$T$2600,7)*$B87</f>
        <v>#N/A</v>
      </c>
      <c r="Z87" s="381" t="e">
        <f aca="false">IF($U87&lt;$X87,1,0)</f>
        <v>#N/A</v>
      </c>
      <c r="AA87" s="378" t="e">
        <f aca="false">IF($U87&lt;$Y87,1,0)</f>
        <v>#N/A</v>
      </c>
      <c r="AB87" s="378" t="e">
        <f aca="false">IF($V87&lt;$X87,1,0)</f>
        <v>#N/A</v>
      </c>
      <c r="AC87" s="378" t="e">
        <f aca="false">IF($V87&lt;$X87,1,0)</f>
        <v>#N/A</v>
      </c>
      <c r="AD87" s="378" t="e">
        <f aca="false">IF($W87&lt;$X87,1,0)</f>
        <v>#N/A</v>
      </c>
      <c r="AE87" s="379" t="e">
        <f aca="false">IF($W87&lt;$Y87,1,0)</f>
        <v>#N/A</v>
      </c>
      <c r="AF87" s="70" t="e">
        <f aca="false">$AF$7*$J$2*$J$5*$N87</f>
        <v>#N/A</v>
      </c>
      <c r="AG87" s="70" t="e">
        <f aca="false">$AF$7*$J$2*$J$5*$O87</f>
        <v>#N/A</v>
      </c>
      <c r="AH87" s="70" t="e">
        <f aca="false">$AH$7*$J$2*$J$5*$N87</f>
        <v>#N/A</v>
      </c>
      <c r="AI87" s="70" t="e">
        <f aca="false">$AH$7*$J$2*$J$5*$O87</f>
        <v>#N/A</v>
      </c>
      <c r="AJ87" s="70" t="e">
        <f aca="false">$AJ$7*$J$2*$J$5*$N87</f>
        <v>#N/A</v>
      </c>
      <c r="AK87" s="70" t="e">
        <f aca="false">$AJ$7*$J$2*$J$5*$O87</f>
        <v>#N/A</v>
      </c>
      <c r="AL87" s="70" t="e">
        <f aca="false">$AL$7*$J$2*$J$5*$N87</f>
        <v>#N/A</v>
      </c>
      <c r="AM87" s="70" t="e">
        <f aca="false">$AL$7*$J$3*$J$5*$O87</f>
        <v>#N/A</v>
      </c>
      <c r="AN87" s="70" t="e">
        <f aca="false">$AN$7*$J$2*$J$5*$N87</f>
        <v>#N/A</v>
      </c>
      <c r="AO87" s="70" t="e">
        <f aca="false">$AN$7*$J$3*$J$5*$O87</f>
        <v>#N/A</v>
      </c>
      <c r="AP87" s="70" t="e">
        <f aca="false">$AP$7*$J$2*$J$5*$N87</f>
        <v>#N/A</v>
      </c>
      <c r="AQ87" s="70" t="e">
        <f aca="false">$AN$7*$J$3*$J$5*$O87</f>
        <v>#N/A</v>
      </c>
      <c r="AR87" s="70" t="e">
        <f aca="false">$AR$7*$J$2*$J$5*$N87</f>
        <v>#N/A</v>
      </c>
      <c r="AS87" s="70" t="e">
        <f aca="false">$AR$7*$J$3*$J$5*$O87</f>
        <v>#N/A</v>
      </c>
      <c r="AT87" s="70" t="e">
        <f aca="false">$AT$7*$J$2*$J$5*$N87</f>
        <v>#N/A</v>
      </c>
      <c r="AU87" s="70" t="e">
        <f aca="false">$AT$7*$J$3*$J$5*$O87</f>
        <v>#N/A</v>
      </c>
      <c r="AV87" s="131" t="e">
        <f aca="false">SUM(AF87:AG87,AL87:AM87,AP87:AQ87)</f>
        <v>#N/A</v>
      </c>
      <c r="AW87" s="158" t="e">
        <f aca="false">SUM(AF87:AM87,AP87:AU87)</f>
        <v>#N/A</v>
      </c>
      <c r="AX87" s="131" t="e">
        <f aca="false">SUM(AF87:AU87)</f>
        <v>#N/A</v>
      </c>
      <c r="AY87" s="70" t="e">
        <f aca="false">$AY$7*$J$2*$J$5*$S87</f>
        <v>#N/A</v>
      </c>
      <c r="AZ87" s="70" t="e">
        <f aca="false">$AY$7*$J$3*$J$5*$T87</f>
        <v>#N/A</v>
      </c>
      <c r="BA87" s="70" t="e">
        <f aca="false">$BA$7*$J$2*$J$5*$S87</f>
        <v>#N/A</v>
      </c>
      <c r="BB87" s="70" t="e">
        <f aca="false">$BA$7*$J$3*$J$5*$T87</f>
        <v>#N/A</v>
      </c>
      <c r="BC87" s="70" t="e">
        <f aca="false">$BC$7*$J$2*$J$5*$S87</f>
        <v>#N/A</v>
      </c>
      <c r="BD87" s="70" t="e">
        <f aca="false">$BC$7*$J$3*$J$5*$T87</f>
        <v>#N/A</v>
      </c>
      <c r="BE87" s="70" t="e">
        <f aca="false">$BE$7*$J$2*$J$5*$S87</f>
        <v>#N/A</v>
      </c>
      <c r="BF87" s="70" t="e">
        <f aca="false">$BE$7*$J$3*$J$5*$T87</f>
        <v>#N/A</v>
      </c>
      <c r="BG87" s="70" t="e">
        <f aca="false">$BG$7*$J$2*$J$5*$S87</f>
        <v>#N/A</v>
      </c>
      <c r="BH87" s="70" t="e">
        <f aca="false">$BG$7*$J$3*$J$5*$T87</f>
        <v>#N/A</v>
      </c>
      <c r="BI87" s="70" t="e">
        <f aca="false">$BI$7*$J$2*$J$5*$S87</f>
        <v>#N/A</v>
      </c>
      <c r="BJ87" s="70" t="e">
        <f aca="false">$BI$7*$J$3*$J$5*$T87</f>
        <v>#N/A</v>
      </c>
      <c r="BK87" s="70" t="e">
        <f aca="false">$BK$7*$J$2*$J$5*$S87</f>
        <v>#N/A</v>
      </c>
      <c r="BL87" s="70" t="e">
        <f aca="false">$BK$7*$J$3*$J$5*$T87</f>
        <v>#N/A</v>
      </c>
      <c r="BM87" s="70" t="e">
        <f aca="false">$BM$7*$J$2*$J$5*$S87</f>
        <v>#N/A</v>
      </c>
      <c r="BN87" s="70" t="e">
        <f aca="false">$BM$7*$J$3*$J$5*$T87</f>
        <v>#N/A</v>
      </c>
      <c r="BO87" s="70" t="e">
        <f aca="false">$BO$7*$J$2*$J$5*$S87</f>
        <v>#N/A</v>
      </c>
      <c r="BP87" s="70" t="e">
        <f aca="false">$BO$7*$J$3*$J$5*$T87</f>
        <v>#N/A</v>
      </c>
      <c r="BQ87" s="70" t="e">
        <f aca="false">$BQ$7*$J$2*$J$5*$S87</f>
        <v>#N/A</v>
      </c>
      <c r="BR87" s="70" t="e">
        <f aca="false">$BQ$7*$J$3*$J$5*$T87</f>
        <v>#N/A</v>
      </c>
      <c r="BS87" s="70" t="e">
        <f aca="false">$BS$7*$J$2*$J$5*$S87</f>
        <v>#N/A</v>
      </c>
      <c r="BT87" s="70" t="e">
        <f aca="false">$BS$7*$J$3*$J$5*$T87</f>
        <v>#N/A</v>
      </c>
      <c r="BU87" s="70" t="e">
        <f aca="false">$BU$7*$J$2*$J$5*$S87</f>
        <v>#N/A</v>
      </c>
      <c r="BV87" s="70" t="e">
        <f aca="false">$BU$7*$J$3*$J$5*$T87</f>
        <v>#N/A</v>
      </c>
      <c r="BW87" s="382" t="e">
        <f aca="false">SUM(AY87:BF87,BI87:BL87)</f>
        <v>#N/A</v>
      </c>
      <c r="BX87" s="383" t="e">
        <f aca="false">SUM(AY87:BF87,BI87:BL87,BS87:BV87)</f>
        <v>#N/A</v>
      </c>
      <c r="BY87" s="25" t="e">
        <f aca="false">SUM(AY87:BV87)</f>
        <v>#N/A</v>
      </c>
      <c r="BZ87" s="70" t="e">
        <f aca="false">$BZ$7*$J$2*$J$5*$N87</f>
        <v>#N/A</v>
      </c>
      <c r="CA87" s="70" t="e">
        <f aca="false">$BZ$7*$J$3*$J$5*$O87</f>
        <v>#N/A</v>
      </c>
      <c r="CB87" s="70" t="e">
        <f aca="false">$CB$7*$J$2*$J$5*$N87</f>
        <v>#N/A</v>
      </c>
      <c r="CC87" s="70" t="e">
        <f aca="false">$CB$7*$J$3*$J$5*$O87</f>
        <v>#N/A</v>
      </c>
      <c r="CD87" s="70" t="e">
        <f aca="false">$CD$7*$J$2*$J$5*$N87</f>
        <v>#N/A</v>
      </c>
      <c r="CE87" s="70" t="e">
        <f aca="false">$CD$7*$J$3*$J$5*$O87</f>
        <v>#N/A</v>
      </c>
      <c r="CF87" s="131" t="e">
        <f aca="false">SUM(BZ87:CA87)</f>
        <v>#N/A</v>
      </c>
      <c r="CG87" s="383" t="e">
        <f aca="false">SUM(BZ87:CC87)</f>
        <v>#N/A</v>
      </c>
      <c r="CH87" s="131" t="e">
        <f aca="false">SUM(BZ87:CE87)</f>
        <v>#N/A</v>
      </c>
      <c r="CI87" s="70" t="e">
        <f aca="false">$CI$7*$J$2*$J$5*$AB87</f>
        <v>#N/A</v>
      </c>
      <c r="CJ87" s="70" t="e">
        <f aca="false">$CI$7*$J$3*$J$5*$AC87</f>
        <v>#N/A</v>
      </c>
      <c r="CK87" s="70" t="e">
        <f aca="false">$CK$7*$J$2*$J$5*$AB87</f>
        <v>#N/A</v>
      </c>
      <c r="CL87" s="70" t="e">
        <f aca="false">$CK$7*$J$3*$J$5*$AC87</f>
        <v>#N/A</v>
      </c>
      <c r="CM87" s="70" t="e">
        <f aca="false">$CM$7*$J$2*$J$5*$AB87</f>
        <v>#N/A</v>
      </c>
      <c r="CN87" s="70" t="e">
        <f aca="false">$CM$7*$J$3*$J$5*$AC87</f>
        <v>#N/A</v>
      </c>
      <c r="CO87" s="70" t="e">
        <f aca="false">$CO$7*$J$2*$J$5*$AB87</f>
        <v>#N/A</v>
      </c>
      <c r="CP87" s="70" t="e">
        <f aca="false">$CO$7*$J$3*$J$5*$AC87</f>
        <v>#N/A</v>
      </c>
      <c r="CQ87" s="70" t="e">
        <f aca="false">$CQ$7*$J$2*$J$5*$AB87</f>
        <v>#N/A</v>
      </c>
      <c r="CR87" s="70" t="e">
        <f aca="false">$CQ$7*$J$3*$J$5*$AC87</f>
        <v>#N/A</v>
      </c>
      <c r="CS87" s="70" t="e">
        <f aca="false">$CS$7*$J$2*$J$5*$AB87</f>
        <v>#N/A</v>
      </c>
      <c r="CT87" s="70" t="e">
        <f aca="false">$CS$7*$J$3*$J$5*$AC87</f>
        <v>#N/A</v>
      </c>
      <c r="CU87" s="70" t="e">
        <f aca="false">$CU$7*$J$2*$J$5*$AB87</f>
        <v>#N/A</v>
      </c>
      <c r="CV87" s="70" t="e">
        <f aca="false">$CU$7*$J$3*$J$5*$AC87</f>
        <v>#N/A</v>
      </c>
      <c r="CW87" s="70" t="e">
        <f aca="false">$CW$7*$J$2*$J$5*$AB87</f>
        <v>#N/A</v>
      </c>
      <c r="CX87" s="70" t="e">
        <f aca="false">$CW$7*$J$3*$J$5*$AC87</f>
        <v>#N/A</v>
      </c>
      <c r="CY87" s="70" t="e">
        <f aca="false">$CY$7*$J$2*$J$5*$AB87</f>
        <v>#N/A</v>
      </c>
      <c r="CZ87" s="70" t="e">
        <f aca="false">$CY$7*$J$3*$J$5*$AC87</f>
        <v>#N/A</v>
      </c>
      <c r="DA87" s="70" t="e">
        <f aca="false">$DA$7*$J$2*$J$5*$AB87</f>
        <v>#N/A</v>
      </c>
      <c r="DB87" s="70" t="e">
        <f aca="false">$DA$7*$J$3*$J$5*$AC87</f>
        <v>#N/A</v>
      </c>
      <c r="DC87" s="70"/>
      <c r="DD87" s="70"/>
      <c r="DE87" s="70" t="e">
        <f aca="false">$DF$7*$J$2*$J$5*$AB87</f>
        <v>#N/A</v>
      </c>
      <c r="DF87" s="70" t="e">
        <f aca="false">$DF$7*$J$3*$J$5*$AC87</f>
        <v>#N/A</v>
      </c>
      <c r="DG87" s="70" t="e">
        <f aca="false">$DG$7*$J$2*$J$5*$AB87</f>
        <v>#N/A</v>
      </c>
      <c r="DH87" s="70" t="e">
        <f aca="false">$DG$7*$J$3*$J$5*$AC87</f>
        <v>#N/A</v>
      </c>
      <c r="DI87" s="70" t="e">
        <f aca="false">$DI$7*$J$2*$J$5*$AB87</f>
        <v>#N/A</v>
      </c>
      <c r="DJ87" s="70" t="e">
        <f aca="false">$DI$7*$J$3*$J$5*$AC87</f>
        <v>#N/A</v>
      </c>
      <c r="DK87" s="70" t="e">
        <f aca="false">$DK$7*$J$2*$J$5*$AB87</f>
        <v>#N/A</v>
      </c>
      <c r="DL87" s="70" t="e">
        <f aca="false">$DK$7*$J$3*$J$5*$AC87</f>
        <v>#N/A</v>
      </c>
      <c r="DM87" s="70" t="e">
        <f aca="false">$DM$7*$J$2*$J$5*$AB87</f>
        <v>#N/A</v>
      </c>
      <c r="DN87" s="70" t="e">
        <f aca="false">$DM$7*$J$3*$J$5*$AC87</f>
        <v>#N/A</v>
      </c>
      <c r="DO87" s="70" t="e">
        <f aca="false">$DO$7*$J$2*$J$5*$AB87</f>
        <v>#N/A</v>
      </c>
      <c r="DP87" s="70" t="e">
        <f aca="false">$DO$7*$J$3*$J$5*$AC87</f>
        <v>#N/A</v>
      </c>
      <c r="DQ87" s="70" t="e">
        <f aca="false">$DQ$7*$J$2*$J$5*$AB87</f>
        <v>#N/A</v>
      </c>
      <c r="DR87" s="70" t="e">
        <f aca="false">$DQ$7*$J$3*$J$5*$AC87</f>
        <v>#N/A</v>
      </c>
      <c r="DS87" s="131" t="e">
        <f aca="false">SUM(CI87:CR87,CW87:CX87,DG87:DH87)</f>
        <v>#N/A</v>
      </c>
      <c r="DT87" s="25" t="e">
        <f aca="false">SUM(CI87:CZ87,DC87:DL87)</f>
        <v>#N/A</v>
      </c>
      <c r="DU87" s="131" t="e">
        <f aca="false">SUM(CI87:DR87)</f>
        <v>#N/A</v>
      </c>
      <c r="DZ87" s="70" t="e">
        <f aca="false">$DZ$7*$J$2*$J$5*$AB87</f>
        <v>#N/A</v>
      </c>
      <c r="EA87" s="70" t="e">
        <f aca="false">$DZ$7*$J$3*$J$5*$AC87</f>
        <v>#N/A</v>
      </c>
      <c r="EB87" s="70" t="e">
        <f aca="false">$EB$7*$J$2*$J$5*$AB87</f>
        <v>#N/A</v>
      </c>
      <c r="EC87" s="70" t="e">
        <f aca="false">$EB$7*$J$3*$J$5*$AC87</f>
        <v>#N/A</v>
      </c>
      <c r="ED87" s="70" t="e">
        <f aca="false">$ED$7*$J$2*$J$5*$AB87</f>
        <v>#N/A</v>
      </c>
      <c r="EE87" s="70" t="e">
        <f aca="false">$ED$7*$J$3*$J$5*$AC87</f>
        <v>#N/A</v>
      </c>
      <c r="EF87" s="70" t="e">
        <f aca="false">$EF$7*$J$2*$J$5*$AB87</f>
        <v>#N/A</v>
      </c>
      <c r="EG87" s="70" t="e">
        <f aca="false">$EF$7*$J$3*$J$5*$AC87</f>
        <v>#N/A</v>
      </c>
      <c r="EH87" s="70" t="e">
        <f aca="false">$EH$7*$J$2*$J$5*$AB87</f>
        <v>#N/A</v>
      </c>
      <c r="EI87" s="70" t="e">
        <f aca="false">$EH$7*$J$3*$J$5*$AC87</f>
        <v>#N/A</v>
      </c>
      <c r="EJ87" s="70" t="e">
        <f aca="false">$EJ$7*$J$2*$J$5*$AB87</f>
        <v>#N/A</v>
      </c>
      <c r="EK87" s="70" t="e">
        <f aca="false">$EJ$7*$J$3*$J$5*$AC87</f>
        <v>#N/A</v>
      </c>
      <c r="EL87" s="70" t="e">
        <f aca="false">$EL$7*$J$2*$J$5*$AB87</f>
        <v>#N/A</v>
      </c>
      <c r="EM87" s="70" t="e">
        <f aca="false">$EL$7*$J$3*$J$5*$AC87</f>
        <v>#N/A</v>
      </c>
      <c r="EN87" s="131" t="e">
        <f aca="false">SUM(EB87:EC87)</f>
        <v>#N/A</v>
      </c>
      <c r="EO87" s="25" t="e">
        <f aca="false">SUM(EB87:EE87,EJ87:EM87)</f>
        <v>#N/A</v>
      </c>
      <c r="EP87" s="25" t="e">
        <f aca="false">SUM(DZ87:EM87)</f>
        <v>#N/A</v>
      </c>
    </row>
    <row r="88" customFormat="false" ht="11.25" hidden="false" customHeight="false" outlineLevel="0" collapsed="false">
      <c r="A88" s="51" t="e">
        <f aca="false">VLOOKUP($D88,Curves!$A$2:$I$1700,9)</f>
        <v>#N/A</v>
      </c>
      <c r="B88" s="83" t="e">
        <f aca="false">(1+($A88/2))^(-2*($D88-$A$1)/365.25)</f>
        <v>#N/A</v>
      </c>
      <c r="C88" s="83" t="n">
        <f aca="false">D89-D88</f>
        <v>30</v>
      </c>
      <c r="D88" s="374" t="n">
        <v>39326</v>
      </c>
      <c r="E88" s="375" t="e">
        <f aca="false">VLOOKUP($D88,Curves!$A$2:$H$1700,2)*$B88</f>
        <v>#N/A</v>
      </c>
      <c r="F88" s="51" t="e">
        <f aca="false">VLOOKUP($D88,Curves!$A$2:$H$1700,3)*$B88</f>
        <v>#N/A</v>
      </c>
      <c r="G88" s="51" t="e">
        <f aca="false">VLOOKUP($D88,Curves!$A$2:$H$1700,7)*$B88</f>
        <v>#N/A</v>
      </c>
      <c r="H88" s="51" t="e">
        <f aca="false">VLOOKUP($D88,Curves!$A$2:$H$1700,5)*$B88</f>
        <v>#N/A</v>
      </c>
      <c r="I88" s="51" t="e">
        <f aca="false">VLOOKUP($D88,Curves!$A$2:$H$1700,4)*$B88</f>
        <v>#N/A</v>
      </c>
      <c r="J88" s="376" t="e">
        <f aca="false">VLOOKUP($D88,Curves!$A$2:$H$1700,8)*$B88</f>
        <v>#N/A</v>
      </c>
      <c r="K88" s="51" t="e">
        <f aca="false">($E88+$I88)*$J$5+$J$4</f>
        <v>#N/A</v>
      </c>
      <c r="L88" s="377" t="e">
        <f aca="false">VLOOKUP($D88,Curves!$N$2:$T$2600,2)*$B88</f>
        <v>#N/A</v>
      </c>
      <c r="M88" s="241" t="e">
        <f aca="false">VLOOKUP($D88,Curves!$N$2:$T$2600,3)*$B88</f>
        <v>#N/A</v>
      </c>
      <c r="N88" s="378" t="e">
        <f aca="false">IF($K88&lt;$L88,1,0)</f>
        <v>#N/A</v>
      </c>
      <c r="O88" s="379" t="e">
        <f aca="false">IF($K88&lt;$M88,1,0)</f>
        <v>#N/A</v>
      </c>
      <c r="P88" s="375" t="e">
        <f aca="false">($E88+J88)*$J$5+$J$4</f>
        <v>#N/A</v>
      </c>
      <c r="Q88" s="377" t="e">
        <f aca="false">VLOOKUP($D88,Curves!$N$2:$T$2600,4)*$B88</f>
        <v>#N/A</v>
      </c>
      <c r="R88" s="241" t="e">
        <f aca="false">VLOOKUP($D88,Curves!$N$2:$T$2600,5)*$B88</f>
        <v>#N/A</v>
      </c>
      <c r="S88" s="378" t="e">
        <f aca="false">IF($P88&lt;$Q88,1,0)</f>
        <v>#N/A</v>
      </c>
      <c r="T88" s="379" t="e">
        <f aca="false">IF($P88&lt;$R88,1,0)</f>
        <v>#N/A</v>
      </c>
      <c r="U88" s="380" t="e">
        <f aca="false">($E88+G88)*$J$5+$J$4</f>
        <v>#N/A</v>
      </c>
      <c r="V88" s="380" t="e">
        <f aca="false">($E88+H88)*$J$5+$J$4</f>
        <v>#N/A</v>
      </c>
      <c r="W88" s="380" t="e">
        <f aca="false">($E88+I88)*$J$5+$J$4</f>
        <v>#N/A</v>
      </c>
      <c r="X88" s="269" t="e">
        <f aca="false">VLOOKUP($D88,[5]CurveFetch!$D$8:$S$13000,16,0)*$B88</f>
        <v>#N/A</v>
      </c>
      <c r="Y88" s="241" t="e">
        <f aca="false">VLOOKUP($D88,Curves!$N$2:$T$2600,7)*$B88</f>
        <v>#N/A</v>
      </c>
      <c r="Z88" s="381" t="e">
        <f aca="false">IF($U88&lt;$X88,1,0)</f>
        <v>#N/A</v>
      </c>
      <c r="AA88" s="378" t="e">
        <f aca="false">IF($U88&lt;$Y88,1,0)</f>
        <v>#N/A</v>
      </c>
      <c r="AB88" s="378" t="e">
        <f aca="false">IF($V88&lt;$X88,1,0)</f>
        <v>#N/A</v>
      </c>
      <c r="AC88" s="378" t="e">
        <f aca="false">IF($V88&lt;$X88,1,0)</f>
        <v>#N/A</v>
      </c>
      <c r="AD88" s="378" t="e">
        <f aca="false">IF($W88&lt;$X88,1,0)</f>
        <v>#N/A</v>
      </c>
      <c r="AE88" s="379" t="e">
        <f aca="false">IF($W88&lt;$Y88,1,0)</f>
        <v>#N/A</v>
      </c>
      <c r="AF88" s="70" t="e">
        <f aca="false">$AF$7*$J$2*$J$5*$N88</f>
        <v>#N/A</v>
      </c>
      <c r="AG88" s="70" t="e">
        <f aca="false">$AF$7*$J$2*$J$5*$O88</f>
        <v>#N/A</v>
      </c>
      <c r="AH88" s="70" t="e">
        <f aca="false">$AH$7*$J$2*$J$5*$N88</f>
        <v>#N/A</v>
      </c>
      <c r="AI88" s="70" t="e">
        <f aca="false">$AH$7*$J$2*$J$5*$O88</f>
        <v>#N/A</v>
      </c>
      <c r="AJ88" s="70" t="e">
        <f aca="false">$AJ$7*$J$2*$J$5*$N88</f>
        <v>#N/A</v>
      </c>
      <c r="AK88" s="70" t="e">
        <f aca="false">$AJ$7*$J$2*$J$5*$O88</f>
        <v>#N/A</v>
      </c>
      <c r="AL88" s="70" t="e">
        <f aca="false">$AL$7*$J$2*$J$5*$N88</f>
        <v>#N/A</v>
      </c>
      <c r="AM88" s="70" t="e">
        <f aca="false">$AL$7*$J$3*$J$5*$O88</f>
        <v>#N/A</v>
      </c>
      <c r="AN88" s="70" t="e">
        <f aca="false">$AN$7*$J$2*$J$5*$N88</f>
        <v>#N/A</v>
      </c>
      <c r="AO88" s="70" t="e">
        <f aca="false">$AN$7*$J$3*$J$5*$O88</f>
        <v>#N/A</v>
      </c>
      <c r="AP88" s="70" t="e">
        <f aca="false">$AP$7*$J$2*$J$5*$N88</f>
        <v>#N/A</v>
      </c>
      <c r="AQ88" s="70" t="e">
        <f aca="false">$AN$7*$J$3*$J$5*$O88</f>
        <v>#N/A</v>
      </c>
      <c r="AR88" s="70" t="e">
        <f aca="false">$AR$7*$J$2*$J$5*$N88</f>
        <v>#N/A</v>
      </c>
      <c r="AS88" s="70" t="e">
        <f aca="false">$AR$7*$J$3*$J$5*$O88</f>
        <v>#N/A</v>
      </c>
      <c r="AT88" s="70" t="e">
        <f aca="false">$AT$7*$J$2*$J$5*$N88</f>
        <v>#N/A</v>
      </c>
      <c r="AU88" s="70" t="e">
        <f aca="false">$AT$7*$J$3*$J$5*$O88</f>
        <v>#N/A</v>
      </c>
      <c r="AV88" s="131" t="e">
        <f aca="false">SUM(AF88:AG88,AL88:AM88,AP88:AQ88)</f>
        <v>#N/A</v>
      </c>
      <c r="AW88" s="158" t="e">
        <f aca="false">SUM(AF88:AM88,AP88:AU88)</f>
        <v>#N/A</v>
      </c>
      <c r="AX88" s="131" t="e">
        <f aca="false">SUM(AF88:AU88)</f>
        <v>#N/A</v>
      </c>
      <c r="AY88" s="70" t="e">
        <f aca="false">$AY$7*$J$2*$J$5*$S88</f>
        <v>#N/A</v>
      </c>
      <c r="AZ88" s="70" t="e">
        <f aca="false">$AY$7*$J$3*$J$5*$T88</f>
        <v>#N/A</v>
      </c>
      <c r="BA88" s="70" t="e">
        <f aca="false">$BA$7*$J$2*$J$5*$S88</f>
        <v>#N/A</v>
      </c>
      <c r="BB88" s="70" t="e">
        <f aca="false">$BA$7*$J$3*$J$5*$T88</f>
        <v>#N/A</v>
      </c>
      <c r="BC88" s="70" t="e">
        <f aca="false">$BC$7*$J$2*$J$5*$S88</f>
        <v>#N/A</v>
      </c>
      <c r="BD88" s="70" t="e">
        <f aca="false">$BC$7*$J$3*$J$5*$T88</f>
        <v>#N/A</v>
      </c>
      <c r="BE88" s="70" t="e">
        <f aca="false">$BE$7*$J$2*$J$5*$S88</f>
        <v>#N/A</v>
      </c>
      <c r="BF88" s="70" t="e">
        <f aca="false">$BE$7*$J$3*$J$5*$T88</f>
        <v>#N/A</v>
      </c>
      <c r="BG88" s="70" t="e">
        <f aca="false">$BG$7*$J$2*$J$5*$S88</f>
        <v>#N/A</v>
      </c>
      <c r="BH88" s="70" t="e">
        <f aca="false">$BG$7*$J$3*$J$5*$T88</f>
        <v>#N/A</v>
      </c>
      <c r="BI88" s="70" t="e">
        <f aca="false">$BI$7*$J$2*$J$5*$S88</f>
        <v>#N/A</v>
      </c>
      <c r="BJ88" s="70" t="e">
        <f aca="false">$BI$7*$J$3*$J$5*$T88</f>
        <v>#N/A</v>
      </c>
      <c r="BK88" s="70" t="e">
        <f aca="false">$BK$7*$J$2*$J$5*$S88</f>
        <v>#N/A</v>
      </c>
      <c r="BL88" s="70" t="e">
        <f aca="false">$BK$7*$J$3*$J$5*$T88</f>
        <v>#N/A</v>
      </c>
      <c r="BM88" s="70" t="e">
        <f aca="false">$BM$7*$J$2*$J$5*$S88</f>
        <v>#N/A</v>
      </c>
      <c r="BN88" s="70" t="e">
        <f aca="false">$BM$7*$J$3*$J$5*$T88</f>
        <v>#N/A</v>
      </c>
      <c r="BO88" s="70" t="e">
        <f aca="false">$BO$7*$J$2*$J$5*$S88</f>
        <v>#N/A</v>
      </c>
      <c r="BP88" s="70" t="e">
        <f aca="false">$BO$7*$J$3*$J$5*$T88</f>
        <v>#N/A</v>
      </c>
      <c r="BQ88" s="70" t="e">
        <f aca="false">$BQ$7*$J$2*$J$5*$S88</f>
        <v>#N/A</v>
      </c>
      <c r="BR88" s="70" t="e">
        <f aca="false">$BQ$7*$J$3*$J$5*$T88</f>
        <v>#N/A</v>
      </c>
      <c r="BS88" s="70" t="e">
        <f aca="false">$BS$7*$J$2*$J$5*$S88</f>
        <v>#N/A</v>
      </c>
      <c r="BT88" s="70" t="e">
        <f aca="false">$BS$7*$J$3*$J$5*$T88</f>
        <v>#N/A</v>
      </c>
      <c r="BU88" s="70" t="e">
        <f aca="false">$BU$7*$J$2*$J$5*$S88</f>
        <v>#N/A</v>
      </c>
      <c r="BV88" s="70" t="e">
        <f aca="false">$BU$7*$J$3*$J$5*$T88</f>
        <v>#N/A</v>
      </c>
      <c r="BW88" s="382" t="e">
        <f aca="false">SUM(AY88:BF88,BI88:BL88)</f>
        <v>#N/A</v>
      </c>
      <c r="BX88" s="383" t="e">
        <f aca="false">SUM(AY88:BF88,BI88:BL88,BS88:BV88)</f>
        <v>#N/A</v>
      </c>
      <c r="BY88" s="25" t="e">
        <f aca="false">SUM(AY88:BV88)</f>
        <v>#N/A</v>
      </c>
      <c r="BZ88" s="70" t="e">
        <f aca="false">$BZ$7*$J$2*$J$5*$N88</f>
        <v>#N/A</v>
      </c>
      <c r="CA88" s="70" t="e">
        <f aca="false">$BZ$7*$J$3*$J$5*$O88</f>
        <v>#N/A</v>
      </c>
      <c r="CB88" s="70" t="e">
        <f aca="false">$CB$7*$J$2*$J$5*$N88</f>
        <v>#N/A</v>
      </c>
      <c r="CC88" s="70" t="e">
        <f aca="false">$CB$7*$J$3*$J$5*$O88</f>
        <v>#N/A</v>
      </c>
      <c r="CD88" s="70" t="e">
        <f aca="false">$CD$7*$J$2*$J$5*$N88</f>
        <v>#N/A</v>
      </c>
      <c r="CE88" s="70" t="e">
        <f aca="false">$CD$7*$J$3*$J$5*$O88</f>
        <v>#N/A</v>
      </c>
      <c r="CF88" s="131" t="e">
        <f aca="false">SUM(BZ88:CA88)</f>
        <v>#N/A</v>
      </c>
      <c r="CG88" s="383" t="e">
        <f aca="false">SUM(BZ88:CC88)</f>
        <v>#N/A</v>
      </c>
      <c r="CH88" s="131" t="e">
        <f aca="false">SUM(BZ88:CE88)</f>
        <v>#N/A</v>
      </c>
      <c r="CI88" s="70" t="e">
        <f aca="false">$CI$7*$J$2*$J$5*$AB88</f>
        <v>#N/A</v>
      </c>
      <c r="CJ88" s="70" t="e">
        <f aca="false">$CI$7*$J$3*$J$5*$AC88</f>
        <v>#N/A</v>
      </c>
      <c r="CK88" s="70" t="e">
        <f aca="false">$CK$7*$J$2*$J$5*$AB88</f>
        <v>#N/A</v>
      </c>
      <c r="CL88" s="70" t="e">
        <f aca="false">$CK$7*$J$3*$J$5*$AC88</f>
        <v>#N/A</v>
      </c>
      <c r="CM88" s="70" t="e">
        <f aca="false">$CM$7*$J$2*$J$5*$AB88</f>
        <v>#N/A</v>
      </c>
      <c r="CN88" s="70" t="e">
        <f aca="false">$CM$7*$J$3*$J$5*$AC88</f>
        <v>#N/A</v>
      </c>
      <c r="CO88" s="70" t="e">
        <f aca="false">$CO$7*$J$2*$J$5*$AB88</f>
        <v>#N/A</v>
      </c>
      <c r="CP88" s="70" t="e">
        <f aca="false">$CO$7*$J$3*$J$5*$AC88</f>
        <v>#N/A</v>
      </c>
      <c r="CQ88" s="70" t="e">
        <f aca="false">$CQ$7*$J$2*$J$5*$AB88</f>
        <v>#N/A</v>
      </c>
      <c r="CR88" s="70" t="e">
        <f aca="false">$CQ$7*$J$3*$J$5*$AC88</f>
        <v>#N/A</v>
      </c>
      <c r="CS88" s="70" t="e">
        <f aca="false">$CS$7*$J$2*$J$5*$AB88</f>
        <v>#N/A</v>
      </c>
      <c r="CT88" s="70" t="e">
        <f aca="false">$CS$7*$J$3*$J$5*$AC88</f>
        <v>#N/A</v>
      </c>
      <c r="CU88" s="70" t="e">
        <f aca="false">$CU$7*$J$2*$J$5*$AB88</f>
        <v>#N/A</v>
      </c>
      <c r="CV88" s="70" t="e">
        <f aca="false">$CU$7*$J$3*$J$5*$AC88</f>
        <v>#N/A</v>
      </c>
      <c r="CW88" s="70" t="e">
        <f aca="false">$CW$7*$J$2*$J$5*$AB88</f>
        <v>#N/A</v>
      </c>
      <c r="CX88" s="70" t="e">
        <f aca="false">$CW$7*$J$3*$J$5*$AC88</f>
        <v>#N/A</v>
      </c>
      <c r="CY88" s="70" t="e">
        <f aca="false">$CY$7*$J$2*$J$5*$AB88</f>
        <v>#N/A</v>
      </c>
      <c r="CZ88" s="70" t="e">
        <f aca="false">$CY$7*$J$3*$J$5*$AC88</f>
        <v>#N/A</v>
      </c>
      <c r="DA88" s="70" t="e">
        <f aca="false">$DA$7*$J$2*$J$5*$AB88</f>
        <v>#N/A</v>
      </c>
      <c r="DB88" s="70" t="e">
        <f aca="false">$DA$7*$J$3*$J$5*$AC88</f>
        <v>#N/A</v>
      </c>
      <c r="DC88" s="70"/>
      <c r="DD88" s="70"/>
      <c r="DE88" s="70" t="e">
        <f aca="false">$DF$7*$J$2*$J$5*$AB88</f>
        <v>#N/A</v>
      </c>
      <c r="DF88" s="70" t="e">
        <f aca="false">$DF$7*$J$3*$J$5*$AC88</f>
        <v>#N/A</v>
      </c>
      <c r="DG88" s="70" t="e">
        <f aca="false">$DG$7*$J$2*$J$5*$AB88</f>
        <v>#N/A</v>
      </c>
      <c r="DH88" s="70" t="e">
        <f aca="false">$DG$7*$J$3*$J$5*$AC88</f>
        <v>#N/A</v>
      </c>
      <c r="DI88" s="70" t="e">
        <f aca="false">$DI$7*$J$2*$J$5*$AB88</f>
        <v>#N/A</v>
      </c>
      <c r="DJ88" s="70" t="e">
        <f aca="false">$DI$7*$J$3*$J$5*$AC88</f>
        <v>#N/A</v>
      </c>
      <c r="DK88" s="70" t="e">
        <f aca="false">$DK$7*$J$2*$J$5*$AB88</f>
        <v>#N/A</v>
      </c>
      <c r="DL88" s="70" t="e">
        <f aca="false">$DK$7*$J$3*$J$5*$AC88</f>
        <v>#N/A</v>
      </c>
      <c r="DM88" s="70" t="e">
        <f aca="false">$DM$7*$J$2*$J$5*$AB88</f>
        <v>#N/A</v>
      </c>
      <c r="DN88" s="70" t="e">
        <f aca="false">$DM$7*$J$3*$J$5*$AC88</f>
        <v>#N/A</v>
      </c>
      <c r="DO88" s="70" t="e">
        <f aca="false">$DO$7*$J$2*$J$5*$AB88</f>
        <v>#N/A</v>
      </c>
      <c r="DP88" s="70" t="e">
        <f aca="false">$DO$7*$J$3*$J$5*$AC88</f>
        <v>#N/A</v>
      </c>
      <c r="DQ88" s="70" t="e">
        <f aca="false">$DQ$7*$J$2*$J$5*$AB88</f>
        <v>#N/A</v>
      </c>
      <c r="DR88" s="70" t="e">
        <f aca="false">$DQ$7*$J$3*$J$5*$AC88</f>
        <v>#N/A</v>
      </c>
      <c r="DS88" s="131" t="e">
        <f aca="false">SUM(CI88:CR88,CW88:CX88,DG88:DH88)</f>
        <v>#N/A</v>
      </c>
      <c r="DT88" s="25" t="e">
        <f aca="false">SUM(CI88:CZ88,DC88:DL88)</f>
        <v>#N/A</v>
      </c>
      <c r="DU88" s="131" t="e">
        <f aca="false">SUM(CI88:DR88)</f>
        <v>#N/A</v>
      </c>
      <c r="DZ88" s="70" t="e">
        <f aca="false">$DZ$7*$J$2*$J$5*$AB88</f>
        <v>#N/A</v>
      </c>
      <c r="EA88" s="70" t="e">
        <f aca="false">$DZ$7*$J$3*$J$5*$AC88</f>
        <v>#N/A</v>
      </c>
      <c r="EB88" s="70" t="e">
        <f aca="false">$EB$7*$J$2*$J$5*$AB88</f>
        <v>#N/A</v>
      </c>
      <c r="EC88" s="70" t="e">
        <f aca="false">$EB$7*$J$3*$J$5*$AC88</f>
        <v>#N/A</v>
      </c>
      <c r="ED88" s="70" t="e">
        <f aca="false">$ED$7*$J$2*$J$5*$AB88</f>
        <v>#N/A</v>
      </c>
      <c r="EE88" s="70" t="e">
        <f aca="false">$ED$7*$J$3*$J$5*$AC88</f>
        <v>#N/A</v>
      </c>
      <c r="EF88" s="70" t="e">
        <f aca="false">$EF$7*$J$2*$J$5*$AB88</f>
        <v>#N/A</v>
      </c>
      <c r="EG88" s="70" t="e">
        <f aca="false">$EF$7*$J$3*$J$5*$AC88</f>
        <v>#N/A</v>
      </c>
      <c r="EH88" s="70" t="e">
        <f aca="false">$EH$7*$J$2*$J$5*$AB88</f>
        <v>#N/A</v>
      </c>
      <c r="EI88" s="70" t="e">
        <f aca="false">$EH$7*$J$3*$J$5*$AC88</f>
        <v>#N/A</v>
      </c>
      <c r="EJ88" s="70" t="e">
        <f aca="false">$EJ$7*$J$2*$J$5*$AB88</f>
        <v>#N/A</v>
      </c>
      <c r="EK88" s="70" t="e">
        <f aca="false">$EJ$7*$J$3*$J$5*$AC88</f>
        <v>#N/A</v>
      </c>
      <c r="EL88" s="70" t="e">
        <f aca="false">$EL$7*$J$2*$J$5*$AB88</f>
        <v>#N/A</v>
      </c>
      <c r="EM88" s="70" t="e">
        <f aca="false">$EL$7*$J$3*$J$5*$AC88</f>
        <v>#N/A</v>
      </c>
      <c r="EN88" s="131" t="e">
        <f aca="false">SUM(EB88:EC88)</f>
        <v>#N/A</v>
      </c>
      <c r="EO88" s="25" t="e">
        <f aca="false">SUM(EB88:EE88,EJ88:EM88)</f>
        <v>#N/A</v>
      </c>
      <c r="EP88" s="25" t="e">
        <f aca="false">SUM(DZ88:EM88)</f>
        <v>#N/A</v>
      </c>
    </row>
    <row r="89" customFormat="false" ht="11.25" hidden="false" customHeight="false" outlineLevel="0" collapsed="false">
      <c r="A89" s="51" t="e">
        <f aca="false">VLOOKUP($D89,Curves!$A$2:$I$1700,9)</f>
        <v>#N/A</v>
      </c>
      <c r="B89" s="83" t="e">
        <f aca="false">(1+($A89/2))^(-2*($D89-$A$1)/365.25)</f>
        <v>#N/A</v>
      </c>
      <c r="C89" s="83" t="n">
        <f aca="false">D90-D89</f>
        <v>31</v>
      </c>
      <c r="D89" s="374" t="n">
        <v>39356</v>
      </c>
      <c r="E89" s="375" t="e">
        <f aca="false">VLOOKUP($D89,Curves!$A$2:$H$1700,2)*$B89</f>
        <v>#N/A</v>
      </c>
      <c r="F89" s="51" t="e">
        <f aca="false">VLOOKUP($D89,Curves!$A$2:$H$1700,3)*$B89</f>
        <v>#N/A</v>
      </c>
      <c r="G89" s="51" t="e">
        <f aca="false">VLOOKUP($D89,Curves!$A$2:$H$1700,7)*$B89</f>
        <v>#N/A</v>
      </c>
      <c r="H89" s="51" t="e">
        <f aca="false">VLOOKUP($D89,Curves!$A$2:$H$1700,5)*$B89</f>
        <v>#N/A</v>
      </c>
      <c r="I89" s="51" t="e">
        <f aca="false">VLOOKUP($D89,Curves!$A$2:$H$1700,4)*$B89</f>
        <v>#N/A</v>
      </c>
      <c r="J89" s="376" t="e">
        <f aca="false">VLOOKUP($D89,Curves!$A$2:$H$1700,8)*$B89</f>
        <v>#N/A</v>
      </c>
      <c r="K89" s="51" t="e">
        <f aca="false">($E89+$I89)*$J$5+$J$4</f>
        <v>#N/A</v>
      </c>
      <c r="L89" s="377" t="e">
        <f aca="false">VLOOKUP($D89,Curves!$N$2:$T$2600,2)*$B89</f>
        <v>#N/A</v>
      </c>
      <c r="M89" s="241" t="e">
        <f aca="false">VLOOKUP($D89,Curves!$N$2:$T$2600,3)*$B89</f>
        <v>#N/A</v>
      </c>
      <c r="N89" s="378" t="e">
        <f aca="false">IF($K89&lt;$L89,1,0)</f>
        <v>#N/A</v>
      </c>
      <c r="O89" s="379" t="e">
        <f aca="false">IF($K89&lt;$M89,1,0)</f>
        <v>#N/A</v>
      </c>
      <c r="P89" s="375" t="e">
        <f aca="false">($E89+J89)*$J$5+$J$4</f>
        <v>#N/A</v>
      </c>
      <c r="Q89" s="377" t="e">
        <f aca="false">VLOOKUP($D89,Curves!$N$2:$T$2600,4)*$B89</f>
        <v>#N/A</v>
      </c>
      <c r="R89" s="241" t="e">
        <f aca="false">VLOOKUP($D89,Curves!$N$2:$T$2600,5)*$B89</f>
        <v>#N/A</v>
      </c>
      <c r="S89" s="378" t="e">
        <f aca="false">IF($P89&lt;$Q89,1,0)</f>
        <v>#N/A</v>
      </c>
      <c r="T89" s="379" t="e">
        <f aca="false">IF($P89&lt;$R89,1,0)</f>
        <v>#N/A</v>
      </c>
      <c r="U89" s="380" t="e">
        <f aca="false">($E89+G89)*$J$5+$J$4</f>
        <v>#N/A</v>
      </c>
      <c r="V89" s="380" t="e">
        <f aca="false">($E89+H89)*$J$5+$J$4</f>
        <v>#N/A</v>
      </c>
      <c r="W89" s="380" t="e">
        <f aca="false">($E89+I89)*$J$5+$J$4</f>
        <v>#N/A</v>
      </c>
      <c r="X89" s="269" t="e">
        <f aca="false">VLOOKUP($D89,[5]CurveFetch!$D$8:$S$13000,16,0)*$B89</f>
        <v>#N/A</v>
      </c>
      <c r="Y89" s="241" t="e">
        <f aca="false">VLOOKUP($D89,Curves!$N$2:$T$2600,7)*$B89</f>
        <v>#N/A</v>
      </c>
      <c r="Z89" s="381" t="e">
        <f aca="false">IF($U89&lt;$X89,1,0)</f>
        <v>#N/A</v>
      </c>
      <c r="AA89" s="378" t="e">
        <f aca="false">IF($U89&lt;$Y89,1,0)</f>
        <v>#N/A</v>
      </c>
      <c r="AB89" s="378" t="e">
        <f aca="false">IF($V89&lt;$X89,1,0)</f>
        <v>#N/A</v>
      </c>
      <c r="AC89" s="378" t="e">
        <f aca="false">IF($V89&lt;$X89,1,0)</f>
        <v>#N/A</v>
      </c>
      <c r="AD89" s="378" t="e">
        <f aca="false">IF($W89&lt;$X89,1,0)</f>
        <v>#N/A</v>
      </c>
      <c r="AE89" s="379" t="e">
        <f aca="false">IF($W89&lt;$Y89,1,0)</f>
        <v>#N/A</v>
      </c>
      <c r="AF89" s="70" t="e">
        <f aca="false">$AF$7*$J$2*$J$5*$N89</f>
        <v>#N/A</v>
      </c>
      <c r="AG89" s="70" t="e">
        <f aca="false">$AF$7*$J$2*$J$5*$O89</f>
        <v>#N/A</v>
      </c>
      <c r="AH89" s="70" t="e">
        <f aca="false">$AH$7*$J$2*$J$5*$N89</f>
        <v>#N/A</v>
      </c>
      <c r="AI89" s="70" t="e">
        <f aca="false">$AH$7*$J$2*$J$5*$O89</f>
        <v>#N/A</v>
      </c>
      <c r="AJ89" s="70" t="e">
        <f aca="false">$AJ$7*$J$2*$J$5*$N89</f>
        <v>#N/A</v>
      </c>
      <c r="AK89" s="70" t="e">
        <f aca="false">$AJ$7*$J$2*$J$5*$O89</f>
        <v>#N/A</v>
      </c>
      <c r="AL89" s="70" t="e">
        <f aca="false">$AL$7*$J$2*$J$5*$N89</f>
        <v>#N/A</v>
      </c>
      <c r="AM89" s="70" t="e">
        <f aca="false">$AL$7*$J$3*$J$5*$O89</f>
        <v>#N/A</v>
      </c>
      <c r="AN89" s="70" t="e">
        <f aca="false">$AN$7*$J$2*$J$5*$N89</f>
        <v>#N/A</v>
      </c>
      <c r="AO89" s="70" t="e">
        <f aca="false">$AN$7*$J$3*$J$5*$O89</f>
        <v>#N/A</v>
      </c>
      <c r="AP89" s="70" t="e">
        <f aca="false">$AP$7*$J$2*$J$5*$N89</f>
        <v>#N/A</v>
      </c>
      <c r="AQ89" s="70" t="e">
        <f aca="false">$AN$7*$J$3*$J$5*$O89</f>
        <v>#N/A</v>
      </c>
      <c r="AR89" s="70" t="e">
        <f aca="false">$AR$7*$J$2*$J$5*$N89</f>
        <v>#N/A</v>
      </c>
      <c r="AS89" s="70" t="e">
        <f aca="false">$AR$7*$J$3*$J$5*$O89</f>
        <v>#N/A</v>
      </c>
      <c r="AT89" s="70" t="e">
        <f aca="false">$AT$7*$J$2*$J$5*$N89</f>
        <v>#N/A</v>
      </c>
      <c r="AU89" s="70" t="e">
        <f aca="false">$AT$7*$J$3*$J$5*$O89</f>
        <v>#N/A</v>
      </c>
      <c r="AV89" s="131" t="e">
        <f aca="false">SUM(AF89:AG89,AL89:AM89,AP89:AQ89)</f>
        <v>#N/A</v>
      </c>
      <c r="AW89" s="158" t="e">
        <f aca="false">SUM(AF89:AM89,AP89:AU89)</f>
        <v>#N/A</v>
      </c>
      <c r="AX89" s="131" t="e">
        <f aca="false">SUM(AF89:AU89)</f>
        <v>#N/A</v>
      </c>
      <c r="AY89" s="70" t="e">
        <f aca="false">$AY$7*$J$2*$J$5*$S89</f>
        <v>#N/A</v>
      </c>
      <c r="AZ89" s="70" t="e">
        <f aca="false">$AY$7*$J$3*$J$5*$T89</f>
        <v>#N/A</v>
      </c>
      <c r="BA89" s="70" t="e">
        <f aca="false">$BA$7*$J$2*$J$5*$S89</f>
        <v>#N/A</v>
      </c>
      <c r="BB89" s="70" t="e">
        <f aca="false">$BA$7*$J$3*$J$5*$T89</f>
        <v>#N/A</v>
      </c>
      <c r="BC89" s="70" t="e">
        <f aca="false">$BC$7*$J$2*$J$5*$S89</f>
        <v>#N/A</v>
      </c>
      <c r="BD89" s="70" t="e">
        <f aca="false">$BC$7*$J$3*$J$5*$T89</f>
        <v>#N/A</v>
      </c>
      <c r="BE89" s="70" t="e">
        <f aca="false">$BE$7*$J$2*$J$5*$S89</f>
        <v>#N/A</v>
      </c>
      <c r="BF89" s="70" t="e">
        <f aca="false">$BE$7*$J$3*$J$5*$T89</f>
        <v>#N/A</v>
      </c>
      <c r="BG89" s="70" t="e">
        <f aca="false">$BG$7*$J$2*$J$5*$S89</f>
        <v>#N/A</v>
      </c>
      <c r="BH89" s="70" t="e">
        <f aca="false">$BG$7*$J$3*$J$5*$T89</f>
        <v>#N/A</v>
      </c>
      <c r="BI89" s="70" t="e">
        <f aca="false">$BI$7*$J$2*$J$5*$S89</f>
        <v>#N/A</v>
      </c>
      <c r="BJ89" s="70" t="e">
        <f aca="false">$BI$7*$J$3*$J$5*$T89</f>
        <v>#N/A</v>
      </c>
      <c r="BK89" s="70" t="e">
        <f aca="false">$BK$7*$J$2*$J$5*$S89</f>
        <v>#N/A</v>
      </c>
      <c r="BL89" s="70" t="e">
        <f aca="false">$BK$7*$J$3*$J$5*$T89</f>
        <v>#N/A</v>
      </c>
      <c r="BM89" s="70" t="e">
        <f aca="false">$BM$7*$J$2*$J$5*$S89</f>
        <v>#N/A</v>
      </c>
      <c r="BN89" s="70" t="e">
        <f aca="false">$BM$7*$J$3*$J$5*$T89</f>
        <v>#N/A</v>
      </c>
      <c r="BO89" s="70" t="e">
        <f aca="false">$BO$7*$J$2*$J$5*$S89</f>
        <v>#N/A</v>
      </c>
      <c r="BP89" s="70" t="e">
        <f aca="false">$BO$7*$J$3*$J$5*$T89</f>
        <v>#N/A</v>
      </c>
      <c r="BQ89" s="70" t="e">
        <f aca="false">$BQ$7*$J$2*$J$5*$S89</f>
        <v>#N/A</v>
      </c>
      <c r="BR89" s="70" t="e">
        <f aca="false">$BQ$7*$J$3*$J$5*$T89</f>
        <v>#N/A</v>
      </c>
      <c r="BS89" s="70" t="e">
        <f aca="false">$BS$7*$J$2*$J$5*$S89</f>
        <v>#N/A</v>
      </c>
      <c r="BT89" s="70" t="e">
        <f aca="false">$BS$7*$J$3*$J$5*$T89</f>
        <v>#N/A</v>
      </c>
      <c r="BU89" s="70" t="e">
        <f aca="false">$BU$7*$J$2*$J$5*$S89</f>
        <v>#N/A</v>
      </c>
      <c r="BV89" s="70" t="e">
        <f aca="false">$BU$7*$J$3*$J$5*$T89</f>
        <v>#N/A</v>
      </c>
      <c r="BW89" s="382" t="e">
        <f aca="false">SUM(AY89:BF89,BI89:BL89)</f>
        <v>#N/A</v>
      </c>
      <c r="BX89" s="383" t="e">
        <f aca="false">SUM(AY89:BF89,BI89:BL89,BS89:BV89)</f>
        <v>#N/A</v>
      </c>
      <c r="BY89" s="25" t="e">
        <f aca="false">SUM(AY89:BV89)</f>
        <v>#N/A</v>
      </c>
      <c r="BZ89" s="70" t="e">
        <f aca="false">$BZ$7*$J$2*$J$5*$N89</f>
        <v>#N/A</v>
      </c>
      <c r="CA89" s="70" t="e">
        <f aca="false">$BZ$7*$J$3*$J$5*$O89</f>
        <v>#N/A</v>
      </c>
      <c r="CB89" s="70" t="e">
        <f aca="false">$CB$7*$J$2*$J$5*$N89</f>
        <v>#N/A</v>
      </c>
      <c r="CC89" s="70" t="e">
        <f aca="false">$CB$7*$J$3*$J$5*$O89</f>
        <v>#N/A</v>
      </c>
      <c r="CD89" s="70" t="e">
        <f aca="false">$CD$7*$J$2*$J$5*$N89</f>
        <v>#N/A</v>
      </c>
      <c r="CE89" s="70" t="e">
        <f aca="false">$CD$7*$J$3*$J$5*$O89</f>
        <v>#N/A</v>
      </c>
      <c r="CF89" s="131" t="e">
        <f aca="false">SUM(BZ89:CA89)</f>
        <v>#N/A</v>
      </c>
      <c r="CG89" s="383" t="e">
        <f aca="false">SUM(BZ89:CC89)</f>
        <v>#N/A</v>
      </c>
      <c r="CH89" s="131" t="e">
        <f aca="false">SUM(BZ89:CE89)</f>
        <v>#N/A</v>
      </c>
      <c r="CI89" s="70" t="e">
        <f aca="false">$CI$7*$J$2*$J$5*$AB89</f>
        <v>#N/A</v>
      </c>
      <c r="CJ89" s="70" t="e">
        <f aca="false">$CI$7*$J$3*$J$5*$AC89</f>
        <v>#N/A</v>
      </c>
      <c r="CK89" s="70" t="e">
        <f aca="false">$CK$7*$J$2*$J$5*$AB89</f>
        <v>#N/A</v>
      </c>
      <c r="CL89" s="70" t="e">
        <f aca="false">$CK$7*$J$3*$J$5*$AC89</f>
        <v>#N/A</v>
      </c>
      <c r="CM89" s="70" t="e">
        <f aca="false">$CM$7*$J$2*$J$5*$AB89</f>
        <v>#N/A</v>
      </c>
      <c r="CN89" s="70" t="e">
        <f aca="false">$CM$7*$J$3*$J$5*$AC89</f>
        <v>#N/A</v>
      </c>
      <c r="CO89" s="70" t="e">
        <f aca="false">$CO$7*$J$2*$J$5*$AB89</f>
        <v>#N/A</v>
      </c>
      <c r="CP89" s="70" t="e">
        <f aca="false">$CO$7*$J$3*$J$5*$AC89</f>
        <v>#N/A</v>
      </c>
      <c r="CQ89" s="70" t="e">
        <f aca="false">$CQ$7*$J$2*$J$5*$AB89</f>
        <v>#N/A</v>
      </c>
      <c r="CR89" s="70" t="e">
        <f aca="false">$CQ$7*$J$3*$J$5*$AC89</f>
        <v>#N/A</v>
      </c>
      <c r="CS89" s="70" t="e">
        <f aca="false">$CS$7*$J$2*$J$5*$AB89</f>
        <v>#N/A</v>
      </c>
      <c r="CT89" s="70" t="e">
        <f aca="false">$CS$7*$J$3*$J$5*$AC89</f>
        <v>#N/A</v>
      </c>
      <c r="CU89" s="70" t="e">
        <f aca="false">$CU$7*$J$2*$J$5*$AB89</f>
        <v>#N/A</v>
      </c>
      <c r="CV89" s="70" t="e">
        <f aca="false">$CU$7*$J$3*$J$5*$AC89</f>
        <v>#N/A</v>
      </c>
      <c r="CW89" s="70" t="e">
        <f aca="false">$CW$7*$J$2*$J$5*$AB89</f>
        <v>#N/A</v>
      </c>
      <c r="CX89" s="70" t="e">
        <f aca="false">$CW$7*$J$3*$J$5*$AC89</f>
        <v>#N/A</v>
      </c>
      <c r="CY89" s="70" t="e">
        <f aca="false">$CY$7*$J$2*$J$5*$AB89</f>
        <v>#N/A</v>
      </c>
      <c r="CZ89" s="70" t="e">
        <f aca="false">$CY$7*$J$3*$J$5*$AC89</f>
        <v>#N/A</v>
      </c>
      <c r="DA89" s="70" t="e">
        <f aca="false">$DA$7*$J$2*$J$5*$AB89</f>
        <v>#N/A</v>
      </c>
      <c r="DB89" s="70" t="e">
        <f aca="false">$DA$7*$J$3*$J$5*$AC89</f>
        <v>#N/A</v>
      </c>
      <c r="DC89" s="70"/>
      <c r="DD89" s="70"/>
      <c r="DE89" s="70" t="e">
        <f aca="false">$DF$7*$J$2*$J$5*$AB89</f>
        <v>#N/A</v>
      </c>
      <c r="DF89" s="70" t="e">
        <f aca="false">$DF$7*$J$3*$J$5*$AC89</f>
        <v>#N/A</v>
      </c>
      <c r="DG89" s="70" t="e">
        <f aca="false">$DG$7*$J$2*$J$5*$AB89</f>
        <v>#N/A</v>
      </c>
      <c r="DH89" s="70" t="e">
        <f aca="false">$DG$7*$J$3*$J$5*$AC89</f>
        <v>#N/A</v>
      </c>
      <c r="DI89" s="70" t="e">
        <f aca="false">$DI$7*$J$2*$J$5*$AB89</f>
        <v>#N/A</v>
      </c>
      <c r="DJ89" s="70" t="e">
        <f aca="false">$DI$7*$J$3*$J$5*$AC89</f>
        <v>#N/A</v>
      </c>
      <c r="DK89" s="70" t="e">
        <f aca="false">$DK$7*$J$2*$J$5*$AB89</f>
        <v>#N/A</v>
      </c>
      <c r="DL89" s="70" t="e">
        <f aca="false">$DK$7*$J$3*$J$5*$AC89</f>
        <v>#N/A</v>
      </c>
      <c r="DM89" s="70" t="e">
        <f aca="false">$DM$7*$J$2*$J$5*$AB89</f>
        <v>#N/A</v>
      </c>
      <c r="DN89" s="70" t="e">
        <f aca="false">$DM$7*$J$3*$J$5*$AC89</f>
        <v>#N/A</v>
      </c>
      <c r="DO89" s="70" t="e">
        <f aca="false">$DO$7*$J$2*$J$5*$AB89</f>
        <v>#N/A</v>
      </c>
      <c r="DP89" s="70" t="e">
        <f aca="false">$DO$7*$J$3*$J$5*$AC89</f>
        <v>#N/A</v>
      </c>
      <c r="DQ89" s="70" t="e">
        <f aca="false">$DQ$7*$J$2*$J$5*$AB89</f>
        <v>#N/A</v>
      </c>
      <c r="DR89" s="70" t="e">
        <f aca="false">$DQ$7*$J$3*$J$5*$AC89</f>
        <v>#N/A</v>
      </c>
      <c r="DS89" s="131" t="e">
        <f aca="false">SUM(CI89:CR89,CW89:CX89,DG89:DH89)</f>
        <v>#N/A</v>
      </c>
      <c r="DT89" s="25" t="e">
        <f aca="false">SUM(CI89:CZ89,DC89:DL89)</f>
        <v>#N/A</v>
      </c>
      <c r="DU89" s="131" t="e">
        <f aca="false">SUM(CI89:DR89)</f>
        <v>#N/A</v>
      </c>
      <c r="DZ89" s="70" t="e">
        <f aca="false">$DZ$7*$J$2*$J$5*$AB89</f>
        <v>#N/A</v>
      </c>
      <c r="EA89" s="70" t="e">
        <f aca="false">$DZ$7*$J$3*$J$5*$AC89</f>
        <v>#N/A</v>
      </c>
      <c r="EB89" s="70" t="e">
        <f aca="false">$EB$7*$J$2*$J$5*$AB89</f>
        <v>#N/A</v>
      </c>
      <c r="EC89" s="70" t="e">
        <f aca="false">$EB$7*$J$3*$J$5*$AC89</f>
        <v>#N/A</v>
      </c>
      <c r="ED89" s="70" t="e">
        <f aca="false">$ED$7*$J$2*$J$5*$AB89</f>
        <v>#N/A</v>
      </c>
      <c r="EE89" s="70" t="e">
        <f aca="false">$ED$7*$J$3*$J$5*$AC89</f>
        <v>#N/A</v>
      </c>
      <c r="EF89" s="70" t="e">
        <f aca="false">$EF$7*$J$2*$J$5*$AB89</f>
        <v>#N/A</v>
      </c>
      <c r="EG89" s="70" t="e">
        <f aca="false">$EF$7*$J$3*$J$5*$AC89</f>
        <v>#N/A</v>
      </c>
      <c r="EH89" s="70" t="e">
        <f aca="false">$EH$7*$J$2*$J$5*$AB89</f>
        <v>#N/A</v>
      </c>
      <c r="EI89" s="70" t="e">
        <f aca="false">$EH$7*$J$3*$J$5*$AC89</f>
        <v>#N/A</v>
      </c>
      <c r="EJ89" s="70" t="e">
        <f aca="false">$EJ$7*$J$2*$J$5*$AB89</f>
        <v>#N/A</v>
      </c>
      <c r="EK89" s="70" t="e">
        <f aca="false">$EJ$7*$J$3*$J$5*$AC89</f>
        <v>#N/A</v>
      </c>
      <c r="EL89" s="70" t="e">
        <f aca="false">$EL$7*$J$2*$J$5*$AB89</f>
        <v>#N/A</v>
      </c>
      <c r="EM89" s="70" t="e">
        <f aca="false">$EL$7*$J$3*$J$5*$AC89</f>
        <v>#N/A</v>
      </c>
      <c r="EN89" s="131" t="e">
        <f aca="false">SUM(EB89:EC89)</f>
        <v>#N/A</v>
      </c>
      <c r="EO89" s="25" t="e">
        <f aca="false">SUM(EB89:EE89,EJ89:EM89)</f>
        <v>#N/A</v>
      </c>
      <c r="EP89" s="25" t="e">
        <f aca="false">SUM(DZ89:EM89)</f>
        <v>#N/A</v>
      </c>
    </row>
    <row r="90" customFormat="false" ht="11.25" hidden="false" customHeight="false" outlineLevel="0" collapsed="false">
      <c r="A90" s="51" t="e">
        <f aca="false">VLOOKUP($D90,Curves!$A$2:$I$1700,9)</f>
        <v>#N/A</v>
      </c>
      <c r="B90" s="83" t="e">
        <f aca="false">(1+($A90/2))^(-2*($D90-$A$1)/365.25)</f>
        <v>#N/A</v>
      </c>
      <c r="C90" s="83" t="n">
        <f aca="false">D91-D90</f>
        <v>30</v>
      </c>
      <c r="D90" s="374" t="n">
        <v>39387</v>
      </c>
      <c r="E90" s="375" t="e">
        <f aca="false">VLOOKUP($D90,Curves!$A$2:$H$1700,2)*$B90</f>
        <v>#N/A</v>
      </c>
      <c r="F90" s="51" t="e">
        <f aca="false">VLOOKUP($D90,Curves!$A$2:$H$1700,3)*$B90</f>
        <v>#N/A</v>
      </c>
      <c r="G90" s="51" t="e">
        <f aca="false">VLOOKUP($D90,Curves!$A$2:$H$1700,7)*$B90</f>
        <v>#N/A</v>
      </c>
      <c r="H90" s="51" t="e">
        <f aca="false">VLOOKUP($D90,Curves!$A$2:$H$1700,5)*$B90</f>
        <v>#N/A</v>
      </c>
      <c r="I90" s="51" t="e">
        <f aca="false">VLOOKUP($D90,Curves!$A$2:$H$1700,4)*$B90</f>
        <v>#N/A</v>
      </c>
      <c r="J90" s="376" t="e">
        <f aca="false">VLOOKUP($D90,Curves!$A$2:$H$1700,8)*$B90</f>
        <v>#N/A</v>
      </c>
      <c r="K90" s="51" t="e">
        <f aca="false">($E90+$I90)*$J$5+$J$4</f>
        <v>#N/A</v>
      </c>
      <c r="L90" s="377" t="e">
        <f aca="false">VLOOKUP($D90,Curves!$N$2:$T$2600,2)*$B90</f>
        <v>#N/A</v>
      </c>
      <c r="M90" s="241" t="e">
        <f aca="false">VLOOKUP($D90,Curves!$N$2:$T$2600,3)*$B90</f>
        <v>#N/A</v>
      </c>
      <c r="N90" s="378" t="e">
        <f aca="false">IF($K90&lt;$L90,1,0)</f>
        <v>#N/A</v>
      </c>
      <c r="O90" s="379" t="e">
        <f aca="false">IF($K90&lt;$M90,1,0)</f>
        <v>#N/A</v>
      </c>
      <c r="P90" s="375" t="e">
        <f aca="false">($E90+J90)*$J$5+$J$4</f>
        <v>#N/A</v>
      </c>
      <c r="Q90" s="377" t="e">
        <f aca="false">VLOOKUP($D90,Curves!$N$2:$T$2600,4)*$B90</f>
        <v>#N/A</v>
      </c>
      <c r="R90" s="241" t="e">
        <f aca="false">VLOOKUP($D90,Curves!$N$2:$T$2600,5)*$B90</f>
        <v>#N/A</v>
      </c>
      <c r="S90" s="378" t="e">
        <f aca="false">IF($P90&lt;$Q90,1,0)</f>
        <v>#N/A</v>
      </c>
      <c r="T90" s="379" t="e">
        <f aca="false">IF($P90&lt;$R90,1,0)</f>
        <v>#N/A</v>
      </c>
      <c r="U90" s="380" t="e">
        <f aca="false">($E90+G90)*$J$5+$J$4</f>
        <v>#N/A</v>
      </c>
      <c r="V90" s="380" t="e">
        <f aca="false">($E90+H90)*$J$5+$J$4</f>
        <v>#N/A</v>
      </c>
      <c r="W90" s="380" t="e">
        <f aca="false">($E90+I90)*$J$5+$J$4</f>
        <v>#N/A</v>
      </c>
      <c r="X90" s="269" t="e">
        <f aca="false">VLOOKUP($D90,[5]CurveFetch!$D$8:$S$13000,16,0)*$B90</f>
        <v>#N/A</v>
      </c>
      <c r="Y90" s="241" t="e">
        <f aca="false">VLOOKUP($D90,Curves!$N$2:$T$2600,7)*$B90</f>
        <v>#N/A</v>
      </c>
      <c r="Z90" s="381" t="e">
        <f aca="false">IF($U90&lt;$X90,1,0)</f>
        <v>#N/A</v>
      </c>
      <c r="AA90" s="378" t="e">
        <f aca="false">IF($U90&lt;$Y90,1,0)</f>
        <v>#N/A</v>
      </c>
      <c r="AB90" s="378" t="e">
        <f aca="false">IF($V90&lt;$X90,1,0)</f>
        <v>#N/A</v>
      </c>
      <c r="AC90" s="378" t="e">
        <f aca="false">IF($V90&lt;$X90,1,0)</f>
        <v>#N/A</v>
      </c>
      <c r="AD90" s="378" t="e">
        <f aca="false">IF($W90&lt;$X90,1,0)</f>
        <v>#N/A</v>
      </c>
      <c r="AE90" s="379" t="e">
        <f aca="false">IF($W90&lt;$Y90,1,0)</f>
        <v>#N/A</v>
      </c>
      <c r="AF90" s="70" t="e">
        <f aca="false">$AF$7*$J$2*$J$5*$N90</f>
        <v>#N/A</v>
      </c>
      <c r="AG90" s="70" t="e">
        <f aca="false">$AF$7*$J$2*$J$5*$O90</f>
        <v>#N/A</v>
      </c>
      <c r="AH90" s="70" t="e">
        <f aca="false">$AH$7*$J$2*$J$5*$N90</f>
        <v>#N/A</v>
      </c>
      <c r="AI90" s="70" t="e">
        <f aca="false">$AH$7*$J$2*$J$5*$O90</f>
        <v>#N/A</v>
      </c>
      <c r="AJ90" s="70" t="e">
        <f aca="false">$AJ$7*$J$2*$J$5*$N90</f>
        <v>#N/A</v>
      </c>
      <c r="AK90" s="70" t="e">
        <f aca="false">$AJ$7*$J$2*$J$5*$O90</f>
        <v>#N/A</v>
      </c>
      <c r="AL90" s="70" t="e">
        <f aca="false">$AL$7*$J$2*$J$5*$N90</f>
        <v>#N/A</v>
      </c>
      <c r="AM90" s="70" t="e">
        <f aca="false">$AL$7*$J$3*$J$5*$O90</f>
        <v>#N/A</v>
      </c>
      <c r="AN90" s="70" t="e">
        <f aca="false">$AN$7*$J$2*$J$5*$N90</f>
        <v>#N/A</v>
      </c>
      <c r="AO90" s="70" t="e">
        <f aca="false">$AN$7*$J$3*$J$5*$O90</f>
        <v>#N/A</v>
      </c>
      <c r="AP90" s="70" t="e">
        <f aca="false">$AP$7*$J$2*$J$5*$N90</f>
        <v>#N/A</v>
      </c>
      <c r="AQ90" s="70" t="e">
        <f aca="false">$AN$7*$J$3*$J$5*$O90</f>
        <v>#N/A</v>
      </c>
      <c r="AR90" s="70" t="e">
        <f aca="false">$AR$7*$J$2*$J$5*$N90</f>
        <v>#N/A</v>
      </c>
      <c r="AS90" s="70" t="e">
        <f aca="false">$AR$7*$J$3*$J$5*$O90</f>
        <v>#N/A</v>
      </c>
      <c r="AT90" s="70" t="e">
        <f aca="false">$AT$7*$J$2*$J$5*$N90</f>
        <v>#N/A</v>
      </c>
      <c r="AU90" s="70" t="e">
        <f aca="false">$AT$7*$J$3*$J$5*$O90</f>
        <v>#N/A</v>
      </c>
      <c r="AV90" s="131" t="e">
        <f aca="false">SUM(AF90:AG90,AL90:AM90,AP90:AQ90)</f>
        <v>#N/A</v>
      </c>
      <c r="AW90" s="158" t="e">
        <f aca="false">SUM(AF90:AM90,AP90:AU90)</f>
        <v>#N/A</v>
      </c>
      <c r="AX90" s="131" t="e">
        <f aca="false">SUM(AF90:AU90)</f>
        <v>#N/A</v>
      </c>
      <c r="AY90" s="70" t="e">
        <f aca="false">$AY$7*$J$2*$J$5*$S90</f>
        <v>#N/A</v>
      </c>
      <c r="AZ90" s="70" t="e">
        <f aca="false">$AY$7*$J$3*$J$5*$T90</f>
        <v>#N/A</v>
      </c>
      <c r="BA90" s="70" t="e">
        <f aca="false">$BA$7*$J$2*$J$5*$S90</f>
        <v>#N/A</v>
      </c>
      <c r="BB90" s="70" t="e">
        <f aca="false">$BA$7*$J$3*$J$5*$T90</f>
        <v>#N/A</v>
      </c>
      <c r="BC90" s="70" t="e">
        <f aca="false">$BC$7*$J$2*$J$5*$S90</f>
        <v>#N/A</v>
      </c>
      <c r="BD90" s="70" t="e">
        <f aca="false">$BC$7*$J$3*$J$5*$T90</f>
        <v>#N/A</v>
      </c>
      <c r="BE90" s="70" t="e">
        <f aca="false">$BE$7*$J$2*$J$5*$S90</f>
        <v>#N/A</v>
      </c>
      <c r="BF90" s="70" t="e">
        <f aca="false">$BE$7*$J$3*$J$5*$T90</f>
        <v>#N/A</v>
      </c>
      <c r="BG90" s="70" t="e">
        <f aca="false">$BG$7*$J$2*$J$5*$S90</f>
        <v>#N/A</v>
      </c>
      <c r="BH90" s="70" t="e">
        <f aca="false">$BG$7*$J$3*$J$5*$T90</f>
        <v>#N/A</v>
      </c>
      <c r="BI90" s="70" t="e">
        <f aca="false">$BI$7*$J$2*$J$5*$S90</f>
        <v>#N/A</v>
      </c>
      <c r="BJ90" s="70" t="e">
        <f aca="false">$BI$7*$J$3*$J$5*$T90</f>
        <v>#N/A</v>
      </c>
      <c r="BK90" s="70" t="e">
        <f aca="false">$BK$7*$J$2*$J$5*$S90</f>
        <v>#N/A</v>
      </c>
      <c r="BL90" s="70" t="e">
        <f aca="false">$BK$7*$J$3*$J$5*$T90</f>
        <v>#N/A</v>
      </c>
      <c r="BM90" s="70" t="e">
        <f aca="false">$BM$7*$J$2*$J$5*$S90</f>
        <v>#N/A</v>
      </c>
      <c r="BN90" s="70" t="e">
        <f aca="false">$BM$7*$J$3*$J$5*$T90</f>
        <v>#N/A</v>
      </c>
      <c r="BO90" s="70" t="e">
        <f aca="false">$BO$7*$J$2*$J$5*$S90</f>
        <v>#N/A</v>
      </c>
      <c r="BP90" s="70" t="e">
        <f aca="false">$BO$7*$J$3*$J$5*$T90</f>
        <v>#N/A</v>
      </c>
      <c r="BQ90" s="70" t="e">
        <f aca="false">$BQ$7*$J$2*$J$5*$S90</f>
        <v>#N/A</v>
      </c>
      <c r="BR90" s="70" t="e">
        <f aca="false">$BQ$7*$J$3*$J$5*$T90</f>
        <v>#N/A</v>
      </c>
      <c r="BS90" s="70" t="e">
        <f aca="false">$BS$7*$J$2*$J$5*$S90</f>
        <v>#N/A</v>
      </c>
      <c r="BT90" s="70" t="e">
        <f aca="false">$BS$7*$J$3*$J$5*$T90</f>
        <v>#N/A</v>
      </c>
      <c r="BU90" s="70" t="e">
        <f aca="false">$BU$7*$J$2*$J$5*$S90</f>
        <v>#N/A</v>
      </c>
      <c r="BV90" s="70" t="e">
        <f aca="false">$BU$7*$J$3*$J$5*$T90</f>
        <v>#N/A</v>
      </c>
      <c r="BW90" s="382" t="e">
        <f aca="false">SUM(AY90:BF90,BI90:BL90)</f>
        <v>#N/A</v>
      </c>
      <c r="BX90" s="383" t="e">
        <f aca="false">SUM(AY90:BF90,BI90:BL90,BS90:BV90)</f>
        <v>#N/A</v>
      </c>
      <c r="BY90" s="25" t="e">
        <f aca="false">SUM(AY90:BV90)</f>
        <v>#N/A</v>
      </c>
      <c r="BZ90" s="70" t="e">
        <f aca="false">$BZ$7*$J$2*$J$5*$N90</f>
        <v>#N/A</v>
      </c>
      <c r="CA90" s="70" t="e">
        <f aca="false">$BZ$7*$J$3*$J$5*$O90</f>
        <v>#N/A</v>
      </c>
      <c r="CB90" s="70" t="e">
        <f aca="false">$CB$7*$J$2*$J$5*$N90</f>
        <v>#N/A</v>
      </c>
      <c r="CC90" s="70" t="e">
        <f aca="false">$CB$7*$J$3*$J$5*$O90</f>
        <v>#N/A</v>
      </c>
      <c r="CD90" s="70" t="e">
        <f aca="false">$CD$7*$J$2*$J$5*$N90</f>
        <v>#N/A</v>
      </c>
      <c r="CE90" s="70" t="e">
        <f aca="false">$CD$7*$J$3*$J$5*$O90</f>
        <v>#N/A</v>
      </c>
      <c r="CF90" s="131" t="e">
        <f aca="false">SUM(BZ90:CA90)</f>
        <v>#N/A</v>
      </c>
      <c r="CG90" s="383" t="e">
        <f aca="false">SUM(BZ90:CC90)</f>
        <v>#N/A</v>
      </c>
      <c r="CH90" s="131" t="e">
        <f aca="false">SUM(BZ90:CE90)</f>
        <v>#N/A</v>
      </c>
      <c r="CI90" s="70" t="e">
        <f aca="false">$CI$7*$J$2*$J$5*$AB90</f>
        <v>#N/A</v>
      </c>
      <c r="CJ90" s="70" t="e">
        <f aca="false">$CI$7*$J$3*$J$5*$AC90</f>
        <v>#N/A</v>
      </c>
      <c r="CK90" s="70" t="e">
        <f aca="false">$CK$7*$J$2*$J$5*$AB90</f>
        <v>#N/A</v>
      </c>
      <c r="CL90" s="70" t="e">
        <f aca="false">$CK$7*$J$3*$J$5*$AC90</f>
        <v>#N/A</v>
      </c>
      <c r="CM90" s="70" t="e">
        <f aca="false">$CM$7*$J$2*$J$5*$AB90</f>
        <v>#N/A</v>
      </c>
      <c r="CN90" s="70" t="e">
        <f aca="false">$CM$7*$J$3*$J$5*$AC90</f>
        <v>#N/A</v>
      </c>
      <c r="CO90" s="70" t="e">
        <f aca="false">$CO$7*$J$2*$J$5*$AB90</f>
        <v>#N/A</v>
      </c>
      <c r="CP90" s="70" t="e">
        <f aca="false">$CO$7*$J$3*$J$5*$AC90</f>
        <v>#N/A</v>
      </c>
      <c r="CQ90" s="70" t="e">
        <f aca="false">$CQ$7*$J$2*$J$5*$AB90</f>
        <v>#N/A</v>
      </c>
      <c r="CR90" s="70" t="e">
        <f aca="false">$CQ$7*$J$3*$J$5*$AC90</f>
        <v>#N/A</v>
      </c>
      <c r="CS90" s="70" t="e">
        <f aca="false">$CS$7*$J$2*$J$5*$AB90</f>
        <v>#N/A</v>
      </c>
      <c r="CT90" s="70" t="e">
        <f aca="false">$CS$7*$J$3*$J$5*$AC90</f>
        <v>#N/A</v>
      </c>
      <c r="CU90" s="70" t="e">
        <f aca="false">$CU$7*$J$2*$J$5*$AB90</f>
        <v>#N/A</v>
      </c>
      <c r="CV90" s="70" t="e">
        <f aca="false">$CU$7*$J$3*$J$5*$AC90</f>
        <v>#N/A</v>
      </c>
      <c r="CW90" s="70" t="e">
        <f aca="false">$CW$7*$J$2*$J$5*$AB90</f>
        <v>#N/A</v>
      </c>
      <c r="CX90" s="70" t="e">
        <f aca="false">$CW$7*$J$3*$J$5*$AC90</f>
        <v>#N/A</v>
      </c>
      <c r="CY90" s="70" t="e">
        <f aca="false">$CY$7*$J$2*$J$5*$AB90</f>
        <v>#N/A</v>
      </c>
      <c r="CZ90" s="70" t="e">
        <f aca="false">$CY$7*$J$3*$J$5*$AC90</f>
        <v>#N/A</v>
      </c>
      <c r="DA90" s="70" t="e">
        <f aca="false">$DA$7*$J$2*$J$5*$AB90</f>
        <v>#N/A</v>
      </c>
      <c r="DB90" s="70" t="e">
        <f aca="false">$DA$7*$J$3*$J$5*$AC90</f>
        <v>#N/A</v>
      </c>
      <c r="DC90" s="70"/>
      <c r="DD90" s="70"/>
      <c r="DE90" s="70" t="e">
        <f aca="false">$DF$7*$J$2*$J$5*$AB90</f>
        <v>#N/A</v>
      </c>
      <c r="DF90" s="70" t="e">
        <f aca="false">$DF$7*$J$3*$J$5*$AC90</f>
        <v>#N/A</v>
      </c>
      <c r="DG90" s="70" t="e">
        <f aca="false">$DG$7*$J$2*$J$5*$AB90</f>
        <v>#N/A</v>
      </c>
      <c r="DH90" s="70" t="e">
        <f aca="false">$DG$7*$J$3*$J$5*$AC90</f>
        <v>#N/A</v>
      </c>
      <c r="DI90" s="70" t="e">
        <f aca="false">$DI$7*$J$2*$J$5*$AB90</f>
        <v>#N/A</v>
      </c>
      <c r="DJ90" s="70" t="e">
        <f aca="false">$DI$7*$J$3*$J$5*$AC90</f>
        <v>#N/A</v>
      </c>
      <c r="DK90" s="70" t="e">
        <f aca="false">$DK$7*$J$2*$J$5*$AB90</f>
        <v>#N/A</v>
      </c>
      <c r="DL90" s="70" t="e">
        <f aca="false">$DK$7*$J$3*$J$5*$AC90</f>
        <v>#N/A</v>
      </c>
      <c r="DM90" s="70" t="e">
        <f aca="false">$DM$7*$J$2*$J$5*$AB90</f>
        <v>#N/A</v>
      </c>
      <c r="DN90" s="70" t="e">
        <f aca="false">$DM$7*$J$3*$J$5*$AC90</f>
        <v>#N/A</v>
      </c>
      <c r="DO90" s="70" t="e">
        <f aca="false">$DO$7*$J$2*$J$5*$AB90</f>
        <v>#N/A</v>
      </c>
      <c r="DP90" s="70" t="e">
        <f aca="false">$DO$7*$J$3*$J$5*$AC90</f>
        <v>#N/A</v>
      </c>
      <c r="DQ90" s="70" t="e">
        <f aca="false">$DQ$7*$J$2*$J$5*$AB90</f>
        <v>#N/A</v>
      </c>
      <c r="DR90" s="70" t="e">
        <f aca="false">$DQ$7*$J$3*$J$5*$AC90</f>
        <v>#N/A</v>
      </c>
      <c r="DS90" s="131" t="e">
        <f aca="false">SUM(CI90:CR90,CW90:CX90,DG90:DH90)</f>
        <v>#N/A</v>
      </c>
      <c r="DT90" s="25" t="e">
        <f aca="false">SUM(CI90:CZ90,DC90:DL90)</f>
        <v>#N/A</v>
      </c>
      <c r="DU90" s="131" t="e">
        <f aca="false">SUM(CI90:DR90)</f>
        <v>#N/A</v>
      </c>
      <c r="DZ90" s="70" t="e">
        <f aca="false">$DZ$7*$J$2*$J$5*$AB90</f>
        <v>#N/A</v>
      </c>
      <c r="EA90" s="70" t="e">
        <f aca="false">$DZ$7*$J$3*$J$5*$AC90</f>
        <v>#N/A</v>
      </c>
      <c r="EB90" s="70" t="e">
        <f aca="false">$EB$7*$J$2*$J$5*$AB90</f>
        <v>#N/A</v>
      </c>
      <c r="EC90" s="70" t="e">
        <f aca="false">$EB$7*$J$3*$J$5*$AC90</f>
        <v>#N/A</v>
      </c>
      <c r="ED90" s="70" t="e">
        <f aca="false">$ED$7*$J$2*$J$5*$AB90</f>
        <v>#N/A</v>
      </c>
      <c r="EE90" s="70" t="e">
        <f aca="false">$ED$7*$J$3*$J$5*$AC90</f>
        <v>#N/A</v>
      </c>
      <c r="EF90" s="70" t="e">
        <f aca="false">$EF$7*$J$2*$J$5*$AB90</f>
        <v>#N/A</v>
      </c>
      <c r="EG90" s="70" t="e">
        <f aca="false">$EF$7*$J$3*$J$5*$AC90</f>
        <v>#N/A</v>
      </c>
      <c r="EH90" s="70" t="e">
        <f aca="false">$EH$7*$J$2*$J$5*$AB90</f>
        <v>#N/A</v>
      </c>
      <c r="EI90" s="70" t="e">
        <f aca="false">$EH$7*$J$3*$J$5*$AC90</f>
        <v>#N/A</v>
      </c>
      <c r="EJ90" s="70" t="e">
        <f aca="false">$EJ$7*$J$2*$J$5*$AB90</f>
        <v>#N/A</v>
      </c>
      <c r="EK90" s="70" t="e">
        <f aca="false">$EJ$7*$J$3*$J$5*$AC90</f>
        <v>#N/A</v>
      </c>
      <c r="EL90" s="70" t="e">
        <f aca="false">$EL$7*$J$2*$J$5*$AB90</f>
        <v>#N/A</v>
      </c>
      <c r="EM90" s="70" t="e">
        <f aca="false">$EL$7*$J$3*$J$5*$AC90</f>
        <v>#N/A</v>
      </c>
      <c r="EN90" s="131" t="e">
        <f aca="false">SUM(EB90:EC90)</f>
        <v>#N/A</v>
      </c>
      <c r="EO90" s="25" t="e">
        <f aca="false">SUM(EB90:EE90,EJ90:EM90)</f>
        <v>#N/A</v>
      </c>
      <c r="EP90" s="25" t="e">
        <f aca="false">SUM(DZ90:EM90)</f>
        <v>#N/A</v>
      </c>
    </row>
    <row r="91" customFormat="false" ht="11.25" hidden="false" customHeight="false" outlineLevel="0" collapsed="false">
      <c r="A91" s="51" t="e">
        <f aca="false">VLOOKUP($D91,Curves!$A$2:$I$1700,9)</f>
        <v>#N/A</v>
      </c>
      <c r="B91" s="83" t="e">
        <f aca="false">(1+($A91/2))^(-2*($D91-$A$1)/365.25)</f>
        <v>#N/A</v>
      </c>
      <c r="C91" s="83" t="n">
        <f aca="false">D92-D91</f>
        <v>31</v>
      </c>
      <c r="D91" s="374" t="n">
        <v>39417</v>
      </c>
      <c r="E91" s="375" t="e">
        <f aca="false">VLOOKUP($D91,Curves!$A$2:$H$1700,2)*$B91</f>
        <v>#N/A</v>
      </c>
      <c r="F91" s="51" t="e">
        <f aca="false">VLOOKUP($D91,Curves!$A$2:$H$1700,3)*$B91</f>
        <v>#N/A</v>
      </c>
      <c r="G91" s="51" t="e">
        <f aca="false">VLOOKUP($D91,Curves!$A$2:$H$1700,7)*$B91</f>
        <v>#N/A</v>
      </c>
      <c r="H91" s="51" t="e">
        <f aca="false">VLOOKUP($D91,Curves!$A$2:$H$1700,5)*$B91</f>
        <v>#N/A</v>
      </c>
      <c r="I91" s="51" t="e">
        <f aca="false">VLOOKUP($D91,Curves!$A$2:$H$1700,4)*$B91</f>
        <v>#N/A</v>
      </c>
      <c r="J91" s="376" t="e">
        <f aca="false">VLOOKUP($D91,Curves!$A$2:$H$1700,8)*$B91</f>
        <v>#N/A</v>
      </c>
      <c r="K91" s="51" t="e">
        <f aca="false">($E91+$I91)*$J$5+$J$4</f>
        <v>#N/A</v>
      </c>
      <c r="L91" s="377" t="e">
        <f aca="false">VLOOKUP($D91,Curves!$N$2:$T$2600,2)*$B91</f>
        <v>#N/A</v>
      </c>
      <c r="M91" s="241" t="e">
        <f aca="false">VLOOKUP($D91,Curves!$N$2:$T$2600,3)*$B91</f>
        <v>#N/A</v>
      </c>
      <c r="N91" s="378" t="e">
        <f aca="false">IF($K91&lt;$L91,1,0)</f>
        <v>#N/A</v>
      </c>
      <c r="O91" s="379" t="e">
        <f aca="false">IF($K91&lt;$M91,1,0)</f>
        <v>#N/A</v>
      </c>
      <c r="P91" s="375" t="e">
        <f aca="false">($E91+J91)*$J$5+$J$4</f>
        <v>#N/A</v>
      </c>
      <c r="Q91" s="377" t="e">
        <f aca="false">VLOOKUP($D91,Curves!$N$2:$T$2600,4)*$B91</f>
        <v>#N/A</v>
      </c>
      <c r="R91" s="241" t="e">
        <f aca="false">VLOOKUP($D91,Curves!$N$2:$T$2600,5)*$B91</f>
        <v>#N/A</v>
      </c>
      <c r="S91" s="378" t="e">
        <f aca="false">IF($P91&lt;$Q91,1,0)</f>
        <v>#N/A</v>
      </c>
      <c r="T91" s="379" t="e">
        <f aca="false">IF($P91&lt;$R91,1,0)</f>
        <v>#N/A</v>
      </c>
      <c r="U91" s="380" t="e">
        <f aca="false">($E91+G91)*$J$5+$J$4</f>
        <v>#N/A</v>
      </c>
      <c r="V91" s="380" t="e">
        <f aca="false">($E91+H91)*$J$5+$J$4</f>
        <v>#N/A</v>
      </c>
      <c r="W91" s="380" t="e">
        <f aca="false">($E91+I91)*$J$5+$J$4</f>
        <v>#N/A</v>
      </c>
      <c r="X91" s="269" t="e">
        <f aca="false">VLOOKUP($D91,[5]CurveFetch!$D$8:$S$13000,16,0)*$B91</f>
        <v>#N/A</v>
      </c>
      <c r="Y91" s="241" t="e">
        <f aca="false">VLOOKUP($D91,Curves!$N$2:$T$2600,7)*$B91</f>
        <v>#N/A</v>
      </c>
      <c r="Z91" s="381" t="e">
        <f aca="false">IF($U91&lt;$X91,1,0)</f>
        <v>#N/A</v>
      </c>
      <c r="AA91" s="378" t="e">
        <f aca="false">IF($U91&lt;$Y91,1,0)</f>
        <v>#N/A</v>
      </c>
      <c r="AB91" s="378" t="e">
        <f aca="false">IF($V91&lt;$X91,1,0)</f>
        <v>#N/A</v>
      </c>
      <c r="AC91" s="378" t="e">
        <f aca="false">IF($V91&lt;$X91,1,0)</f>
        <v>#N/A</v>
      </c>
      <c r="AD91" s="378" t="e">
        <f aca="false">IF($W91&lt;$X91,1,0)</f>
        <v>#N/A</v>
      </c>
      <c r="AE91" s="379" t="e">
        <f aca="false">IF($W91&lt;$Y91,1,0)</f>
        <v>#N/A</v>
      </c>
      <c r="AF91" s="70" t="e">
        <f aca="false">$AF$7*$J$2*$J$5*$N91</f>
        <v>#N/A</v>
      </c>
      <c r="AG91" s="70" t="e">
        <f aca="false">$AF$7*$J$2*$J$5*$O91</f>
        <v>#N/A</v>
      </c>
      <c r="AH91" s="70" t="e">
        <f aca="false">$AH$7*$J$2*$J$5*$N91</f>
        <v>#N/A</v>
      </c>
      <c r="AI91" s="70" t="e">
        <f aca="false">$AH$7*$J$2*$J$5*$O91</f>
        <v>#N/A</v>
      </c>
      <c r="AJ91" s="70" t="e">
        <f aca="false">$AJ$7*$J$2*$J$5*$N91</f>
        <v>#N/A</v>
      </c>
      <c r="AK91" s="70" t="e">
        <f aca="false">$AJ$7*$J$2*$J$5*$O91</f>
        <v>#N/A</v>
      </c>
      <c r="AL91" s="70" t="e">
        <f aca="false">$AL$7*$J$2*$J$5*$N91</f>
        <v>#N/A</v>
      </c>
      <c r="AM91" s="70" t="e">
        <f aca="false">$AL$7*$J$3*$J$5*$O91</f>
        <v>#N/A</v>
      </c>
      <c r="AN91" s="70" t="e">
        <f aca="false">$AN$7*$J$2*$J$5*$N91</f>
        <v>#N/A</v>
      </c>
      <c r="AO91" s="70" t="e">
        <f aca="false">$AN$7*$J$3*$J$5*$O91</f>
        <v>#N/A</v>
      </c>
      <c r="AP91" s="70" t="e">
        <f aca="false">$AP$7*$J$2*$J$5*$N91</f>
        <v>#N/A</v>
      </c>
      <c r="AQ91" s="70" t="e">
        <f aca="false">$AN$7*$J$3*$J$5*$O91</f>
        <v>#N/A</v>
      </c>
      <c r="AR91" s="70" t="e">
        <f aca="false">$AR$7*$J$2*$J$5*$N91</f>
        <v>#N/A</v>
      </c>
      <c r="AS91" s="70" t="e">
        <f aca="false">$AR$7*$J$3*$J$5*$O91</f>
        <v>#N/A</v>
      </c>
      <c r="AT91" s="70" t="e">
        <f aca="false">$AT$7*$J$2*$J$5*$N91</f>
        <v>#N/A</v>
      </c>
      <c r="AU91" s="70" t="e">
        <f aca="false">$AT$7*$J$3*$J$5*$O91</f>
        <v>#N/A</v>
      </c>
      <c r="AV91" s="131" t="e">
        <f aca="false">SUM(AF91:AG91,AL91:AM91,AP91:AQ91)</f>
        <v>#N/A</v>
      </c>
      <c r="AW91" s="158" t="e">
        <f aca="false">SUM(AF91:AM91,AP91:AU91)</f>
        <v>#N/A</v>
      </c>
      <c r="AX91" s="131" t="e">
        <f aca="false">SUM(AF91:AU91)</f>
        <v>#N/A</v>
      </c>
      <c r="AY91" s="70" t="e">
        <f aca="false">$AY$7*$J$2*$J$5*$S91</f>
        <v>#N/A</v>
      </c>
      <c r="AZ91" s="70" t="e">
        <f aca="false">$AY$7*$J$3*$J$5*$T91</f>
        <v>#N/A</v>
      </c>
      <c r="BA91" s="70" t="e">
        <f aca="false">$BA$7*$J$2*$J$5*$S91</f>
        <v>#N/A</v>
      </c>
      <c r="BB91" s="70" t="e">
        <f aca="false">$BA$7*$J$3*$J$5*$T91</f>
        <v>#N/A</v>
      </c>
      <c r="BC91" s="70" t="e">
        <f aca="false">$BC$7*$J$2*$J$5*$S91</f>
        <v>#N/A</v>
      </c>
      <c r="BD91" s="70" t="e">
        <f aca="false">$BC$7*$J$3*$J$5*$T91</f>
        <v>#N/A</v>
      </c>
      <c r="BE91" s="70" t="e">
        <f aca="false">$BE$7*$J$2*$J$5*$S91</f>
        <v>#N/A</v>
      </c>
      <c r="BF91" s="70" t="e">
        <f aca="false">$BE$7*$J$3*$J$5*$T91</f>
        <v>#N/A</v>
      </c>
      <c r="BG91" s="70" t="e">
        <f aca="false">$BG$7*$J$2*$J$5*$S91</f>
        <v>#N/A</v>
      </c>
      <c r="BH91" s="70" t="e">
        <f aca="false">$BG$7*$J$3*$J$5*$T91</f>
        <v>#N/A</v>
      </c>
      <c r="BI91" s="70" t="e">
        <f aca="false">$BI$7*$J$2*$J$5*$S91</f>
        <v>#N/A</v>
      </c>
      <c r="BJ91" s="70" t="e">
        <f aca="false">$BI$7*$J$3*$J$5*$T91</f>
        <v>#N/A</v>
      </c>
      <c r="BK91" s="70" t="e">
        <f aca="false">$BK$7*$J$2*$J$5*$S91</f>
        <v>#N/A</v>
      </c>
      <c r="BL91" s="70" t="e">
        <f aca="false">$BK$7*$J$3*$J$5*$T91</f>
        <v>#N/A</v>
      </c>
      <c r="BM91" s="70" t="e">
        <f aca="false">$BM$7*$J$2*$J$5*$S91</f>
        <v>#N/A</v>
      </c>
      <c r="BN91" s="70" t="e">
        <f aca="false">$BM$7*$J$3*$J$5*$T91</f>
        <v>#N/A</v>
      </c>
      <c r="BO91" s="70" t="e">
        <f aca="false">$BO$7*$J$2*$J$5*$S91</f>
        <v>#N/A</v>
      </c>
      <c r="BP91" s="70" t="e">
        <f aca="false">$BO$7*$J$3*$J$5*$T91</f>
        <v>#N/A</v>
      </c>
      <c r="BQ91" s="70" t="e">
        <f aca="false">$BQ$7*$J$2*$J$5*$S91</f>
        <v>#N/A</v>
      </c>
      <c r="BR91" s="70" t="e">
        <f aca="false">$BQ$7*$J$3*$J$5*$T91</f>
        <v>#N/A</v>
      </c>
      <c r="BS91" s="70" t="e">
        <f aca="false">$BS$7*$J$2*$J$5*$S91</f>
        <v>#N/A</v>
      </c>
      <c r="BT91" s="70" t="e">
        <f aca="false">$BS$7*$J$3*$J$5*$T91</f>
        <v>#N/A</v>
      </c>
      <c r="BU91" s="70" t="e">
        <f aca="false">$BU$7*$J$2*$J$5*$S91</f>
        <v>#N/A</v>
      </c>
      <c r="BV91" s="70" t="e">
        <f aca="false">$BU$7*$J$3*$J$5*$T91</f>
        <v>#N/A</v>
      </c>
      <c r="BW91" s="382" t="e">
        <f aca="false">SUM(AY91:BF91,BI91:BL91)</f>
        <v>#N/A</v>
      </c>
      <c r="BX91" s="383" t="e">
        <f aca="false">SUM(AY91:BF91,BI91:BL91,BS91:BV91)</f>
        <v>#N/A</v>
      </c>
      <c r="BY91" s="25" t="e">
        <f aca="false">SUM(AY91:BV91)</f>
        <v>#N/A</v>
      </c>
      <c r="BZ91" s="70" t="e">
        <f aca="false">$BZ$7*$J$2*$J$5*$N91</f>
        <v>#N/A</v>
      </c>
      <c r="CA91" s="70" t="e">
        <f aca="false">$BZ$7*$J$3*$J$5*$O91</f>
        <v>#N/A</v>
      </c>
      <c r="CB91" s="70" t="e">
        <f aca="false">$CB$7*$J$2*$J$5*$N91</f>
        <v>#N/A</v>
      </c>
      <c r="CC91" s="70" t="e">
        <f aca="false">$CB$7*$J$3*$J$5*$O91</f>
        <v>#N/A</v>
      </c>
      <c r="CD91" s="70" t="e">
        <f aca="false">$CD$7*$J$2*$J$5*$N91</f>
        <v>#N/A</v>
      </c>
      <c r="CE91" s="70" t="e">
        <f aca="false">$CD$7*$J$3*$J$5*$O91</f>
        <v>#N/A</v>
      </c>
      <c r="CF91" s="131" t="e">
        <f aca="false">SUM(BZ91:CA91)</f>
        <v>#N/A</v>
      </c>
      <c r="CG91" s="383" t="e">
        <f aca="false">SUM(BZ91:CC91)</f>
        <v>#N/A</v>
      </c>
      <c r="CH91" s="131" t="e">
        <f aca="false">SUM(BZ91:CE91)</f>
        <v>#N/A</v>
      </c>
      <c r="CI91" s="70" t="e">
        <f aca="false">$CI$7*$J$2*$J$5*$AB91</f>
        <v>#N/A</v>
      </c>
      <c r="CJ91" s="70" t="e">
        <f aca="false">$CI$7*$J$3*$J$5*$AC91</f>
        <v>#N/A</v>
      </c>
      <c r="CK91" s="70" t="e">
        <f aca="false">$CK$7*$J$2*$J$5*$AB91</f>
        <v>#N/A</v>
      </c>
      <c r="CL91" s="70" t="e">
        <f aca="false">$CK$7*$J$3*$J$5*$AC91</f>
        <v>#N/A</v>
      </c>
      <c r="CM91" s="70" t="e">
        <f aca="false">$CM$7*$J$2*$J$5*$AB91</f>
        <v>#N/A</v>
      </c>
      <c r="CN91" s="70" t="e">
        <f aca="false">$CM$7*$J$3*$J$5*$AC91</f>
        <v>#N/A</v>
      </c>
      <c r="CO91" s="70" t="e">
        <f aca="false">$CO$7*$J$2*$J$5*$AB91</f>
        <v>#N/A</v>
      </c>
      <c r="CP91" s="70" t="e">
        <f aca="false">$CO$7*$J$3*$J$5*$AC91</f>
        <v>#N/A</v>
      </c>
      <c r="CQ91" s="70" t="e">
        <f aca="false">$CQ$7*$J$2*$J$5*$AB91</f>
        <v>#N/A</v>
      </c>
      <c r="CR91" s="70" t="e">
        <f aca="false">$CQ$7*$J$3*$J$5*$AC91</f>
        <v>#N/A</v>
      </c>
      <c r="CS91" s="70" t="e">
        <f aca="false">$CS$7*$J$2*$J$5*$AB91</f>
        <v>#N/A</v>
      </c>
      <c r="CT91" s="70" t="e">
        <f aca="false">$CS$7*$J$3*$J$5*$AC91</f>
        <v>#N/A</v>
      </c>
      <c r="CU91" s="70" t="e">
        <f aca="false">$CU$7*$J$2*$J$5*$AB91</f>
        <v>#N/A</v>
      </c>
      <c r="CV91" s="70" t="e">
        <f aca="false">$CU$7*$J$3*$J$5*$AC91</f>
        <v>#N/A</v>
      </c>
      <c r="CW91" s="70" t="e">
        <f aca="false">$CW$7*$J$2*$J$5*$AB91</f>
        <v>#N/A</v>
      </c>
      <c r="CX91" s="70" t="e">
        <f aca="false">$CW$7*$J$3*$J$5*$AC91</f>
        <v>#N/A</v>
      </c>
      <c r="CY91" s="70" t="e">
        <f aca="false">$CY$7*$J$2*$J$5*$AB91</f>
        <v>#N/A</v>
      </c>
      <c r="CZ91" s="70" t="e">
        <f aca="false">$CY$7*$J$3*$J$5*$AC91</f>
        <v>#N/A</v>
      </c>
      <c r="DA91" s="70" t="e">
        <f aca="false">$DA$7*$J$2*$J$5*$AB91</f>
        <v>#N/A</v>
      </c>
      <c r="DB91" s="70" t="e">
        <f aca="false">$DA$7*$J$3*$J$5*$AC91</f>
        <v>#N/A</v>
      </c>
      <c r="DC91" s="70"/>
      <c r="DD91" s="70"/>
      <c r="DE91" s="70" t="e">
        <f aca="false">$DF$7*$J$2*$J$5*$AB91</f>
        <v>#N/A</v>
      </c>
      <c r="DF91" s="70" t="e">
        <f aca="false">$DF$7*$J$3*$J$5*$AC91</f>
        <v>#N/A</v>
      </c>
      <c r="DG91" s="70" t="e">
        <f aca="false">$DG$7*$J$2*$J$5*$AB91</f>
        <v>#N/A</v>
      </c>
      <c r="DH91" s="70" t="e">
        <f aca="false">$DG$7*$J$3*$J$5*$AC91</f>
        <v>#N/A</v>
      </c>
      <c r="DI91" s="70" t="e">
        <f aca="false">$DI$7*$J$2*$J$5*$AB91</f>
        <v>#N/A</v>
      </c>
      <c r="DJ91" s="70" t="e">
        <f aca="false">$DI$7*$J$3*$J$5*$AC91</f>
        <v>#N/A</v>
      </c>
      <c r="DK91" s="70" t="e">
        <f aca="false">$DK$7*$J$2*$J$5*$AB91</f>
        <v>#N/A</v>
      </c>
      <c r="DL91" s="70" t="e">
        <f aca="false">$DK$7*$J$3*$J$5*$AC91</f>
        <v>#N/A</v>
      </c>
      <c r="DM91" s="70" t="e">
        <f aca="false">$DM$7*$J$2*$J$5*$AB91</f>
        <v>#N/A</v>
      </c>
      <c r="DN91" s="70" t="e">
        <f aca="false">$DM$7*$J$3*$J$5*$AC91</f>
        <v>#N/A</v>
      </c>
      <c r="DO91" s="70" t="e">
        <f aca="false">$DO$7*$J$2*$J$5*$AB91</f>
        <v>#N/A</v>
      </c>
      <c r="DP91" s="70" t="e">
        <f aca="false">$DO$7*$J$3*$J$5*$AC91</f>
        <v>#N/A</v>
      </c>
      <c r="DQ91" s="70" t="e">
        <f aca="false">$DQ$7*$J$2*$J$5*$AB91</f>
        <v>#N/A</v>
      </c>
      <c r="DR91" s="70" t="e">
        <f aca="false">$DQ$7*$J$3*$J$5*$AC91</f>
        <v>#N/A</v>
      </c>
      <c r="DS91" s="131" t="e">
        <f aca="false">SUM(CI91:CR91,CW91:CX91,DG91:DH91)</f>
        <v>#N/A</v>
      </c>
      <c r="DT91" s="25" t="e">
        <f aca="false">SUM(CI91:CZ91,DC91:DL91)</f>
        <v>#N/A</v>
      </c>
      <c r="DU91" s="131" t="e">
        <f aca="false">SUM(CI91:DR91)</f>
        <v>#N/A</v>
      </c>
      <c r="DZ91" s="70" t="e">
        <f aca="false">$DZ$7*$J$2*$J$5*$AB91</f>
        <v>#N/A</v>
      </c>
      <c r="EA91" s="70" t="e">
        <f aca="false">$DZ$7*$J$3*$J$5*$AC91</f>
        <v>#N/A</v>
      </c>
      <c r="EB91" s="70" t="e">
        <f aca="false">$EB$7*$J$2*$J$5*$AB91</f>
        <v>#N/A</v>
      </c>
      <c r="EC91" s="70" t="e">
        <f aca="false">$EB$7*$J$3*$J$5*$AC91</f>
        <v>#N/A</v>
      </c>
      <c r="ED91" s="70" t="e">
        <f aca="false">$ED$7*$J$2*$J$5*$AB91</f>
        <v>#N/A</v>
      </c>
      <c r="EE91" s="70" t="e">
        <f aca="false">$ED$7*$J$3*$J$5*$AC91</f>
        <v>#N/A</v>
      </c>
      <c r="EF91" s="70" t="e">
        <f aca="false">$EF$7*$J$2*$J$5*$AB91</f>
        <v>#N/A</v>
      </c>
      <c r="EG91" s="70" t="e">
        <f aca="false">$EF$7*$J$3*$J$5*$AC91</f>
        <v>#N/A</v>
      </c>
      <c r="EH91" s="70" t="e">
        <f aca="false">$EH$7*$J$2*$J$5*$AB91</f>
        <v>#N/A</v>
      </c>
      <c r="EI91" s="70" t="e">
        <f aca="false">$EH$7*$J$3*$J$5*$AC91</f>
        <v>#N/A</v>
      </c>
      <c r="EJ91" s="70" t="e">
        <f aca="false">$EJ$7*$J$2*$J$5*$AB91</f>
        <v>#N/A</v>
      </c>
      <c r="EK91" s="70" t="e">
        <f aca="false">$EJ$7*$J$3*$J$5*$AC91</f>
        <v>#N/A</v>
      </c>
      <c r="EL91" s="70" t="e">
        <f aca="false">$EL$7*$J$2*$J$5*$AB91</f>
        <v>#N/A</v>
      </c>
      <c r="EM91" s="70" t="e">
        <f aca="false">$EL$7*$J$3*$J$5*$AC91</f>
        <v>#N/A</v>
      </c>
      <c r="EN91" s="131" t="e">
        <f aca="false">SUM(EB91:EC91)</f>
        <v>#N/A</v>
      </c>
      <c r="EO91" s="25" t="e">
        <f aca="false">SUM(EB91:EE91,EJ91:EM91)</f>
        <v>#N/A</v>
      </c>
      <c r="EP91" s="25" t="e">
        <f aca="false">SUM(DZ91:EM91)</f>
        <v>#N/A</v>
      </c>
    </row>
    <row r="92" customFormat="false" ht="11.25" hidden="false" customHeight="false" outlineLevel="0" collapsed="false">
      <c r="A92" s="51" t="e">
        <f aca="false">VLOOKUP($D92,Curves!$A$2:$I$1700,9)</f>
        <v>#N/A</v>
      </c>
      <c r="B92" s="83" t="e">
        <f aca="false">(1+($A92/2))^(-2*($D92-$A$1)/365.25)</f>
        <v>#N/A</v>
      </c>
      <c r="C92" s="83" t="n">
        <f aca="false">D93-D92</f>
        <v>31</v>
      </c>
      <c r="D92" s="374" t="n">
        <v>39448</v>
      </c>
      <c r="E92" s="375" t="e">
        <f aca="false">VLOOKUP($D92,Curves!$A$2:$H$1700,2)*$B92</f>
        <v>#N/A</v>
      </c>
      <c r="F92" s="51" t="e">
        <f aca="false">VLOOKUP($D92,Curves!$A$2:$H$1700,3)*$B92</f>
        <v>#N/A</v>
      </c>
      <c r="G92" s="51" t="e">
        <f aca="false">VLOOKUP($D92,Curves!$A$2:$H$1700,7)*$B92</f>
        <v>#N/A</v>
      </c>
      <c r="H92" s="51" t="e">
        <f aca="false">VLOOKUP($D92,Curves!$A$2:$H$1700,5)*$B92</f>
        <v>#N/A</v>
      </c>
      <c r="I92" s="51" t="e">
        <f aca="false">VLOOKUP($D92,Curves!$A$2:$H$1700,4)*$B92</f>
        <v>#N/A</v>
      </c>
      <c r="J92" s="376" t="e">
        <f aca="false">VLOOKUP($D92,Curves!$A$2:$H$1700,8)*$B92</f>
        <v>#N/A</v>
      </c>
      <c r="K92" s="51" t="e">
        <f aca="false">($E92+$I92)*$J$5+$J$4</f>
        <v>#N/A</v>
      </c>
      <c r="L92" s="377" t="e">
        <f aca="false">VLOOKUP($D92,Curves!$N$2:$T$2600,2)*$B92</f>
        <v>#N/A</v>
      </c>
      <c r="M92" s="241" t="e">
        <f aca="false">VLOOKUP($D92,Curves!$N$2:$T$2600,3)*$B92</f>
        <v>#N/A</v>
      </c>
      <c r="N92" s="378" t="e">
        <f aca="false">IF($K92&lt;$L92,1,0)</f>
        <v>#N/A</v>
      </c>
      <c r="O92" s="379" t="e">
        <f aca="false">IF($K92&lt;$M92,1,0)</f>
        <v>#N/A</v>
      </c>
      <c r="P92" s="375" t="e">
        <f aca="false">($E92+J92)*$J$5+$J$4</f>
        <v>#N/A</v>
      </c>
      <c r="Q92" s="377" t="e">
        <f aca="false">VLOOKUP($D92,Curves!$N$2:$T$2600,4)*$B92</f>
        <v>#N/A</v>
      </c>
      <c r="R92" s="241" t="e">
        <f aca="false">VLOOKUP($D92,Curves!$N$2:$T$2600,5)*$B92</f>
        <v>#N/A</v>
      </c>
      <c r="S92" s="378" t="e">
        <f aca="false">IF($P92&lt;$Q92,1,0)</f>
        <v>#N/A</v>
      </c>
      <c r="T92" s="379" t="e">
        <f aca="false">IF($P92&lt;$R92,1,0)</f>
        <v>#N/A</v>
      </c>
      <c r="U92" s="380" t="e">
        <f aca="false">($E92+G92)*$J$5+$J$4</f>
        <v>#N/A</v>
      </c>
      <c r="V92" s="380" t="e">
        <f aca="false">($E92+H92)*$J$5+$J$4</f>
        <v>#N/A</v>
      </c>
      <c r="W92" s="380" t="e">
        <f aca="false">($E92+I92)*$J$5+$J$4</f>
        <v>#N/A</v>
      </c>
      <c r="X92" s="269" t="e">
        <f aca="false">VLOOKUP($D92,[5]CurveFetch!$D$8:$S$13000,16,0)*$B92</f>
        <v>#N/A</v>
      </c>
      <c r="Y92" s="241" t="e">
        <f aca="false">VLOOKUP($D92,Curves!$N$2:$T$2600,7)*$B92</f>
        <v>#N/A</v>
      </c>
      <c r="Z92" s="381" t="e">
        <f aca="false">IF($U92&lt;$X92,1,0)</f>
        <v>#N/A</v>
      </c>
      <c r="AA92" s="378" t="e">
        <f aca="false">IF($U92&lt;$Y92,1,0)</f>
        <v>#N/A</v>
      </c>
      <c r="AB92" s="378" t="e">
        <f aca="false">IF($V92&lt;$X92,1,0)</f>
        <v>#N/A</v>
      </c>
      <c r="AC92" s="378" t="e">
        <f aca="false">IF($V92&lt;$X92,1,0)</f>
        <v>#N/A</v>
      </c>
      <c r="AD92" s="378" t="e">
        <f aca="false">IF($W92&lt;$X92,1,0)</f>
        <v>#N/A</v>
      </c>
      <c r="AE92" s="379" t="e">
        <f aca="false">IF($W92&lt;$Y92,1,0)</f>
        <v>#N/A</v>
      </c>
      <c r="AF92" s="70" t="e">
        <f aca="false">$AF$7*$J$2*$J$5*$N92</f>
        <v>#N/A</v>
      </c>
      <c r="AG92" s="70" t="e">
        <f aca="false">$AF$7*$J$2*$J$5*$O92</f>
        <v>#N/A</v>
      </c>
      <c r="AH92" s="70" t="e">
        <f aca="false">$AH$7*$J$2*$J$5*$N92</f>
        <v>#N/A</v>
      </c>
      <c r="AI92" s="70" t="e">
        <f aca="false">$AH$7*$J$2*$J$5*$O92</f>
        <v>#N/A</v>
      </c>
      <c r="AJ92" s="70" t="e">
        <f aca="false">$AJ$7*$J$2*$J$5*$N92</f>
        <v>#N/A</v>
      </c>
      <c r="AK92" s="70" t="e">
        <f aca="false">$AJ$7*$J$2*$J$5*$O92</f>
        <v>#N/A</v>
      </c>
      <c r="AL92" s="70" t="e">
        <f aca="false">$AL$7*$J$2*$J$5*$N92</f>
        <v>#N/A</v>
      </c>
      <c r="AM92" s="70" t="e">
        <f aca="false">$AL$7*$J$3*$J$5*$O92</f>
        <v>#N/A</v>
      </c>
      <c r="AN92" s="70" t="e">
        <f aca="false">$AN$7*$J$2*$J$5*$N92</f>
        <v>#N/A</v>
      </c>
      <c r="AO92" s="70" t="e">
        <f aca="false">$AN$7*$J$3*$J$5*$O92</f>
        <v>#N/A</v>
      </c>
      <c r="AP92" s="70" t="e">
        <f aca="false">$AP$7*$J$2*$J$5*$N92</f>
        <v>#N/A</v>
      </c>
      <c r="AQ92" s="70" t="e">
        <f aca="false">$AN$7*$J$3*$J$5*$O92</f>
        <v>#N/A</v>
      </c>
      <c r="AR92" s="70" t="e">
        <f aca="false">$AR$7*$J$2*$J$5*$N92</f>
        <v>#N/A</v>
      </c>
      <c r="AS92" s="70" t="e">
        <f aca="false">$AR$7*$J$3*$J$5*$O92</f>
        <v>#N/A</v>
      </c>
      <c r="AT92" s="70" t="e">
        <f aca="false">$AT$7*$J$2*$J$5*$N92</f>
        <v>#N/A</v>
      </c>
      <c r="AU92" s="70" t="e">
        <f aca="false">$AT$7*$J$3*$J$5*$O92</f>
        <v>#N/A</v>
      </c>
      <c r="AV92" s="131" t="e">
        <f aca="false">SUM(AF92:AG92,AL92:AM92,AP92:AQ92)</f>
        <v>#N/A</v>
      </c>
      <c r="AW92" s="158" t="e">
        <f aca="false">SUM(AF92:AM92,AP92:AU92)</f>
        <v>#N/A</v>
      </c>
      <c r="AX92" s="131" t="e">
        <f aca="false">SUM(AF92:AU92)</f>
        <v>#N/A</v>
      </c>
      <c r="AY92" s="70" t="e">
        <f aca="false">$AY$7*$J$2*$J$5*$S92</f>
        <v>#N/A</v>
      </c>
      <c r="AZ92" s="70" t="e">
        <f aca="false">$AY$7*$J$3*$J$5*$T92</f>
        <v>#N/A</v>
      </c>
      <c r="BA92" s="70" t="e">
        <f aca="false">$BA$7*$J$2*$J$5*$S92</f>
        <v>#N/A</v>
      </c>
      <c r="BB92" s="70" t="e">
        <f aca="false">$BA$7*$J$3*$J$5*$T92</f>
        <v>#N/A</v>
      </c>
      <c r="BC92" s="70" t="e">
        <f aca="false">$BC$7*$J$2*$J$5*$S92</f>
        <v>#N/A</v>
      </c>
      <c r="BD92" s="70" t="e">
        <f aca="false">$BC$7*$J$3*$J$5*$T92</f>
        <v>#N/A</v>
      </c>
      <c r="BE92" s="70" t="e">
        <f aca="false">$BE$7*$J$2*$J$5*$S92</f>
        <v>#N/A</v>
      </c>
      <c r="BF92" s="70" t="e">
        <f aca="false">$BE$7*$J$3*$J$5*$T92</f>
        <v>#N/A</v>
      </c>
      <c r="BG92" s="70" t="e">
        <f aca="false">$BG$7*$J$2*$J$5*$S92</f>
        <v>#N/A</v>
      </c>
      <c r="BH92" s="70" t="e">
        <f aca="false">$BG$7*$J$3*$J$5*$T92</f>
        <v>#N/A</v>
      </c>
      <c r="BI92" s="70" t="e">
        <f aca="false">$BI$7*$J$2*$J$5*$S92</f>
        <v>#N/A</v>
      </c>
      <c r="BJ92" s="70" t="e">
        <f aca="false">$BI$7*$J$3*$J$5*$T92</f>
        <v>#N/A</v>
      </c>
      <c r="BK92" s="70" t="e">
        <f aca="false">$BK$7*$J$2*$J$5*$S92</f>
        <v>#N/A</v>
      </c>
      <c r="BL92" s="70" t="e">
        <f aca="false">$BK$7*$J$3*$J$5*$T92</f>
        <v>#N/A</v>
      </c>
      <c r="BM92" s="70" t="e">
        <f aca="false">$BM$7*$J$2*$J$5*$S92</f>
        <v>#N/A</v>
      </c>
      <c r="BN92" s="70" t="e">
        <f aca="false">$BM$7*$J$3*$J$5*$T92</f>
        <v>#N/A</v>
      </c>
      <c r="BO92" s="70" t="e">
        <f aca="false">$BO$7*$J$2*$J$5*$S92</f>
        <v>#N/A</v>
      </c>
      <c r="BP92" s="70" t="e">
        <f aca="false">$BO$7*$J$3*$J$5*$T92</f>
        <v>#N/A</v>
      </c>
      <c r="BQ92" s="70" t="e">
        <f aca="false">$BQ$7*$J$2*$J$5*$S92</f>
        <v>#N/A</v>
      </c>
      <c r="BR92" s="70" t="e">
        <f aca="false">$BQ$7*$J$3*$J$5*$T92</f>
        <v>#N/A</v>
      </c>
      <c r="BS92" s="70" t="e">
        <f aca="false">$BS$7*$J$2*$J$5*$S92</f>
        <v>#N/A</v>
      </c>
      <c r="BT92" s="70" t="e">
        <f aca="false">$BS$7*$J$3*$J$5*$T92</f>
        <v>#N/A</v>
      </c>
      <c r="BU92" s="70" t="e">
        <f aca="false">$BU$7*$J$2*$J$5*$S92</f>
        <v>#N/A</v>
      </c>
      <c r="BV92" s="70" t="e">
        <f aca="false">$BU$7*$J$3*$J$5*$T92</f>
        <v>#N/A</v>
      </c>
      <c r="BW92" s="382" t="e">
        <f aca="false">SUM(AY92:BF92,BI92:BL92)</f>
        <v>#N/A</v>
      </c>
      <c r="BX92" s="383" t="e">
        <f aca="false">SUM(AY92:BF92,BI92:BL92,BS92:BV92)</f>
        <v>#N/A</v>
      </c>
      <c r="BY92" s="25" t="e">
        <f aca="false">SUM(AY92:BV92)</f>
        <v>#N/A</v>
      </c>
      <c r="BZ92" s="70" t="e">
        <f aca="false">$BZ$7*$J$2*$J$5*$N92</f>
        <v>#N/A</v>
      </c>
      <c r="CA92" s="70" t="e">
        <f aca="false">$BZ$7*$J$3*$J$5*$O92</f>
        <v>#N/A</v>
      </c>
      <c r="CB92" s="70" t="e">
        <f aca="false">$CB$7*$J$2*$J$5*$N92</f>
        <v>#N/A</v>
      </c>
      <c r="CC92" s="70" t="e">
        <f aca="false">$CB$7*$J$3*$J$5*$O92</f>
        <v>#N/A</v>
      </c>
      <c r="CD92" s="70" t="e">
        <f aca="false">$CD$7*$J$2*$J$5*$N92</f>
        <v>#N/A</v>
      </c>
      <c r="CE92" s="70" t="e">
        <f aca="false">$CD$7*$J$3*$J$5*$O92</f>
        <v>#N/A</v>
      </c>
      <c r="CF92" s="131" t="e">
        <f aca="false">SUM(BZ92:CA92)</f>
        <v>#N/A</v>
      </c>
      <c r="CG92" s="383" t="e">
        <f aca="false">SUM(BZ92:CC92)</f>
        <v>#N/A</v>
      </c>
      <c r="CH92" s="131" t="e">
        <f aca="false">SUM(BZ92:CE92)</f>
        <v>#N/A</v>
      </c>
      <c r="CI92" s="70" t="e">
        <f aca="false">$CI$7*$J$2*$J$5*$AB92</f>
        <v>#N/A</v>
      </c>
      <c r="CJ92" s="70" t="e">
        <f aca="false">$CI$7*$J$3*$J$5*$AC92</f>
        <v>#N/A</v>
      </c>
      <c r="CK92" s="70" t="e">
        <f aca="false">$CK$7*$J$2*$J$5*$AB92</f>
        <v>#N/A</v>
      </c>
      <c r="CL92" s="70" t="e">
        <f aca="false">$CK$7*$J$3*$J$5*$AC92</f>
        <v>#N/A</v>
      </c>
      <c r="CM92" s="70" t="e">
        <f aca="false">$CM$7*$J$2*$J$5*$AB92</f>
        <v>#N/A</v>
      </c>
      <c r="CN92" s="70" t="e">
        <f aca="false">$CM$7*$J$3*$J$5*$AC92</f>
        <v>#N/A</v>
      </c>
      <c r="CO92" s="70" t="e">
        <f aca="false">$CO$7*$J$2*$J$5*$AB92</f>
        <v>#N/A</v>
      </c>
      <c r="CP92" s="70" t="e">
        <f aca="false">$CO$7*$J$3*$J$5*$AC92</f>
        <v>#N/A</v>
      </c>
      <c r="CQ92" s="70" t="e">
        <f aca="false">$CQ$7*$J$2*$J$5*$AB92</f>
        <v>#N/A</v>
      </c>
      <c r="CR92" s="70" t="e">
        <f aca="false">$CQ$7*$J$3*$J$5*$AC92</f>
        <v>#N/A</v>
      </c>
      <c r="CS92" s="70" t="e">
        <f aca="false">$CS$7*$J$2*$J$5*$AB92</f>
        <v>#N/A</v>
      </c>
      <c r="CT92" s="70" t="e">
        <f aca="false">$CS$7*$J$3*$J$5*$AC92</f>
        <v>#N/A</v>
      </c>
      <c r="CU92" s="70" t="e">
        <f aca="false">$CU$7*$J$2*$J$5*$AB92</f>
        <v>#N/A</v>
      </c>
      <c r="CV92" s="70" t="e">
        <f aca="false">$CU$7*$J$3*$J$5*$AC92</f>
        <v>#N/A</v>
      </c>
      <c r="CW92" s="70" t="e">
        <f aca="false">$CW$7*$J$2*$J$5*$AB92</f>
        <v>#N/A</v>
      </c>
      <c r="CX92" s="70" t="e">
        <f aca="false">$CW$7*$J$3*$J$5*$AC92</f>
        <v>#N/A</v>
      </c>
      <c r="CY92" s="70" t="e">
        <f aca="false">$CY$7*$J$2*$J$5*$AB92</f>
        <v>#N/A</v>
      </c>
      <c r="CZ92" s="70" t="e">
        <f aca="false">$CY$7*$J$3*$J$5*$AC92</f>
        <v>#N/A</v>
      </c>
      <c r="DA92" s="70" t="e">
        <f aca="false">$DA$7*$J$2*$J$5*$AB92</f>
        <v>#N/A</v>
      </c>
      <c r="DB92" s="70" t="e">
        <f aca="false">$DA$7*$J$3*$J$5*$AC92</f>
        <v>#N/A</v>
      </c>
      <c r="DC92" s="70"/>
      <c r="DD92" s="70"/>
      <c r="DE92" s="70" t="e">
        <f aca="false">$DF$7*$J$2*$J$5*$AB92</f>
        <v>#N/A</v>
      </c>
      <c r="DF92" s="70" t="e">
        <f aca="false">$DF$7*$J$3*$J$5*$AC92</f>
        <v>#N/A</v>
      </c>
      <c r="DG92" s="70" t="e">
        <f aca="false">$DG$7*$J$2*$J$5*$AB92</f>
        <v>#N/A</v>
      </c>
      <c r="DH92" s="70" t="e">
        <f aca="false">$DG$7*$J$3*$J$5*$AC92</f>
        <v>#N/A</v>
      </c>
      <c r="DI92" s="70" t="e">
        <f aca="false">$DI$7*$J$2*$J$5*$AB92</f>
        <v>#N/A</v>
      </c>
      <c r="DJ92" s="70" t="e">
        <f aca="false">$DI$7*$J$3*$J$5*$AC92</f>
        <v>#N/A</v>
      </c>
      <c r="DK92" s="70" t="e">
        <f aca="false">$DK$7*$J$2*$J$5*$AB92</f>
        <v>#N/A</v>
      </c>
      <c r="DL92" s="70" t="e">
        <f aca="false">$DK$7*$J$3*$J$5*$AC92</f>
        <v>#N/A</v>
      </c>
      <c r="DM92" s="70" t="e">
        <f aca="false">$DM$7*$J$2*$J$5*$AB92</f>
        <v>#N/A</v>
      </c>
      <c r="DN92" s="70" t="e">
        <f aca="false">$DM$7*$J$3*$J$5*$AC92</f>
        <v>#N/A</v>
      </c>
      <c r="DO92" s="70" t="e">
        <f aca="false">$DO$7*$J$2*$J$5*$AB92</f>
        <v>#N/A</v>
      </c>
      <c r="DP92" s="70" t="e">
        <f aca="false">$DO$7*$J$3*$J$5*$AC92</f>
        <v>#N/A</v>
      </c>
      <c r="DQ92" s="70" t="e">
        <f aca="false">$DQ$7*$J$2*$J$5*$AB92</f>
        <v>#N/A</v>
      </c>
      <c r="DR92" s="70" t="e">
        <f aca="false">$DQ$7*$J$3*$J$5*$AC92</f>
        <v>#N/A</v>
      </c>
      <c r="DS92" s="131" t="e">
        <f aca="false">SUM(CI92:CR92,CW92:CX92,DG92:DH92)</f>
        <v>#N/A</v>
      </c>
      <c r="DT92" s="25" t="e">
        <f aca="false">SUM(CI92:CZ92,DC92:DL92)</f>
        <v>#N/A</v>
      </c>
      <c r="DU92" s="131" t="e">
        <f aca="false">SUM(CI92:DR92)</f>
        <v>#N/A</v>
      </c>
      <c r="DZ92" s="70" t="e">
        <f aca="false">$DZ$7*$J$2*$J$5*$AB92</f>
        <v>#N/A</v>
      </c>
      <c r="EA92" s="70" t="e">
        <f aca="false">$DZ$7*$J$3*$J$5*$AC92</f>
        <v>#N/A</v>
      </c>
      <c r="EB92" s="70" t="e">
        <f aca="false">$EB$7*$J$2*$J$5*$AB92</f>
        <v>#N/A</v>
      </c>
      <c r="EC92" s="70" t="e">
        <f aca="false">$EB$7*$J$3*$J$5*$AC92</f>
        <v>#N/A</v>
      </c>
      <c r="ED92" s="70" t="e">
        <f aca="false">$ED$7*$J$2*$J$5*$AB92</f>
        <v>#N/A</v>
      </c>
      <c r="EE92" s="70" t="e">
        <f aca="false">$ED$7*$J$3*$J$5*$AC92</f>
        <v>#N/A</v>
      </c>
      <c r="EF92" s="70" t="e">
        <f aca="false">$EF$7*$J$2*$J$5*$AB92</f>
        <v>#N/A</v>
      </c>
      <c r="EG92" s="70" t="e">
        <f aca="false">$EF$7*$J$3*$J$5*$AC92</f>
        <v>#N/A</v>
      </c>
      <c r="EH92" s="70" t="e">
        <f aca="false">$EH$7*$J$2*$J$5*$AB92</f>
        <v>#N/A</v>
      </c>
      <c r="EI92" s="70" t="e">
        <f aca="false">$EH$7*$J$3*$J$5*$AC92</f>
        <v>#N/A</v>
      </c>
      <c r="EJ92" s="70" t="e">
        <f aca="false">$EJ$7*$J$2*$J$5*$AB92</f>
        <v>#N/A</v>
      </c>
      <c r="EK92" s="70" t="e">
        <f aca="false">$EJ$7*$J$3*$J$5*$AC92</f>
        <v>#N/A</v>
      </c>
      <c r="EL92" s="70" t="e">
        <f aca="false">$EL$7*$J$2*$J$5*$AB92</f>
        <v>#N/A</v>
      </c>
      <c r="EM92" s="70" t="e">
        <f aca="false">$EL$7*$J$3*$J$5*$AC92</f>
        <v>#N/A</v>
      </c>
      <c r="EN92" s="131" t="e">
        <f aca="false">SUM(EB92:EC92)</f>
        <v>#N/A</v>
      </c>
      <c r="EO92" s="25" t="e">
        <f aca="false">SUM(EB92:EE92,EJ92:EM92)</f>
        <v>#N/A</v>
      </c>
      <c r="EP92" s="25" t="e">
        <f aca="false">SUM(DZ92:EM92)</f>
        <v>#N/A</v>
      </c>
    </row>
    <row r="93" customFormat="false" ht="11.25" hidden="false" customHeight="false" outlineLevel="0" collapsed="false">
      <c r="A93" s="51" t="e">
        <f aca="false">VLOOKUP($D93,Curves!$A$2:$I$1700,9)</f>
        <v>#N/A</v>
      </c>
      <c r="B93" s="83" t="e">
        <f aca="false">(1+($A93/2))^(-2*($D93-$A$1)/365.25)</f>
        <v>#N/A</v>
      </c>
      <c r="C93" s="83" t="n">
        <f aca="false">D94-D93</f>
        <v>29</v>
      </c>
      <c r="D93" s="374" t="n">
        <v>39479</v>
      </c>
      <c r="E93" s="375" t="e">
        <f aca="false">VLOOKUP($D93,Curves!$A$2:$H$1700,2)*$B93</f>
        <v>#N/A</v>
      </c>
      <c r="F93" s="51" t="e">
        <f aca="false">VLOOKUP($D93,Curves!$A$2:$H$1700,3)*$B93</f>
        <v>#N/A</v>
      </c>
      <c r="G93" s="51" t="e">
        <f aca="false">VLOOKUP($D93,Curves!$A$2:$H$1700,7)*$B93</f>
        <v>#N/A</v>
      </c>
      <c r="H93" s="51" t="e">
        <f aca="false">VLOOKUP($D93,Curves!$A$2:$H$1700,5)*$B93</f>
        <v>#N/A</v>
      </c>
      <c r="I93" s="51" t="e">
        <f aca="false">VLOOKUP($D93,Curves!$A$2:$H$1700,4)*$B93</f>
        <v>#N/A</v>
      </c>
      <c r="J93" s="376" t="e">
        <f aca="false">VLOOKUP($D93,Curves!$A$2:$H$1700,8)*$B93</f>
        <v>#N/A</v>
      </c>
      <c r="K93" s="51" t="e">
        <f aca="false">($E93+$I93)*$J$5+$J$4</f>
        <v>#N/A</v>
      </c>
      <c r="L93" s="377" t="e">
        <f aca="false">VLOOKUP($D93,Curves!$N$2:$T$2600,2)*$B93</f>
        <v>#N/A</v>
      </c>
      <c r="M93" s="241" t="e">
        <f aca="false">VLOOKUP($D93,Curves!$N$2:$T$2600,3)*$B93</f>
        <v>#N/A</v>
      </c>
      <c r="N93" s="378" t="e">
        <f aca="false">IF($K93&lt;$L93,1,0)</f>
        <v>#N/A</v>
      </c>
      <c r="O93" s="379" t="e">
        <f aca="false">IF($K93&lt;$M93,1,0)</f>
        <v>#N/A</v>
      </c>
      <c r="P93" s="375" t="e">
        <f aca="false">($E93+J93)*$J$5+$J$4</f>
        <v>#N/A</v>
      </c>
      <c r="Q93" s="377" t="e">
        <f aca="false">VLOOKUP($D93,Curves!$N$2:$T$2600,4)*$B93</f>
        <v>#N/A</v>
      </c>
      <c r="R93" s="241" t="e">
        <f aca="false">VLOOKUP($D93,Curves!$N$2:$T$2600,5)*$B93</f>
        <v>#N/A</v>
      </c>
      <c r="S93" s="378" t="e">
        <f aca="false">IF($P93&lt;$Q93,1,0)</f>
        <v>#N/A</v>
      </c>
      <c r="T93" s="379" t="e">
        <f aca="false">IF($P93&lt;$R93,1,0)</f>
        <v>#N/A</v>
      </c>
      <c r="U93" s="380" t="e">
        <f aca="false">($E93+G93)*$J$5+$J$4</f>
        <v>#N/A</v>
      </c>
      <c r="V93" s="380" t="e">
        <f aca="false">($E93+H93)*$J$5+$J$4</f>
        <v>#N/A</v>
      </c>
      <c r="W93" s="380" t="e">
        <f aca="false">($E93+I93)*$J$5+$J$4</f>
        <v>#N/A</v>
      </c>
      <c r="X93" s="269" t="e">
        <f aca="false">VLOOKUP($D93,[5]CurveFetch!$D$8:$S$13000,16,0)*$B93</f>
        <v>#N/A</v>
      </c>
      <c r="Y93" s="241" t="e">
        <f aca="false">VLOOKUP($D93,Curves!$N$2:$T$2600,7)*$B93</f>
        <v>#N/A</v>
      </c>
      <c r="Z93" s="381" t="e">
        <f aca="false">IF($U93&lt;$X93,1,0)</f>
        <v>#N/A</v>
      </c>
      <c r="AA93" s="378" t="e">
        <f aca="false">IF($U93&lt;$Y93,1,0)</f>
        <v>#N/A</v>
      </c>
      <c r="AB93" s="378" t="e">
        <f aca="false">IF($V93&lt;$X93,1,0)</f>
        <v>#N/A</v>
      </c>
      <c r="AC93" s="378" t="e">
        <f aca="false">IF($V93&lt;$X93,1,0)</f>
        <v>#N/A</v>
      </c>
      <c r="AD93" s="378" t="e">
        <f aca="false">IF($W93&lt;$X93,1,0)</f>
        <v>#N/A</v>
      </c>
      <c r="AE93" s="379" t="e">
        <f aca="false">IF($W93&lt;$Y93,1,0)</f>
        <v>#N/A</v>
      </c>
      <c r="AF93" s="70" t="e">
        <f aca="false">$AF$7*$J$2*$J$5*$N93</f>
        <v>#N/A</v>
      </c>
      <c r="AG93" s="70" t="e">
        <f aca="false">$AF$7*$J$2*$J$5*$O93</f>
        <v>#N/A</v>
      </c>
      <c r="AH93" s="70" t="e">
        <f aca="false">$AH$7*$J$2*$J$5*$N93</f>
        <v>#N/A</v>
      </c>
      <c r="AI93" s="70" t="e">
        <f aca="false">$AH$7*$J$2*$J$5*$O93</f>
        <v>#N/A</v>
      </c>
      <c r="AJ93" s="70" t="e">
        <f aca="false">$AJ$7*$J$2*$J$5*$N93</f>
        <v>#N/A</v>
      </c>
      <c r="AK93" s="70" t="e">
        <f aca="false">$AJ$7*$J$2*$J$5*$O93</f>
        <v>#N/A</v>
      </c>
      <c r="AL93" s="70" t="e">
        <f aca="false">$AL$7*$J$2*$J$5*$N93</f>
        <v>#N/A</v>
      </c>
      <c r="AM93" s="70" t="e">
        <f aca="false">$AL$7*$J$3*$J$5*$O93</f>
        <v>#N/A</v>
      </c>
      <c r="AN93" s="70" t="e">
        <f aca="false">$AN$7*$J$2*$J$5*$N93</f>
        <v>#N/A</v>
      </c>
      <c r="AO93" s="70" t="e">
        <f aca="false">$AN$7*$J$3*$J$5*$O93</f>
        <v>#N/A</v>
      </c>
      <c r="AP93" s="70" t="e">
        <f aca="false">$AP$7*$J$2*$J$5*$N93</f>
        <v>#N/A</v>
      </c>
      <c r="AQ93" s="70" t="e">
        <f aca="false">$AN$7*$J$3*$J$5*$O93</f>
        <v>#N/A</v>
      </c>
      <c r="AR93" s="70" t="e">
        <f aca="false">$AR$7*$J$2*$J$5*$N93</f>
        <v>#N/A</v>
      </c>
      <c r="AS93" s="70" t="e">
        <f aca="false">$AR$7*$J$3*$J$5*$O93</f>
        <v>#N/A</v>
      </c>
      <c r="AT93" s="70" t="e">
        <f aca="false">$AT$7*$J$2*$J$5*$N93</f>
        <v>#N/A</v>
      </c>
      <c r="AU93" s="70" t="e">
        <f aca="false">$AT$7*$J$3*$J$5*$O93</f>
        <v>#N/A</v>
      </c>
      <c r="AV93" s="131" t="e">
        <f aca="false">SUM(AF93:AG93,AL93:AM93,AP93:AQ93)</f>
        <v>#N/A</v>
      </c>
      <c r="AW93" s="158" t="e">
        <f aca="false">SUM(AF93:AM93,AP93:AU93)</f>
        <v>#N/A</v>
      </c>
      <c r="AX93" s="131" t="e">
        <f aca="false">SUM(AF93:AU93)</f>
        <v>#N/A</v>
      </c>
      <c r="AY93" s="70" t="e">
        <f aca="false">$AY$7*$J$2*$J$5*$S93</f>
        <v>#N/A</v>
      </c>
      <c r="AZ93" s="70" t="e">
        <f aca="false">$AY$7*$J$3*$J$5*$T93</f>
        <v>#N/A</v>
      </c>
      <c r="BA93" s="70" t="e">
        <f aca="false">$BA$7*$J$2*$J$5*$S93</f>
        <v>#N/A</v>
      </c>
      <c r="BB93" s="70" t="e">
        <f aca="false">$BA$7*$J$3*$J$5*$T93</f>
        <v>#N/A</v>
      </c>
      <c r="BC93" s="70" t="e">
        <f aca="false">$BC$7*$J$2*$J$5*$S93</f>
        <v>#N/A</v>
      </c>
      <c r="BD93" s="70" t="e">
        <f aca="false">$BC$7*$J$3*$J$5*$T93</f>
        <v>#N/A</v>
      </c>
      <c r="BE93" s="70" t="e">
        <f aca="false">$BE$7*$J$2*$J$5*$S93</f>
        <v>#N/A</v>
      </c>
      <c r="BF93" s="70" t="e">
        <f aca="false">$BE$7*$J$3*$J$5*$T93</f>
        <v>#N/A</v>
      </c>
      <c r="BG93" s="70" t="e">
        <f aca="false">$BG$7*$J$2*$J$5*$S93</f>
        <v>#N/A</v>
      </c>
      <c r="BH93" s="70" t="e">
        <f aca="false">$BG$7*$J$3*$J$5*$T93</f>
        <v>#N/A</v>
      </c>
      <c r="BI93" s="70" t="e">
        <f aca="false">$BI$7*$J$2*$J$5*$S93</f>
        <v>#N/A</v>
      </c>
      <c r="BJ93" s="70" t="e">
        <f aca="false">$BI$7*$J$3*$J$5*$T93</f>
        <v>#N/A</v>
      </c>
      <c r="BK93" s="70" t="e">
        <f aca="false">$BK$7*$J$2*$J$5*$S93</f>
        <v>#N/A</v>
      </c>
      <c r="BL93" s="70" t="e">
        <f aca="false">$BK$7*$J$3*$J$5*$T93</f>
        <v>#N/A</v>
      </c>
      <c r="BM93" s="70" t="e">
        <f aca="false">$BM$7*$J$2*$J$5*$S93</f>
        <v>#N/A</v>
      </c>
      <c r="BN93" s="70" t="e">
        <f aca="false">$BM$7*$J$3*$J$5*$T93</f>
        <v>#N/A</v>
      </c>
      <c r="BO93" s="70" t="e">
        <f aca="false">$BO$7*$J$2*$J$5*$S93</f>
        <v>#N/A</v>
      </c>
      <c r="BP93" s="70" t="e">
        <f aca="false">$BO$7*$J$3*$J$5*$T93</f>
        <v>#N/A</v>
      </c>
      <c r="BQ93" s="70" t="e">
        <f aca="false">$BQ$7*$J$2*$J$5*$S93</f>
        <v>#N/A</v>
      </c>
      <c r="BR93" s="70" t="e">
        <f aca="false">$BQ$7*$J$3*$J$5*$T93</f>
        <v>#N/A</v>
      </c>
      <c r="BS93" s="70" t="e">
        <f aca="false">$BS$7*$J$2*$J$5*$S93</f>
        <v>#N/A</v>
      </c>
      <c r="BT93" s="70" t="e">
        <f aca="false">$BS$7*$J$3*$J$5*$T93</f>
        <v>#N/A</v>
      </c>
      <c r="BU93" s="70" t="e">
        <f aca="false">$BU$7*$J$2*$J$5*$S93</f>
        <v>#N/A</v>
      </c>
      <c r="BV93" s="70" t="e">
        <f aca="false">$BU$7*$J$3*$J$5*$T93</f>
        <v>#N/A</v>
      </c>
      <c r="BW93" s="382" t="e">
        <f aca="false">SUM(AY93:BF93,BI93:BL93)</f>
        <v>#N/A</v>
      </c>
      <c r="BX93" s="383" t="e">
        <f aca="false">SUM(AY93:BF93,BI93:BL93,BS93:BV93)</f>
        <v>#N/A</v>
      </c>
      <c r="BY93" s="25" t="e">
        <f aca="false">SUM(AY93:BV93)</f>
        <v>#N/A</v>
      </c>
      <c r="BZ93" s="70" t="e">
        <f aca="false">$BZ$7*$J$2*$J$5*$N93</f>
        <v>#N/A</v>
      </c>
      <c r="CA93" s="70" t="e">
        <f aca="false">$BZ$7*$J$3*$J$5*$O93</f>
        <v>#N/A</v>
      </c>
      <c r="CB93" s="70" t="e">
        <f aca="false">$CB$7*$J$2*$J$5*$N93</f>
        <v>#N/A</v>
      </c>
      <c r="CC93" s="70" t="e">
        <f aca="false">$CB$7*$J$3*$J$5*$O93</f>
        <v>#N/A</v>
      </c>
      <c r="CD93" s="70" t="e">
        <f aca="false">$CD$7*$J$2*$J$5*$N93</f>
        <v>#N/A</v>
      </c>
      <c r="CE93" s="70" t="e">
        <f aca="false">$CD$7*$J$3*$J$5*$O93</f>
        <v>#N/A</v>
      </c>
      <c r="CF93" s="131" t="e">
        <f aca="false">SUM(BZ93:CA93)</f>
        <v>#N/A</v>
      </c>
      <c r="CG93" s="383" t="e">
        <f aca="false">SUM(BZ93:CC93)</f>
        <v>#N/A</v>
      </c>
      <c r="CH93" s="131" t="e">
        <f aca="false">SUM(BZ93:CE93)</f>
        <v>#N/A</v>
      </c>
      <c r="CI93" s="70" t="e">
        <f aca="false">$CI$7*$J$2*$J$5*$AB93</f>
        <v>#N/A</v>
      </c>
      <c r="CJ93" s="70" t="e">
        <f aca="false">$CI$7*$J$3*$J$5*$AC93</f>
        <v>#N/A</v>
      </c>
      <c r="CK93" s="70" t="e">
        <f aca="false">$CK$7*$J$2*$J$5*$AB93</f>
        <v>#N/A</v>
      </c>
      <c r="CL93" s="70" t="e">
        <f aca="false">$CK$7*$J$3*$J$5*$AC93</f>
        <v>#N/A</v>
      </c>
      <c r="CM93" s="70" t="e">
        <f aca="false">$CM$7*$J$2*$J$5*$AB93</f>
        <v>#N/A</v>
      </c>
      <c r="CN93" s="70" t="e">
        <f aca="false">$CM$7*$J$3*$J$5*$AC93</f>
        <v>#N/A</v>
      </c>
      <c r="CO93" s="70" t="e">
        <f aca="false">$CO$7*$J$2*$J$5*$AB93</f>
        <v>#N/A</v>
      </c>
      <c r="CP93" s="70" t="e">
        <f aca="false">$CO$7*$J$3*$J$5*$AC93</f>
        <v>#N/A</v>
      </c>
      <c r="CQ93" s="70" t="e">
        <f aca="false">$CQ$7*$J$2*$J$5*$AB93</f>
        <v>#N/A</v>
      </c>
      <c r="CR93" s="70" t="e">
        <f aca="false">$CQ$7*$J$3*$J$5*$AC93</f>
        <v>#N/A</v>
      </c>
      <c r="CS93" s="70" t="e">
        <f aca="false">$CS$7*$J$2*$J$5*$AB93</f>
        <v>#N/A</v>
      </c>
      <c r="CT93" s="70" t="e">
        <f aca="false">$CS$7*$J$3*$J$5*$AC93</f>
        <v>#N/A</v>
      </c>
      <c r="CU93" s="70" t="e">
        <f aca="false">$CU$7*$J$2*$J$5*$AB93</f>
        <v>#N/A</v>
      </c>
      <c r="CV93" s="70" t="e">
        <f aca="false">$CU$7*$J$3*$J$5*$AC93</f>
        <v>#N/A</v>
      </c>
      <c r="CW93" s="70" t="e">
        <f aca="false">$CW$7*$J$2*$J$5*$AB93</f>
        <v>#N/A</v>
      </c>
      <c r="CX93" s="70" t="e">
        <f aca="false">$CW$7*$J$3*$J$5*$AC93</f>
        <v>#N/A</v>
      </c>
      <c r="CY93" s="70" t="e">
        <f aca="false">$CY$7*$J$2*$J$5*$AB93</f>
        <v>#N/A</v>
      </c>
      <c r="CZ93" s="70" t="e">
        <f aca="false">$CY$7*$J$3*$J$5*$AC93</f>
        <v>#N/A</v>
      </c>
      <c r="DA93" s="70" t="e">
        <f aca="false">$DA$7*$J$2*$J$5*$AB93</f>
        <v>#N/A</v>
      </c>
      <c r="DB93" s="70" t="e">
        <f aca="false">$DA$7*$J$3*$J$5*$AC93</f>
        <v>#N/A</v>
      </c>
      <c r="DC93" s="70"/>
      <c r="DD93" s="70"/>
      <c r="DE93" s="70" t="e">
        <f aca="false">$DF$7*$J$2*$J$5*$AB93</f>
        <v>#N/A</v>
      </c>
      <c r="DF93" s="70" t="e">
        <f aca="false">$DF$7*$J$3*$J$5*$AC93</f>
        <v>#N/A</v>
      </c>
      <c r="DG93" s="70" t="e">
        <f aca="false">$DG$7*$J$2*$J$5*$AB93</f>
        <v>#N/A</v>
      </c>
      <c r="DH93" s="70" t="e">
        <f aca="false">$DG$7*$J$3*$J$5*$AC93</f>
        <v>#N/A</v>
      </c>
      <c r="DI93" s="70" t="e">
        <f aca="false">$DI$7*$J$2*$J$5*$AB93</f>
        <v>#N/A</v>
      </c>
      <c r="DJ93" s="70" t="e">
        <f aca="false">$DI$7*$J$3*$J$5*$AC93</f>
        <v>#N/A</v>
      </c>
      <c r="DK93" s="70" t="e">
        <f aca="false">$DK$7*$J$2*$J$5*$AB93</f>
        <v>#N/A</v>
      </c>
      <c r="DL93" s="70" t="e">
        <f aca="false">$DK$7*$J$3*$J$5*$AC93</f>
        <v>#N/A</v>
      </c>
      <c r="DM93" s="70" t="e">
        <f aca="false">$DM$7*$J$2*$J$5*$AB93</f>
        <v>#N/A</v>
      </c>
      <c r="DN93" s="70" t="e">
        <f aca="false">$DM$7*$J$3*$J$5*$AC93</f>
        <v>#N/A</v>
      </c>
      <c r="DO93" s="70" t="e">
        <f aca="false">$DO$7*$J$2*$J$5*$AB93</f>
        <v>#N/A</v>
      </c>
      <c r="DP93" s="70" t="e">
        <f aca="false">$DO$7*$J$3*$J$5*$AC93</f>
        <v>#N/A</v>
      </c>
      <c r="DQ93" s="70" t="e">
        <f aca="false">$DQ$7*$J$2*$J$5*$AB93</f>
        <v>#N/A</v>
      </c>
      <c r="DR93" s="70" t="e">
        <f aca="false">$DQ$7*$J$3*$J$5*$AC93</f>
        <v>#N/A</v>
      </c>
      <c r="DS93" s="131" t="e">
        <f aca="false">SUM(CI93:CR93,CW93:CX93,DG93:DH93)</f>
        <v>#N/A</v>
      </c>
      <c r="DT93" s="25" t="e">
        <f aca="false">SUM(CI93:CZ93,DC93:DL93)</f>
        <v>#N/A</v>
      </c>
      <c r="DU93" s="131" t="e">
        <f aca="false">SUM(CI93:DR93)</f>
        <v>#N/A</v>
      </c>
      <c r="DZ93" s="70" t="e">
        <f aca="false">$DZ$7*$J$2*$J$5*$AB93</f>
        <v>#N/A</v>
      </c>
      <c r="EA93" s="70" t="e">
        <f aca="false">$DZ$7*$J$3*$J$5*$AC93</f>
        <v>#N/A</v>
      </c>
      <c r="EB93" s="70" t="e">
        <f aca="false">$EB$7*$J$2*$J$5*$AB93</f>
        <v>#N/A</v>
      </c>
      <c r="EC93" s="70" t="e">
        <f aca="false">$EB$7*$J$3*$J$5*$AC93</f>
        <v>#N/A</v>
      </c>
      <c r="ED93" s="70" t="e">
        <f aca="false">$ED$7*$J$2*$J$5*$AB93</f>
        <v>#N/A</v>
      </c>
      <c r="EE93" s="70" t="e">
        <f aca="false">$ED$7*$J$3*$J$5*$AC93</f>
        <v>#N/A</v>
      </c>
      <c r="EF93" s="70" t="e">
        <f aca="false">$EF$7*$J$2*$J$5*$AB93</f>
        <v>#N/A</v>
      </c>
      <c r="EG93" s="70" t="e">
        <f aca="false">$EF$7*$J$3*$J$5*$AC93</f>
        <v>#N/A</v>
      </c>
      <c r="EH93" s="70" t="e">
        <f aca="false">$EH$7*$J$2*$J$5*$AB93</f>
        <v>#N/A</v>
      </c>
      <c r="EI93" s="70" t="e">
        <f aca="false">$EH$7*$J$3*$J$5*$AC93</f>
        <v>#N/A</v>
      </c>
      <c r="EJ93" s="70" t="e">
        <f aca="false">$EJ$7*$J$2*$J$5*$AB93</f>
        <v>#N/A</v>
      </c>
      <c r="EK93" s="70" t="e">
        <f aca="false">$EJ$7*$J$3*$J$5*$AC93</f>
        <v>#N/A</v>
      </c>
      <c r="EL93" s="70" t="e">
        <f aca="false">$EL$7*$J$2*$J$5*$AB93</f>
        <v>#N/A</v>
      </c>
      <c r="EM93" s="70" t="e">
        <f aca="false">$EL$7*$J$3*$J$5*$AC93</f>
        <v>#N/A</v>
      </c>
      <c r="EN93" s="131" t="e">
        <f aca="false">SUM(EB93:EC93)</f>
        <v>#N/A</v>
      </c>
      <c r="EO93" s="25" t="e">
        <f aca="false">SUM(EB93:EE93,EJ93:EM93)</f>
        <v>#N/A</v>
      </c>
      <c r="EP93" s="25" t="e">
        <f aca="false">SUM(DZ93:EM93)</f>
        <v>#N/A</v>
      </c>
    </row>
    <row r="94" customFormat="false" ht="11.25" hidden="false" customHeight="false" outlineLevel="0" collapsed="false">
      <c r="A94" s="51" t="e">
        <f aca="false">VLOOKUP($D94,Curves!$A$2:$I$1700,9)</f>
        <v>#N/A</v>
      </c>
      <c r="B94" s="83" t="e">
        <f aca="false">(1+($A94/2))^(-2*($D94-$A$1)/365.25)</f>
        <v>#N/A</v>
      </c>
      <c r="C94" s="83" t="n">
        <f aca="false">D95-D94</f>
        <v>31</v>
      </c>
      <c r="D94" s="374" t="n">
        <v>39508</v>
      </c>
      <c r="E94" s="375" t="e">
        <f aca="false">VLOOKUP($D94,Curves!$A$2:$H$1700,2)*$B94</f>
        <v>#N/A</v>
      </c>
      <c r="F94" s="51" t="e">
        <f aca="false">VLOOKUP($D94,Curves!$A$2:$H$1700,3)*$B94</f>
        <v>#N/A</v>
      </c>
      <c r="G94" s="51" t="e">
        <f aca="false">VLOOKUP($D94,Curves!$A$2:$H$1700,7)*$B94</f>
        <v>#N/A</v>
      </c>
      <c r="H94" s="51" t="e">
        <f aca="false">VLOOKUP($D94,Curves!$A$2:$H$1700,5)*$B94</f>
        <v>#N/A</v>
      </c>
      <c r="I94" s="51" t="e">
        <f aca="false">VLOOKUP($D94,Curves!$A$2:$H$1700,4)*$B94</f>
        <v>#N/A</v>
      </c>
      <c r="J94" s="376" t="e">
        <f aca="false">VLOOKUP($D94,Curves!$A$2:$H$1700,8)*$B94</f>
        <v>#N/A</v>
      </c>
      <c r="K94" s="51" t="e">
        <f aca="false">($E94+$I94)*$J$5+$J$4</f>
        <v>#N/A</v>
      </c>
      <c r="L94" s="377" t="e">
        <f aca="false">VLOOKUP($D94,Curves!$N$2:$T$2600,2)*$B94</f>
        <v>#N/A</v>
      </c>
      <c r="M94" s="241" t="e">
        <f aca="false">VLOOKUP($D94,Curves!$N$2:$T$2600,3)*$B94</f>
        <v>#N/A</v>
      </c>
      <c r="N94" s="378" t="e">
        <f aca="false">IF($K94&lt;$L94,1,0)</f>
        <v>#N/A</v>
      </c>
      <c r="O94" s="379" t="e">
        <f aca="false">IF($K94&lt;$M94,1,0)</f>
        <v>#N/A</v>
      </c>
      <c r="P94" s="375" t="e">
        <f aca="false">($E94+J94)*$J$5+$J$4</f>
        <v>#N/A</v>
      </c>
      <c r="Q94" s="377" t="e">
        <f aca="false">VLOOKUP($D94,Curves!$N$2:$T$2600,4)*$B94</f>
        <v>#N/A</v>
      </c>
      <c r="R94" s="241" t="e">
        <f aca="false">VLOOKUP($D94,Curves!$N$2:$T$2600,5)*$B94</f>
        <v>#N/A</v>
      </c>
      <c r="S94" s="378" t="e">
        <f aca="false">IF($P94&lt;$Q94,1,0)</f>
        <v>#N/A</v>
      </c>
      <c r="T94" s="379" t="e">
        <f aca="false">IF($P94&lt;$R94,1,0)</f>
        <v>#N/A</v>
      </c>
      <c r="U94" s="380" t="e">
        <f aca="false">($E94+G94)*$J$5+$J$4</f>
        <v>#N/A</v>
      </c>
      <c r="V94" s="380" t="e">
        <f aca="false">($E94+H94)*$J$5+$J$4</f>
        <v>#N/A</v>
      </c>
      <c r="W94" s="380" t="e">
        <f aca="false">($E94+I94)*$J$5+$J$4</f>
        <v>#N/A</v>
      </c>
      <c r="X94" s="269" t="e">
        <f aca="false">VLOOKUP($D94,[5]CurveFetch!$D$8:$S$13000,16,0)*$B94</f>
        <v>#N/A</v>
      </c>
      <c r="Y94" s="241" t="e">
        <f aca="false">VLOOKUP($D94,Curves!$N$2:$T$2600,7)*$B94</f>
        <v>#N/A</v>
      </c>
      <c r="Z94" s="381" t="e">
        <f aca="false">IF($U94&lt;$X94,1,0)</f>
        <v>#N/A</v>
      </c>
      <c r="AA94" s="378" t="e">
        <f aca="false">IF($U94&lt;$Y94,1,0)</f>
        <v>#N/A</v>
      </c>
      <c r="AB94" s="378" t="e">
        <f aca="false">IF($V94&lt;$X94,1,0)</f>
        <v>#N/A</v>
      </c>
      <c r="AC94" s="378" t="e">
        <f aca="false">IF($V94&lt;$X94,1,0)</f>
        <v>#N/A</v>
      </c>
      <c r="AD94" s="378" t="e">
        <f aca="false">IF($W94&lt;$X94,1,0)</f>
        <v>#N/A</v>
      </c>
      <c r="AE94" s="379" t="e">
        <f aca="false">IF($W94&lt;$Y94,1,0)</f>
        <v>#N/A</v>
      </c>
      <c r="AF94" s="70" t="e">
        <f aca="false">$AF$7*$J$2*$J$5*$N94</f>
        <v>#N/A</v>
      </c>
      <c r="AG94" s="70" t="e">
        <f aca="false">$AF$7*$J$2*$J$5*$O94</f>
        <v>#N/A</v>
      </c>
      <c r="AH94" s="70" t="e">
        <f aca="false">$AH$7*$J$2*$J$5*$N94</f>
        <v>#N/A</v>
      </c>
      <c r="AI94" s="70" t="e">
        <f aca="false">$AH$7*$J$2*$J$5*$O94</f>
        <v>#N/A</v>
      </c>
      <c r="AJ94" s="70" t="e">
        <f aca="false">$AJ$7*$J$2*$J$5*$N94</f>
        <v>#N/A</v>
      </c>
      <c r="AK94" s="70" t="e">
        <f aca="false">$AJ$7*$J$2*$J$5*$O94</f>
        <v>#N/A</v>
      </c>
      <c r="AL94" s="70" t="e">
        <f aca="false">$AL$7*$J$2*$J$5*$N94</f>
        <v>#N/A</v>
      </c>
      <c r="AM94" s="70" t="e">
        <f aca="false">$AL$7*$J$3*$J$5*$O94</f>
        <v>#N/A</v>
      </c>
      <c r="AN94" s="70" t="e">
        <f aca="false">$AN$7*$J$2*$J$5*$N94</f>
        <v>#N/A</v>
      </c>
      <c r="AO94" s="70" t="e">
        <f aca="false">$AN$7*$J$3*$J$5*$O94</f>
        <v>#N/A</v>
      </c>
      <c r="AP94" s="70" t="e">
        <f aca="false">$AP$7*$J$2*$J$5*$N94</f>
        <v>#N/A</v>
      </c>
      <c r="AQ94" s="70" t="e">
        <f aca="false">$AN$7*$J$3*$J$5*$O94</f>
        <v>#N/A</v>
      </c>
      <c r="AR94" s="70" t="e">
        <f aca="false">$AR$7*$J$2*$J$5*$N94</f>
        <v>#N/A</v>
      </c>
      <c r="AS94" s="70" t="e">
        <f aca="false">$AR$7*$J$3*$J$5*$O94</f>
        <v>#N/A</v>
      </c>
      <c r="AT94" s="70" t="e">
        <f aca="false">$AT$7*$J$2*$J$5*$N94</f>
        <v>#N/A</v>
      </c>
      <c r="AU94" s="70" t="e">
        <f aca="false">$AT$7*$J$3*$J$5*$O94</f>
        <v>#N/A</v>
      </c>
      <c r="AV94" s="131" t="e">
        <f aca="false">SUM(AF94:AG94,AL94:AM94,AP94:AQ94)</f>
        <v>#N/A</v>
      </c>
      <c r="AW94" s="158" t="e">
        <f aca="false">SUM(AF94:AM94,AP94:AU94)</f>
        <v>#N/A</v>
      </c>
      <c r="AX94" s="131" t="e">
        <f aca="false">SUM(AF94:AU94)</f>
        <v>#N/A</v>
      </c>
      <c r="AY94" s="70" t="e">
        <f aca="false">$AY$7*$J$2*$J$5*$S94</f>
        <v>#N/A</v>
      </c>
      <c r="AZ94" s="70" t="e">
        <f aca="false">$AY$7*$J$3*$J$5*$T94</f>
        <v>#N/A</v>
      </c>
      <c r="BA94" s="70" t="e">
        <f aca="false">$BA$7*$J$2*$J$5*$S94</f>
        <v>#N/A</v>
      </c>
      <c r="BB94" s="70" t="e">
        <f aca="false">$BA$7*$J$3*$J$5*$T94</f>
        <v>#N/A</v>
      </c>
      <c r="BC94" s="70" t="e">
        <f aca="false">$BC$7*$J$2*$J$5*$S94</f>
        <v>#N/A</v>
      </c>
      <c r="BD94" s="70" t="e">
        <f aca="false">$BC$7*$J$3*$J$5*$T94</f>
        <v>#N/A</v>
      </c>
      <c r="BE94" s="70" t="e">
        <f aca="false">$BE$7*$J$2*$J$5*$S94</f>
        <v>#N/A</v>
      </c>
      <c r="BF94" s="70" t="e">
        <f aca="false">$BE$7*$J$3*$J$5*$T94</f>
        <v>#N/A</v>
      </c>
      <c r="BG94" s="70" t="e">
        <f aca="false">$BG$7*$J$2*$J$5*$S94</f>
        <v>#N/A</v>
      </c>
      <c r="BH94" s="70" t="e">
        <f aca="false">$BG$7*$J$3*$J$5*$T94</f>
        <v>#N/A</v>
      </c>
      <c r="BI94" s="70" t="e">
        <f aca="false">$BI$7*$J$2*$J$5*$S94</f>
        <v>#N/A</v>
      </c>
      <c r="BJ94" s="70" t="e">
        <f aca="false">$BI$7*$J$3*$J$5*$T94</f>
        <v>#N/A</v>
      </c>
      <c r="BK94" s="70" t="e">
        <f aca="false">$BK$7*$J$2*$J$5*$S94</f>
        <v>#N/A</v>
      </c>
      <c r="BL94" s="70" t="e">
        <f aca="false">$BK$7*$J$3*$J$5*$T94</f>
        <v>#N/A</v>
      </c>
      <c r="BM94" s="70" t="e">
        <f aca="false">$BM$7*$J$2*$J$5*$S94</f>
        <v>#N/A</v>
      </c>
      <c r="BN94" s="70" t="e">
        <f aca="false">$BM$7*$J$3*$J$5*$T94</f>
        <v>#N/A</v>
      </c>
      <c r="BO94" s="70" t="e">
        <f aca="false">$BO$7*$J$2*$J$5*$S94</f>
        <v>#N/A</v>
      </c>
      <c r="BP94" s="70" t="e">
        <f aca="false">$BO$7*$J$3*$J$5*$T94</f>
        <v>#N/A</v>
      </c>
      <c r="BQ94" s="70" t="e">
        <f aca="false">$BQ$7*$J$2*$J$5*$S94</f>
        <v>#N/A</v>
      </c>
      <c r="BR94" s="70" t="e">
        <f aca="false">$BQ$7*$J$3*$J$5*$T94</f>
        <v>#N/A</v>
      </c>
      <c r="BS94" s="70" t="e">
        <f aca="false">$BS$7*$J$2*$J$5*$S94</f>
        <v>#N/A</v>
      </c>
      <c r="BT94" s="70" t="e">
        <f aca="false">$BS$7*$J$3*$J$5*$T94</f>
        <v>#N/A</v>
      </c>
      <c r="BU94" s="70" t="e">
        <f aca="false">$BU$7*$J$2*$J$5*$S94</f>
        <v>#N/A</v>
      </c>
      <c r="BV94" s="70" t="e">
        <f aca="false">$BU$7*$J$3*$J$5*$T94</f>
        <v>#N/A</v>
      </c>
      <c r="BW94" s="382" t="e">
        <f aca="false">SUM(AY94:BF94,BI94:BL94)</f>
        <v>#N/A</v>
      </c>
      <c r="BX94" s="383" t="e">
        <f aca="false">SUM(AY94:BF94,BI94:BL94,BS94:BV94)</f>
        <v>#N/A</v>
      </c>
      <c r="BY94" s="25" t="e">
        <f aca="false">SUM(AY94:BV94)</f>
        <v>#N/A</v>
      </c>
      <c r="BZ94" s="70" t="e">
        <f aca="false">$BZ$7*$J$2*$J$5*$N94</f>
        <v>#N/A</v>
      </c>
      <c r="CA94" s="70" t="e">
        <f aca="false">$BZ$7*$J$3*$J$5*$O94</f>
        <v>#N/A</v>
      </c>
      <c r="CB94" s="70" t="e">
        <f aca="false">$CB$7*$J$2*$J$5*$N94</f>
        <v>#N/A</v>
      </c>
      <c r="CC94" s="70" t="e">
        <f aca="false">$CB$7*$J$3*$J$5*$O94</f>
        <v>#N/A</v>
      </c>
      <c r="CD94" s="70" t="e">
        <f aca="false">$CD$7*$J$2*$J$5*$N94</f>
        <v>#N/A</v>
      </c>
      <c r="CE94" s="70" t="e">
        <f aca="false">$CD$7*$J$3*$J$5*$O94</f>
        <v>#N/A</v>
      </c>
      <c r="CF94" s="131" t="e">
        <f aca="false">SUM(BZ94:CA94)</f>
        <v>#N/A</v>
      </c>
      <c r="CG94" s="383" t="e">
        <f aca="false">SUM(BZ94:CC94)</f>
        <v>#N/A</v>
      </c>
      <c r="CH94" s="131" t="e">
        <f aca="false">SUM(BZ94:CE94)</f>
        <v>#N/A</v>
      </c>
      <c r="CI94" s="70" t="e">
        <f aca="false">$CI$7*$J$2*$J$5*$AB94</f>
        <v>#N/A</v>
      </c>
      <c r="CJ94" s="70" t="e">
        <f aca="false">$CI$7*$J$3*$J$5*$AC94</f>
        <v>#N/A</v>
      </c>
      <c r="CK94" s="70" t="e">
        <f aca="false">$CK$7*$J$2*$J$5*$AB94</f>
        <v>#N/A</v>
      </c>
      <c r="CL94" s="70" t="e">
        <f aca="false">$CK$7*$J$3*$J$5*$AC94</f>
        <v>#N/A</v>
      </c>
      <c r="CM94" s="70" t="e">
        <f aca="false">$CM$7*$J$2*$J$5*$AB94</f>
        <v>#N/A</v>
      </c>
      <c r="CN94" s="70" t="e">
        <f aca="false">$CM$7*$J$3*$J$5*$AC94</f>
        <v>#N/A</v>
      </c>
      <c r="CO94" s="70" t="e">
        <f aca="false">$CO$7*$J$2*$J$5*$AB94</f>
        <v>#N/A</v>
      </c>
      <c r="CP94" s="70" t="e">
        <f aca="false">$CO$7*$J$3*$J$5*$AC94</f>
        <v>#N/A</v>
      </c>
      <c r="CQ94" s="70" t="e">
        <f aca="false">$CQ$7*$J$2*$J$5*$AB94</f>
        <v>#N/A</v>
      </c>
      <c r="CR94" s="70" t="e">
        <f aca="false">$CQ$7*$J$3*$J$5*$AC94</f>
        <v>#N/A</v>
      </c>
      <c r="CS94" s="70" t="e">
        <f aca="false">$CS$7*$J$2*$J$5*$AB94</f>
        <v>#N/A</v>
      </c>
      <c r="CT94" s="70" t="e">
        <f aca="false">$CS$7*$J$3*$J$5*$AC94</f>
        <v>#N/A</v>
      </c>
      <c r="CU94" s="70" t="e">
        <f aca="false">$CU$7*$J$2*$J$5*$AB94</f>
        <v>#N/A</v>
      </c>
      <c r="CV94" s="70" t="e">
        <f aca="false">$CU$7*$J$3*$J$5*$AC94</f>
        <v>#N/A</v>
      </c>
      <c r="CW94" s="70" t="e">
        <f aca="false">$CW$7*$J$2*$J$5*$AB94</f>
        <v>#N/A</v>
      </c>
      <c r="CX94" s="70" t="e">
        <f aca="false">$CW$7*$J$3*$J$5*$AC94</f>
        <v>#N/A</v>
      </c>
      <c r="CY94" s="70" t="e">
        <f aca="false">$CY$7*$J$2*$J$5*$AB94</f>
        <v>#N/A</v>
      </c>
      <c r="CZ94" s="70" t="e">
        <f aca="false">$CY$7*$J$3*$J$5*$AC94</f>
        <v>#N/A</v>
      </c>
      <c r="DA94" s="70" t="e">
        <f aca="false">$DA$7*$J$2*$J$5*$AB94</f>
        <v>#N/A</v>
      </c>
      <c r="DB94" s="70" t="e">
        <f aca="false">$DA$7*$J$3*$J$5*$AC94</f>
        <v>#N/A</v>
      </c>
      <c r="DC94" s="70"/>
      <c r="DD94" s="70"/>
      <c r="DE94" s="70" t="e">
        <f aca="false">$DF$7*$J$2*$J$5*$AB94</f>
        <v>#N/A</v>
      </c>
      <c r="DF94" s="70" t="e">
        <f aca="false">$DF$7*$J$3*$J$5*$AC94</f>
        <v>#N/A</v>
      </c>
      <c r="DG94" s="70" t="e">
        <f aca="false">$DG$7*$J$2*$J$5*$AB94</f>
        <v>#N/A</v>
      </c>
      <c r="DH94" s="70" t="e">
        <f aca="false">$DG$7*$J$3*$J$5*$AC94</f>
        <v>#N/A</v>
      </c>
      <c r="DI94" s="70" t="e">
        <f aca="false">$DI$7*$J$2*$J$5*$AB94</f>
        <v>#N/A</v>
      </c>
      <c r="DJ94" s="70" t="e">
        <f aca="false">$DI$7*$J$3*$J$5*$AC94</f>
        <v>#N/A</v>
      </c>
      <c r="DK94" s="70" t="e">
        <f aca="false">$DK$7*$J$2*$J$5*$AB94</f>
        <v>#N/A</v>
      </c>
      <c r="DL94" s="70" t="e">
        <f aca="false">$DK$7*$J$3*$J$5*$AC94</f>
        <v>#N/A</v>
      </c>
      <c r="DM94" s="70" t="e">
        <f aca="false">$DM$7*$J$2*$J$5*$AB94</f>
        <v>#N/A</v>
      </c>
      <c r="DN94" s="70" t="e">
        <f aca="false">$DM$7*$J$3*$J$5*$AC94</f>
        <v>#N/A</v>
      </c>
      <c r="DO94" s="70" t="e">
        <f aca="false">$DO$7*$J$2*$J$5*$AB94</f>
        <v>#N/A</v>
      </c>
      <c r="DP94" s="70" t="e">
        <f aca="false">$DO$7*$J$3*$J$5*$AC94</f>
        <v>#N/A</v>
      </c>
      <c r="DQ94" s="70" t="e">
        <f aca="false">$DQ$7*$J$2*$J$5*$AB94</f>
        <v>#N/A</v>
      </c>
      <c r="DR94" s="70" t="e">
        <f aca="false">$DQ$7*$J$3*$J$5*$AC94</f>
        <v>#N/A</v>
      </c>
      <c r="DS94" s="131" t="e">
        <f aca="false">SUM(CI94:CR94,CW94:CX94,DG94:DH94)</f>
        <v>#N/A</v>
      </c>
      <c r="DT94" s="25" t="e">
        <f aca="false">SUM(CI94:CZ94,DC94:DL94)</f>
        <v>#N/A</v>
      </c>
      <c r="DU94" s="131" t="e">
        <f aca="false">SUM(CI94:DR94)</f>
        <v>#N/A</v>
      </c>
      <c r="DZ94" s="70" t="e">
        <f aca="false">$DZ$7*$J$2*$J$5*$AB94</f>
        <v>#N/A</v>
      </c>
      <c r="EA94" s="70" t="e">
        <f aca="false">$DZ$7*$J$3*$J$5*$AC94</f>
        <v>#N/A</v>
      </c>
      <c r="EB94" s="70" t="e">
        <f aca="false">$EB$7*$J$2*$J$5*$AB94</f>
        <v>#N/A</v>
      </c>
      <c r="EC94" s="70" t="e">
        <f aca="false">$EB$7*$J$3*$J$5*$AC94</f>
        <v>#N/A</v>
      </c>
      <c r="ED94" s="70" t="e">
        <f aca="false">$ED$7*$J$2*$J$5*$AB94</f>
        <v>#N/A</v>
      </c>
      <c r="EE94" s="70" t="e">
        <f aca="false">$ED$7*$J$3*$J$5*$AC94</f>
        <v>#N/A</v>
      </c>
      <c r="EF94" s="70" t="e">
        <f aca="false">$EF$7*$J$2*$J$5*$AB94</f>
        <v>#N/A</v>
      </c>
      <c r="EG94" s="70" t="e">
        <f aca="false">$EF$7*$J$3*$J$5*$AC94</f>
        <v>#N/A</v>
      </c>
      <c r="EH94" s="70" t="e">
        <f aca="false">$EH$7*$J$2*$J$5*$AB94</f>
        <v>#N/A</v>
      </c>
      <c r="EI94" s="70" t="e">
        <f aca="false">$EH$7*$J$3*$J$5*$AC94</f>
        <v>#N/A</v>
      </c>
      <c r="EJ94" s="70" t="e">
        <f aca="false">$EJ$7*$J$2*$J$5*$AB94</f>
        <v>#N/A</v>
      </c>
      <c r="EK94" s="70" t="e">
        <f aca="false">$EJ$7*$J$3*$J$5*$AC94</f>
        <v>#N/A</v>
      </c>
      <c r="EL94" s="70" t="e">
        <f aca="false">$EL$7*$J$2*$J$5*$AB94</f>
        <v>#N/A</v>
      </c>
      <c r="EM94" s="70" t="e">
        <f aca="false">$EL$7*$J$3*$J$5*$AC94</f>
        <v>#N/A</v>
      </c>
      <c r="EN94" s="131" t="e">
        <f aca="false">SUM(EB94:EC94)</f>
        <v>#N/A</v>
      </c>
      <c r="EO94" s="25" t="e">
        <f aca="false">SUM(EB94:EE94,EJ94:EM94)</f>
        <v>#N/A</v>
      </c>
      <c r="EP94" s="25" t="e">
        <f aca="false">SUM(DZ94:EM94)</f>
        <v>#N/A</v>
      </c>
    </row>
    <row r="95" customFormat="false" ht="11.25" hidden="false" customHeight="false" outlineLevel="0" collapsed="false">
      <c r="A95" s="51" t="e">
        <f aca="false">VLOOKUP($D95,Curves!$A$2:$I$1700,9)</f>
        <v>#N/A</v>
      </c>
      <c r="B95" s="83" t="e">
        <f aca="false">(1+($A95/2))^(-2*($D95-$A$1)/365.25)</f>
        <v>#N/A</v>
      </c>
      <c r="C95" s="83" t="n">
        <f aca="false">D96-D95</f>
        <v>30</v>
      </c>
      <c r="D95" s="374" t="n">
        <v>39539</v>
      </c>
      <c r="E95" s="375" t="e">
        <f aca="false">VLOOKUP($D95,Curves!$A$2:$H$1700,2)*$B95</f>
        <v>#N/A</v>
      </c>
      <c r="F95" s="51" t="e">
        <f aca="false">VLOOKUP($D95,Curves!$A$2:$H$1700,3)*$B95</f>
        <v>#N/A</v>
      </c>
      <c r="G95" s="51" t="e">
        <f aca="false">VLOOKUP($D95,Curves!$A$2:$H$1700,7)*$B95</f>
        <v>#N/A</v>
      </c>
      <c r="H95" s="51" t="e">
        <f aca="false">VLOOKUP($D95,Curves!$A$2:$H$1700,5)*$B95</f>
        <v>#N/A</v>
      </c>
      <c r="I95" s="51" t="e">
        <f aca="false">VLOOKUP($D95,Curves!$A$2:$H$1700,4)*$B95</f>
        <v>#N/A</v>
      </c>
      <c r="J95" s="376" t="e">
        <f aca="false">VLOOKUP($D95,Curves!$A$2:$H$1700,8)*$B95</f>
        <v>#N/A</v>
      </c>
      <c r="K95" s="51" t="e">
        <f aca="false">($E95+$I95)*$J$5+$J$4</f>
        <v>#N/A</v>
      </c>
      <c r="L95" s="377" t="e">
        <f aca="false">VLOOKUP($D95,Curves!$N$2:$T$2600,2)*$B95</f>
        <v>#N/A</v>
      </c>
      <c r="M95" s="241" t="e">
        <f aca="false">VLOOKUP($D95,Curves!$N$2:$T$2600,3)*$B95</f>
        <v>#N/A</v>
      </c>
      <c r="N95" s="378" t="e">
        <f aca="false">IF($K95&lt;$L95,1,0)</f>
        <v>#N/A</v>
      </c>
      <c r="O95" s="379" t="e">
        <f aca="false">IF($K95&lt;$M95,1,0)</f>
        <v>#N/A</v>
      </c>
      <c r="P95" s="375" t="e">
        <f aca="false">($E95+J95)*$J$5+$J$4</f>
        <v>#N/A</v>
      </c>
      <c r="Q95" s="377" t="e">
        <f aca="false">VLOOKUP($D95,Curves!$N$2:$T$2600,4)*$B95</f>
        <v>#N/A</v>
      </c>
      <c r="R95" s="241" t="e">
        <f aca="false">VLOOKUP($D95,Curves!$N$2:$T$2600,5)*$B95</f>
        <v>#N/A</v>
      </c>
      <c r="S95" s="378" t="e">
        <f aca="false">IF($P95&lt;$Q95,1,0)</f>
        <v>#N/A</v>
      </c>
      <c r="T95" s="379" t="e">
        <f aca="false">IF($P95&lt;$R95,1,0)</f>
        <v>#N/A</v>
      </c>
      <c r="U95" s="380" t="e">
        <f aca="false">($E95+G95)*$J$5+$J$4</f>
        <v>#N/A</v>
      </c>
      <c r="V95" s="380" t="e">
        <f aca="false">($E95+H95)*$J$5+$J$4</f>
        <v>#N/A</v>
      </c>
      <c r="W95" s="380" t="e">
        <f aca="false">($E95+I95)*$J$5+$J$4</f>
        <v>#N/A</v>
      </c>
      <c r="X95" s="269" t="e">
        <f aca="false">VLOOKUP($D95,[5]CurveFetch!$D$8:$S$13000,16,0)*$B95</f>
        <v>#N/A</v>
      </c>
      <c r="Y95" s="241" t="e">
        <f aca="false">VLOOKUP($D95,Curves!$N$2:$T$2600,7)*$B95</f>
        <v>#N/A</v>
      </c>
      <c r="Z95" s="381" t="e">
        <f aca="false">IF($U95&lt;$X95,1,0)</f>
        <v>#N/A</v>
      </c>
      <c r="AA95" s="378" t="e">
        <f aca="false">IF($U95&lt;$Y95,1,0)</f>
        <v>#N/A</v>
      </c>
      <c r="AB95" s="378" t="e">
        <f aca="false">IF($V95&lt;$X95,1,0)</f>
        <v>#N/A</v>
      </c>
      <c r="AC95" s="378" t="e">
        <f aca="false">IF($V95&lt;$X95,1,0)</f>
        <v>#N/A</v>
      </c>
      <c r="AD95" s="378" t="e">
        <f aca="false">IF($W95&lt;$X95,1,0)</f>
        <v>#N/A</v>
      </c>
      <c r="AE95" s="379" t="e">
        <f aca="false">IF($W95&lt;$Y95,1,0)</f>
        <v>#N/A</v>
      </c>
      <c r="AF95" s="70" t="e">
        <f aca="false">$AF$7*$J$2*$J$5*$N95</f>
        <v>#N/A</v>
      </c>
      <c r="AG95" s="70" t="e">
        <f aca="false">$AF$7*$J$2*$J$5*$O95</f>
        <v>#N/A</v>
      </c>
      <c r="AH95" s="70" t="e">
        <f aca="false">$AH$7*$J$2*$J$5*$N95</f>
        <v>#N/A</v>
      </c>
      <c r="AI95" s="70" t="e">
        <f aca="false">$AH$7*$J$2*$J$5*$O95</f>
        <v>#N/A</v>
      </c>
      <c r="AJ95" s="70" t="e">
        <f aca="false">$AJ$7*$J$2*$J$5*$N95</f>
        <v>#N/A</v>
      </c>
      <c r="AK95" s="70" t="e">
        <f aca="false">$AJ$7*$J$2*$J$5*$O95</f>
        <v>#N/A</v>
      </c>
      <c r="AL95" s="70" t="e">
        <f aca="false">$AL$7*$J$2*$J$5*$N95</f>
        <v>#N/A</v>
      </c>
      <c r="AM95" s="70" t="e">
        <f aca="false">$AL$7*$J$3*$J$5*$O95</f>
        <v>#N/A</v>
      </c>
      <c r="AN95" s="70" t="e">
        <f aca="false">$AN$7*$J$2*$J$5*$N95</f>
        <v>#N/A</v>
      </c>
      <c r="AO95" s="70" t="e">
        <f aca="false">$AN$7*$J$3*$J$5*$O95</f>
        <v>#N/A</v>
      </c>
      <c r="AP95" s="70" t="e">
        <f aca="false">$AP$7*$J$2*$J$5*$N95</f>
        <v>#N/A</v>
      </c>
      <c r="AQ95" s="70" t="e">
        <f aca="false">$AN$7*$J$3*$J$5*$O95</f>
        <v>#N/A</v>
      </c>
      <c r="AR95" s="70" t="e">
        <f aca="false">$AR$7*$J$2*$J$5*$N95</f>
        <v>#N/A</v>
      </c>
      <c r="AS95" s="70" t="e">
        <f aca="false">$AR$7*$J$3*$J$5*$O95</f>
        <v>#N/A</v>
      </c>
      <c r="AT95" s="70" t="e">
        <f aca="false">$AT$7*$J$2*$J$5*$N95</f>
        <v>#N/A</v>
      </c>
      <c r="AU95" s="70" t="e">
        <f aca="false">$AT$7*$J$3*$J$5*$O95</f>
        <v>#N/A</v>
      </c>
      <c r="AV95" s="131" t="e">
        <f aca="false">SUM(AF95:AG95,AL95:AM95,AP95:AQ95)</f>
        <v>#N/A</v>
      </c>
      <c r="AW95" s="158" t="e">
        <f aca="false">SUM(AF95:AM95,AP95:AU95)</f>
        <v>#N/A</v>
      </c>
      <c r="AX95" s="131" t="e">
        <f aca="false">SUM(AF95:AU95)</f>
        <v>#N/A</v>
      </c>
      <c r="AY95" s="70" t="e">
        <f aca="false">$AY$7*$J$2*$J$5*$S95</f>
        <v>#N/A</v>
      </c>
      <c r="AZ95" s="70" t="e">
        <f aca="false">$AY$7*$J$3*$J$5*$T95</f>
        <v>#N/A</v>
      </c>
      <c r="BA95" s="70" t="e">
        <f aca="false">$BA$7*$J$2*$J$5*$S95</f>
        <v>#N/A</v>
      </c>
      <c r="BB95" s="70" t="e">
        <f aca="false">$BA$7*$J$3*$J$5*$T95</f>
        <v>#N/A</v>
      </c>
      <c r="BC95" s="70" t="e">
        <f aca="false">$BC$7*$J$2*$J$5*$S95</f>
        <v>#N/A</v>
      </c>
      <c r="BD95" s="70" t="e">
        <f aca="false">$BC$7*$J$3*$J$5*$T95</f>
        <v>#N/A</v>
      </c>
      <c r="BE95" s="70" t="e">
        <f aca="false">$BE$7*$J$2*$J$5*$S95</f>
        <v>#N/A</v>
      </c>
      <c r="BF95" s="70" t="e">
        <f aca="false">$BE$7*$J$3*$J$5*$T95</f>
        <v>#N/A</v>
      </c>
      <c r="BG95" s="70" t="e">
        <f aca="false">$BG$7*$J$2*$J$5*$S95</f>
        <v>#N/A</v>
      </c>
      <c r="BH95" s="70" t="e">
        <f aca="false">$BG$7*$J$3*$J$5*$T95</f>
        <v>#N/A</v>
      </c>
      <c r="BI95" s="70" t="e">
        <f aca="false">$BI$7*$J$2*$J$5*$S95</f>
        <v>#N/A</v>
      </c>
      <c r="BJ95" s="70" t="e">
        <f aca="false">$BI$7*$J$3*$J$5*$T95</f>
        <v>#N/A</v>
      </c>
      <c r="BK95" s="70" t="e">
        <f aca="false">$BK$7*$J$2*$J$5*$S95</f>
        <v>#N/A</v>
      </c>
      <c r="BL95" s="70" t="e">
        <f aca="false">$BK$7*$J$3*$J$5*$T95</f>
        <v>#N/A</v>
      </c>
      <c r="BM95" s="70" t="e">
        <f aca="false">$BM$7*$J$2*$J$5*$S95</f>
        <v>#N/A</v>
      </c>
      <c r="BN95" s="70" t="e">
        <f aca="false">$BM$7*$J$3*$J$5*$T95</f>
        <v>#N/A</v>
      </c>
      <c r="BO95" s="70" t="e">
        <f aca="false">$BO$7*$J$2*$J$5*$S95</f>
        <v>#N/A</v>
      </c>
      <c r="BP95" s="70" t="e">
        <f aca="false">$BO$7*$J$3*$J$5*$T95</f>
        <v>#N/A</v>
      </c>
      <c r="BQ95" s="70" t="e">
        <f aca="false">$BQ$7*$J$2*$J$5*$S95</f>
        <v>#N/A</v>
      </c>
      <c r="BR95" s="70" t="e">
        <f aca="false">$BQ$7*$J$3*$J$5*$T95</f>
        <v>#N/A</v>
      </c>
      <c r="BS95" s="70" t="e">
        <f aca="false">$BS$7*$J$2*$J$5*$S95</f>
        <v>#N/A</v>
      </c>
      <c r="BT95" s="70" t="e">
        <f aca="false">$BS$7*$J$3*$J$5*$T95</f>
        <v>#N/A</v>
      </c>
      <c r="BU95" s="70" t="e">
        <f aca="false">$BU$7*$J$2*$J$5*$S95</f>
        <v>#N/A</v>
      </c>
      <c r="BV95" s="70" t="e">
        <f aca="false">$BU$7*$J$3*$J$5*$T95</f>
        <v>#N/A</v>
      </c>
      <c r="BW95" s="382" t="e">
        <f aca="false">SUM(AY95:BF95,BI95:BL95)</f>
        <v>#N/A</v>
      </c>
      <c r="BX95" s="383" t="e">
        <f aca="false">SUM(AY95:BF95,BI95:BL95,BS95:BV95)</f>
        <v>#N/A</v>
      </c>
      <c r="BY95" s="25" t="e">
        <f aca="false">SUM(AY95:BV95)</f>
        <v>#N/A</v>
      </c>
      <c r="BZ95" s="70" t="e">
        <f aca="false">$BZ$7*$J$2*$J$5*$N95</f>
        <v>#N/A</v>
      </c>
      <c r="CA95" s="70" t="e">
        <f aca="false">$BZ$7*$J$3*$J$5*$O95</f>
        <v>#N/A</v>
      </c>
      <c r="CB95" s="70" t="e">
        <f aca="false">$CB$7*$J$2*$J$5*$N95</f>
        <v>#N/A</v>
      </c>
      <c r="CC95" s="70" t="e">
        <f aca="false">$CB$7*$J$3*$J$5*$O95</f>
        <v>#N/A</v>
      </c>
      <c r="CD95" s="70" t="e">
        <f aca="false">$CD$7*$J$2*$J$5*$N95</f>
        <v>#N/A</v>
      </c>
      <c r="CE95" s="70" t="e">
        <f aca="false">$CD$7*$J$3*$J$5*$O95</f>
        <v>#N/A</v>
      </c>
      <c r="CF95" s="131" t="e">
        <f aca="false">SUM(BZ95:CA95)</f>
        <v>#N/A</v>
      </c>
      <c r="CG95" s="383" t="e">
        <f aca="false">SUM(BZ95:CC95)</f>
        <v>#N/A</v>
      </c>
      <c r="CH95" s="131" t="e">
        <f aca="false">SUM(BZ95:CE95)</f>
        <v>#N/A</v>
      </c>
      <c r="CI95" s="70" t="e">
        <f aca="false">$CI$7*$J$2*$J$5*$AB95</f>
        <v>#N/A</v>
      </c>
      <c r="CJ95" s="70" t="e">
        <f aca="false">$CI$7*$J$3*$J$5*$AC95</f>
        <v>#N/A</v>
      </c>
      <c r="CK95" s="70" t="e">
        <f aca="false">$CK$7*$J$2*$J$5*$AB95</f>
        <v>#N/A</v>
      </c>
      <c r="CL95" s="70" t="e">
        <f aca="false">$CK$7*$J$3*$J$5*$AC95</f>
        <v>#N/A</v>
      </c>
      <c r="CM95" s="70" t="e">
        <f aca="false">$CM$7*$J$2*$J$5*$AB95</f>
        <v>#N/A</v>
      </c>
      <c r="CN95" s="70" t="e">
        <f aca="false">$CM$7*$J$3*$J$5*$AC95</f>
        <v>#N/A</v>
      </c>
      <c r="CO95" s="70" t="e">
        <f aca="false">$CO$7*$J$2*$J$5*$AB95</f>
        <v>#N/A</v>
      </c>
      <c r="CP95" s="70" t="e">
        <f aca="false">$CO$7*$J$3*$J$5*$AC95</f>
        <v>#N/A</v>
      </c>
      <c r="CQ95" s="70" t="e">
        <f aca="false">$CQ$7*$J$2*$J$5*$AB95</f>
        <v>#N/A</v>
      </c>
      <c r="CR95" s="70" t="e">
        <f aca="false">$CQ$7*$J$3*$J$5*$AC95</f>
        <v>#N/A</v>
      </c>
      <c r="CS95" s="70" t="e">
        <f aca="false">$CS$7*$J$2*$J$5*$AB95</f>
        <v>#N/A</v>
      </c>
      <c r="CT95" s="70" t="e">
        <f aca="false">$CS$7*$J$3*$J$5*$AC95</f>
        <v>#N/A</v>
      </c>
      <c r="CU95" s="70" t="e">
        <f aca="false">$CU$7*$J$2*$J$5*$AB95</f>
        <v>#N/A</v>
      </c>
      <c r="CV95" s="70" t="e">
        <f aca="false">$CU$7*$J$3*$J$5*$AC95</f>
        <v>#N/A</v>
      </c>
      <c r="CW95" s="70" t="e">
        <f aca="false">$CW$7*$J$2*$J$5*$AB95</f>
        <v>#N/A</v>
      </c>
      <c r="CX95" s="70" t="e">
        <f aca="false">$CW$7*$J$3*$J$5*$AC95</f>
        <v>#N/A</v>
      </c>
      <c r="CY95" s="70" t="e">
        <f aca="false">$CY$7*$J$2*$J$5*$AB95</f>
        <v>#N/A</v>
      </c>
      <c r="CZ95" s="70" t="e">
        <f aca="false">$CY$7*$J$3*$J$5*$AC95</f>
        <v>#N/A</v>
      </c>
      <c r="DA95" s="70" t="e">
        <f aca="false">$DA$7*$J$2*$J$5*$AB95</f>
        <v>#N/A</v>
      </c>
      <c r="DB95" s="70" t="e">
        <f aca="false">$DA$7*$J$3*$J$5*$AC95</f>
        <v>#N/A</v>
      </c>
      <c r="DC95" s="70"/>
      <c r="DD95" s="70"/>
      <c r="DE95" s="70" t="e">
        <f aca="false">$DF$7*$J$2*$J$5*$AB95</f>
        <v>#N/A</v>
      </c>
      <c r="DF95" s="70" t="e">
        <f aca="false">$DF$7*$J$3*$J$5*$AC95</f>
        <v>#N/A</v>
      </c>
      <c r="DG95" s="70" t="e">
        <f aca="false">$DG$7*$J$2*$J$5*$AB95</f>
        <v>#N/A</v>
      </c>
      <c r="DH95" s="70" t="e">
        <f aca="false">$DG$7*$J$3*$J$5*$AC95</f>
        <v>#N/A</v>
      </c>
      <c r="DI95" s="70" t="e">
        <f aca="false">$DI$7*$J$2*$J$5*$AB95</f>
        <v>#N/A</v>
      </c>
      <c r="DJ95" s="70" t="e">
        <f aca="false">$DI$7*$J$3*$J$5*$AC95</f>
        <v>#N/A</v>
      </c>
      <c r="DK95" s="70" t="e">
        <f aca="false">$DK$7*$J$2*$J$5*$AB95</f>
        <v>#N/A</v>
      </c>
      <c r="DL95" s="70" t="e">
        <f aca="false">$DK$7*$J$3*$J$5*$AC95</f>
        <v>#N/A</v>
      </c>
      <c r="DM95" s="70" t="e">
        <f aca="false">$DM$7*$J$2*$J$5*$AB95</f>
        <v>#N/A</v>
      </c>
      <c r="DN95" s="70" t="e">
        <f aca="false">$DM$7*$J$3*$J$5*$AC95</f>
        <v>#N/A</v>
      </c>
      <c r="DO95" s="70" t="e">
        <f aca="false">$DO$7*$J$2*$J$5*$AB95</f>
        <v>#N/A</v>
      </c>
      <c r="DP95" s="70" t="e">
        <f aca="false">$DO$7*$J$3*$J$5*$AC95</f>
        <v>#N/A</v>
      </c>
      <c r="DQ95" s="70" t="e">
        <f aca="false">$DQ$7*$J$2*$J$5*$AB95</f>
        <v>#N/A</v>
      </c>
      <c r="DR95" s="70" t="e">
        <f aca="false">$DQ$7*$J$3*$J$5*$AC95</f>
        <v>#N/A</v>
      </c>
      <c r="DS95" s="131" t="e">
        <f aca="false">SUM(CI95:CR95,CW95:CX95,DG95:DH95)</f>
        <v>#N/A</v>
      </c>
      <c r="DT95" s="25" t="e">
        <f aca="false">SUM(CI95:CZ95,DC95:DL95)</f>
        <v>#N/A</v>
      </c>
      <c r="DU95" s="131" t="e">
        <f aca="false">SUM(CI95:DR95)</f>
        <v>#N/A</v>
      </c>
      <c r="DZ95" s="70" t="e">
        <f aca="false">$DZ$7*$J$2*$J$5*$AB95</f>
        <v>#N/A</v>
      </c>
      <c r="EA95" s="70" t="e">
        <f aca="false">$DZ$7*$J$3*$J$5*$AC95</f>
        <v>#N/A</v>
      </c>
      <c r="EB95" s="70" t="e">
        <f aca="false">$EB$7*$J$2*$J$5*$AB95</f>
        <v>#N/A</v>
      </c>
      <c r="EC95" s="70" t="e">
        <f aca="false">$EB$7*$J$3*$J$5*$AC95</f>
        <v>#N/A</v>
      </c>
      <c r="ED95" s="70" t="e">
        <f aca="false">$ED$7*$J$2*$J$5*$AB95</f>
        <v>#N/A</v>
      </c>
      <c r="EE95" s="70" t="e">
        <f aca="false">$ED$7*$J$3*$J$5*$AC95</f>
        <v>#N/A</v>
      </c>
      <c r="EF95" s="70" t="e">
        <f aca="false">$EF$7*$J$2*$J$5*$AB95</f>
        <v>#N/A</v>
      </c>
      <c r="EG95" s="70" t="e">
        <f aca="false">$EF$7*$J$3*$J$5*$AC95</f>
        <v>#N/A</v>
      </c>
      <c r="EH95" s="70" t="e">
        <f aca="false">$EH$7*$J$2*$J$5*$AB95</f>
        <v>#N/A</v>
      </c>
      <c r="EI95" s="70" t="e">
        <f aca="false">$EH$7*$J$3*$J$5*$AC95</f>
        <v>#N/A</v>
      </c>
      <c r="EJ95" s="70" t="e">
        <f aca="false">$EJ$7*$J$2*$J$5*$AB95</f>
        <v>#N/A</v>
      </c>
      <c r="EK95" s="70" t="e">
        <f aca="false">$EJ$7*$J$3*$J$5*$AC95</f>
        <v>#N/A</v>
      </c>
      <c r="EL95" s="70" t="e">
        <f aca="false">$EL$7*$J$2*$J$5*$AB95</f>
        <v>#N/A</v>
      </c>
      <c r="EM95" s="70" t="e">
        <f aca="false">$EL$7*$J$3*$J$5*$AC95</f>
        <v>#N/A</v>
      </c>
      <c r="EN95" s="131" t="e">
        <f aca="false">SUM(EB95:EC95)</f>
        <v>#N/A</v>
      </c>
      <c r="EO95" s="25" t="e">
        <f aca="false">SUM(EB95:EE95,EJ95:EM95)</f>
        <v>#N/A</v>
      </c>
      <c r="EP95" s="25" t="e">
        <f aca="false">SUM(DZ95:EM95)</f>
        <v>#N/A</v>
      </c>
    </row>
    <row r="96" customFormat="false" ht="11.25" hidden="false" customHeight="false" outlineLevel="0" collapsed="false">
      <c r="A96" s="51" t="e">
        <f aca="false">VLOOKUP($D96,Curves!$A$2:$I$1700,9)</f>
        <v>#N/A</v>
      </c>
      <c r="B96" s="83" t="e">
        <f aca="false">(1+($A96/2))^(-2*($D96-$A$1)/365.25)</f>
        <v>#N/A</v>
      </c>
      <c r="C96" s="83" t="n">
        <f aca="false">D97-D96</f>
        <v>31</v>
      </c>
      <c r="D96" s="374" t="n">
        <v>39569</v>
      </c>
      <c r="E96" s="375" t="e">
        <f aca="false">VLOOKUP($D96,Curves!$A$2:$H$1700,2)*$B96</f>
        <v>#N/A</v>
      </c>
      <c r="F96" s="51" t="e">
        <f aca="false">VLOOKUP($D96,Curves!$A$2:$H$1700,3)*$B96</f>
        <v>#N/A</v>
      </c>
      <c r="G96" s="51" t="e">
        <f aca="false">VLOOKUP($D96,Curves!$A$2:$H$1700,7)*$B96</f>
        <v>#N/A</v>
      </c>
      <c r="H96" s="51" t="e">
        <f aca="false">VLOOKUP($D96,Curves!$A$2:$H$1700,5)*$B96</f>
        <v>#N/A</v>
      </c>
      <c r="I96" s="51" t="e">
        <f aca="false">VLOOKUP($D96,Curves!$A$2:$H$1700,4)*$B96</f>
        <v>#N/A</v>
      </c>
      <c r="J96" s="376" t="e">
        <f aca="false">VLOOKUP($D96,Curves!$A$2:$H$1700,8)*$B96</f>
        <v>#N/A</v>
      </c>
      <c r="K96" s="51" t="e">
        <f aca="false">($E96+$I96)*$J$5+$J$4</f>
        <v>#N/A</v>
      </c>
      <c r="L96" s="377" t="e">
        <f aca="false">VLOOKUP($D96,Curves!$N$2:$T$2600,2)*$B96</f>
        <v>#N/A</v>
      </c>
      <c r="M96" s="241" t="e">
        <f aca="false">VLOOKUP($D96,Curves!$N$2:$T$2600,3)*$B96</f>
        <v>#N/A</v>
      </c>
      <c r="N96" s="378" t="e">
        <f aca="false">IF($K96&lt;$L96,1,0)</f>
        <v>#N/A</v>
      </c>
      <c r="O96" s="379" t="e">
        <f aca="false">IF($K96&lt;$M96,1,0)</f>
        <v>#N/A</v>
      </c>
      <c r="P96" s="375" t="e">
        <f aca="false">($E96+J96)*$J$5+$J$4</f>
        <v>#N/A</v>
      </c>
      <c r="Q96" s="377" t="e">
        <f aca="false">VLOOKUP($D96,Curves!$N$2:$T$2600,4)*$B96</f>
        <v>#N/A</v>
      </c>
      <c r="R96" s="241" t="e">
        <f aca="false">VLOOKUP($D96,Curves!$N$2:$T$2600,5)*$B96</f>
        <v>#N/A</v>
      </c>
      <c r="S96" s="378" t="e">
        <f aca="false">IF($P96&lt;$Q96,1,0)</f>
        <v>#N/A</v>
      </c>
      <c r="T96" s="379" t="e">
        <f aca="false">IF($P96&lt;$R96,1,0)</f>
        <v>#N/A</v>
      </c>
      <c r="U96" s="380" t="e">
        <f aca="false">($E96+G96)*$J$5+$J$4</f>
        <v>#N/A</v>
      </c>
      <c r="V96" s="380" t="e">
        <f aca="false">($E96+H96)*$J$5+$J$4</f>
        <v>#N/A</v>
      </c>
      <c r="W96" s="380" t="e">
        <f aca="false">($E96+I96)*$J$5+$J$4</f>
        <v>#N/A</v>
      </c>
      <c r="X96" s="269" t="e">
        <f aca="false">VLOOKUP($D96,[5]CurveFetch!$D$8:$S$13000,16,0)*$B96</f>
        <v>#N/A</v>
      </c>
      <c r="Y96" s="241" t="e">
        <f aca="false">VLOOKUP($D96,Curves!$N$2:$T$2600,7)*$B96</f>
        <v>#N/A</v>
      </c>
      <c r="Z96" s="381" t="e">
        <f aca="false">IF($U96&lt;$X96,1,0)</f>
        <v>#N/A</v>
      </c>
      <c r="AA96" s="378" t="e">
        <f aca="false">IF($U96&lt;$Y96,1,0)</f>
        <v>#N/A</v>
      </c>
      <c r="AB96" s="378" t="e">
        <f aca="false">IF($V96&lt;$X96,1,0)</f>
        <v>#N/A</v>
      </c>
      <c r="AC96" s="378" t="e">
        <f aca="false">IF($V96&lt;$X96,1,0)</f>
        <v>#N/A</v>
      </c>
      <c r="AD96" s="378" t="e">
        <f aca="false">IF($W96&lt;$X96,1,0)</f>
        <v>#N/A</v>
      </c>
      <c r="AE96" s="379" t="e">
        <f aca="false">IF($W96&lt;$Y96,1,0)</f>
        <v>#N/A</v>
      </c>
      <c r="AF96" s="70" t="e">
        <f aca="false">$AF$7*$J$2*$J$5*$N96</f>
        <v>#N/A</v>
      </c>
      <c r="AG96" s="70" t="e">
        <f aca="false">$AF$7*$J$2*$J$5*$O96</f>
        <v>#N/A</v>
      </c>
      <c r="AH96" s="70" t="e">
        <f aca="false">$AH$7*$J$2*$J$5*$N96</f>
        <v>#N/A</v>
      </c>
      <c r="AI96" s="70" t="e">
        <f aca="false">$AH$7*$J$2*$J$5*$O96</f>
        <v>#N/A</v>
      </c>
      <c r="AJ96" s="70" t="e">
        <f aca="false">$AJ$7*$J$2*$J$5*$N96</f>
        <v>#N/A</v>
      </c>
      <c r="AK96" s="70" t="e">
        <f aca="false">$AJ$7*$J$2*$J$5*$O96</f>
        <v>#N/A</v>
      </c>
      <c r="AL96" s="70" t="e">
        <f aca="false">$AL$7*$J$2*$J$5*$N96</f>
        <v>#N/A</v>
      </c>
      <c r="AM96" s="70" t="e">
        <f aca="false">$AL$7*$J$3*$J$5*$O96</f>
        <v>#N/A</v>
      </c>
      <c r="AN96" s="70" t="e">
        <f aca="false">$AN$7*$J$2*$J$5*$N96</f>
        <v>#N/A</v>
      </c>
      <c r="AO96" s="70" t="e">
        <f aca="false">$AN$7*$J$3*$J$5*$O96</f>
        <v>#N/A</v>
      </c>
      <c r="AP96" s="70" t="e">
        <f aca="false">$AP$7*$J$2*$J$5*$N96</f>
        <v>#N/A</v>
      </c>
      <c r="AQ96" s="70" t="e">
        <f aca="false">$AN$7*$J$3*$J$5*$O96</f>
        <v>#N/A</v>
      </c>
      <c r="AR96" s="70" t="e">
        <f aca="false">$AR$7*$J$2*$J$5*$N96</f>
        <v>#N/A</v>
      </c>
      <c r="AS96" s="70" t="e">
        <f aca="false">$AR$7*$J$3*$J$5*$O96</f>
        <v>#N/A</v>
      </c>
      <c r="AT96" s="70" t="e">
        <f aca="false">$AT$7*$J$2*$J$5*$N96</f>
        <v>#N/A</v>
      </c>
      <c r="AU96" s="70" t="e">
        <f aca="false">$AT$7*$J$3*$J$5*$O96</f>
        <v>#N/A</v>
      </c>
      <c r="AV96" s="131" t="e">
        <f aca="false">SUM(AF96:AG96,AL96:AM96,AP96:AQ96)</f>
        <v>#N/A</v>
      </c>
      <c r="AW96" s="158" t="e">
        <f aca="false">SUM(AF96:AM96,AP96:AU96)</f>
        <v>#N/A</v>
      </c>
      <c r="AX96" s="131" t="e">
        <f aca="false">SUM(AF96:AU96)</f>
        <v>#N/A</v>
      </c>
      <c r="AY96" s="70" t="e">
        <f aca="false">$AY$7*$J$2*$J$5*$S96</f>
        <v>#N/A</v>
      </c>
      <c r="AZ96" s="70" t="e">
        <f aca="false">$AY$7*$J$3*$J$5*$T96</f>
        <v>#N/A</v>
      </c>
      <c r="BA96" s="70" t="e">
        <f aca="false">$BA$7*$J$2*$J$5*$S96</f>
        <v>#N/A</v>
      </c>
      <c r="BB96" s="70" t="e">
        <f aca="false">$BA$7*$J$3*$J$5*$T96</f>
        <v>#N/A</v>
      </c>
      <c r="BC96" s="70" t="e">
        <f aca="false">$BC$7*$J$2*$J$5*$S96</f>
        <v>#N/A</v>
      </c>
      <c r="BD96" s="70" t="e">
        <f aca="false">$BC$7*$J$3*$J$5*$T96</f>
        <v>#N/A</v>
      </c>
      <c r="BE96" s="70" t="e">
        <f aca="false">$BE$7*$J$2*$J$5*$S96</f>
        <v>#N/A</v>
      </c>
      <c r="BF96" s="70" t="e">
        <f aca="false">$BE$7*$J$3*$J$5*$T96</f>
        <v>#N/A</v>
      </c>
      <c r="BG96" s="70" t="e">
        <f aca="false">$BG$7*$J$2*$J$5*$S96</f>
        <v>#N/A</v>
      </c>
      <c r="BH96" s="70" t="e">
        <f aca="false">$BG$7*$J$3*$J$5*$T96</f>
        <v>#N/A</v>
      </c>
      <c r="BI96" s="70" t="e">
        <f aca="false">$BI$7*$J$2*$J$5*$S96</f>
        <v>#N/A</v>
      </c>
      <c r="BJ96" s="70" t="e">
        <f aca="false">$BI$7*$J$3*$J$5*$T96</f>
        <v>#N/A</v>
      </c>
      <c r="BK96" s="70" t="e">
        <f aca="false">$BK$7*$J$2*$J$5*$S96</f>
        <v>#N/A</v>
      </c>
      <c r="BL96" s="70" t="e">
        <f aca="false">$BK$7*$J$3*$J$5*$T96</f>
        <v>#N/A</v>
      </c>
      <c r="BM96" s="70" t="e">
        <f aca="false">$BM$7*$J$2*$J$5*$S96</f>
        <v>#N/A</v>
      </c>
      <c r="BN96" s="70" t="e">
        <f aca="false">$BM$7*$J$3*$J$5*$T96</f>
        <v>#N/A</v>
      </c>
      <c r="BO96" s="70" t="e">
        <f aca="false">$BO$7*$J$2*$J$5*$S96</f>
        <v>#N/A</v>
      </c>
      <c r="BP96" s="70" t="e">
        <f aca="false">$BO$7*$J$3*$J$5*$T96</f>
        <v>#N/A</v>
      </c>
      <c r="BQ96" s="70" t="e">
        <f aca="false">$BQ$7*$J$2*$J$5*$S96</f>
        <v>#N/A</v>
      </c>
      <c r="BR96" s="70" t="e">
        <f aca="false">$BQ$7*$J$3*$J$5*$T96</f>
        <v>#N/A</v>
      </c>
      <c r="BS96" s="70" t="e">
        <f aca="false">$BS$7*$J$2*$J$5*$S96</f>
        <v>#N/A</v>
      </c>
      <c r="BT96" s="70" t="e">
        <f aca="false">$BS$7*$J$3*$J$5*$T96</f>
        <v>#N/A</v>
      </c>
      <c r="BU96" s="70" t="e">
        <f aca="false">$BU$7*$J$2*$J$5*$S96</f>
        <v>#N/A</v>
      </c>
      <c r="BV96" s="70" t="e">
        <f aca="false">$BU$7*$J$3*$J$5*$T96</f>
        <v>#N/A</v>
      </c>
      <c r="BW96" s="382" t="e">
        <f aca="false">SUM(AY96:BF96,BI96:BL96)</f>
        <v>#N/A</v>
      </c>
      <c r="BX96" s="383" t="e">
        <f aca="false">SUM(AY96:BF96,BI96:BL96,BS96:BV96)</f>
        <v>#N/A</v>
      </c>
      <c r="BY96" s="25" t="e">
        <f aca="false">SUM(AY96:BV96)</f>
        <v>#N/A</v>
      </c>
      <c r="BZ96" s="70" t="e">
        <f aca="false">$BZ$7*$J$2*$J$5*$N96</f>
        <v>#N/A</v>
      </c>
      <c r="CA96" s="70" t="e">
        <f aca="false">$BZ$7*$J$3*$J$5*$O96</f>
        <v>#N/A</v>
      </c>
      <c r="CB96" s="70" t="e">
        <f aca="false">$CB$7*$J$2*$J$5*$N96</f>
        <v>#N/A</v>
      </c>
      <c r="CC96" s="70" t="e">
        <f aca="false">$CB$7*$J$3*$J$5*$O96</f>
        <v>#N/A</v>
      </c>
      <c r="CD96" s="70" t="e">
        <f aca="false">$CD$7*$J$2*$J$5*$N96</f>
        <v>#N/A</v>
      </c>
      <c r="CE96" s="70" t="e">
        <f aca="false">$CD$7*$J$3*$J$5*$O96</f>
        <v>#N/A</v>
      </c>
      <c r="CF96" s="131" t="e">
        <f aca="false">SUM(BZ96:CA96)</f>
        <v>#N/A</v>
      </c>
      <c r="CG96" s="383" t="e">
        <f aca="false">SUM(BZ96:CC96)</f>
        <v>#N/A</v>
      </c>
      <c r="CH96" s="131" t="e">
        <f aca="false">SUM(BZ96:CE96)</f>
        <v>#N/A</v>
      </c>
      <c r="CI96" s="70" t="e">
        <f aca="false">$CI$7*$J$2*$J$5*$AB96</f>
        <v>#N/A</v>
      </c>
      <c r="CJ96" s="70" t="e">
        <f aca="false">$CI$7*$J$3*$J$5*$AC96</f>
        <v>#N/A</v>
      </c>
      <c r="CK96" s="70" t="e">
        <f aca="false">$CK$7*$J$2*$J$5*$AB96</f>
        <v>#N/A</v>
      </c>
      <c r="CL96" s="70" t="e">
        <f aca="false">$CK$7*$J$3*$J$5*$AC96</f>
        <v>#N/A</v>
      </c>
      <c r="CM96" s="70" t="e">
        <f aca="false">$CM$7*$J$2*$J$5*$AB96</f>
        <v>#N/A</v>
      </c>
      <c r="CN96" s="70" t="e">
        <f aca="false">$CM$7*$J$3*$J$5*$AC96</f>
        <v>#N/A</v>
      </c>
      <c r="CO96" s="70" t="e">
        <f aca="false">$CO$7*$J$2*$J$5*$AB96</f>
        <v>#N/A</v>
      </c>
      <c r="CP96" s="70" t="e">
        <f aca="false">$CO$7*$J$3*$J$5*$AC96</f>
        <v>#N/A</v>
      </c>
      <c r="CQ96" s="70" t="e">
        <f aca="false">$CQ$7*$J$2*$J$5*$AB96</f>
        <v>#N/A</v>
      </c>
      <c r="CR96" s="70" t="e">
        <f aca="false">$CQ$7*$J$3*$J$5*$AC96</f>
        <v>#N/A</v>
      </c>
      <c r="CS96" s="70" t="e">
        <f aca="false">$CS$7*$J$2*$J$5*$AB96</f>
        <v>#N/A</v>
      </c>
      <c r="CT96" s="70" t="e">
        <f aca="false">$CS$7*$J$3*$J$5*$AC96</f>
        <v>#N/A</v>
      </c>
      <c r="CU96" s="70" t="e">
        <f aca="false">$CU$7*$J$2*$J$5*$AB96</f>
        <v>#N/A</v>
      </c>
      <c r="CV96" s="70" t="e">
        <f aca="false">$CU$7*$J$3*$J$5*$AC96</f>
        <v>#N/A</v>
      </c>
      <c r="CW96" s="70" t="e">
        <f aca="false">$CW$7*$J$2*$J$5*$AB96</f>
        <v>#N/A</v>
      </c>
      <c r="CX96" s="70" t="e">
        <f aca="false">$CW$7*$J$3*$J$5*$AC96</f>
        <v>#N/A</v>
      </c>
      <c r="CY96" s="70" t="e">
        <f aca="false">$CY$7*$J$2*$J$5*$AB96</f>
        <v>#N/A</v>
      </c>
      <c r="CZ96" s="70" t="e">
        <f aca="false">$CY$7*$J$3*$J$5*$AC96</f>
        <v>#N/A</v>
      </c>
      <c r="DA96" s="70" t="e">
        <f aca="false">$DA$7*$J$2*$J$5*$AB96</f>
        <v>#N/A</v>
      </c>
      <c r="DB96" s="70" t="e">
        <f aca="false">$DA$7*$J$3*$J$5*$AC96</f>
        <v>#N/A</v>
      </c>
      <c r="DC96" s="70"/>
      <c r="DD96" s="70"/>
      <c r="DE96" s="70" t="e">
        <f aca="false">$DF$7*$J$2*$J$5*$AB96</f>
        <v>#N/A</v>
      </c>
      <c r="DF96" s="70" t="e">
        <f aca="false">$DF$7*$J$3*$J$5*$AC96</f>
        <v>#N/A</v>
      </c>
      <c r="DG96" s="70" t="e">
        <f aca="false">$DG$7*$J$2*$J$5*$AB96</f>
        <v>#N/A</v>
      </c>
      <c r="DH96" s="70" t="e">
        <f aca="false">$DG$7*$J$3*$J$5*$AC96</f>
        <v>#N/A</v>
      </c>
      <c r="DI96" s="70" t="e">
        <f aca="false">$DI$7*$J$2*$J$5*$AB96</f>
        <v>#N/A</v>
      </c>
      <c r="DJ96" s="70" t="e">
        <f aca="false">$DI$7*$J$3*$J$5*$AC96</f>
        <v>#N/A</v>
      </c>
      <c r="DK96" s="70" t="e">
        <f aca="false">$DK$7*$J$2*$J$5*$AB96</f>
        <v>#N/A</v>
      </c>
      <c r="DL96" s="70" t="e">
        <f aca="false">$DK$7*$J$3*$J$5*$AC96</f>
        <v>#N/A</v>
      </c>
      <c r="DM96" s="70" t="e">
        <f aca="false">$DM$7*$J$2*$J$5*$AB96</f>
        <v>#N/A</v>
      </c>
      <c r="DN96" s="70" t="e">
        <f aca="false">$DM$7*$J$3*$J$5*$AC96</f>
        <v>#N/A</v>
      </c>
      <c r="DO96" s="70" t="e">
        <f aca="false">$DO$7*$J$2*$J$5*$AB96</f>
        <v>#N/A</v>
      </c>
      <c r="DP96" s="70" t="e">
        <f aca="false">$DO$7*$J$3*$J$5*$AC96</f>
        <v>#N/A</v>
      </c>
      <c r="DQ96" s="70" t="e">
        <f aca="false">$DQ$7*$J$2*$J$5*$AB96</f>
        <v>#N/A</v>
      </c>
      <c r="DR96" s="70" t="e">
        <f aca="false">$DQ$7*$J$3*$J$5*$AC96</f>
        <v>#N/A</v>
      </c>
      <c r="DS96" s="131" t="e">
        <f aca="false">SUM(CI96:CR96,CW96:CX96,DG96:DH96)</f>
        <v>#N/A</v>
      </c>
      <c r="DT96" s="25" t="e">
        <f aca="false">SUM(CI96:CZ96,DC96:DL96)</f>
        <v>#N/A</v>
      </c>
      <c r="DU96" s="131" t="e">
        <f aca="false">SUM(CI96:DR96)</f>
        <v>#N/A</v>
      </c>
      <c r="DZ96" s="70" t="e">
        <f aca="false">$DZ$7*$J$2*$J$5*$AB96</f>
        <v>#N/A</v>
      </c>
      <c r="EA96" s="70" t="e">
        <f aca="false">$DZ$7*$J$3*$J$5*$AC96</f>
        <v>#N/A</v>
      </c>
      <c r="EB96" s="70" t="e">
        <f aca="false">$EB$7*$J$2*$J$5*$AB96</f>
        <v>#N/A</v>
      </c>
      <c r="EC96" s="70" t="e">
        <f aca="false">$EB$7*$J$3*$J$5*$AC96</f>
        <v>#N/A</v>
      </c>
      <c r="ED96" s="70" t="e">
        <f aca="false">$ED$7*$J$2*$J$5*$AB96</f>
        <v>#N/A</v>
      </c>
      <c r="EE96" s="70" t="e">
        <f aca="false">$ED$7*$J$3*$J$5*$AC96</f>
        <v>#N/A</v>
      </c>
      <c r="EF96" s="70" t="e">
        <f aca="false">$EF$7*$J$2*$J$5*$AB96</f>
        <v>#N/A</v>
      </c>
      <c r="EG96" s="70" t="e">
        <f aca="false">$EF$7*$J$3*$J$5*$AC96</f>
        <v>#N/A</v>
      </c>
      <c r="EH96" s="70" t="e">
        <f aca="false">$EH$7*$J$2*$J$5*$AB96</f>
        <v>#N/A</v>
      </c>
      <c r="EI96" s="70" t="e">
        <f aca="false">$EH$7*$J$3*$J$5*$AC96</f>
        <v>#N/A</v>
      </c>
      <c r="EJ96" s="70" t="e">
        <f aca="false">$EJ$7*$J$2*$J$5*$AB96</f>
        <v>#N/A</v>
      </c>
      <c r="EK96" s="70" t="e">
        <f aca="false">$EJ$7*$J$3*$J$5*$AC96</f>
        <v>#N/A</v>
      </c>
      <c r="EL96" s="70" t="e">
        <f aca="false">$EL$7*$J$2*$J$5*$AB96</f>
        <v>#N/A</v>
      </c>
      <c r="EM96" s="70" t="e">
        <f aca="false">$EL$7*$J$3*$J$5*$AC96</f>
        <v>#N/A</v>
      </c>
      <c r="EN96" s="131" t="e">
        <f aca="false">SUM(EB96:EC96)</f>
        <v>#N/A</v>
      </c>
      <c r="EO96" s="25" t="e">
        <f aca="false">SUM(EB96:EE96,EJ96:EM96)</f>
        <v>#N/A</v>
      </c>
      <c r="EP96" s="25" t="e">
        <f aca="false">SUM(DZ96:EM96)</f>
        <v>#N/A</v>
      </c>
    </row>
    <row r="97" customFormat="false" ht="11.25" hidden="false" customHeight="false" outlineLevel="0" collapsed="false">
      <c r="A97" s="51" t="e">
        <f aca="false">VLOOKUP($D97,Curves!$A$2:$I$1700,9)</f>
        <v>#N/A</v>
      </c>
      <c r="B97" s="83" t="e">
        <f aca="false">(1+($A97/2))^(-2*($D97-$A$1)/365.25)</f>
        <v>#N/A</v>
      </c>
      <c r="C97" s="83" t="n">
        <f aca="false">D98-D97</f>
        <v>30</v>
      </c>
      <c r="D97" s="374" t="n">
        <v>39600</v>
      </c>
      <c r="E97" s="375" t="e">
        <f aca="false">VLOOKUP($D97,Curves!$A$2:$H$1700,2)*$B97</f>
        <v>#N/A</v>
      </c>
      <c r="F97" s="51" t="e">
        <f aca="false">VLOOKUP($D97,Curves!$A$2:$H$1700,3)*$B97</f>
        <v>#N/A</v>
      </c>
      <c r="G97" s="51" t="e">
        <f aca="false">VLOOKUP($D97,Curves!$A$2:$H$1700,7)*$B97</f>
        <v>#N/A</v>
      </c>
      <c r="H97" s="51" t="e">
        <f aca="false">VLOOKUP($D97,Curves!$A$2:$H$1700,5)*$B97</f>
        <v>#N/A</v>
      </c>
      <c r="I97" s="51" t="e">
        <f aca="false">VLOOKUP($D97,Curves!$A$2:$H$1700,4)*$B97</f>
        <v>#N/A</v>
      </c>
      <c r="J97" s="376" t="e">
        <f aca="false">VLOOKUP($D97,Curves!$A$2:$H$1700,8)*$B97</f>
        <v>#N/A</v>
      </c>
      <c r="K97" s="51" t="e">
        <f aca="false">($E97+$I97)*$J$5+$J$4</f>
        <v>#N/A</v>
      </c>
      <c r="L97" s="377" t="e">
        <f aca="false">VLOOKUP($D97,Curves!$N$2:$T$2600,2)*$B97</f>
        <v>#N/A</v>
      </c>
      <c r="M97" s="241" t="e">
        <f aca="false">VLOOKUP($D97,Curves!$N$2:$T$2600,3)*$B97</f>
        <v>#N/A</v>
      </c>
      <c r="N97" s="378" t="e">
        <f aca="false">IF($K97&lt;$L97,1,0)</f>
        <v>#N/A</v>
      </c>
      <c r="O97" s="379" t="e">
        <f aca="false">IF($K97&lt;$M97,1,0)</f>
        <v>#N/A</v>
      </c>
      <c r="P97" s="375" t="e">
        <f aca="false">($E97+J97)*$J$5+$J$4</f>
        <v>#N/A</v>
      </c>
      <c r="Q97" s="377" t="e">
        <f aca="false">VLOOKUP($D97,Curves!$N$2:$T$2600,4)*$B97</f>
        <v>#N/A</v>
      </c>
      <c r="R97" s="241" t="e">
        <f aca="false">VLOOKUP($D97,Curves!$N$2:$T$2600,5)*$B97</f>
        <v>#N/A</v>
      </c>
      <c r="S97" s="378" t="e">
        <f aca="false">IF($P97&lt;$Q97,1,0)</f>
        <v>#N/A</v>
      </c>
      <c r="T97" s="379" t="e">
        <f aca="false">IF($P97&lt;$R97,1,0)</f>
        <v>#N/A</v>
      </c>
      <c r="U97" s="380" t="e">
        <f aca="false">($E97+G97)*$J$5+$J$4</f>
        <v>#N/A</v>
      </c>
      <c r="V97" s="380" t="e">
        <f aca="false">($E97+H97)*$J$5+$J$4</f>
        <v>#N/A</v>
      </c>
      <c r="W97" s="380" t="e">
        <f aca="false">($E97+I97)*$J$5+$J$4</f>
        <v>#N/A</v>
      </c>
      <c r="X97" s="269" t="e">
        <f aca="false">VLOOKUP($D97,[5]CurveFetch!$D$8:$S$13000,16,0)*$B97</f>
        <v>#N/A</v>
      </c>
      <c r="Y97" s="241" t="e">
        <f aca="false">VLOOKUP($D97,Curves!$N$2:$T$2600,7)*$B97</f>
        <v>#N/A</v>
      </c>
      <c r="Z97" s="381" t="e">
        <f aca="false">IF($U97&lt;$X97,1,0)</f>
        <v>#N/A</v>
      </c>
      <c r="AA97" s="378" t="e">
        <f aca="false">IF($U97&lt;$Y97,1,0)</f>
        <v>#N/A</v>
      </c>
      <c r="AB97" s="378" t="e">
        <f aca="false">IF($V97&lt;$X97,1,0)</f>
        <v>#N/A</v>
      </c>
      <c r="AC97" s="378" t="e">
        <f aca="false">IF($V97&lt;$X97,1,0)</f>
        <v>#N/A</v>
      </c>
      <c r="AD97" s="378" t="e">
        <f aca="false">IF($W97&lt;$X97,1,0)</f>
        <v>#N/A</v>
      </c>
      <c r="AE97" s="379" t="e">
        <f aca="false">IF($W97&lt;$Y97,1,0)</f>
        <v>#N/A</v>
      </c>
      <c r="AF97" s="70" t="e">
        <f aca="false">$AF$7*$J$2*$J$5*$N97</f>
        <v>#N/A</v>
      </c>
      <c r="AG97" s="70" t="e">
        <f aca="false">$AF$7*$J$2*$J$5*$O97</f>
        <v>#N/A</v>
      </c>
      <c r="AH97" s="70" t="e">
        <f aca="false">$AH$7*$J$2*$J$5*$N97</f>
        <v>#N/A</v>
      </c>
      <c r="AI97" s="70" t="e">
        <f aca="false">$AH$7*$J$2*$J$5*$O97</f>
        <v>#N/A</v>
      </c>
      <c r="AJ97" s="70" t="e">
        <f aca="false">$AJ$7*$J$2*$J$5*$N97</f>
        <v>#N/A</v>
      </c>
      <c r="AK97" s="70" t="e">
        <f aca="false">$AJ$7*$J$2*$J$5*$O97</f>
        <v>#N/A</v>
      </c>
      <c r="AL97" s="70" t="e">
        <f aca="false">$AL$7*$J$2*$J$5*$N97</f>
        <v>#N/A</v>
      </c>
      <c r="AM97" s="70" t="e">
        <f aca="false">$AL$7*$J$3*$J$5*$O97</f>
        <v>#N/A</v>
      </c>
      <c r="AN97" s="70" t="e">
        <f aca="false">$AN$7*$J$2*$J$5*$N97</f>
        <v>#N/A</v>
      </c>
      <c r="AO97" s="70" t="e">
        <f aca="false">$AN$7*$J$3*$J$5*$O97</f>
        <v>#N/A</v>
      </c>
      <c r="AP97" s="70" t="e">
        <f aca="false">$AP$7*$J$2*$J$5*$N97</f>
        <v>#N/A</v>
      </c>
      <c r="AQ97" s="70" t="e">
        <f aca="false">$AN$7*$J$3*$J$5*$O97</f>
        <v>#N/A</v>
      </c>
      <c r="AR97" s="70" t="e">
        <f aca="false">$AR$7*$J$2*$J$5*$N97</f>
        <v>#N/A</v>
      </c>
      <c r="AS97" s="70" t="e">
        <f aca="false">$AR$7*$J$3*$J$5*$O97</f>
        <v>#N/A</v>
      </c>
      <c r="AT97" s="70" t="e">
        <f aca="false">$AT$7*$J$2*$J$5*$N97</f>
        <v>#N/A</v>
      </c>
      <c r="AU97" s="70" t="e">
        <f aca="false">$AT$7*$J$3*$J$5*$O97</f>
        <v>#N/A</v>
      </c>
      <c r="AV97" s="131" t="e">
        <f aca="false">SUM(AF97:AG97,AL97:AM97,AP97:AQ97)</f>
        <v>#N/A</v>
      </c>
      <c r="AW97" s="158" t="e">
        <f aca="false">SUM(AF97:AM97,AP97:AU97)</f>
        <v>#N/A</v>
      </c>
      <c r="AX97" s="131" t="e">
        <f aca="false">SUM(AF97:AU97)</f>
        <v>#N/A</v>
      </c>
      <c r="AY97" s="70" t="e">
        <f aca="false">$AY$7*$J$2*$J$5*$S97</f>
        <v>#N/A</v>
      </c>
      <c r="AZ97" s="70" t="e">
        <f aca="false">$AY$7*$J$3*$J$5*$T97</f>
        <v>#N/A</v>
      </c>
      <c r="BA97" s="70" t="e">
        <f aca="false">$BA$7*$J$2*$J$5*$S97</f>
        <v>#N/A</v>
      </c>
      <c r="BB97" s="70" t="e">
        <f aca="false">$BA$7*$J$3*$J$5*$T97</f>
        <v>#N/A</v>
      </c>
      <c r="BC97" s="70" t="e">
        <f aca="false">$BC$7*$J$2*$J$5*$S97</f>
        <v>#N/A</v>
      </c>
      <c r="BD97" s="70" t="e">
        <f aca="false">$BC$7*$J$3*$J$5*$T97</f>
        <v>#N/A</v>
      </c>
      <c r="BE97" s="70" t="e">
        <f aca="false">$BE$7*$J$2*$J$5*$S97</f>
        <v>#N/A</v>
      </c>
      <c r="BF97" s="70" t="e">
        <f aca="false">$BE$7*$J$3*$J$5*$T97</f>
        <v>#N/A</v>
      </c>
      <c r="BG97" s="70" t="e">
        <f aca="false">$BG$7*$J$2*$J$5*$S97</f>
        <v>#N/A</v>
      </c>
      <c r="BH97" s="70" t="e">
        <f aca="false">$BG$7*$J$3*$J$5*$T97</f>
        <v>#N/A</v>
      </c>
      <c r="BI97" s="70" t="e">
        <f aca="false">$BI$7*$J$2*$J$5*$S97</f>
        <v>#N/A</v>
      </c>
      <c r="BJ97" s="70" t="e">
        <f aca="false">$BI$7*$J$3*$J$5*$T97</f>
        <v>#N/A</v>
      </c>
      <c r="BK97" s="70" t="e">
        <f aca="false">$BK$7*$J$2*$J$5*$S97</f>
        <v>#N/A</v>
      </c>
      <c r="BL97" s="70" t="e">
        <f aca="false">$BK$7*$J$3*$J$5*$T97</f>
        <v>#N/A</v>
      </c>
      <c r="BM97" s="70" t="e">
        <f aca="false">$BM$7*$J$2*$J$5*$S97</f>
        <v>#N/A</v>
      </c>
      <c r="BN97" s="70" t="e">
        <f aca="false">$BM$7*$J$3*$J$5*$T97</f>
        <v>#N/A</v>
      </c>
      <c r="BO97" s="70" t="e">
        <f aca="false">$BO$7*$J$2*$J$5*$S97</f>
        <v>#N/A</v>
      </c>
      <c r="BP97" s="70" t="e">
        <f aca="false">$BO$7*$J$3*$J$5*$T97</f>
        <v>#N/A</v>
      </c>
      <c r="BQ97" s="70" t="e">
        <f aca="false">$BQ$7*$J$2*$J$5*$S97</f>
        <v>#N/A</v>
      </c>
      <c r="BR97" s="70" t="e">
        <f aca="false">$BQ$7*$J$3*$J$5*$T97</f>
        <v>#N/A</v>
      </c>
      <c r="BS97" s="70" t="e">
        <f aca="false">$BS$7*$J$2*$J$5*$S97</f>
        <v>#N/A</v>
      </c>
      <c r="BT97" s="70" t="e">
        <f aca="false">$BS$7*$J$3*$J$5*$T97</f>
        <v>#N/A</v>
      </c>
      <c r="BU97" s="70" t="e">
        <f aca="false">$BU$7*$J$2*$J$5*$S97</f>
        <v>#N/A</v>
      </c>
      <c r="BV97" s="70" t="e">
        <f aca="false">$BU$7*$J$3*$J$5*$T97</f>
        <v>#N/A</v>
      </c>
      <c r="BW97" s="382" t="e">
        <f aca="false">SUM(AY97:BF97,BI97:BL97)</f>
        <v>#N/A</v>
      </c>
      <c r="BX97" s="383" t="e">
        <f aca="false">SUM(AY97:BF97,BI97:BL97,BS97:BV97)</f>
        <v>#N/A</v>
      </c>
      <c r="BY97" s="25" t="e">
        <f aca="false">SUM(AY97:BV97)</f>
        <v>#N/A</v>
      </c>
      <c r="BZ97" s="70" t="e">
        <f aca="false">$BZ$7*$J$2*$J$5*$N97</f>
        <v>#N/A</v>
      </c>
      <c r="CA97" s="70" t="e">
        <f aca="false">$BZ$7*$J$3*$J$5*$O97</f>
        <v>#N/A</v>
      </c>
      <c r="CB97" s="70" t="e">
        <f aca="false">$CB$7*$J$2*$J$5*$N97</f>
        <v>#N/A</v>
      </c>
      <c r="CC97" s="70" t="e">
        <f aca="false">$CB$7*$J$3*$J$5*$O97</f>
        <v>#N/A</v>
      </c>
      <c r="CD97" s="70" t="e">
        <f aca="false">$CD$7*$J$2*$J$5*$N97</f>
        <v>#N/A</v>
      </c>
      <c r="CE97" s="70" t="e">
        <f aca="false">$CD$7*$J$3*$J$5*$O97</f>
        <v>#N/A</v>
      </c>
      <c r="CF97" s="131" t="e">
        <f aca="false">SUM(BZ97:CA97)</f>
        <v>#N/A</v>
      </c>
      <c r="CG97" s="383" t="e">
        <f aca="false">SUM(BZ97:CC97)</f>
        <v>#N/A</v>
      </c>
      <c r="CH97" s="131" t="e">
        <f aca="false">SUM(BZ97:CE97)</f>
        <v>#N/A</v>
      </c>
      <c r="CI97" s="70" t="e">
        <f aca="false">$CI$7*$J$2*$J$5*$AB97</f>
        <v>#N/A</v>
      </c>
      <c r="CJ97" s="70" t="e">
        <f aca="false">$CI$7*$J$3*$J$5*$AC97</f>
        <v>#N/A</v>
      </c>
      <c r="CK97" s="70" t="e">
        <f aca="false">$CK$7*$J$2*$J$5*$AB97</f>
        <v>#N/A</v>
      </c>
      <c r="CL97" s="70" t="e">
        <f aca="false">$CK$7*$J$3*$J$5*$AC97</f>
        <v>#N/A</v>
      </c>
      <c r="CM97" s="70" t="e">
        <f aca="false">$CM$7*$J$2*$J$5*$AB97</f>
        <v>#N/A</v>
      </c>
      <c r="CN97" s="70" t="e">
        <f aca="false">$CM$7*$J$3*$J$5*$AC97</f>
        <v>#N/A</v>
      </c>
      <c r="CO97" s="70" t="e">
        <f aca="false">$CO$7*$J$2*$J$5*$AB97</f>
        <v>#N/A</v>
      </c>
      <c r="CP97" s="70" t="e">
        <f aca="false">$CO$7*$J$3*$J$5*$AC97</f>
        <v>#N/A</v>
      </c>
      <c r="CQ97" s="70" t="e">
        <f aca="false">$CQ$7*$J$2*$J$5*$AB97</f>
        <v>#N/A</v>
      </c>
      <c r="CR97" s="70" t="e">
        <f aca="false">$CQ$7*$J$3*$J$5*$AC97</f>
        <v>#N/A</v>
      </c>
      <c r="CS97" s="70" t="e">
        <f aca="false">$CS$7*$J$2*$J$5*$AB97</f>
        <v>#N/A</v>
      </c>
      <c r="CT97" s="70" t="e">
        <f aca="false">$CS$7*$J$3*$J$5*$AC97</f>
        <v>#N/A</v>
      </c>
      <c r="CU97" s="70" t="e">
        <f aca="false">$CU$7*$J$2*$J$5*$AB97</f>
        <v>#N/A</v>
      </c>
      <c r="CV97" s="70" t="e">
        <f aca="false">$CU$7*$J$3*$J$5*$AC97</f>
        <v>#N/A</v>
      </c>
      <c r="CW97" s="70" t="e">
        <f aca="false">$CW$7*$J$2*$J$5*$AB97</f>
        <v>#N/A</v>
      </c>
      <c r="CX97" s="70" t="e">
        <f aca="false">$CW$7*$J$3*$J$5*$AC97</f>
        <v>#N/A</v>
      </c>
      <c r="CY97" s="70" t="e">
        <f aca="false">$CY$7*$J$2*$J$5*$AB97</f>
        <v>#N/A</v>
      </c>
      <c r="CZ97" s="70" t="e">
        <f aca="false">$CY$7*$J$3*$J$5*$AC97</f>
        <v>#N/A</v>
      </c>
      <c r="DA97" s="70" t="e">
        <f aca="false">$DA$7*$J$2*$J$5*$AB97</f>
        <v>#N/A</v>
      </c>
      <c r="DB97" s="70" t="e">
        <f aca="false">$DA$7*$J$3*$J$5*$AC97</f>
        <v>#N/A</v>
      </c>
      <c r="DC97" s="70"/>
      <c r="DD97" s="70"/>
      <c r="DE97" s="70" t="e">
        <f aca="false">$DF$7*$J$2*$J$5*$AB97</f>
        <v>#N/A</v>
      </c>
      <c r="DF97" s="70" t="e">
        <f aca="false">$DF$7*$J$3*$J$5*$AC97</f>
        <v>#N/A</v>
      </c>
      <c r="DG97" s="70" t="e">
        <f aca="false">$DG$7*$J$2*$J$5*$AB97</f>
        <v>#N/A</v>
      </c>
      <c r="DH97" s="70" t="e">
        <f aca="false">$DG$7*$J$3*$J$5*$AC97</f>
        <v>#N/A</v>
      </c>
      <c r="DI97" s="70" t="e">
        <f aca="false">$DI$7*$J$2*$J$5*$AB97</f>
        <v>#N/A</v>
      </c>
      <c r="DJ97" s="70" t="e">
        <f aca="false">$DI$7*$J$3*$J$5*$AC97</f>
        <v>#N/A</v>
      </c>
      <c r="DK97" s="70" t="e">
        <f aca="false">$DK$7*$J$2*$J$5*$AB97</f>
        <v>#N/A</v>
      </c>
      <c r="DL97" s="70" t="e">
        <f aca="false">$DK$7*$J$3*$J$5*$AC97</f>
        <v>#N/A</v>
      </c>
      <c r="DM97" s="70" t="e">
        <f aca="false">$DM$7*$J$2*$J$5*$AB97</f>
        <v>#N/A</v>
      </c>
      <c r="DN97" s="70" t="e">
        <f aca="false">$DM$7*$J$3*$J$5*$AC97</f>
        <v>#N/A</v>
      </c>
      <c r="DO97" s="70" t="e">
        <f aca="false">$DO$7*$J$2*$J$5*$AB97</f>
        <v>#N/A</v>
      </c>
      <c r="DP97" s="70" t="e">
        <f aca="false">$DO$7*$J$3*$J$5*$AC97</f>
        <v>#N/A</v>
      </c>
      <c r="DQ97" s="70" t="e">
        <f aca="false">$DQ$7*$J$2*$J$5*$AB97</f>
        <v>#N/A</v>
      </c>
      <c r="DR97" s="70" t="e">
        <f aca="false">$DQ$7*$J$3*$J$5*$AC97</f>
        <v>#N/A</v>
      </c>
      <c r="DS97" s="131" t="e">
        <f aca="false">SUM(CI97:CR97,CW97:CX97,DG97:DH97)</f>
        <v>#N/A</v>
      </c>
      <c r="DT97" s="25" t="e">
        <f aca="false">SUM(CI97:CZ97,DC97:DL97)</f>
        <v>#N/A</v>
      </c>
      <c r="DU97" s="131" t="e">
        <f aca="false">SUM(CI97:DR97)</f>
        <v>#N/A</v>
      </c>
      <c r="DZ97" s="70" t="e">
        <f aca="false">$DZ$7*$J$2*$J$5*$AB97</f>
        <v>#N/A</v>
      </c>
      <c r="EA97" s="70" t="e">
        <f aca="false">$DZ$7*$J$3*$J$5*$AC97</f>
        <v>#N/A</v>
      </c>
      <c r="EB97" s="70" t="e">
        <f aca="false">$EB$7*$J$2*$J$5*$AB97</f>
        <v>#N/A</v>
      </c>
      <c r="EC97" s="70" t="e">
        <f aca="false">$EB$7*$J$3*$J$5*$AC97</f>
        <v>#N/A</v>
      </c>
      <c r="ED97" s="70" t="e">
        <f aca="false">$ED$7*$J$2*$J$5*$AB97</f>
        <v>#N/A</v>
      </c>
      <c r="EE97" s="70" t="e">
        <f aca="false">$ED$7*$J$3*$J$5*$AC97</f>
        <v>#N/A</v>
      </c>
      <c r="EF97" s="70" t="e">
        <f aca="false">$EF$7*$J$2*$J$5*$AB97</f>
        <v>#N/A</v>
      </c>
      <c r="EG97" s="70" t="e">
        <f aca="false">$EF$7*$J$3*$J$5*$AC97</f>
        <v>#N/A</v>
      </c>
      <c r="EH97" s="70" t="e">
        <f aca="false">$EH$7*$J$2*$J$5*$AB97</f>
        <v>#N/A</v>
      </c>
      <c r="EI97" s="70" t="e">
        <f aca="false">$EH$7*$J$3*$J$5*$AC97</f>
        <v>#N/A</v>
      </c>
      <c r="EJ97" s="70" t="e">
        <f aca="false">$EJ$7*$J$2*$J$5*$AB97</f>
        <v>#N/A</v>
      </c>
      <c r="EK97" s="70" t="e">
        <f aca="false">$EJ$7*$J$3*$J$5*$AC97</f>
        <v>#N/A</v>
      </c>
      <c r="EL97" s="70" t="e">
        <f aca="false">$EL$7*$J$2*$J$5*$AB97</f>
        <v>#N/A</v>
      </c>
      <c r="EM97" s="70" t="e">
        <f aca="false">$EL$7*$J$3*$J$5*$AC97</f>
        <v>#N/A</v>
      </c>
      <c r="EN97" s="131" t="e">
        <f aca="false">SUM(EB97:EC97)</f>
        <v>#N/A</v>
      </c>
      <c r="EO97" s="25" t="e">
        <f aca="false">SUM(EB97:EE97,EJ97:EM97)</f>
        <v>#N/A</v>
      </c>
      <c r="EP97" s="25" t="e">
        <f aca="false">SUM(DZ97:EM97)</f>
        <v>#N/A</v>
      </c>
    </row>
    <row r="98" customFormat="false" ht="11.25" hidden="false" customHeight="false" outlineLevel="0" collapsed="false">
      <c r="A98" s="51" t="e">
        <f aca="false">VLOOKUP($D98,Curves!$A$2:$I$1700,9)</f>
        <v>#N/A</v>
      </c>
      <c r="B98" s="83" t="e">
        <f aca="false">(1+($A98/2))^(-2*($D98-$A$1)/365.25)</f>
        <v>#N/A</v>
      </c>
      <c r="C98" s="83" t="n">
        <f aca="false">D99-D98</f>
        <v>31</v>
      </c>
      <c r="D98" s="374" t="n">
        <v>39630</v>
      </c>
      <c r="E98" s="375" t="e">
        <f aca="false">VLOOKUP($D98,Curves!$A$2:$H$1700,2)*$B98</f>
        <v>#N/A</v>
      </c>
      <c r="F98" s="51" t="e">
        <f aca="false">VLOOKUP($D98,Curves!$A$2:$H$1700,3)*$B98</f>
        <v>#N/A</v>
      </c>
      <c r="G98" s="51" t="e">
        <f aca="false">VLOOKUP($D98,Curves!$A$2:$H$1700,7)*$B98</f>
        <v>#N/A</v>
      </c>
      <c r="H98" s="51" t="e">
        <f aca="false">VLOOKUP($D98,Curves!$A$2:$H$1700,5)*$B98</f>
        <v>#N/A</v>
      </c>
      <c r="I98" s="51" t="e">
        <f aca="false">VLOOKUP($D98,Curves!$A$2:$H$1700,4)*$B98</f>
        <v>#N/A</v>
      </c>
      <c r="J98" s="376" t="e">
        <f aca="false">VLOOKUP($D98,Curves!$A$2:$H$1700,8)*$B98</f>
        <v>#N/A</v>
      </c>
      <c r="K98" s="51" t="e">
        <f aca="false">($E98+$I98)*$J$5+$J$4</f>
        <v>#N/A</v>
      </c>
      <c r="L98" s="377" t="e">
        <f aca="false">VLOOKUP($D98,Curves!$N$2:$T$2600,2)*$B98</f>
        <v>#N/A</v>
      </c>
      <c r="M98" s="241" t="e">
        <f aca="false">VLOOKUP($D98,Curves!$N$2:$T$2600,3)*$B98</f>
        <v>#N/A</v>
      </c>
      <c r="N98" s="378" t="e">
        <f aca="false">IF($K98&lt;$L98,1,0)</f>
        <v>#N/A</v>
      </c>
      <c r="O98" s="379" t="e">
        <f aca="false">IF($K98&lt;$M98,1,0)</f>
        <v>#N/A</v>
      </c>
      <c r="P98" s="375" t="e">
        <f aca="false">($E98+J98)*$J$5+$J$4</f>
        <v>#N/A</v>
      </c>
      <c r="Q98" s="377" t="e">
        <f aca="false">VLOOKUP($D98,Curves!$N$2:$T$2600,4)*$B98</f>
        <v>#N/A</v>
      </c>
      <c r="R98" s="241" t="e">
        <f aca="false">VLOOKUP($D98,Curves!$N$2:$T$2600,5)*$B98</f>
        <v>#N/A</v>
      </c>
      <c r="S98" s="378" t="e">
        <f aca="false">IF($P98&lt;$Q98,1,0)</f>
        <v>#N/A</v>
      </c>
      <c r="T98" s="379" t="e">
        <f aca="false">IF($P98&lt;$R98,1,0)</f>
        <v>#N/A</v>
      </c>
      <c r="U98" s="380" t="e">
        <f aca="false">($E98+G98)*$J$5+$J$4</f>
        <v>#N/A</v>
      </c>
      <c r="V98" s="380" t="e">
        <f aca="false">($E98+H98)*$J$5+$J$4</f>
        <v>#N/A</v>
      </c>
      <c r="W98" s="380" t="e">
        <f aca="false">($E98+I98)*$J$5+$J$4</f>
        <v>#N/A</v>
      </c>
      <c r="X98" s="269" t="e">
        <f aca="false">VLOOKUP($D98,[5]CurveFetch!$D$8:$S$13000,16,0)*$B98</f>
        <v>#N/A</v>
      </c>
      <c r="Y98" s="241" t="e">
        <f aca="false">VLOOKUP($D98,Curves!$N$2:$T$2600,7)*$B98</f>
        <v>#N/A</v>
      </c>
      <c r="Z98" s="381" t="e">
        <f aca="false">IF($U98&lt;$X98,1,0)</f>
        <v>#N/A</v>
      </c>
      <c r="AA98" s="378" t="e">
        <f aca="false">IF($U98&lt;$Y98,1,0)</f>
        <v>#N/A</v>
      </c>
      <c r="AB98" s="378" t="e">
        <f aca="false">IF($V98&lt;$X98,1,0)</f>
        <v>#N/A</v>
      </c>
      <c r="AC98" s="378" t="e">
        <f aca="false">IF($V98&lt;$X98,1,0)</f>
        <v>#N/A</v>
      </c>
      <c r="AD98" s="378" t="e">
        <f aca="false">IF($W98&lt;$X98,1,0)</f>
        <v>#N/A</v>
      </c>
      <c r="AE98" s="379" t="e">
        <f aca="false">IF($W98&lt;$Y98,1,0)</f>
        <v>#N/A</v>
      </c>
      <c r="AF98" s="70" t="e">
        <f aca="false">$AF$7*$J$2*$J$5*$N98</f>
        <v>#N/A</v>
      </c>
      <c r="AG98" s="70" t="e">
        <f aca="false">$AF$7*$J$2*$J$5*$O98</f>
        <v>#N/A</v>
      </c>
      <c r="AH98" s="70" t="e">
        <f aca="false">$AH$7*$J$2*$J$5*$N98</f>
        <v>#N/A</v>
      </c>
      <c r="AI98" s="70" t="e">
        <f aca="false">$AH$7*$J$2*$J$5*$O98</f>
        <v>#N/A</v>
      </c>
      <c r="AJ98" s="70" t="e">
        <f aca="false">$AJ$7*$J$2*$J$5*$N98</f>
        <v>#N/A</v>
      </c>
      <c r="AK98" s="70" t="e">
        <f aca="false">$AJ$7*$J$2*$J$5*$O98</f>
        <v>#N/A</v>
      </c>
      <c r="AL98" s="70" t="e">
        <f aca="false">$AL$7*$J$2*$J$5*$N98</f>
        <v>#N/A</v>
      </c>
      <c r="AM98" s="70" t="e">
        <f aca="false">$AL$7*$J$3*$J$5*$O98</f>
        <v>#N/A</v>
      </c>
      <c r="AN98" s="70" t="e">
        <f aca="false">$AN$7*$J$2*$J$5*$N98</f>
        <v>#N/A</v>
      </c>
      <c r="AO98" s="70" t="e">
        <f aca="false">$AN$7*$J$3*$J$5*$O98</f>
        <v>#N/A</v>
      </c>
      <c r="AP98" s="70" t="e">
        <f aca="false">$AP$7*$J$2*$J$5*$N98</f>
        <v>#N/A</v>
      </c>
      <c r="AQ98" s="70" t="e">
        <f aca="false">$AN$7*$J$3*$J$5*$O98</f>
        <v>#N/A</v>
      </c>
      <c r="AR98" s="70" t="e">
        <f aca="false">$AR$7*$J$2*$J$5*$N98</f>
        <v>#N/A</v>
      </c>
      <c r="AS98" s="70" t="e">
        <f aca="false">$AR$7*$J$3*$J$5*$O98</f>
        <v>#N/A</v>
      </c>
      <c r="AT98" s="70" t="e">
        <f aca="false">$AT$7*$J$2*$J$5*$N98</f>
        <v>#N/A</v>
      </c>
      <c r="AU98" s="70" t="e">
        <f aca="false">$AT$7*$J$3*$J$5*$O98</f>
        <v>#N/A</v>
      </c>
      <c r="AV98" s="131" t="e">
        <f aca="false">SUM(AF98:AG98,AL98:AM98,AP98:AQ98)</f>
        <v>#N/A</v>
      </c>
      <c r="AW98" s="158" t="e">
        <f aca="false">SUM(AF98:AM98,AP98:AU98)</f>
        <v>#N/A</v>
      </c>
      <c r="AX98" s="131" t="e">
        <f aca="false">SUM(AF98:AU98)</f>
        <v>#N/A</v>
      </c>
      <c r="AY98" s="70" t="e">
        <f aca="false">$AY$7*$J$2*$J$5*$S98</f>
        <v>#N/A</v>
      </c>
      <c r="AZ98" s="70" t="e">
        <f aca="false">$AY$7*$J$3*$J$5*$T98</f>
        <v>#N/A</v>
      </c>
      <c r="BA98" s="70" t="e">
        <f aca="false">$BA$7*$J$2*$J$5*$S98</f>
        <v>#N/A</v>
      </c>
      <c r="BB98" s="70" t="e">
        <f aca="false">$BA$7*$J$3*$J$5*$T98</f>
        <v>#N/A</v>
      </c>
      <c r="BC98" s="70" t="e">
        <f aca="false">$BC$7*$J$2*$J$5*$S98</f>
        <v>#N/A</v>
      </c>
      <c r="BD98" s="70" t="e">
        <f aca="false">$BC$7*$J$3*$J$5*$T98</f>
        <v>#N/A</v>
      </c>
      <c r="BE98" s="70" t="e">
        <f aca="false">$BE$7*$J$2*$J$5*$S98</f>
        <v>#N/A</v>
      </c>
      <c r="BF98" s="70" t="e">
        <f aca="false">$BE$7*$J$3*$J$5*$T98</f>
        <v>#N/A</v>
      </c>
      <c r="BG98" s="70" t="e">
        <f aca="false">$BG$7*$J$2*$J$5*$S98</f>
        <v>#N/A</v>
      </c>
      <c r="BH98" s="70" t="e">
        <f aca="false">$BG$7*$J$3*$J$5*$T98</f>
        <v>#N/A</v>
      </c>
      <c r="BI98" s="70" t="e">
        <f aca="false">$BI$7*$J$2*$J$5*$S98</f>
        <v>#N/A</v>
      </c>
      <c r="BJ98" s="70" t="e">
        <f aca="false">$BI$7*$J$3*$J$5*$T98</f>
        <v>#N/A</v>
      </c>
      <c r="BK98" s="70" t="e">
        <f aca="false">$BK$7*$J$2*$J$5*$S98</f>
        <v>#N/A</v>
      </c>
      <c r="BL98" s="70" t="e">
        <f aca="false">$BK$7*$J$3*$J$5*$T98</f>
        <v>#N/A</v>
      </c>
      <c r="BM98" s="70" t="e">
        <f aca="false">$BM$7*$J$2*$J$5*$S98</f>
        <v>#N/A</v>
      </c>
      <c r="BN98" s="70" t="e">
        <f aca="false">$BM$7*$J$3*$J$5*$T98</f>
        <v>#N/A</v>
      </c>
      <c r="BO98" s="70" t="e">
        <f aca="false">$BO$7*$J$2*$J$5*$S98</f>
        <v>#N/A</v>
      </c>
      <c r="BP98" s="70" t="e">
        <f aca="false">$BO$7*$J$3*$J$5*$T98</f>
        <v>#N/A</v>
      </c>
      <c r="BQ98" s="70" t="e">
        <f aca="false">$BQ$7*$J$2*$J$5*$S98</f>
        <v>#N/A</v>
      </c>
      <c r="BR98" s="70" t="e">
        <f aca="false">$BQ$7*$J$3*$J$5*$T98</f>
        <v>#N/A</v>
      </c>
      <c r="BS98" s="70" t="e">
        <f aca="false">$BS$7*$J$2*$J$5*$S98</f>
        <v>#N/A</v>
      </c>
      <c r="BT98" s="70" t="e">
        <f aca="false">$BS$7*$J$3*$J$5*$T98</f>
        <v>#N/A</v>
      </c>
      <c r="BU98" s="70" t="e">
        <f aca="false">$BU$7*$J$2*$J$5*$S98</f>
        <v>#N/A</v>
      </c>
      <c r="BV98" s="70" t="e">
        <f aca="false">$BU$7*$J$3*$J$5*$T98</f>
        <v>#N/A</v>
      </c>
      <c r="BW98" s="382" t="e">
        <f aca="false">SUM(AY98:BF98,BI98:BL98)</f>
        <v>#N/A</v>
      </c>
      <c r="BX98" s="383" t="e">
        <f aca="false">SUM(AY98:BF98,BI98:BL98,BS98:BV98)</f>
        <v>#N/A</v>
      </c>
      <c r="BY98" s="25" t="e">
        <f aca="false">SUM(AY98:BV98)</f>
        <v>#N/A</v>
      </c>
      <c r="BZ98" s="70" t="e">
        <f aca="false">$BZ$7*$J$2*$J$5*$N98</f>
        <v>#N/A</v>
      </c>
      <c r="CA98" s="70" t="e">
        <f aca="false">$BZ$7*$J$3*$J$5*$O98</f>
        <v>#N/A</v>
      </c>
      <c r="CB98" s="70" t="e">
        <f aca="false">$CB$7*$J$2*$J$5*$N98</f>
        <v>#N/A</v>
      </c>
      <c r="CC98" s="70" t="e">
        <f aca="false">$CB$7*$J$3*$J$5*$O98</f>
        <v>#N/A</v>
      </c>
      <c r="CD98" s="70" t="e">
        <f aca="false">$CD$7*$J$2*$J$5*$N98</f>
        <v>#N/A</v>
      </c>
      <c r="CE98" s="70" t="e">
        <f aca="false">$CD$7*$J$3*$J$5*$O98</f>
        <v>#N/A</v>
      </c>
      <c r="CF98" s="131" t="e">
        <f aca="false">SUM(BZ98:CA98)</f>
        <v>#N/A</v>
      </c>
      <c r="CG98" s="383" t="e">
        <f aca="false">SUM(BZ98:CC98)</f>
        <v>#N/A</v>
      </c>
      <c r="CH98" s="131" t="e">
        <f aca="false">SUM(BZ98:CE98)</f>
        <v>#N/A</v>
      </c>
      <c r="CI98" s="70" t="e">
        <f aca="false">$CI$7*$J$2*$J$5*$AB98</f>
        <v>#N/A</v>
      </c>
      <c r="CJ98" s="70" t="e">
        <f aca="false">$CI$7*$J$3*$J$5*$AC98</f>
        <v>#N/A</v>
      </c>
      <c r="CK98" s="70" t="e">
        <f aca="false">$CK$7*$J$2*$J$5*$AB98</f>
        <v>#N/A</v>
      </c>
      <c r="CL98" s="70" t="e">
        <f aca="false">$CK$7*$J$3*$J$5*$AC98</f>
        <v>#N/A</v>
      </c>
      <c r="CM98" s="70" t="e">
        <f aca="false">$CM$7*$J$2*$J$5*$AB98</f>
        <v>#N/A</v>
      </c>
      <c r="CN98" s="70" t="e">
        <f aca="false">$CM$7*$J$3*$J$5*$AC98</f>
        <v>#N/A</v>
      </c>
      <c r="CO98" s="70" t="e">
        <f aca="false">$CO$7*$J$2*$J$5*$AB98</f>
        <v>#N/A</v>
      </c>
      <c r="CP98" s="70" t="e">
        <f aca="false">$CO$7*$J$3*$J$5*$AC98</f>
        <v>#N/A</v>
      </c>
      <c r="CQ98" s="70" t="e">
        <f aca="false">$CQ$7*$J$2*$J$5*$AB98</f>
        <v>#N/A</v>
      </c>
      <c r="CR98" s="70" t="e">
        <f aca="false">$CQ$7*$J$3*$J$5*$AC98</f>
        <v>#N/A</v>
      </c>
      <c r="CS98" s="70" t="e">
        <f aca="false">$CS$7*$J$2*$J$5*$AB98</f>
        <v>#N/A</v>
      </c>
      <c r="CT98" s="70" t="e">
        <f aca="false">$CS$7*$J$3*$J$5*$AC98</f>
        <v>#N/A</v>
      </c>
      <c r="CU98" s="70" t="e">
        <f aca="false">$CU$7*$J$2*$J$5*$AB98</f>
        <v>#N/A</v>
      </c>
      <c r="CV98" s="70" t="e">
        <f aca="false">$CU$7*$J$3*$J$5*$AC98</f>
        <v>#N/A</v>
      </c>
      <c r="CW98" s="70" t="e">
        <f aca="false">$CW$7*$J$2*$J$5*$AB98</f>
        <v>#N/A</v>
      </c>
      <c r="CX98" s="70" t="e">
        <f aca="false">$CW$7*$J$3*$J$5*$AC98</f>
        <v>#N/A</v>
      </c>
      <c r="CY98" s="70" t="e">
        <f aca="false">$CY$7*$J$2*$J$5*$AB98</f>
        <v>#N/A</v>
      </c>
      <c r="CZ98" s="70" t="e">
        <f aca="false">$CY$7*$J$3*$J$5*$AC98</f>
        <v>#N/A</v>
      </c>
      <c r="DA98" s="70" t="e">
        <f aca="false">$DA$7*$J$2*$J$5*$AB98</f>
        <v>#N/A</v>
      </c>
      <c r="DB98" s="70" t="e">
        <f aca="false">$DA$7*$J$3*$J$5*$AC98</f>
        <v>#N/A</v>
      </c>
      <c r="DC98" s="70"/>
      <c r="DD98" s="70"/>
      <c r="DE98" s="70" t="e">
        <f aca="false">$DF$7*$J$2*$J$5*$AB98</f>
        <v>#N/A</v>
      </c>
      <c r="DF98" s="70" t="e">
        <f aca="false">$DF$7*$J$3*$J$5*$AC98</f>
        <v>#N/A</v>
      </c>
      <c r="DG98" s="70" t="e">
        <f aca="false">$DG$7*$J$2*$J$5*$AB98</f>
        <v>#N/A</v>
      </c>
      <c r="DH98" s="70" t="e">
        <f aca="false">$DG$7*$J$3*$J$5*$AC98</f>
        <v>#N/A</v>
      </c>
      <c r="DI98" s="70" t="e">
        <f aca="false">$DI$7*$J$2*$J$5*$AB98</f>
        <v>#N/A</v>
      </c>
      <c r="DJ98" s="70" t="e">
        <f aca="false">$DI$7*$J$3*$J$5*$AC98</f>
        <v>#N/A</v>
      </c>
      <c r="DK98" s="70" t="e">
        <f aca="false">$DK$7*$J$2*$J$5*$AB98</f>
        <v>#N/A</v>
      </c>
      <c r="DL98" s="70" t="e">
        <f aca="false">$DK$7*$J$3*$J$5*$AC98</f>
        <v>#N/A</v>
      </c>
      <c r="DM98" s="70" t="e">
        <f aca="false">$DM$7*$J$2*$J$5*$AB98</f>
        <v>#N/A</v>
      </c>
      <c r="DN98" s="70" t="e">
        <f aca="false">$DM$7*$J$3*$J$5*$AC98</f>
        <v>#N/A</v>
      </c>
      <c r="DO98" s="70" t="e">
        <f aca="false">$DO$7*$J$2*$J$5*$AB98</f>
        <v>#N/A</v>
      </c>
      <c r="DP98" s="70" t="e">
        <f aca="false">$DO$7*$J$3*$J$5*$AC98</f>
        <v>#N/A</v>
      </c>
      <c r="DQ98" s="70" t="e">
        <f aca="false">$DQ$7*$J$2*$J$5*$AB98</f>
        <v>#N/A</v>
      </c>
      <c r="DR98" s="70" t="e">
        <f aca="false">$DQ$7*$J$3*$J$5*$AC98</f>
        <v>#N/A</v>
      </c>
      <c r="DS98" s="131" t="e">
        <f aca="false">SUM(CI98:CR98,CW98:CX98,DG98:DH98)</f>
        <v>#N/A</v>
      </c>
      <c r="DT98" s="25" t="e">
        <f aca="false">SUM(CI98:CZ98,DC98:DL98)</f>
        <v>#N/A</v>
      </c>
      <c r="DU98" s="131" t="e">
        <f aca="false">SUM(CI98:DR98)</f>
        <v>#N/A</v>
      </c>
      <c r="DZ98" s="70" t="e">
        <f aca="false">$DZ$7*$J$2*$J$5*$AB98</f>
        <v>#N/A</v>
      </c>
      <c r="EA98" s="70" t="e">
        <f aca="false">$DZ$7*$J$3*$J$5*$AC98</f>
        <v>#N/A</v>
      </c>
      <c r="EB98" s="70" t="e">
        <f aca="false">$EB$7*$J$2*$J$5*$AB98</f>
        <v>#N/A</v>
      </c>
      <c r="EC98" s="70" t="e">
        <f aca="false">$EB$7*$J$3*$J$5*$AC98</f>
        <v>#N/A</v>
      </c>
      <c r="ED98" s="70" t="e">
        <f aca="false">$ED$7*$J$2*$J$5*$AB98</f>
        <v>#N/A</v>
      </c>
      <c r="EE98" s="70" t="e">
        <f aca="false">$ED$7*$J$3*$J$5*$AC98</f>
        <v>#N/A</v>
      </c>
      <c r="EF98" s="70" t="e">
        <f aca="false">$EF$7*$J$2*$J$5*$AB98</f>
        <v>#N/A</v>
      </c>
      <c r="EG98" s="70" t="e">
        <f aca="false">$EF$7*$J$3*$J$5*$AC98</f>
        <v>#N/A</v>
      </c>
      <c r="EH98" s="70" t="e">
        <f aca="false">$EH$7*$J$2*$J$5*$AB98</f>
        <v>#N/A</v>
      </c>
      <c r="EI98" s="70" t="e">
        <f aca="false">$EH$7*$J$3*$J$5*$AC98</f>
        <v>#N/A</v>
      </c>
      <c r="EJ98" s="70" t="e">
        <f aca="false">$EJ$7*$J$2*$J$5*$AB98</f>
        <v>#N/A</v>
      </c>
      <c r="EK98" s="70" t="e">
        <f aca="false">$EJ$7*$J$3*$J$5*$AC98</f>
        <v>#N/A</v>
      </c>
      <c r="EL98" s="70" t="e">
        <f aca="false">$EL$7*$J$2*$J$5*$AB98</f>
        <v>#N/A</v>
      </c>
      <c r="EM98" s="70" t="e">
        <f aca="false">$EL$7*$J$3*$J$5*$AC98</f>
        <v>#N/A</v>
      </c>
      <c r="EN98" s="131" t="e">
        <f aca="false">SUM(EB98:EC98)</f>
        <v>#N/A</v>
      </c>
      <c r="EO98" s="25" t="e">
        <f aca="false">SUM(EB98:EE98,EJ98:EM98)</f>
        <v>#N/A</v>
      </c>
      <c r="EP98" s="25" t="e">
        <f aca="false">SUM(DZ98:EM98)</f>
        <v>#N/A</v>
      </c>
    </row>
    <row r="99" customFormat="false" ht="11.25" hidden="false" customHeight="false" outlineLevel="0" collapsed="false">
      <c r="A99" s="51" t="e">
        <f aca="false">VLOOKUP($D99,Curves!$A$2:$I$1700,9)</f>
        <v>#N/A</v>
      </c>
      <c r="B99" s="83" t="e">
        <f aca="false">(1+($A99/2))^(-2*($D99-$A$1)/365.25)</f>
        <v>#N/A</v>
      </c>
      <c r="C99" s="83" t="n">
        <f aca="false">D100-D99</f>
        <v>31</v>
      </c>
      <c r="D99" s="374" t="n">
        <v>39661</v>
      </c>
      <c r="E99" s="375" t="e">
        <f aca="false">VLOOKUP($D99,Curves!$A$2:$H$1700,2)*$B99</f>
        <v>#N/A</v>
      </c>
      <c r="F99" s="51" t="e">
        <f aca="false">VLOOKUP($D99,Curves!$A$2:$H$1700,3)*$B99</f>
        <v>#N/A</v>
      </c>
      <c r="G99" s="51" t="e">
        <f aca="false">VLOOKUP($D99,Curves!$A$2:$H$1700,7)*$B99</f>
        <v>#N/A</v>
      </c>
      <c r="H99" s="51" t="e">
        <f aca="false">VLOOKUP($D99,Curves!$A$2:$H$1700,5)*$B99</f>
        <v>#N/A</v>
      </c>
      <c r="I99" s="51" t="e">
        <f aca="false">VLOOKUP($D99,Curves!$A$2:$H$1700,4)*$B99</f>
        <v>#N/A</v>
      </c>
      <c r="J99" s="376" t="e">
        <f aca="false">VLOOKUP($D99,Curves!$A$2:$H$1700,8)*$B99</f>
        <v>#N/A</v>
      </c>
      <c r="K99" s="51" t="e">
        <f aca="false">($E99+$I99)*$J$5+$J$4</f>
        <v>#N/A</v>
      </c>
      <c r="L99" s="377" t="e">
        <f aca="false">VLOOKUP($D99,Curves!$N$2:$T$2600,2)*$B99</f>
        <v>#N/A</v>
      </c>
      <c r="M99" s="241" t="e">
        <f aca="false">VLOOKUP($D99,Curves!$N$2:$T$2600,3)*$B99</f>
        <v>#N/A</v>
      </c>
      <c r="N99" s="378" t="e">
        <f aca="false">IF($K99&lt;$L99,1,0)</f>
        <v>#N/A</v>
      </c>
      <c r="O99" s="379" t="e">
        <f aca="false">IF($K99&lt;$M99,1,0)</f>
        <v>#N/A</v>
      </c>
      <c r="P99" s="375" t="e">
        <f aca="false">($E99+J99)*$J$5+$J$4</f>
        <v>#N/A</v>
      </c>
      <c r="Q99" s="377" t="e">
        <f aca="false">VLOOKUP($D99,Curves!$N$2:$T$2600,4)*$B99</f>
        <v>#N/A</v>
      </c>
      <c r="R99" s="241" t="e">
        <f aca="false">VLOOKUP($D99,Curves!$N$2:$T$2600,5)*$B99</f>
        <v>#N/A</v>
      </c>
      <c r="S99" s="378" t="e">
        <f aca="false">IF($P99&lt;$Q99,1,0)</f>
        <v>#N/A</v>
      </c>
      <c r="T99" s="379" t="e">
        <f aca="false">IF($P99&lt;$R99,1,0)</f>
        <v>#N/A</v>
      </c>
      <c r="U99" s="380" t="e">
        <f aca="false">($E99+G99)*$J$5+$J$4</f>
        <v>#N/A</v>
      </c>
      <c r="V99" s="380" t="e">
        <f aca="false">($E99+H99)*$J$5+$J$4</f>
        <v>#N/A</v>
      </c>
      <c r="W99" s="380" t="e">
        <f aca="false">($E99+I99)*$J$5+$J$4</f>
        <v>#N/A</v>
      </c>
      <c r="X99" s="269" t="e">
        <f aca="false">VLOOKUP($D99,[5]CurveFetch!$D$8:$S$13000,16,0)*$B99</f>
        <v>#N/A</v>
      </c>
      <c r="Y99" s="241" t="e">
        <f aca="false">VLOOKUP($D99,Curves!$N$2:$T$2600,7)*$B99</f>
        <v>#N/A</v>
      </c>
      <c r="Z99" s="381" t="e">
        <f aca="false">IF($U99&lt;$X99,1,0)</f>
        <v>#N/A</v>
      </c>
      <c r="AA99" s="378" t="e">
        <f aca="false">IF($U99&lt;$Y99,1,0)</f>
        <v>#N/A</v>
      </c>
      <c r="AB99" s="378" t="e">
        <f aca="false">IF($V99&lt;$X99,1,0)</f>
        <v>#N/A</v>
      </c>
      <c r="AC99" s="378" t="e">
        <f aca="false">IF($V99&lt;$X99,1,0)</f>
        <v>#N/A</v>
      </c>
      <c r="AD99" s="378" t="e">
        <f aca="false">IF($W99&lt;$X99,1,0)</f>
        <v>#N/A</v>
      </c>
      <c r="AE99" s="379" t="e">
        <f aca="false">IF($W99&lt;$Y99,1,0)</f>
        <v>#N/A</v>
      </c>
      <c r="AF99" s="70" t="e">
        <f aca="false">$AF$7*$J$2*$J$5*$N99</f>
        <v>#N/A</v>
      </c>
      <c r="AG99" s="70" t="e">
        <f aca="false">$AF$7*$J$2*$J$5*$O99</f>
        <v>#N/A</v>
      </c>
      <c r="AH99" s="70" t="e">
        <f aca="false">$AH$7*$J$2*$J$5*$N99</f>
        <v>#N/A</v>
      </c>
      <c r="AI99" s="70" t="e">
        <f aca="false">$AH$7*$J$2*$J$5*$O99</f>
        <v>#N/A</v>
      </c>
      <c r="AJ99" s="70" t="e">
        <f aca="false">$AJ$7*$J$2*$J$5*$N99</f>
        <v>#N/A</v>
      </c>
      <c r="AK99" s="70" t="e">
        <f aca="false">$AJ$7*$J$2*$J$5*$O99</f>
        <v>#N/A</v>
      </c>
      <c r="AL99" s="70" t="e">
        <f aca="false">$AL$7*$J$2*$J$5*$N99</f>
        <v>#N/A</v>
      </c>
      <c r="AM99" s="70" t="e">
        <f aca="false">$AL$7*$J$3*$J$5*$O99</f>
        <v>#N/A</v>
      </c>
      <c r="AN99" s="70" t="e">
        <f aca="false">$AN$7*$J$2*$J$5*$N99</f>
        <v>#N/A</v>
      </c>
      <c r="AO99" s="70" t="e">
        <f aca="false">$AN$7*$J$3*$J$5*$O99</f>
        <v>#N/A</v>
      </c>
      <c r="AP99" s="70" t="e">
        <f aca="false">$AP$7*$J$2*$J$5*$N99</f>
        <v>#N/A</v>
      </c>
      <c r="AQ99" s="70" t="e">
        <f aca="false">$AN$7*$J$3*$J$5*$O99</f>
        <v>#N/A</v>
      </c>
      <c r="AR99" s="70" t="e">
        <f aca="false">$AR$7*$J$2*$J$5*$N99</f>
        <v>#N/A</v>
      </c>
      <c r="AS99" s="70" t="e">
        <f aca="false">$AR$7*$J$3*$J$5*$O99</f>
        <v>#N/A</v>
      </c>
      <c r="AT99" s="70" t="e">
        <f aca="false">$AT$7*$J$2*$J$5*$N99</f>
        <v>#N/A</v>
      </c>
      <c r="AU99" s="70" t="e">
        <f aca="false">$AT$7*$J$3*$J$5*$O99</f>
        <v>#N/A</v>
      </c>
      <c r="AV99" s="131" t="e">
        <f aca="false">SUM(AF99:AG99,AL99:AM99,AP99:AQ99)</f>
        <v>#N/A</v>
      </c>
      <c r="AW99" s="158" t="e">
        <f aca="false">SUM(AF99:AM99,AP99:AU99)</f>
        <v>#N/A</v>
      </c>
      <c r="AX99" s="131" t="e">
        <f aca="false">SUM(AF99:AU99)</f>
        <v>#N/A</v>
      </c>
      <c r="AY99" s="70" t="e">
        <f aca="false">$AY$7*$J$2*$J$5*$S99</f>
        <v>#N/A</v>
      </c>
      <c r="AZ99" s="70" t="e">
        <f aca="false">$AY$7*$J$3*$J$5*$T99</f>
        <v>#N/A</v>
      </c>
      <c r="BA99" s="70" t="e">
        <f aca="false">$BA$7*$J$2*$J$5*$S99</f>
        <v>#N/A</v>
      </c>
      <c r="BB99" s="70" t="e">
        <f aca="false">$BA$7*$J$3*$J$5*$T99</f>
        <v>#N/A</v>
      </c>
      <c r="BC99" s="70" t="e">
        <f aca="false">$BC$7*$J$2*$J$5*$S99</f>
        <v>#N/A</v>
      </c>
      <c r="BD99" s="70" t="e">
        <f aca="false">$BC$7*$J$3*$J$5*$T99</f>
        <v>#N/A</v>
      </c>
      <c r="BE99" s="70" t="e">
        <f aca="false">$BE$7*$J$2*$J$5*$S99</f>
        <v>#N/A</v>
      </c>
      <c r="BF99" s="70" t="e">
        <f aca="false">$BE$7*$J$3*$J$5*$T99</f>
        <v>#N/A</v>
      </c>
      <c r="BG99" s="70" t="e">
        <f aca="false">$BG$7*$J$2*$J$5*$S99</f>
        <v>#N/A</v>
      </c>
      <c r="BH99" s="70" t="e">
        <f aca="false">$BG$7*$J$3*$J$5*$T99</f>
        <v>#N/A</v>
      </c>
      <c r="BI99" s="70" t="e">
        <f aca="false">$BI$7*$J$2*$J$5*$S99</f>
        <v>#N/A</v>
      </c>
      <c r="BJ99" s="70" t="e">
        <f aca="false">$BI$7*$J$3*$J$5*$T99</f>
        <v>#N/A</v>
      </c>
      <c r="BK99" s="70" t="e">
        <f aca="false">$BK$7*$J$2*$J$5*$S99</f>
        <v>#N/A</v>
      </c>
      <c r="BL99" s="70" t="e">
        <f aca="false">$BK$7*$J$3*$J$5*$T99</f>
        <v>#N/A</v>
      </c>
      <c r="BM99" s="70" t="e">
        <f aca="false">$BM$7*$J$2*$J$5*$S99</f>
        <v>#N/A</v>
      </c>
      <c r="BN99" s="70" t="e">
        <f aca="false">$BM$7*$J$3*$J$5*$T99</f>
        <v>#N/A</v>
      </c>
      <c r="BO99" s="70" t="e">
        <f aca="false">$BO$7*$J$2*$J$5*$S99</f>
        <v>#N/A</v>
      </c>
      <c r="BP99" s="70" t="e">
        <f aca="false">$BO$7*$J$3*$J$5*$T99</f>
        <v>#N/A</v>
      </c>
      <c r="BQ99" s="70" t="e">
        <f aca="false">$BQ$7*$J$2*$J$5*$S99</f>
        <v>#N/A</v>
      </c>
      <c r="BR99" s="70" t="e">
        <f aca="false">$BQ$7*$J$3*$J$5*$T99</f>
        <v>#N/A</v>
      </c>
      <c r="BS99" s="70" t="e">
        <f aca="false">$BS$7*$J$2*$J$5*$S99</f>
        <v>#N/A</v>
      </c>
      <c r="BT99" s="70" t="e">
        <f aca="false">$BS$7*$J$3*$J$5*$T99</f>
        <v>#N/A</v>
      </c>
      <c r="BU99" s="70" t="e">
        <f aca="false">$BU$7*$J$2*$J$5*$S99</f>
        <v>#N/A</v>
      </c>
      <c r="BV99" s="70" t="e">
        <f aca="false">$BU$7*$J$3*$J$5*$T99</f>
        <v>#N/A</v>
      </c>
      <c r="BW99" s="382" t="e">
        <f aca="false">SUM(AY99:BF99,BI99:BL99)</f>
        <v>#N/A</v>
      </c>
      <c r="BX99" s="383" t="e">
        <f aca="false">SUM(AY99:BF99,BI99:BL99,BS99:BV99)</f>
        <v>#N/A</v>
      </c>
      <c r="BY99" s="25" t="e">
        <f aca="false">SUM(AY99:BV99)</f>
        <v>#N/A</v>
      </c>
      <c r="BZ99" s="70" t="e">
        <f aca="false">$BZ$7*$J$2*$J$5*$N99</f>
        <v>#N/A</v>
      </c>
      <c r="CA99" s="70" t="e">
        <f aca="false">$BZ$7*$J$3*$J$5*$O99</f>
        <v>#N/A</v>
      </c>
      <c r="CB99" s="70" t="e">
        <f aca="false">$CB$7*$J$2*$J$5*$N99</f>
        <v>#N/A</v>
      </c>
      <c r="CC99" s="70" t="e">
        <f aca="false">$CB$7*$J$3*$J$5*$O99</f>
        <v>#N/A</v>
      </c>
      <c r="CD99" s="70" t="e">
        <f aca="false">$CD$7*$J$2*$J$5*$N99</f>
        <v>#N/A</v>
      </c>
      <c r="CE99" s="70" t="e">
        <f aca="false">$CD$7*$J$3*$J$5*$O99</f>
        <v>#N/A</v>
      </c>
      <c r="CF99" s="131" t="e">
        <f aca="false">SUM(BZ99:CA99)</f>
        <v>#N/A</v>
      </c>
      <c r="CG99" s="383" t="e">
        <f aca="false">SUM(BZ99:CC99)</f>
        <v>#N/A</v>
      </c>
      <c r="CH99" s="131" t="e">
        <f aca="false">SUM(BZ99:CE99)</f>
        <v>#N/A</v>
      </c>
      <c r="CI99" s="70" t="e">
        <f aca="false">$CI$7*$J$2*$J$5*$AB99</f>
        <v>#N/A</v>
      </c>
      <c r="CJ99" s="70" t="e">
        <f aca="false">$CI$7*$J$3*$J$5*$AC99</f>
        <v>#N/A</v>
      </c>
      <c r="CK99" s="70" t="e">
        <f aca="false">$CK$7*$J$2*$J$5*$AB99</f>
        <v>#N/A</v>
      </c>
      <c r="CL99" s="70" t="e">
        <f aca="false">$CK$7*$J$3*$J$5*$AC99</f>
        <v>#N/A</v>
      </c>
      <c r="CM99" s="70" t="e">
        <f aca="false">$CM$7*$J$2*$J$5*$AB99</f>
        <v>#N/A</v>
      </c>
      <c r="CN99" s="70" t="e">
        <f aca="false">$CM$7*$J$3*$J$5*$AC99</f>
        <v>#N/A</v>
      </c>
      <c r="CO99" s="70" t="e">
        <f aca="false">$CO$7*$J$2*$J$5*$AB99</f>
        <v>#N/A</v>
      </c>
      <c r="CP99" s="70" t="e">
        <f aca="false">$CO$7*$J$3*$J$5*$AC99</f>
        <v>#N/A</v>
      </c>
      <c r="CQ99" s="70" t="e">
        <f aca="false">$CQ$7*$J$2*$J$5*$AB99</f>
        <v>#N/A</v>
      </c>
      <c r="CR99" s="70" t="e">
        <f aca="false">$CQ$7*$J$3*$J$5*$AC99</f>
        <v>#N/A</v>
      </c>
      <c r="CS99" s="70" t="e">
        <f aca="false">$CS$7*$J$2*$J$5*$AB99</f>
        <v>#N/A</v>
      </c>
      <c r="CT99" s="70" t="e">
        <f aca="false">$CS$7*$J$3*$J$5*$AC99</f>
        <v>#N/A</v>
      </c>
      <c r="CU99" s="70" t="e">
        <f aca="false">$CU$7*$J$2*$J$5*$AB99</f>
        <v>#N/A</v>
      </c>
      <c r="CV99" s="70" t="e">
        <f aca="false">$CU$7*$J$3*$J$5*$AC99</f>
        <v>#N/A</v>
      </c>
      <c r="CW99" s="70" t="e">
        <f aca="false">$CW$7*$J$2*$J$5*$AB99</f>
        <v>#N/A</v>
      </c>
      <c r="CX99" s="70" t="e">
        <f aca="false">$CW$7*$J$3*$J$5*$AC99</f>
        <v>#N/A</v>
      </c>
      <c r="CY99" s="70" t="e">
        <f aca="false">$CY$7*$J$2*$J$5*$AB99</f>
        <v>#N/A</v>
      </c>
      <c r="CZ99" s="70" t="e">
        <f aca="false">$CY$7*$J$3*$J$5*$AC99</f>
        <v>#N/A</v>
      </c>
      <c r="DA99" s="70" t="e">
        <f aca="false">$DA$7*$J$2*$J$5*$AB99</f>
        <v>#N/A</v>
      </c>
      <c r="DB99" s="70" t="e">
        <f aca="false">$DA$7*$J$3*$J$5*$AC99</f>
        <v>#N/A</v>
      </c>
      <c r="DC99" s="70"/>
      <c r="DD99" s="70"/>
      <c r="DE99" s="70" t="e">
        <f aca="false">$DF$7*$J$2*$J$5*$AB99</f>
        <v>#N/A</v>
      </c>
      <c r="DF99" s="70" t="e">
        <f aca="false">$DF$7*$J$3*$J$5*$AC99</f>
        <v>#N/A</v>
      </c>
      <c r="DG99" s="70" t="e">
        <f aca="false">$DG$7*$J$2*$J$5*$AB99</f>
        <v>#N/A</v>
      </c>
      <c r="DH99" s="70" t="e">
        <f aca="false">$DG$7*$J$3*$J$5*$AC99</f>
        <v>#N/A</v>
      </c>
      <c r="DI99" s="70" t="e">
        <f aca="false">$DI$7*$J$2*$J$5*$AB99</f>
        <v>#N/A</v>
      </c>
      <c r="DJ99" s="70" t="e">
        <f aca="false">$DI$7*$J$3*$J$5*$AC99</f>
        <v>#N/A</v>
      </c>
      <c r="DK99" s="70" t="e">
        <f aca="false">$DK$7*$J$2*$J$5*$AB99</f>
        <v>#N/A</v>
      </c>
      <c r="DL99" s="70" t="e">
        <f aca="false">$DK$7*$J$3*$J$5*$AC99</f>
        <v>#N/A</v>
      </c>
      <c r="DM99" s="70" t="e">
        <f aca="false">$DM$7*$J$2*$J$5*$AB99</f>
        <v>#N/A</v>
      </c>
      <c r="DN99" s="70" t="e">
        <f aca="false">$DM$7*$J$3*$J$5*$AC99</f>
        <v>#N/A</v>
      </c>
      <c r="DO99" s="70" t="e">
        <f aca="false">$DO$7*$J$2*$J$5*$AB99</f>
        <v>#N/A</v>
      </c>
      <c r="DP99" s="70" t="e">
        <f aca="false">$DO$7*$J$3*$J$5*$AC99</f>
        <v>#N/A</v>
      </c>
      <c r="DQ99" s="70" t="e">
        <f aca="false">$DQ$7*$J$2*$J$5*$AB99</f>
        <v>#N/A</v>
      </c>
      <c r="DR99" s="70" t="e">
        <f aca="false">$DQ$7*$J$3*$J$5*$AC99</f>
        <v>#N/A</v>
      </c>
      <c r="DS99" s="131" t="e">
        <f aca="false">SUM(CI99:CR99,CW99:CX99,DG99:DH99)</f>
        <v>#N/A</v>
      </c>
      <c r="DT99" s="25" t="e">
        <f aca="false">SUM(CI99:CZ99,DC99:DL99)</f>
        <v>#N/A</v>
      </c>
      <c r="DU99" s="131" t="e">
        <f aca="false">SUM(CI99:DR99)</f>
        <v>#N/A</v>
      </c>
      <c r="DZ99" s="70" t="e">
        <f aca="false">$DZ$7*$J$2*$J$5*$AB99</f>
        <v>#N/A</v>
      </c>
      <c r="EA99" s="70" t="e">
        <f aca="false">$DZ$7*$J$3*$J$5*$AC99</f>
        <v>#N/A</v>
      </c>
      <c r="EB99" s="70" t="e">
        <f aca="false">$EB$7*$J$2*$J$5*$AB99</f>
        <v>#N/A</v>
      </c>
      <c r="EC99" s="70" t="e">
        <f aca="false">$EB$7*$J$3*$J$5*$AC99</f>
        <v>#N/A</v>
      </c>
      <c r="ED99" s="70" t="e">
        <f aca="false">$ED$7*$J$2*$J$5*$AB99</f>
        <v>#N/A</v>
      </c>
      <c r="EE99" s="70" t="e">
        <f aca="false">$ED$7*$J$3*$J$5*$AC99</f>
        <v>#N/A</v>
      </c>
      <c r="EF99" s="70" t="e">
        <f aca="false">$EF$7*$J$2*$J$5*$AB99</f>
        <v>#N/A</v>
      </c>
      <c r="EG99" s="70" t="e">
        <f aca="false">$EF$7*$J$3*$J$5*$AC99</f>
        <v>#N/A</v>
      </c>
      <c r="EH99" s="70" t="e">
        <f aca="false">$EH$7*$J$2*$J$5*$AB99</f>
        <v>#N/A</v>
      </c>
      <c r="EI99" s="70" t="e">
        <f aca="false">$EH$7*$J$3*$J$5*$AC99</f>
        <v>#N/A</v>
      </c>
      <c r="EJ99" s="70" t="e">
        <f aca="false">$EJ$7*$J$2*$J$5*$AB99</f>
        <v>#N/A</v>
      </c>
      <c r="EK99" s="70" t="e">
        <f aca="false">$EJ$7*$J$3*$J$5*$AC99</f>
        <v>#N/A</v>
      </c>
      <c r="EL99" s="70" t="e">
        <f aca="false">$EL$7*$J$2*$J$5*$AB99</f>
        <v>#N/A</v>
      </c>
      <c r="EM99" s="70" t="e">
        <f aca="false">$EL$7*$J$3*$J$5*$AC99</f>
        <v>#N/A</v>
      </c>
      <c r="EN99" s="131" t="e">
        <f aca="false">SUM(EB99:EC99)</f>
        <v>#N/A</v>
      </c>
      <c r="EO99" s="25" t="e">
        <f aca="false">SUM(EB99:EE99,EJ99:EM99)</f>
        <v>#N/A</v>
      </c>
      <c r="EP99" s="25" t="e">
        <f aca="false">SUM(DZ99:EM99)</f>
        <v>#N/A</v>
      </c>
    </row>
    <row r="100" customFormat="false" ht="11.25" hidden="false" customHeight="false" outlineLevel="0" collapsed="false">
      <c r="A100" s="51" t="e">
        <f aca="false">VLOOKUP($D100,Curves!$A$2:$I$1700,9)</f>
        <v>#N/A</v>
      </c>
      <c r="B100" s="83" t="e">
        <f aca="false">(1+($A100/2))^(-2*($D100-$A$1)/365.25)</f>
        <v>#N/A</v>
      </c>
      <c r="C100" s="83" t="n">
        <f aca="false">D101-D100</f>
        <v>30</v>
      </c>
      <c r="D100" s="374" t="n">
        <v>39692</v>
      </c>
      <c r="E100" s="375" t="e">
        <f aca="false">VLOOKUP($D100,Curves!$A$2:$H$1700,2)*$B100</f>
        <v>#N/A</v>
      </c>
      <c r="F100" s="51" t="e">
        <f aca="false">VLOOKUP($D100,Curves!$A$2:$H$1700,3)*$B100</f>
        <v>#N/A</v>
      </c>
      <c r="G100" s="51" t="e">
        <f aca="false">VLOOKUP($D100,Curves!$A$2:$H$1700,7)*$B100</f>
        <v>#N/A</v>
      </c>
      <c r="H100" s="51" t="e">
        <f aca="false">VLOOKUP($D100,Curves!$A$2:$H$1700,5)*$B100</f>
        <v>#N/A</v>
      </c>
      <c r="I100" s="51" t="e">
        <f aca="false">VLOOKUP($D100,Curves!$A$2:$H$1700,4)*$B100</f>
        <v>#N/A</v>
      </c>
      <c r="J100" s="376" t="e">
        <f aca="false">VLOOKUP($D100,Curves!$A$2:$H$1700,8)*$B100</f>
        <v>#N/A</v>
      </c>
      <c r="K100" s="51" t="e">
        <f aca="false">($E100+$I100)*$J$5+$J$4</f>
        <v>#N/A</v>
      </c>
      <c r="L100" s="377" t="e">
        <f aca="false">VLOOKUP($D100,Curves!$N$2:$T$2600,2)*$B100</f>
        <v>#N/A</v>
      </c>
      <c r="M100" s="241" t="e">
        <f aca="false">VLOOKUP($D100,Curves!$N$2:$T$2600,3)*$B100</f>
        <v>#N/A</v>
      </c>
      <c r="N100" s="378" t="e">
        <f aca="false">IF($K100&lt;$L100,1,0)</f>
        <v>#N/A</v>
      </c>
      <c r="O100" s="379" t="e">
        <f aca="false">IF($K100&lt;$M100,1,0)</f>
        <v>#N/A</v>
      </c>
      <c r="P100" s="375" t="e">
        <f aca="false">($E100+J100)*$J$5+$J$4</f>
        <v>#N/A</v>
      </c>
      <c r="Q100" s="377" t="e">
        <f aca="false">VLOOKUP($D100,Curves!$N$2:$T$2600,4)*$B100</f>
        <v>#N/A</v>
      </c>
      <c r="R100" s="241" t="e">
        <f aca="false">VLOOKUP($D100,Curves!$N$2:$T$2600,5)*$B100</f>
        <v>#N/A</v>
      </c>
      <c r="S100" s="378" t="e">
        <f aca="false">IF($P100&lt;$Q100,1,0)</f>
        <v>#N/A</v>
      </c>
      <c r="T100" s="379" t="e">
        <f aca="false">IF($P100&lt;$R100,1,0)</f>
        <v>#N/A</v>
      </c>
      <c r="U100" s="380" t="e">
        <f aca="false">($E100+G100)*$J$5+$J$4</f>
        <v>#N/A</v>
      </c>
      <c r="V100" s="380" t="e">
        <f aca="false">($E100+H100)*$J$5+$J$4</f>
        <v>#N/A</v>
      </c>
      <c r="W100" s="380" t="e">
        <f aca="false">($E100+I100)*$J$5+$J$4</f>
        <v>#N/A</v>
      </c>
      <c r="X100" s="269" t="e">
        <f aca="false">VLOOKUP($D100,[5]CurveFetch!$D$8:$S$13000,16,0)*$B100</f>
        <v>#N/A</v>
      </c>
      <c r="Y100" s="241" t="e">
        <f aca="false">VLOOKUP($D100,Curves!$N$2:$T$2600,7)*$B100</f>
        <v>#N/A</v>
      </c>
      <c r="Z100" s="381" t="e">
        <f aca="false">IF($U100&lt;$X100,1,0)</f>
        <v>#N/A</v>
      </c>
      <c r="AA100" s="378" t="e">
        <f aca="false">IF($U100&lt;$Y100,1,0)</f>
        <v>#N/A</v>
      </c>
      <c r="AB100" s="378" t="e">
        <f aca="false">IF($V100&lt;$X100,1,0)</f>
        <v>#N/A</v>
      </c>
      <c r="AC100" s="378" t="e">
        <f aca="false">IF($V100&lt;$X100,1,0)</f>
        <v>#N/A</v>
      </c>
      <c r="AD100" s="378" t="e">
        <f aca="false">IF($W100&lt;$X100,1,0)</f>
        <v>#N/A</v>
      </c>
      <c r="AE100" s="379" t="e">
        <f aca="false">IF($W100&lt;$Y100,1,0)</f>
        <v>#N/A</v>
      </c>
      <c r="AF100" s="70" t="e">
        <f aca="false">$AF$7*$J$2*$J$5*$N100</f>
        <v>#N/A</v>
      </c>
      <c r="AG100" s="70" t="e">
        <f aca="false">$AF$7*$J$2*$J$5*$O100</f>
        <v>#N/A</v>
      </c>
      <c r="AH100" s="70" t="e">
        <f aca="false">$AH$7*$J$2*$J$5*$N100</f>
        <v>#N/A</v>
      </c>
      <c r="AI100" s="70" t="e">
        <f aca="false">$AH$7*$J$2*$J$5*$O100</f>
        <v>#N/A</v>
      </c>
      <c r="AJ100" s="70" t="e">
        <f aca="false">$AJ$7*$J$2*$J$5*$N100</f>
        <v>#N/A</v>
      </c>
      <c r="AK100" s="70" t="e">
        <f aca="false">$AJ$7*$J$2*$J$5*$O100</f>
        <v>#N/A</v>
      </c>
      <c r="AL100" s="70" t="e">
        <f aca="false">$AL$7*$J$2*$J$5*$N100</f>
        <v>#N/A</v>
      </c>
      <c r="AM100" s="70" t="e">
        <f aca="false">$AL$7*$J$3*$J$5*$O100</f>
        <v>#N/A</v>
      </c>
      <c r="AN100" s="70" t="e">
        <f aca="false">$AN$7*$J$2*$J$5*$N100</f>
        <v>#N/A</v>
      </c>
      <c r="AO100" s="70" t="e">
        <f aca="false">$AN$7*$J$3*$J$5*$O100</f>
        <v>#N/A</v>
      </c>
      <c r="AP100" s="70" t="e">
        <f aca="false">$AP$7*$J$2*$J$5*$N100</f>
        <v>#N/A</v>
      </c>
      <c r="AQ100" s="70" t="e">
        <f aca="false">$AN$7*$J$3*$J$5*$O100</f>
        <v>#N/A</v>
      </c>
      <c r="AR100" s="70" t="e">
        <f aca="false">$AR$7*$J$2*$J$5*$N100</f>
        <v>#N/A</v>
      </c>
      <c r="AS100" s="70" t="e">
        <f aca="false">$AR$7*$J$3*$J$5*$O100</f>
        <v>#N/A</v>
      </c>
      <c r="AT100" s="70" t="e">
        <f aca="false">$AT$7*$J$2*$J$5*$N100</f>
        <v>#N/A</v>
      </c>
      <c r="AU100" s="70" t="e">
        <f aca="false">$AT$7*$J$3*$J$5*$O100</f>
        <v>#N/A</v>
      </c>
      <c r="AV100" s="131" t="e">
        <f aca="false">SUM(AF100:AG100,AL100:AM100,AP100:AQ100)</f>
        <v>#N/A</v>
      </c>
      <c r="AW100" s="158" t="e">
        <f aca="false">SUM(AF100:AM100,AP100:AU100)</f>
        <v>#N/A</v>
      </c>
      <c r="AX100" s="131" t="e">
        <f aca="false">SUM(AF100:AU100)</f>
        <v>#N/A</v>
      </c>
      <c r="AY100" s="70" t="e">
        <f aca="false">$AY$7*$J$2*$J$5*$S100</f>
        <v>#N/A</v>
      </c>
      <c r="AZ100" s="70" t="e">
        <f aca="false">$AY$7*$J$3*$J$5*$T100</f>
        <v>#N/A</v>
      </c>
      <c r="BA100" s="70" t="e">
        <f aca="false">$BA$7*$J$2*$J$5*$S100</f>
        <v>#N/A</v>
      </c>
      <c r="BB100" s="70" t="e">
        <f aca="false">$BA$7*$J$3*$J$5*$T100</f>
        <v>#N/A</v>
      </c>
      <c r="BC100" s="70" t="e">
        <f aca="false">$BC$7*$J$2*$J$5*$S100</f>
        <v>#N/A</v>
      </c>
      <c r="BD100" s="70" t="e">
        <f aca="false">$BC$7*$J$3*$J$5*$T100</f>
        <v>#N/A</v>
      </c>
      <c r="BE100" s="70" t="e">
        <f aca="false">$BE$7*$J$2*$J$5*$S100</f>
        <v>#N/A</v>
      </c>
      <c r="BF100" s="70" t="e">
        <f aca="false">$BE$7*$J$3*$J$5*$T100</f>
        <v>#N/A</v>
      </c>
      <c r="BG100" s="70" t="e">
        <f aca="false">$BG$7*$J$2*$J$5*$S100</f>
        <v>#N/A</v>
      </c>
      <c r="BH100" s="70" t="e">
        <f aca="false">$BG$7*$J$3*$J$5*$T100</f>
        <v>#N/A</v>
      </c>
      <c r="BI100" s="70" t="e">
        <f aca="false">$BI$7*$J$2*$J$5*$S100</f>
        <v>#N/A</v>
      </c>
      <c r="BJ100" s="70" t="e">
        <f aca="false">$BI$7*$J$3*$J$5*$T100</f>
        <v>#N/A</v>
      </c>
      <c r="BK100" s="70" t="e">
        <f aca="false">$BK$7*$J$2*$J$5*$S100</f>
        <v>#N/A</v>
      </c>
      <c r="BL100" s="70" t="e">
        <f aca="false">$BK$7*$J$3*$J$5*$T100</f>
        <v>#N/A</v>
      </c>
      <c r="BM100" s="70" t="e">
        <f aca="false">$BM$7*$J$2*$J$5*$S100</f>
        <v>#N/A</v>
      </c>
      <c r="BN100" s="70" t="e">
        <f aca="false">$BM$7*$J$3*$J$5*$T100</f>
        <v>#N/A</v>
      </c>
      <c r="BO100" s="70" t="e">
        <f aca="false">$BO$7*$J$2*$J$5*$S100</f>
        <v>#N/A</v>
      </c>
      <c r="BP100" s="70" t="e">
        <f aca="false">$BO$7*$J$3*$J$5*$T100</f>
        <v>#N/A</v>
      </c>
      <c r="BQ100" s="70" t="e">
        <f aca="false">$BQ$7*$J$2*$J$5*$S100</f>
        <v>#N/A</v>
      </c>
      <c r="BR100" s="70" t="e">
        <f aca="false">$BQ$7*$J$3*$J$5*$T100</f>
        <v>#N/A</v>
      </c>
      <c r="BS100" s="70" t="e">
        <f aca="false">$BS$7*$J$2*$J$5*$S100</f>
        <v>#N/A</v>
      </c>
      <c r="BT100" s="70" t="e">
        <f aca="false">$BS$7*$J$3*$J$5*$T100</f>
        <v>#N/A</v>
      </c>
      <c r="BU100" s="70" t="e">
        <f aca="false">$BU$7*$J$2*$J$5*$S100</f>
        <v>#N/A</v>
      </c>
      <c r="BV100" s="70" t="e">
        <f aca="false">$BU$7*$J$3*$J$5*$T100</f>
        <v>#N/A</v>
      </c>
      <c r="BW100" s="382" t="e">
        <f aca="false">SUM(AY100:BF100,BI100:BL100)</f>
        <v>#N/A</v>
      </c>
      <c r="BX100" s="383" t="e">
        <f aca="false">SUM(AY100:BF100,BI100:BL100,BS100:BV100)</f>
        <v>#N/A</v>
      </c>
      <c r="BY100" s="25" t="e">
        <f aca="false">SUM(AY100:BV100)</f>
        <v>#N/A</v>
      </c>
      <c r="BZ100" s="70" t="e">
        <f aca="false">$BZ$7*$J$2*$J$5*$N100</f>
        <v>#N/A</v>
      </c>
      <c r="CA100" s="70" t="e">
        <f aca="false">$BZ$7*$J$3*$J$5*$O100</f>
        <v>#N/A</v>
      </c>
      <c r="CB100" s="70" t="e">
        <f aca="false">$CB$7*$J$2*$J$5*$N100</f>
        <v>#N/A</v>
      </c>
      <c r="CC100" s="70" t="e">
        <f aca="false">$CB$7*$J$3*$J$5*$O100</f>
        <v>#N/A</v>
      </c>
      <c r="CD100" s="70" t="e">
        <f aca="false">$CD$7*$J$2*$J$5*$N100</f>
        <v>#N/A</v>
      </c>
      <c r="CE100" s="70" t="e">
        <f aca="false">$CD$7*$J$3*$J$5*$O100</f>
        <v>#N/A</v>
      </c>
      <c r="CF100" s="131" t="e">
        <f aca="false">SUM(BZ100:CA100)</f>
        <v>#N/A</v>
      </c>
      <c r="CG100" s="383" t="e">
        <f aca="false">SUM(BZ100:CC100)</f>
        <v>#N/A</v>
      </c>
      <c r="CH100" s="131" t="e">
        <f aca="false">SUM(BZ100:CE100)</f>
        <v>#N/A</v>
      </c>
      <c r="CI100" s="70" t="e">
        <f aca="false">$CI$7*$J$2*$J$5*$AB100</f>
        <v>#N/A</v>
      </c>
      <c r="CJ100" s="70" t="e">
        <f aca="false">$CI$7*$J$3*$J$5*$AC100</f>
        <v>#N/A</v>
      </c>
      <c r="CK100" s="70" t="e">
        <f aca="false">$CK$7*$J$2*$J$5*$AB100</f>
        <v>#N/A</v>
      </c>
      <c r="CL100" s="70" t="e">
        <f aca="false">$CK$7*$J$3*$J$5*$AC100</f>
        <v>#N/A</v>
      </c>
      <c r="CM100" s="70" t="e">
        <f aca="false">$CM$7*$J$2*$J$5*$AB100</f>
        <v>#N/A</v>
      </c>
      <c r="CN100" s="70" t="e">
        <f aca="false">$CM$7*$J$3*$J$5*$AC100</f>
        <v>#N/A</v>
      </c>
      <c r="CO100" s="70" t="e">
        <f aca="false">$CO$7*$J$2*$J$5*$AB100</f>
        <v>#N/A</v>
      </c>
      <c r="CP100" s="70" t="e">
        <f aca="false">$CO$7*$J$3*$J$5*$AC100</f>
        <v>#N/A</v>
      </c>
      <c r="CQ100" s="70" t="e">
        <f aca="false">$CQ$7*$J$2*$J$5*$AB100</f>
        <v>#N/A</v>
      </c>
      <c r="CR100" s="70" t="e">
        <f aca="false">$CQ$7*$J$3*$J$5*$AC100</f>
        <v>#N/A</v>
      </c>
      <c r="CS100" s="70" t="e">
        <f aca="false">$CS$7*$J$2*$J$5*$AB100</f>
        <v>#N/A</v>
      </c>
      <c r="CT100" s="70" t="e">
        <f aca="false">$CS$7*$J$3*$J$5*$AC100</f>
        <v>#N/A</v>
      </c>
      <c r="CU100" s="70" t="e">
        <f aca="false">$CU$7*$J$2*$J$5*$AB100</f>
        <v>#N/A</v>
      </c>
      <c r="CV100" s="70" t="e">
        <f aca="false">$CU$7*$J$3*$J$5*$AC100</f>
        <v>#N/A</v>
      </c>
      <c r="CW100" s="70" t="e">
        <f aca="false">$CW$7*$J$2*$J$5*$AB100</f>
        <v>#N/A</v>
      </c>
      <c r="CX100" s="70" t="e">
        <f aca="false">$CW$7*$J$3*$J$5*$AC100</f>
        <v>#N/A</v>
      </c>
      <c r="CY100" s="70" t="e">
        <f aca="false">$CY$7*$J$2*$J$5*$AB100</f>
        <v>#N/A</v>
      </c>
      <c r="CZ100" s="70" t="e">
        <f aca="false">$CY$7*$J$3*$J$5*$AC100</f>
        <v>#N/A</v>
      </c>
      <c r="DA100" s="70" t="e">
        <f aca="false">$DA$7*$J$2*$J$5*$AB100</f>
        <v>#N/A</v>
      </c>
      <c r="DB100" s="70" t="e">
        <f aca="false">$DA$7*$J$3*$J$5*$AC100</f>
        <v>#N/A</v>
      </c>
      <c r="DC100" s="70"/>
      <c r="DD100" s="70"/>
      <c r="DE100" s="70" t="e">
        <f aca="false">$DF$7*$J$2*$J$5*$AB100</f>
        <v>#N/A</v>
      </c>
      <c r="DF100" s="70" t="e">
        <f aca="false">$DF$7*$J$3*$J$5*$AC100</f>
        <v>#N/A</v>
      </c>
      <c r="DG100" s="70" t="e">
        <f aca="false">$DG$7*$J$2*$J$5*$AB100</f>
        <v>#N/A</v>
      </c>
      <c r="DH100" s="70" t="e">
        <f aca="false">$DG$7*$J$3*$J$5*$AC100</f>
        <v>#N/A</v>
      </c>
      <c r="DI100" s="70" t="e">
        <f aca="false">$DI$7*$J$2*$J$5*$AB100</f>
        <v>#N/A</v>
      </c>
      <c r="DJ100" s="70" t="e">
        <f aca="false">$DI$7*$J$3*$J$5*$AC100</f>
        <v>#N/A</v>
      </c>
      <c r="DK100" s="70" t="e">
        <f aca="false">$DK$7*$J$2*$J$5*$AB100</f>
        <v>#N/A</v>
      </c>
      <c r="DL100" s="70" t="e">
        <f aca="false">$DK$7*$J$3*$J$5*$AC100</f>
        <v>#N/A</v>
      </c>
      <c r="DM100" s="70" t="e">
        <f aca="false">$DM$7*$J$2*$J$5*$AB100</f>
        <v>#N/A</v>
      </c>
      <c r="DN100" s="70" t="e">
        <f aca="false">$DM$7*$J$3*$J$5*$AC100</f>
        <v>#N/A</v>
      </c>
      <c r="DO100" s="70" t="e">
        <f aca="false">$DO$7*$J$2*$J$5*$AB100</f>
        <v>#N/A</v>
      </c>
      <c r="DP100" s="70" t="e">
        <f aca="false">$DO$7*$J$3*$J$5*$AC100</f>
        <v>#N/A</v>
      </c>
      <c r="DQ100" s="70" t="e">
        <f aca="false">$DQ$7*$J$2*$J$5*$AB100</f>
        <v>#N/A</v>
      </c>
      <c r="DR100" s="70" t="e">
        <f aca="false">$DQ$7*$J$3*$J$5*$AC100</f>
        <v>#N/A</v>
      </c>
      <c r="DS100" s="131" t="e">
        <f aca="false">SUM(CI100:CR100,CW100:CX100,DG100:DH100)</f>
        <v>#N/A</v>
      </c>
      <c r="DT100" s="25" t="e">
        <f aca="false">SUM(CI100:CZ100,DC100:DL100)</f>
        <v>#N/A</v>
      </c>
      <c r="DU100" s="131" t="e">
        <f aca="false">SUM(CI100:DR100)</f>
        <v>#N/A</v>
      </c>
      <c r="DZ100" s="70" t="e">
        <f aca="false">$DZ$7*$J$2*$J$5*$AB100</f>
        <v>#N/A</v>
      </c>
      <c r="EA100" s="70" t="e">
        <f aca="false">$DZ$7*$J$3*$J$5*$AC100</f>
        <v>#N/A</v>
      </c>
      <c r="EB100" s="70" t="e">
        <f aca="false">$EB$7*$J$2*$J$5*$AB100</f>
        <v>#N/A</v>
      </c>
      <c r="EC100" s="70" t="e">
        <f aca="false">$EB$7*$J$3*$J$5*$AC100</f>
        <v>#N/A</v>
      </c>
      <c r="ED100" s="70" t="e">
        <f aca="false">$ED$7*$J$2*$J$5*$AB100</f>
        <v>#N/A</v>
      </c>
      <c r="EE100" s="70" t="e">
        <f aca="false">$ED$7*$J$3*$J$5*$AC100</f>
        <v>#N/A</v>
      </c>
      <c r="EF100" s="70" t="e">
        <f aca="false">$EF$7*$J$2*$J$5*$AB100</f>
        <v>#N/A</v>
      </c>
      <c r="EG100" s="70" t="e">
        <f aca="false">$EF$7*$J$3*$J$5*$AC100</f>
        <v>#N/A</v>
      </c>
      <c r="EH100" s="70" t="e">
        <f aca="false">$EH$7*$J$2*$J$5*$AB100</f>
        <v>#N/A</v>
      </c>
      <c r="EI100" s="70" t="e">
        <f aca="false">$EH$7*$J$3*$J$5*$AC100</f>
        <v>#N/A</v>
      </c>
      <c r="EJ100" s="70" t="e">
        <f aca="false">$EJ$7*$J$2*$J$5*$AB100</f>
        <v>#N/A</v>
      </c>
      <c r="EK100" s="70" t="e">
        <f aca="false">$EJ$7*$J$3*$J$5*$AC100</f>
        <v>#N/A</v>
      </c>
      <c r="EL100" s="70" t="e">
        <f aca="false">$EL$7*$J$2*$J$5*$AB100</f>
        <v>#N/A</v>
      </c>
      <c r="EM100" s="70" t="e">
        <f aca="false">$EL$7*$J$3*$J$5*$AC100</f>
        <v>#N/A</v>
      </c>
      <c r="EN100" s="131" t="e">
        <f aca="false">SUM(EB100:EC100)</f>
        <v>#N/A</v>
      </c>
      <c r="EO100" s="25" t="e">
        <f aca="false">SUM(EB100:EE100,EJ100:EM100)</f>
        <v>#N/A</v>
      </c>
      <c r="EP100" s="25" t="e">
        <f aca="false">SUM(DZ100:EM100)</f>
        <v>#N/A</v>
      </c>
    </row>
    <row r="101" customFormat="false" ht="11.25" hidden="false" customHeight="false" outlineLevel="0" collapsed="false">
      <c r="A101" s="51" t="e">
        <f aca="false">VLOOKUP($D101,Curves!$A$2:$I$1700,9)</f>
        <v>#N/A</v>
      </c>
      <c r="B101" s="83" t="e">
        <f aca="false">(1+($A101/2))^(-2*($D101-$A$1)/365.25)</f>
        <v>#N/A</v>
      </c>
      <c r="C101" s="83" t="n">
        <f aca="false">D102-D101</f>
        <v>31</v>
      </c>
      <c r="D101" s="374" t="n">
        <v>39722</v>
      </c>
      <c r="E101" s="375" t="e">
        <f aca="false">VLOOKUP($D101,Curves!$A$2:$H$1700,2)*$B101</f>
        <v>#N/A</v>
      </c>
      <c r="F101" s="51" t="e">
        <f aca="false">VLOOKUP($D101,Curves!$A$2:$H$1700,3)*$B101</f>
        <v>#N/A</v>
      </c>
      <c r="G101" s="51" t="e">
        <f aca="false">VLOOKUP($D101,Curves!$A$2:$H$1700,7)*$B101</f>
        <v>#N/A</v>
      </c>
      <c r="H101" s="51" t="e">
        <f aca="false">VLOOKUP($D101,Curves!$A$2:$H$1700,5)*$B101</f>
        <v>#N/A</v>
      </c>
      <c r="I101" s="51" t="e">
        <f aca="false">VLOOKUP($D101,Curves!$A$2:$H$1700,4)*$B101</f>
        <v>#N/A</v>
      </c>
      <c r="J101" s="376" t="e">
        <f aca="false">VLOOKUP($D101,Curves!$A$2:$H$1700,8)*$B101</f>
        <v>#N/A</v>
      </c>
      <c r="K101" s="51" t="e">
        <f aca="false">($E101+$I101)*$J$5+$J$4</f>
        <v>#N/A</v>
      </c>
      <c r="L101" s="377" t="e">
        <f aca="false">VLOOKUP($D101,Curves!$N$2:$T$2600,2)*$B101</f>
        <v>#N/A</v>
      </c>
      <c r="M101" s="241" t="e">
        <f aca="false">VLOOKUP($D101,Curves!$N$2:$T$2600,3)*$B101</f>
        <v>#N/A</v>
      </c>
      <c r="N101" s="378" t="e">
        <f aca="false">IF($K101&lt;$L101,1,0)</f>
        <v>#N/A</v>
      </c>
      <c r="O101" s="379" t="e">
        <f aca="false">IF($K101&lt;$M101,1,0)</f>
        <v>#N/A</v>
      </c>
      <c r="P101" s="375" t="e">
        <f aca="false">($E101+J101)*$J$5+$J$4</f>
        <v>#N/A</v>
      </c>
      <c r="Q101" s="377" t="e">
        <f aca="false">VLOOKUP($D101,Curves!$N$2:$T$2600,4)*$B101</f>
        <v>#N/A</v>
      </c>
      <c r="R101" s="241" t="e">
        <f aca="false">VLOOKUP($D101,Curves!$N$2:$T$2600,5)*$B101</f>
        <v>#N/A</v>
      </c>
      <c r="S101" s="378" t="e">
        <f aca="false">IF($P101&lt;$Q101,1,0)</f>
        <v>#N/A</v>
      </c>
      <c r="T101" s="379" t="e">
        <f aca="false">IF($P101&lt;$R101,1,0)</f>
        <v>#N/A</v>
      </c>
      <c r="U101" s="380" t="e">
        <f aca="false">($E101+G101)*$J$5+$J$4</f>
        <v>#N/A</v>
      </c>
      <c r="V101" s="380" t="e">
        <f aca="false">($E101+H101)*$J$5+$J$4</f>
        <v>#N/A</v>
      </c>
      <c r="W101" s="380" t="e">
        <f aca="false">($E101+I101)*$J$5+$J$4</f>
        <v>#N/A</v>
      </c>
      <c r="X101" s="269" t="e">
        <f aca="false">VLOOKUP($D101,[5]CurveFetch!$D$8:$S$13000,16,0)*$B101</f>
        <v>#N/A</v>
      </c>
      <c r="Y101" s="241" t="e">
        <f aca="false">VLOOKUP($D101,Curves!$N$2:$T$2600,7)*$B101</f>
        <v>#N/A</v>
      </c>
      <c r="Z101" s="381" t="e">
        <f aca="false">IF($U101&lt;$X101,1,0)</f>
        <v>#N/A</v>
      </c>
      <c r="AA101" s="378" t="e">
        <f aca="false">IF($U101&lt;$Y101,1,0)</f>
        <v>#N/A</v>
      </c>
      <c r="AB101" s="378" t="e">
        <f aca="false">IF($V101&lt;$X101,1,0)</f>
        <v>#N/A</v>
      </c>
      <c r="AC101" s="378" t="e">
        <f aca="false">IF($V101&lt;$X101,1,0)</f>
        <v>#N/A</v>
      </c>
      <c r="AD101" s="378" t="e">
        <f aca="false">IF($W101&lt;$X101,1,0)</f>
        <v>#N/A</v>
      </c>
      <c r="AE101" s="379" t="e">
        <f aca="false">IF($W101&lt;$Y101,1,0)</f>
        <v>#N/A</v>
      </c>
      <c r="AF101" s="70" t="e">
        <f aca="false">$AF$7*$J$2*$J$5*$N101</f>
        <v>#N/A</v>
      </c>
      <c r="AG101" s="70" t="e">
        <f aca="false">$AF$7*$J$2*$J$5*$O101</f>
        <v>#N/A</v>
      </c>
      <c r="AH101" s="70" t="e">
        <f aca="false">$AH$7*$J$2*$J$5*$N101</f>
        <v>#N/A</v>
      </c>
      <c r="AI101" s="70" t="e">
        <f aca="false">$AH$7*$J$2*$J$5*$O101</f>
        <v>#N/A</v>
      </c>
      <c r="AJ101" s="70" t="e">
        <f aca="false">$AJ$7*$J$2*$J$5*$N101</f>
        <v>#N/A</v>
      </c>
      <c r="AK101" s="70" t="e">
        <f aca="false">$AJ$7*$J$2*$J$5*$O101</f>
        <v>#N/A</v>
      </c>
      <c r="AL101" s="70" t="e">
        <f aca="false">$AL$7*$J$2*$J$5*$N101</f>
        <v>#N/A</v>
      </c>
      <c r="AM101" s="70" t="e">
        <f aca="false">$AL$7*$J$3*$J$5*$O101</f>
        <v>#N/A</v>
      </c>
      <c r="AN101" s="70" t="e">
        <f aca="false">$AN$7*$J$2*$J$5*$N101</f>
        <v>#N/A</v>
      </c>
      <c r="AO101" s="70" t="e">
        <f aca="false">$AN$7*$J$3*$J$5*$O101</f>
        <v>#N/A</v>
      </c>
      <c r="AP101" s="70" t="e">
        <f aca="false">$AP$7*$J$2*$J$5*$N101</f>
        <v>#N/A</v>
      </c>
      <c r="AQ101" s="70" t="e">
        <f aca="false">$AN$7*$J$3*$J$5*$O101</f>
        <v>#N/A</v>
      </c>
      <c r="AR101" s="70" t="e">
        <f aca="false">$AR$7*$J$2*$J$5*$N101</f>
        <v>#N/A</v>
      </c>
      <c r="AS101" s="70" t="e">
        <f aca="false">$AR$7*$J$3*$J$5*$O101</f>
        <v>#N/A</v>
      </c>
      <c r="AT101" s="70" t="e">
        <f aca="false">$AT$7*$J$2*$J$5*$N101</f>
        <v>#N/A</v>
      </c>
      <c r="AU101" s="70" t="e">
        <f aca="false">$AT$7*$J$3*$J$5*$O101</f>
        <v>#N/A</v>
      </c>
      <c r="AV101" s="131" t="e">
        <f aca="false">SUM(AF101:AG101,AL101:AM101,AP101:AQ101)</f>
        <v>#N/A</v>
      </c>
      <c r="AW101" s="158" t="e">
        <f aca="false">SUM(AF101:AM101,AP101:AU101)</f>
        <v>#N/A</v>
      </c>
      <c r="AX101" s="131" t="e">
        <f aca="false">SUM(AF101:AU101)</f>
        <v>#N/A</v>
      </c>
      <c r="AY101" s="70" t="e">
        <f aca="false">$AY$7*$J$2*$J$5*$S101</f>
        <v>#N/A</v>
      </c>
      <c r="AZ101" s="70" t="e">
        <f aca="false">$AY$7*$J$3*$J$5*$T101</f>
        <v>#N/A</v>
      </c>
      <c r="BA101" s="70" t="e">
        <f aca="false">$BA$7*$J$2*$J$5*$S101</f>
        <v>#N/A</v>
      </c>
      <c r="BB101" s="70" t="e">
        <f aca="false">$BA$7*$J$3*$J$5*$T101</f>
        <v>#N/A</v>
      </c>
      <c r="BC101" s="70" t="e">
        <f aca="false">$BC$7*$J$2*$J$5*$S101</f>
        <v>#N/A</v>
      </c>
      <c r="BD101" s="70" t="e">
        <f aca="false">$BC$7*$J$3*$J$5*$T101</f>
        <v>#N/A</v>
      </c>
      <c r="BE101" s="70" t="e">
        <f aca="false">$BE$7*$J$2*$J$5*$S101</f>
        <v>#N/A</v>
      </c>
      <c r="BF101" s="70" t="e">
        <f aca="false">$BE$7*$J$3*$J$5*$T101</f>
        <v>#N/A</v>
      </c>
      <c r="BG101" s="70" t="e">
        <f aca="false">$BG$7*$J$2*$J$5*$S101</f>
        <v>#N/A</v>
      </c>
      <c r="BH101" s="70" t="e">
        <f aca="false">$BG$7*$J$3*$J$5*$T101</f>
        <v>#N/A</v>
      </c>
      <c r="BI101" s="70" t="e">
        <f aca="false">$BI$7*$J$2*$J$5*$S101</f>
        <v>#N/A</v>
      </c>
      <c r="BJ101" s="70" t="e">
        <f aca="false">$BI$7*$J$3*$J$5*$T101</f>
        <v>#N/A</v>
      </c>
      <c r="BK101" s="70" t="e">
        <f aca="false">$BK$7*$J$2*$J$5*$S101</f>
        <v>#N/A</v>
      </c>
      <c r="BL101" s="70" t="e">
        <f aca="false">$BK$7*$J$3*$J$5*$T101</f>
        <v>#N/A</v>
      </c>
      <c r="BM101" s="70" t="e">
        <f aca="false">$BM$7*$J$2*$J$5*$S101</f>
        <v>#N/A</v>
      </c>
      <c r="BN101" s="70" t="e">
        <f aca="false">$BM$7*$J$3*$J$5*$T101</f>
        <v>#N/A</v>
      </c>
      <c r="BO101" s="70" t="e">
        <f aca="false">$BO$7*$J$2*$J$5*$S101</f>
        <v>#N/A</v>
      </c>
      <c r="BP101" s="70" t="e">
        <f aca="false">$BO$7*$J$3*$J$5*$T101</f>
        <v>#N/A</v>
      </c>
      <c r="BQ101" s="70" t="e">
        <f aca="false">$BQ$7*$J$2*$J$5*$S101</f>
        <v>#N/A</v>
      </c>
      <c r="BR101" s="70" t="e">
        <f aca="false">$BQ$7*$J$3*$J$5*$T101</f>
        <v>#N/A</v>
      </c>
      <c r="BS101" s="70" t="e">
        <f aca="false">$BS$7*$J$2*$J$5*$S101</f>
        <v>#N/A</v>
      </c>
      <c r="BT101" s="70" t="e">
        <f aca="false">$BS$7*$J$3*$J$5*$T101</f>
        <v>#N/A</v>
      </c>
      <c r="BU101" s="70" t="e">
        <f aca="false">$BU$7*$J$2*$J$5*$S101</f>
        <v>#N/A</v>
      </c>
      <c r="BV101" s="70" t="e">
        <f aca="false">$BU$7*$J$3*$J$5*$T101</f>
        <v>#N/A</v>
      </c>
      <c r="BW101" s="382" t="e">
        <f aca="false">SUM(AY101:BF101,BI101:BL101)</f>
        <v>#N/A</v>
      </c>
      <c r="BX101" s="383" t="e">
        <f aca="false">SUM(AY101:BF101,BI101:BL101,BS101:BV101)</f>
        <v>#N/A</v>
      </c>
      <c r="BY101" s="25" t="e">
        <f aca="false">SUM(AY101:BV101)</f>
        <v>#N/A</v>
      </c>
      <c r="BZ101" s="70" t="e">
        <f aca="false">$BZ$7*$J$2*$J$5*$N101</f>
        <v>#N/A</v>
      </c>
      <c r="CA101" s="70" t="e">
        <f aca="false">$BZ$7*$J$3*$J$5*$O101</f>
        <v>#N/A</v>
      </c>
      <c r="CB101" s="70" t="e">
        <f aca="false">$CB$7*$J$2*$J$5*$N101</f>
        <v>#N/A</v>
      </c>
      <c r="CC101" s="70" t="e">
        <f aca="false">$CB$7*$J$3*$J$5*$O101</f>
        <v>#N/A</v>
      </c>
      <c r="CD101" s="70" t="e">
        <f aca="false">$CD$7*$J$2*$J$5*$N101</f>
        <v>#N/A</v>
      </c>
      <c r="CE101" s="70" t="e">
        <f aca="false">$CD$7*$J$3*$J$5*$O101</f>
        <v>#N/A</v>
      </c>
      <c r="CF101" s="131" t="e">
        <f aca="false">SUM(BZ101:CA101)</f>
        <v>#N/A</v>
      </c>
      <c r="CG101" s="383" t="e">
        <f aca="false">SUM(BZ101:CC101)</f>
        <v>#N/A</v>
      </c>
      <c r="CH101" s="131" t="e">
        <f aca="false">SUM(BZ101:CE101)</f>
        <v>#N/A</v>
      </c>
      <c r="CI101" s="70" t="e">
        <f aca="false">$CI$7*$J$2*$J$5*$AB101</f>
        <v>#N/A</v>
      </c>
      <c r="CJ101" s="70" t="e">
        <f aca="false">$CI$7*$J$3*$J$5*$AC101</f>
        <v>#N/A</v>
      </c>
      <c r="CK101" s="70" t="e">
        <f aca="false">$CK$7*$J$2*$J$5*$AB101</f>
        <v>#N/A</v>
      </c>
      <c r="CL101" s="70" t="e">
        <f aca="false">$CK$7*$J$3*$J$5*$AC101</f>
        <v>#N/A</v>
      </c>
      <c r="CM101" s="70" t="e">
        <f aca="false">$CM$7*$J$2*$J$5*$AB101</f>
        <v>#N/A</v>
      </c>
      <c r="CN101" s="70" t="e">
        <f aca="false">$CM$7*$J$3*$J$5*$AC101</f>
        <v>#N/A</v>
      </c>
      <c r="CO101" s="70" t="e">
        <f aca="false">$CO$7*$J$2*$J$5*$AB101</f>
        <v>#N/A</v>
      </c>
      <c r="CP101" s="70" t="e">
        <f aca="false">$CO$7*$J$3*$J$5*$AC101</f>
        <v>#N/A</v>
      </c>
      <c r="CQ101" s="70" t="e">
        <f aca="false">$CQ$7*$J$2*$J$5*$AB101</f>
        <v>#N/A</v>
      </c>
      <c r="CR101" s="70" t="e">
        <f aca="false">$CQ$7*$J$3*$J$5*$AC101</f>
        <v>#N/A</v>
      </c>
      <c r="CS101" s="70" t="e">
        <f aca="false">$CS$7*$J$2*$J$5*$AB101</f>
        <v>#N/A</v>
      </c>
      <c r="CT101" s="70" t="e">
        <f aca="false">$CS$7*$J$3*$J$5*$AC101</f>
        <v>#N/A</v>
      </c>
      <c r="CU101" s="70" t="e">
        <f aca="false">$CU$7*$J$2*$J$5*$AB101</f>
        <v>#N/A</v>
      </c>
      <c r="CV101" s="70" t="e">
        <f aca="false">$CU$7*$J$3*$J$5*$AC101</f>
        <v>#N/A</v>
      </c>
      <c r="CW101" s="70" t="e">
        <f aca="false">$CW$7*$J$2*$J$5*$AB101</f>
        <v>#N/A</v>
      </c>
      <c r="CX101" s="70" t="e">
        <f aca="false">$CW$7*$J$3*$J$5*$AC101</f>
        <v>#N/A</v>
      </c>
      <c r="CY101" s="70" t="e">
        <f aca="false">$CY$7*$J$2*$J$5*$AB101</f>
        <v>#N/A</v>
      </c>
      <c r="CZ101" s="70" t="e">
        <f aca="false">$CY$7*$J$3*$J$5*$AC101</f>
        <v>#N/A</v>
      </c>
      <c r="DA101" s="70" t="e">
        <f aca="false">$DA$7*$J$2*$J$5*$AB101</f>
        <v>#N/A</v>
      </c>
      <c r="DB101" s="70" t="e">
        <f aca="false">$DA$7*$J$3*$J$5*$AC101</f>
        <v>#N/A</v>
      </c>
      <c r="DC101" s="70"/>
      <c r="DD101" s="70"/>
      <c r="DE101" s="70" t="e">
        <f aca="false">$DF$7*$J$2*$J$5*$AB101</f>
        <v>#N/A</v>
      </c>
      <c r="DF101" s="70" t="e">
        <f aca="false">$DF$7*$J$3*$J$5*$AC101</f>
        <v>#N/A</v>
      </c>
      <c r="DG101" s="70" t="e">
        <f aca="false">$DG$7*$J$2*$J$5*$AB101</f>
        <v>#N/A</v>
      </c>
      <c r="DH101" s="70" t="e">
        <f aca="false">$DG$7*$J$3*$J$5*$AC101</f>
        <v>#N/A</v>
      </c>
      <c r="DI101" s="70" t="e">
        <f aca="false">$DI$7*$J$2*$J$5*$AB101</f>
        <v>#N/A</v>
      </c>
      <c r="DJ101" s="70" t="e">
        <f aca="false">$DI$7*$J$3*$J$5*$AC101</f>
        <v>#N/A</v>
      </c>
      <c r="DK101" s="70" t="e">
        <f aca="false">$DK$7*$J$2*$J$5*$AB101</f>
        <v>#N/A</v>
      </c>
      <c r="DL101" s="70" t="e">
        <f aca="false">$DK$7*$J$3*$J$5*$AC101</f>
        <v>#N/A</v>
      </c>
      <c r="DM101" s="70" t="e">
        <f aca="false">$DM$7*$J$2*$J$5*$AB101</f>
        <v>#N/A</v>
      </c>
      <c r="DN101" s="70" t="e">
        <f aca="false">$DM$7*$J$3*$J$5*$AC101</f>
        <v>#N/A</v>
      </c>
      <c r="DO101" s="70" t="e">
        <f aca="false">$DO$7*$J$2*$J$5*$AB101</f>
        <v>#N/A</v>
      </c>
      <c r="DP101" s="70" t="e">
        <f aca="false">$DO$7*$J$3*$J$5*$AC101</f>
        <v>#N/A</v>
      </c>
      <c r="DQ101" s="70" t="e">
        <f aca="false">$DQ$7*$J$2*$J$5*$AB101</f>
        <v>#N/A</v>
      </c>
      <c r="DR101" s="70" t="e">
        <f aca="false">$DQ$7*$J$3*$J$5*$AC101</f>
        <v>#N/A</v>
      </c>
      <c r="DS101" s="131" t="e">
        <f aca="false">SUM(CI101:CR101,CW101:CX101,DG101:DH101)</f>
        <v>#N/A</v>
      </c>
      <c r="DT101" s="25" t="e">
        <f aca="false">SUM(CI101:CZ101,DC101:DL101)</f>
        <v>#N/A</v>
      </c>
      <c r="DU101" s="131" t="e">
        <f aca="false">SUM(CI101:DR101)</f>
        <v>#N/A</v>
      </c>
      <c r="DZ101" s="70" t="e">
        <f aca="false">$DZ$7*$J$2*$J$5*$AB101</f>
        <v>#N/A</v>
      </c>
      <c r="EA101" s="70" t="e">
        <f aca="false">$DZ$7*$J$3*$J$5*$AC101</f>
        <v>#N/A</v>
      </c>
      <c r="EB101" s="70" t="e">
        <f aca="false">$EB$7*$J$2*$J$5*$AB101</f>
        <v>#N/A</v>
      </c>
      <c r="EC101" s="70" t="e">
        <f aca="false">$EB$7*$J$3*$J$5*$AC101</f>
        <v>#N/A</v>
      </c>
      <c r="ED101" s="70" t="e">
        <f aca="false">$ED$7*$J$2*$J$5*$AB101</f>
        <v>#N/A</v>
      </c>
      <c r="EE101" s="70" t="e">
        <f aca="false">$ED$7*$J$3*$J$5*$AC101</f>
        <v>#N/A</v>
      </c>
      <c r="EF101" s="70" t="e">
        <f aca="false">$EF$7*$J$2*$J$5*$AB101</f>
        <v>#N/A</v>
      </c>
      <c r="EG101" s="70" t="e">
        <f aca="false">$EF$7*$J$3*$J$5*$AC101</f>
        <v>#N/A</v>
      </c>
      <c r="EH101" s="70" t="e">
        <f aca="false">$EH$7*$J$2*$J$5*$AB101</f>
        <v>#N/A</v>
      </c>
      <c r="EI101" s="70" t="e">
        <f aca="false">$EH$7*$J$3*$J$5*$AC101</f>
        <v>#N/A</v>
      </c>
      <c r="EJ101" s="70" t="e">
        <f aca="false">$EJ$7*$J$2*$J$5*$AB101</f>
        <v>#N/A</v>
      </c>
      <c r="EK101" s="70" t="e">
        <f aca="false">$EJ$7*$J$3*$J$5*$AC101</f>
        <v>#N/A</v>
      </c>
      <c r="EL101" s="70" t="e">
        <f aca="false">$EL$7*$J$2*$J$5*$AB101</f>
        <v>#N/A</v>
      </c>
      <c r="EM101" s="70" t="e">
        <f aca="false">$EL$7*$J$3*$J$5*$AC101</f>
        <v>#N/A</v>
      </c>
      <c r="EN101" s="131" t="e">
        <f aca="false">SUM(EB101:EC101)</f>
        <v>#N/A</v>
      </c>
      <c r="EO101" s="25" t="e">
        <f aca="false">SUM(EB101:EE101,EJ101:EM101)</f>
        <v>#N/A</v>
      </c>
      <c r="EP101" s="25" t="e">
        <f aca="false">SUM(DZ101:EM101)</f>
        <v>#N/A</v>
      </c>
    </row>
    <row r="102" customFormat="false" ht="11.25" hidden="false" customHeight="false" outlineLevel="0" collapsed="false">
      <c r="A102" s="51" t="e">
        <f aca="false">VLOOKUP($D102,Curves!$A$2:$I$1700,9)</f>
        <v>#N/A</v>
      </c>
      <c r="B102" s="83" t="e">
        <f aca="false">(1+($A102/2))^(-2*($D102-$A$1)/365.25)</f>
        <v>#N/A</v>
      </c>
      <c r="C102" s="83" t="n">
        <f aca="false">D103-D102</f>
        <v>30</v>
      </c>
      <c r="D102" s="374" t="n">
        <v>39753</v>
      </c>
      <c r="E102" s="375" t="e">
        <f aca="false">VLOOKUP($D102,Curves!$A$2:$H$1700,2)*$B102</f>
        <v>#N/A</v>
      </c>
      <c r="F102" s="51" t="e">
        <f aca="false">VLOOKUP($D102,Curves!$A$2:$H$1700,3)*$B102</f>
        <v>#N/A</v>
      </c>
      <c r="G102" s="51" t="e">
        <f aca="false">VLOOKUP($D102,Curves!$A$2:$H$1700,7)*$B102</f>
        <v>#N/A</v>
      </c>
      <c r="H102" s="51" t="e">
        <f aca="false">VLOOKUP($D102,Curves!$A$2:$H$1700,5)*$B102</f>
        <v>#N/A</v>
      </c>
      <c r="I102" s="51" t="e">
        <f aca="false">VLOOKUP($D102,Curves!$A$2:$H$1700,4)*$B102</f>
        <v>#N/A</v>
      </c>
      <c r="J102" s="376" t="e">
        <f aca="false">VLOOKUP($D102,Curves!$A$2:$H$1700,8)*$B102</f>
        <v>#N/A</v>
      </c>
      <c r="K102" s="51" t="e">
        <f aca="false">($E102+$I102)*$J$5+$J$4</f>
        <v>#N/A</v>
      </c>
      <c r="L102" s="377" t="e">
        <f aca="false">VLOOKUP($D102,Curves!$N$2:$T$2600,2)*$B102</f>
        <v>#N/A</v>
      </c>
      <c r="M102" s="241" t="e">
        <f aca="false">VLOOKUP($D102,Curves!$N$2:$T$2600,3)*$B102</f>
        <v>#N/A</v>
      </c>
      <c r="N102" s="378" t="e">
        <f aca="false">IF($K102&lt;$L102,1,0)</f>
        <v>#N/A</v>
      </c>
      <c r="O102" s="379" t="e">
        <f aca="false">IF($K102&lt;$M102,1,0)</f>
        <v>#N/A</v>
      </c>
      <c r="P102" s="375" t="e">
        <f aca="false">($E102+J102)*$J$5+$J$4</f>
        <v>#N/A</v>
      </c>
      <c r="Q102" s="377" t="e">
        <f aca="false">VLOOKUP($D102,Curves!$N$2:$T$2600,4)*$B102</f>
        <v>#N/A</v>
      </c>
      <c r="R102" s="241" t="e">
        <f aca="false">VLOOKUP($D102,Curves!$N$2:$T$2600,5)*$B102</f>
        <v>#N/A</v>
      </c>
      <c r="S102" s="378" t="e">
        <f aca="false">IF($P102&lt;$Q102,1,0)</f>
        <v>#N/A</v>
      </c>
      <c r="T102" s="379" t="e">
        <f aca="false">IF($P102&lt;$R102,1,0)</f>
        <v>#N/A</v>
      </c>
      <c r="U102" s="380" t="e">
        <f aca="false">($E102+G102)*$J$5+$J$4</f>
        <v>#N/A</v>
      </c>
      <c r="V102" s="380" t="e">
        <f aca="false">($E102+H102)*$J$5+$J$4</f>
        <v>#N/A</v>
      </c>
      <c r="W102" s="380" t="e">
        <f aca="false">($E102+I102)*$J$5+$J$4</f>
        <v>#N/A</v>
      </c>
      <c r="X102" s="269" t="e">
        <f aca="false">VLOOKUP($D102,[5]CurveFetch!$D$8:$S$13000,16,0)*$B102</f>
        <v>#N/A</v>
      </c>
      <c r="Y102" s="241" t="e">
        <f aca="false">VLOOKUP($D102,Curves!$N$2:$T$2600,7)*$B102</f>
        <v>#N/A</v>
      </c>
      <c r="Z102" s="381" t="e">
        <f aca="false">IF($U102&lt;$X102,1,0)</f>
        <v>#N/A</v>
      </c>
      <c r="AA102" s="378" t="e">
        <f aca="false">IF($U102&lt;$Y102,1,0)</f>
        <v>#N/A</v>
      </c>
      <c r="AB102" s="378" t="e">
        <f aca="false">IF($V102&lt;$X102,1,0)</f>
        <v>#N/A</v>
      </c>
      <c r="AC102" s="378" t="e">
        <f aca="false">IF($V102&lt;$X102,1,0)</f>
        <v>#N/A</v>
      </c>
      <c r="AD102" s="378" t="e">
        <f aca="false">IF($W102&lt;$X102,1,0)</f>
        <v>#N/A</v>
      </c>
      <c r="AE102" s="379" t="e">
        <f aca="false">IF($W102&lt;$Y102,1,0)</f>
        <v>#N/A</v>
      </c>
      <c r="AF102" s="70" t="e">
        <f aca="false">$AF$7*$J$2*$J$5*$N102</f>
        <v>#N/A</v>
      </c>
      <c r="AG102" s="70" t="e">
        <f aca="false">$AF$7*$J$2*$J$5*$O102</f>
        <v>#N/A</v>
      </c>
      <c r="AH102" s="70" t="e">
        <f aca="false">$AH$7*$J$2*$J$5*$N102</f>
        <v>#N/A</v>
      </c>
      <c r="AI102" s="70" t="e">
        <f aca="false">$AH$7*$J$2*$J$5*$O102</f>
        <v>#N/A</v>
      </c>
      <c r="AJ102" s="70" t="e">
        <f aca="false">$AJ$7*$J$2*$J$5*$N102</f>
        <v>#N/A</v>
      </c>
      <c r="AK102" s="70" t="e">
        <f aca="false">$AJ$7*$J$2*$J$5*$O102</f>
        <v>#N/A</v>
      </c>
      <c r="AL102" s="70" t="e">
        <f aca="false">$AL$7*$J$2*$J$5*$N102</f>
        <v>#N/A</v>
      </c>
      <c r="AM102" s="70" t="e">
        <f aca="false">$AL$7*$J$3*$J$5*$O102</f>
        <v>#N/A</v>
      </c>
      <c r="AN102" s="70" t="e">
        <f aca="false">$AN$7*$J$2*$J$5*$N102</f>
        <v>#N/A</v>
      </c>
      <c r="AO102" s="70" t="e">
        <f aca="false">$AN$7*$J$3*$J$5*$O102</f>
        <v>#N/A</v>
      </c>
      <c r="AP102" s="70" t="e">
        <f aca="false">$AP$7*$J$2*$J$5*$N102</f>
        <v>#N/A</v>
      </c>
      <c r="AQ102" s="70" t="e">
        <f aca="false">$AN$7*$J$3*$J$5*$O102</f>
        <v>#N/A</v>
      </c>
      <c r="AR102" s="70" t="e">
        <f aca="false">$AR$7*$J$2*$J$5*$N102</f>
        <v>#N/A</v>
      </c>
      <c r="AS102" s="70" t="e">
        <f aca="false">$AR$7*$J$3*$J$5*$O102</f>
        <v>#N/A</v>
      </c>
      <c r="AT102" s="70" t="e">
        <f aca="false">$AT$7*$J$2*$J$5*$N102</f>
        <v>#N/A</v>
      </c>
      <c r="AU102" s="70" t="e">
        <f aca="false">$AT$7*$J$3*$J$5*$O102</f>
        <v>#N/A</v>
      </c>
      <c r="AV102" s="131" t="e">
        <f aca="false">SUM(AF102:AG102,AL102:AM102,AP102:AQ102)</f>
        <v>#N/A</v>
      </c>
      <c r="AW102" s="158" t="e">
        <f aca="false">SUM(AF102:AM102,AP102:AU102)</f>
        <v>#N/A</v>
      </c>
      <c r="AX102" s="131" t="e">
        <f aca="false">SUM(AF102:AU102)</f>
        <v>#N/A</v>
      </c>
      <c r="AY102" s="70" t="e">
        <f aca="false">$AY$7*$J$2*$J$5*$S102</f>
        <v>#N/A</v>
      </c>
      <c r="AZ102" s="70" t="e">
        <f aca="false">$AY$7*$J$3*$J$5*$T102</f>
        <v>#N/A</v>
      </c>
      <c r="BA102" s="70" t="e">
        <f aca="false">$BA$7*$J$2*$J$5*$S102</f>
        <v>#N/A</v>
      </c>
      <c r="BB102" s="70" t="e">
        <f aca="false">$BA$7*$J$3*$J$5*$T102</f>
        <v>#N/A</v>
      </c>
      <c r="BC102" s="70" t="e">
        <f aca="false">$BC$7*$J$2*$J$5*$S102</f>
        <v>#N/A</v>
      </c>
      <c r="BD102" s="70" t="e">
        <f aca="false">$BC$7*$J$3*$J$5*$T102</f>
        <v>#N/A</v>
      </c>
      <c r="BE102" s="70" t="e">
        <f aca="false">$BE$7*$J$2*$J$5*$S102</f>
        <v>#N/A</v>
      </c>
      <c r="BF102" s="70" t="e">
        <f aca="false">$BE$7*$J$3*$J$5*$T102</f>
        <v>#N/A</v>
      </c>
      <c r="BG102" s="70" t="e">
        <f aca="false">$BG$7*$J$2*$J$5*$S102</f>
        <v>#N/A</v>
      </c>
      <c r="BH102" s="70" t="e">
        <f aca="false">$BG$7*$J$3*$J$5*$T102</f>
        <v>#N/A</v>
      </c>
      <c r="BI102" s="70" t="e">
        <f aca="false">$BI$7*$J$2*$J$5*$S102</f>
        <v>#N/A</v>
      </c>
      <c r="BJ102" s="70" t="e">
        <f aca="false">$BI$7*$J$3*$J$5*$T102</f>
        <v>#N/A</v>
      </c>
      <c r="BK102" s="70" t="e">
        <f aca="false">$BK$7*$J$2*$J$5*$S102</f>
        <v>#N/A</v>
      </c>
      <c r="BL102" s="70" t="e">
        <f aca="false">$BK$7*$J$3*$J$5*$T102</f>
        <v>#N/A</v>
      </c>
      <c r="BM102" s="70" t="e">
        <f aca="false">$BM$7*$J$2*$J$5*$S102</f>
        <v>#N/A</v>
      </c>
      <c r="BN102" s="70" t="e">
        <f aca="false">$BM$7*$J$3*$J$5*$T102</f>
        <v>#N/A</v>
      </c>
      <c r="BO102" s="70" t="e">
        <f aca="false">$BO$7*$J$2*$J$5*$S102</f>
        <v>#N/A</v>
      </c>
      <c r="BP102" s="70" t="e">
        <f aca="false">$BO$7*$J$3*$J$5*$T102</f>
        <v>#N/A</v>
      </c>
      <c r="BQ102" s="70" t="e">
        <f aca="false">$BQ$7*$J$2*$J$5*$S102</f>
        <v>#N/A</v>
      </c>
      <c r="BR102" s="70" t="e">
        <f aca="false">$BQ$7*$J$3*$J$5*$T102</f>
        <v>#N/A</v>
      </c>
      <c r="BS102" s="70" t="e">
        <f aca="false">$BS$7*$J$2*$J$5*$S102</f>
        <v>#N/A</v>
      </c>
      <c r="BT102" s="70" t="e">
        <f aca="false">$BS$7*$J$3*$J$5*$T102</f>
        <v>#N/A</v>
      </c>
      <c r="BU102" s="70" t="e">
        <f aca="false">$BU$7*$J$2*$J$5*$S102</f>
        <v>#N/A</v>
      </c>
      <c r="BV102" s="70" t="e">
        <f aca="false">$BU$7*$J$3*$J$5*$T102</f>
        <v>#N/A</v>
      </c>
      <c r="BW102" s="382" t="e">
        <f aca="false">SUM(AY102:BF102,BI102:BL102)</f>
        <v>#N/A</v>
      </c>
      <c r="BX102" s="383" t="e">
        <f aca="false">SUM(AY102:BF102,BI102:BL102,BS102:BV102)</f>
        <v>#N/A</v>
      </c>
      <c r="BY102" s="25" t="e">
        <f aca="false">SUM(AY102:BV102)</f>
        <v>#N/A</v>
      </c>
      <c r="BZ102" s="70" t="e">
        <f aca="false">$BZ$7*$J$2*$J$5*$N102</f>
        <v>#N/A</v>
      </c>
      <c r="CA102" s="70" t="e">
        <f aca="false">$BZ$7*$J$3*$J$5*$O102</f>
        <v>#N/A</v>
      </c>
      <c r="CB102" s="70" t="e">
        <f aca="false">$CB$7*$J$2*$J$5*$N102</f>
        <v>#N/A</v>
      </c>
      <c r="CC102" s="70" t="e">
        <f aca="false">$CB$7*$J$3*$J$5*$O102</f>
        <v>#N/A</v>
      </c>
      <c r="CD102" s="70" t="e">
        <f aca="false">$CD$7*$J$2*$J$5*$N102</f>
        <v>#N/A</v>
      </c>
      <c r="CE102" s="70" t="e">
        <f aca="false">$CD$7*$J$3*$J$5*$O102</f>
        <v>#N/A</v>
      </c>
      <c r="CF102" s="131" t="e">
        <f aca="false">SUM(BZ102:CA102)</f>
        <v>#N/A</v>
      </c>
      <c r="CG102" s="383" t="e">
        <f aca="false">SUM(BZ102:CC102)</f>
        <v>#N/A</v>
      </c>
      <c r="CH102" s="131" t="e">
        <f aca="false">SUM(BZ102:CE102)</f>
        <v>#N/A</v>
      </c>
      <c r="CI102" s="70" t="e">
        <f aca="false">$CI$7*$J$2*$J$5*$AB102</f>
        <v>#N/A</v>
      </c>
      <c r="CJ102" s="70" t="e">
        <f aca="false">$CI$7*$J$3*$J$5*$AC102</f>
        <v>#N/A</v>
      </c>
      <c r="CK102" s="70" t="e">
        <f aca="false">$CK$7*$J$2*$J$5*$AB102</f>
        <v>#N/A</v>
      </c>
      <c r="CL102" s="70" t="e">
        <f aca="false">$CK$7*$J$3*$J$5*$AC102</f>
        <v>#N/A</v>
      </c>
      <c r="CM102" s="70" t="e">
        <f aca="false">$CM$7*$J$2*$J$5*$AB102</f>
        <v>#N/A</v>
      </c>
      <c r="CN102" s="70" t="e">
        <f aca="false">$CM$7*$J$3*$J$5*$AC102</f>
        <v>#N/A</v>
      </c>
      <c r="CO102" s="70" t="e">
        <f aca="false">$CO$7*$J$2*$J$5*$AB102</f>
        <v>#N/A</v>
      </c>
      <c r="CP102" s="70" t="e">
        <f aca="false">$CO$7*$J$3*$J$5*$AC102</f>
        <v>#N/A</v>
      </c>
      <c r="CQ102" s="70" t="e">
        <f aca="false">$CQ$7*$J$2*$J$5*$AB102</f>
        <v>#N/A</v>
      </c>
      <c r="CR102" s="70" t="e">
        <f aca="false">$CQ$7*$J$3*$J$5*$AC102</f>
        <v>#N/A</v>
      </c>
      <c r="CS102" s="70" t="e">
        <f aca="false">$CS$7*$J$2*$J$5*$AB102</f>
        <v>#N/A</v>
      </c>
      <c r="CT102" s="70" t="e">
        <f aca="false">$CS$7*$J$3*$J$5*$AC102</f>
        <v>#N/A</v>
      </c>
      <c r="CU102" s="70" t="e">
        <f aca="false">$CU$7*$J$2*$J$5*$AB102</f>
        <v>#N/A</v>
      </c>
      <c r="CV102" s="70" t="e">
        <f aca="false">$CU$7*$J$3*$J$5*$AC102</f>
        <v>#N/A</v>
      </c>
      <c r="CW102" s="70" t="e">
        <f aca="false">$CW$7*$J$2*$J$5*$AB102</f>
        <v>#N/A</v>
      </c>
      <c r="CX102" s="70" t="e">
        <f aca="false">$CW$7*$J$3*$J$5*$AC102</f>
        <v>#N/A</v>
      </c>
      <c r="CY102" s="70" t="e">
        <f aca="false">$CY$7*$J$2*$J$5*$AB102</f>
        <v>#N/A</v>
      </c>
      <c r="CZ102" s="70" t="e">
        <f aca="false">$CY$7*$J$3*$J$5*$AC102</f>
        <v>#N/A</v>
      </c>
      <c r="DA102" s="70" t="e">
        <f aca="false">$DA$7*$J$2*$J$5*$AB102</f>
        <v>#N/A</v>
      </c>
      <c r="DB102" s="70" t="e">
        <f aca="false">$DA$7*$J$3*$J$5*$AC102</f>
        <v>#N/A</v>
      </c>
      <c r="DC102" s="70"/>
      <c r="DD102" s="70"/>
      <c r="DE102" s="70" t="e">
        <f aca="false">$DF$7*$J$2*$J$5*$AB102</f>
        <v>#N/A</v>
      </c>
      <c r="DF102" s="70" t="e">
        <f aca="false">$DF$7*$J$3*$J$5*$AC102</f>
        <v>#N/A</v>
      </c>
      <c r="DG102" s="70" t="e">
        <f aca="false">$DG$7*$J$2*$J$5*$AB102</f>
        <v>#N/A</v>
      </c>
      <c r="DH102" s="70" t="e">
        <f aca="false">$DG$7*$J$3*$J$5*$AC102</f>
        <v>#N/A</v>
      </c>
      <c r="DI102" s="70" t="e">
        <f aca="false">$DI$7*$J$2*$J$5*$AB102</f>
        <v>#N/A</v>
      </c>
      <c r="DJ102" s="70" t="e">
        <f aca="false">$DI$7*$J$3*$J$5*$AC102</f>
        <v>#N/A</v>
      </c>
      <c r="DK102" s="70" t="e">
        <f aca="false">$DK$7*$J$2*$J$5*$AB102</f>
        <v>#N/A</v>
      </c>
      <c r="DL102" s="70" t="e">
        <f aca="false">$DK$7*$J$3*$J$5*$AC102</f>
        <v>#N/A</v>
      </c>
      <c r="DM102" s="70" t="e">
        <f aca="false">$DM$7*$J$2*$J$5*$AB102</f>
        <v>#N/A</v>
      </c>
      <c r="DN102" s="70" t="e">
        <f aca="false">$DM$7*$J$3*$J$5*$AC102</f>
        <v>#N/A</v>
      </c>
      <c r="DO102" s="70" t="e">
        <f aca="false">$DO$7*$J$2*$J$5*$AB102</f>
        <v>#N/A</v>
      </c>
      <c r="DP102" s="70" t="e">
        <f aca="false">$DO$7*$J$3*$J$5*$AC102</f>
        <v>#N/A</v>
      </c>
      <c r="DQ102" s="70" t="e">
        <f aca="false">$DQ$7*$J$2*$J$5*$AB102</f>
        <v>#N/A</v>
      </c>
      <c r="DR102" s="70" t="e">
        <f aca="false">$DQ$7*$J$3*$J$5*$AC102</f>
        <v>#N/A</v>
      </c>
      <c r="DS102" s="131" t="e">
        <f aca="false">SUM(CI102:CR102,CW102:CX102,DG102:DH102)</f>
        <v>#N/A</v>
      </c>
      <c r="DT102" s="25" t="e">
        <f aca="false">SUM(CI102:CZ102,DC102:DL102)</f>
        <v>#N/A</v>
      </c>
      <c r="DU102" s="131" t="e">
        <f aca="false">SUM(CI102:DR102)</f>
        <v>#N/A</v>
      </c>
      <c r="DZ102" s="70" t="e">
        <f aca="false">$DZ$7*$J$2*$J$5*$AB102</f>
        <v>#N/A</v>
      </c>
      <c r="EA102" s="70" t="e">
        <f aca="false">$DZ$7*$J$3*$J$5*$AC102</f>
        <v>#N/A</v>
      </c>
      <c r="EB102" s="70" t="e">
        <f aca="false">$EB$7*$J$2*$J$5*$AB102</f>
        <v>#N/A</v>
      </c>
      <c r="EC102" s="70" t="e">
        <f aca="false">$EB$7*$J$3*$J$5*$AC102</f>
        <v>#N/A</v>
      </c>
      <c r="ED102" s="70" t="e">
        <f aca="false">$ED$7*$J$2*$J$5*$AB102</f>
        <v>#N/A</v>
      </c>
      <c r="EE102" s="70" t="e">
        <f aca="false">$ED$7*$J$3*$J$5*$AC102</f>
        <v>#N/A</v>
      </c>
      <c r="EF102" s="70" t="e">
        <f aca="false">$EF$7*$J$2*$J$5*$AB102</f>
        <v>#N/A</v>
      </c>
      <c r="EG102" s="70" t="e">
        <f aca="false">$EF$7*$J$3*$J$5*$AC102</f>
        <v>#N/A</v>
      </c>
      <c r="EH102" s="70" t="e">
        <f aca="false">$EH$7*$J$2*$J$5*$AB102</f>
        <v>#N/A</v>
      </c>
      <c r="EI102" s="70" t="e">
        <f aca="false">$EH$7*$J$3*$J$5*$AC102</f>
        <v>#N/A</v>
      </c>
      <c r="EJ102" s="70" t="e">
        <f aca="false">$EJ$7*$J$2*$J$5*$AB102</f>
        <v>#N/A</v>
      </c>
      <c r="EK102" s="70" t="e">
        <f aca="false">$EJ$7*$J$3*$J$5*$AC102</f>
        <v>#N/A</v>
      </c>
      <c r="EL102" s="70" t="e">
        <f aca="false">$EL$7*$J$2*$J$5*$AB102</f>
        <v>#N/A</v>
      </c>
      <c r="EM102" s="70" t="e">
        <f aca="false">$EL$7*$J$3*$J$5*$AC102</f>
        <v>#N/A</v>
      </c>
      <c r="EN102" s="131" t="e">
        <f aca="false">SUM(EB102:EC102)</f>
        <v>#N/A</v>
      </c>
      <c r="EO102" s="25" t="e">
        <f aca="false">SUM(EB102:EE102,EJ102:EM102)</f>
        <v>#N/A</v>
      </c>
      <c r="EP102" s="25" t="e">
        <f aca="false">SUM(DZ102:EM102)</f>
        <v>#N/A</v>
      </c>
    </row>
    <row r="103" customFormat="false" ht="11.25" hidden="false" customHeight="false" outlineLevel="0" collapsed="false">
      <c r="A103" s="51" t="e">
        <f aca="false">VLOOKUP($D103,Curves!$A$2:$I$1700,9)</f>
        <v>#N/A</v>
      </c>
      <c r="B103" s="83" t="e">
        <f aca="false">(1+($A103/2))^(-2*($D103-$A$1)/365.25)</f>
        <v>#N/A</v>
      </c>
      <c r="C103" s="83" t="n">
        <f aca="false">D104-D103</f>
        <v>31</v>
      </c>
      <c r="D103" s="374" t="n">
        <v>39783</v>
      </c>
      <c r="E103" s="375" t="e">
        <f aca="false">VLOOKUP($D103,Curves!$A$2:$H$1700,2)*$B103</f>
        <v>#N/A</v>
      </c>
      <c r="F103" s="51" t="e">
        <f aca="false">VLOOKUP($D103,Curves!$A$2:$H$1700,3)*$B103</f>
        <v>#N/A</v>
      </c>
      <c r="G103" s="51" t="e">
        <f aca="false">VLOOKUP($D103,Curves!$A$2:$H$1700,7)*$B103</f>
        <v>#N/A</v>
      </c>
      <c r="H103" s="51" t="e">
        <f aca="false">VLOOKUP($D103,Curves!$A$2:$H$1700,5)*$B103</f>
        <v>#N/A</v>
      </c>
      <c r="I103" s="51" t="e">
        <f aca="false">VLOOKUP($D103,Curves!$A$2:$H$1700,4)*$B103</f>
        <v>#N/A</v>
      </c>
      <c r="J103" s="376" t="e">
        <f aca="false">VLOOKUP($D103,Curves!$A$2:$H$1700,8)*$B103</f>
        <v>#N/A</v>
      </c>
      <c r="K103" s="51" t="e">
        <f aca="false">($E103+$I103)*$J$5+$J$4</f>
        <v>#N/A</v>
      </c>
      <c r="L103" s="377" t="e">
        <f aca="false">VLOOKUP($D103,Curves!$N$2:$T$2600,2)*$B103</f>
        <v>#N/A</v>
      </c>
      <c r="M103" s="241" t="e">
        <f aca="false">VLOOKUP($D103,Curves!$N$2:$T$2600,3)*$B103</f>
        <v>#N/A</v>
      </c>
      <c r="N103" s="378" t="e">
        <f aca="false">IF($K103&lt;$L103,1,0)</f>
        <v>#N/A</v>
      </c>
      <c r="O103" s="379" t="e">
        <f aca="false">IF($K103&lt;$M103,1,0)</f>
        <v>#N/A</v>
      </c>
      <c r="P103" s="375" t="e">
        <f aca="false">($E103+J103)*$J$5+$J$4</f>
        <v>#N/A</v>
      </c>
      <c r="Q103" s="377" t="e">
        <f aca="false">VLOOKUP($D103,Curves!$N$2:$T$2600,4)*$B103</f>
        <v>#N/A</v>
      </c>
      <c r="R103" s="241" t="e">
        <f aca="false">VLOOKUP($D103,Curves!$N$2:$T$2600,5)*$B103</f>
        <v>#N/A</v>
      </c>
      <c r="S103" s="378" t="e">
        <f aca="false">IF($P103&lt;$Q103,1,0)</f>
        <v>#N/A</v>
      </c>
      <c r="T103" s="379" t="e">
        <f aca="false">IF($P103&lt;$R103,1,0)</f>
        <v>#N/A</v>
      </c>
      <c r="U103" s="380" t="e">
        <f aca="false">($E103+G103)*$J$5+$J$4</f>
        <v>#N/A</v>
      </c>
      <c r="V103" s="380" t="e">
        <f aca="false">($E103+H103)*$J$5+$J$4</f>
        <v>#N/A</v>
      </c>
      <c r="W103" s="380" t="e">
        <f aca="false">($E103+I103)*$J$5+$J$4</f>
        <v>#N/A</v>
      </c>
      <c r="X103" s="269" t="e">
        <f aca="false">VLOOKUP($D103,[5]CurveFetch!$D$8:$S$13000,16,0)*$B103</f>
        <v>#N/A</v>
      </c>
      <c r="Y103" s="241" t="e">
        <f aca="false">VLOOKUP($D103,Curves!$N$2:$T$2600,7)*$B103</f>
        <v>#N/A</v>
      </c>
      <c r="Z103" s="381" t="e">
        <f aca="false">IF($U103&lt;$X103,1,0)</f>
        <v>#N/A</v>
      </c>
      <c r="AA103" s="378" t="e">
        <f aca="false">IF($U103&lt;$Y103,1,0)</f>
        <v>#N/A</v>
      </c>
      <c r="AB103" s="378" t="e">
        <f aca="false">IF($V103&lt;$X103,1,0)</f>
        <v>#N/A</v>
      </c>
      <c r="AC103" s="378" t="e">
        <f aca="false">IF($V103&lt;$X103,1,0)</f>
        <v>#N/A</v>
      </c>
      <c r="AD103" s="378" t="e">
        <f aca="false">IF($W103&lt;$X103,1,0)</f>
        <v>#N/A</v>
      </c>
      <c r="AE103" s="379" t="e">
        <f aca="false">IF($W103&lt;$Y103,1,0)</f>
        <v>#N/A</v>
      </c>
      <c r="AF103" s="70" t="e">
        <f aca="false">$AF$7*$J$2*$J$5*$N103</f>
        <v>#N/A</v>
      </c>
      <c r="AG103" s="70" t="e">
        <f aca="false">$AF$7*$J$2*$J$5*$O103</f>
        <v>#N/A</v>
      </c>
      <c r="AH103" s="70" t="e">
        <f aca="false">$AH$7*$J$2*$J$5*$N103</f>
        <v>#N/A</v>
      </c>
      <c r="AI103" s="70" t="e">
        <f aca="false">$AH$7*$J$2*$J$5*$O103</f>
        <v>#N/A</v>
      </c>
      <c r="AJ103" s="70" t="e">
        <f aca="false">$AJ$7*$J$2*$J$5*$N103</f>
        <v>#N/A</v>
      </c>
      <c r="AK103" s="70" t="e">
        <f aca="false">$AJ$7*$J$2*$J$5*$O103</f>
        <v>#N/A</v>
      </c>
      <c r="AL103" s="70" t="e">
        <f aca="false">$AL$7*$J$2*$J$5*$N103</f>
        <v>#N/A</v>
      </c>
      <c r="AM103" s="70" t="e">
        <f aca="false">$AL$7*$J$3*$J$5*$O103</f>
        <v>#N/A</v>
      </c>
      <c r="AN103" s="70" t="e">
        <f aca="false">$AN$7*$J$2*$J$5*$N103</f>
        <v>#N/A</v>
      </c>
      <c r="AO103" s="70" t="e">
        <f aca="false">$AN$7*$J$3*$J$5*$O103</f>
        <v>#N/A</v>
      </c>
      <c r="AP103" s="70" t="e">
        <f aca="false">$AP$7*$J$2*$J$5*$N103</f>
        <v>#N/A</v>
      </c>
      <c r="AQ103" s="70" t="e">
        <f aca="false">$AN$7*$J$3*$J$5*$O103</f>
        <v>#N/A</v>
      </c>
      <c r="AR103" s="70" t="e">
        <f aca="false">$AR$7*$J$2*$J$5*$N103</f>
        <v>#N/A</v>
      </c>
      <c r="AS103" s="70" t="e">
        <f aca="false">$AR$7*$J$3*$J$5*$O103</f>
        <v>#N/A</v>
      </c>
      <c r="AT103" s="70" t="e">
        <f aca="false">$AT$7*$J$2*$J$5*$N103</f>
        <v>#N/A</v>
      </c>
      <c r="AU103" s="70" t="e">
        <f aca="false">$AT$7*$J$3*$J$5*$O103</f>
        <v>#N/A</v>
      </c>
      <c r="AV103" s="131" t="e">
        <f aca="false">SUM(AF103:AG103,AL103:AM103,AP103:AQ103)</f>
        <v>#N/A</v>
      </c>
      <c r="AW103" s="158" t="e">
        <f aca="false">SUM(AF103:AM103,AP103:AU103)</f>
        <v>#N/A</v>
      </c>
      <c r="AX103" s="131" t="e">
        <f aca="false">SUM(AF103:AU103)</f>
        <v>#N/A</v>
      </c>
      <c r="AY103" s="70" t="e">
        <f aca="false">$AY$7*$J$2*$J$5*$S103</f>
        <v>#N/A</v>
      </c>
      <c r="AZ103" s="70" t="e">
        <f aca="false">$AY$7*$J$3*$J$5*$T103</f>
        <v>#N/A</v>
      </c>
      <c r="BA103" s="70" t="e">
        <f aca="false">$BA$7*$J$2*$J$5*$S103</f>
        <v>#N/A</v>
      </c>
      <c r="BB103" s="70" t="e">
        <f aca="false">$BA$7*$J$3*$J$5*$T103</f>
        <v>#N/A</v>
      </c>
      <c r="BC103" s="70" t="e">
        <f aca="false">$BC$7*$J$2*$J$5*$S103</f>
        <v>#N/A</v>
      </c>
      <c r="BD103" s="70" t="e">
        <f aca="false">$BC$7*$J$3*$J$5*$T103</f>
        <v>#N/A</v>
      </c>
      <c r="BE103" s="70" t="e">
        <f aca="false">$BE$7*$J$2*$J$5*$S103</f>
        <v>#N/A</v>
      </c>
      <c r="BF103" s="70" t="e">
        <f aca="false">$BE$7*$J$3*$J$5*$T103</f>
        <v>#N/A</v>
      </c>
      <c r="BG103" s="70" t="e">
        <f aca="false">$BG$7*$J$2*$J$5*$S103</f>
        <v>#N/A</v>
      </c>
      <c r="BH103" s="70" t="e">
        <f aca="false">$BG$7*$J$3*$J$5*$T103</f>
        <v>#N/A</v>
      </c>
      <c r="BI103" s="70" t="e">
        <f aca="false">$BI$7*$J$2*$J$5*$S103</f>
        <v>#N/A</v>
      </c>
      <c r="BJ103" s="70" t="e">
        <f aca="false">$BI$7*$J$3*$J$5*$T103</f>
        <v>#N/A</v>
      </c>
      <c r="BK103" s="70" t="e">
        <f aca="false">$BK$7*$J$2*$J$5*$S103</f>
        <v>#N/A</v>
      </c>
      <c r="BL103" s="70" t="e">
        <f aca="false">$BK$7*$J$3*$J$5*$T103</f>
        <v>#N/A</v>
      </c>
      <c r="BM103" s="70" t="e">
        <f aca="false">$BM$7*$J$2*$J$5*$S103</f>
        <v>#N/A</v>
      </c>
      <c r="BN103" s="70" t="e">
        <f aca="false">$BM$7*$J$3*$J$5*$T103</f>
        <v>#N/A</v>
      </c>
      <c r="BO103" s="70" t="e">
        <f aca="false">$BO$7*$J$2*$J$5*$S103</f>
        <v>#N/A</v>
      </c>
      <c r="BP103" s="70" t="e">
        <f aca="false">$BO$7*$J$3*$J$5*$T103</f>
        <v>#N/A</v>
      </c>
      <c r="BQ103" s="70" t="e">
        <f aca="false">$BQ$7*$J$2*$J$5*$S103</f>
        <v>#N/A</v>
      </c>
      <c r="BR103" s="70" t="e">
        <f aca="false">$BQ$7*$J$3*$J$5*$T103</f>
        <v>#N/A</v>
      </c>
      <c r="BS103" s="70" t="e">
        <f aca="false">$BS$7*$J$2*$J$5*$S103</f>
        <v>#N/A</v>
      </c>
      <c r="BT103" s="70" t="e">
        <f aca="false">$BS$7*$J$3*$J$5*$T103</f>
        <v>#N/A</v>
      </c>
      <c r="BU103" s="70" t="e">
        <f aca="false">$BU$7*$J$2*$J$5*$S103</f>
        <v>#N/A</v>
      </c>
      <c r="BV103" s="70" t="e">
        <f aca="false">$BU$7*$J$3*$J$5*$T103</f>
        <v>#N/A</v>
      </c>
      <c r="BW103" s="382" t="e">
        <f aca="false">SUM(AY103:BF103,BI103:BL103)</f>
        <v>#N/A</v>
      </c>
      <c r="BX103" s="383" t="e">
        <f aca="false">SUM(AY103:BF103,BI103:BL103,BS103:BV103)</f>
        <v>#N/A</v>
      </c>
      <c r="BY103" s="25" t="e">
        <f aca="false">SUM(AY103:BV103)</f>
        <v>#N/A</v>
      </c>
      <c r="BZ103" s="70" t="e">
        <f aca="false">$BZ$7*$J$2*$J$5*$N103</f>
        <v>#N/A</v>
      </c>
      <c r="CA103" s="70" t="e">
        <f aca="false">$BZ$7*$J$3*$J$5*$O103</f>
        <v>#N/A</v>
      </c>
      <c r="CB103" s="70" t="e">
        <f aca="false">$CB$7*$J$2*$J$5*$N103</f>
        <v>#N/A</v>
      </c>
      <c r="CC103" s="70" t="e">
        <f aca="false">$CB$7*$J$3*$J$5*$O103</f>
        <v>#N/A</v>
      </c>
      <c r="CD103" s="70" t="e">
        <f aca="false">$CD$7*$J$2*$J$5*$N103</f>
        <v>#N/A</v>
      </c>
      <c r="CE103" s="70" t="e">
        <f aca="false">$CD$7*$J$3*$J$5*$O103</f>
        <v>#N/A</v>
      </c>
      <c r="CF103" s="131" t="e">
        <f aca="false">SUM(BZ103:CA103)</f>
        <v>#N/A</v>
      </c>
      <c r="CG103" s="383" t="e">
        <f aca="false">SUM(BZ103:CC103)</f>
        <v>#N/A</v>
      </c>
      <c r="CH103" s="131" t="e">
        <f aca="false">SUM(BZ103:CE103)</f>
        <v>#N/A</v>
      </c>
      <c r="CI103" s="70" t="e">
        <f aca="false">$CI$7*$J$2*$J$5*$AB103</f>
        <v>#N/A</v>
      </c>
      <c r="CJ103" s="70" t="e">
        <f aca="false">$CI$7*$J$3*$J$5*$AC103</f>
        <v>#N/A</v>
      </c>
      <c r="CK103" s="70" t="e">
        <f aca="false">$CK$7*$J$2*$J$5*$AB103</f>
        <v>#N/A</v>
      </c>
      <c r="CL103" s="70" t="e">
        <f aca="false">$CK$7*$J$3*$J$5*$AC103</f>
        <v>#N/A</v>
      </c>
      <c r="CM103" s="70" t="e">
        <f aca="false">$CM$7*$J$2*$J$5*$AB103</f>
        <v>#N/A</v>
      </c>
      <c r="CN103" s="70" t="e">
        <f aca="false">$CM$7*$J$3*$J$5*$AC103</f>
        <v>#N/A</v>
      </c>
      <c r="CO103" s="70" t="e">
        <f aca="false">$CO$7*$J$2*$J$5*$AB103</f>
        <v>#N/A</v>
      </c>
      <c r="CP103" s="70" t="e">
        <f aca="false">$CO$7*$J$3*$J$5*$AC103</f>
        <v>#N/A</v>
      </c>
      <c r="CQ103" s="70" t="e">
        <f aca="false">$CQ$7*$J$2*$J$5*$AB103</f>
        <v>#N/A</v>
      </c>
      <c r="CR103" s="70" t="e">
        <f aca="false">$CQ$7*$J$3*$J$5*$AC103</f>
        <v>#N/A</v>
      </c>
      <c r="CS103" s="70" t="e">
        <f aca="false">$CS$7*$J$2*$J$5*$AB103</f>
        <v>#N/A</v>
      </c>
      <c r="CT103" s="70" t="e">
        <f aca="false">$CS$7*$J$3*$J$5*$AC103</f>
        <v>#N/A</v>
      </c>
      <c r="CU103" s="70" t="e">
        <f aca="false">$CU$7*$J$2*$J$5*$AB103</f>
        <v>#N/A</v>
      </c>
      <c r="CV103" s="70" t="e">
        <f aca="false">$CU$7*$J$3*$J$5*$AC103</f>
        <v>#N/A</v>
      </c>
      <c r="CW103" s="70" t="e">
        <f aca="false">$CW$7*$J$2*$J$5*$AB103</f>
        <v>#N/A</v>
      </c>
      <c r="CX103" s="70" t="e">
        <f aca="false">$CW$7*$J$3*$J$5*$AC103</f>
        <v>#N/A</v>
      </c>
      <c r="CY103" s="70" t="e">
        <f aca="false">$CY$7*$J$2*$J$5*$AB103</f>
        <v>#N/A</v>
      </c>
      <c r="CZ103" s="70" t="e">
        <f aca="false">$CY$7*$J$3*$J$5*$AC103</f>
        <v>#N/A</v>
      </c>
      <c r="DA103" s="70" t="e">
        <f aca="false">$DA$7*$J$2*$J$5*$AB103</f>
        <v>#N/A</v>
      </c>
      <c r="DB103" s="70" t="e">
        <f aca="false">$DA$7*$J$3*$J$5*$AC103</f>
        <v>#N/A</v>
      </c>
      <c r="DC103" s="70"/>
      <c r="DD103" s="70"/>
      <c r="DE103" s="70" t="e">
        <f aca="false">$DF$7*$J$2*$J$5*$AB103</f>
        <v>#N/A</v>
      </c>
      <c r="DF103" s="70" t="e">
        <f aca="false">$DF$7*$J$3*$J$5*$AC103</f>
        <v>#N/A</v>
      </c>
      <c r="DG103" s="70" t="e">
        <f aca="false">$DG$7*$J$2*$J$5*$AB103</f>
        <v>#N/A</v>
      </c>
      <c r="DH103" s="70" t="e">
        <f aca="false">$DG$7*$J$3*$J$5*$AC103</f>
        <v>#N/A</v>
      </c>
      <c r="DI103" s="70" t="e">
        <f aca="false">$DI$7*$J$2*$J$5*$AB103</f>
        <v>#N/A</v>
      </c>
      <c r="DJ103" s="70" t="e">
        <f aca="false">$DI$7*$J$3*$J$5*$AC103</f>
        <v>#N/A</v>
      </c>
      <c r="DK103" s="70" t="e">
        <f aca="false">$DK$7*$J$2*$J$5*$AB103</f>
        <v>#N/A</v>
      </c>
      <c r="DL103" s="70" t="e">
        <f aca="false">$DK$7*$J$3*$J$5*$AC103</f>
        <v>#N/A</v>
      </c>
      <c r="DM103" s="70" t="e">
        <f aca="false">$DM$7*$J$2*$J$5*$AB103</f>
        <v>#N/A</v>
      </c>
      <c r="DN103" s="70" t="e">
        <f aca="false">$DM$7*$J$3*$J$5*$AC103</f>
        <v>#N/A</v>
      </c>
      <c r="DO103" s="70" t="e">
        <f aca="false">$DO$7*$J$2*$J$5*$AB103</f>
        <v>#N/A</v>
      </c>
      <c r="DP103" s="70" t="e">
        <f aca="false">$DO$7*$J$3*$J$5*$AC103</f>
        <v>#N/A</v>
      </c>
      <c r="DQ103" s="70" t="e">
        <f aca="false">$DQ$7*$J$2*$J$5*$AB103</f>
        <v>#N/A</v>
      </c>
      <c r="DR103" s="70" t="e">
        <f aca="false">$DQ$7*$J$3*$J$5*$AC103</f>
        <v>#N/A</v>
      </c>
      <c r="DS103" s="131" t="e">
        <f aca="false">SUM(CI103:CR103,CW103:CX103,DG103:DH103)</f>
        <v>#N/A</v>
      </c>
      <c r="DT103" s="25" t="e">
        <f aca="false">SUM(CI103:CZ103,DC103:DL103)</f>
        <v>#N/A</v>
      </c>
      <c r="DU103" s="131" t="e">
        <f aca="false">SUM(CI103:DR103)</f>
        <v>#N/A</v>
      </c>
      <c r="DZ103" s="70" t="e">
        <f aca="false">$DZ$7*$J$2*$J$5*$AB103</f>
        <v>#N/A</v>
      </c>
      <c r="EA103" s="70" t="e">
        <f aca="false">$DZ$7*$J$3*$J$5*$AC103</f>
        <v>#N/A</v>
      </c>
      <c r="EB103" s="70" t="e">
        <f aca="false">$EB$7*$J$2*$J$5*$AB103</f>
        <v>#N/A</v>
      </c>
      <c r="EC103" s="70" t="e">
        <f aca="false">$EB$7*$J$3*$J$5*$AC103</f>
        <v>#N/A</v>
      </c>
      <c r="ED103" s="70" t="e">
        <f aca="false">$ED$7*$J$2*$J$5*$AB103</f>
        <v>#N/A</v>
      </c>
      <c r="EE103" s="70" t="e">
        <f aca="false">$ED$7*$J$3*$J$5*$AC103</f>
        <v>#N/A</v>
      </c>
      <c r="EF103" s="70" t="e">
        <f aca="false">$EF$7*$J$2*$J$5*$AB103</f>
        <v>#N/A</v>
      </c>
      <c r="EG103" s="70" t="e">
        <f aca="false">$EF$7*$J$3*$J$5*$AC103</f>
        <v>#N/A</v>
      </c>
      <c r="EH103" s="70" t="e">
        <f aca="false">$EH$7*$J$2*$J$5*$AB103</f>
        <v>#N/A</v>
      </c>
      <c r="EI103" s="70" t="e">
        <f aca="false">$EH$7*$J$3*$J$5*$AC103</f>
        <v>#N/A</v>
      </c>
      <c r="EJ103" s="70" t="e">
        <f aca="false">$EJ$7*$J$2*$J$5*$AB103</f>
        <v>#N/A</v>
      </c>
      <c r="EK103" s="70" t="e">
        <f aca="false">$EJ$7*$J$3*$J$5*$AC103</f>
        <v>#N/A</v>
      </c>
      <c r="EL103" s="70" t="e">
        <f aca="false">$EL$7*$J$2*$J$5*$AB103</f>
        <v>#N/A</v>
      </c>
      <c r="EM103" s="70" t="e">
        <f aca="false">$EL$7*$J$3*$J$5*$AC103</f>
        <v>#N/A</v>
      </c>
      <c r="EN103" s="131" t="e">
        <f aca="false">SUM(EB103:EC103)</f>
        <v>#N/A</v>
      </c>
      <c r="EO103" s="25" t="e">
        <f aca="false">SUM(EB103:EE103,EJ103:EM103)</f>
        <v>#N/A</v>
      </c>
      <c r="EP103" s="25" t="e">
        <f aca="false">SUM(DZ103:EM103)</f>
        <v>#N/A</v>
      </c>
    </row>
    <row r="104" customFormat="false" ht="11.25" hidden="false" customHeight="false" outlineLevel="0" collapsed="false">
      <c r="A104" s="51" t="e">
        <f aca="false">VLOOKUP($D104,Curves!$A$2:$I$1700,9)</f>
        <v>#N/A</v>
      </c>
      <c r="B104" s="83" t="e">
        <f aca="false">(1+($A104/2))^(-2*($D104-$A$1)/365.25)</f>
        <v>#N/A</v>
      </c>
      <c r="C104" s="83" t="n">
        <f aca="false">D105-D104</f>
        <v>31</v>
      </c>
      <c r="D104" s="374" t="n">
        <v>39814</v>
      </c>
      <c r="E104" s="375" t="e">
        <f aca="false">VLOOKUP($D104,Curves!$A$2:$H$1700,2)*$B104</f>
        <v>#N/A</v>
      </c>
      <c r="F104" s="51" t="e">
        <f aca="false">VLOOKUP($D104,Curves!$A$2:$H$1700,3)*$B104</f>
        <v>#N/A</v>
      </c>
      <c r="G104" s="51" t="e">
        <f aca="false">VLOOKUP($D104,Curves!$A$2:$H$1700,7)*$B104</f>
        <v>#N/A</v>
      </c>
      <c r="H104" s="51" t="e">
        <f aca="false">VLOOKUP($D104,Curves!$A$2:$H$1700,5)*$B104</f>
        <v>#N/A</v>
      </c>
      <c r="I104" s="51" t="e">
        <f aca="false">VLOOKUP($D104,Curves!$A$2:$H$1700,4)*$B104</f>
        <v>#N/A</v>
      </c>
      <c r="J104" s="376" t="e">
        <f aca="false">VLOOKUP($D104,Curves!$A$2:$H$1700,8)*$B104</f>
        <v>#N/A</v>
      </c>
      <c r="K104" s="51" t="e">
        <f aca="false">($E104+$I104)*$J$5+$J$4</f>
        <v>#N/A</v>
      </c>
      <c r="L104" s="377" t="e">
        <f aca="false">VLOOKUP($D104,Curves!$N$2:$T$2600,2)*$B104</f>
        <v>#N/A</v>
      </c>
      <c r="M104" s="241" t="e">
        <f aca="false">VLOOKUP($D104,Curves!$N$2:$T$2600,3)*$B104</f>
        <v>#N/A</v>
      </c>
      <c r="N104" s="378" t="e">
        <f aca="false">IF($K104&lt;$L104,1,0)</f>
        <v>#N/A</v>
      </c>
      <c r="O104" s="379" t="e">
        <f aca="false">IF($K104&lt;$M104,1,0)</f>
        <v>#N/A</v>
      </c>
      <c r="P104" s="375" t="e">
        <f aca="false">($E104+J104)*$J$5+$J$4</f>
        <v>#N/A</v>
      </c>
      <c r="Q104" s="377" t="e">
        <f aca="false">VLOOKUP($D104,Curves!$N$2:$T$2600,4)*$B104</f>
        <v>#N/A</v>
      </c>
      <c r="R104" s="241" t="e">
        <f aca="false">VLOOKUP($D104,Curves!$N$2:$T$2600,5)*$B104</f>
        <v>#N/A</v>
      </c>
      <c r="S104" s="378" t="e">
        <f aca="false">IF($P104&lt;$Q104,1,0)</f>
        <v>#N/A</v>
      </c>
      <c r="T104" s="379" t="e">
        <f aca="false">IF($P104&lt;$R104,1,0)</f>
        <v>#N/A</v>
      </c>
      <c r="U104" s="380" t="e">
        <f aca="false">($E104+G104)*$J$5+$J$4</f>
        <v>#N/A</v>
      </c>
      <c r="V104" s="380" t="e">
        <f aca="false">($E104+H104)*$J$5+$J$4</f>
        <v>#N/A</v>
      </c>
      <c r="W104" s="380" t="e">
        <f aca="false">($E104+I104)*$J$5+$J$4</f>
        <v>#N/A</v>
      </c>
      <c r="X104" s="269" t="e">
        <f aca="false">VLOOKUP($D104,[5]CurveFetch!$D$8:$S$13000,16,0)*$B104</f>
        <v>#N/A</v>
      </c>
      <c r="Y104" s="241" t="e">
        <f aca="false">VLOOKUP($D104,Curves!$N$2:$T$2600,7)*$B104</f>
        <v>#N/A</v>
      </c>
      <c r="Z104" s="381" t="e">
        <f aca="false">IF($U104&lt;$X104,1,0)</f>
        <v>#N/A</v>
      </c>
      <c r="AA104" s="378" t="e">
        <f aca="false">IF($U104&lt;$Y104,1,0)</f>
        <v>#N/A</v>
      </c>
      <c r="AB104" s="378" t="e">
        <f aca="false">IF($V104&lt;$X104,1,0)</f>
        <v>#N/A</v>
      </c>
      <c r="AC104" s="378" t="e">
        <f aca="false">IF($V104&lt;$X104,1,0)</f>
        <v>#N/A</v>
      </c>
      <c r="AD104" s="378" t="e">
        <f aca="false">IF($W104&lt;$X104,1,0)</f>
        <v>#N/A</v>
      </c>
      <c r="AE104" s="379" t="e">
        <f aca="false">IF($W104&lt;$Y104,1,0)</f>
        <v>#N/A</v>
      </c>
      <c r="AF104" s="70" t="e">
        <f aca="false">$AF$7*$J$2*$J$5*$N104</f>
        <v>#N/A</v>
      </c>
      <c r="AG104" s="70" t="e">
        <f aca="false">$AF$7*$J$2*$J$5*$O104</f>
        <v>#N/A</v>
      </c>
      <c r="AH104" s="70" t="e">
        <f aca="false">$AH$7*$J$2*$J$5*$N104</f>
        <v>#N/A</v>
      </c>
      <c r="AI104" s="70" t="e">
        <f aca="false">$AH$7*$J$2*$J$5*$O104</f>
        <v>#N/A</v>
      </c>
      <c r="AJ104" s="70" t="e">
        <f aca="false">$AJ$7*$J$2*$J$5*$N104</f>
        <v>#N/A</v>
      </c>
      <c r="AK104" s="70" t="e">
        <f aca="false">$AJ$7*$J$2*$J$5*$O104</f>
        <v>#N/A</v>
      </c>
      <c r="AL104" s="70" t="e">
        <f aca="false">$AL$7*$J$2*$J$5*$N104</f>
        <v>#N/A</v>
      </c>
      <c r="AM104" s="70" t="e">
        <f aca="false">$AL$7*$J$3*$J$5*$O104</f>
        <v>#N/A</v>
      </c>
      <c r="AN104" s="70" t="e">
        <f aca="false">$AN$7*$J$2*$J$5*$N104</f>
        <v>#N/A</v>
      </c>
      <c r="AO104" s="70" t="e">
        <f aca="false">$AN$7*$J$3*$J$5*$O104</f>
        <v>#N/A</v>
      </c>
      <c r="AP104" s="70" t="e">
        <f aca="false">$AP$7*$J$2*$J$5*$N104</f>
        <v>#N/A</v>
      </c>
      <c r="AQ104" s="70" t="e">
        <f aca="false">$AN$7*$J$3*$J$5*$O104</f>
        <v>#N/A</v>
      </c>
      <c r="AR104" s="70" t="e">
        <f aca="false">$AR$7*$J$2*$J$5*$N104</f>
        <v>#N/A</v>
      </c>
      <c r="AS104" s="70" t="e">
        <f aca="false">$AR$7*$J$3*$J$5*$O104</f>
        <v>#N/A</v>
      </c>
      <c r="AT104" s="70" t="e">
        <f aca="false">$AT$7*$J$2*$J$5*$N104</f>
        <v>#N/A</v>
      </c>
      <c r="AU104" s="70" t="e">
        <f aca="false">$AT$7*$J$3*$J$5*$O104</f>
        <v>#N/A</v>
      </c>
      <c r="AV104" s="131" t="e">
        <f aca="false">SUM(AF104:AG104,AL104:AM104,AP104:AQ104)</f>
        <v>#N/A</v>
      </c>
      <c r="AW104" s="158" t="e">
        <f aca="false">SUM(AF104:AM104,AP104:AU104)</f>
        <v>#N/A</v>
      </c>
      <c r="AX104" s="131" t="e">
        <f aca="false">SUM(AF104:AU104)</f>
        <v>#N/A</v>
      </c>
      <c r="AY104" s="70" t="e">
        <f aca="false">$AY$7*$J$2*$J$5*$S104</f>
        <v>#N/A</v>
      </c>
      <c r="AZ104" s="70" t="e">
        <f aca="false">$AY$7*$J$3*$J$5*$T104</f>
        <v>#N/A</v>
      </c>
      <c r="BA104" s="70" t="e">
        <f aca="false">$BA$7*$J$2*$J$5*$S104</f>
        <v>#N/A</v>
      </c>
      <c r="BB104" s="70" t="e">
        <f aca="false">$BA$7*$J$3*$J$5*$T104</f>
        <v>#N/A</v>
      </c>
      <c r="BC104" s="70" t="e">
        <f aca="false">$BC$7*$J$2*$J$5*$S104</f>
        <v>#N/A</v>
      </c>
      <c r="BD104" s="70" t="e">
        <f aca="false">$BC$7*$J$3*$J$5*$T104</f>
        <v>#N/A</v>
      </c>
      <c r="BE104" s="70" t="e">
        <f aca="false">$BE$7*$J$2*$J$5*$S104</f>
        <v>#N/A</v>
      </c>
      <c r="BF104" s="70" t="e">
        <f aca="false">$BE$7*$J$3*$J$5*$T104</f>
        <v>#N/A</v>
      </c>
      <c r="BG104" s="70" t="e">
        <f aca="false">$BG$7*$J$2*$J$5*$S104</f>
        <v>#N/A</v>
      </c>
      <c r="BH104" s="70" t="e">
        <f aca="false">$BG$7*$J$3*$J$5*$T104</f>
        <v>#N/A</v>
      </c>
      <c r="BI104" s="70" t="e">
        <f aca="false">$BI$7*$J$2*$J$5*$S104</f>
        <v>#N/A</v>
      </c>
      <c r="BJ104" s="70" t="e">
        <f aca="false">$BI$7*$J$3*$J$5*$T104</f>
        <v>#N/A</v>
      </c>
      <c r="BK104" s="70" t="e">
        <f aca="false">$BK$7*$J$2*$J$5*$S104</f>
        <v>#N/A</v>
      </c>
      <c r="BL104" s="70" t="e">
        <f aca="false">$BK$7*$J$3*$J$5*$T104</f>
        <v>#N/A</v>
      </c>
      <c r="BM104" s="70" t="e">
        <f aca="false">$BM$7*$J$2*$J$5*$S104</f>
        <v>#N/A</v>
      </c>
      <c r="BN104" s="70" t="e">
        <f aca="false">$BM$7*$J$3*$J$5*$T104</f>
        <v>#N/A</v>
      </c>
      <c r="BO104" s="70" t="e">
        <f aca="false">$BO$7*$J$2*$J$5*$S104</f>
        <v>#N/A</v>
      </c>
      <c r="BP104" s="70" t="e">
        <f aca="false">$BO$7*$J$3*$J$5*$T104</f>
        <v>#N/A</v>
      </c>
      <c r="BQ104" s="70" t="e">
        <f aca="false">$BQ$7*$J$2*$J$5*$S104</f>
        <v>#N/A</v>
      </c>
      <c r="BR104" s="70" t="e">
        <f aca="false">$BQ$7*$J$3*$J$5*$T104</f>
        <v>#N/A</v>
      </c>
      <c r="BS104" s="70" t="e">
        <f aca="false">$BS$7*$J$2*$J$5*$S104</f>
        <v>#N/A</v>
      </c>
      <c r="BT104" s="70" t="e">
        <f aca="false">$BS$7*$J$3*$J$5*$T104</f>
        <v>#N/A</v>
      </c>
      <c r="BU104" s="70" t="e">
        <f aca="false">$BU$7*$J$2*$J$5*$S104</f>
        <v>#N/A</v>
      </c>
      <c r="BV104" s="70" t="e">
        <f aca="false">$BU$7*$J$3*$J$5*$T104</f>
        <v>#N/A</v>
      </c>
      <c r="BW104" s="382" t="e">
        <f aca="false">SUM(AY104:BF104,BI104:BL104)</f>
        <v>#N/A</v>
      </c>
      <c r="BX104" s="383" t="e">
        <f aca="false">SUM(AY104:BF104,BI104:BL104,BS104:BV104)</f>
        <v>#N/A</v>
      </c>
      <c r="BY104" s="25" t="e">
        <f aca="false">SUM(AY104:BV104)</f>
        <v>#N/A</v>
      </c>
      <c r="BZ104" s="70" t="e">
        <f aca="false">$BZ$7*$J$2*$J$5*$N104</f>
        <v>#N/A</v>
      </c>
      <c r="CA104" s="70" t="e">
        <f aca="false">$BZ$7*$J$3*$J$5*$O104</f>
        <v>#N/A</v>
      </c>
      <c r="CB104" s="70" t="e">
        <f aca="false">$CB$7*$J$2*$J$5*$N104</f>
        <v>#N/A</v>
      </c>
      <c r="CC104" s="70" t="e">
        <f aca="false">$CB$7*$J$3*$J$5*$O104</f>
        <v>#N/A</v>
      </c>
      <c r="CD104" s="70" t="e">
        <f aca="false">$CD$7*$J$2*$J$5*$N104</f>
        <v>#N/A</v>
      </c>
      <c r="CE104" s="70" t="e">
        <f aca="false">$CD$7*$J$3*$J$5*$O104</f>
        <v>#N/A</v>
      </c>
      <c r="CF104" s="131" t="e">
        <f aca="false">SUM(BZ104:CA104)</f>
        <v>#N/A</v>
      </c>
      <c r="CG104" s="383" t="e">
        <f aca="false">SUM(BZ104:CC104)</f>
        <v>#N/A</v>
      </c>
      <c r="CH104" s="131" t="e">
        <f aca="false">SUM(BZ104:CE104)</f>
        <v>#N/A</v>
      </c>
      <c r="CI104" s="70" t="e">
        <f aca="false">$CI$7*$J$2*$J$5*$AB104</f>
        <v>#N/A</v>
      </c>
      <c r="CJ104" s="70" t="e">
        <f aca="false">$CI$7*$J$3*$J$5*$AC104</f>
        <v>#N/A</v>
      </c>
      <c r="CK104" s="70" t="e">
        <f aca="false">$CK$7*$J$2*$J$5*$AB104</f>
        <v>#N/A</v>
      </c>
      <c r="CL104" s="70" t="e">
        <f aca="false">$CK$7*$J$3*$J$5*$AC104</f>
        <v>#N/A</v>
      </c>
      <c r="CM104" s="70" t="e">
        <f aca="false">$CM$7*$J$2*$J$5*$AB104</f>
        <v>#N/A</v>
      </c>
      <c r="CN104" s="70" t="e">
        <f aca="false">$CM$7*$J$3*$J$5*$AC104</f>
        <v>#N/A</v>
      </c>
      <c r="CO104" s="70" t="e">
        <f aca="false">$CO$7*$J$2*$J$5*$AB104</f>
        <v>#N/A</v>
      </c>
      <c r="CP104" s="70" t="e">
        <f aca="false">$CO$7*$J$3*$J$5*$AC104</f>
        <v>#N/A</v>
      </c>
      <c r="CQ104" s="70" t="e">
        <f aca="false">$CQ$7*$J$2*$J$5*$AB104</f>
        <v>#N/A</v>
      </c>
      <c r="CR104" s="70" t="e">
        <f aca="false">$CQ$7*$J$3*$J$5*$AC104</f>
        <v>#N/A</v>
      </c>
      <c r="CS104" s="70" t="e">
        <f aca="false">$CS$7*$J$2*$J$5*$AB104</f>
        <v>#N/A</v>
      </c>
      <c r="CT104" s="70" t="e">
        <f aca="false">$CS$7*$J$3*$J$5*$AC104</f>
        <v>#N/A</v>
      </c>
      <c r="CU104" s="70" t="e">
        <f aca="false">$CU$7*$J$2*$J$5*$AB104</f>
        <v>#N/A</v>
      </c>
      <c r="CV104" s="70" t="e">
        <f aca="false">$CU$7*$J$3*$J$5*$AC104</f>
        <v>#N/A</v>
      </c>
      <c r="CW104" s="70" t="e">
        <f aca="false">$CW$7*$J$2*$J$5*$AB104</f>
        <v>#N/A</v>
      </c>
      <c r="CX104" s="70" t="e">
        <f aca="false">$CW$7*$J$3*$J$5*$AC104</f>
        <v>#N/A</v>
      </c>
      <c r="CY104" s="70" t="e">
        <f aca="false">$CY$7*$J$2*$J$5*$AB104</f>
        <v>#N/A</v>
      </c>
      <c r="CZ104" s="70" t="e">
        <f aca="false">$CY$7*$J$3*$J$5*$AC104</f>
        <v>#N/A</v>
      </c>
      <c r="DA104" s="70" t="e">
        <f aca="false">$DA$7*$J$2*$J$5*$AB104</f>
        <v>#N/A</v>
      </c>
      <c r="DB104" s="70" t="e">
        <f aca="false">$DA$7*$J$3*$J$5*$AC104</f>
        <v>#N/A</v>
      </c>
      <c r="DC104" s="70"/>
      <c r="DD104" s="70"/>
      <c r="DE104" s="70" t="e">
        <f aca="false">$DF$7*$J$2*$J$5*$AB104</f>
        <v>#N/A</v>
      </c>
      <c r="DF104" s="70" t="e">
        <f aca="false">$DF$7*$J$3*$J$5*$AC104</f>
        <v>#N/A</v>
      </c>
      <c r="DG104" s="70" t="e">
        <f aca="false">$DG$7*$J$2*$J$5*$AB104</f>
        <v>#N/A</v>
      </c>
      <c r="DH104" s="70" t="e">
        <f aca="false">$DG$7*$J$3*$J$5*$AC104</f>
        <v>#N/A</v>
      </c>
      <c r="DI104" s="70" t="e">
        <f aca="false">$DI$7*$J$2*$J$5*$AB104</f>
        <v>#N/A</v>
      </c>
      <c r="DJ104" s="70" t="e">
        <f aca="false">$DI$7*$J$3*$J$5*$AC104</f>
        <v>#N/A</v>
      </c>
      <c r="DK104" s="70" t="e">
        <f aca="false">$DK$7*$J$2*$J$5*$AB104</f>
        <v>#N/A</v>
      </c>
      <c r="DL104" s="70" t="e">
        <f aca="false">$DK$7*$J$3*$J$5*$AC104</f>
        <v>#N/A</v>
      </c>
      <c r="DM104" s="70" t="e">
        <f aca="false">$DM$7*$J$2*$J$5*$AB104</f>
        <v>#N/A</v>
      </c>
      <c r="DN104" s="70" t="e">
        <f aca="false">$DM$7*$J$3*$J$5*$AC104</f>
        <v>#N/A</v>
      </c>
      <c r="DO104" s="70" t="e">
        <f aca="false">$DO$7*$J$2*$J$5*$AB104</f>
        <v>#N/A</v>
      </c>
      <c r="DP104" s="70" t="e">
        <f aca="false">$DO$7*$J$3*$J$5*$AC104</f>
        <v>#N/A</v>
      </c>
      <c r="DQ104" s="70" t="e">
        <f aca="false">$DQ$7*$J$2*$J$5*$AB104</f>
        <v>#N/A</v>
      </c>
      <c r="DR104" s="70" t="e">
        <f aca="false">$DQ$7*$J$3*$J$5*$AC104</f>
        <v>#N/A</v>
      </c>
      <c r="DS104" s="131" t="e">
        <f aca="false">SUM(CI104:CR104,CW104:CX104,DG104:DH104)</f>
        <v>#N/A</v>
      </c>
      <c r="DT104" s="25" t="e">
        <f aca="false">SUM(CI104:CZ104,DC104:DL104)</f>
        <v>#N/A</v>
      </c>
      <c r="DU104" s="131" t="e">
        <f aca="false">SUM(CI104:DR104)</f>
        <v>#N/A</v>
      </c>
      <c r="DZ104" s="70" t="e">
        <f aca="false">$DZ$7*$J$2*$J$5*$AB104</f>
        <v>#N/A</v>
      </c>
      <c r="EA104" s="70" t="e">
        <f aca="false">$DZ$7*$J$3*$J$5*$AC104</f>
        <v>#N/A</v>
      </c>
      <c r="EB104" s="70" t="e">
        <f aca="false">$EB$7*$J$2*$J$5*$AB104</f>
        <v>#N/A</v>
      </c>
      <c r="EC104" s="70" t="e">
        <f aca="false">$EB$7*$J$3*$J$5*$AC104</f>
        <v>#N/A</v>
      </c>
      <c r="ED104" s="70" t="e">
        <f aca="false">$ED$7*$J$2*$J$5*$AB104</f>
        <v>#N/A</v>
      </c>
      <c r="EE104" s="70" t="e">
        <f aca="false">$ED$7*$J$3*$J$5*$AC104</f>
        <v>#N/A</v>
      </c>
      <c r="EF104" s="70" t="e">
        <f aca="false">$EF$7*$J$2*$J$5*$AB104</f>
        <v>#N/A</v>
      </c>
      <c r="EG104" s="70" t="e">
        <f aca="false">$EF$7*$J$3*$J$5*$AC104</f>
        <v>#N/A</v>
      </c>
      <c r="EH104" s="70" t="e">
        <f aca="false">$EH$7*$J$2*$J$5*$AB104</f>
        <v>#N/A</v>
      </c>
      <c r="EI104" s="70" t="e">
        <f aca="false">$EH$7*$J$3*$J$5*$AC104</f>
        <v>#N/A</v>
      </c>
      <c r="EJ104" s="70" t="e">
        <f aca="false">$EJ$7*$J$2*$J$5*$AB104</f>
        <v>#N/A</v>
      </c>
      <c r="EK104" s="70" t="e">
        <f aca="false">$EJ$7*$J$3*$J$5*$AC104</f>
        <v>#N/A</v>
      </c>
      <c r="EL104" s="70" t="e">
        <f aca="false">$EL$7*$J$2*$J$5*$AB104</f>
        <v>#N/A</v>
      </c>
      <c r="EM104" s="70" t="e">
        <f aca="false">$EL$7*$J$3*$J$5*$AC104</f>
        <v>#N/A</v>
      </c>
      <c r="EN104" s="131" t="e">
        <f aca="false">SUM(EB104:EC104)</f>
        <v>#N/A</v>
      </c>
      <c r="EO104" s="25" t="e">
        <f aca="false">SUM(EB104:EE104,EJ104:EM104)</f>
        <v>#N/A</v>
      </c>
      <c r="EP104" s="25" t="e">
        <f aca="false">SUM(DZ104:EM104)</f>
        <v>#N/A</v>
      </c>
    </row>
    <row r="105" customFormat="false" ht="11.25" hidden="false" customHeight="false" outlineLevel="0" collapsed="false">
      <c r="A105" s="51" t="e">
        <f aca="false">VLOOKUP($D105,Curves!$A$2:$I$1700,9)</f>
        <v>#N/A</v>
      </c>
      <c r="B105" s="83" t="e">
        <f aca="false">(1+($A105/2))^(-2*($D105-$A$1)/365.25)</f>
        <v>#N/A</v>
      </c>
      <c r="C105" s="83" t="n">
        <f aca="false">D106-D105</f>
        <v>28</v>
      </c>
      <c r="D105" s="374" t="n">
        <v>39845</v>
      </c>
      <c r="E105" s="375" t="e">
        <f aca="false">VLOOKUP($D105,Curves!$A$2:$H$1700,2)*$B105</f>
        <v>#N/A</v>
      </c>
      <c r="F105" s="51" t="e">
        <f aca="false">VLOOKUP($D105,Curves!$A$2:$H$1700,3)*$B105</f>
        <v>#N/A</v>
      </c>
      <c r="G105" s="51" t="e">
        <f aca="false">VLOOKUP($D105,Curves!$A$2:$H$1700,7)*$B105</f>
        <v>#N/A</v>
      </c>
      <c r="H105" s="51" t="e">
        <f aca="false">VLOOKUP($D105,Curves!$A$2:$H$1700,5)*$B105</f>
        <v>#N/A</v>
      </c>
      <c r="I105" s="51" t="e">
        <f aca="false">VLOOKUP($D105,Curves!$A$2:$H$1700,4)*$B105</f>
        <v>#N/A</v>
      </c>
      <c r="J105" s="376" t="e">
        <f aca="false">VLOOKUP($D105,Curves!$A$2:$H$1700,8)*$B105</f>
        <v>#N/A</v>
      </c>
      <c r="K105" s="51" t="e">
        <f aca="false">($E105+$I105)*$J$5+$J$4</f>
        <v>#N/A</v>
      </c>
      <c r="L105" s="377" t="e">
        <f aca="false">VLOOKUP($D105,Curves!$N$2:$T$2600,2)*$B105</f>
        <v>#N/A</v>
      </c>
      <c r="M105" s="241" t="e">
        <f aca="false">VLOOKUP($D105,Curves!$N$2:$T$2600,3)*$B105</f>
        <v>#N/A</v>
      </c>
      <c r="N105" s="378" t="e">
        <f aca="false">IF($K105&lt;$L105,1,0)</f>
        <v>#N/A</v>
      </c>
      <c r="O105" s="379" t="e">
        <f aca="false">IF($K105&lt;$M105,1,0)</f>
        <v>#N/A</v>
      </c>
      <c r="P105" s="375" t="e">
        <f aca="false">($E105+J105)*$J$5+$J$4</f>
        <v>#N/A</v>
      </c>
      <c r="Q105" s="377" t="e">
        <f aca="false">VLOOKUP($D105,Curves!$N$2:$T$2600,4)*$B105</f>
        <v>#N/A</v>
      </c>
      <c r="R105" s="241" t="e">
        <f aca="false">VLOOKUP($D105,Curves!$N$2:$T$2600,5)*$B105</f>
        <v>#N/A</v>
      </c>
      <c r="S105" s="378" t="e">
        <f aca="false">IF($P105&lt;$Q105,1,0)</f>
        <v>#N/A</v>
      </c>
      <c r="T105" s="379" t="e">
        <f aca="false">IF($P105&lt;$R105,1,0)</f>
        <v>#N/A</v>
      </c>
      <c r="U105" s="380" t="e">
        <f aca="false">($E105+G105)*$J$5+$J$4</f>
        <v>#N/A</v>
      </c>
      <c r="V105" s="380" t="e">
        <f aca="false">($E105+H105)*$J$5+$J$4</f>
        <v>#N/A</v>
      </c>
      <c r="W105" s="380" t="e">
        <f aca="false">($E105+I105)*$J$5+$J$4</f>
        <v>#N/A</v>
      </c>
      <c r="X105" s="269" t="e">
        <f aca="false">VLOOKUP($D105,[5]CurveFetch!$D$8:$S$13000,16,0)*$B105</f>
        <v>#N/A</v>
      </c>
      <c r="Y105" s="241" t="e">
        <f aca="false">VLOOKUP($D105,Curves!$N$2:$T$2600,7)*$B105</f>
        <v>#N/A</v>
      </c>
      <c r="Z105" s="381" t="e">
        <f aca="false">IF($U105&lt;$X105,1,0)</f>
        <v>#N/A</v>
      </c>
      <c r="AA105" s="378" t="e">
        <f aca="false">IF($U105&lt;$Y105,1,0)</f>
        <v>#N/A</v>
      </c>
      <c r="AB105" s="378" t="e">
        <f aca="false">IF($V105&lt;$X105,1,0)</f>
        <v>#N/A</v>
      </c>
      <c r="AC105" s="378" t="e">
        <f aca="false">IF($V105&lt;$X105,1,0)</f>
        <v>#N/A</v>
      </c>
      <c r="AD105" s="378" t="e">
        <f aca="false">IF($W105&lt;$X105,1,0)</f>
        <v>#N/A</v>
      </c>
      <c r="AE105" s="379" t="e">
        <f aca="false">IF($W105&lt;$Y105,1,0)</f>
        <v>#N/A</v>
      </c>
      <c r="AF105" s="70" t="e">
        <f aca="false">$AF$7*$J$2*$J$5*$N105</f>
        <v>#N/A</v>
      </c>
      <c r="AG105" s="70" t="e">
        <f aca="false">$AF$7*$J$2*$J$5*$O105</f>
        <v>#N/A</v>
      </c>
      <c r="AH105" s="70" t="e">
        <f aca="false">$AH$7*$J$2*$J$5*$N105</f>
        <v>#N/A</v>
      </c>
      <c r="AI105" s="70" t="e">
        <f aca="false">$AH$7*$J$2*$J$5*$O105</f>
        <v>#N/A</v>
      </c>
      <c r="AJ105" s="70" t="e">
        <f aca="false">$AJ$7*$J$2*$J$5*$N105</f>
        <v>#N/A</v>
      </c>
      <c r="AK105" s="70" t="e">
        <f aca="false">$AJ$7*$J$2*$J$5*$O105</f>
        <v>#N/A</v>
      </c>
      <c r="AL105" s="70" t="e">
        <f aca="false">$AL$7*$J$2*$J$5*$N105</f>
        <v>#N/A</v>
      </c>
      <c r="AM105" s="70" t="e">
        <f aca="false">$AL$7*$J$3*$J$5*$O105</f>
        <v>#N/A</v>
      </c>
      <c r="AN105" s="70" t="e">
        <f aca="false">$AN$7*$J$2*$J$5*$N105</f>
        <v>#N/A</v>
      </c>
      <c r="AO105" s="70" t="e">
        <f aca="false">$AN$7*$J$3*$J$5*$O105</f>
        <v>#N/A</v>
      </c>
      <c r="AP105" s="70" t="e">
        <f aca="false">$AP$7*$J$2*$J$5*$N105</f>
        <v>#N/A</v>
      </c>
      <c r="AQ105" s="70" t="e">
        <f aca="false">$AN$7*$J$3*$J$5*$O105</f>
        <v>#N/A</v>
      </c>
      <c r="AR105" s="70" t="e">
        <f aca="false">$AR$7*$J$2*$J$5*$N105</f>
        <v>#N/A</v>
      </c>
      <c r="AS105" s="70" t="e">
        <f aca="false">$AR$7*$J$3*$J$5*$O105</f>
        <v>#N/A</v>
      </c>
      <c r="AT105" s="70" t="e">
        <f aca="false">$AT$7*$J$2*$J$5*$N105</f>
        <v>#N/A</v>
      </c>
      <c r="AU105" s="70" t="e">
        <f aca="false">$AT$7*$J$3*$J$5*$O105</f>
        <v>#N/A</v>
      </c>
      <c r="AV105" s="131" t="e">
        <f aca="false">SUM(AF105:AG105,AL105:AM105,AP105:AQ105)</f>
        <v>#N/A</v>
      </c>
      <c r="AW105" s="158" t="e">
        <f aca="false">SUM(AF105:AM105,AP105:AU105)</f>
        <v>#N/A</v>
      </c>
      <c r="AX105" s="131" t="e">
        <f aca="false">SUM(AF105:AU105)</f>
        <v>#N/A</v>
      </c>
      <c r="AY105" s="70" t="e">
        <f aca="false">$AY$7*$J$2*$J$5*$S105</f>
        <v>#N/A</v>
      </c>
      <c r="AZ105" s="70" t="e">
        <f aca="false">$AY$7*$J$3*$J$5*$T105</f>
        <v>#N/A</v>
      </c>
      <c r="BA105" s="70" t="e">
        <f aca="false">$BA$7*$J$2*$J$5*$S105</f>
        <v>#N/A</v>
      </c>
      <c r="BB105" s="70" t="e">
        <f aca="false">$BA$7*$J$3*$J$5*$T105</f>
        <v>#N/A</v>
      </c>
      <c r="BC105" s="70" t="e">
        <f aca="false">$BC$7*$J$2*$J$5*$S105</f>
        <v>#N/A</v>
      </c>
      <c r="BD105" s="70" t="e">
        <f aca="false">$BC$7*$J$3*$J$5*$T105</f>
        <v>#N/A</v>
      </c>
      <c r="BE105" s="70" t="e">
        <f aca="false">$BE$7*$J$2*$J$5*$S105</f>
        <v>#N/A</v>
      </c>
      <c r="BF105" s="70" t="e">
        <f aca="false">$BE$7*$J$3*$J$5*$T105</f>
        <v>#N/A</v>
      </c>
      <c r="BG105" s="70" t="e">
        <f aca="false">$BG$7*$J$2*$J$5*$S105</f>
        <v>#N/A</v>
      </c>
      <c r="BH105" s="70" t="e">
        <f aca="false">$BG$7*$J$3*$J$5*$T105</f>
        <v>#N/A</v>
      </c>
      <c r="BI105" s="70" t="e">
        <f aca="false">$BI$7*$J$2*$J$5*$S105</f>
        <v>#N/A</v>
      </c>
      <c r="BJ105" s="70" t="e">
        <f aca="false">$BI$7*$J$3*$J$5*$T105</f>
        <v>#N/A</v>
      </c>
      <c r="BK105" s="70" t="e">
        <f aca="false">$BK$7*$J$2*$J$5*$S105</f>
        <v>#N/A</v>
      </c>
      <c r="BL105" s="70" t="e">
        <f aca="false">$BK$7*$J$3*$J$5*$T105</f>
        <v>#N/A</v>
      </c>
      <c r="BM105" s="70" t="e">
        <f aca="false">$BM$7*$J$2*$J$5*$S105</f>
        <v>#N/A</v>
      </c>
      <c r="BN105" s="70" t="e">
        <f aca="false">$BM$7*$J$3*$J$5*$T105</f>
        <v>#N/A</v>
      </c>
      <c r="BO105" s="70" t="e">
        <f aca="false">$BO$7*$J$2*$J$5*$S105</f>
        <v>#N/A</v>
      </c>
      <c r="BP105" s="70" t="e">
        <f aca="false">$BO$7*$J$3*$J$5*$T105</f>
        <v>#N/A</v>
      </c>
      <c r="BQ105" s="70" t="e">
        <f aca="false">$BQ$7*$J$2*$J$5*$S105</f>
        <v>#N/A</v>
      </c>
      <c r="BR105" s="70" t="e">
        <f aca="false">$BQ$7*$J$3*$J$5*$T105</f>
        <v>#N/A</v>
      </c>
      <c r="BS105" s="70" t="e">
        <f aca="false">$BS$7*$J$2*$J$5*$S105</f>
        <v>#N/A</v>
      </c>
      <c r="BT105" s="70" t="e">
        <f aca="false">$BS$7*$J$3*$J$5*$T105</f>
        <v>#N/A</v>
      </c>
      <c r="BU105" s="70" t="e">
        <f aca="false">$BU$7*$J$2*$J$5*$S105</f>
        <v>#N/A</v>
      </c>
      <c r="BV105" s="70" t="e">
        <f aca="false">$BU$7*$J$3*$J$5*$T105</f>
        <v>#N/A</v>
      </c>
      <c r="BW105" s="382" t="e">
        <f aca="false">SUM(AY105:BF105,BI105:BL105)</f>
        <v>#N/A</v>
      </c>
      <c r="BX105" s="383" t="e">
        <f aca="false">SUM(AY105:BF105,BI105:BL105,BS105:BV105)</f>
        <v>#N/A</v>
      </c>
      <c r="BY105" s="25" t="e">
        <f aca="false">SUM(AY105:BV105)</f>
        <v>#N/A</v>
      </c>
      <c r="BZ105" s="70" t="e">
        <f aca="false">$BZ$7*$J$2*$J$5*$N105</f>
        <v>#N/A</v>
      </c>
      <c r="CA105" s="70" t="e">
        <f aca="false">$BZ$7*$J$3*$J$5*$O105</f>
        <v>#N/A</v>
      </c>
      <c r="CB105" s="70" t="e">
        <f aca="false">$CB$7*$J$2*$J$5*$N105</f>
        <v>#N/A</v>
      </c>
      <c r="CC105" s="70" t="e">
        <f aca="false">$CB$7*$J$3*$J$5*$O105</f>
        <v>#N/A</v>
      </c>
      <c r="CD105" s="70" t="e">
        <f aca="false">$CD$7*$J$2*$J$5*$N105</f>
        <v>#N/A</v>
      </c>
      <c r="CE105" s="70" t="e">
        <f aca="false">$CD$7*$J$3*$J$5*$O105</f>
        <v>#N/A</v>
      </c>
      <c r="CF105" s="131" t="e">
        <f aca="false">SUM(BZ105:CA105)</f>
        <v>#N/A</v>
      </c>
      <c r="CG105" s="383" t="e">
        <f aca="false">SUM(BZ105:CC105)</f>
        <v>#N/A</v>
      </c>
      <c r="CH105" s="131" t="e">
        <f aca="false">SUM(BZ105:CE105)</f>
        <v>#N/A</v>
      </c>
      <c r="CI105" s="70" t="e">
        <f aca="false">$CI$7*$J$2*$J$5*$AB105</f>
        <v>#N/A</v>
      </c>
      <c r="CJ105" s="70" t="e">
        <f aca="false">$CI$7*$J$3*$J$5*$AC105</f>
        <v>#N/A</v>
      </c>
      <c r="CK105" s="70" t="e">
        <f aca="false">$CK$7*$J$2*$J$5*$AB105</f>
        <v>#N/A</v>
      </c>
      <c r="CL105" s="70" t="e">
        <f aca="false">$CK$7*$J$3*$J$5*$AC105</f>
        <v>#N/A</v>
      </c>
      <c r="CM105" s="70" t="e">
        <f aca="false">$CM$7*$J$2*$J$5*$AB105</f>
        <v>#N/A</v>
      </c>
      <c r="CN105" s="70" t="e">
        <f aca="false">$CM$7*$J$3*$J$5*$AC105</f>
        <v>#N/A</v>
      </c>
      <c r="CO105" s="70" t="e">
        <f aca="false">$CO$7*$J$2*$J$5*$AB105</f>
        <v>#N/A</v>
      </c>
      <c r="CP105" s="70" t="e">
        <f aca="false">$CO$7*$J$3*$J$5*$AC105</f>
        <v>#N/A</v>
      </c>
      <c r="CQ105" s="70" t="e">
        <f aca="false">$CQ$7*$J$2*$J$5*$AB105</f>
        <v>#N/A</v>
      </c>
      <c r="CR105" s="70" t="e">
        <f aca="false">$CQ$7*$J$3*$J$5*$AC105</f>
        <v>#N/A</v>
      </c>
      <c r="CS105" s="70" t="e">
        <f aca="false">$CS$7*$J$2*$J$5*$AB105</f>
        <v>#N/A</v>
      </c>
      <c r="CT105" s="70" t="e">
        <f aca="false">$CS$7*$J$3*$J$5*$AC105</f>
        <v>#N/A</v>
      </c>
      <c r="CU105" s="70" t="e">
        <f aca="false">$CU$7*$J$2*$J$5*$AB105</f>
        <v>#N/A</v>
      </c>
      <c r="CV105" s="70" t="e">
        <f aca="false">$CU$7*$J$3*$J$5*$AC105</f>
        <v>#N/A</v>
      </c>
      <c r="CW105" s="70" t="e">
        <f aca="false">$CW$7*$J$2*$J$5*$AB105</f>
        <v>#N/A</v>
      </c>
      <c r="CX105" s="70" t="e">
        <f aca="false">$CW$7*$J$3*$J$5*$AC105</f>
        <v>#N/A</v>
      </c>
      <c r="CY105" s="70" t="e">
        <f aca="false">$CY$7*$J$2*$J$5*$AB105</f>
        <v>#N/A</v>
      </c>
      <c r="CZ105" s="70" t="e">
        <f aca="false">$CY$7*$J$3*$J$5*$AC105</f>
        <v>#N/A</v>
      </c>
      <c r="DA105" s="70" t="e">
        <f aca="false">$DA$7*$J$2*$J$5*$AB105</f>
        <v>#N/A</v>
      </c>
      <c r="DB105" s="70" t="e">
        <f aca="false">$DA$7*$J$3*$J$5*$AC105</f>
        <v>#N/A</v>
      </c>
      <c r="DC105" s="70"/>
      <c r="DD105" s="70"/>
      <c r="DE105" s="70" t="e">
        <f aca="false">$DF$7*$J$2*$J$5*$AB105</f>
        <v>#N/A</v>
      </c>
      <c r="DF105" s="70" t="e">
        <f aca="false">$DF$7*$J$3*$J$5*$AC105</f>
        <v>#N/A</v>
      </c>
      <c r="DG105" s="70" t="e">
        <f aca="false">$DG$7*$J$2*$J$5*$AB105</f>
        <v>#N/A</v>
      </c>
      <c r="DH105" s="70" t="e">
        <f aca="false">$DG$7*$J$3*$J$5*$AC105</f>
        <v>#N/A</v>
      </c>
      <c r="DI105" s="70" t="e">
        <f aca="false">$DI$7*$J$2*$J$5*$AB105</f>
        <v>#N/A</v>
      </c>
      <c r="DJ105" s="70" t="e">
        <f aca="false">$DI$7*$J$3*$J$5*$AC105</f>
        <v>#N/A</v>
      </c>
      <c r="DK105" s="70" t="e">
        <f aca="false">$DK$7*$J$2*$J$5*$AB105</f>
        <v>#N/A</v>
      </c>
      <c r="DL105" s="70" t="e">
        <f aca="false">$DK$7*$J$3*$J$5*$AC105</f>
        <v>#N/A</v>
      </c>
      <c r="DM105" s="70" t="e">
        <f aca="false">$DM$7*$J$2*$J$5*$AB105</f>
        <v>#N/A</v>
      </c>
      <c r="DN105" s="70" t="e">
        <f aca="false">$DM$7*$J$3*$J$5*$AC105</f>
        <v>#N/A</v>
      </c>
      <c r="DO105" s="70" t="e">
        <f aca="false">$DO$7*$J$2*$J$5*$AB105</f>
        <v>#N/A</v>
      </c>
      <c r="DP105" s="70" t="e">
        <f aca="false">$DO$7*$J$3*$J$5*$AC105</f>
        <v>#N/A</v>
      </c>
      <c r="DQ105" s="70" t="e">
        <f aca="false">$DQ$7*$J$2*$J$5*$AB105</f>
        <v>#N/A</v>
      </c>
      <c r="DR105" s="70" t="e">
        <f aca="false">$DQ$7*$J$3*$J$5*$AC105</f>
        <v>#N/A</v>
      </c>
      <c r="DS105" s="131" t="e">
        <f aca="false">SUM(CI105:CR105,CW105:CX105,DG105:DH105)</f>
        <v>#N/A</v>
      </c>
      <c r="DT105" s="25" t="e">
        <f aca="false">SUM(CI105:CZ105,DC105:DL105)</f>
        <v>#N/A</v>
      </c>
      <c r="DU105" s="131" t="e">
        <f aca="false">SUM(CI105:DR105)</f>
        <v>#N/A</v>
      </c>
      <c r="DZ105" s="70" t="e">
        <f aca="false">$DZ$7*$J$2*$J$5*$AB105</f>
        <v>#N/A</v>
      </c>
      <c r="EA105" s="70" t="e">
        <f aca="false">$DZ$7*$J$3*$J$5*$AC105</f>
        <v>#N/A</v>
      </c>
      <c r="EB105" s="70" t="e">
        <f aca="false">$EB$7*$J$2*$J$5*$AB105</f>
        <v>#N/A</v>
      </c>
      <c r="EC105" s="70" t="e">
        <f aca="false">$EB$7*$J$3*$J$5*$AC105</f>
        <v>#N/A</v>
      </c>
      <c r="ED105" s="70" t="e">
        <f aca="false">$ED$7*$J$2*$J$5*$AB105</f>
        <v>#N/A</v>
      </c>
      <c r="EE105" s="70" t="e">
        <f aca="false">$ED$7*$J$3*$J$5*$AC105</f>
        <v>#N/A</v>
      </c>
      <c r="EF105" s="70" t="e">
        <f aca="false">$EF$7*$J$2*$J$5*$AB105</f>
        <v>#N/A</v>
      </c>
      <c r="EG105" s="70" t="e">
        <f aca="false">$EF$7*$J$3*$J$5*$AC105</f>
        <v>#N/A</v>
      </c>
      <c r="EH105" s="70" t="e">
        <f aca="false">$EH$7*$J$2*$J$5*$AB105</f>
        <v>#N/A</v>
      </c>
      <c r="EI105" s="70" t="e">
        <f aca="false">$EH$7*$J$3*$J$5*$AC105</f>
        <v>#N/A</v>
      </c>
      <c r="EJ105" s="70" t="e">
        <f aca="false">$EJ$7*$J$2*$J$5*$AB105</f>
        <v>#N/A</v>
      </c>
      <c r="EK105" s="70" t="e">
        <f aca="false">$EJ$7*$J$3*$J$5*$AC105</f>
        <v>#N/A</v>
      </c>
      <c r="EL105" s="70" t="e">
        <f aca="false">$EL$7*$J$2*$J$5*$AB105</f>
        <v>#N/A</v>
      </c>
      <c r="EM105" s="70" t="e">
        <f aca="false">$EL$7*$J$3*$J$5*$AC105</f>
        <v>#N/A</v>
      </c>
      <c r="EN105" s="131" t="e">
        <f aca="false">SUM(EB105:EC105)</f>
        <v>#N/A</v>
      </c>
      <c r="EO105" s="25" t="e">
        <f aca="false">SUM(EB105:EE105,EJ105:EM105)</f>
        <v>#N/A</v>
      </c>
      <c r="EP105" s="25" t="e">
        <f aca="false">SUM(DZ105:EM105)</f>
        <v>#N/A</v>
      </c>
    </row>
    <row r="106" customFormat="false" ht="11.25" hidden="false" customHeight="false" outlineLevel="0" collapsed="false">
      <c r="A106" s="51" t="e">
        <f aca="false">VLOOKUP($D106,Curves!$A$2:$I$1700,9)</f>
        <v>#N/A</v>
      </c>
      <c r="B106" s="83" t="e">
        <f aca="false">(1+($A106/2))^(-2*($D106-$A$1)/365.25)</f>
        <v>#N/A</v>
      </c>
      <c r="C106" s="83" t="n">
        <f aca="false">D107-D106</f>
        <v>31</v>
      </c>
      <c r="D106" s="374" t="n">
        <v>39873</v>
      </c>
      <c r="E106" s="375" t="e">
        <f aca="false">VLOOKUP($D106,Curves!$A$2:$H$1700,2)*$B106</f>
        <v>#N/A</v>
      </c>
      <c r="F106" s="51" t="e">
        <f aca="false">VLOOKUP($D106,Curves!$A$2:$H$1700,3)*$B106</f>
        <v>#N/A</v>
      </c>
      <c r="G106" s="51" t="e">
        <f aca="false">VLOOKUP($D106,Curves!$A$2:$H$1700,7)*$B106</f>
        <v>#N/A</v>
      </c>
      <c r="H106" s="51" t="e">
        <f aca="false">VLOOKUP($D106,Curves!$A$2:$H$1700,5)*$B106</f>
        <v>#N/A</v>
      </c>
      <c r="I106" s="51" t="e">
        <f aca="false">VLOOKUP($D106,Curves!$A$2:$H$1700,4)*$B106</f>
        <v>#N/A</v>
      </c>
      <c r="J106" s="376" t="e">
        <f aca="false">VLOOKUP($D106,Curves!$A$2:$H$1700,8)*$B106</f>
        <v>#N/A</v>
      </c>
      <c r="K106" s="51" t="e">
        <f aca="false">($E106+$I106)*$J$5+$J$4</f>
        <v>#N/A</v>
      </c>
      <c r="L106" s="377" t="e">
        <f aca="false">VLOOKUP($D106,Curves!$N$2:$T$2600,2)*$B106</f>
        <v>#N/A</v>
      </c>
      <c r="M106" s="241" t="e">
        <f aca="false">VLOOKUP($D106,Curves!$N$2:$T$2600,3)*$B106</f>
        <v>#N/A</v>
      </c>
      <c r="N106" s="378" t="e">
        <f aca="false">IF($K106&lt;$L106,1,0)</f>
        <v>#N/A</v>
      </c>
      <c r="O106" s="379" t="e">
        <f aca="false">IF($K106&lt;$M106,1,0)</f>
        <v>#N/A</v>
      </c>
      <c r="P106" s="375" t="e">
        <f aca="false">($E106+J106)*$J$5+$J$4</f>
        <v>#N/A</v>
      </c>
      <c r="Q106" s="377" t="e">
        <f aca="false">VLOOKUP($D106,Curves!$N$2:$T$2600,4)*$B106</f>
        <v>#N/A</v>
      </c>
      <c r="R106" s="241" t="e">
        <f aca="false">VLOOKUP($D106,Curves!$N$2:$T$2600,5)*$B106</f>
        <v>#N/A</v>
      </c>
      <c r="S106" s="378" t="e">
        <f aca="false">IF($P106&lt;$Q106,1,0)</f>
        <v>#N/A</v>
      </c>
      <c r="T106" s="379" t="e">
        <f aca="false">IF($P106&lt;$R106,1,0)</f>
        <v>#N/A</v>
      </c>
      <c r="U106" s="380" t="e">
        <f aca="false">($E106+G106)*$J$5+$J$4</f>
        <v>#N/A</v>
      </c>
      <c r="V106" s="380" t="e">
        <f aca="false">($E106+H106)*$J$5+$J$4</f>
        <v>#N/A</v>
      </c>
      <c r="W106" s="380" t="e">
        <f aca="false">($E106+I106)*$J$5+$J$4</f>
        <v>#N/A</v>
      </c>
      <c r="X106" s="269" t="e">
        <f aca="false">VLOOKUP($D106,[5]CurveFetch!$D$8:$S$13000,16,0)*$B106</f>
        <v>#N/A</v>
      </c>
      <c r="Y106" s="241" t="e">
        <f aca="false">VLOOKUP($D106,Curves!$N$2:$T$2600,7)*$B106</f>
        <v>#N/A</v>
      </c>
      <c r="Z106" s="381" t="e">
        <f aca="false">IF($U106&lt;$X106,1,0)</f>
        <v>#N/A</v>
      </c>
      <c r="AA106" s="378" t="e">
        <f aca="false">IF($U106&lt;$Y106,1,0)</f>
        <v>#N/A</v>
      </c>
      <c r="AB106" s="378" t="e">
        <f aca="false">IF($V106&lt;$X106,1,0)</f>
        <v>#N/A</v>
      </c>
      <c r="AC106" s="378" t="e">
        <f aca="false">IF($V106&lt;$X106,1,0)</f>
        <v>#N/A</v>
      </c>
      <c r="AD106" s="378" t="e">
        <f aca="false">IF($W106&lt;$X106,1,0)</f>
        <v>#N/A</v>
      </c>
      <c r="AE106" s="379" t="e">
        <f aca="false">IF($W106&lt;$Y106,1,0)</f>
        <v>#N/A</v>
      </c>
      <c r="AF106" s="70" t="e">
        <f aca="false">$AF$7*$J$2*$J$5*$N106</f>
        <v>#N/A</v>
      </c>
      <c r="AG106" s="70" t="e">
        <f aca="false">$AF$7*$J$2*$J$5*$O106</f>
        <v>#N/A</v>
      </c>
      <c r="AH106" s="70" t="e">
        <f aca="false">$AH$7*$J$2*$J$5*$N106</f>
        <v>#N/A</v>
      </c>
      <c r="AI106" s="70" t="e">
        <f aca="false">$AH$7*$J$2*$J$5*$O106</f>
        <v>#N/A</v>
      </c>
      <c r="AJ106" s="70" t="e">
        <f aca="false">$AJ$7*$J$2*$J$5*$N106</f>
        <v>#N/A</v>
      </c>
      <c r="AK106" s="70" t="e">
        <f aca="false">$AJ$7*$J$2*$J$5*$O106</f>
        <v>#N/A</v>
      </c>
      <c r="AL106" s="70" t="e">
        <f aca="false">$AL$7*$J$2*$J$5*$N106</f>
        <v>#N/A</v>
      </c>
      <c r="AM106" s="70" t="e">
        <f aca="false">$AL$7*$J$3*$J$5*$O106</f>
        <v>#N/A</v>
      </c>
      <c r="AN106" s="70" t="e">
        <f aca="false">$AN$7*$J$2*$J$5*$N106</f>
        <v>#N/A</v>
      </c>
      <c r="AO106" s="70" t="e">
        <f aca="false">$AN$7*$J$3*$J$5*$O106</f>
        <v>#N/A</v>
      </c>
      <c r="AP106" s="70" t="e">
        <f aca="false">$AP$7*$J$2*$J$5*$N106</f>
        <v>#N/A</v>
      </c>
      <c r="AQ106" s="70" t="e">
        <f aca="false">$AN$7*$J$3*$J$5*$O106</f>
        <v>#N/A</v>
      </c>
      <c r="AR106" s="70" t="e">
        <f aca="false">$AR$7*$J$2*$J$5*$N106</f>
        <v>#N/A</v>
      </c>
      <c r="AS106" s="70" t="e">
        <f aca="false">$AR$7*$J$3*$J$5*$O106</f>
        <v>#N/A</v>
      </c>
      <c r="AT106" s="70" t="e">
        <f aca="false">$AT$7*$J$2*$J$5*$N106</f>
        <v>#N/A</v>
      </c>
      <c r="AU106" s="70" t="e">
        <f aca="false">$AT$7*$J$3*$J$5*$O106</f>
        <v>#N/A</v>
      </c>
      <c r="AV106" s="131" t="e">
        <f aca="false">SUM(AF106:AG106,AL106:AM106,AP106:AQ106)</f>
        <v>#N/A</v>
      </c>
      <c r="AW106" s="158" t="e">
        <f aca="false">SUM(AF106:AM106,AP106:AU106)</f>
        <v>#N/A</v>
      </c>
      <c r="AX106" s="131" t="e">
        <f aca="false">SUM(AF106:AU106)</f>
        <v>#N/A</v>
      </c>
      <c r="AY106" s="70" t="e">
        <f aca="false">$AY$7*$J$2*$J$5*$S106</f>
        <v>#N/A</v>
      </c>
      <c r="AZ106" s="70" t="e">
        <f aca="false">$AY$7*$J$3*$J$5*$T106</f>
        <v>#N/A</v>
      </c>
      <c r="BA106" s="70" t="e">
        <f aca="false">$BA$7*$J$2*$J$5*$S106</f>
        <v>#N/A</v>
      </c>
      <c r="BB106" s="70" t="e">
        <f aca="false">$BA$7*$J$3*$J$5*$T106</f>
        <v>#N/A</v>
      </c>
      <c r="BC106" s="70" t="e">
        <f aca="false">$BC$7*$J$2*$J$5*$S106</f>
        <v>#N/A</v>
      </c>
      <c r="BD106" s="70" t="e">
        <f aca="false">$BC$7*$J$3*$J$5*$T106</f>
        <v>#N/A</v>
      </c>
      <c r="BE106" s="70" t="e">
        <f aca="false">$BE$7*$J$2*$J$5*$S106</f>
        <v>#N/A</v>
      </c>
      <c r="BF106" s="70" t="e">
        <f aca="false">$BE$7*$J$3*$J$5*$T106</f>
        <v>#N/A</v>
      </c>
      <c r="BG106" s="70" t="e">
        <f aca="false">$BG$7*$J$2*$J$5*$S106</f>
        <v>#N/A</v>
      </c>
      <c r="BH106" s="70" t="e">
        <f aca="false">$BG$7*$J$3*$J$5*$T106</f>
        <v>#N/A</v>
      </c>
      <c r="BI106" s="70" t="e">
        <f aca="false">$BI$7*$J$2*$J$5*$S106</f>
        <v>#N/A</v>
      </c>
      <c r="BJ106" s="70" t="e">
        <f aca="false">$BI$7*$J$3*$J$5*$T106</f>
        <v>#N/A</v>
      </c>
      <c r="BK106" s="70" t="e">
        <f aca="false">$BK$7*$J$2*$J$5*$S106</f>
        <v>#N/A</v>
      </c>
      <c r="BL106" s="70" t="e">
        <f aca="false">$BK$7*$J$3*$J$5*$T106</f>
        <v>#N/A</v>
      </c>
      <c r="BM106" s="70" t="e">
        <f aca="false">$BM$7*$J$2*$J$5*$S106</f>
        <v>#N/A</v>
      </c>
      <c r="BN106" s="70" t="e">
        <f aca="false">$BM$7*$J$3*$J$5*$T106</f>
        <v>#N/A</v>
      </c>
      <c r="BO106" s="70" t="e">
        <f aca="false">$BO$7*$J$2*$J$5*$S106</f>
        <v>#N/A</v>
      </c>
      <c r="BP106" s="70" t="e">
        <f aca="false">$BO$7*$J$3*$J$5*$T106</f>
        <v>#N/A</v>
      </c>
      <c r="BQ106" s="70" t="e">
        <f aca="false">$BQ$7*$J$2*$J$5*$S106</f>
        <v>#N/A</v>
      </c>
      <c r="BR106" s="70" t="e">
        <f aca="false">$BQ$7*$J$3*$J$5*$T106</f>
        <v>#N/A</v>
      </c>
      <c r="BS106" s="70" t="e">
        <f aca="false">$BS$7*$J$2*$J$5*$S106</f>
        <v>#N/A</v>
      </c>
      <c r="BT106" s="70" t="e">
        <f aca="false">$BS$7*$J$3*$J$5*$T106</f>
        <v>#N/A</v>
      </c>
      <c r="BU106" s="70" t="e">
        <f aca="false">$BU$7*$J$2*$J$5*$S106</f>
        <v>#N/A</v>
      </c>
      <c r="BV106" s="70" t="e">
        <f aca="false">$BU$7*$J$3*$J$5*$T106</f>
        <v>#N/A</v>
      </c>
      <c r="BW106" s="382" t="e">
        <f aca="false">SUM(AY106:BF106,BI106:BL106)</f>
        <v>#N/A</v>
      </c>
      <c r="BX106" s="383" t="e">
        <f aca="false">SUM(AY106:BF106,BI106:BL106,BS106:BV106)</f>
        <v>#N/A</v>
      </c>
      <c r="BY106" s="25" t="e">
        <f aca="false">SUM(AY106:BV106)</f>
        <v>#N/A</v>
      </c>
      <c r="BZ106" s="70" t="e">
        <f aca="false">$BZ$7*$J$2*$J$5*$N106</f>
        <v>#N/A</v>
      </c>
      <c r="CA106" s="70" t="e">
        <f aca="false">$BZ$7*$J$3*$J$5*$O106</f>
        <v>#N/A</v>
      </c>
      <c r="CB106" s="70" t="e">
        <f aca="false">$CB$7*$J$2*$J$5*$N106</f>
        <v>#N/A</v>
      </c>
      <c r="CC106" s="70" t="e">
        <f aca="false">$CB$7*$J$3*$J$5*$O106</f>
        <v>#N/A</v>
      </c>
      <c r="CD106" s="70" t="e">
        <f aca="false">$CD$7*$J$2*$J$5*$N106</f>
        <v>#N/A</v>
      </c>
      <c r="CE106" s="70" t="e">
        <f aca="false">$CD$7*$J$3*$J$5*$O106</f>
        <v>#N/A</v>
      </c>
      <c r="CF106" s="131" t="e">
        <f aca="false">SUM(BZ106:CA106)</f>
        <v>#N/A</v>
      </c>
      <c r="CG106" s="383" t="e">
        <f aca="false">SUM(BZ106:CC106)</f>
        <v>#N/A</v>
      </c>
      <c r="CH106" s="131" t="e">
        <f aca="false">SUM(BZ106:CE106)</f>
        <v>#N/A</v>
      </c>
      <c r="CI106" s="70" t="e">
        <f aca="false">$CI$7*$J$2*$J$5*$AB106</f>
        <v>#N/A</v>
      </c>
      <c r="CJ106" s="70" t="e">
        <f aca="false">$CI$7*$J$3*$J$5*$AC106</f>
        <v>#N/A</v>
      </c>
      <c r="CK106" s="70" t="e">
        <f aca="false">$CK$7*$J$2*$J$5*$AB106</f>
        <v>#N/A</v>
      </c>
      <c r="CL106" s="70" t="e">
        <f aca="false">$CK$7*$J$3*$J$5*$AC106</f>
        <v>#N/A</v>
      </c>
      <c r="CM106" s="70" t="e">
        <f aca="false">$CM$7*$J$2*$J$5*$AB106</f>
        <v>#N/A</v>
      </c>
      <c r="CN106" s="70" t="e">
        <f aca="false">$CM$7*$J$3*$J$5*$AC106</f>
        <v>#N/A</v>
      </c>
      <c r="CO106" s="70" t="e">
        <f aca="false">$CO$7*$J$2*$J$5*$AB106</f>
        <v>#N/A</v>
      </c>
      <c r="CP106" s="70" t="e">
        <f aca="false">$CO$7*$J$3*$J$5*$AC106</f>
        <v>#N/A</v>
      </c>
      <c r="CQ106" s="70" t="e">
        <f aca="false">$CQ$7*$J$2*$J$5*$AB106</f>
        <v>#N/A</v>
      </c>
      <c r="CR106" s="70" t="e">
        <f aca="false">$CQ$7*$J$3*$J$5*$AC106</f>
        <v>#N/A</v>
      </c>
      <c r="CS106" s="70" t="e">
        <f aca="false">$CS$7*$J$2*$J$5*$AB106</f>
        <v>#N/A</v>
      </c>
      <c r="CT106" s="70" t="e">
        <f aca="false">$CS$7*$J$3*$J$5*$AC106</f>
        <v>#N/A</v>
      </c>
      <c r="CU106" s="70" t="e">
        <f aca="false">$CU$7*$J$2*$J$5*$AB106</f>
        <v>#N/A</v>
      </c>
      <c r="CV106" s="70" t="e">
        <f aca="false">$CU$7*$J$3*$J$5*$AC106</f>
        <v>#N/A</v>
      </c>
      <c r="CW106" s="70" t="e">
        <f aca="false">$CW$7*$J$2*$J$5*$AB106</f>
        <v>#N/A</v>
      </c>
      <c r="CX106" s="70" t="e">
        <f aca="false">$CW$7*$J$3*$J$5*$AC106</f>
        <v>#N/A</v>
      </c>
      <c r="CY106" s="70" t="e">
        <f aca="false">$CY$7*$J$2*$J$5*$AB106</f>
        <v>#N/A</v>
      </c>
      <c r="CZ106" s="70" t="e">
        <f aca="false">$CY$7*$J$3*$J$5*$AC106</f>
        <v>#N/A</v>
      </c>
      <c r="DA106" s="70" t="e">
        <f aca="false">$DA$7*$J$2*$J$5*$AB106</f>
        <v>#N/A</v>
      </c>
      <c r="DB106" s="70" t="e">
        <f aca="false">$DA$7*$J$3*$J$5*$AC106</f>
        <v>#N/A</v>
      </c>
      <c r="DC106" s="70"/>
      <c r="DD106" s="70"/>
      <c r="DE106" s="70" t="e">
        <f aca="false">$DF$7*$J$2*$J$5*$AB106</f>
        <v>#N/A</v>
      </c>
      <c r="DF106" s="70" t="e">
        <f aca="false">$DF$7*$J$3*$J$5*$AC106</f>
        <v>#N/A</v>
      </c>
      <c r="DG106" s="70" t="e">
        <f aca="false">$DG$7*$J$2*$J$5*$AB106</f>
        <v>#N/A</v>
      </c>
      <c r="DH106" s="70" t="e">
        <f aca="false">$DG$7*$J$3*$J$5*$AC106</f>
        <v>#N/A</v>
      </c>
      <c r="DI106" s="70" t="e">
        <f aca="false">$DI$7*$J$2*$J$5*$AB106</f>
        <v>#N/A</v>
      </c>
      <c r="DJ106" s="70" t="e">
        <f aca="false">$DI$7*$J$3*$J$5*$AC106</f>
        <v>#N/A</v>
      </c>
      <c r="DK106" s="70" t="e">
        <f aca="false">$DK$7*$J$2*$J$5*$AB106</f>
        <v>#N/A</v>
      </c>
      <c r="DL106" s="70" t="e">
        <f aca="false">$DK$7*$J$3*$J$5*$AC106</f>
        <v>#N/A</v>
      </c>
      <c r="DM106" s="70" t="e">
        <f aca="false">$DM$7*$J$2*$J$5*$AB106</f>
        <v>#N/A</v>
      </c>
      <c r="DN106" s="70" t="e">
        <f aca="false">$DM$7*$J$3*$J$5*$AC106</f>
        <v>#N/A</v>
      </c>
      <c r="DO106" s="70" t="e">
        <f aca="false">$DO$7*$J$2*$J$5*$AB106</f>
        <v>#N/A</v>
      </c>
      <c r="DP106" s="70" t="e">
        <f aca="false">$DO$7*$J$3*$J$5*$AC106</f>
        <v>#N/A</v>
      </c>
      <c r="DQ106" s="70" t="e">
        <f aca="false">$DQ$7*$J$2*$J$5*$AB106</f>
        <v>#N/A</v>
      </c>
      <c r="DR106" s="70" t="e">
        <f aca="false">$DQ$7*$J$3*$J$5*$AC106</f>
        <v>#N/A</v>
      </c>
      <c r="DS106" s="131" t="e">
        <f aca="false">SUM(CI106:CR106,CW106:CX106,DG106:DH106)</f>
        <v>#N/A</v>
      </c>
      <c r="DT106" s="25" t="e">
        <f aca="false">SUM(CI106:CZ106,DC106:DL106)</f>
        <v>#N/A</v>
      </c>
      <c r="DU106" s="131" t="e">
        <f aca="false">SUM(CI106:DR106)</f>
        <v>#N/A</v>
      </c>
      <c r="DZ106" s="70" t="e">
        <f aca="false">$DZ$7*$J$2*$J$5*$AB106</f>
        <v>#N/A</v>
      </c>
      <c r="EA106" s="70" t="e">
        <f aca="false">$DZ$7*$J$3*$J$5*$AC106</f>
        <v>#N/A</v>
      </c>
      <c r="EB106" s="70" t="e">
        <f aca="false">$EB$7*$J$2*$J$5*$AB106</f>
        <v>#N/A</v>
      </c>
      <c r="EC106" s="70" t="e">
        <f aca="false">$EB$7*$J$3*$J$5*$AC106</f>
        <v>#N/A</v>
      </c>
      <c r="ED106" s="70" t="e">
        <f aca="false">$ED$7*$J$2*$J$5*$AB106</f>
        <v>#N/A</v>
      </c>
      <c r="EE106" s="70" t="e">
        <f aca="false">$ED$7*$J$3*$J$5*$AC106</f>
        <v>#N/A</v>
      </c>
      <c r="EF106" s="70" t="e">
        <f aca="false">$EF$7*$J$2*$J$5*$AB106</f>
        <v>#N/A</v>
      </c>
      <c r="EG106" s="70" t="e">
        <f aca="false">$EF$7*$J$3*$J$5*$AC106</f>
        <v>#N/A</v>
      </c>
      <c r="EH106" s="70" t="e">
        <f aca="false">$EH$7*$J$2*$J$5*$AB106</f>
        <v>#N/A</v>
      </c>
      <c r="EI106" s="70" t="e">
        <f aca="false">$EH$7*$J$3*$J$5*$AC106</f>
        <v>#N/A</v>
      </c>
      <c r="EJ106" s="70" t="e">
        <f aca="false">$EJ$7*$J$2*$J$5*$AB106</f>
        <v>#N/A</v>
      </c>
      <c r="EK106" s="70" t="e">
        <f aca="false">$EJ$7*$J$3*$J$5*$AC106</f>
        <v>#N/A</v>
      </c>
      <c r="EL106" s="70" t="e">
        <f aca="false">$EL$7*$J$2*$J$5*$AB106</f>
        <v>#N/A</v>
      </c>
      <c r="EM106" s="70" t="e">
        <f aca="false">$EL$7*$J$3*$J$5*$AC106</f>
        <v>#N/A</v>
      </c>
      <c r="EN106" s="131" t="e">
        <f aca="false">SUM(EB106:EC106)</f>
        <v>#N/A</v>
      </c>
      <c r="EO106" s="25" t="e">
        <f aca="false">SUM(EB106:EE106,EJ106:EM106)</f>
        <v>#N/A</v>
      </c>
      <c r="EP106" s="25" t="e">
        <f aca="false">SUM(DZ106:EM106)</f>
        <v>#N/A</v>
      </c>
    </row>
    <row r="107" customFormat="false" ht="11.25" hidden="false" customHeight="false" outlineLevel="0" collapsed="false">
      <c r="A107" s="51" t="e">
        <f aca="false">VLOOKUP($D107,Curves!$A$2:$I$1700,9)</f>
        <v>#N/A</v>
      </c>
      <c r="B107" s="83" t="e">
        <f aca="false">(1+($A107/2))^(-2*($D107-$A$1)/365.25)</f>
        <v>#N/A</v>
      </c>
      <c r="C107" s="83" t="n">
        <f aca="false">D108-D107</f>
        <v>30</v>
      </c>
      <c r="D107" s="374" t="n">
        <v>39904</v>
      </c>
      <c r="E107" s="375" t="e">
        <f aca="false">VLOOKUP($D107,Curves!$A$2:$H$1700,2)*$B107</f>
        <v>#N/A</v>
      </c>
      <c r="F107" s="51" t="e">
        <f aca="false">VLOOKUP($D107,Curves!$A$2:$H$1700,3)*$B107</f>
        <v>#N/A</v>
      </c>
      <c r="G107" s="51" t="e">
        <f aca="false">VLOOKUP($D107,Curves!$A$2:$H$1700,7)*$B107</f>
        <v>#N/A</v>
      </c>
      <c r="H107" s="51" t="e">
        <f aca="false">VLOOKUP($D107,Curves!$A$2:$H$1700,5)*$B107</f>
        <v>#N/A</v>
      </c>
      <c r="I107" s="51" t="e">
        <f aca="false">VLOOKUP($D107,Curves!$A$2:$H$1700,4)*$B107</f>
        <v>#N/A</v>
      </c>
      <c r="J107" s="376" t="e">
        <f aca="false">VLOOKUP($D107,Curves!$A$2:$H$1700,8)*$B107</f>
        <v>#N/A</v>
      </c>
      <c r="K107" s="51" t="e">
        <f aca="false">($E107+$I107)*$J$5+$J$4</f>
        <v>#N/A</v>
      </c>
      <c r="L107" s="377" t="e">
        <f aca="false">VLOOKUP($D107,Curves!$N$2:$T$2600,2)*$B107</f>
        <v>#N/A</v>
      </c>
      <c r="M107" s="241" t="e">
        <f aca="false">VLOOKUP($D107,Curves!$N$2:$T$2600,3)*$B107</f>
        <v>#N/A</v>
      </c>
      <c r="N107" s="378" t="e">
        <f aca="false">IF($K107&lt;$L107,1,0)</f>
        <v>#N/A</v>
      </c>
      <c r="O107" s="379" t="e">
        <f aca="false">IF($K107&lt;$M107,1,0)</f>
        <v>#N/A</v>
      </c>
      <c r="P107" s="375" t="e">
        <f aca="false">($E107+J107)*$J$5+$J$4</f>
        <v>#N/A</v>
      </c>
      <c r="Q107" s="377" t="e">
        <f aca="false">VLOOKUP($D107,Curves!$N$2:$T$2600,4)*$B107</f>
        <v>#N/A</v>
      </c>
      <c r="R107" s="241" t="e">
        <f aca="false">VLOOKUP($D107,Curves!$N$2:$T$2600,5)*$B107</f>
        <v>#N/A</v>
      </c>
      <c r="S107" s="378" t="e">
        <f aca="false">IF($P107&lt;$Q107,1,0)</f>
        <v>#N/A</v>
      </c>
      <c r="T107" s="379" t="e">
        <f aca="false">IF($P107&lt;$R107,1,0)</f>
        <v>#N/A</v>
      </c>
      <c r="U107" s="380" t="e">
        <f aca="false">($E107+G107)*$J$5+$J$4</f>
        <v>#N/A</v>
      </c>
      <c r="V107" s="380" t="e">
        <f aca="false">($E107+H107)*$J$5+$J$4</f>
        <v>#N/A</v>
      </c>
      <c r="W107" s="380" t="e">
        <f aca="false">($E107+I107)*$J$5+$J$4</f>
        <v>#N/A</v>
      </c>
      <c r="X107" s="269" t="e">
        <f aca="false">VLOOKUP($D107,[5]CurveFetch!$D$8:$S$13000,16,0)*$B107</f>
        <v>#N/A</v>
      </c>
      <c r="Y107" s="241" t="e">
        <f aca="false">VLOOKUP($D107,Curves!$N$2:$T$2600,7)*$B107</f>
        <v>#N/A</v>
      </c>
      <c r="Z107" s="381" t="e">
        <f aca="false">IF($U107&lt;$X107,1,0)</f>
        <v>#N/A</v>
      </c>
      <c r="AA107" s="378" t="e">
        <f aca="false">IF($U107&lt;$Y107,1,0)</f>
        <v>#N/A</v>
      </c>
      <c r="AB107" s="378" t="e">
        <f aca="false">IF($V107&lt;$X107,1,0)</f>
        <v>#N/A</v>
      </c>
      <c r="AC107" s="378" t="e">
        <f aca="false">IF($V107&lt;$X107,1,0)</f>
        <v>#N/A</v>
      </c>
      <c r="AD107" s="378" t="e">
        <f aca="false">IF($W107&lt;$X107,1,0)</f>
        <v>#N/A</v>
      </c>
      <c r="AE107" s="379" t="e">
        <f aca="false">IF($W107&lt;$Y107,1,0)</f>
        <v>#N/A</v>
      </c>
      <c r="AF107" s="70" t="e">
        <f aca="false">$AF$7*$J$2*$J$5*$N107</f>
        <v>#N/A</v>
      </c>
      <c r="AG107" s="70" t="e">
        <f aca="false">$AF$7*$J$2*$J$5*$O107</f>
        <v>#N/A</v>
      </c>
      <c r="AH107" s="70" t="e">
        <f aca="false">$AH$7*$J$2*$J$5*$N107</f>
        <v>#N/A</v>
      </c>
      <c r="AI107" s="70" t="e">
        <f aca="false">$AH$7*$J$2*$J$5*$O107</f>
        <v>#N/A</v>
      </c>
      <c r="AJ107" s="70" t="e">
        <f aca="false">$AJ$7*$J$2*$J$5*$N107</f>
        <v>#N/A</v>
      </c>
      <c r="AK107" s="70" t="e">
        <f aca="false">$AJ$7*$J$2*$J$5*$O107</f>
        <v>#N/A</v>
      </c>
      <c r="AL107" s="70" t="e">
        <f aca="false">$AL$7*$J$2*$J$5*$N107</f>
        <v>#N/A</v>
      </c>
      <c r="AM107" s="70" t="e">
        <f aca="false">$AL$7*$J$3*$J$5*$O107</f>
        <v>#N/A</v>
      </c>
      <c r="AN107" s="70" t="e">
        <f aca="false">$AN$7*$J$2*$J$5*$N107</f>
        <v>#N/A</v>
      </c>
      <c r="AO107" s="70" t="e">
        <f aca="false">$AN$7*$J$3*$J$5*$O107</f>
        <v>#N/A</v>
      </c>
      <c r="AP107" s="70" t="e">
        <f aca="false">$AP$7*$J$2*$J$5*$N107</f>
        <v>#N/A</v>
      </c>
      <c r="AQ107" s="70" t="e">
        <f aca="false">$AN$7*$J$3*$J$5*$O107</f>
        <v>#N/A</v>
      </c>
      <c r="AR107" s="70" t="e">
        <f aca="false">$AR$7*$J$2*$J$5*$N107</f>
        <v>#N/A</v>
      </c>
      <c r="AS107" s="70" t="e">
        <f aca="false">$AR$7*$J$3*$J$5*$O107</f>
        <v>#N/A</v>
      </c>
      <c r="AT107" s="70" t="e">
        <f aca="false">$AT$7*$J$2*$J$5*$N107</f>
        <v>#N/A</v>
      </c>
      <c r="AU107" s="70" t="e">
        <f aca="false">$AT$7*$J$3*$J$5*$O107</f>
        <v>#N/A</v>
      </c>
      <c r="AV107" s="131" t="e">
        <f aca="false">SUM(AF107:AG107,AL107:AM107,AP107:AQ107)</f>
        <v>#N/A</v>
      </c>
      <c r="AW107" s="158" t="e">
        <f aca="false">SUM(AF107:AM107,AP107:AU107)</f>
        <v>#N/A</v>
      </c>
      <c r="AX107" s="131" t="e">
        <f aca="false">SUM(AF107:AU107)</f>
        <v>#N/A</v>
      </c>
      <c r="AY107" s="70" t="e">
        <f aca="false">$AY$7*$J$2*$J$5*$S107</f>
        <v>#N/A</v>
      </c>
      <c r="AZ107" s="70" t="e">
        <f aca="false">$AY$7*$J$3*$J$5*$T107</f>
        <v>#N/A</v>
      </c>
      <c r="BA107" s="70" t="e">
        <f aca="false">$BA$7*$J$2*$J$5*$S107</f>
        <v>#N/A</v>
      </c>
      <c r="BB107" s="70" t="e">
        <f aca="false">$BA$7*$J$3*$J$5*$T107</f>
        <v>#N/A</v>
      </c>
      <c r="BC107" s="70" t="e">
        <f aca="false">$BC$7*$J$2*$J$5*$S107</f>
        <v>#N/A</v>
      </c>
      <c r="BD107" s="70" t="e">
        <f aca="false">$BC$7*$J$3*$J$5*$T107</f>
        <v>#N/A</v>
      </c>
      <c r="BE107" s="70" t="e">
        <f aca="false">$BE$7*$J$2*$J$5*$S107</f>
        <v>#N/A</v>
      </c>
      <c r="BF107" s="70" t="e">
        <f aca="false">$BE$7*$J$3*$J$5*$T107</f>
        <v>#N/A</v>
      </c>
      <c r="BG107" s="70" t="e">
        <f aca="false">$BG$7*$J$2*$J$5*$S107</f>
        <v>#N/A</v>
      </c>
      <c r="BH107" s="70" t="e">
        <f aca="false">$BG$7*$J$3*$J$5*$T107</f>
        <v>#N/A</v>
      </c>
      <c r="BI107" s="70" t="e">
        <f aca="false">$BI$7*$J$2*$J$5*$S107</f>
        <v>#N/A</v>
      </c>
      <c r="BJ107" s="70" t="e">
        <f aca="false">$BI$7*$J$3*$J$5*$T107</f>
        <v>#N/A</v>
      </c>
      <c r="BK107" s="70" t="e">
        <f aca="false">$BK$7*$J$2*$J$5*$S107</f>
        <v>#N/A</v>
      </c>
      <c r="BL107" s="70" t="e">
        <f aca="false">$BK$7*$J$3*$J$5*$T107</f>
        <v>#N/A</v>
      </c>
      <c r="BM107" s="70" t="e">
        <f aca="false">$BM$7*$J$2*$J$5*$S107</f>
        <v>#N/A</v>
      </c>
      <c r="BN107" s="70" t="e">
        <f aca="false">$BM$7*$J$3*$J$5*$T107</f>
        <v>#N/A</v>
      </c>
      <c r="BO107" s="70" t="e">
        <f aca="false">$BO$7*$J$2*$J$5*$S107</f>
        <v>#N/A</v>
      </c>
      <c r="BP107" s="70" t="e">
        <f aca="false">$BO$7*$J$3*$J$5*$T107</f>
        <v>#N/A</v>
      </c>
      <c r="BQ107" s="70" t="e">
        <f aca="false">$BQ$7*$J$2*$J$5*$S107</f>
        <v>#N/A</v>
      </c>
      <c r="BR107" s="70" t="e">
        <f aca="false">$BQ$7*$J$3*$J$5*$T107</f>
        <v>#N/A</v>
      </c>
      <c r="BS107" s="70" t="e">
        <f aca="false">$BS$7*$J$2*$J$5*$S107</f>
        <v>#N/A</v>
      </c>
      <c r="BT107" s="70" t="e">
        <f aca="false">$BS$7*$J$3*$J$5*$T107</f>
        <v>#N/A</v>
      </c>
      <c r="BU107" s="70" t="e">
        <f aca="false">$BU$7*$J$2*$J$5*$S107</f>
        <v>#N/A</v>
      </c>
      <c r="BV107" s="70" t="e">
        <f aca="false">$BU$7*$J$3*$J$5*$T107</f>
        <v>#N/A</v>
      </c>
      <c r="BW107" s="382" t="e">
        <f aca="false">SUM(AY107:BF107,BI107:BL107)</f>
        <v>#N/A</v>
      </c>
      <c r="BX107" s="383" t="e">
        <f aca="false">SUM(AY107:BF107,BI107:BL107,BS107:BV107)</f>
        <v>#N/A</v>
      </c>
      <c r="BY107" s="25" t="e">
        <f aca="false">SUM(AY107:BV107)</f>
        <v>#N/A</v>
      </c>
      <c r="BZ107" s="70" t="e">
        <f aca="false">$BZ$7*$J$2*$J$5*$N107</f>
        <v>#N/A</v>
      </c>
      <c r="CA107" s="70" t="e">
        <f aca="false">$BZ$7*$J$3*$J$5*$O107</f>
        <v>#N/A</v>
      </c>
      <c r="CB107" s="70" t="e">
        <f aca="false">$CB$7*$J$2*$J$5*$N107</f>
        <v>#N/A</v>
      </c>
      <c r="CC107" s="70" t="e">
        <f aca="false">$CB$7*$J$3*$J$5*$O107</f>
        <v>#N/A</v>
      </c>
      <c r="CD107" s="70" t="e">
        <f aca="false">$CD$7*$J$2*$J$5*$N107</f>
        <v>#N/A</v>
      </c>
      <c r="CE107" s="70" t="e">
        <f aca="false">$CD$7*$J$3*$J$5*$O107</f>
        <v>#N/A</v>
      </c>
      <c r="CF107" s="131" t="e">
        <f aca="false">SUM(BZ107:CA107)</f>
        <v>#N/A</v>
      </c>
      <c r="CG107" s="383" t="e">
        <f aca="false">SUM(BZ107:CC107)</f>
        <v>#N/A</v>
      </c>
      <c r="CH107" s="131" t="e">
        <f aca="false">SUM(BZ107:CE107)</f>
        <v>#N/A</v>
      </c>
      <c r="CI107" s="70" t="e">
        <f aca="false">$CI$7*$J$2*$J$5*$AB107</f>
        <v>#N/A</v>
      </c>
      <c r="CJ107" s="70" t="e">
        <f aca="false">$CI$7*$J$3*$J$5*$AC107</f>
        <v>#N/A</v>
      </c>
      <c r="CK107" s="70" t="e">
        <f aca="false">$CK$7*$J$2*$J$5*$AB107</f>
        <v>#N/A</v>
      </c>
      <c r="CL107" s="70" t="e">
        <f aca="false">$CK$7*$J$3*$J$5*$AC107</f>
        <v>#N/A</v>
      </c>
      <c r="CM107" s="70" t="e">
        <f aca="false">$CM$7*$J$2*$J$5*$AB107</f>
        <v>#N/A</v>
      </c>
      <c r="CN107" s="70" t="e">
        <f aca="false">$CM$7*$J$3*$J$5*$AC107</f>
        <v>#N/A</v>
      </c>
      <c r="CO107" s="70" t="e">
        <f aca="false">$CO$7*$J$2*$J$5*$AB107</f>
        <v>#N/A</v>
      </c>
      <c r="CP107" s="70" t="e">
        <f aca="false">$CO$7*$J$3*$J$5*$AC107</f>
        <v>#N/A</v>
      </c>
      <c r="CQ107" s="70" t="e">
        <f aca="false">$CQ$7*$J$2*$J$5*$AB107</f>
        <v>#N/A</v>
      </c>
      <c r="CR107" s="70" t="e">
        <f aca="false">$CQ$7*$J$3*$J$5*$AC107</f>
        <v>#N/A</v>
      </c>
      <c r="CS107" s="70" t="e">
        <f aca="false">$CS$7*$J$2*$J$5*$AB107</f>
        <v>#N/A</v>
      </c>
      <c r="CT107" s="70" t="e">
        <f aca="false">$CS$7*$J$3*$J$5*$AC107</f>
        <v>#N/A</v>
      </c>
      <c r="CU107" s="70" t="e">
        <f aca="false">$CU$7*$J$2*$J$5*$AB107</f>
        <v>#N/A</v>
      </c>
      <c r="CV107" s="70" t="e">
        <f aca="false">$CU$7*$J$3*$J$5*$AC107</f>
        <v>#N/A</v>
      </c>
      <c r="CW107" s="70" t="e">
        <f aca="false">$CW$7*$J$2*$J$5*$AB107</f>
        <v>#N/A</v>
      </c>
      <c r="CX107" s="70" t="e">
        <f aca="false">$CW$7*$J$3*$J$5*$AC107</f>
        <v>#N/A</v>
      </c>
      <c r="CY107" s="70" t="e">
        <f aca="false">$CY$7*$J$2*$J$5*$AB107</f>
        <v>#N/A</v>
      </c>
      <c r="CZ107" s="70" t="e">
        <f aca="false">$CY$7*$J$3*$J$5*$AC107</f>
        <v>#N/A</v>
      </c>
      <c r="DA107" s="70" t="e">
        <f aca="false">$DA$7*$J$2*$J$5*$AB107</f>
        <v>#N/A</v>
      </c>
      <c r="DB107" s="70" t="e">
        <f aca="false">$DA$7*$J$3*$J$5*$AC107</f>
        <v>#N/A</v>
      </c>
      <c r="DC107" s="70"/>
      <c r="DD107" s="70"/>
      <c r="DE107" s="70" t="e">
        <f aca="false">$DF$7*$J$2*$J$5*$AB107</f>
        <v>#N/A</v>
      </c>
      <c r="DF107" s="70" t="e">
        <f aca="false">$DF$7*$J$3*$J$5*$AC107</f>
        <v>#N/A</v>
      </c>
      <c r="DG107" s="70" t="e">
        <f aca="false">$DG$7*$J$2*$J$5*$AB107</f>
        <v>#N/A</v>
      </c>
      <c r="DH107" s="70" t="e">
        <f aca="false">$DG$7*$J$3*$J$5*$AC107</f>
        <v>#N/A</v>
      </c>
      <c r="DI107" s="70" t="e">
        <f aca="false">$DI$7*$J$2*$J$5*$AB107</f>
        <v>#N/A</v>
      </c>
      <c r="DJ107" s="70" t="e">
        <f aca="false">$DI$7*$J$3*$J$5*$AC107</f>
        <v>#N/A</v>
      </c>
      <c r="DK107" s="70" t="e">
        <f aca="false">$DK$7*$J$2*$J$5*$AB107</f>
        <v>#N/A</v>
      </c>
      <c r="DL107" s="70" t="e">
        <f aca="false">$DK$7*$J$3*$J$5*$AC107</f>
        <v>#N/A</v>
      </c>
      <c r="DM107" s="70" t="e">
        <f aca="false">$DM$7*$J$2*$J$5*$AB107</f>
        <v>#N/A</v>
      </c>
      <c r="DN107" s="70" t="e">
        <f aca="false">$DM$7*$J$3*$J$5*$AC107</f>
        <v>#N/A</v>
      </c>
      <c r="DO107" s="70" t="e">
        <f aca="false">$DO$7*$J$2*$J$5*$AB107</f>
        <v>#N/A</v>
      </c>
      <c r="DP107" s="70" t="e">
        <f aca="false">$DO$7*$J$3*$J$5*$AC107</f>
        <v>#N/A</v>
      </c>
      <c r="DQ107" s="70" t="e">
        <f aca="false">$DQ$7*$J$2*$J$5*$AB107</f>
        <v>#N/A</v>
      </c>
      <c r="DR107" s="70" t="e">
        <f aca="false">$DQ$7*$J$3*$J$5*$AC107</f>
        <v>#N/A</v>
      </c>
      <c r="DS107" s="131" t="e">
        <f aca="false">SUM(CI107:CR107,CW107:CX107,DG107:DH107)</f>
        <v>#N/A</v>
      </c>
      <c r="DT107" s="25" t="e">
        <f aca="false">SUM(CI107:CZ107,DC107:DL107)</f>
        <v>#N/A</v>
      </c>
      <c r="DU107" s="131" t="e">
        <f aca="false">SUM(CI107:DR107)</f>
        <v>#N/A</v>
      </c>
      <c r="DZ107" s="70" t="e">
        <f aca="false">$DZ$7*$J$2*$J$5*$AB107</f>
        <v>#N/A</v>
      </c>
      <c r="EA107" s="70" t="e">
        <f aca="false">$DZ$7*$J$3*$J$5*$AC107</f>
        <v>#N/A</v>
      </c>
      <c r="EB107" s="70" t="e">
        <f aca="false">$EB$7*$J$2*$J$5*$AB107</f>
        <v>#N/A</v>
      </c>
      <c r="EC107" s="70" t="e">
        <f aca="false">$EB$7*$J$3*$J$5*$AC107</f>
        <v>#N/A</v>
      </c>
      <c r="ED107" s="70" t="e">
        <f aca="false">$ED$7*$J$2*$J$5*$AB107</f>
        <v>#N/A</v>
      </c>
      <c r="EE107" s="70" t="e">
        <f aca="false">$ED$7*$J$3*$J$5*$AC107</f>
        <v>#N/A</v>
      </c>
      <c r="EF107" s="70" t="e">
        <f aca="false">$EF$7*$J$2*$J$5*$AB107</f>
        <v>#N/A</v>
      </c>
      <c r="EG107" s="70" t="e">
        <f aca="false">$EF$7*$J$3*$J$5*$AC107</f>
        <v>#N/A</v>
      </c>
      <c r="EH107" s="70" t="e">
        <f aca="false">$EH$7*$J$2*$J$5*$AB107</f>
        <v>#N/A</v>
      </c>
      <c r="EI107" s="70" t="e">
        <f aca="false">$EH$7*$J$3*$J$5*$AC107</f>
        <v>#N/A</v>
      </c>
      <c r="EJ107" s="70" t="e">
        <f aca="false">$EJ$7*$J$2*$J$5*$AB107</f>
        <v>#N/A</v>
      </c>
      <c r="EK107" s="70" t="e">
        <f aca="false">$EJ$7*$J$3*$J$5*$AC107</f>
        <v>#N/A</v>
      </c>
      <c r="EL107" s="70" t="e">
        <f aca="false">$EL$7*$J$2*$J$5*$AB107</f>
        <v>#N/A</v>
      </c>
      <c r="EM107" s="70" t="e">
        <f aca="false">$EL$7*$J$3*$J$5*$AC107</f>
        <v>#N/A</v>
      </c>
      <c r="EN107" s="131" t="e">
        <f aca="false">SUM(EB107:EC107)</f>
        <v>#N/A</v>
      </c>
      <c r="EO107" s="25" t="e">
        <f aca="false">SUM(EB107:EE107,EJ107:EM107)</f>
        <v>#N/A</v>
      </c>
      <c r="EP107" s="25" t="e">
        <f aca="false">SUM(DZ107:EM107)</f>
        <v>#N/A</v>
      </c>
    </row>
    <row r="108" customFormat="false" ht="11.25" hidden="false" customHeight="false" outlineLevel="0" collapsed="false">
      <c r="A108" s="51" t="e">
        <f aca="false">VLOOKUP($D108,Curves!$A$2:$I$1700,9)</f>
        <v>#N/A</v>
      </c>
      <c r="B108" s="83" t="e">
        <f aca="false">(1+($A108/2))^(-2*($D108-$A$1)/365.25)</f>
        <v>#N/A</v>
      </c>
      <c r="C108" s="83" t="n">
        <f aca="false">D109-D108</f>
        <v>31</v>
      </c>
      <c r="D108" s="374" t="n">
        <v>39934</v>
      </c>
      <c r="E108" s="375" t="e">
        <f aca="false">VLOOKUP($D108,Curves!$A$2:$H$1700,2)*$B108</f>
        <v>#N/A</v>
      </c>
      <c r="F108" s="51" t="e">
        <f aca="false">VLOOKUP($D108,Curves!$A$2:$H$1700,3)*$B108</f>
        <v>#N/A</v>
      </c>
      <c r="G108" s="51" t="e">
        <f aca="false">VLOOKUP($D108,Curves!$A$2:$H$1700,7)*$B108</f>
        <v>#N/A</v>
      </c>
      <c r="H108" s="51" t="e">
        <f aca="false">VLOOKUP($D108,Curves!$A$2:$H$1700,5)*$B108</f>
        <v>#N/A</v>
      </c>
      <c r="I108" s="51" t="e">
        <f aca="false">VLOOKUP($D108,Curves!$A$2:$H$1700,4)*$B108</f>
        <v>#N/A</v>
      </c>
      <c r="J108" s="376" t="e">
        <f aca="false">VLOOKUP($D108,Curves!$A$2:$H$1700,8)*$B108</f>
        <v>#N/A</v>
      </c>
      <c r="K108" s="51" t="e">
        <f aca="false">($E108+$I108)*$J$5+$J$4</f>
        <v>#N/A</v>
      </c>
      <c r="L108" s="377" t="e">
        <f aca="false">VLOOKUP($D108,Curves!$N$2:$T$2600,2)*$B108</f>
        <v>#N/A</v>
      </c>
      <c r="M108" s="241" t="e">
        <f aca="false">VLOOKUP($D108,Curves!$N$2:$T$2600,3)*$B108</f>
        <v>#N/A</v>
      </c>
      <c r="N108" s="378" t="e">
        <f aca="false">IF($K108&lt;$L108,1,0)</f>
        <v>#N/A</v>
      </c>
      <c r="O108" s="379" t="e">
        <f aca="false">IF($K108&lt;$M108,1,0)</f>
        <v>#N/A</v>
      </c>
      <c r="P108" s="375" t="e">
        <f aca="false">($E108+J108)*$J$5+$J$4</f>
        <v>#N/A</v>
      </c>
      <c r="Q108" s="377" t="e">
        <f aca="false">VLOOKUP($D108,Curves!$N$2:$T$2600,4)*$B108</f>
        <v>#N/A</v>
      </c>
      <c r="R108" s="241" t="e">
        <f aca="false">VLOOKUP($D108,Curves!$N$2:$T$2600,5)*$B108</f>
        <v>#N/A</v>
      </c>
      <c r="S108" s="378" t="e">
        <f aca="false">IF($P108&lt;$Q108,1,0)</f>
        <v>#N/A</v>
      </c>
      <c r="T108" s="379" t="e">
        <f aca="false">IF($P108&lt;$R108,1,0)</f>
        <v>#N/A</v>
      </c>
      <c r="U108" s="380" t="e">
        <f aca="false">($E108+G108)*$J$5+$J$4</f>
        <v>#N/A</v>
      </c>
      <c r="V108" s="380" t="e">
        <f aca="false">($E108+H108)*$J$5+$J$4</f>
        <v>#N/A</v>
      </c>
      <c r="W108" s="380" t="e">
        <f aca="false">($E108+I108)*$J$5+$J$4</f>
        <v>#N/A</v>
      </c>
      <c r="X108" s="269" t="e">
        <f aca="false">VLOOKUP($D108,[5]CurveFetch!$D$8:$S$13000,16,0)*$B108</f>
        <v>#N/A</v>
      </c>
      <c r="Y108" s="241" t="e">
        <f aca="false">VLOOKUP($D108,Curves!$N$2:$T$2600,7)*$B108</f>
        <v>#N/A</v>
      </c>
      <c r="Z108" s="381" t="e">
        <f aca="false">IF($U108&lt;$X108,1,0)</f>
        <v>#N/A</v>
      </c>
      <c r="AA108" s="378" t="e">
        <f aca="false">IF($U108&lt;$Y108,1,0)</f>
        <v>#N/A</v>
      </c>
      <c r="AB108" s="378" t="e">
        <f aca="false">IF($V108&lt;$X108,1,0)</f>
        <v>#N/A</v>
      </c>
      <c r="AC108" s="378" t="e">
        <f aca="false">IF($V108&lt;$X108,1,0)</f>
        <v>#N/A</v>
      </c>
      <c r="AD108" s="378" t="e">
        <f aca="false">IF($W108&lt;$X108,1,0)</f>
        <v>#N/A</v>
      </c>
      <c r="AE108" s="379" t="e">
        <f aca="false">IF($W108&lt;$Y108,1,0)</f>
        <v>#N/A</v>
      </c>
      <c r="AF108" s="70" t="e">
        <f aca="false">$AF$7*$J$2*$J$5*$N108</f>
        <v>#N/A</v>
      </c>
      <c r="AG108" s="70" t="e">
        <f aca="false">$AF$7*$J$2*$J$5*$O108</f>
        <v>#N/A</v>
      </c>
      <c r="AH108" s="70" t="e">
        <f aca="false">$AH$7*$J$2*$J$5*$N108</f>
        <v>#N/A</v>
      </c>
      <c r="AI108" s="70" t="e">
        <f aca="false">$AH$7*$J$2*$J$5*$O108</f>
        <v>#N/A</v>
      </c>
      <c r="AJ108" s="70" t="e">
        <f aca="false">$AJ$7*$J$2*$J$5*$N108</f>
        <v>#N/A</v>
      </c>
      <c r="AK108" s="70" t="e">
        <f aca="false">$AJ$7*$J$2*$J$5*$O108</f>
        <v>#N/A</v>
      </c>
      <c r="AL108" s="70" t="e">
        <f aca="false">$AL$7*$J$2*$J$5*$N108</f>
        <v>#N/A</v>
      </c>
      <c r="AM108" s="70" t="e">
        <f aca="false">$AL$7*$J$3*$J$5*$O108</f>
        <v>#N/A</v>
      </c>
      <c r="AN108" s="70" t="e">
        <f aca="false">$AN$7*$J$2*$J$5*$N108</f>
        <v>#N/A</v>
      </c>
      <c r="AO108" s="70" t="e">
        <f aca="false">$AN$7*$J$3*$J$5*$O108</f>
        <v>#N/A</v>
      </c>
      <c r="AP108" s="70" t="e">
        <f aca="false">$AP$7*$J$2*$J$5*$N108</f>
        <v>#N/A</v>
      </c>
      <c r="AQ108" s="70" t="e">
        <f aca="false">$AN$7*$J$3*$J$5*$O108</f>
        <v>#N/A</v>
      </c>
      <c r="AR108" s="70" t="e">
        <f aca="false">$AR$7*$J$2*$J$5*$N108</f>
        <v>#N/A</v>
      </c>
      <c r="AS108" s="70" t="e">
        <f aca="false">$AR$7*$J$3*$J$5*$O108</f>
        <v>#N/A</v>
      </c>
      <c r="AT108" s="70" t="e">
        <f aca="false">$AT$7*$J$2*$J$5*$N108</f>
        <v>#N/A</v>
      </c>
      <c r="AU108" s="70" t="e">
        <f aca="false">$AT$7*$J$3*$J$5*$O108</f>
        <v>#N/A</v>
      </c>
      <c r="AV108" s="131" t="e">
        <f aca="false">SUM(AF108:AG108,AL108:AM108,AP108:AQ108)</f>
        <v>#N/A</v>
      </c>
      <c r="AW108" s="158" t="e">
        <f aca="false">SUM(AF108:AM108,AP108:AU108)</f>
        <v>#N/A</v>
      </c>
      <c r="AX108" s="131" t="e">
        <f aca="false">SUM(AF108:AU108)</f>
        <v>#N/A</v>
      </c>
      <c r="AY108" s="70" t="e">
        <f aca="false">$AY$7*$J$2*$J$5*$S108</f>
        <v>#N/A</v>
      </c>
      <c r="AZ108" s="70" t="e">
        <f aca="false">$AY$7*$J$3*$J$5*$T108</f>
        <v>#N/A</v>
      </c>
      <c r="BA108" s="70" t="e">
        <f aca="false">$BA$7*$J$2*$J$5*$S108</f>
        <v>#N/A</v>
      </c>
      <c r="BB108" s="70" t="e">
        <f aca="false">$BA$7*$J$3*$J$5*$T108</f>
        <v>#N/A</v>
      </c>
      <c r="BC108" s="70" t="e">
        <f aca="false">$BC$7*$J$2*$J$5*$S108</f>
        <v>#N/A</v>
      </c>
      <c r="BD108" s="70" t="e">
        <f aca="false">$BC$7*$J$3*$J$5*$T108</f>
        <v>#N/A</v>
      </c>
      <c r="BE108" s="70" t="e">
        <f aca="false">$BE$7*$J$2*$J$5*$S108</f>
        <v>#N/A</v>
      </c>
      <c r="BF108" s="70" t="e">
        <f aca="false">$BE$7*$J$3*$J$5*$T108</f>
        <v>#N/A</v>
      </c>
      <c r="BG108" s="70" t="e">
        <f aca="false">$BG$7*$J$2*$J$5*$S108</f>
        <v>#N/A</v>
      </c>
      <c r="BH108" s="70" t="e">
        <f aca="false">$BG$7*$J$3*$J$5*$T108</f>
        <v>#N/A</v>
      </c>
      <c r="BI108" s="70" t="e">
        <f aca="false">$BI$7*$J$2*$J$5*$S108</f>
        <v>#N/A</v>
      </c>
      <c r="BJ108" s="70" t="e">
        <f aca="false">$BI$7*$J$3*$J$5*$T108</f>
        <v>#N/A</v>
      </c>
      <c r="BK108" s="70" t="e">
        <f aca="false">$BK$7*$J$2*$J$5*$S108</f>
        <v>#N/A</v>
      </c>
      <c r="BL108" s="70" t="e">
        <f aca="false">$BK$7*$J$3*$J$5*$T108</f>
        <v>#N/A</v>
      </c>
      <c r="BM108" s="70" t="e">
        <f aca="false">$BM$7*$J$2*$J$5*$S108</f>
        <v>#N/A</v>
      </c>
      <c r="BN108" s="70" t="e">
        <f aca="false">$BM$7*$J$3*$J$5*$T108</f>
        <v>#N/A</v>
      </c>
      <c r="BO108" s="70" t="e">
        <f aca="false">$BO$7*$J$2*$J$5*$S108</f>
        <v>#N/A</v>
      </c>
      <c r="BP108" s="70" t="e">
        <f aca="false">$BO$7*$J$3*$J$5*$T108</f>
        <v>#N/A</v>
      </c>
      <c r="BQ108" s="70" t="e">
        <f aca="false">$BQ$7*$J$2*$J$5*$S108</f>
        <v>#N/A</v>
      </c>
      <c r="BR108" s="70" t="e">
        <f aca="false">$BQ$7*$J$3*$J$5*$T108</f>
        <v>#N/A</v>
      </c>
      <c r="BS108" s="70" t="e">
        <f aca="false">$BS$7*$J$2*$J$5*$S108</f>
        <v>#N/A</v>
      </c>
      <c r="BT108" s="70" t="e">
        <f aca="false">$BS$7*$J$3*$J$5*$T108</f>
        <v>#N/A</v>
      </c>
      <c r="BU108" s="70" t="e">
        <f aca="false">$BU$7*$J$2*$J$5*$S108</f>
        <v>#N/A</v>
      </c>
      <c r="BV108" s="70" t="e">
        <f aca="false">$BU$7*$J$3*$J$5*$T108</f>
        <v>#N/A</v>
      </c>
      <c r="BW108" s="382" t="e">
        <f aca="false">SUM(AY108:BF108,BI108:BL108)</f>
        <v>#N/A</v>
      </c>
      <c r="BX108" s="383" t="e">
        <f aca="false">SUM(AY108:BF108,BI108:BL108,BS108:BV108)</f>
        <v>#N/A</v>
      </c>
      <c r="BY108" s="25" t="e">
        <f aca="false">SUM(AY108:BV108)</f>
        <v>#N/A</v>
      </c>
      <c r="BZ108" s="70" t="e">
        <f aca="false">$BZ$7*$J$2*$J$5*$N108</f>
        <v>#N/A</v>
      </c>
      <c r="CA108" s="70" t="e">
        <f aca="false">$BZ$7*$J$3*$J$5*$O108</f>
        <v>#N/A</v>
      </c>
      <c r="CB108" s="70" t="e">
        <f aca="false">$CB$7*$J$2*$J$5*$N108</f>
        <v>#N/A</v>
      </c>
      <c r="CC108" s="70" t="e">
        <f aca="false">$CB$7*$J$3*$J$5*$O108</f>
        <v>#N/A</v>
      </c>
      <c r="CD108" s="70" t="e">
        <f aca="false">$CD$7*$J$2*$J$5*$N108</f>
        <v>#N/A</v>
      </c>
      <c r="CE108" s="70" t="e">
        <f aca="false">$CD$7*$J$3*$J$5*$O108</f>
        <v>#N/A</v>
      </c>
      <c r="CF108" s="131" t="e">
        <f aca="false">SUM(BZ108:CA108)</f>
        <v>#N/A</v>
      </c>
      <c r="CG108" s="383" t="e">
        <f aca="false">SUM(BZ108:CC108)</f>
        <v>#N/A</v>
      </c>
      <c r="CH108" s="131" t="e">
        <f aca="false">SUM(BZ108:CE108)</f>
        <v>#N/A</v>
      </c>
      <c r="CI108" s="70" t="e">
        <f aca="false">$CI$7*$J$2*$J$5*$AB108</f>
        <v>#N/A</v>
      </c>
      <c r="CJ108" s="70" t="e">
        <f aca="false">$CI$7*$J$3*$J$5*$AC108</f>
        <v>#N/A</v>
      </c>
      <c r="CK108" s="70" t="e">
        <f aca="false">$CK$7*$J$2*$J$5*$AB108</f>
        <v>#N/A</v>
      </c>
      <c r="CL108" s="70" t="e">
        <f aca="false">$CK$7*$J$3*$J$5*$AC108</f>
        <v>#N/A</v>
      </c>
      <c r="CM108" s="70" t="e">
        <f aca="false">$CM$7*$J$2*$J$5*$AB108</f>
        <v>#N/A</v>
      </c>
      <c r="CN108" s="70" t="e">
        <f aca="false">$CM$7*$J$3*$J$5*$AC108</f>
        <v>#N/A</v>
      </c>
      <c r="CO108" s="70" t="e">
        <f aca="false">$CO$7*$J$2*$J$5*$AB108</f>
        <v>#N/A</v>
      </c>
      <c r="CP108" s="70" t="e">
        <f aca="false">$CO$7*$J$3*$J$5*$AC108</f>
        <v>#N/A</v>
      </c>
      <c r="CQ108" s="70" t="e">
        <f aca="false">$CQ$7*$J$2*$J$5*$AB108</f>
        <v>#N/A</v>
      </c>
      <c r="CR108" s="70" t="e">
        <f aca="false">$CQ$7*$J$3*$J$5*$AC108</f>
        <v>#N/A</v>
      </c>
      <c r="CS108" s="70" t="e">
        <f aca="false">$CS$7*$J$2*$J$5*$AB108</f>
        <v>#N/A</v>
      </c>
      <c r="CT108" s="70" t="e">
        <f aca="false">$CS$7*$J$3*$J$5*$AC108</f>
        <v>#N/A</v>
      </c>
      <c r="CU108" s="70" t="e">
        <f aca="false">$CU$7*$J$2*$J$5*$AB108</f>
        <v>#N/A</v>
      </c>
      <c r="CV108" s="70" t="e">
        <f aca="false">$CU$7*$J$3*$J$5*$AC108</f>
        <v>#N/A</v>
      </c>
      <c r="CW108" s="70" t="e">
        <f aca="false">$CW$7*$J$2*$J$5*$AB108</f>
        <v>#N/A</v>
      </c>
      <c r="CX108" s="70" t="e">
        <f aca="false">$CW$7*$J$3*$J$5*$AC108</f>
        <v>#N/A</v>
      </c>
      <c r="CY108" s="70" t="e">
        <f aca="false">$CY$7*$J$2*$J$5*$AB108</f>
        <v>#N/A</v>
      </c>
      <c r="CZ108" s="70" t="e">
        <f aca="false">$CY$7*$J$3*$J$5*$AC108</f>
        <v>#N/A</v>
      </c>
      <c r="DA108" s="70" t="e">
        <f aca="false">$DA$7*$J$2*$J$5*$AB108</f>
        <v>#N/A</v>
      </c>
      <c r="DB108" s="70" t="e">
        <f aca="false">$DA$7*$J$3*$J$5*$AC108</f>
        <v>#N/A</v>
      </c>
      <c r="DC108" s="70"/>
      <c r="DD108" s="70"/>
      <c r="DE108" s="70" t="e">
        <f aca="false">$DF$7*$J$2*$J$5*$AB108</f>
        <v>#N/A</v>
      </c>
      <c r="DF108" s="70" t="e">
        <f aca="false">$DF$7*$J$3*$J$5*$AC108</f>
        <v>#N/A</v>
      </c>
      <c r="DG108" s="70" t="e">
        <f aca="false">$DG$7*$J$2*$J$5*$AB108</f>
        <v>#N/A</v>
      </c>
      <c r="DH108" s="70" t="e">
        <f aca="false">$DG$7*$J$3*$J$5*$AC108</f>
        <v>#N/A</v>
      </c>
      <c r="DI108" s="70" t="e">
        <f aca="false">$DI$7*$J$2*$J$5*$AB108</f>
        <v>#N/A</v>
      </c>
      <c r="DJ108" s="70" t="e">
        <f aca="false">$DI$7*$J$3*$J$5*$AC108</f>
        <v>#N/A</v>
      </c>
      <c r="DK108" s="70" t="e">
        <f aca="false">$DK$7*$J$2*$J$5*$AB108</f>
        <v>#N/A</v>
      </c>
      <c r="DL108" s="70" t="e">
        <f aca="false">$DK$7*$J$3*$J$5*$AC108</f>
        <v>#N/A</v>
      </c>
      <c r="DM108" s="70" t="e">
        <f aca="false">$DM$7*$J$2*$J$5*$AB108</f>
        <v>#N/A</v>
      </c>
      <c r="DN108" s="70" t="e">
        <f aca="false">$DM$7*$J$3*$J$5*$AC108</f>
        <v>#N/A</v>
      </c>
      <c r="DO108" s="70" t="e">
        <f aca="false">$DO$7*$J$2*$J$5*$AB108</f>
        <v>#N/A</v>
      </c>
      <c r="DP108" s="70" t="e">
        <f aca="false">$DO$7*$J$3*$J$5*$AC108</f>
        <v>#N/A</v>
      </c>
      <c r="DQ108" s="70" t="e">
        <f aca="false">$DQ$7*$J$2*$J$5*$AB108</f>
        <v>#N/A</v>
      </c>
      <c r="DR108" s="70" t="e">
        <f aca="false">$DQ$7*$J$3*$J$5*$AC108</f>
        <v>#N/A</v>
      </c>
      <c r="DS108" s="131" t="e">
        <f aca="false">SUM(CI108:CR108,CW108:CX108,DG108:DH108)</f>
        <v>#N/A</v>
      </c>
      <c r="DT108" s="25" t="e">
        <f aca="false">SUM(CI108:CZ108,DC108:DL108)</f>
        <v>#N/A</v>
      </c>
      <c r="DU108" s="131" t="e">
        <f aca="false">SUM(CI108:DR108)</f>
        <v>#N/A</v>
      </c>
      <c r="DZ108" s="70" t="e">
        <f aca="false">$DZ$7*$J$2*$J$5*$AB108</f>
        <v>#N/A</v>
      </c>
      <c r="EA108" s="70" t="e">
        <f aca="false">$DZ$7*$J$3*$J$5*$AC108</f>
        <v>#N/A</v>
      </c>
      <c r="EB108" s="70" t="e">
        <f aca="false">$EB$7*$J$2*$J$5*$AB108</f>
        <v>#N/A</v>
      </c>
      <c r="EC108" s="70" t="e">
        <f aca="false">$EB$7*$J$3*$J$5*$AC108</f>
        <v>#N/A</v>
      </c>
      <c r="ED108" s="70" t="e">
        <f aca="false">$ED$7*$J$2*$J$5*$AB108</f>
        <v>#N/A</v>
      </c>
      <c r="EE108" s="70" t="e">
        <f aca="false">$ED$7*$J$3*$J$5*$AC108</f>
        <v>#N/A</v>
      </c>
      <c r="EF108" s="70" t="e">
        <f aca="false">$EF$7*$J$2*$J$5*$AB108</f>
        <v>#N/A</v>
      </c>
      <c r="EG108" s="70" t="e">
        <f aca="false">$EF$7*$J$3*$J$5*$AC108</f>
        <v>#N/A</v>
      </c>
      <c r="EH108" s="70" t="e">
        <f aca="false">$EH$7*$J$2*$J$5*$AB108</f>
        <v>#N/A</v>
      </c>
      <c r="EI108" s="70" t="e">
        <f aca="false">$EH$7*$J$3*$J$5*$AC108</f>
        <v>#N/A</v>
      </c>
      <c r="EJ108" s="70" t="e">
        <f aca="false">$EJ$7*$J$2*$J$5*$AB108</f>
        <v>#N/A</v>
      </c>
      <c r="EK108" s="70" t="e">
        <f aca="false">$EJ$7*$J$3*$J$5*$AC108</f>
        <v>#N/A</v>
      </c>
      <c r="EL108" s="70" t="e">
        <f aca="false">$EL$7*$J$2*$J$5*$AB108</f>
        <v>#N/A</v>
      </c>
      <c r="EM108" s="70" t="e">
        <f aca="false">$EL$7*$J$3*$J$5*$AC108</f>
        <v>#N/A</v>
      </c>
      <c r="EN108" s="131" t="e">
        <f aca="false">SUM(EB108:EC108)</f>
        <v>#N/A</v>
      </c>
      <c r="EO108" s="25" t="e">
        <f aca="false">SUM(EB108:EE108,EJ108:EM108)</f>
        <v>#N/A</v>
      </c>
      <c r="EP108" s="25" t="e">
        <f aca="false">SUM(DZ108:EM108)</f>
        <v>#N/A</v>
      </c>
    </row>
    <row r="109" customFormat="false" ht="11.25" hidden="false" customHeight="false" outlineLevel="0" collapsed="false">
      <c r="A109" s="51" t="e">
        <f aca="false">VLOOKUP($D109,Curves!$A$2:$I$1700,9)</f>
        <v>#N/A</v>
      </c>
      <c r="B109" s="83" t="e">
        <f aca="false">(1+($A109/2))^(-2*($D109-$A$1)/365.25)</f>
        <v>#N/A</v>
      </c>
      <c r="C109" s="83" t="n">
        <f aca="false">D110-D109</f>
        <v>30</v>
      </c>
      <c r="D109" s="374" t="n">
        <v>39965</v>
      </c>
      <c r="E109" s="375" t="e">
        <f aca="false">VLOOKUP($D109,Curves!$A$2:$H$1700,2)*$B109</f>
        <v>#N/A</v>
      </c>
      <c r="F109" s="51" t="e">
        <f aca="false">VLOOKUP($D109,Curves!$A$2:$H$1700,3)*$B109</f>
        <v>#N/A</v>
      </c>
      <c r="G109" s="51" t="e">
        <f aca="false">VLOOKUP($D109,Curves!$A$2:$H$1700,7)*$B109</f>
        <v>#N/A</v>
      </c>
      <c r="H109" s="51" t="e">
        <f aca="false">VLOOKUP($D109,Curves!$A$2:$H$1700,5)*$B109</f>
        <v>#N/A</v>
      </c>
      <c r="I109" s="51" t="e">
        <f aca="false">VLOOKUP($D109,Curves!$A$2:$H$1700,4)*$B109</f>
        <v>#N/A</v>
      </c>
      <c r="J109" s="376" t="e">
        <f aca="false">VLOOKUP($D109,Curves!$A$2:$H$1700,8)*$B109</f>
        <v>#N/A</v>
      </c>
      <c r="K109" s="51" t="e">
        <f aca="false">($E109+$I109)*$J$5+$J$4</f>
        <v>#N/A</v>
      </c>
      <c r="L109" s="377" t="e">
        <f aca="false">VLOOKUP($D109,Curves!$N$2:$T$2600,2)*$B109</f>
        <v>#N/A</v>
      </c>
      <c r="M109" s="241" t="e">
        <f aca="false">VLOOKUP($D109,Curves!$N$2:$T$2600,3)*$B109</f>
        <v>#N/A</v>
      </c>
      <c r="N109" s="378" t="e">
        <f aca="false">IF($K109&lt;$L109,1,0)</f>
        <v>#N/A</v>
      </c>
      <c r="O109" s="379" t="e">
        <f aca="false">IF($K109&lt;$M109,1,0)</f>
        <v>#N/A</v>
      </c>
      <c r="P109" s="375" t="e">
        <f aca="false">($E109+J109)*$J$5+$J$4</f>
        <v>#N/A</v>
      </c>
      <c r="Q109" s="377" t="e">
        <f aca="false">VLOOKUP($D109,Curves!$N$2:$T$2600,4)*$B109</f>
        <v>#N/A</v>
      </c>
      <c r="R109" s="241" t="e">
        <f aca="false">VLOOKUP($D109,Curves!$N$2:$T$2600,5)*$B109</f>
        <v>#N/A</v>
      </c>
      <c r="S109" s="378" t="e">
        <f aca="false">IF($P109&lt;$Q109,1,0)</f>
        <v>#N/A</v>
      </c>
      <c r="T109" s="379" t="e">
        <f aca="false">IF($P109&lt;$R109,1,0)</f>
        <v>#N/A</v>
      </c>
      <c r="U109" s="380" t="e">
        <f aca="false">($E109+G109)*$J$5+$J$4</f>
        <v>#N/A</v>
      </c>
      <c r="V109" s="380" t="e">
        <f aca="false">($E109+H109)*$J$5+$J$4</f>
        <v>#N/A</v>
      </c>
      <c r="W109" s="380" t="e">
        <f aca="false">($E109+I109)*$J$5+$J$4</f>
        <v>#N/A</v>
      </c>
      <c r="X109" s="269" t="e">
        <f aca="false">VLOOKUP($D109,[5]CurveFetch!$D$8:$S$13000,16,0)*$B109</f>
        <v>#N/A</v>
      </c>
      <c r="Y109" s="241" t="e">
        <f aca="false">VLOOKUP($D109,Curves!$N$2:$T$2600,7)*$B109</f>
        <v>#N/A</v>
      </c>
      <c r="Z109" s="381" t="e">
        <f aca="false">IF($U109&lt;$X109,1,0)</f>
        <v>#N/A</v>
      </c>
      <c r="AA109" s="378" t="e">
        <f aca="false">IF($U109&lt;$Y109,1,0)</f>
        <v>#N/A</v>
      </c>
      <c r="AB109" s="378" t="e">
        <f aca="false">IF($V109&lt;$X109,1,0)</f>
        <v>#N/A</v>
      </c>
      <c r="AC109" s="378" t="e">
        <f aca="false">IF($V109&lt;$X109,1,0)</f>
        <v>#N/A</v>
      </c>
      <c r="AD109" s="378" t="e">
        <f aca="false">IF($W109&lt;$X109,1,0)</f>
        <v>#N/A</v>
      </c>
      <c r="AE109" s="379" t="e">
        <f aca="false">IF($W109&lt;$Y109,1,0)</f>
        <v>#N/A</v>
      </c>
      <c r="AF109" s="70" t="e">
        <f aca="false">$AF$7*$J$2*$J$5*$N109</f>
        <v>#N/A</v>
      </c>
      <c r="AG109" s="70" t="e">
        <f aca="false">$AF$7*$J$2*$J$5*$O109</f>
        <v>#N/A</v>
      </c>
      <c r="AH109" s="70" t="e">
        <f aca="false">$AH$7*$J$2*$J$5*$N109</f>
        <v>#N/A</v>
      </c>
      <c r="AI109" s="70" t="e">
        <f aca="false">$AH$7*$J$2*$J$5*$O109</f>
        <v>#N/A</v>
      </c>
      <c r="AJ109" s="70" t="e">
        <f aca="false">$AJ$7*$J$2*$J$5*$N109</f>
        <v>#N/A</v>
      </c>
      <c r="AK109" s="70" t="e">
        <f aca="false">$AJ$7*$J$2*$J$5*$O109</f>
        <v>#N/A</v>
      </c>
      <c r="AL109" s="70" t="e">
        <f aca="false">$AL$7*$J$2*$J$5*$N109</f>
        <v>#N/A</v>
      </c>
      <c r="AM109" s="70" t="e">
        <f aca="false">$AL$7*$J$3*$J$5*$O109</f>
        <v>#N/A</v>
      </c>
      <c r="AN109" s="70" t="e">
        <f aca="false">$AN$7*$J$2*$J$5*$N109</f>
        <v>#N/A</v>
      </c>
      <c r="AO109" s="70" t="e">
        <f aca="false">$AN$7*$J$3*$J$5*$O109</f>
        <v>#N/A</v>
      </c>
      <c r="AP109" s="70" t="e">
        <f aca="false">$AP$7*$J$2*$J$5*$N109</f>
        <v>#N/A</v>
      </c>
      <c r="AQ109" s="70" t="e">
        <f aca="false">$AN$7*$J$3*$J$5*$O109</f>
        <v>#N/A</v>
      </c>
      <c r="AR109" s="70" t="e">
        <f aca="false">$AR$7*$J$2*$J$5*$N109</f>
        <v>#N/A</v>
      </c>
      <c r="AS109" s="70" t="e">
        <f aca="false">$AR$7*$J$3*$J$5*$O109</f>
        <v>#N/A</v>
      </c>
      <c r="AT109" s="70" t="e">
        <f aca="false">$AT$7*$J$2*$J$5*$N109</f>
        <v>#N/A</v>
      </c>
      <c r="AU109" s="70" t="e">
        <f aca="false">$AT$7*$J$3*$J$5*$O109</f>
        <v>#N/A</v>
      </c>
      <c r="AV109" s="131" t="e">
        <f aca="false">SUM(AF109:AG109,AL109:AM109,AP109:AQ109)</f>
        <v>#N/A</v>
      </c>
      <c r="AW109" s="158" t="e">
        <f aca="false">SUM(AF109:AM109,AP109:AU109)</f>
        <v>#N/A</v>
      </c>
      <c r="AX109" s="131" t="e">
        <f aca="false">SUM(AF109:AU109)</f>
        <v>#N/A</v>
      </c>
      <c r="AY109" s="70" t="e">
        <f aca="false">$AY$7*$J$2*$J$5*$S109</f>
        <v>#N/A</v>
      </c>
      <c r="AZ109" s="70" t="e">
        <f aca="false">$AY$7*$J$3*$J$5*$T109</f>
        <v>#N/A</v>
      </c>
      <c r="BA109" s="70" t="e">
        <f aca="false">$BA$7*$J$2*$J$5*$S109</f>
        <v>#N/A</v>
      </c>
      <c r="BB109" s="70" t="e">
        <f aca="false">$BA$7*$J$3*$J$5*$T109</f>
        <v>#N/A</v>
      </c>
      <c r="BC109" s="70" t="e">
        <f aca="false">$BC$7*$J$2*$J$5*$S109</f>
        <v>#N/A</v>
      </c>
      <c r="BD109" s="70" t="e">
        <f aca="false">$BC$7*$J$3*$J$5*$T109</f>
        <v>#N/A</v>
      </c>
      <c r="BE109" s="70" t="e">
        <f aca="false">$BE$7*$J$2*$J$5*$S109</f>
        <v>#N/A</v>
      </c>
      <c r="BF109" s="70" t="e">
        <f aca="false">$BE$7*$J$3*$J$5*$T109</f>
        <v>#N/A</v>
      </c>
      <c r="BG109" s="70" t="e">
        <f aca="false">$BG$7*$J$2*$J$5*$S109</f>
        <v>#N/A</v>
      </c>
      <c r="BH109" s="70" t="e">
        <f aca="false">$BG$7*$J$3*$J$5*$T109</f>
        <v>#N/A</v>
      </c>
      <c r="BI109" s="70" t="e">
        <f aca="false">$BI$7*$J$2*$J$5*$S109</f>
        <v>#N/A</v>
      </c>
      <c r="BJ109" s="70" t="e">
        <f aca="false">$BI$7*$J$3*$J$5*$T109</f>
        <v>#N/A</v>
      </c>
      <c r="BK109" s="70" t="e">
        <f aca="false">$BK$7*$J$2*$J$5*$S109</f>
        <v>#N/A</v>
      </c>
      <c r="BL109" s="70" t="e">
        <f aca="false">$BK$7*$J$3*$J$5*$T109</f>
        <v>#N/A</v>
      </c>
      <c r="BM109" s="70" t="e">
        <f aca="false">$BM$7*$J$2*$J$5*$S109</f>
        <v>#N/A</v>
      </c>
      <c r="BN109" s="70" t="e">
        <f aca="false">$BM$7*$J$3*$J$5*$T109</f>
        <v>#N/A</v>
      </c>
      <c r="BO109" s="70" t="e">
        <f aca="false">$BO$7*$J$2*$J$5*$S109</f>
        <v>#N/A</v>
      </c>
      <c r="BP109" s="70" t="e">
        <f aca="false">$BO$7*$J$3*$J$5*$T109</f>
        <v>#N/A</v>
      </c>
      <c r="BQ109" s="70" t="e">
        <f aca="false">$BQ$7*$J$2*$J$5*$S109</f>
        <v>#N/A</v>
      </c>
      <c r="BR109" s="70" t="e">
        <f aca="false">$BQ$7*$J$3*$J$5*$T109</f>
        <v>#N/A</v>
      </c>
      <c r="BS109" s="70" t="e">
        <f aca="false">$BS$7*$J$2*$J$5*$S109</f>
        <v>#N/A</v>
      </c>
      <c r="BT109" s="70" t="e">
        <f aca="false">$BS$7*$J$3*$J$5*$T109</f>
        <v>#N/A</v>
      </c>
      <c r="BU109" s="70" t="e">
        <f aca="false">$BU$7*$J$2*$J$5*$S109</f>
        <v>#N/A</v>
      </c>
      <c r="BV109" s="70" t="e">
        <f aca="false">$BU$7*$J$3*$J$5*$T109</f>
        <v>#N/A</v>
      </c>
      <c r="BW109" s="382" t="e">
        <f aca="false">SUM(AY109:BF109,BI109:BL109)</f>
        <v>#N/A</v>
      </c>
      <c r="BX109" s="383" t="e">
        <f aca="false">SUM(AY109:BF109,BI109:BL109,BS109:BV109)</f>
        <v>#N/A</v>
      </c>
      <c r="BY109" s="25" t="e">
        <f aca="false">SUM(AY109:BV109)</f>
        <v>#N/A</v>
      </c>
      <c r="BZ109" s="70" t="e">
        <f aca="false">$BZ$7*$J$2*$J$5*$N109</f>
        <v>#N/A</v>
      </c>
      <c r="CA109" s="70" t="e">
        <f aca="false">$BZ$7*$J$3*$J$5*$O109</f>
        <v>#N/A</v>
      </c>
      <c r="CB109" s="70" t="e">
        <f aca="false">$CB$7*$J$2*$J$5*$N109</f>
        <v>#N/A</v>
      </c>
      <c r="CC109" s="70" t="e">
        <f aca="false">$CB$7*$J$3*$J$5*$O109</f>
        <v>#N/A</v>
      </c>
      <c r="CD109" s="70" t="e">
        <f aca="false">$CD$7*$J$2*$J$5*$N109</f>
        <v>#N/A</v>
      </c>
      <c r="CE109" s="70" t="e">
        <f aca="false">$CD$7*$J$3*$J$5*$O109</f>
        <v>#N/A</v>
      </c>
      <c r="CF109" s="131" t="e">
        <f aca="false">SUM(BZ109:CA109)</f>
        <v>#N/A</v>
      </c>
      <c r="CG109" s="383" t="e">
        <f aca="false">SUM(BZ109:CC109)</f>
        <v>#N/A</v>
      </c>
      <c r="CH109" s="131" t="e">
        <f aca="false">SUM(BZ109:CE109)</f>
        <v>#N/A</v>
      </c>
      <c r="CI109" s="70" t="e">
        <f aca="false">$CI$7*$J$2*$J$5*$AB109</f>
        <v>#N/A</v>
      </c>
      <c r="CJ109" s="70" t="e">
        <f aca="false">$CI$7*$J$3*$J$5*$AC109</f>
        <v>#N/A</v>
      </c>
      <c r="CK109" s="70" t="e">
        <f aca="false">$CK$7*$J$2*$J$5*$AB109</f>
        <v>#N/A</v>
      </c>
      <c r="CL109" s="70" t="e">
        <f aca="false">$CK$7*$J$3*$J$5*$AC109</f>
        <v>#N/A</v>
      </c>
      <c r="CM109" s="70" t="e">
        <f aca="false">$CM$7*$J$2*$J$5*$AB109</f>
        <v>#N/A</v>
      </c>
      <c r="CN109" s="70" t="e">
        <f aca="false">$CM$7*$J$3*$J$5*$AC109</f>
        <v>#N/A</v>
      </c>
      <c r="CO109" s="70" t="e">
        <f aca="false">$CO$7*$J$2*$J$5*$AB109</f>
        <v>#N/A</v>
      </c>
      <c r="CP109" s="70" t="e">
        <f aca="false">$CO$7*$J$3*$J$5*$AC109</f>
        <v>#N/A</v>
      </c>
      <c r="CQ109" s="70" t="e">
        <f aca="false">$CQ$7*$J$2*$J$5*$AB109</f>
        <v>#N/A</v>
      </c>
      <c r="CR109" s="70" t="e">
        <f aca="false">$CQ$7*$J$3*$J$5*$AC109</f>
        <v>#N/A</v>
      </c>
      <c r="CS109" s="70" t="e">
        <f aca="false">$CS$7*$J$2*$J$5*$AB109</f>
        <v>#N/A</v>
      </c>
      <c r="CT109" s="70" t="e">
        <f aca="false">$CS$7*$J$3*$J$5*$AC109</f>
        <v>#N/A</v>
      </c>
      <c r="CU109" s="70" t="e">
        <f aca="false">$CU$7*$J$2*$J$5*$AB109</f>
        <v>#N/A</v>
      </c>
      <c r="CV109" s="70" t="e">
        <f aca="false">$CU$7*$J$3*$J$5*$AC109</f>
        <v>#N/A</v>
      </c>
      <c r="CW109" s="70" t="e">
        <f aca="false">$CW$7*$J$2*$J$5*$AB109</f>
        <v>#N/A</v>
      </c>
      <c r="CX109" s="70" t="e">
        <f aca="false">$CW$7*$J$3*$J$5*$AC109</f>
        <v>#N/A</v>
      </c>
      <c r="CY109" s="70" t="e">
        <f aca="false">$CY$7*$J$2*$J$5*$AB109</f>
        <v>#N/A</v>
      </c>
      <c r="CZ109" s="70" t="e">
        <f aca="false">$CY$7*$J$3*$J$5*$AC109</f>
        <v>#N/A</v>
      </c>
      <c r="DA109" s="70" t="e">
        <f aca="false">$DA$7*$J$2*$J$5*$AB109</f>
        <v>#N/A</v>
      </c>
      <c r="DB109" s="70" t="e">
        <f aca="false">$DA$7*$J$3*$J$5*$AC109</f>
        <v>#N/A</v>
      </c>
      <c r="DC109" s="70"/>
      <c r="DD109" s="70"/>
      <c r="DE109" s="70" t="e">
        <f aca="false">$DF$7*$J$2*$J$5*$AB109</f>
        <v>#N/A</v>
      </c>
      <c r="DF109" s="70" t="e">
        <f aca="false">$DF$7*$J$3*$J$5*$AC109</f>
        <v>#N/A</v>
      </c>
      <c r="DG109" s="70" t="e">
        <f aca="false">$DG$7*$J$2*$J$5*$AB109</f>
        <v>#N/A</v>
      </c>
      <c r="DH109" s="70" t="e">
        <f aca="false">$DG$7*$J$3*$J$5*$AC109</f>
        <v>#N/A</v>
      </c>
      <c r="DI109" s="70" t="e">
        <f aca="false">$DI$7*$J$2*$J$5*$AB109</f>
        <v>#N/A</v>
      </c>
      <c r="DJ109" s="70" t="e">
        <f aca="false">$DI$7*$J$3*$J$5*$AC109</f>
        <v>#N/A</v>
      </c>
      <c r="DK109" s="70" t="e">
        <f aca="false">$DK$7*$J$2*$J$5*$AB109</f>
        <v>#N/A</v>
      </c>
      <c r="DL109" s="70" t="e">
        <f aca="false">$DK$7*$J$3*$J$5*$AC109</f>
        <v>#N/A</v>
      </c>
      <c r="DM109" s="70" t="e">
        <f aca="false">$DM$7*$J$2*$J$5*$AB109</f>
        <v>#N/A</v>
      </c>
      <c r="DN109" s="70" t="e">
        <f aca="false">$DM$7*$J$3*$J$5*$AC109</f>
        <v>#N/A</v>
      </c>
      <c r="DO109" s="70" t="e">
        <f aca="false">$DO$7*$J$2*$J$5*$AB109</f>
        <v>#N/A</v>
      </c>
      <c r="DP109" s="70" t="e">
        <f aca="false">$DO$7*$J$3*$J$5*$AC109</f>
        <v>#N/A</v>
      </c>
      <c r="DQ109" s="70" t="e">
        <f aca="false">$DQ$7*$J$2*$J$5*$AB109</f>
        <v>#N/A</v>
      </c>
      <c r="DR109" s="70" t="e">
        <f aca="false">$DQ$7*$J$3*$J$5*$AC109</f>
        <v>#N/A</v>
      </c>
      <c r="DS109" s="131" t="e">
        <f aca="false">SUM(CI109:CR109,CW109:CX109,DG109:DH109)</f>
        <v>#N/A</v>
      </c>
      <c r="DT109" s="25" t="e">
        <f aca="false">SUM(CI109:CZ109,DC109:DL109)</f>
        <v>#N/A</v>
      </c>
      <c r="DU109" s="131" t="e">
        <f aca="false">SUM(CI109:DR109)</f>
        <v>#N/A</v>
      </c>
      <c r="DZ109" s="70" t="e">
        <f aca="false">$DZ$7*$J$2*$J$5*$AB109</f>
        <v>#N/A</v>
      </c>
      <c r="EA109" s="70" t="e">
        <f aca="false">$DZ$7*$J$3*$J$5*$AC109</f>
        <v>#N/A</v>
      </c>
      <c r="EB109" s="70" t="e">
        <f aca="false">$EB$7*$J$2*$J$5*$AB109</f>
        <v>#N/A</v>
      </c>
      <c r="EC109" s="70" t="e">
        <f aca="false">$EB$7*$J$3*$J$5*$AC109</f>
        <v>#N/A</v>
      </c>
      <c r="ED109" s="70" t="e">
        <f aca="false">$ED$7*$J$2*$J$5*$AB109</f>
        <v>#N/A</v>
      </c>
      <c r="EE109" s="70" t="e">
        <f aca="false">$ED$7*$J$3*$J$5*$AC109</f>
        <v>#N/A</v>
      </c>
      <c r="EF109" s="70" t="e">
        <f aca="false">$EF$7*$J$2*$J$5*$AB109</f>
        <v>#N/A</v>
      </c>
      <c r="EG109" s="70" t="e">
        <f aca="false">$EF$7*$J$3*$J$5*$AC109</f>
        <v>#N/A</v>
      </c>
      <c r="EH109" s="70" t="e">
        <f aca="false">$EH$7*$J$2*$J$5*$AB109</f>
        <v>#N/A</v>
      </c>
      <c r="EI109" s="70" t="e">
        <f aca="false">$EH$7*$J$3*$J$5*$AC109</f>
        <v>#N/A</v>
      </c>
      <c r="EJ109" s="70" t="e">
        <f aca="false">$EJ$7*$J$2*$J$5*$AB109</f>
        <v>#N/A</v>
      </c>
      <c r="EK109" s="70" t="e">
        <f aca="false">$EJ$7*$J$3*$J$5*$AC109</f>
        <v>#N/A</v>
      </c>
      <c r="EL109" s="70" t="e">
        <f aca="false">$EL$7*$J$2*$J$5*$AB109</f>
        <v>#N/A</v>
      </c>
      <c r="EM109" s="70" t="e">
        <f aca="false">$EL$7*$J$3*$J$5*$AC109</f>
        <v>#N/A</v>
      </c>
      <c r="EN109" s="131" t="e">
        <f aca="false">SUM(EB109:EC109)</f>
        <v>#N/A</v>
      </c>
      <c r="EO109" s="25" t="e">
        <f aca="false">SUM(EB109:EE109,EJ109:EM109)</f>
        <v>#N/A</v>
      </c>
      <c r="EP109" s="25" t="e">
        <f aca="false">SUM(DZ109:EM109)</f>
        <v>#N/A</v>
      </c>
    </row>
    <row r="110" customFormat="false" ht="11.25" hidden="false" customHeight="false" outlineLevel="0" collapsed="false">
      <c r="A110" s="51" t="e">
        <f aca="false">VLOOKUP($D110,Curves!$A$2:$I$1700,9)</f>
        <v>#N/A</v>
      </c>
      <c r="B110" s="83" t="e">
        <f aca="false">(1+($A110/2))^(-2*($D110-$A$1)/365.25)</f>
        <v>#N/A</v>
      </c>
      <c r="C110" s="83" t="n">
        <f aca="false">D111-D110</f>
        <v>31</v>
      </c>
      <c r="D110" s="374" t="n">
        <v>39995</v>
      </c>
      <c r="E110" s="375" t="e">
        <f aca="false">VLOOKUP($D110,Curves!$A$2:$H$1700,2)*$B110</f>
        <v>#N/A</v>
      </c>
      <c r="F110" s="51" t="e">
        <f aca="false">VLOOKUP($D110,Curves!$A$2:$H$1700,3)*$B110</f>
        <v>#N/A</v>
      </c>
      <c r="G110" s="51" t="e">
        <f aca="false">VLOOKUP($D110,Curves!$A$2:$H$1700,7)*$B110</f>
        <v>#N/A</v>
      </c>
      <c r="H110" s="51" t="e">
        <f aca="false">VLOOKUP($D110,Curves!$A$2:$H$1700,5)*$B110</f>
        <v>#N/A</v>
      </c>
      <c r="I110" s="51" t="e">
        <f aca="false">VLOOKUP($D110,Curves!$A$2:$H$1700,4)*$B110</f>
        <v>#N/A</v>
      </c>
      <c r="J110" s="376" t="e">
        <f aca="false">VLOOKUP($D110,Curves!$A$2:$H$1700,8)*$B110</f>
        <v>#N/A</v>
      </c>
      <c r="K110" s="51" t="e">
        <f aca="false">($E110+$I110)*$J$5+$J$4</f>
        <v>#N/A</v>
      </c>
      <c r="L110" s="377" t="e">
        <f aca="false">VLOOKUP($D110,Curves!$N$2:$T$2600,2)*$B110</f>
        <v>#N/A</v>
      </c>
      <c r="M110" s="241" t="e">
        <f aca="false">VLOOKUP($D110,Curves!$N$2:$T$2600,3)*$B110</f>
        <v>#N/A</v>
      </c>
      <c r="N110" s="378" t="e">
        <f aca="false">IF($K110&lt;$L110,1,0)</f>
        <v>#N/A</v>
      </c>
      <c r="O110" s="379" t="e">
        <f aca="false">IF($K110&lt;$M110,1,0)</f>
        <v>#N/A</v>
      </c>
      <c r="P110" s="375" t="e">
        <f aca="false">($E110+J110)*$J$5+$J$4</f>
        <v>#N/A</v>
      </c>
      <c r="Q110" s="377" t="e">
        <f aca="false">VLOOKUP($D110,Curves!$N$2:$T$2600,4)*$B110</f>
        <v>#N/A</v>
      </c>
      <c r="R110" s="241" t="e">
        <f aca="false">VLOOKUP($D110,Curves!$N$2:$T$2600,5)*$B110</f>
        <v>#N/A</v>
      </c>
      <c r="S110" s="378" t="e">
        <f aca="false">IF($P110&lt;$Q110,1,0)</f>
        <v>#N/A</v>
      </c>
      <c r="T110" s="379" t="e">
        <f aca="false">IF($P110&lt;$R110,1,0)</f>
        <v>#N/A</v>
      </c>
      <c r="U110" s="380" t="e">
        <f aca="false">($E110+G110)*$J$5+$J$4</f>
        <v>#N/A</v>
      </c>
      <c r="V110" s="380" t="e">
        <f aca="false">($E110+H110)*$J$5+$J$4</f>
        <v>#N/A</v>
      </c>
      <c r="W110" s="380" t="e">
        <f aca="false">($E110+I110)*$J$5+$J$4</f>
        <v>#N/A</v>
      </c>
      <c r="X110" s="269" t="e">
        <f aca="false">VLOOKUP($D110,[5]CurveFetch!$D$8:$S$13000,16,0)*$B110</f>
        <v>#N/A</v>
      </c>
      <c r="Y110" s="241" t="e">
        <f aca="false">VLOOKUP($D110,Curves!$N$2:$T$2600,7)*$B110</f>
        <v>#N/A</v>
      </c>
      <c r="Z110" s="381" t="e">
        <f aca="false">IF($U110&lt;$X110,1,0)</f>
        <v>#N/A</v>
      </c>
      <c r="AA110" s="378" t="e">
        <f aca="false">IF($U110&lt;$Y110,1,0)</f>
        <v>#N/A</v>
      </c>
      <c r="AB110" s="378" t="e">
        <f aca="false">IF($V110&lt;$X110,1,0)</f>
        <v>#N/A</v>
      </c>
      <c r="AC110" s="378" t="e">
        <f aca="false">IF($V110&lt;$X110,1,0)</f>
        <v>#N/A</v>
      </c>
      <c r="AD110" s="378" t="e">
        <f aca="false">IF($W110&lt;$X110,1,0)</f>
        <v>#N/A</v>
      </c>
      <c r="AE110" s="379" t="e">
        <f aca="false">IF($W110&lt;$Y110,1,0)</f>
        <v>#N/A</v>
      </c>
      <c r="AF110" s="70" t="e">
        <f aca="false">$AF$7*$J$2*$J$5*$N110</f>
        <v>#N/A</v>
      </c>
      <c r="AG110" s="70" t="e">
        <f aca="false">$AF$7*$J$2*$J$5*$O110</f>
        <v>#N/A</v>
      </c>
      <c r="AH110" s="70" t="e">
        <f aca="false">$AH$7*$J$2*$J$5*$N110</f>
        <v>#N/A</v>
      </c>
      <c r="AI110" s="70" t="e">
        <f aca="false">$AH$7*$J$2*$J$5*$O110</f>
        <v>#N/A</v>
      </c>
      <c r="AJ110" s="70" t="e">
        <f aca="false">$AJ$7*$J$2*$J$5*$N110</f>
        <v>#N/A</v>
      </c>
      <c r="AK110" s="70" t="e">
        <f aca="false">$AJ$7*$J$2*$J$5*$O110</f>
        <v>#N/A</v>
      </c>
      <c r="AL110" s="70" t="e">
        <f aca="false">$AL$7*$J$2*$J$5*$N110</f>
        <v>#N/A</v>
      </c>
      <c r="AM110" s="70" t="e">
        <f aca="false">$AL$7*$J$3*$J$5*$O110</f>
        <v>#N/A</v>
      </c>
      <c r="AN110" s="70" t="e">
        <f aca="false">$AN$7*$J$2*$J$5*$N110</f>
        <v>#N/A</v>
      </c>
      <c r="AO110" s="70" t="e">
        <f aca="false">$AN$7*$J$3*$J$5*$O110</f>
        <v>#N/A</v>
      </c>
      <c r="AP110" s="70" t="e">
        <f aca="false">$AP$7*$J$2*$J$5*$N110</f>
        <v>#N/A</v>
      </c>
      <c r="AQ110" s="70" t="e">
        <f aca="false">$AN$7*$J$3*$J$5*$O110</f>
        <v>#N/A</v>
      </c>
      <c r="AR110" s="70" t="e">
        <f aca="false">$AR$7*$J$2*$J$5*$N110</f>
        <v>#N/A</v>
      </c>
      <c r="AS110" s="70" t="e">
        <f aca="false">$AR$7*$J$3*$J$5*$O110</f>
        <v>#N/A</v>
      </c>
      <c r="AT110" s="70" t="e">
        <f aca="false">$AT$7*$J$2*$J$5*$N110</f>
        <v>#N/A</v>
      </c>
      <c r="AU110" s="70" t="e">
        <f aca="false">$AT$7*$J$3*$J$5*$O110</f>
        <v>#N/A</v>
      </c>
      <c r="AV110" s="131" t="e">
        <f aca="false">SUM(AF110:AG110,AL110:AM110,AP110:AQ110)</f>
        <v>#N/A</v>
      </c>
      <c r="AW110" s="158" t="e">
        <f aca="false">SUM(AF110:AM110,AP110:AU110)</f>
        <v>#N/A</v>
      </c>
      <c r="AX110" s="131" t="e">
        <f aca="false">SUM(AF110:AU110)</f>
        <v>#N/A</v>
      </c>
      <c r="AY110" s="70" t="e">
        <f aca="false">$AY$7*$J$2*$J$5*$S110</f>
        <v>#N/A</v>
      </c>
      <c r="AZ110" s="70" t="e">
        <f aca="false">$AY$7*$J$3*$J$5*$T110</f>
        <v>#N/A</v>
      </c>
      <c r="BA110" s="70" t="e">
        <f aca="false">$BA$7*$J$2*$J$5*$S110</f>
        <v>#N/A</v>
      </c>
      <c r="BB110" s="70" t="e">
        <f aca="false">$BA$7*$J$3*$J$5*$T110</f>
        <v>#N/A</v>
      </c>
      <c r="BC110" s="70" t="e">
        <f aca="false">$BC$7*$J$2*$J$5*$S110</f>
        <v>#N/A</v>
      </c>
      <c r="BD110" s="70" t="e">
        <f aca="false">$BC$7*$J$3*$J$5*$T110</f>
        <v>#N/A</v>
      </c>
      <c r="BE110" s="70" t="e">
        <f aca="false">$BE$7*$J$2*$J$5*$S110</f>
        <v>#N/A</v>
      </c>
      <c r="BF110" s="70" t="e">
        <f aca="false">$BE$7*$J$3*$J$5*$T110</f>
        <v>#N/A</v>
      </c>
      <c r="BG110" s="70" t="e">
        <f aca="false">$BG$7*$J$2*$J$5*$S110</f>
        <v>#N/A</v>
      </c>
      <c r="BH110" s="70" t="e">
        <f aca="false">$BG$7*$J$3*$J$5*$T110</f>
        <v>#N/A</v>
      </c>
      <c r="BI110" s="70" t="e">
        <f aca="false">$BI$7*$J$2*$J$5*$S110</f>
        <v>#N/A</v>
      </c>
      <c r="BJ110" s="70" t="e">
        <f aca="false">$BI$7*$J$3*$J$5*$T110</f>
        <v>#N/A</v>
      </c>
      <c r="BK110" s="70" t="e">
        <f aca="false">$BK$7*$J$2*$J$5*$S110</f>
        <v>#N/A</v>
      </c>
      <c r="BL110" s="70" t="e">
        <f aca="false">$BK$7*$J$3*$J$5*$T110</f>
        <v>#N/A</v>
      </c>
      <c r="BM110" s="70" t="e">
        <f aca="false">$BM$7*$J$2*$J$5*$S110</f>
        <v>#N/A</v>
      </c>
      <c r="BN110" s="70" t="e">
        <f aca="false">$BM$7*$J$3*$J$5*$T110</f>
        <v>#N/A</v>
      </c>
      <c r="BO110" s="70" t="e">
        <f aca="false">$BO$7*$J$2*$J$5*$S110</f>
        <v>#N/A</v>
      </c>
      <c r="BP110" s="70" t="e">
        <f aca="false">$BO$7*$J$3*$J$5*$T110</f>
        <v>#N/A</v>
      </c>
      <c r="BQ110" s="70" t="e">
        <f aca="false">$BQ$7*$J$2*$J$5*$S110</f>
        <v>#N/A</v>
      </c>
      <c r="BR110" s="70" t="e">
        <f aca="false">$BQ$7*$J$3*$J$5*$T110</f>
        <v>#N/A</v>
      </c>
      <c r="BS110" s="70" t="e">
        <f aca="false">$BS$7*$J$2*$J$5*$S110</f>
        <v>#N/A</v>
      </c>
      <c r="BT110" s="70" t="e">
        <f aca="false">$BS$7*$J$3*$J$5*$T110</f>
        <v>#N/A</v>
      </c>
      <c r="BU110" s="70" t="e">
        <f aca="false">$BU$7*$J$2*$J$5*$S110</f>
        <v>#N/A</v>
      </c>
      <c r="BV110" s="70" t="e">
        <f aca="false">$BU$7*$J$3*$J$5*$T110</f>
        <v>#N/A</v>
      </c>
      <c r="BW110" s="382" t="e">
        <f aca="false">SUM(AY110:BF110,BI110:BL110)</f>
        <v>#N/A</v>
      </c>
      <c r="BX110" s="383" t="e">
        <f aca="false">SUM(AY110:BF110,BI110:BL110,BS110:BV110)</f>
        <v>#N/A</v>
      </c>
      <c r="BY110" s="25" t="e">
        <f aca="false">SUM(AY110:BV110)</f>
        <v>#N/A</v>
      </c>
      <c r="BZ110" s="70" t="e">
        <f aca="false">$BZ$7*$J$2*$J$5*$N110</f>
        <v>#N/A</v>
      </c>
      <c r="CA110" s="70" t="e">
        <f aca="false">$BZ$7*$J$3*$J$5*$O110</f>
        <v>#N/A</v>
      </c>
      <c r="CB110" s="70" t="e">
        <f aca="false">$CB$7*$J$2*$J$5*$N110</f>
        <v>#N/A</v>
      </c>
      <c r="CC110" s="70" t="e">
        <f aca="false">$CB$7*$J$3*$J$5*$O110</f>
        <v>#N/A</v>
      </c>
      <c r="CD110" s="70" t="e">
        <f aca="false">$CD$7*$J$2*$J$5*$N110</f>
        <v>#N/A</v>
      </c>
      <c r="CE110" s="70" t="e">
        <f aca="false">$CD$7*$J$3*$J$5*$O110</f>
        <v>#N/A</v>
      </c>
      <c r="CF110" s="131" t="e">
        <f aca="false">SUM(BZ110:CA110)</f>
        <v>#N/A</v>
      </c>
      <c r="CG110" s="383" t="e">
        <f aca="false">SUM(BZ110:CC110)</f>
        <v>#N/A</v>
      </c>
      <c r="CH110" s="131" t="e">
        <f aca="false">SUM(BZ110:CE110)</f>
        <v>#N/A</v>
      </c>
      <c r="CI110" s="70" t="e">
        <f aca="false">$CI$7*$J$2*$J$5*$AB110</f>
        <v>#N/A</v>
      </c>
      <c r="CJ110" s="70" t="e">
        <f aca="false">$CI$7*$J$3*$J$5*$AC110</f>
        <v>#N/A</v>
      </c>
      <c r="CK110" s="70" t="e">
        <f aca="false">$CK$7*$J$2*$J$5*$AB110</f>
        <v>#N/A</v>
      </c>
      <c r="CL110" s="70" t="e">
        <f aca="false">$CK$7*$J$3*$J$5*$AC110</f>
        <v>#N/A</v>
      </c>
      <c r="CM110" s="70" t="e">
        <f aca="false">$CM$7*$J$2*$J$5*$AB110</f>
        <v>#N/A</v>
      </c>
      <c r="CN110" s="70" t="e">
        <f aca="false">$CM$7*$J$3*$J$5*$AC110</f>
        <v>#N/A</v>
      </c>
      <c r="CO110" s="70" t="e">
        <f aca="false">$CO$7*$J$2*$J$5*$AB110</f>
        <v>#N/A</v>
      </c>
      <c r="CP110" s="70" t="e">
        <f aca="false">$CO$7*$J$3*$J$5*$AC110</f>
        <v>#N/A</v>
      </c>
      <c r="CQ110" s="70" t="e">
        <f aca="false">$CQ$7*$J$2*$J$5*$AB110</f>
        <v>#N/A</v>
      </c>
      <c r="CR110" s="70" t="e">
        <f aca="false">$CQ$7*$J$3*$J$5*$AC110</f>
        <v>#N/A</v>
      </c>
      <c r="CS110" s="70" t="e">
        <f aca="false">$CS$7*$J$2*$J$5*$AB110</f>
        <v>#N/A</v>
      </c>
      <c r="CT110" s="70" t="e">
        <f aca="false">$CS$7*$J$3*$J$5*$AC110</f>
        <v>#N/A</v>
      </c>
      <c r="CU110" s="70" t="e">
        <f aca="false">$CU$7*$J$2*$J$5*$AB110</f>
        <v>#N/A</v>
      </c>
      <c r="CV110" s="70" t="e">
        <f aca="false">$CU$7*$J$3*$J$5*$AC110</f>
        <v>#N/A</v>
      </c>
      <c r="CW110" s="70" t="e">
        <f aca="false">$CW$7*$J$2*$J$5*$AB110</f>
        <v>#N/A</v>
      </c>
      <c r="CX110" s="70" t="e">
        <f aca="false">$CW$7*$J$3*$J$5*$AC110</f>
        <v>#N/A</v>
      </c>
      <c r="CY110" s="70" t="e">
        <f aca="false">$CY$7*$J$2*$J$5*$AB110</f>
        <v>#N/A</v>
      </c>
      <c r="CZ110" s="70" t="e">
        <f aca="false">$CY$7*$J$3*$J$5*$AC110</f>
        <v>#N/A</v>
      </c>
      <c r="DA110" s="70" t="e">
        <f aca="false">$DA$7*$J$2*$J$5*$AB110</f>
        <v>#N/A</v>
      </c>
      <c r="DB110" s="70" t="e">
        <f aca="false">$DA$7*$J$3*$J$5*$AC110</f>
        <v>#N/A</v>
      </c>
      <c r="DC110" s="70"/>
      <c r="DD110" s="70"/>
      <c r="DE110" s="70" t="e">
        <f aca="false">$DF$7*$J$2*$J$5*$AB110</f>
        <v>#N/A</v>
      </c>
      <c r="DF110" s="70" t="e">
        <f aca="false">$DF$7*$J$3*$J$5*$AC110</f>
        <v>#N/A</v>
      </c>
      <c r="DG110" s="70" t="e">
        <f aca="false">$DG$7*$J$2*$J$5*$AB110</f>
        <v>#N/A</v>
      </c>
      <c r="DH110" s="70" t="e">
        <f aca="false">$DG$7*$J$3*$J$5*$AC110</f>
        <v>#N/A</v>
      </c>
      <c r="DI110" s="70" t="e">
        <f aca="false">$DI$7*$J$2*$J$5*$AB110</f>
        <v>#N/A</v>
      </c>
      <c r="DJ110" s="70" t="e">
        <f aca="false">$DI$7*$J$3*$J$5*$AC110</f>
        <v>#N/A</v>
      </c>
      <c r="DK110" s="70" t="e">
        <f aca="false">$DK$7*$J$2*$J$5*$AB110</f>
        <v>#N/A</v>
      </c>
      <c r="DL110" s="70" t="e">
        <f aca="false">$DK$7*$J$3*$J$5*$AC110</f>
        <v>#N/A</v>
      </c>
      <c r="DM110" s="70" t="e">
        <f aca="false">$DM$7*$J$2*$J$5*$AB110</f>
        <v>#N/A</v>
      </c>
      <c r="DN110" s="70" t="e">
        <f aca="false">$DM$7*$J$3*$J$5*$AC110</f>
        <v>#N/A</v>
      </c>
      <c r="DO110" s="70" t="e">
        <f aca="false">$DO$7*$J$2*$J$5*$AB110</f>
        <v>#N/A</v>
      </c>
      <c r="DP110" s="70" t="e">
        <f aca="false">$DO$7*$J$3*$J$5*$AC110</f>
        <v>#N/A</v>
      </c>
      <c r="DQ110" s="70" t="e">
        <f aca="false">$DQ$7*$J$2*$J$5*$AB110</f>
        <v>#N/A</v>
      </c>
      <c r="DR110" s="70" t="e">
        <f aca="false">$DQ$7*$J$3*$J$5*$AC110</f>
        <v>#N/A</v>
      </c>
      <c r="DS110" s="131" t="e">
        <f aca="false">SUM(CI110:CR110,CW110:CX110,DG110:DH110)</f>
        <v>#N/A</v>
      </c>
      <c r="DT110" s="25" t="e">
        <f aca="false">SUM(CI110:CZ110,DC110:DL110)</f>
        <v>#N/A</v>
      </c>
      <c r="DU110" s="131" t="e">
        <f aca="false">SUM(CI110:DR110)</f>
        <v>#N/A</v>
      </c>
      <c r="DZ110" s="70" t="e">
        <f aca="false">$DZ$7*$J$2*$J$5*$AB110</f>
        <v>#N/A</v>
      </c>
      <c r="EA110" s="70" t="e">
        <f aca="false">$DZ$7*$J$3*$J$5*$AC110</f>
        <v>#N/A</v>
      </c>
      <c r="EB110" s="70" t="e">
        <f aca="false">$EB$7*$J$2*$J$5*$AB110</f>
        <v>#N/A</v>
      </c>
      <c r="EC110" s="70" t="e">
        <f aca="false">$EB$7*$J$3*$J$5*$AC110</f>
        <v>#N/A</v>
      </c>
      <c r="ED110" s="70" t="e">
        <f aca="false">$ED$7*$J$2*$J$5*$AB110</f>
        <v>#N/A</v>
      </c>
      <c r="EE110" s="70" t="e">
        <f aca="false">$ED$7*$J$3*$J$5*$AC110</f>
        <v>#N/A</v>
      </c>
      <c r="EF110" s="70" t="e">
        <f aca="false">$EF$7*$J$2*$J$5*$AB110</f>
        <v>#N/A</v>
      </c>
      <c r="EG110" s="70" t="e">
        <f aca="false">$EF$7*$J$3*$J$5*$AC110</f>
        <v>#N/A</v>
      </c>
      <c r="EH110" s="70" t="e">
        <f aca="false">$EH$7*$J$2*$J$5*$AB110</f>
        <v>#N/A</v>
      </c>
      <c r="EI110" s="70" t="e">
        <f aca="false">$EH$7*$J$3*$J$5*$AC110</f>
        <v>#N/A</v>
      </c>
      <c r="EJ110" s="70" t="e">
        <f aca="false">$EJ$7*$J$2*$J$5*$AB110</f>
        <v>#N/A</v>
      </c>
      <c r="EK110" s="70" t="e">
        <f aca="false">$EJ$7*$J$3*$J$5*$AC110</f>
        <v>#N/A</v>
      </c>
      <c r="EL110" s="70" t="e">
        <f aca="false">$EL$7*$J$2*$J$5*$AB110</f>
        <v>#N/A</v>
      </c>
      <c r="EM110" s="70" t="e">
        <f aca="false">$EL$7*$J$3*$J$5*$AC110</f>
        <v>#N/A</v>
      </c>
      <c r="EN110" s="131" t="e">
        <f aca="false">SUM(EB110:EC110)</f>
        <v>#N/A</v>
      </c>
      <c r="EO110" s="25" t="e">
        <f aca="false">SUM(EB110:EE110,EJ110:EM110)</f>
        <v>#N/A</v>
      </c>
      <c r="EP110" s="25" t="e">
        <f aca="false">SUM(DZ110:EM110)</f>
        <v>#N/A</v>
      </c>
    </row>
    <row r="111" customFormat="false" ht="11.25" hidden="false" customHeight="false" outlineLevel="0" collapsed="false">
      <c r="A111" s="51" t="e">
        <f aca="false">VLOOKUP($D111,Curves!$A$2:$I$1700,9)</f>
        <v>#N/A</v>
      </c>
      <c r="B111" s="83" t="e">
        <f aca="false">(1+($A111/2))^(-2*($D111-$A$1)/365.25)</f>
        <v>#N/A</v>
      </c>
      <c r="C111" s="83" t="n">
        <f aca="false">D112-D111</f>
        <v>31</v>
      </c>
      <c r="D111" s="374" t="n">
        <v>40026</v>
      </c>
      <c r="E111" s="375" t="e">
        <f aca="false">VLOOKUP($D111,Curves!$A$2:$H$1700,2)*$B111</f>
        <v>#N/A</v>
      </c>
      <c r="F111" s="51" t="e">
        <f aca="false">VLOOKUP($D111,Curves!$A$2:$H$1700,3)*$B111</f>
        <v>#N/A</v>
      </c>
      <c r="G111" s="51" t="e">
        <f aca="false">VLOOKUP($D111,Curves!$A$2:$H$1700,7)*$B111</f>
        <v>#N/A</v>
      </c>
      <c r="H111" s="51" t="e">
        <f aca="false">VLOOKUP($D111,Curves!$A$2:$H$1700,5)*$B111</f>
        <v>#N/A</v>
      </c>
      <c r="I111" s="51" t="e">
        <f aca="false">VLOOKUP($D111,Curves!$A$2:$H$1700,4)*$B111</f>
        <v>#N/A</v>
      </c>
      <c r="J111" s="376" t="e">
        <f aca="false">VLOOKUP($D111,Curves!$A$2:$H$1700,8)*$B111</f>
        <v>#N/A</v>
      </c>
      <c r="K111" s="51" t="e">
        <f aca="false">($E111+$I111)*$J$5+$J$4</f>
        <v>#N/A</v>
      </c>
      <c r="L111" s="377" t="e">
        <f aca="false">VLOOKUP($D111,Curves!$N$2:$T$2600,2)*$B111</f>
        <v>#N/A</v>
      </c>
      <c r="M111" s="241" t="e">
        <f aca="false">VLOOKUP($D111,Curves!$N$2:$T$2600,3)*$B111</f>
        <v>#N/A</v>
      </c>
      <c r="N111" s="378" t="e">
        <f aca="false">IF($K111&lt;$L111,1,0)</f>
        <v>#N/A</v>
      </c>
      <c r="O111" s="379" t="e">
        <f aca="false">IF($K111&lt;$M111,1,0)</f>
        <v>#N/A</v>
      </c>
      <c r="P111" s="375" t="e">
        <f aca="false">($E111+J111)*$J$5+$J$4</f>
        <v>#N/A</v>
      </c>
      <c r="Q111" s="377" t="e">
        <f aca="false">VLOOKUP($D111,Curves!$N$2:$T$2600,4)*$B111</f>
        <v>#N/A</v>
      </c>
      <c r="R111" s="241" t="e">
        <f aca="false">VLOOKUP($D111,Curves!$N$2:$T$2600,5)*$B111</f>
        <v>#N/A</v>
      </c>
      <c r="S111" s="378" t="e">
        <f aca="false">IF($P111&lt;$Q111,1,0)</f>
        <v>#N/A</v>
      </c>
      <c r="T111" s="379" t="e">
        <f aca="false">IF($P111&lt;$R111,1,0)</f>
        <v>#N/A</v>
      </c>
      <c r="U111" s="380" t="e">
        <f aca="false">($E111+G111)*$J$5+$J$4</f>
        <v>#N/A</v>
      </c>
      <c r="V111" s="380" t="e">
        <f aca="false">($E111+H111)*$J$5+$J$4</f>
        <v>#N/A</v>
      </c>
      <c r="W111" s="380" t="e">
        <f aca="false">($E111+I111)*$J$5+$J$4</f>
        <v>#N/A</v>
      </c>
      <c r="X111" s="269" t="e">
        <f aca="false">VLOOKUP($D111,[5]CurveFetch!$D$8:$S$13000,16,0)*$B111</f>
        <v>#N/A</v>
      </c>
      <c r="Y111" s="241" t="e">
        <f aca="false">VLOOKUP($D111,Curves!$N$2:$T$2600,7)*$B111</f>
        <v>#N/A</v>
      </c>
      <c r="Z111" s="381" t="e">
        <f aca="false">IF($U111&lt;$X111,1,0)</f>
        <v>#N/A</v>
      </c>
      <c r="AA111" s="378" t="e">
        <f aca="false">IF($U111&lt;$Y111,1,0)</f>
        <v>#N/A</v>
      </c>
      <c r="AB111" s="378" t="e">
        <f aca="false">IF($V111&lt;$X111,1,0)</f>
        <v>#N/A</v>
      </c>
      <c r="AC111" s="378" t="e">
        <f aca="false">IF($V111&lt;$X111,1,0)</f>
        <v>#N/A</v>
      </c>
      <c r="AD111" s="378" t="e">
        <f aca="false">IF($W111&lt;$X111,1,0)</f>
        <v>#N/A</v>
      </c>
      <c r="AE111" s="379" t="e">
        <f aca="false">IF($W111&lt;$Y111,1,0)</f>
        <v>#N/A</v>
      </c>
      <c r="AF111" s="70" t="e">
        <f aca="false">$AF$7*$J$2*$J$5*$N111</f>
        <v>#N/A</v>
      </c>
      <c r="AG111" s="70" t="e">
        <f aca="false">$AF$7*$J$2*$J$5*$O111</f>
        <v>#N/A</v>
      </c>
      <c r="AH111" s="70" t="e">
        <f aca="false">$AH$7*$J$2*$J$5*$N111</f>
        <v>#N/A</v>
      </c>
      <c r="AI111" s="70" t="e">
        <f aca="false">$AH$7*$J$2*$J$5*$O111</f>
        <v>#N/A</v>
      </c>
      <c r="AJ111" s="70" t="e">
        <f aca="false">$AJ$7*$J$2*$J$5*$N111</f>
        <v>#N/A</v>
      </c>
      <c r="AK111" s="70" t="e">
        <f aca="false">$AJ$7*$J$2*$J$5*$O111</f>
        <v>#N/A</v>
      </c>
      <c r="AL111" s="70" t="e">
        <f aca="false">$AL$7*$J$2*$J$5*$N111</f>
        <v>#N/A</v>
      </c>
      <c r="AM111" s="70" t="e">
        <f aca="false">$AL$7*$J$3*$J$5*$O111</f>
        <v>#N/A</v>
      </c>
      <c r="AN111" s="70" t="e">
        <f aca="false">$AN$7*$J$2*$J$5*$N111</f>
        <v>#N/A</v>
      </c>
      <c r="AO111" s="70" t="e">
        <f aca="false">$AN$7*$J$3*$J$5*$O111</f>
        <v>#N/A</v>
      </c>
      <c r="AP111" s="70" t="e">
        <f aca="false">$AP$7*$J$2*$J$5*$N111</f>
        <v>#N/A</v>
      </c>
      <c r="AQ111" s="70" t="e">
        <f aca="false">$AN$7*$J$3*$J$5*$O111</f>
        <v>#N/A</v>
      </c>
      <c r="AR111" s="70" t="e">
        <f aca="false">$AR$7*$J$2*$J$5*$N111</f>
        <v>#N/A</v>
      </c>
      <c r="AS111" s="70" t="e">
        <f aca="false">$AR$7*$J$3*$J$5*$O111</f>
        <v>#N/A</v>
      </c>
      <c r="AT111" s="70" t="e">
        <f aca="false">$AT$7*$J$2*$J$5*$N111</f>
        <v>#N/A</v>
      </c>
      <c r="AU111" s="70" t="e">
        <f aca="false">$AT$7*$J$3*$J$5*$O111</f>
        <v>#N/A</v>
      </c>
      <c r="AV111" s="131" t="e">
        <f aca="false">SUM(AF111:AG111,AL111:AM111,AP111:AQ111)</f>
        <v>#N/A</v>
      </c>
      <c r="AW111" s="158" t="e">
        <f aca="false">SUM(AF111:AM111,AP111:AU111)</f>
        <v>#N/A</v>
      </c>
      <c r="AX111" s="131" t="e">
        <f aca="false">SUM(AF111:AU111)</f>
        <v>#N/A</v>
      </c>
      <c r="AY111" s="70" t="e">
        <f aca="false">$AY$7*$J$2*$J$5*$S111</f>
        <v>#N/A</v>
      </c>
      <c r="AZ111" s="70" t="e">
        <f aca="false">$AY$7*$J$3*$J$5*$T111</f>
        <v>#N/A</v>
      </c>
      <c r="BA111" s="70" t="e">
        <f aca="false">$BA$7*$J$2*$J$5*$S111</f>
        <v>#N/A</v>
      </c>
      <c r="BB111" s="70" t="e">
        <f aca="false">$BA$7*$J$3*$J$5*$T111</f>
        <v>#N/A</v>
      </c>
      <c r="BC111" s="70" t="e">
        <f aca="false">$BC$7*$J$2*$J$5*$S111</f>
        <v>#N/A</v>
      </c>
      <c r="BD111" s="70" t="e">
        <f aca="false">$BC$7*$J$3*$J$5*$T111</f>
        <v>#N/A</v>
      </c>
      <c r="BE111" s="70" t="e">
        <f aca="false">$BE$7*$J$2*$J$5*$S111</f>
        <v>#N/A</v>
      </c>
      <c r="BF111" s="70" t="e">
        <f aca="false">$BE$7*$J$3*$J$5*$T111</f>
        <v>#N/A</v>
      </c>
      <c r="BG111" s="70" t="e">
        <f aca="false">$BG$7*$J$2*$J$5*$S111</f>
        <v>#N/A</v>
      </c>
      <c r="BH111" s="70" t="e">
        <f aca="false">$BG$7*$J$3*$J$5*$T111</f>
        <v>#N/A</v>
      </c>
      <c r="BI111" s="70" t="e">
        <f aca="false">$BI$7*$J$2*$J$5*$S111</f>
        <v>#N/A</v>
      </c>
      <c r="BJ111" s="70" t="e">
        <f aca="false">$BI$7*$J$3*$J$5*$T111</f>
        <v>#N/A</v>
      </c>
      <c r="BK111" s="70" t="e">
        <f aca="false">$BK$7*$J$2*$J$5*$S111</f>
        <v>#N/A</v>
      </c>
      <c r="BL111" s="70" t="e">
        <f aca="false">$BK$7*$J$3*$J$5*$T111</f>
        <v>#N/A</v>
      </c>
      <c r="BM111" s="70" t="e">
        <f aca="false">$BM$7*$J$2*$J$5*$S111</f>
        <v>#N/A</v>
      </c>
      <c r="BN111" s="70" t="e">
        <f aca="false">$BM$7*$J$3*$J$5*$T111</f>
        <v>#N/A</v>
      </c>
      <c r="BO111" s="70" t="e">
        <f aca="false">$BO$7*$J$2*$J$5*$S111</f>
        <v>#N/A</v>
      </c>
      <c r="BP111" s="70" t="e">
        <f aca="false">$BO$7*$J$3*$J$5*$T111</f>
        <v>#N/A</v>
      </c>
      <c r="BQ111" s="70" t="e">
        <f aca="false">$BQ$7*$J$2*$J$5*$S111</f>
        <v>#N/A</v>
      </c>
      <c r="BR111" s="70" t="e">
        <f aca="false">$BQ$7*$J$3*$J$5*$T111</f>
        <v>#N/A</v>
      </c>
      <c r="BS111" s="70" t="e">
        <f aca="false">$BS$7*$J$2*$J$5*$S111</f>
        <v>#N/A</v>
      </c>
      <c r="BT111" s="70" t="e">
        <f aca="false">$BS$7*$J$3*$J$5*$T111</f>
        <v>#N/A</v>
      </c>
      <c r="BU111" s="70" t="e">
        <f aca="false">$BU$7*$J$2*$J$5*$S111</f>
        <v>#N/A</v>
      </c>
      <c r="BV111" s="70" t="e">
        <f aca="false">$BU$7*$J$3*$J$5*$T111</f>
        <v>#N/A</v>
      </c>
      <c r="BW111" s="382" t="e">
        <f aca="false">SUM(AY111:BF111,BI111:BL111)</f>
        <v>#N/A</v>
      </c>
      <c r="BX111" s="383" t="e">
        <f aca="false">SUM(AY111:BF111,BI111:BL111,BS111:BV111)</f>
        <v>#N/A</v>
      </c>
      <c r="BY111" s="25" t="e">
        <f aca="false">SUM(AY111:BV111)</f>
        <v>#N/A</v>
      </c>
      <c r="BZ111" s="70" t="e">
        <f aca="false">$BZ$7*$J$2*$J$5*$N111</f>
        <v>#N/A</v>
      </c>
      <c r="CA111" s="70" t="e">
        <f aca="false">$BZ$7*$J$3*$J$5*$O111</f>
        <v>#N/A</v>
      </c>
      <c r="CB111" s="70" t="e">
        <f aca="false">$CB$7*$J$2*$J$5*$N111</f>
        <v>#N/A</v>
      </c>
      <c r="CC111" s="70" t="e">
        <f aca="false">$CB$7*$J$3*$J$5*$O111</f>
        <v>#N/A</v>
      </c>
      <c r="CD111" s="70" t="e">
        <f aca="false">$CD$7*$J$2*$J$5*$N111</f>
        <v>#N/A</v>
      </c>
      <c r="CE111" s="70" t="e">
        <f aca="false">$CD$7*$J$3*$J$5*$O111</f>
        <v>#N/A</v>
      </c>
      <c r="CF111" s="131" t="e">
        <f aca="false">SUM(BZ111:CA111)</f>
        <v>#N/A</v>
      </c>
      <c r="CG111" s="383" t="e">
        <f aca="false">SUM(BZ111:CC111)</f>
        <v>#N/A</v>
      </c>
      <c r="CH111" s="131" t="e">
        <f aca="false">SUM(BZ111:CE111)</f>
        <v>#N/A</v>
      </c>
      <c r="CI111" s="70" t="e">
        <f aca="false">$CI$7*$J$2*$J$5*$AB111</f>
        <v>#N/A</v>
      </c>
      <c r="CJ111" s="70" t="e">
        <f aca="false">$CI$7*$J$3*$J$5*$AC111</f>
        <v>#N/A</v>
      </c>
      <c r="CK111" s="70" t="e">
        <f aca="false">$CK$7*$J$2*$J$5*$AB111</f>
        <v>#N/A</v>
      </c>
      <c r="CL111" s="70" t="e">
        <f aca="false">$CK$7*$J$3*$J$5*$AC111</f>
        <v>#N/A</v>
      </c>
      <c r="CM111" s="70" t="e">
        <f aca="false">$CM$7*$J$2*$J$5*$AB111</f>
        <v>#N/A</v>
      </c>
      <c r="CN111" s="70" t="e">
        <f aca="false">$CM$7*$J$3*$J$5*$AC111</f>
        <v>#N/A</v>
      </c>
      <c r="CO111" s="70" t="e">
        <f aca="false">$CO$7*$J$2*$J$5*$AB111</f>
        <v>#N/A</v>
      </c>
      <c r="CP111" s="70" t="e">
        <f aca="false">$CO$7*$J$3*$J$5*$AC111</f>
        <v>#N/A</v>
      </c>
      <c r="CQ111" s="70" t="e">
        <f aca="false">$CQ$7*$J$2*$J$5*$AB111</f>
        <v>#N/A</v>
      </c>
      <c r="CR111" s="70" t="e">
        <f aca="false">$CQ$7*$J$3*$J$5*$AC111</f>
        <v>#N/A</v>
      </c>
      <c r="CS111" s="70" t="e">
        <f aca="false">$CS$7*$J$2*$J$5*$AB111</f>
        <v>#N/A</v>
      </c>
      <c r="CT111" s="70" t="e">
        <f aca="false">$CS$7*$J$3*$J$5*$AC111</f>
        <v>#N/A</v>
      </c>
      <c r="CU111" s="70" t="e">
        <f aca="false">$CU$7*$J$2*$J$5*$AB111</f>
        <v>#N/A</v>
      </c>
      <c r="CV111" s="70" t="e">
        <f aca="false">$CU$7*$J$3*$J$5*$AC111</f>
        <v>#N/A</v>
      </c>
      <c r="CW111" s="70" t="e">
        <f aca="false">$CW$7*$J$2*$J$5*$AB111</f>
        <v>#N/A</v>
      </c>
      <c r="CX111" s="70" t="e">
        <f aca="false">$CW$7*$J$3*$J$5*$AC111</f>
        <v>#N/A</v>
      </c>
      <c r="CY111" s="70" t="e">
        <f aca="false">$CY$7*$J$2*$J$5*$AB111</f>
        <v>#N/A</v>
      </c>
      <c r="CZ111" s="70" t="e">
        <f aca="false">$CY$7*$J$3*$J$5*$AC111</f>
        <v>#N/A</v>
      </c>
      <c r="DA111" s="70" t="e">
        <f aca="false">$DA$7*$J$2*$J$5*$AB111</f>
        <v>#N/A</v>
      </c>
      <c r="DB111" s="70" t="e">
        <f aca="false">$DA$7*$J$3*$J$5*$AC111</f>
        <v>#N/A</v>
      </c>
      <c r="DC111" s="70"/>
      <c r="DD111" s="70"/>
      <c r="DE111" s="70" t="e">
        <f aca="false">$DF$7*$J$2*$J$5*$AB111</f>
        <v>#N/A</v>
      </c>
      <c r="DF111" s="70" t="e">
        <f aca="false">$DF$7*$J$3*$J$5*$AC111</f>
        <v>#N/A</v>
      </c>
      <c r="DG111" s="70" t="e">
        <f aca="false">$DG$7*$J$2*$J$5*$AB111</f>
        <v>#N/A</v>
      </c>
      <c r="DH111" s="70" t="e">
        <f aca="false">$DG$7*$J$3*$J$5*$AC111</f>
        <v>#N/A</v>
      </c>
      <c r="DI111" s="70" t="e">
        <f aca="false">$DI$7*$J$2*$J$5*$AB111</f>
        <v>#N/A</v>
      </c>
      <c r="DJ111" s="70" t="e">
        <f aca="false">$DI$7*$J$3*$J$5*$AC111</f>
        <v>#N/A</v>
      </c>
      <c r="DK111" s="70" t="e">
        <f aca="false">$DK$7*$J$2*$J$5*$AB111</f>
        <v>#N/A</v>
      </c>
      <c r="DL111" s="70" t="e">
        <f aca="false">$DK$7*$J$3*$J$5*$AC111</f>
        <v>#N/A</v>
      </c>
      <c r="DM111" s="70" t="e">
        <f aca="false">$DM$7*$J$2*$J$5*$AB111</f>
        <v>#N/A</v>
      </c>
      <c r="DN111" s="70" t="e">
        <f aca="false">$DM$7*$J$3*$J$5*$AC111</f>
        <v>#N/A</v>
      </c>
      <c r="DO111" s="70" t="e">
        <f aca="false">$DO$7*$J$2*$J$5*$AB111</f>
        <v>#N/A</v>
      </c>
      <c r="DP111" s="70" t="e">
        <f aca="false">$DO$7*$J$3*$J$5*$AC111</f>
        <v>#N/A</v>
      </c>
      <c r="DQ111" s="70" t="e">
        <f aca="false">$DQ$7*$J$2*$J$5*$AB111</f>
        <v>#N/A</v>
      </c>
      <c r="DR111" s="70" t="e">
        <f aca="false">$DQ$7*$J$3*$J$5*$AC111</f>
        <v>#N/A</v>
      </c>
      <c r="DS111" s="131" t="e">
        <f aca="false">SUM(CI111:CR111,CW111:CX111,DG111:DH111)</f>
        <v>#N/A</v>
      </c>
      <c r="DT111" s="25" t="e">
        <f aca="false">SUM(CI111:CZ111,DC111:DL111)</f>
        <v>#N/A</v>
      </c>
      <c r="DU111" s="131" t="e">
        <f aca="false">SUM(CI111:DR111)</f>
        <v>#N/A</v>
      </c>
      <c r="DZ111" s="70" t="e">
        <f aca="false">$DZ$7*$J$2*$J$5*$AB111</f>
        <v>#N/A</v>
      </c>
      <c r="EA111" s="70" t="e">
        <f aca="false">$DZ$7*$J$3*$J$5*$AC111</f>
        <v>#N/A</v>
      </c>
      <c r="EB111" s="70" t="e">
        <f aca="false">$EB$7*$J$2*$J$5*$AB111</f>
        <v>#N/A</v>
      </c>
      <c r="EC111" s="70" t="e">
        <f aca="false">$EB$7*$J$3*$J$5*$AC111</f>
        <v>#N/A</v>
      </c>
      <c r="ED111" s="70" t="e">
        <f aca="false">$ED$7*$J$2*$J$5*$AB111</f>
        <v>#N/A</v>
      </c>
      <c r="EE111" s="70" t="e">
        <f aca="false">$ED$7*$J$3*$J$5*$AC111</f>
        <v>#N/A</v>
      </c>
      <c r="EF111" s="70" t="e">
        <f aca="false">$EF$7*$J$2*$J$5*$AB111</f>
        <v>#N/A</v>
      </c>
      <c r="EG111" s="70" t="e">
        <f aca="false">$EF$7*$J$3*$J$5*$AC111</f>
        <v>#N/A</v>
      </c>
      <c r="EH111" s="70" t="e">
        <f aca="false">$EH$7*$J$2*$J$5*$AB111</f>
        <v>#N/A</v>
      </c>
      <c r="EI111" s="70" t="e">
        <f aca="false">$EH$7*$J$3*$J$5*$AC111</f>
        <v>#N/A</v>
      </c>
      <c r="EJ111" s="70" t="e">
        <f aca="false">$EJ$7*$J$2*$J$5*$AB111</f>
        <v>#N/A</v>
      </c>
      <c r="EK111" s="70" t="e">
        <f aca="false">$EJ$7*$J$3*$J$5*$AC111</f>
        <v>#N/A</v>
      </c>
      <c r="EL111" s="70" t="e">
        <f aca="false">$EL$7*$J$2*$J$5*$AB111</f>
        <v>#N/A</v>
      </c>
      <c r="EM111" s="70" t="e">
        <f aca="false">$EL$7*$J$3*$J$5*$AC111</f>
        <v>#N/A</v>
      </c>
      <c r="EN111" s="131" t="e">
        <f aca="false">SUM(EB111:EC111)</f>
        <v>#N/A</v>
      </c>
      <c r="EO111" s="25" t="e">
        <f aca="false">SUM(EB111:EE111,EJ111:EM111)</f>
        <v>#N/A</v>
      </c>
      <c r="EP111" s="25" t="e">
        <f aca="false">SUM(DZ111:EM111)</f>
        <v>#N/A</v>
      </c>
    </row>
    <row r="112" customFormat="false" ht="11.25" hidden="false" customHeight="false" outlineLevel="0" collapsed="false">
      <c r="A112" s="51" t="e">
        <f aca="false">VLOOKUP($D112,Curves!$A$2:$I$1700,9)</f>
        <v>#N/A</v>
      </c>
      <c r="B112" s="83" t="e">
        <f aca="false">(1+($A112/2))^(-2*($D112-$A$1)/365.25)</f>
        <v>#N/A</v>
      </c>
      <c r="C112" s="83" t="n">
        <f aca="false">D113-D112</f>
        <v>30</v>
      </c>
      <c r="D112" s="374" t="n">
        <v>40057</v>
      </c>
      <c r="E112" s="375" t="e">
        <f aca="false">VLOOKUP($D112,Curves!$A$2:$H$1700,2)*$B112</f>
        <v>#N/A</v>
      </c>
      <c r="F112" s="51" t="e">
        <f aca="false">VLOOKUP($D112,Curves!$A$2:$H$1700,3)*$B112</f>
        <v>#N/A</v>
      </c>
      <c r="G112" s="51" t="e">
        <f aca="false">VLOOKUP($D112,Curves!$A$2:$H$1700,7)*$B112</f>
        <v>#N/A</v>
      </c>
      <c r="H112" s="51" t="e">
        <f aca="false">VLOOKUP($D112,Curves!$A$2:$H$1700,5)*$B112</f>
        <v>#N/A</v>
      </c>
      <c r="I112" s="51" t="e">
        <f aca="false">VLOOKUP($D112,Curves!$A$2:$H$1700,4)*$B112</f>
        <v>#N/A</v>
      </c>
      <c r="J112" s="376" t="e">
        <f aca="false">VLOOKUP($D112,Curves!$A$2:$H$1700,8)*$B112</f>
        <v>#N/A</v>
      </c>
      <c r="K112" s="51" t="e">
        <f aca="false">($E112+$I112)*$J$5+$J$4</f>
        <v>#N/A</v>
      </c>
      <c r="L112" s="377" t="e">
        <f aca="false">VLOOKUP($D112,Curves!$N$2:$T$2600,2)*$B112</f>
        <v>#N/A</v>
      </c>
      <c r="M112" s="241" t="e">
        <f aca="false">VLOOKUP($D112,Curves!$N$2:$T$2600,3)*$B112</f>
        <v>#N/A</v>
      </c>
      <c r="N112" s="378" t="e">
        <f aca="false">IF($K112&lt;$L112,1,0)</f>
        <v>#N/A</v>
      </c>
      <c r="O112" s="379" t="e">
        <f aca="false">IF($K112&lt;$M112,1,0)</f>
        <v>#N/A</v>
      </c>
      <c r="P112" s="375" t="e">
        <f aca="false">($E112+J112)*$J$5+$J$4</f>
        <v>#N/A</v>
      </c>
      <c r="Q112" s="377" t="e">
        <f aca="false">VLOOKUP($D112,Curves!$N$2:$T$2600,4)*$B112</f>
        <v>#N/A</v>
      </c>
      <c r="R112" s="241" t="e">
        <f aca="false">VLOOKUP($D112,Curves!$N$2:$T$2600,5)*$B112</f>
        <v>#N/A</v>
      </c>
      <c r="S112" s="378" t="e">
        <f aca="false">IF($P112&lt;$Q112,1,0)</f>
        <v>#N/A</v>
      </c>
      <c r="T112" s="379" t="e">
        <f aca="false">IF($P112&lt;$R112,1,0)</f>
        <v>#N/A</v>
      </c>
      <c r="U112" s="380" t="e">
        <f aca="false">($E112+G112)*$J$5+$J$4</f>
        <v>#N/A</v>
      </c>
      <c r="V112" s="380" t="e">
        <f aca="false">($E112+H112)*$J$5+$J$4</f>
        <v>#N/A</v>
      </c>
      <c r="W112" s="380" t="e">
        <f aca="false">($E112+I112)*$J$5+$J$4</f>
        <v>#N/A</v>
      </c>
      <c r="X112" s="269" t="e">
        <f aca="false">VLOOKUP($D112,[5]CurveFetch!$D$8:$S$13000,16,0)*$B112</f>
        <v>#N/A</v>
      </c>
      <c r="Y112" s="241" t="e">
        <f aca="false">VLOOKUP($D112,Curves!$N$2:$T$2600,7)*$B112</f>
        <v>#N/A</v>
      </c>
      <c r="Z112" s="381" t="e">
        <f aca="false">IF($U112&lt;$X112,1,0)</f>
        <v>#N/A</v>
      </c>
      <c r="AA112" s="378" t="e">
        <f aca="false">IF($U112&lt;$Y112,1,0)</f>
        <v>#N/A</v>
      </c>
      <c r="AB112" s="378" t="e">
        <f aca="false">IF($V112&lt;$X112,1,0)</f>
        <v>#N/A</v>
      </c>
      <c r="AC112" s="378" t="e">
        <f aca="false">IF($V112&lt;$X112,1,0)</f>
        <v>#N/A</v>
      </c>
      <c r="AD112" s="378" t="e">
        <f aca="false">IF($W112&lt;$X112,1,0)</f>
        <v>#N/A</v>
      </c>
      <c r="AE112" s="379" t="e">
        <f aca="false">IF($W112&lt;$Y112,1,0)</f>
        <v>#N/A</v>
      </c>
      <c r="AF112" s="70" t="e">
        <f aca="false">$AF$7*$J$2*$J$5*$N112</f>
        <v>#N/A</v>
      </c>
      <c r="AG112" s="70" t="e">
        <f aca="false">$AF$7*$J$2*$J$5*$O112</f>
        <v>#N/A</v>
      </c>
      <c r="AH112" s="70" t="e">
        <f aca="false">$AH$7*$J$2*$J$5*$N112</f>
        <v>#N/A</v>
      </c>
      <c r="AI112" s="70" t="e">
        <f aca="false">$AH$7*$J$2*$J$5*$O112</f>
        <v>#N/A</v>
      </c>
      <c r="AJ112" s="70" t="e">
        <f aca="false">$AJ$7*$J$2*$J$5*$N112</f>
        <v>#N/A</v>
      </c>
      <c r="AK112" s="70" t="e">
        <f aca="false">$AJ$7*$J$2*$J$5*$O112</f>
        <v>#N/A</v>
      </c>
      <c r="AL112" s="70" t="e">
        <f aca="false">$AL$7*$J$2*$J$5*$N112</f>
        <v>#N/A</v>
      </c>
      <c r="AM112" s="70" t="e">
        <f aca="false">$AL$7*$J$3*$J$5*$O112</f>
        <v>#N/A</v>
      </c>
      <c r="AN112" s="70" t="e">
        <f aca="false">$AN$7*$J$2*$J$5*$N112</f>
        <v>#N/A</v>
      </c>
      <c r="AO112" s="70" t="e">
        <f aca="false">$AN$7*$J$3*$J$5*$O112</f>
        <v>#N/A</v>
      </c>
      <c r="AP112" s="70" t="e">
        <f aca="false">$AP$7*$J$2*$J$5*$N112</f>
        <v>#N/A</v>
      </c>
      <c r="AQ112" s="70" t="e">
        <f aca="false">$AN$7*$J$3*$J$5*$O112</f>
        <v>#N/A</v>
      </c>
      <c r="AR112" s="70" t="e">
        <f aca="false">$AR$7*$J$2*$J$5*$N112</f>
        <v>#N/A</v>
      </c>
      <c r="AS112" s="70" t="e">
        <f aca="false">$AR$7*$J$3*$J$5*$O112</f>
        <v>#N/A</v>
      </c>
      <c r="AT112" s="70" t="e">
        <f aca="false">$AT$7*$J$2*$J$5*$N112</f>
        <v>#N/A</v>
      </c>
      <c r="AU112" s="70" t="e">
        <f aca="false">$AT$7*$J$3*$J$5*$O112</f>
        <v>#N/A</v>
      </c>
      <c r="AV112" s="131" t="e">
        <f aca="false">SUM(AF112:AG112,AL112:AM112,AP112:AQ112)</f>
        <v>#N/A</v>
      </c>
      <c r="AW112" s="158" t="e">
        <f aca="false">SUM(AF112:AM112,AP112:AU112)</f>
        <v>#N/A</v>
      </c>
      <c r="AX112" s="131" t="e">
        <f aca="false">SUM(AF112:AU112)</f>
        <v>#N/A</v>
      </c>
      <c r="AY112" s="70" t="e">
        <f aca="false">$AY$7*$J$2*$J$5*$S112</f>
        <v>#N/A</v>
      </c>
      <c r="AZ112" s="70" t="e">
        <f aca="false">$AY$7*$J$3*$J$5*$T112</f>
        <v>#N/A</v>
      </c>
      <c r="BA112" s="70" t="e">
        <f aca="false">$BA$7*$J$2*$J$5*$S112</f>
        <v>#N/A</v>
      </c>
      <c r="BB112" s="70" t="e">
        <f aca="false">$BA$7*$J$3*$J$5*$T112</f>
        <v>#N/A</v>
      </c>
      <c r="BC112" s="70" t="e">
        <f aca="false">$BC$7*$J$2*$J$5*$S112</f>
        <v>#N/A</v>
      </c>
      <c r="BD112" s="70" t="e">
        <f aca="false">$BC$7*$J$3*$J$5*$T112</f>
        <v>#N/A</v>
      </c>
      <c r="BE112" s="70" t="e">
        <f aca="false">$BE$7*$J$2*$J$5*$S112</f>
        <v>#N/A</v>
      </c>
      <c r="BF112" s="70" t="e">
        <f aca="false">$BE$7*$J$3*$J$5*$T112</f>
        <v>#N/A</v>
      </c>
      <c r="BG112" s="70" t="e">
        <f aca="false">$BG$7*$J$2*$J$5*$S112</f>
        <v>#N/A</v>
      </c>
      <c r="BH112" s="70" t="e">
        <f aca="false">$BG$7*$J$3*$J$5*$T112</f>
        <v>#N/A</v>
      </c>
      <c r="BI112" s="70" t="e">
        <f aca="false">$BI$7*$J$2*$J$5*$S112</f>
        <v>#N/A</v>
      </c>
      <c r="BJ112" s="70" t="e">
        <f aca="false">$BI$7*$J$3*$J$5*$T112</f>
        <v>#N/A</v>
      </c>
      <c r="BK112" s="70" t="e">
        <f aca="false">$BK$7*$J$2*$J$5*$S112</f>
        <v>#N/A</v>
      </c>
      <c r="BL112" s="70" t="e">
        <f aca="false">$BK$7*$J$3*$J$5*$T112</f>
        <v>#N/A</v>
      </c>
      <c r="BM112" s="70" t="e">
        <f aca="false">$BM$7*$J$2*$J$5*$S112</f>
        <v>#N/A</v>
      </c>
      <c r="BN112" s="70" t="e">
        <f aca="false">$BM$7*$J$3*$J$5*$T112</f>
        <v>#N/A</v>
      </c>
      <c r="BO112" s="70" t="e">
        <f aca="false">$BO$7*$J$2*$J$5*$S112</f>
        <v>#N/A</v>
      </c>
      <c r="BP112" s="70" t="e">
        <f aca="false">$BO$7*$J$3*$J$5*$T112</f>
        <v>#N/A</v>
      </c>
      <c r="BQ112" s="70" t="e">
        <f aca="false">$BQ$7*$J$2*$J$5*$S112</f>
        <v>#N/A</v>
      </c>
      <c r="BR112" s="70" t="e">
        <f aca="false">$BQ$7*$J$3*$J$5*$T112</f>
        <v>#N/A</v>
      </c>
      <c r="BS112" s="70" t="e">
        <f aca="false">$BS$7*$J$2*$J$5*$S112</f>
        <v>#N/A</v>
      </c>
      <c r="BT112" s="70" t="e">
        <f aca="false">$BS$7*$J$3*$J$5*$T112</f>
        <v>#N/A</v>
      </c>
      <c r="BU112" s="70" t="e">
        <f aca="false">$BU$7*$J$2*$J$5*$S112</f>
        <v>#N/A</v>
      </c>
      <c r="BV112" s="70" t="e">
        <f aca="false">$BU$7*$J$3*$J$5*$T112</f>
        <v>#N/A</v>
      </c>
      <c r="BW112" s="382" t="e">
        <f aca="false">SUM(AY112:BF112,BI112:BL112)</f>
        <v>#N/A</v>
      </c>
      <c r="BX112" s="383" t="e">
        <f aca="false">SUM(AY112:BF112,BI112:BL112,BS112:BV112)</f>
        <v>#N/A</v>
      </c>
      <c r="BY112" s="25" t="e">
        <f aca="false">SUM(AY112:BV112)</f>
        <v>#N/A</v>
      </c>
      <c r="BZ112" s="70" t="e">
        <f aca="false">$BZ$7*$J$2*$J$5*$N112</f>
        <v>#N/A</v>
      </c>
      <c r="CA112" s="70" t="e">
        <f aca="false">$BZ$7*$J$3*$J$5*$O112</f>
        <v>#N/A</v>
      </c>
      <c r="CB112" s="70" t="e">
        <f aca="false">$CB$7*$J$2*$J$5*$N112</f>
        <v>#N/A</v>
      </c>
      <c r="CC112" s="70" t="e">
        <f aca="false">$CB$7*$J$3*$J$5*$O112</f>
        <v>#N/A</v>
      </c>
      <c r="CD112" s="70" t="e">
        <f aca="false">$CD$7*$J$2*$J$5*$N112</f>
        <v>#N/A</v>
      </c>
      <c r="CE112" s="70" t="e">
        <f aca="false">$CD$7*$J$3*$J$5*$O112</f>
        <v>#N/A</v>
      </c>
      <c r="CF112" s="131" t="e">
        <f aca="false">SUM(BZ112:CA112)</f>
        <v>#N/A</v>
      </c>
      <c r="CG112" s="383" t="e">
        <f aca="false">SUM(BZ112:CC112)</f>
        <v>#N/A</v>
      </c>
      <c r="CH112" s="131" t="e">
        <f aca="false">SUM(BZ112:CE112)</f>
        <v>#N/A</v>
      </c>
      <c r="CI112" s="70" t="e">
        <f aca="false">$CI$7*$J$2*$J$5*$AB112</f>
        <v>#N/A</v>
      </c>
      <c r="CJ112" s="70" t="e">
        <f aca="false">$CI$7*$J$3*$J$5*$AC112</f>
        <v>#N/A</v>
      </c>
      <c r="CK112" s="70" t="e">
        <f aca="false">$CK$7*$J$2*$J$5*$AB112</f>
        <v>#N/A</v>
      </c>
      <c r="CL112" s="70" t="e">
        <f aca="false">$CK$7*$J$3*$J$5*$AC112</f>
        <v>#N/A</v>
      </c>
      <c r="CM112" s="70" t="e">
        <f aca="false">$CM$7*$J$2*$J$5*$AB112</f>
        <v>#N/A</v>
      </c>
      <c r="CN112" s="70" t="e">
        <f aca="false">$CM$7*$J$3*$J$5*$AC112</f>
        <v>#N/A</v>
      </c>
      <c r="CO112" s="70" t="e">
        <f aca="false">$CO$7*$J$2*$J$5*$AB112</f>
        <v>#N/A</v>
      </c>
      <c r="CP112" s="70" t="e">
        <f aca="false">$CO$7*$J$3*$J$5*$AC112</f>
        <v>#N/A</v>
      </c>
      <c r="CQ112" s="70" t="e">
        <f aca="false">$CQ$7*$J$2*$J$5*$AB112</f>
        <v>#N/A</v>
      </c>
      <c r="CR112" s="70" t="e">
        <f aca="false">$CQ$7*$J$3*$J$5*$AC112</f>
        <v>#N/A</v>
      </c>
      <c r="CS112" s="70" t="e">
        <f aca="false">$CS$7*$J$2*$J$5*$AB112</f>
        <v>#N/A</v>
      </c>
      <c r="CT112" s="70" t="e">
        <f aca="false">$CS$7*$J$3*$J$5*$AC112</f>
        <v>#N/A</v>
      </c>
      <c r="CU112" s="70" t="e">
        <f aca="false">$CU$7*$J$2*$J$5*$AB112</f>
        <v>#N/A</v>
      </c>
      <c r="CV112" s="70" t="e">
        <f aca="false">$CU$7*$J$3*$J$5*$AC112</f>
        <v>#N/A</v>
      </c>
      <c r="CW112" s="70" t="e">
        <f aca="false">$CW$7*$J$2*$J$5*$AB112</f>
        <v>#N/A</v>
      </c>
      <c r="CX112" s="70" t="e">
        <f aca="false">$CW$7*$J$3*$J$5*$AC112</f>
        <v>#N/A</v>
      </c>
      <c r="CY112" s="70" t="e">
        <f aca="false">$CY$7*$J$2*$J$5*$AB112</f>
        <v>#N/A</v>
      </c>
      <c r="CZ112" s="70" t="e">
        <f aca="false">$CY$7*$J$3*$J$5*$AC112</f>
        <v>#N/A</v>
      </c>
      <c r="DA112" s="70" t="e">
        <f aca="false">$DA$7*$J$2*$J$5*$AB112</f>
        <v>#N/A</v>
      </c>
      <c r="DB112" s="70" t="e">
        <f aca="false">$DA$7*$J$3*$J$5*$AC112</f>
        <v>#N/A</v>
      </c>
      <c r="DC112" s="70"/>
      <c r="DD112" s="70"/>
      <c r="DE112" s="70" t="e">
        <f aca="false">$DF$7*$J$2*$J$5*$AB112</f>
        <v>#N/A</v>
      </c>
      <c r="DF112" s="70" t="e">
        <f aca="false">$DF$7*$J$3*$J$5*$AC112</f>
        <v>#N/A</v>
      </c>
      <c r="DG112" s="70" t="e">
        <f aca="false">$DG$7*$J$2*$J$5*$AB112</f>
        <v>#N/A</v>
      </c>
      <c r="DH112" s="70" t="e">
        <f aca="false">$DG$7*$J$3*$J$5*$AC112</f>
        <v>#N/A</v>
      </c>
      <c r="DI112" s="70" t="e">
        <f aca="false">$DI$7*$J$2*$J$5*$AB112</f>
        <v>#N/A</v>
      </c>
      <c r="DJ112" s="70" t="e">
        <f aca="false">$DI$7*$J$3*$J$5*$AC112</f>
        <v>#N/A</v>
      </c>
      <c r="DK112" s="70" t="e">
        <f aca="false">$DK$7*$J$2*$J$5*$AB112</f>
        <v>#N/A</v>
      </c>
      <c r="DL112" s="70" t="e">
        <f aca="false">$DK$7*$J$3*$J$5*$AC112</f>
        <v>#N/A</v>
      </c>
      <c r="DM112" s="70" t="e">
        <f aca="false">$DM$7*$J$2*$J$5*$AB112</f>
        <v>#N/A</v>
      </c>
      <c r="DN112" s="70" t="e">
        <f aca="false">$DM$7*$J$3*$J$5*$AC112</f>
        <v>#N/A</v>
      </c>
      <c r="DO112" s="70" t="e">
        <f aca="false">$DO$7*$J$2*$J$5*$AB112</f>
        <v>#N/A</v>
      </c>
      <c r="DP112" s="70" t="e">
        <f aca="false">$DO$7*$J$3*$J$5*$AC112</f>
        <v>#N/A</v>
      </c>
      <c r="DQ112" s="70" t="e">
        <f aca="false">$DQ$7*$J$2*$J$5*$AB112</f>
        <v>#N/A</v>
      </c>
      <c r="DR112" s="70" t="e">
        <f aca="false">$DQ$7*$J$3*$J$5*$AC112</f>
        <v>#N/A</v>
      </c>
      <c r="DS112" s="131" t="e">
        <f aca="false">SUM(CI112:CR112,CW112:CX112,DG112:DH112)</f>
        <v>#N/A</v>
      </c>
      <c r="DT112" s="25" t="e">
        <f aca="false">SUM(CI112:CZ112,DC112:DL112)</f>
        <v>#N/A</v>
      </c>
      <c r="DU112" s="131" t="e">
        <f aca="false">SUM(CI112:DR112)</f>
        <v>#N/A</v>
      </c>
      <c r="DZ112" s="70" t="e">
        <f aca="false">$DZ$7*$J$2*$J$5*$AB112</f>
        <v>#N/A</v>
      </c>
      <c r="EA112" s="70" t="e">
        <f aca="false">$DZ$7*$J$3*$J$5*$AC112</f>
        <v>#N/A</v>
      </c>
      <c r="EB112" s="70" t="e">
        <f aca="false">$EB$7*$J$2*$J$5*$AB112</f>
        <v>#N/A</v>
      </c>
      <c r="EC112" s="70" t="e">
        <f aca="false">$EB$7*$J$3*$J$5*$AC112</f>
        <v>#N/A</v>
      </c>
      <c r="ED112" s="70" t="e">
        <f aca="false">$ED$7*$J$2*$J$5*$AB112</f>
        <v>#N/A</v>
      </c>
      <c r="EE112" s="70" t="e">
        <f aca="false">$ED$7*$J$3*$J$5*$AC112</f>
        <v>#N/A</v>
      </c>
      <c r="EF112" s="70" t="e">
        <f aca="false">$EF$7*$J$2*$J$5*$AB112</f>
        <v>#N/A</v>
      </c>
      <c r="EG112" s="70" t="e">
        <f aca="false">$EF$7*$J$3*$J$5*$AC112</f>
        <v>#N/A</v>
      </c>
      <c r="EH112" s="70" t="e">
        <f aca="false">$EH$7*$J$2*$J$5*$AB112</f>
        <v>#N/A</v>
      </c>
      <c r="EI112" s="70" t="e">
        <f aca="false">$EH$7*$J$3*$J$5*$AC112</f>
        <v>#N/A</v>
      </c>
      <c r="EJ112" s="70" t="e">
        <f aca="false">$EJ$7*$J$2*$J$5*$AB112</f>
        <v>#N/A</v>
      </c>
      <c r="EK112" s="70" t="e">
        <f aca="false">$EJ$7*$J$3*$J$5*$AC112</f>
        <v>#N/A</v>
      </c>
      <c r="EL112" s="70" t="e">
        <f aca="false">$EL$7*$J$2*$J$5*$AB112</f>
        <v>#N/A</v>
      </c>
      <c r="EM112" s="70" t="e">
        <f aca="false">$EL$7*$J$3*$J$5*$AC112</f>
        <v>#N/A</v>
      </c>
      <c r="EN112" s="131" t="e">
        <f aca="false">SUM(EB112:EC112)</f>
        <v>#N/A</v>
      </c>
      <c r="EO112" s="25" t="e">
        <f aca="false">SUM(EB112:EE112,EJ112:EM112)</f>
        <v>#N/A</v>
      </c>
      <c r="EP112" s="25" t="e">
        <f aca="false">SUM(DZ112:EM112)</f>
        <v>#N/A</v>
      </c>
    </row>
    <row r="113" customFormat="false" ht="11.25" hidden="false" customHeight="false" outlineLevel="0" collapsed="false">
      <c r="A113" s="51" t="e">
        <f aca="false">VLOOKUP($D113,Curves!$A$2:$I$1700,9)</f>
        <v>#N/A</v>
      </c>
      <c r="B113" s="83" t="e">
        <f aca="false">(1+($A113/2))^(-2*($D113-$A$1)/365.25)</f>
        <v>#N/A</v>
      </c>
      <c r="C113" s="83" t="n">
        <f aca="false">D114-D113</f>
        <v>31</v>
      </c>
      <c r="D113" s="374" t="n">
        <v>40087</v>
      </c>
      <c r="E113" s="375" t="e">
        <f aca="false">VLOOKUP($D113,Curves!$A$2:$H$1700,2)*$B113</f>
        <v>#N/A</v>
      </c>
      <c r="F113" s="51" t="e">
        <f aca="false">VLOOKUP($D113,Curves!$A$2:$H$1700,3)*$B113</f>
        <v>#N/A</v>
      </c>
      <c r="G113" s="51" t="e">
        <f aca="false">VLOOKUP($D113,Curves!$A$2:$H$1700,7)*$B113</f>
        <v>#N/A</v>
      </c>
      <c r="H113" s="51" t="e">
        <f aca="false">VLOOKUP($D113,Curves!$A$2:$H$1700,5)*$B113</f>
        <v>#N/A</v>
      </c>
      <c r="I113" s="51" t="e">
        <f aca="false">VLOOKUP($D113,Curves!$A$2:$H$1700,4)*$B113</f>
        <v>#N/A</v>
      </c>
      <c r="J113" s="376" t="e">
        <f aca="false">VLOOKUP($D113,Curves!$A$2:$H$1700,8)*$B113</f>
        <v>#N/A</v>
      </c>
      <c r="K113" s="51" t="e">
        <f aca="false">($E113+$I113)*$J$5+$J$4</f>
        <v>#N/A</v>
      </c>
      <c r="L113" s="377" t="e">
        <f aca="false">VLOOKUP($D113,Curves!$N$2:$T$2600,2)*$B113</f>
        <v>#N/A</v>
      </c>
      <c r="M113" s="241" t="e">
        <f aca="false">VLOOKUP($D113,Curves!$N$2:$T$2600,3)*$B113</f>
        <v>#N/A</v>
      </c>
      <c r="N113" s="378" t="e">
        <f aca="false">IF($K113&lt;$L113,1,0)</f>
        <v>#N/A</v>
      </c>
      <c r="O113" s="379" t="e">
        <f aca="false">IF($K113&lt;$M113,1,0)</f>
        <v>#N/A</v>
      </c>
      <c r="P113" s="375" t="e">
        <f aca="false">($E113+J113)*$J$5+$J$4</f>
        <v>#N/A</v>
      </c>
      <c r="Q113" s="377" t="e">
        <f aca="false">VLOOKUP($D113,Curves!$N$2:$T$2600,4)*$B113</f>
        <v>#N/A</v>
      </c>
      <c r="R113" s="241" t="e">
        <f aca="false">VLOOKUP($D113,Curves!$N$2:$T$2600,5)*$B113</f>
        <v>#N/A</v>
      </c>
      <c r="S113" s="378" t="e">
        <f aca="false">IF($P113&lt;$Q113,1,0)</f>
        <v>#N/A</v>
      </c>
      <c r="T113" s="379" t="e">
        <f aca="false">IF($P113&lt;$R113,1,0)</f>
        <v>#N/A</v>
      </c>
      <c r="U113" s="380" t="e">
        <f aca="false">($E113+G113)*$J$5+$J$4</f>
        <v>#N/A</v>
      </c>
      <c r="V113" s="380" t="e">
        <f aca="false">($E113+H113)*$J$5+$J$4</f>
        <v>#N/A</v>
      </c>
      <c r="W113" s="380" t="e">
        <f aca="false">($E113+I113)*$J$5+$J$4</f>
        <v>#N/A</v>
      </c>
      <c r="X113" s="269" t="e">
        <f aca="false">VLOOKUP($D113,[5]CurveFetch!$D$8:$S$13000,16,0)*$B113</f>
        <v>#N/A</v>
      </c>
      <c r="Y113" s="241" t="e">
        <f aca="false">VLOOKUP($D113,Curves!$N$2:$T$2600,7)*$B113</f>
        <v>#N/A</v>
      </c>
      <c r="Z113" s="381" t="e">
        <f aca="false">IF($U113&lt;$X113,1,0)</f>
        <v>#N/A</v>
      </c>
      <c r="AA113" s="378" t="e">
        <f aca="false">IF($U113&lt;$Y113,1,0)</f>
        <v>#N/A</v>
      </c>
      <c r="AB113" s="378" t="e">
        <f aca="false">IF($V113&lt;$X113,1,0)</f>
        <v>#N/A</v>
      </c>
      <c r="AC113" s="378" t="e">
        <f aca="false">IF($V113&lt;$X113,1,0)</f>
        <v>#N/A</v>
      </c>
      <c r="AD113" s="378" t="e">
        <f aca="false">IF($W113&lt;$X113,1,0)</f>
        <v>#N/A</v>
      </c>
      <c r="AE113" s="379" t="e">
        <f aca="false">IF($W113&lt;$Y113,1,0)</f>
        <v>#N/A</v>
      </c>
      <c r="AF113" s="70" t="e">
        <f aca="false">$AF$7*$J$2*$J$5*$N113</f>
        <v>#N/A</v>
      </c>
      <c r="AG113" s="70" t="e">
        <f aca="false">$AF$7*$J$2*$J$5*$O113</f>
        <v>#N/A</v>
      </c>
      <c r="AH113" s="70" t="e">
        <f aca="false">$AH$7*$J$2*$J$5*$N113</f>
        <v>#N/A</v>
      </c>
      <c r="AI113" s="70" t="e">
        <f aca="false">$AH$7*$J$2*$J$5*$O113</f>
        <v>#N/A</v>
      </c>
      <c r="AJ113" s="70" t="e">
        <f aca="false">$AJ$7*$J$2*$J$5*$N113</f>
        <v>#N/A</v>
      </c>
      <c r="AK113" s="70" t="e">
        <f aca="false">$AJ$7*$J$2*$J$5*$O113</f>
        <v>#N/A</v>
      </c>
      <c r="AL113" s="70" t="e">
        <f aca="false">$AL$7*$J$2*$J$5*$N113</f>
        <v>#N/A</v>
      </c>
      <c r="AM113" s="70" t="e">
        <f aca="false">$AL$7*$J$3*$J$5*$O113</f>
        <v>#N/A</v>
      </c>
      <c r="AN113" s="70" t="e">
        <f aca="false">$AN$7*$J$2*$J$5*$N113</f>
        <v>#N/A</v>
      </c>
      <c r="AO113" s="70" t="e">
        <f aca="false">$AN$7*$J$3*$J$5*$O113</f>
        <v>#N/A</v>
      </c>
      <c r="AP113" s="70" t="e">
        <f aca="false">$AP$7*$J$2*$J$5*$N113</f>
        <v>#N/A</v>
      </c>
      <c r="AQ113" s="70" t="e">
        <f aca="false">$AN$7*$J$3*$J$5*$O113</f>
        <v>#N/A</v>
      </c>
      <c r="AR113" s="70" t="e">
        <f aca="false">$AR$7*$J$2*$J$5*$N113</f>
        <v>#N/A</v>
      </c>
      <c r="AS113" s="70" t="e">
        <f aca="false">$AR$7*$J$3*$J$5*$O113</f>
        <v>#N/A</v>
      </c>
      <c r="AT113" s="70" t="e">
        <f aca="false">$AT$7*$J$2*$J$5*$N113</f>
        <v>#N/A</v>
      </c>
      <c r="AU113" s="70" t="e">
        <f aca="false">$AT$7*$J$3*$J$5*$O113</f>
        <v>#N/A</v>
      </c>
      <c r="AV113" s="131" t="e">
        <f aca="false">SUM(AF113:AG113,AL113:AM113,AP113:AQ113)</f>
        <v>#N/A</v>
      </c>
      <c r="AW113" s="158" t="e">
        <f aca="false">SUM(AF113:AM113,AP113:AU113)</f>
        <v>#N/A</v>
      </c>
      <c r="AX113" s="131" t="e">
        <f aca="false">SUM(AF113:AU113)</f>
        <v>#N/A</v>
      </c>
      <c r="AY113" s="70" t="e">
        <f aca="false">$AY$7*$J$2*$J$5*$S113</f>
        <v>#N/A</v>
      </c>
      <c r="AZ113" s="70" t="e">
        <f aca="false">$AY$7*$J$3*$J$5*$T113</f>
        <v>#N/A</v>
      </c>
      <c r="BA113" s="70" t="e">
        <f aca="false">$BA$7*$J$2*$J$5*$S113</f>
        <v>#N/A</v>
      </c>
      <c r="BB113" s="70" t="e">
        <f aca="false">$BA$7*$J$3*$J$5*$T113</f>
        <v>#N/A</v>
      </c>
      <c r="BC113" s="70" t="e">
        <f aca="false">$BC$7*$J$2*$J$5*$S113</f>
        <v>#N/A</v>
      </c>
      <c r="BD113" s="70" t="e">
        <f aca="false">$BC$7*$J$3*$J$5*$T113</f>
        <v>#N/A</v>
      </c>
      <c r="BE113" s="70" t="e">
        <f aca="false">$BE$7*$J$2*$J$5*$S113</f>
        <v>#N/A</v>
      </c>
      <c r="BF113" s="70" t="e">
        <f aca="false">$BE$7*$J$3*$J$5*$T113</f>
        <v>#N/A</v>
      </c>
      <c r="BG113" s="70" t="e">
        <f aca="false">$BG$7*$J$2*$J$5*$S113</f>
        <v>#N/A</v>
      </c>
      <c r="BH113" s="70" t="e">
        <f aca="false">$BG$7*$J$3*$J$5*$T113</f>
        <v>#N/A</v>
      </c>
      <c r="BI113" s="70" t="e">
        <f aca="false">$BI$7*$J$2*$J$5*$S113</f>
        <v>#N/A</v>
      </c>
      <c r="BJ113" s="70" t="e">
        <f aca="false">$BI$7*$J$3*$J$5*$T113</f>
        <v>#N/A</v>
      </c>
      <c r="BK113" s="70" t="e">
        <f aca="false">$BK$7*$J$2*$J$5*$S113</f>
        <v>#N/A</v>
      </c>
      <c r="BL113" s="70" t="e">
        <f aca="false">$BK$7*$J$3*$J$5*$T113</f>
        <v>#N/A</v>
      </c>
      <c r="BM113" s="70" t="e">
        <f aca="false">$BM$7*$J$2*$J$5*$S113</f>
        <v>#N/A</v>
      </c>
      <c r="BN113" s="70" t="e">
        <f aca="false">$BM$7*$J$3*$J$5*$T113</f>
        <v>#N/A</v>
      </c>
      <c r="BO113" s="70" t="e">
        <f aca="false">$BO$7*$J$2*$J$5*$S113</f>
        <v>#N/A</v>
      </c>
      <c r="BP113" s="70" t="e">
        <f aca="false">$BO$7*$J$3*$J$5*$T113</f>
        <v>#N/A</v>
      </c>
      <c r="BQ113" s="70" t="e">
        <f aca="false">$BQ$7*$J$2*$J$5*$S113</f>
        <v>#N/A</v>
      </c>
      <c r="BR113" s="70" t="e">
        <f aca="false">$BQ$7*$J$3*$J$5*$T113</f>
        <v>#N/A</v>
      </c>
      <c r="BS113" s="70" t="e">
        <f aca="false">$BS$7*$J$2*$J$5*$S113</f>
        <v>#N/A</v>
      </c>
      <c r="BT113" s="70" t="e">
        <f aca="false">$BS$7*$J$3*$J$5*$T113</f>
        <v>#N/A</v>
      </c>
      <c r="BU113" s="70" t="e">
        <f aca="false">$BU$7*$J$2*$J$5*$S113</f>
        <v>#N/A</v>
      </c>
      <c r="BV113" s="70" t="e">
        <f aca="false">$BU$7*$J$3*$J$5*$T113</f>
        <v>#N/A</v>
      </c>
      <c r="BW113" s="382" t="e">
        <f aca="false">SUM(AY113:BF113,BI113:BL113)</f>
        <v>#N/A</v>
      </c>
      <c r="BX113" s="383" t="e">
        <f aca="false">SUM(AY113:BF113,BI113:BL113,BS113:BV113)</f>
        <v>#N/A</v>
      </c>
      <c r="BY113" s="25" t="e">
        <f aca="false">SUM(AY113:BV113)</f>
        <v>#N/A</v>
      </c>
      <c r="BZ113" s="70" t="e">
        <f aca="false">$BZ$7*$J$2*$J$5*$N113</f>
        <v>#N/A</v>
      </c>
      <c r="CA113" s="70" t="e">
        <f aca="false">$BZ$7*$J$3*$J$5*$O113</f>
        <v>#N/A</v>
      </c>
      <c r="CB113" s="70" t="e">
        <f aca="false">$CB$7*$J$2*$J$5*$N113</f>
        <v>#N/A</v>
      </c>
      <c r="CC113" s="70" t="e">
        <f aca="false">$CB$7*$J$3*$J$5*$O113</f>
        <v>#N/A</v>
      </c>
      <c r="CD113" s="70" t="e">
        <f aca="false">$CD$7*$J$2*$J$5*$N113</f>
        <v>#N/A</v>
      </c>
      <c r="CE113" s="70" t="e">
        <f aca="false">$CD$7*$J$3*$J$5*$O113</f>
        <v>#N/A</v>
      </c>
      <c r="CF113" s="131" t="e">
        <f aca="false">SUM(BZ113:CA113)</f>
        <v>#N/A</v>
      </c>
      <c r="CG113" s="383" t="e">
        <f aca="false">SUM(BZ113:CC113)</f>
        <v>#N/A</v>
      </c>
      <c r="CH113" s="131" t="e">
        <f aca="false">SUM(BZ113:CE113)</f>
        <v>#N/A</v>
      </c>
      <c r="CI113" s="70" t="e">
        <f aca="false">$CI$7*$J$2*$J$5*$AB113</f>
        <v>#N/A</v>
      </c>
      <c r="CJ113" s="70" t="e">
        <f aca="false">$CI$7*$J$3*$J$5*$AC113</f>
        <v>#N/A</v>
      </c>
      <c r="CK113" s="70" t="e">
        <f aca="false">$CK$7*$J$2*$J$5*$AB113</f>
        <v>#N/A</v>
      </c>
      <c r="CL113" s="70" t="e">
        <f aca="false">$CK$7*$J$3*$J$5*$AC113</f>
        <v>#N/A</v>
      </c>
      <c r="CM113" s="70" t="e">
        <f aca="false">$CM$7*$J$2*$J$5*$AB113</f>
        <v>#N/A</v>
      </c>
      <c r="CN113" s="70" t="e">
        <f aca="false">$CM$7*$J$3*$J$5*$AC113</f>
        <v>#N/A</v>
      </c>
      <c r="CO113" s="70" t="e">
        <f aca="false">$CO$7*$J$2*$J$5*$AB113</f>
        <v>#N/A</v>
      </c>
      <c r="CP113" s="70" t="e">
        <f aca="false">$CO$7*$J$3*$J$5*$AC113</f>
        <v>#N/A</v>
      </c>
      <c r="CQ113" s="70" t="e">
        <f aca="false">$CQ$7*$J$2*$J$5*$AB113</f>
        <v>#N/A</v>
      </c>
      <c r="CR113" s="70" t="e">
        <f aca="false">$CQ$7*$J$3*$J$5*$AC113</f>
        <v>#N/A</v>
      </c>
      <c r="CS113" s="70" t="e">
        <f aca="false">$CS$7*$J$2*$J$5*$AB113</f>
        <v>#N/A</v>
      </c>
      <c r="CT113" s="70" t="e">
        <f aca="false">$CS$7*$J$3*$J$5*$AC113</f>
        <v>#N/A</v>
      </c>
      <c r="CU113" s="70" t="e">
        <f aca="false">$CU$7*$J$2*$J$5*$AB113</f>
        <v>#N/A</v>
      </c>
      <c r="CV113" s="70" t="e">
        <f aca="false">$CU$7*$J$3*$J$5*$AC113</f>
        <v>#N/A</v>
      </c>
      <c r="CW113" s="70" t="e">
        <f aca="false">$CW$7*$J$2*$J$5*$AB113</f>
        <v>#N/A</v>
      </c>
      <c r="CX113" s="70" t="e">
        <f aca="false">$CW$7*$J$3*$J$5*$AC113</f>
        <v>#N/A</v>
      </c>
      <c r="CY113" s="70" t="e">
        <f aca="false">$CY$7*$J$2*$J$5*$AB113</f>
        <v>#N/A</v>
      </c>
      <c r="CZ113" s="70" t="e">
        <f aca="false">$CY$7*$J$3*$J$5*$AC113</f>
        <v>#N/A</v>
      </c>
      <c r="DA113" s="70" t="e">
        <f aca="false">$DA$7*$J$2*$J$5*$AB113</f>
        <v>#N/A</v>
      </c>
      <c r="DB113" s="70" t="e">
        <f aca="false">$DA$7*$J$3*$J$5*$AC113</f>
        <v>#N/A</v>
      </c>
      <c r="DC113" s="70"/>
      <c r="DD113" s="70"/>
      <c r="DE113" s="70" t="e">
        <f aca="false">$DF$7*$J$2*$J$5*$AB113</f>
        <v>#N/A</v>
      </c>
      <c r="DF113" s="70" t="e">
        <f aca="false">$DF$7*$J$3*$J$5*$AC113</f>
        <v>#N/A</v>
      </c>
      <c r="DG113" s="70" t="e">
        <f aca="false">$DG$7*$J$2*$J$5*$AB113</f>
        <v>#N/A</v>
      </c>
      <c r="DH113" s="70" t="e">
        <f aca="false">$DG$7*$J$3*$J$5*$AC113</f>
        <v>#N/A</v>
      </c>
      <c r="DI113" s="70" t="e">
        <f aca="false">$DI$7*$J$2*$J$5*$AB113</f>
        <v>#N/A</v>
      </c>
      <c r="DJ113" s="70" t="e">
        <f aca="false">$DI$7*$J$3*$J$5*$AC113</f>
        <v>#N/A</v>
      </c>
      <c r="DK113" s="70" t="e">
        <f aca="false">$DK$7*$J$2*$J$5*$AB113</f>
        <v>#N/A</v>
      </c>
      <c r="DL113" s="70" t="e">
        <f aca="false">$DK$7*$J$3*$J$5*$AC113</f>
        <v>#N/A</v>
      </c>
      <c r="DM113" s="70" t="e">
        <f aca="false">$DM$7*$J$2*$J$5*$AB113</f>
        <v>#N/A</v>
      </c>
      <c r="DN113" s="70" t="e">
        <f aca="false">$DM$7*$J$3*$J$5*$AC113</f>
        <v>#N/A</v>
      </c>
      <c r="DO113" s="70" t="e">
        <f aca="false">$DO$7*$J$2*$J$5*$AB113</f>
        <v>#N/A</v>
      </c>
      <c r="DP113" s="70" t="e">
        <f aca="false">$DO$7*$J$3*$J$5*$AC113</f>
        <v>#N/A</v>
      </c>
      <c r="DQ113" s="70" t="e">
        <f aca="false">$DQ$7*$J$2*$J$5*$AB113</f>
        <v>#N/A</v>
      </c>
      <c r="DR113" s="70" t="e">
        <f aca="false">$DQ$7*$J$3*$J$5*$AC113</f>
        <v>#N/A</v>
      </c>
      <c r="DS113" s="131" t="e">
        <f aca="false">SUM(CI113:CR113,CW113:CX113,DG113:DH113)</f>
        <v>#N/A</v>
      </c>
      <c r="DT113" s="25" t="e">
        <f aca="false">SUM(CI113:CZ113,DC113:DL113)</f>
        <v>#N/A</v>
      </c>
      <c r="DU113" s="131" t="e">
        <f aca="false">SUM(CI113:DR113)</f>
        <v>#N/A</v>
      </c>
      <c r="DZ113" s="70" t="e">
        <f aca="false">$DZ$7*$J$2*$J$5*$AB113</f>
        <v>#N/A</v>
      </c>
      <c r="EA113" s="70" t="e">
        <f aca="false">$DZ$7*$J$3*$J$5*$AC113</f>
        <v>#N/A</v>
      </c>
      <c r="EB113" s="70" t="e">
        <f aca="false">$EB$7*$J$2*$J$5*$AB113</f>
        <v>#N/A</v>
      </c>
      <c r="EC113" s="70" t="e">
        <f aca="false">$EB$7*$J$3*$J$5*$AC113</f>
        <v>#N/A</v>
      </c>
      <c r="ED113" s="70" t="e">
        <f aca="false">$ED$7*$J$2*$J$5*$AB113</f>
        <v>#N/A</v>
      </c>
      <c r="EE113" s="70" t="e">
        <f aca="false">$ED$7*$J$3*$J$5*$AC113</f>
        <v>#N/A</v>
      </c>
      <c r="EF113" s="70" t="e">
        <f aca="false">$EF$7*$J$2*$J$5*$AB113</f>
        <v>#N/A</v>
      </c>
      <c r="EG113" s="70" t="e">
        <f aca="false">$EF$7*$J$3*$J$5*$AC113</f>
        <v>#N/A</v>
      </c>
      <c r="EH113" s="70" t="e">
        <f aca="false">$EH$7*$J$2*$J$5*$AB113</f>
        <v>#N/A</v>
      </c>
      <c r="EI113" s="70" t="e">
        <f aca="false">$EH$7*$J$3*$J$5*$AC113</f>
        <v>#N/A</v>
      </c>
      <c r="EJ113" s="70" t="e">
        <f aca="false">$EJ$7*$J$2*$J$5*$AB113</f>
        <v>#N/A</v>
      </c>
      <c r="EK113" s="70" t="e">
        <f aca="false">$EJ$7*$J$3*$J$5*$AC113</f>
        <v>#N/A</v>
      </c>
      <c r="EL113" s="70" t="e">
        <f aca="false">$EL$7*$J$2*$J$5*$AB113</f>
        <v>#N/A</v>
      </c>
      <c r="EM113" s="70" t="e">
        <f aca="false">$EL$7*$J$3*$J$5*$AC113</f>
        <v>#N/A</v>
      </c>
      <c r="EN113" s="131" t="e">
        <f aca="false">SUM(EB113:EC113)</f>
        <v>#N/A</v>
      </c>
      <c r="EO113" s="25" t="e">
        <f aca="false">SUM(EB113:EE113,EJ113:EM113)</f>
        <v>#N/A</v>
      </c>
      <c r="EP113" s="25" t="e">
        <f aca="false">SUM(DZ113:EM113)</f>
        <v>#N/A</v>
      </c>
    </row>
    <row r="114" customFormat="false" ht="11.25" hidden="false" customHeight="false" outlineLevel="0" collapsed="false">
      <c r="A114" s="51" t="e">
        <f aca="false">VLOOKUP($D114,Curves!$A$2:$I$1700,9)</f>
        <v>#N/A</v>
      </c>
      <c r="B114" s="83" t="e">
        <f aca="false">(1+($A114/2))^(-2*($D114-$A$1)/365.25)</f>
        <v>#N/A</v>
      </c>
      <c r="C114" s="83" t="n">
        <f aca="false">D115-D114</f>
        <v>30</v>
      </c>
      <c r="D114" s="374" t="n">
        <v>40118</v>
      </c>
      <c r="E114" s="375" t="e">
        <f aca="false">VLOOKUP($D114,Curves!$A$2:$H$1700,2)*$B114</f>
        <v>#N/A</v>
      </c>
      <c r="F114" s="51" t="e">
        <f aca="false">VLOOKUP($D114,Curves!$A$2:$H$1700,3)*$B114</f>
        <v>#N/A</v>
      </c>
      <c r="G114" s="51" t="e">
        <f aca="false">VLOOKUP($D114,Curves!$A$2:$H$1700,7)*$B114</f>
        <v>#N/A</v>
      </c>
      <c r="H114" s="51" t="e">
        <f aca="false">VLOOKUP($D114,Curves!$A$2:$H$1700,5)*$B114</f>
        <v>#N/A</v>
      </c>
      <c r="I114" s="51" t="e">
        <f aca="false">VLOOKUP($D114,Curves!$A$2:$H$1700,4)*$B114</f>
        <v>#N/A</v>
      </c>
      <c r="J114" s="376" t="e">
        <f aca="false">VLOOKUP($D114,Curves!$A$2:$H$1700,8)*$B114</f>
        <v>#N/A</v>
      </c>
      <c r="K114" s="51" t="e">
        <f aca="false">($E114+$I114)*$J$5+$J$4</f>
        <v>#N/A</v>
      </c>
      <c r="L114" s="377" t="e">
        <f aca="false">VLOOKUP($D114,Curves!$N$2:$T$2600,2)*$B114</f>
        <v>#N/A</v>
      </c>
      <c r="M114" s="241" t="e">
        <f aca="false">VLOOKUP($D114,Curves!$N$2:$T$2600,3)*$B114</f>
        <v>#N/A</v>
      </c>
      <c r="N114" s="378" t="e">
        <f aca="false">IF($K114&lt;$L114,1,0)</f>
        <v>#N/A</v>
      </c>
      <c r="O114" s="379" t="e">
        <f aca="false">IF($K114&lt;$M114,1,0)</f>
        <v>#N/A</v>
      </c>
      <c r="P114" s="375" t="e">
        <f aca="false">($E114+J114)*$J$5+$J$4</f>
        <v>#N/A</v>
      </c>
      <c r="Q114" s="377" t="e">
        <f aca="false">VLOOKUP($D114,Curves!$N$2:$T$2600,4)*$B114</f>
        <v>#N/A</v>
      </c>
      <c r="R114" s="241" t="e">
        <f aca="false">VLOOKUP($D114,Curves!$N$2:$T$2600,5)*$B114</f>
        <v>#N/A</v>
      </c>
      <c r="S114" s="378" t="e">
        <f aca="false">IF($P114&lt;$Q114,1,0)</f>
        <v>#N/A</v>
      </c>
      <c r="T114" s="379" t="e">
        <f aca="false">IF($P114&lt;$R114,1,0)</f>
        <v>#N/A</v>
      </c>
      <c r="U114" s="380" t="e">
        <f aca="false">($E114+G114)*$J$5+$J$4</f>
        <v>#N/A</v>
      </c>
      <c r="V114" s="380" t="e">
        <f aca="false">($E114+H114)*$J$5+$J$4</f>
        <v>#N/A</v>
      </c>
      <c r="W114" s="380" t="e">
        <f aca="false">($E114+I114)*$J$5+$J$4</f>
        <v>#N/A</v>
      </c>
      <c r="X114" s="269" t="e">
        <f aca="false">VLOOKUP($D114,[5]CurveFetch!$D$8:$S$13000,16,0)*$B114</f>
        <v>#N/A</v>
      </c>
      <c r="Y114" s="241" t="e">
        <f aca="false">VLOOKUP($D114,Curves!$N$2:$T$2600,7)*$B114</f>
        <v>#N/A</v>
      </c>
      <c r="Z114" s="381" t="e">
        <f aca="false">IF($U114&lt;$X114,1,0)</f>
        <v>#N/A</v>
      </c>
      <c r="AA114" s="378" t="e">
        <f aca="false">IF($U114&lt;$Y114,1,0)</f>
        <v>#N/A</v>
      </c>
      <c r="AB114" s="378" t="e">
        <f aca="false">IF($V114&lt;$X114,1,0)</f>
        <v>#N/A</v>
      </c>
      <c r="AC114" s="378" t="e">
        <f aca="false">IF($V114&lt;$X114,1,0)</f>
        <v>#N/A</v>
      </c>
      <c r="AD114" s="378" t="e">
        <f aca="false">IF($W114&lt;$X114,1,0)</f>
        <v>#N/A</v>
      </c>
      <c r="AE114" s="379" t="e">
        <f aca="false">IF($W114&lt;$Y114,1,0)</f>
        <v>#N/A</v>
      </c>
      <c r="AF114" s="70" t="e">
        <f aca="false">$AF$7*$J$2*$J$5*$N114</f>
        <v>#N/A</v>
      </c>
      <c r="AG114" s="70" t="e">
        <f aca="false">$AF$7*$J$2*$J$5*$O114</f>
        <v>#N/A</v>
      </c>
      <c r="AH114" s="70" t="e">
        <f aca="false">$AH$7*$J$2*$J$5*$N114</f>
        <v>#N/A</v>
      </c>
      <c r="AI114" s="70" t="e">
        <f aca="false">$AH$7*$J$2*$J$5*$O114</f>
        <v>#N/A</v>
      </c>
      <c r="AJ114" s="70" t="e">
        <f aca="false">$AJ$7*$J$2*$J$5*$N114</f>
        <v>#N/A</v>
      </c>
      <c r="AK114" s="70" t="e">
        <f aca="false">$AJ$7*$J$2*$J$5*$O114</f>
        <v>#N/A</v>
      </c>
      <c r="AL114" s="70" t="e">
        <f aca="false">$AL$7*$J$2*$J$5*$N114</f>
        <v>#N/A</v>
      </c>
      <c r="AM114" s="70" t="e">
        <f aca="false">$AL$7*$J$3*$J$5*$O114</f>
        <v>#N/A</v>
      </c>
      <c r="AN114" s="70" t="e">
        <f aca="false">$AN$7*$J$2*$J$5*$N114</f>
        <v>#N/A</v>
      </c>
      <c r="AO114" s="70" t="e">
        <f aca="false">$AN$7*$J$3*$J$5*$O114</f>
        <v>#N/A</v>
      </c>
      <c r="AP114" s="70" t="e">
        <f aca="false">$AP$7*$J$2*$J$5*$N114</f>
        <v>#N/A</v>
      </c>
      <c r="AQ114" s="70" t="e">
        <f aca="false">$AN$7*$J$3*$J$5*$O114</f>
        <v>#N/A</v>
      </c>
      <c r="AR114" s="70" t="e">
        <f aca="false">$AR$7*$J$2*$J$5*$N114</f>
        <v>#N/A</v>
      </c>
      <c r="AS114" s="70" t="e">
        <f aca="false">$AR$7*$J$3*$J$5*$O114</f>
        <v>#N/A</v>
      </c>
      <c r="AT114" s="70" t="e">
        <f aca="false">$AT$7*$J$2*$J$5*$N114</f>
        <v>#N/A</v>
      </c>
      <c r="AU114" s="70" t="e">
        <f aca="false">$AT$7*$J$3*$J$5*$O114</f>
        <v>#N/A</v>
      </c>
      <c r="AV114" s="131" t="e">
        <f aca="false">SUM(AF114:AG114,AL114:AM114,AP114:AQ114)</f>
        <v>#N/A</v>
      </c>
      <c r="AW114" s="158" t="e">
        <f aca="false">SUM(AF114:AM114,AP114:AU114)</f>
        <v>#N/A</v>
      </c>
      <c r="AX114" s="131" t="e">
        <f aca="false">SUM(AF114:AU114)</f>
        <v>#N/A</v>
      </c>
      <c r="AY114" s="70" t="e">
        <f aca="false">$AY$7*$J$2*$J$5*$S114</f>
        <v>#N/A</v>
      </c>
      <c r="AZ114" s="70" t="e">
        <f aca="false">$AY$7*$J$3*$J$5*$T114</f>
        <v>#N/A</v>
      </c>
      <c r="BA114" s="70" t="e">
        <f aca="false">$BA$7*$J$2*$J$5*$S114</f>
        <v>#N/A</v>
      </c>
      <c r="BB114" s="70" t="e">
        <f aca="false">$BA$7*$J$3*$J$5*$T114</f>
        <v>#N/A</v>
      </c>
      <c r="BC114" s="70" t="e">
        <f aca="false">$BC$7*$J$2*$J$5*$S114</f>
        <v>#N/A</v>
      </c>
      <c r="BD114" s="70" t="e">
        <f aca="false">$BC$7*$J$3*$J$5*$T114</f>
        <v>#N/A</v>
      </c>
      <c r="BE114" s="70" t="e">
        <f aca="false">$BE$7*$J$2*$J$5*$S114</f>
        <v>#N/A</v>
      </c>
      <c r="BF114" s="70" t="e">
        <f aca="false">$BE$7*$J$3*$J$5*$T114</f>
        <v>#N/A</v>
      </c>
      <c r="BG114" s="70" t="e">
        <f aca="false">$BG$7*$J$2*$J$5*$S114</f>
        <v>#N/A</v>
      </c>
      <c r="BH114" s="70" t="e">
        <f aca="false">$BG$7*$J$3*$J$5*$T114</f>
        <v>#N/A</v>
      </c>
      <c r="BI114" s="70" t="e">
        <f aca="false">$BI$7*$J$2*$J$5*$S114</f>
        <v>#N/A</v>
      </c>
      <c r="BJ114" s="70" t="e">
        <f aca="false">$BI$7*$J$3*$J$5*$T114</f>
        <v>#N/A</v>
      </c>
      <c r="BK114" s="70" t="e">
        <f aca="false">$BK$7*$J$2*$J$5*$S114</f>
        <v>#N/A</v>
      </c>
      <c r="BL114" s="70" t="e">
        <f aca="false">$BK$7*$J$3*$J$5*$T114</f>
        <v>#N/A</v>
      </c>
      <c r="BM114" s="70" t="e">
        <f aca="false">$BM$7*$J$2*$J$5*$S114</f>
        <v>#N/A</v>
      </c>
      <c r="BN114" s="70" t="e">
        <f aca="false">$BM$7*$J$3*$J$5*$T114</f>
        <v>#N/A</v>
      </c>
      <c r="BO114" s="70" t="e">
        <f aca="false">$BO$7*$J$2*$J$5*$S114</f>
        <v>#N/A</v>
      </c>
      <c r="BP114" s="70" t="e">
        <f aca="false">$BO$7*$J$3*$J$5*$T114</f>
        <v>#N/A</v>
      </c>
      <c r="BQ114" s="70" t="e">
        <f aca="false">$BQ$7*$J$2*$J$5*$S114</f>
        <v>#N/A</v>
      </c>
      <c r="BR114" s="70" t="e">
        <f aca="false">$BQ$7*$J$3*$J$5*$T114</f>
        <v>#N/A</v>
      </c>
      <c r="BS114" s="70" t="e">
        <f aca="false">$BS$7*$J$2*$J$5*$S114</f>
        <v>#N/A</v>
      </c>
      <c r="BT114" s="70" t="e">
        <f aca="false">$BS$7*$J$3*$J$5*$T114</f>
        <v>#N/A</v>
      </c>
      <c r="BU114" s="70" t="e">
        <f aca="false">$BU$7*$J$2*$J$5*$S114</f>
        <v>#N/A</v>
      </c>
      <c r="BV114" s="70" t="e">
        <f aca="false">$BU$7*$J$3*$J$5*$T114</f>
        <v>#N/A</v>
      </c>
      <c r="BW114" s="382" t="e">
        <f aca="false">SUM(AY114:BF114,BI114:BL114)</f>
        <v>#N/A</v>
      </c>
      <c r="BX114" s="383" t="e">
        <f aca="false">SUM(AY114:BF114,BI114:BL114,BS114:BV114)</f>
        <v>#N/A</v>
      </c>
      <c r="BY114" s="25" t="e">
        <f aca="false">SUM(AY114:BV114)</f>
        <v>#N/A</v>
      </c>
      <c r="BZ114" s="70" t="e">
        <f aca="false">$BZ$7*$J$2*$J$5*$N114</f>
        <v>#N/A</v>
      </c>
      <c r="CA114" s="70" t="e">
        <f aca="false">$BZ$7*$J$3*$J$5*$O114</f>
        <v>#N/A</v>
      </c>
      <c r="CB114" s="70" t="e">
        <f aca="false">$CB$7*$J$2*$J$5*$N114</f>
        <v>#N/A</v>
      </c>
      <c r="CC114" s="70" t="e">
        <f aca="false">$CB$7*$J$3*$J$5*$O114</f>
        <v>#N/A</v>
      </c>
      <c r="CD114" s="70" t="e">
        <f aca="false">$CD$7*$J$2*$J$5*$N114</f>
        <v>#N/A</v>
      </c>
      <c r="CE114" s="70" t="e">
        <f aca="false">$CD$7*$J$3*$J$5*$O114</f>
        <v>#N/A</v>
      </c>
      <c r="CF114" s="131" t="e">
        <f aca="false">SUM(BZ114:CA114)</f>
        <v>#N/A</v>
      </c>
      <c r="CG114" s="383" t="e">
        <f aca="false">SUM(BZ114:CC114)</f>
        <v>#N/A</v>
      </c>
      <c r="CH114" s="131" t="e">
        <f aca="false">SUM(BZ114:CE114)</f>
        <v>#N/A</v>
      </c>
      <c r="CI114" s="70" t="e">
        <f aca="false">$CI$7*$J$2*$J$5*$AB114</f>
        <v>#N/A</v>
      </c>
      <c r="CJ114" s="70" t="e">
        <f aca="false">$CI$7*$J$3*$J$5*$AC114</f>
        <v>#N/A</v>
      </c>
      <c r="CK114" s="70" t="e">
        <f aca="false">$CK$7*$J$2*$J$5*$AB114</f>
        <v>#N/A</v>
      </c>
      <c r="CL114" s="70" t="e">
        <f aca="false">$CK$7*$J$3*$J$5*$AC114</f>
        <v>#N/A</v>
      </c>
      <c r="CM114" s="70" t="e">
        <f aca="false">$CM$7*$J$2*$J$5*$AB114</f>
        <v>#N/A</v>
      </c>
      <c r="CN114" s="70" t="e">
        <f aca="false">$CM$7*$J$3*$J$5*$AC114</f>
        <v>#N/A</v>
      </c>
      <c r="CO114" s="70" t="e">
        <f aca="false">$CO$7*$J$2*$J$5*$AB114</f>
        <v>#N/A</v>
      </c>
      <c r="CP114" s="70" t="e">
        <f aca="false">$CO$7*$J$3*$J$5*$AC114</f>
        <v>#N/A</v>
      </c>
      <c r="CQ114" s="70" t="e">
        <f aca="false">$CQ$7*$J$2*$J$5*$AB114</f>
        <v>#N/A</v>
      </c>
      <c r="CR114" s="70" t="e">
        <f aca="false">$CQ$7*$J$3*$J$5*$AC114</f>
        <v>#N/A</v>
      </c>
      <c r="CS114" s="70" t="e">
        <f aca="false">$CS$7*$J$2*$J$5*$AB114</f>
        <v>#N/A</v>
      </c>
      <c r="CT114" s="70" t="e">
        <f aca="false">$CS$7*$J$3*$J$5*$AC114</f>
        <v>#N/A</v>
      </c>
      <c r="CU114" s="70" t="e">
        <f aca="false">$CU$7*$J$2*$J$5*$AB114</f>
        <v>#N/A</v>
      </c>
      <c r="CV114" s="70" t="e">
        <f aca="false">$CU$7*$J$3*$J$5*$AC114</f>
        <v>#N/A</v>
      </c>
      <c r="CW114" s="70" t="e">
        <f aca="false">$CW$7*$J$2*$J$5*$AB114</f>
        <v>#N/A</v>
      </c>
      <c r="CX114" s="70" t="e">
        <f aca="false">$CW$7*$J$3*$J$5*$AC114</f>
        <v>#N/A</v>
      </c>
      <c r="CY114" s="70" t="e">
        <f aca="false">$CY$7*$J$2*$J$5*$AB114</f>
        <v>#N/A</v>
      </c>
      <c r="CZ114" s="70" t="e">
        <f aca="false">$CY$7*$J$3*$J$5*$AC114</f>
        <v>#N/A</v>
      </c>
      <c r="DA114" s="70" t="e">
        <f aca="false">$DA$7*$J$2*$J$5*$AB114</f>
        <v>#N/A</v>
      </c>
      <c r="DB114" s="70" t="e">
        <f aca="false">$DA$7*$J$3*$J$5*$AC114</f>
        <v>#N/A</v>
      </c>
      <c r="DC114" s="70"/>
      <c r="DD114" s="70"/>
      <c r="DE114" s="70" t="e">
        <f aca="false">$DF$7*$J$2*$J$5*$AB114</f>
        <v>#N/A</v>
      </c>
      <c r="DF114" s="70" t="e">
        <f aca="false">$DF$7*$J$3*$J$5*$AC114</f>
        <v>#N/A</v>
      </c>
      <c r="DG114" s="70" t="e">
        <f aca="false">$DG$7*$J$2*$J$5*$AB114</f>
        <v>#N/A</v>
      </c>
      <c r="DH114" s="70" t="e">
        <f aca="false">$DG$7*$J$3*$J$5*$AC114</f>
        <v>#N/A</v>
      </c>
      <c r="DI114" s="70" t="e">
        <f aca="false">$DI$7*$J$2*$J$5*$AB114</f>
        <v>#N/A</v>
      </c>
      <c r="DJ114" s="70" t="e">
        <f aca="false">$DI$7*$J$3*$J$5*$AC114</f>
        <v>#N/A</v>
      </c>
      <c r="DK114" s="70" t="e">
        <f aca="false">$DK$7*$J$2*$J$5*$AB114</f>
        <v>#N/A</v>
      </c>
      <c r="DL114" s="70" t="e">
        <f aca="false">$DK$7*$J$3*$J$5*$AC114</f>
        <v>#N/A</v>
      </c>
      <c r="DM114" s="70" t="e">
        <f aca="false">$DM$7*$J$2*$J$5*$AB114</f>
        <v>#N/A</v>
      </c>
      <c r="DN114" s="70" t="e">
        <f aca="false">$DM$7*$J$3*$J$5*$AC114</f>
        <v>#N/A</v>
      </c>
      <c r="DO114" s="70" t="e">
        <f aca="false">$DO$7*$J$2*$J$5*$AB114</f>
        <v>#N/A</v>
      </c>
      <c r="DP114" s="70" t="e">
        <f aca="false">$DO$7*$J$3*$J$5*$AC114</f>
        <v>#N/A</v>
      </c>
      <c r="DQ114" s="70" t="e">
        <f aca="false">$DQ$7*$J$2*$J$5*$AB114</f>
        <v>#N/A</v>
      </c>
      <c r="DR114" s="70" t="e">
        <f aca="false">$DQ$7*$J$3*$J$5*$AC114</f>
        <v>#N/A</v>
      </c>
      <c r="DS114" s="131" t="e">
        <f aca="false">SUM(CI114:CR114,CW114:CX114,DG114:DH114)</f>
        <v>#N/A</v>
      </c>
      <c r="DT114" s="25" t="e">
        <f aca="false">SUM(CI114:CZ114,DC114:DL114)</f>
        <v>#N/A</v>
      </c>
      <c r="DU114" s="131" t="e">
        <f aca="false">SUM(CI114:DR114)</f>
        <v>#N/A</v>
      </c>
      <c r="DZ114" s="70" t="e">
        <f aca="false">$DZ$7*$J$2*$J$5*$AB114</f>
        <v>#N/A</v>
      </c>
      <c r="EA114" s="70" t="e">
        <f aca="false">$DZ$7*$J$3*$J$5*$AC114</f>
        <v>#N/A</v>
      </c>
      <c r="EB114" s="70" t="e">
        <f aca="false">$EB$7*$J$2*$J$5*$AB114</f>
        <v>#N/A</v>
      </c>
      <c r="EC114" s="70" t="e">
        <f aca="false">$EB$7*$J$3*$J$5*$AC114</f>
        <v>#N/A</v>
      </c>
      <c r="ED114" s="70" t="e">
        <f aca="false">$ED$7*$J$2*$J$5*$AB114</f>
        <v>#N/A</v>
      </c>
      <c r="EE114" s="70" t="e">
        <f aca="false">$ED$7*$J$3*$J$5*$AC114</f>
        <v>#N/A</v>
      </c>
      <c r="EF114" s="70" t="e">
        <f aca="false">$EF$7*$J$2*$J$5*$AB114</f>
        <v>#N/A</v>
      </c>
      <c r="EG114" s="70" t="e">
        <f aca="false">$EF$7*$J$3*$J$5*$AC114</f>
        <v>#N/A</v>
      </c>
      <c r="EH114" s="70" t="e">
        <f aca="false">$EH$7*$J$2*$J$5*$AB114</f>
        <v>#N/A</v>
      </c>
      <c r="EI114" s="70" t="e">
        <f aca="false">$EH$7*$J$3*$J$5*$AC114</f>
        <v>#N/A</v>
      </c>
      <c r="EJ114" s="70" t="e">
        <f aca="false">$EJ$7*$J$2*$J$5*$AB114</f>
        <v>#N/A</v>
      </c>
      <c r="EK114" s="70" t="e">
        <f aca="false">$EJ$7*$J$3*$J$5*$AC114</f>
        <v>#N/A</v>
      </c>
      <c r="EL114" s="70" t="e">
        <f aca="false">$EL$7*$J$2*$J$5*$AB114</f>
        <v>#N/A</v>
      </c>
      <c r="EM114" s="70" t="e">
        <f aca="false">$EL$7*$J$3*$J$5*$AC114</f>
        <v>#N/A</v>
      </c>
      <c r="EN114" s="131" t="e">
        <f aca="false">SUM(EB114:EC114)</f>
        <v>#N/A</v>
      </c>
      <c r="EO114" s="25" t="e">
        <f aca="false">SUM(EB114:EE114,EJ114:EM114)</f>
        <v>#N/A</v>
      </c>
      <c r="EP114" s="25" t="e">
        <f aca="false">SUM(DZ114:EM114)</f>
        <v>#N/A</v>
      </c>
    </row>
    <row r="115" customFormat="false" ht="11.25" hidden="false" customHeight="false" outlineLevel="0" collapsed="false">
      <c r="A115" s="51" t="e">
        <f aca="false">VLOOKUP($D115,Curves!$A$2:$I$1700,9)</f>
        <v>#N/A</v>
      </c>
      <c r="B115" s="83" t="e">
        <f aca="false">(1+($A115/2))^(-2*($D115-$A$1)/365.25)</f>
        <v>#N/A</v>
      </c>
      <c r="C115" s="83" t="n">
        <f aca="false">D116-D115</f>
        <v>31</v>
      </c>
      <c r="D115" s="374" t="n">
        <v>40148</v>
      </c>
      <c r="E115" s="375" t="e">
        <f aca="false">VLOOKUP($D115,Curves!$A$2:$H$1700,2)*$B115</f>
        <v>#N/A</v>
      </c>
      <c r="F115" s="51" t="e">
        <f aca="false">VLOOKUP($D115,Curves!$A$2:$H$1700,3)*$B115</f>
        <v>#N/A</v>
      </c>
      <c r="G115" s="51" t="e">
        <f aca="false">VLOOKUP($D115,Curves!$A$2:$H$1700,7)*$B115</f>
        <v>#N/A</v>
      </c>
      <c r="H115" s="51" t="e">
        <f aca="false">VLOOKUP($D115,Curves!$A$2:$H$1700,5)*$B115</f>
        <v>#N/A</v>
      </c>
      <c r="I115" s="51" t="e">
        <f aca="false">VLOOKUP($D115,Curves!$A$2:$H$1700,4)*$B115</f>
        <v>#N/A</v>
      </c>
      <c r="J115" s="376" t="e">
        <f aca="false">VLOOKUP($D115,Curves!$A$2:$H$1700,8)*$B115</f>
        <v>#N/A</v>
      </c>
      <c r="K115" s="51" t="e">
        <f aca="false">($E115+$I115)*$J$5+$J$4</f>
        <v>#N/A</v>
      </c>
      <c r="L115" s="377" t="e">
        <f aca="false">VLOOKUP($D115,Curves!$N$2:$T$2600,2)*$B115</f>
        <v>#N/A</v>
      </c>
      <c r="M115" s="241" t="e">
        <f aca="false">VLOOKUP($D115,Curves!$N$2:$T$2600,3)*$B115</f>
        <v>#N/A</v>
      </c>
      <c r="N115" s="378" t="e">
        <f aca="false">IF($K115&lt;$L115,1,0)</f>
        <v>#N/A</v>
      </c>
      <c r="O115" s="379" t="e">
        <f aca="false">IF($K115&lt;$M115,1,0)</f>
        <v>#N/A</v>
      </c>
      <c r="P115" s="375" t="e">
        <f aca="false">($E115+J115)*$J$5+$J$4</f>
        <v>#N/A</v>
      </c>
      <c r="Q115" s="377" t="e">
        <f aca="false">VLOOKUP($D115,Curves!$N$2:$T$2600,4)*$B115</f>
        <v>#N/A</v>
      </c>
      <c r="R115" s="241" t="e">
        <f aca="false">VLOOKUP($D115,Curves!$N$2:$T$2600,5)*$B115</f>
        <v>#N/A</v>
      </c>
      <c r="S115" s="378" t="e">
        <f aca="false">IF($P115&lt;$Q115,1,0)</f>
        <v>#N/A</v>
      </c>
      <c r="T115" s="379" t="e">
        <f aca="false">IF($P115&lt;$R115,1,0)</f>
        <v>#N/A</v>
      </c>
      <c r="U115" s="380" t="e">
        <f aca="false">($E115+G115)*$J$5+$J$4</f>
        <v>#N/A</v>
      </c>
      <c r="V115" s="380" t="e">
        <f aca="false">($E115+H115)*$J$5+$J$4</f>
        <v>#N/A</v>
      </c>
      <c r="W115" s="380" t="e">
        <f aca="false">($E115+I115)*$J$5+$J$4</f>
        <v>#N/A</v>
      </c>
      <c r="X115" s="269" t="e">
        <f aca="false">VLOOKUP($D115,[5]CurveFetch!$D$8:$S$13000,16,0)*$B115</f>
        <v>#N/A</v>
      </c>
      <c r="Y115" s="241" t="e">
        <f aca="false">VLOOKUP($D115,Curves!$N$2:$T$2600,7)*$B115</f>
        <v>#N/A</v>
      </c>
      <c r="Z115" s="381" t="e">
        <f aca="false">IF($U115&lt;$X115,1,0)</f>
        <v>#N/A</v>
      </c>
      <c r="AA115" s="378" t="e">
        <f aca="false">IF($U115&lt;$Y115,1,0)</f>
        <v>#N/A</v>
      </c>
      <c r="AB115" s="378" t="e">
        <f aca="false">IF($V115&lt;$X115,1,0)</f>
        <v>#N/A</v>
      </c>
      <c r="AC115" s="378" t="e">
        <f aca="false">IF($V115&lt;$X115,1,0)</f>
        <v>#N/A</v>
      </c>
      <c r="AD115" s="378" t="e">
        <f aca="false">IF($W115&lt;$X115,1,0)</f>
        <v>#N/A</v>
      </c>
      <c r="AE115" s="379" t="e">
        <f aca="false">IF($W115&lt;$Y115,1,0)</f>
        <v>#N/A</v>
      </c>
      <c r="AF115" s="70" t="e">
        <f aca="false">$AF$7*$J$2*$J$5*$N115</f>
        <v>#N/A</v>
      </c>
      <c r="AG115" s="70" t="e">
        <f aca="false">$AF$7*$J$2*$J$5*$O115</f>
        <v>#N/A</v>
      </c>
      <c r="AH115" s="70" t="e">
        <f aca="false">$AH$7*$J$2*$J$5*$N115</f>
        <v>#N/A</v>
      </c>
      <c r="AI115" s="70" t="e">
        <f aca="false">$AH$7*$J$2*$J$5*$O115</f>
        <v>#N/A</v>
      </c>
      <c r="AJ115" s="70" t="e">
        <f aca="false">$AJ$7*$J$2*$J$5*$N115</f>
        <v>#N/A</v>
      </c>
      <c r="AK115" s="70" t="e">
        <f aca="false">$AJ$7*$J$2*$J$5*$O115</f>
        <v>#N/A</v>
      </c>
      <c r="AL115" s="70" t="e">
        <f aca="false">$AL$7*$J$2*$J$5*$N115</f>
        <v>#N/A</v>
      </c>
      <c r="AM115" s="70" t="e">
        <f aca="false">$AL$7*$J$3*$J$5*$O115</f>
        <v>#N/A</v>
      </c>
      <c r="AN115" s="70" t="e">
        <f aca="false">$AN$7*$J$2*$J$5*$N115</f>
        <v>#N/A</v>
      </c>
      <c r="AO115" s="70" t="e">
        <f aca="false">$AN$7*$J$3*$J$5*$O115</f>
        <v>#N/A</v>
      </c>
      <c r="AP115" s="70" t="e">
        <f aca="false">$AP$7*$J$2*$J$5*$N115</f>
        <v>#N/A</v>
      </c>
      <c r="AQ115" s="70" t="e">
        <f aca="false">$AN$7*$J$3*$J$5*$O115</f>
        <v>#N/A</v>
      </c>
      <c r="AR115" s="70" t="e">
        <f aca="false">$AR$7*$J$2*$J$5*$N115</f>
        <v>#N/A</v>
      </c>
      <c r="AS115" s="70" t="e">
        <f aca="false">$AR$7*$J$3*$J$5*$O115</f>
        <v>#N/A</v>
      </c>
      <c r="AT115" s="70" t="e">
        <f aca="false">$AT$7*$J$2*$J$5*$N115</f>
        <v>#N/A</v>
      </c>
      <c r="AU115" s="70" t="e">
        <f aca="false">$AT$7*$J$3*$J$5*$O115</f>
        <v>#N/A</v>
      </c>
      <c r="AV115" s="131" t="e">
        <f aca="false">SUM(AF115:AG115,AL115:AM115,AP115:AQ115)</f>
        <v>#N/A</v>
      </c>
      <c r="AW115" s="158" t="e">
        <f aca="false">SUM(AF115:AM115,AP115:AU115)</f>
        <v>#N/A</v>
      </c>
      <c r="AX115" s="131" t="e">
        <f aca="false">SUM(AF115:AU115)</f>
        <v>#N/A</v>
      </c>
      <c r="AY115" s="70" t="e">
        <f aca="false">$AY$7*$J$2*$J$5*$S115</f>
        <v>#N/A</v>
      </c>
      <c r="AZ115" s="70" t="e">
        <f aca="false">$AY$7*$J$3*$J$5*$T115</f>
        <v>#N/A</v>
      </c>
      <c r="BA115" s="70" t="e">
        <f aca="false">$BA$7*$J$2*$J$5*$S115</f>
        <v>#N/A</v>
      </c>
      <c r="BB115" s="70" t="e">
        <f aca="false">$BA$7*$J$3*$J$5*$T115</f>
        <v>#N/A</v>
      </c>
      <c r="BC115" s="70" t="e">
        <f aca="false">$BC$7*$J$2*$J$5*$S115</f>
        <v>#N/A</v>
      </c>
      <c r="BD115" s="70" t="e">
        <f aca="false">$BC$7*$J$3*$J$5*$T115</f>
        <v>#N/A</v>
      </c>
      <c r="BE115" s="70" t="e">
        <f aca="false">$BE$7*$J$2*$J$5*$S115</f>
        <v>#N/A</v>
      </c>
      <c r="BF115" s="70" t="e">
        <f aca="false">$BE$7*$J$3*$J$5*$T115</f>
        <v>#N/A</v>
      </c>
      <c r="BG115" s="70" t="e">
        <f aca="false">$BG$7*$J$2*$J$5*$S115</f>
        <v>#N/A</v>
      </c>
      <c r="BH115" s="70" t="e">
        <f aca="false">$BG$7*$J$3*$J$5*$T115</f>
        <v>#N/A</v>
      </c>
      <c r="BI115" s="70" t="e">
        <f aca="false">$BI$7*$J$2*$J$5*$S115</f>
        <v>#N/A</v>
      </c>
      <c r="BJ115" s="70" t="e">
        <f aca="false">$BI$7*$J$3*$J$5*$T115</f>
        <v>#N/A</v>
      </c>
      <c r="BK115" s="70" t="e">
        <f aca="false">$BK$7*$J$2*$J$5*$S115</f>
        <v>#N/A</v>
      </c>
      <c r="BL115" s="70" t="e">
        <f aca="false">$BK$7*$J$3*$J$5*$T115</f>
        <v>#N/A</v>
      </c>
      <c r="BM115" s="70" t="e">
        <f aca="false">$BM$7*$J$2*$J$5*$S115</f>
        <v>#N/A</v>
      </c>
      <c r="BN115" s="70" t="e">
        <f aca="false">$BM$7*$J$3*$J$5*$T115</f>
        <v>#N/A</v>
      </c>
      <c r="BO115" s="70" t="e">
        <f aca="false">$BO$7*$J$2*$J$5*$S115</f>
        <v>#N/A</v>
      </c>
      <c r="BP115" s="70" t="e">
        <f aca="false">$BO$7*$J$3*$J$5*$T115</f>
        <v>#N/A</v>
      </c>
      <c r="BQ115" s="70" t="e">
        <f aca="false">$BQ$7*$J$2*$J$5*$S115</f>
        <v>#N/A</v>
      </c>
      <c r="BR115" s="70" t="e">
        <f aca="false">$BQ$7*$J$3*$J$5*$T115</f>
        <v>#N/A</v>
      </c>
      <c r="BS115" s="70" t="e">
        <f aca="false">$BS$7*$J$2*$J$5*$S115</f>
        <v>#N/A</v>
      </c>
      <c r="BT115" s="70" t="e">
        <f aca="false">$BS$7*$J$3*$J$5*$T115</f>
        <v>#N/A</v>
      </c>
      <c r="BU115" s="70" t="e">
        <f aca="false">$BU$7*$J$2*$J$5*$S115</f>
        <v>#N/A</v>
      </c>
      <c r="BV115" s="70" t="e">
        <f aca="false">$BU$7*$J$3*$J$5*$T115</f>
        <v>#N/A</v>
      </c>
      <c r="BW115" s="382" t="e">
        <f aca="false">SUM(AY115:BF115,BI115:BL115)</f>
        <v>#N/A</v>
      </c>
      <c r="BX115" s="383" t="e">
        <f aca="false">SUM(AY115:BF115,BI115:BL115,BS115:BV115)</f>
        <v>#N/A</v>
      </c>
      <c r="BY115" s="25" t="e">
        <f aca="false">SUM(AY115:BV115)</f>
        <v>#N/A</v>
      </c>
      <c r="BZ115" s="70" t="e">
        <f aca="false">$BZ$7*$J$2*$J$5*$N115</f>
        <v>#N/A</v>
      </c>
      <c r="CA115" s="70" t="e">
        <f aca="false">$BZ$7*$J$3*$J$5*$O115</f>
        <v>#N/A</v>
      </c>
      <c r="CB115" s="70" t="e">
        <f aca="false">$CB$7*$J$2*$J$5*$N115</f>
        <v>#N/A</v>
      </c>
      <c r="CC115" s="70" t="e">
        <f aca="false">$CB$7*$J$3*$J$5*$O115</f>
        <v>#N/A</v>
      </c>
      <c r="CD115" s="70" t="e">
        <f aca="false">$CD$7*$J$2*$J$5*$N115</f>
        <v>#N/A</v>
      </c>
      <c r="CE115" s="70" t="e">
        <f aca="false">$CD$7*$J$3*$J$5*$O115</f>
        <v>#N/A</v>
      </c>
      <c r="CF115" s="131" t="e">
        <f aca="false">SUM(BZ115:CA115)</f>
        <v>#N/A</v>
      </c>
      <c r="CG115" s="383" t="e">
        <f aca="false">SUM(BZ115:CC115)</f>
        <v>#N/A</v>
      </c>
      <c r="CH115" s="131" t="e">
        <f aca="false">SUM(BZ115:CE115)</f>
        <v>#N/A</v>
      </c>
      <c r="CI115" s="70" t="e">
        <f aca="false">$CI$7*$J$2*$J$5*$AB115</f>
        <v>#N/A</v>
      </c>
      <c r="CJ115" s="70" t="e">
        <f aca="false">$CI$7*$J$3*$J$5*$AC115</f>
        <v>#N/A</v>
      </c>
      <c r="CK115" s="70" t="e">
        <f aca="false">$CK$7*$J$2*$J$5*$AB115</f>
        <v>#N/A</v>
      </c>
      <c r="CL115" s="70" t="e">
        <f aca="false">$CK$7*$J$3*$J$5*$AC115</f>
        <v>#N/A</v>
      </c>
      <c r="CM115" s="70" t="e">
        <f aca="false">$CM$7*$J$2*$J$5*$AB115</f>
        <v>#N/A</v>
      </c>
      <c r="CN115" s="70" t="e">
        <f aca="false">$CM$7*$J$3*$J$5*$AC115</f>
        <v>#N/A</v>
      </c>
      <c r="CO115" s="70" t="e">
        <f aca="false">$CO$7*$J$2*$J$5*$AB115</f>
        <v>#N/A</v>
      </c>
      <c r="CP115" s="70" t="e">
        <f aca="false">$CO$7*$J$3*$J$5*$AC115</f>
        <v>#N/A</v>
      </c>
      <c r="CQ115" s="70" t="e">
        <f aca="false">$CQ$7*$J$2*$J$5*$AB115</f>
        <v>#N/A</v>
      </c>
      <c r="CR115" s="70" t="e">
        <f aca="false">$CQ$7*$J$3*$J$5*$AC115</f>
        <v>#N/A</v>
      </c>
      <c r="CS115" s="70" t="e">
        <f aca="false">$CS$7*$J$2*$J$5*$AB115</f>
        <v>#N/A</v>
      </c>
      <c r="CT115" s="70" t="e">
        <f aca="false">$CS$7*$J$3*$J$5*$AC115</f>
        <v>#N/A</v>
      </c>
      <c r="CU115" s="70" t="e">
        <f aca="false">$CU$7*$J$2*$J$5*$AB115</f>
        <v>#N/A</v>
      </c>
      <c r="CV115" s="70" t="e">
        <f aca="false">$CU$7*$J$3*$J$5*$AC115</f>
        <v>#N/A</v>
      </c>
      <c r="CW115" s="70" t="e">
        <f aca="false">$CW$7*$J$2*$J$5*$AB115</f>
        <v>#N/A</v>
      </c>
      <c r="CX115" s="70" t="e">
        <f aca="false">$CW$7*$J$3*$J$5*$AC115</f>
        <v>#N/A</v>
      </c>
      <c r="CY115" s="70" t="e">
        <f aca="false">$CY$7*$J$2*$J$5*$AB115</f>
        <v>#N/A</v>
      </c>
      <c r="CZ115" s="70" t="e">
        <f aca="false">$CY$7*$J$3*$J$5*$AC115</f>
        <v>#N/A</v>
      </c>
      <c r="DA115" s="70" t="e">
        <f aca="false">$DA$7*$J$2*$J$5*$AB115</f>
        <v>#N/A</v>
      </c>
      <c r="DB115" s="70" t="e">
        <f aca="false">$DA$7*$J$3*$J$5*$AC115</f>
        <v>#N/A</v>
      </c>
      <c r="DC115" s="70"/>
      <c r="DD115" s="70"/>
      <c r="DE115" s="70" t="e">
        <f aca="false">$DF$7*$J$2*$J$5*$AB115</f>
        <v>#N/A</v>
      </c>
      <c r="DF115" s="70" t="e">
        <f aca="false">$DF$7*$J$3*$J$5*$AC115</f>
        <v>#N/A</v>
      </c>
      <c r="DG115" s="70" t="e">
        <f aca="false">$DG$7*$J$2*$J$5*$AB115</f>
        <v>#N/A</v>
      </c>
      <c r="DH115" s="70" t="e">
        <f aca="false">$DG$7*$J$3*$J$5*$AC115</f>
        <v>#N/A</v>
      </c>
      <c r="DI115" s="70" t="e">
        <f aca="false">$DI$7*$J$2*$J$5*$AB115</f>
        <v>#N/A</v>
      </c>
      <c r="DJ115" s="70" t="e">
        <f aca="false">$DI$7*$J$3*$J$5*$AC115</f>
        <v>#N/A</v>
      </c>
      <c r="DK115" s="70" t="e">
        <f aca="false">$DK$7*$J$2*$J$5*$AB115</f>
        <v>#N/A</v>
      </c>
      <c r="DL115" s="70" t="e">
        <f aca="false">$DK$7*$J$3*$J$5*$AC115</f>
        <v>#N/A</v>
      </c>
      <c r="DM115" s="70" t="e">
        <f aca="false">$DM$7*$J$2*$J$5*$AB115</f>
        <v>#N/A</v>
      </c>
      <c r="DN115" s="70" t="e">
        <f aca="false">$DM$7*$J$3*$J$5*$AC115</f>
        <v>#N/A</v>
      </c>
      <c r="DO115" s="70" t="e">
        <f aca="false">$DO$7*$J$2*$J$5*$AB115</f>
        <v>#N/A</v>
      </c>
      <c r="DP115" s="70" t="e">
        <f aca="false">$DO$7*$J$3*$J$5*$AC115</f>
        <v>#N/A</v>
      </c>
      <c r="DQ115" s="70" t="e">
        <f aca="false">$DQ$7*$J$2*$J$5*$AB115</f>
        <v>#N/A</v>
      </c>
      <c r="DR115" s="70" t="e">
        <f aca="false">$DQ$7*$J$3*$J$5*$AC115</f>
        <v>#N/A</v>
      </c>
      <c r="DS115" s="131" t="e">
        <f aca="false">SUM(CI115:CR115,CW115:CX115,DG115:DH115)</f>
        <v>#N/A</v>
      </c>
      <c r="DT115" s="25" t="e">
        <f aca="false">SUM(CI115:CZ115,DC115:DL115)</f>
        <v>#N/A</v>
      </c>
      <c r="DU115" s="131" t="e">
        <f aca="false">SUM(CI115:DR115)</f>
        <v>#N/A</v>
      </c>
      <c r="DZ115" s="70" t="e">
        <f aca="false">$DZ$7*$J$2*$J$5*$AB115</f>
        <v>#N/A</v>
      </c>
      <c r="EA115" s="70" t="e">
        <f aca="false">$DZ$7*$J$3*$J$5*$AC115</f>
        <v>#N/A</v>
      </c>
      <c r="EB115" s="70" t="e">
        <f aca="false">$EB$7*$J$2*$J$5*$AB115</f>
        <v>#N/A</v>
      </c>
      <c r="EC115" s="70" t="e">
        <f aca="false">$EB$7*$J$3*$J$5*$AC115</f>
        <v>#N/A</v>
      </c>
      <c r="ED115" s="70" t="e">
        <f aca="false">$ED$7*$J$2*$J$5*$AB115</f>
        <v>#N/A</v>
      </c>
      <c r="EE115" s="70" t="e">
        <f aca="false">$ED$7*$J$3*$J$5*$AC115</f>
        <v>#N/A</v>
      </c>
      <c r="EF115" s="70" t="e">
        <f aca="false">$EF$7*$J$2*$J$5*$AB115</f>
        <v>#N/A</v>
      </c>
      <c r="EG115" s="70" t="e">
        <f aca="false">$EF$7*$J$3*$J$5*$AC115</f>
        <v>#N/A</v>
      </c>
      <c r="EH115" s="70" t="e">
        <f aca="false">$EH$7*$J$2*$J$5*$AB115</f>
        <v>#N/A</v>
      </c>
      <c r="EI115" s="70" t="e">
        <f aca="false">$EH$7*$J$3*$J$5*$AC115</f>
        <v>#N/A</v>
      </c>
      <c r="EJ115" s="70" t="e">
        <f aca="false">$EJ$7*$J$2*$J$5*$AB115</f>
        <v>#N/A</v>
      </c>
      <c r="EK115" s="70" t="e">
        <f aca="false">$EJ$7*$J$3*$J$5*$AC115</f>
        <v>#N/A</v>
      </c>
      <c r="EL115" s="70" t="e">
        <f aca="false">$EL$7*$J$2*$J$5*$AB115</f>
        <v>#N/A</v>
      </c>
      <c r="EM115" s="70" t="e">
        <f aca="false">$EL$7*$J$3*$J$5*$AC115</f>
        <v>#N/A</v>
      </c>
      <c r="EN115" s="131" t="e">
        <f aca="false">SUM(EB115:EC115)</f>
        <v>#N/A</v>
      </c>
      <c r="EO115" s="25" t="e">
        <f aca="false">SUM(EB115:EE115,EJ115:EM115)</f>
        <v>#N/A</v>
      </c>
      <c r="EP115" s="25" t="e">
        <f aca="false">SUM(DZ115:EM115)</f>
        <v>#N/A</v>
      </c>
    </row>
    <row r="116" customFormat="false" ht="11.25" hidden="false" customHeight="false" outlineLevel="0" collapsed="false">
      <c r="A116" s="51" t="e">
        <f aca="false">VLOOKUP($D116,Curves!$A$2:$I$1700,9)</f>
        <v>#N/A</v>
      </c>
      <c r="B116" s="83" t="e">
        <f aca="false">(1+($A116/2))^(-2*($D116-$A$1)/365.25)</f>
        <v>#N/A</v>
      </c>
      <c r="C116" s="83" t="n">
        <f aca="false">D117-D116</f>
        <v>31</v>
      </c>
      <c r="D116" s="374" t="n">
        <v>40179</v>
      </c>
      <c r="E116" s="375" t="e">
        <f aca="false">VLOOKUP($D116,Curves!$A$2:$H$1700,2)*$B116</f>
        <v>#N/A</v>
      </c>
      <c r="F116" s="51" t="e">
        <f aca="false">VLOOKUP($D116,Curves!$A$2:$H$1700,3)*$B116</f>
        <v>#N/A</v>
      </c>
      <c r="G116" s="51" t="e">
        <f aca="false">VLOOKUP($D116,Curves!$A$2:$H$1700,7)*$B116</f>
        <v>#N/A</v>
      </c>
      <c r="H116" s="51" t="e">
        <f aca="false">VLOOKUP($D116,Curves!$A$2:$H$1700,5)*$B116</f>
        <v>#N/A</v>
      </c>
      <c r="I116" s="51" t="e">
        <f aca="false">VLOOKUP($D116,Curves!$A$2:$H$1700,4)*$B116</f>
        <v>#N/A</v>
      </c>
      <c r="J116" s="376" t="e">
        <f aca="false">VLOOKUP($D116,Curves!$A$2:$H$1700,8)*$B116</f>
        <v>#N/A</v>
      </c>
      <c r="K116" s="51" t="e">
        <f aca="false">($E116+$I116)*$J$5+$J$4</f>
        <v>#N/A</v>
      </c>
      <c r="L116" s="377" t="e">
        <f aca="false">VLOOKUP($D116,Curves!$N$2:$T$2600,2)*$B116</f>
        <v>#N/A</v>
      </c>
      <c r="M116" s="241" t="e">
        <f aca="false">VLOOKUP($D116,Curves!$N$2:$T$2600,3)*$B116</f>
        <v>#N/A</v>
      </c>
      <c r="N116" s="378" t="e">
        <f aca="false">IF($K116&lt;$L116,1,0)</f>
        <v>#N/A</v>
      </c>
      <c r="O116" s="379" t="e">
        <f aca="false">IF($K116&lt;$M116,1,0)</f>
        <v>#N/A</v>
      </c>
      <c r="P116" s="375" t="e">
        <f aca="false">($E116+J116)*$J$5+$J$4</f>
        <v>#N/A</v>
      </c>
      <c r="Q116" s="377" t="e">
        <f aca="false">VLOOKUP($D116,Curves!$N$2:$T$2600,4)*$B116</f>
        <v>#N/A</v>
      </c>
      <c r="R116" s="241" t="e">
        <f aca="false">VLOOKUP($D116,Curves!$N$2:$T$2600,5)*$B116</f>
        <v>#N/A</v>
      </c>
      <c r="S116" s="378" t="e">
        <f aca="false">IF($P116&lt;$Q116,1,0)</f>
        <v>#N/A</v>
      </c>
      <c r="T116" s="379" t="e">
        <f aca="false">IF($P116&lt;$R116,1,0)</f>
        <v>#N/A</v>
      </c>
      <c r="U116" s="380" t="e">
        <f aca="false">($E116+G116)*$J$5+$J$4</f>
        <v>#N/A</v>
      </c>
      <c r="V116" s="380" t="e">
        <f aca="false">($E116+H116)*$J$5+$J$4</f>
        <v>#N/A</v>
      </c>
      <c r="W116" s="380" t="e">
        <f aca="false">($E116+I116)*$J$5+$J$4</f>
        <v>#N/A</v>
      </c>
      <c r="X116" s="269" t="e">
        <f aca="false">VLOOKUP($D116,[5]CurveFetch!$D$8:$S$13000,16,0)*$B116</f>
        <v>#N/A</v>
      </c>
      <c r="Y116" s="241" t="e">
        <f aca="false">VLOOKUP($D116,Curves!$N$2:$T$2600,7)*$B116</f>
        <v>#N/A</v>
      </c>
      <c r="Z116" s="381" t="e">
        <f aca="false">IF($U116&lt;$X116,1,0)</f>
        <v>#N/A</v>
      </c>
      <c r="AA116" s="378" t="e">
        <f aca="false">IF($U116&lt;$Y116,1,0)</f>
        <v>#N/A</v>
      </c>
      <c r="AB116" s="378" t="e">
        <f aca="false">IF($V116&lt;$X116,1,0)</f>
        <v>#N/A</v>
      </c>
      <c r="AC116" s="378" t="e">
        <f aca="false">IF($V116&lt;$X116,1,0)</f>
        <v>#N/A</v>
      </c>
      <c r="AD116" s="378" t="e">
        <f aca="false">IF($W116&lt;$X116,1,0)</f>
        <v>#N/A</v>
      </c>
      <c r="AE116" s="379" t="e">
        <f aca="false">IF($W116&lt;$Y116,1,0)</f>
        <v>#N/A</v>
      </c>
      <c r="AF116" s="70" t="e">
        <f aca="false">$AF$7*$J$2*$J$5*$N116</f>
        <v>#N/A</v>
      </c>
      <c r="AG116" s="70" t="e">
        <f aca="false">$AF$7*$J$2*$J$5*$O116</f>
        <v>#N/A</v>
      </c>
      <c r="AH116" s="70" t="e">
        <f aca="false">$AH$7*$J$2*$J$5*$N116</f>
        <v>#N/A</v>
      </c>
      <c r="AI116" s="70" t="e">
        <f aca="false">$AH$7*$J$2*$J$5*$O116</f>
        <v>#N/A</v>
      </c>
      <c r="AJ116" s="70" t="e">
        <f aca="false">$AJ$7*$J$2*$J$5*$N116</f>
        <v>#N/A</v>
      </c>
      <c r="AK116" s="70" t="e">
        <f aca="false">$AJ$7*$J$2*$J$5*$O116</f>
        <v>#N/A</v>
      </c>
      <c r="AL116" s="70" t="e">
        <f aca="false">$AL$7*$J$2*$J$5*$N116</f>
        <v>#N/A</v>
      </c>
      <c r="AM116" s="70" t="e">
        <f aca="false">$AL$7*$J$3*$J$5*$O116</f>
        <v>#N/A</v>
      </c>
      <c r="AN116" s="70" t="e">
        <f aca="false">$AN$7*$J$2*$J$5*$N116</f>
        <v>#N/A</v>
      </c>
      <c r="AO116" s="70" t="e">
        <f aca="false">$AN$7*$J$3*$J$5*$O116</f>
        <v>#N/A</v>
      </c>
      <c r="AP116" s="70" t="e">
        <f aca="false">$AP$7*$J$2*$J$5*$N116</f>
        <v>#N/A</v>
      </c>
      <c r="AQ116" s="70" t="e">
        <f aca="false">$AN$7*$J$3*$J$5*$O116</f>
        <v>#N/A</v>
      </c>
      <c r="AR116" s="70" t="e">
        <f aca="false">$AR$7*$J$2*$J$5*$N116</f>
        <v>#N/A</v>
      </c>
      <c r="AS116" s="70" t="e">
        <f aca="false">$AR$7*$J$3*$J$5*$O116</f>
        <v>#N/A</v>
      </c>
      <c r="AT116" s="70" t="e">
        <f aca="false">$AT$7*$J$2*$J$5*$N116</f>
        <v>#N/A</v>
      </c>
      <c r="AU116" s="70" t="e">
        <f aca="false">$AT$7*$J$3*$J$5*$O116</f>
        <v>#N/A</v>
      </c>
      <c r="AV116" s="131" t="e">
        <f aca="false">SUM(AF116:AG116,AL116:AM116,AP116:AQ116)</f>
        <v>#N/A</v>
      </c>
      <c r="AW116" s="158" t="e">
        <f aca="false">SUM(AF116:AM116,AP116:AU116)</f>
        <v>#N/A</v>
      </c>
      <c r="AX116" s="131" t="e">
        <f aca="false">SUM(AF116:AU116)</f>
        <v>#N/A</v>
      </c>
      <c r="AY116" s="70" t="e">
        <f aca="false">$AY$7*$J$2*$J$5*$S116</f>
        <v>#N/A</v>
      </c>
      <c r="AZ116" s="70" t="e">
        <f aca="false">$AY$7*$J$3*$J$5*$T116</f>
        <v>#N/A</v>
      </c>
      <c r="BA116" s="70" t="e">
        <f aca="false">$BA$7*$J$2*$J$5*$S116</f>
        <v>#N/A</v>
      </c>
      <c r="BB116" s="70" t="e">
        <f aca="false">$BA$7*$J$3*$J$5*$T116</f>
        <v>#N/A</v>
      </c>
      <c r="BC116" s="70" t="e">
        <f aca="false">$BC$7*$J$2*$J$5*$S116</f>
        <v>#N/A</v>
      </c>
      <c r="BD116" s="70" t="e">
        <f aca="false">$BC$7*$J$3*$J$5*$T116</f>
        <v>#N/A</v>
      </c>
      <c r="BE116" s="70" t="e">
        <f aca="false">$BE$7*$J$2*$J$5*$S116</f>
        <v>#N/A</v>
      </c>
      <c r="BF116" s="70" t="e">
        <f aca="false">$BE$7*$J$3*$J$5*$T116</f>
        <v>#N/A</v>
      </c>
      <c r="BG116" s="70" t="e">
        <f aca="false">$BG$7*$J$2*$J$5*$S116</f>
        <v>#N/A</v>
      </c>
      <c r="BH116" s="70" t="e">
        <f aca="false">$BG$7*$J$3*$J$5*$T116</f>
        <v>#N/A</v>
      </c>
      <c r="BI116" s="70" t="e">
        <f aca="false">$BI$7*$J$2*$J$5*$S116</f>
        <v>#N/A</v>
      </c>
      <c r="BJ116" s="70" t="e">
        <f aca="false">$BI$7*$J$3*$J$5*$T116</f>
        <v>#N/A</v>
      </c>
      <c r="BK116" s="70" t="e">
        <f aca="false">$BK$7*$J$2*$J$5*$S116</f>
        <v>#N/A</v>
      </c>
      <c r="BL116" s="70" t="e">
        <f aca="false">$BK$7*$J$3*$J$5*$T116</f>
        <v>#N/A</v>
      </c>
      <c r="BM116" s="70" t="e">
        <f aca="false">$BM$7*$J$2*$J$5*$S116</f>
        <v>#N/A</v>
      </c>
      <c r="BN116" s="70" t="e">
        <f aca="false">$BM$7*$J$3*$J$5*$T116</f>
        <v>#N/A</v>
      </c>
      <c r="BO116" s="70" t="e">
        <f aca="false">$BO$7*$J$2*$J$5*$S116</f>
        <v>#N/A</v>
      </c>
      <c r="BP116" s="70" t="e">
        <f aca="false">$BO$7*$J$3*$J$5*$T116</f>
        <v>#N/A</v>
      </c>
      <c r="BQ116" s="70" t="e">
        <f aca="false">$BQ$7*$J$2*$J$5*$S116</f>
        <v>#N/A</v>
      </c>
      <c r="BR116" s="70" t="e">
        <f aca="false">$BQ$7*$J$3*$J$5*$T116</f>
        <v>#N/A</v>
      </c>
      <c r="BS116" s="70" t="e">
        <f aca="false">$BS$7*$J$2*$J$5*$S116</f>
        <v>#N/A</v>
      </c>
      <c r="BT116" s="70" t="e">
        <f aca="false">$BS$7*$J$3*$J$5*$T116</f>
        <v>#N/A</v>
      </c>
      <c r="BU116" s="70" t="e">
        <f aca="false">$BU$7*$J$2*$J$5*$S116</f>
        <v>#N/A</v>
      </c>
      <c r="BV116" s="70" t="e">
        <f aca="false">$BU$7*$J$3*$J$5*$T116</f>
        <v>#N/A</v>
      </c>
      <c r="BW116" s="382" t="e">
        <f aca="false">SUM(AY116:BF116,BI116:BL116)</f>
        <v>#N/A</v>
      </c>
      <c r="BX116" s="383" t="e">
        <f aca="false">SUM(AY116:BF116,BI116:BL116,BS116:BV116)</f>
        <v>#N/A</v>
      </c>
      <c r="BY116" s="25" t="e">
        <f aca="false">SUM(AY116:BV116)</f>
        <v>#N/A</v>
      </c>
      <c r="BZ116" s="70" t="e">
        <f aca="false">$BZ$7*$J$2*$J$5*$N116</f>
        <v>#N/A</v>
      </c>
      <c r="CA116" s="70" t="e">
        <f aca="false">$BZ$7*$J$3*$J$5*$O116</f>
        <v>#N/A</v>
      </c>
      <c r="CB116" s="70" t="e">
        <f aca="false">$CB$7*$J$2*$J$5*$N116</f>
        <v>#N/A</v>
      </c>
      <c r="CC116" s="70" t="e">
        <f aca="false">$CB$7*$J$3*$J$5*$O116</f>
        <v>#N/A</v>
      </c>
      <c r="CD116" s="70" t="e">
        <f aca="false">$CD$7*$J$2*$J$5*$N116</f>
        <v>#N/A</v>
      </c>
      <c r="CE116" s="70" t="e">
        <f aca="false">$CD$7*$J$3*$J$5*$O116</f>
        <v>#N/A</v>
      </c>
      <c r="CF116" s="131" t="e">
        <f aca="false">SUM(BZ116:CA116)</f>
        <v>#N/A</v>
      </c>
      <c r="CG116" s="383" t="e">
        <f aca="false">SUM(BZ116:CC116)</f>
        <v>#N/A</v>
      </c>
      <c r="CH116" s="131" t="e">
        <f aca="false">SUM(BZ116:CE116)</f>
        <v>#N/A</v>
      </c>
      <c r="CI116" s="70" t="e">
        <f aca="false">$CI$7*$J$2*$J$5*$AB116</f>
        <v>#N/A</v>
      </c>
      <c r="CJ116" s="70" t="e">
        <f aca="false">$CI$7*$J$3*$J$5*$AC116</f>
        <v>#N/A</v>
      </c>
      <c r="CK116" s="70" t="e">
        <f aca="false">$CK$7*$J$2*$J$5*$AB116</f>
        <v>#N/A</v>
      </c>
      <c r="CL116" s="70" t="e">
        <f aca="false">$CK$7*$J$3*$J$5*$AC116</f>
        <v>#N/A</v>
      </c>
      <c r="CM116" s="70" t="e">
        <f aca="false">$CM$7*$J$2*$J$5*$AB116</f>
        <v>#N/A</v>
      </c>
      <c r="CN116" s="70" t="e">
        <f aca="false">$CM$7*$J$3*$J$5*$AC116</f>
        <v>#N/A</v>
      </c>
      <c r="CO116" s="70" t="e">
        <f aca="false">$CO$7*$J$2*$J$5*$AB116</f>
        <v>#N/A</v>
      </c>
      <c r="CP116" s="70" t="e">
        <f aca="false">$CO$7*$J$3*$J$5*$AC116</f>
        <v>#N/A</v>
      </c>
      <c r="CQ116" s="70" t="e">
        <f aca="false">$CQ$7*$J$2*$J$5*$AB116</f>
        <v>#N/A</v>
      </c>
      <c r="CR116" s="70" t="e">
        <f aca="false">$CQ$7*$J$3*$J$5*$AC116</f>
        <v>#N/A</v>
      </c>
      <c r="CS116" s="70" t="e">
        <f aca="false">$CS$7*$J$2*$J$5*$AB116</f>
        <v>#N/A</v>
      </c>
      <c r="CT116" s="70" t="e">
        <f aca="false">$CS$7*$J$3*$J$5*$AC116</f>
        <v>#N/A</v>
      </c>
      <c r="CU116" s="70" t="e">
        <f aca="false">$CU$7*$J$2*$J$5*$AB116</f>
        <v>#N/A</v>
      </c>
      <c r="CV116" s="70" t="e">
        <f aca="false">$CU$7*$J$3*$J$5*$AC116</f>
        <v>#N/A</v>
      </c>
      <c r="CW116" s="70" t="e">
        <f aca="false">$CW$7*$J$2*$J$5*$AB116</f>
        <v>#N/A</v>
      </c>
      <c r="CX116" s="70" t="e">
        <f aca="false">$CW$7*$J$3*$J$5*$AC116</f>
        <v>#N/A</v>
      </c>
      <c r="CY116" s="70" t="e">
        <f aca="false">$CY$7*$J$2*$J$5*$AB116</f>
        <v>#N/A</v>
      </c>
      <c r="CZ116" s="70" t="e">
        <f aca="false">$CY$7*$J$3*$J$5*$AC116</f>
        <v>#N/A</v>
      </c>
      <c r="DA116" s="70" t="e">
        <f aca="false">$DA$7*$J$2*$J$5*$AB116</f>
        <v>#N/A</v>
      </c>
      <c r="DB116" s="70" t="e">
        <f aca="false">$DA$7*$J$3*$J$5*$AC116</f>
        <v>#N/A</v>
      </c>
      <c r="DC116" s="70"/>
      <c r="DD116" s="70"/>
      <c r="DE116" s="70" t="e">
        <f aca="false">$DF$7*$J$2*$J$5*$AB116</f>
        <v>#N/A</v>
      </c>
      <c r="DF116" s="70" t="e">
        <f aca="false">$DF$7*$J$3*$J$5*$AC116</f>
        <v>#N/A</v>
      </c>
      <c r="DG116" s="70" t="e">
        <f aca="false">$DG$7*$J$2*$J$5*$AB116</f>
        <v>#N/A</v>
      </c>
      <c r="DH116" s="70" t="e">
        <f aca="false">$DG$7*$J$3*$J$5*$AC116</f>
        <v>#N/A</v>
      </c>
      <c r="DI116" s="70" t="e">
        <f aca="false">$DI$7*$J$2*$J$5*$AB116</f>
        <v>#N/A</v>
      </c>
      <c r="DJ116" s="70" t="e">
        <f aca="false">$DI$7*$J$3*$J$5*$AC116</f>
        <v>#N/A</v>
      </c>
      <c r="DK116" s="70" t="e">
        <f aca="false">$DK$7*$J$2*$J$5*$AB116</f>
        <v>#N/A</v>
      </c>
      <c r="DL116" s="70" t="e">
        <f aca="false">$DK$7*$J$3*$J$5*$AC116</f>
        <v>#N/A</v>
      </c>
      <c r="DM116" s="70" t="e">
        <f aca="false">$DM$7*$J$2*$J$5*$AB116</f>
        <v>#N/A</v>
      </c>
      <c r="DN116" s="70" t="e">
        <f aca="false">$DM$7*$J$3*$J$5*$AC116</f>
        <v>#N/A</v>
      </c>
      <c r="DO116" s="70" t="e">
        <f aca="false">$DO$7*$J$2*$J$5*$AB116</f>
        <v>#N/A</v>
      </c>
      <c r="DP116" s="70" t="e">
        <f aca="false">$DO$7*$J$3*$J$5*$AC116</f>
        <v>#N/A</v>
      </c>
      <c r="DQ116" s="70" t="e">
        <f aca="false">$DQ$7*$J$2*$J$5*$AB116</f>
        <v>#N/A</v>
      </c>
      <c r="DR116" s="70" t="e">
        <f aca="false">$DQ$7*$J$3*$J$5*$AC116</f>
        <v>#N/A</v>
      </c>
      <c r="DS116" s="131" t="e">
        <f aca="false">SUM(CI116:CR116,CW116:CX116,DG116:DH116)</f>
        <v>#N/A</v>
      </c>
      <c r="DT116" s="25" t="e">
        <f aca="false">SUM(CI116:CZ116,DC116:DL116)</f>
        <v>#N/A</v>
      </c>
      <c r="DU116" s="131" t="e">
        <f aca="false">SUM(CI116:DR116)</f>
        <v>#N/A</v>
      </c>
      <c r="DZ116" s="70" t="e">
        <f aca="false">$DZ$7*$J$2*$J$5*$AB116</f>
        <v>#N/A</v>
      </c>
      <c r="EA116" s="70" t="e">
        <f aca="false">$DZ$7*$J$3*$J$5*$AC116</f>
        <v>#N/A</v>
      </c>
      <c r="EB116" s="70" t="e">
        <f aca="false">$EB$7*$J$2*$J$5*$AB116</f>
        <v>#N/A</v>
      </c>
      <c r="EC116" s="70" t="e">
        <f aca="false">$EB$7*$J$3*$J$5*$AC116</f>
        <v>#N/A</v>
      </c>
      <c r="ED116" s="70" t="e">
        <f aca="false">$ED$7*$J$2*$J$5*$AB116</f>
        <v>#N/A</v>
      </c>
      <c r="EE116" s="70" t="e">
        <f aca="false">$ED$7*$J$3*$J$5*$AC116</f>
        <v>#N/A</v>
      </c>
      <c r="EF116" s="70" t="e">
        <f aca="false">$EF$7*$J$2*$J$5*$AB116</f>
        <v>#N/A</v>
      </c>
      <c r="EG116" s="70" t="e">
        <f aca="false">$EF$7*$J$3*$J$5*$AC116</f>
        <v>#N/A</v>
      </c>
      <c r="EH116" s="70" t="e">
        <f aca="false">$EH$7*$J$2*$J$5*$AB116</f>
        <v>#N/A</v>
      </c>
      <c r="EI116" s="70" t="e">
        <f aca="false">$EH$7*$J$3*$J$5*$AC116</f>
        <v>#N/A</v>
      </c>
      <c r="EJ116" s="70" t="e">
        <f aca="false">$EJ$7*$J$2*$J$5*$AB116</f>
        <v>#N/A</v>
      </c>
      <c r="EK116" s="70" t="e">
        <f aca="false">$EJ$7*$J$3*$J$5*$AC116</f>
        <v>#N/A</v>
      </c>
      <c r="EL116" s="70" t="e">
        <f aca="false">$EL$7*$J$2*$J$5*$AB116</f>
        <v>#N/A</v>
      </c>
      <c r="EM116" s="70" t="e">
        <f aca="false">$EL$7*$J$3*$J$5*$AC116</f>
        <v>#N/A</v>
      </c>
      <c r="EN116" s="131" t="e">
        <f aca="false">SUM(EB116:EC116)</f>
        <v>#N/A</v>
      </c>
      <c r="EO116" s="25" t="e">
        <f aca="false">SUM(EB116:EE116,EJ116:EM116)</f>
        <v>#N/A</v>
      </c>
      <c r="EP116" s="25" t="e">
        <f aca="false">SUM(DZ116:EM116)</f>
        <v>#N/A</v>
      </c>
    </row>
    <row r="117" customFormat="false" ht="11.25" hidden="false" customHeight="false" outlineLevel="0" collapsed="false">
      <c r="A117" s="51" t="e">
        <f aca="false">VLOOKUP($D117,Curves!$A$2:$I$1700,9)</f>
        <v>#N/A</v>
      </c>
      <c r="B117" s="83" t="e">
        <f aca="false">(1+($A117/2))^(-2*($D117-$A$1)/365.25)</f>
        <v>#N/A</v>
      </c>
      <c r="C117" s="83" t="n">
        <f aca="false">D118-D117</f>
        <v>28</v>
      </c>
      <c r="D117" s="374" t="n">
        <v>40210</v>
      </c>
      <c r="E117" s="375" t="e">
        <f aca="false">VLOOKUP($D117,Curves!$A$2:$H$1700,2)*$B117</f>
        <v>#N/A</v>
      </c>
      <c r="F117" s="51" t="e">
        <f aca="false">VLOOKUP($D117,Curves!$A$2:$H$1700,3)*$B117</f>
        <v>#N/A</v>
      </c>
      <c r="G117" s="51" t="e">
        <f aca="false">VLOOKUP($D117,Curves!$A$2:$H$1700,7)*$B117</f>
        <v>#N/A</v>
      </c>
      <c r="H117" s="51" t="e">
        <f aca="false">VLOOKUP($D117,Curves!$A$2:$H$1700,5)*$B117</f>
        <v>#N/A</v>
      </c>
      <c r="I117" s="51" t="e">
        <f aca="false">VLOOKUP($D117,Curves!$A$2:$H$1700,4)*$B117</f>
        <v>#N/A</v>
      </c>
      <c r="J117" s="376" t="e">
        <f aca="false">VLOOKUP($D117,Curves!$A$2:$H$1700,8)*$B117</f>
        <v>#N/A</v>
      </c>
      <c r="K117" s="51" t="e">
        <f aca="false">($E117+$I117)*$J$5+$J$4</f>
        <v>#N/A</v>
      </c>
      <c r="L117" s="377" t="e">
        <f aca="false">VLOOKUP($D117,Curves!$N$2:$T$2600,2)*$B117</f>
        <v>#N/A</v>
      </c>
      <c r="M117" s="241" t="e">
        <f aca="false">VLOOKUP($D117,Curves!$N$2:$T$2600,3)*$B117</f>
        <v>#N/A</v>
      </c>
      <c r="N117" s="378" t="e">
        <f aca="false">IF($K117&lt;$L117,1,0)</f>
        <v>#N/A</v>
      </c>
      <c r="O117" s="379" t="e">
        <f aca="false">IF($K117&lt;$M117,1,0)</f>
        <v>#N/A</v>
      </c>
      <c r="P117" s="375" t="e">
        <f aca="false">($E117+J117)*$J$5+$J$4</f>
        <v>#N/A</v>
      </c>
      <c r="Q117" s="377" t="e">
        <f aca="false">VLOOKUP($D117,Curves!$N$2:$T$2600,4)*$B117</f>
        <v>#N/A</v>
      </c>
      <c r="R117" s="241" t="e">
        <f aca="false">VLOOKUP($D117,Curves!$N$2:$T$2600,5)*$B117</f>
        <v>#N/A</v>
      </c>
      <c r="S117" s="378" t="e">
        <f aca="false">IF($P117&lt;$Q117,1,0)</f>
        <v>#N/A</v>
      </c>
      <c r="T117" s="379" t="e">
        <f aca="false">IF($P117&lt;$R117,1,0)</f>
        <v>#N/A</v>
      </c>
      <c r="U117" s="380" t="e">
        <f aca="false">($E117+G117)*$J$5+$J$4</f>
        <v>#N/A</v>
      </c>
      <c r="V117" s="380" t="e">
        <f aca="false">($E117+H117)*$J$5+$J$4</f>
        <v>#N/A</v>
      </c>
      <c r="W117" s="380" t="e">
        <f aca="false">($E117+I117)*$J$5+$J$4</f>
        <v>#N/A</v>
      </c>
      <c r="X117" s="269" t="e">
        <f aca="false">VLOOKUP($D117,[5]CurveFetch!$D$8:$S$13000,16,0)*$B117</f>
        <v>#N/A</v>
      </c>
      <c r="Y117" s="241" t="e">
        <f aca="false">VLOOKUP($D117,Curves!$N$2:$T$2600,7)*$B117</f>
        <v>#N/A</v>
      </c>
      <c r="Z117" s="381" t="e">
        <f aca="false">IF($U117&lt;$X117,1,0)</f>
        <v>#N/A</v>
      </c>
      <c r="AA117" s="378" t="e">
        <f aca="false">IF($U117&lt;$Y117,1,0)</f>
        <v>#N/A</v>
      </c>
      <c r="AB117" s="378" t="e">
        <f aca="false">IF($V117&lt;$X117,1,0)</f>
        <v>#N/A</v>
      </c>
      <c r="AC117" s="378" t="e">
        <f aca="false">IF($V117&lt;$X117,1,0)</f>
        <v>#N/A</v>
      </c>
      <c r="AD117" s="378" t="e">
        <f aca="false">IF($W117&lt;$X117,1,0)</f>
        <v>#N/A</v>
      </c>
      <c r="AE117" s="379" t="e">
        <f aca="false">IF($W117&lt;$Y117,1,0)</f>
        <v>#N/A</v>
      </c>
      <c r="AF117" s="70" t="e">
        <f aca="false">$AF$7*$J$2*$J$5*$N117</f>
        <v>#N/A</v>
      </c>
      <c r="AG117" s="70" t="e">
        <f aca="false">$AF$7*$J$2*$J$5*$O117</f>
        <v>#N/A</v>
      </c>
      <c r="AH117" s="70" t="e">
        <f aca="false">$AH$7*$J$2*$J$5*$N117</f>
        <v>#N/A</v>
      </c>
      <c r="AI117" s="70" t="e">
        <f aca="false">$AH$7*$J$2*$J$5*$O117</f>
        <v>#N/A</v>
      </c>
      <c r="AJ117" s="70" t="e">
        <f aca="false">$AJ$7*$J$2*$J$5*$N117</f>
        <v>#N/A</v>
      </c>
      <c r="AK117" s="70" t="e">
        <f aca="false">$AJ$7*$J$2*$J$5*$O117</f>
        <v>#N/A</v>
      </c>
      <c r="AL117" s="70" t="e">
        <f aca="false">$AL$7*$J$2*$J$5*$N117</f>
        <v>#N/A</v>
      </c>
      <c r="AM117" s="70" t="e">
        <f aca="false">$AL$7*$J$3*$J$5*$O117</f>
        <v>#N/A</v>
      </c>
      <c r="AN117" s="70" t="e">
        <f aca="false">$AN$7*$J$2*$J$5*$N117</f>
        <v>#N/A</v>
      </c>
      <c r="AO117" s="70" t="e">
        <f aca="false">$AN$7*$J$3*$J$5*$O117</f>
        <v>#N/A</v>
      </c>
      <c r="AP117" s="70" t="e">
        <f aca="false">$AP$7*$J$2*$J$5*$N117</f>
        <v>#N/A</v>
      </c>
      <c r="AQ117" s="70" t="e">
        <f aca="false">$AN$7*$J$3*$J$5*$O117</f>
        <v>#N/A</v>
      </c>
      <c r="AR117" s="70" t="e">
        <f aca="false">$AR$7*$J$2*$J$5*$N117</f>
        <v>#N/A</v>
      </c>
      <c r="AS117" s="70" t="e">
        <f aca="false">$AR$7*$J$3*$J$5*$O117</f>
        <v>#N/A</v>
      </c>
      <c r="AT117" s="70" t="e">
        <f aca="false">$AT$7*$J$2*$J$5*$N117</f>
        <v>#N/A</v>
      </c>
      <c r="AU117" s="70" t="e">
        <f aca="false">$AT$7*$J$3*$J$5*$O117</f>
        <v>#N/A</v>
      </c>
      <c r="AV117" s="131" t="e">
        <f aca="false">SUM(AF117:AG117,AL117:AM117,AP117:AQ117)</f>
        <v>#N/A</v>
      </c>
      <c r="AW117" s="158" t="e">
        <f aca="false">SUM(AF117:AM117,AP117:AU117)</f>
        <v>#N/A</v>
      </c>
      <c r="AX117" s="131" t="e">
        <f aca="false">SUM(AF117:AU117)</f>
        <v>#N/A</v>
      </c>
      <c r="AY117" s="70" t="e">
        <f aca="false">$AY$7*$J$2*$J$5*$S117</f>
        <v>#N/A</v>
      </c>
      <c r="AZ117" s="70" t="e">
        <f aca="false">$AY$7*$J$3*$J$5*$T117</f>
        <v>#N/A</v>
      </c>
      <c r="BA117" s="70" t="e">
        <f aca="false">$BA$7*$J$2*$J$5*$S117</f>
        <v>#N/A</v>
      </c>
      <c r="BB117" s="70" t="e">
        <f aca="false">$BA$7*$J$3*$J$5*$T117</f>
        <v>#N/A</v>
      </c>
      <c r="BC117" s="70" t="e">
        <f aca="false">$BC$7*$J$2*$J$5*$S117</f>
        <v>#N/A</v>
      </c>
      <c r="BD117" s="70" t="e">
        <f aca="false">$BC$7*$J$3*$J$5*$T117</f>
        <v>#N/A</v>
      </c>
      <c r="BE117" s="70" t="e">
        <f aca="false">$BE$7*$J$2*$J$5*$S117</f>
        <v>#N/A</v>
      </c>
      <c r="BF117" s="70" t="e">
        <f aca="false">$BE$7*$J$3*$J$5*$T117</f>
        <v>#N/A</v>
      </c>
      <c r="BG117" s="70" t="e">
        <f aca="false">$BG$7*$J$2*$J$5*$S117</f>
        <v>#N/A</v>
      </c>
      <c r="BH117" s="70" t="e">
        <f aca="false">$BG$7*$J$3*$J$5*$T117</f>
        <v>#N/A</v>
      </c>
      <c r="BI117" s="70" t="e">
        <f aca="false">$BI$7*$J$2*$J$5*$S117</f>
        <v>#N/A</v>
      </c>
      <c r="BJ117" s="70" t="e">
        <f aca="false">$BI$7*$J$3*$J$5*$T117</f>
        <v>#N/A</v>
      </c>
      <c r="BK117" s="70" t="e">
        <f aca="false">$BK$7*$J$2*$J$5*$S117</f>
        <v>#N/A</v>
      </c>
      <c r="BL117" s="70" t="e">
        <f aca="false">$BK$7*$J$3*$J$5*$T117</f>
        <v>#N/A</v>
      </c>
      <c r="BM117" s="70" t="e">
        <f aca="false">$BM$7*$J$2*$J$5*$S117</f>
        <v>#N/A</v>
      </c>
      <c r="BN117" s="70" t="e">
        <f aca="false">$BM$7*$J$3*$J$5*$T117</f>
        <v>#N/A</v>
      </c>
      <c r="BO117" s="70" t="e">
        <f aca="false">$BO$7*$J$2*$J$5*$S117</f>
        <v>#N/A</v>
      </c>
      <c r="BP117" s="70" t="e">
        <f aca="false">$BO$7*$J$3*$J$5*$T117</f>
        <v>#N/A</v>
      </c>
      <c r="BQ117" s="70" t="e">
        <f aca="false">$BQ$7*$J$2*$J$5*$S117</f>
        <v>#N/A</v>
      </c>
      <c r="BR117" s="70" t="e">
        <f aca="false">$BQ$7*$J$3*$J$5*$T117</f>
        <v>#N/A</v>
      </c>
      <c r="BS117" s="70" t="e">
        <f aca="false">$BS$7*$J$2*$J$5*$S117</f>
        <v>#N/A</v>
      </c>
      <c r="BT117" s="70" t="e">
        <f aca="false">$BS$7*$J$3*$J$5*$T117</f>
        <v>#N/A</v>
      </c>
      <c r="BU117" s="70" t="e">
        <f aca="false">$BU$7*$J$2*$J$5*$S117</f>
        <v>#N/A</v>
      </c>
      <c r="BV117" s="70" t="e">
        <f aca="false">$BU$7*$J$3*$J$5*$T117</f>
        <v>#N/A</v>
      </c>
      <c r="BW117" s="382" t="e">
        <f aca="false">SUM(AY117:BF117,BI117:BL117)</f>
        <v>#N/A</v>
      </c>
      <c r="BX117" s="383" t="e">
        <f aca="false">SUM(AY117:BF117,BI117:BL117,BS117:BV117)</f>
        <v>#N/A</v>
      </c>
      <c r="BY117" s="25" t="e">
        <f aca="false">SUM(AY117:BV117)</f>
        <v>#N/A</v>
      </c>
      <c r="BZ117" s="70" t="e">
        <f aca="false">$BZ$7*$J$2*$J$5*$N117</f>
        <v>#N/A</v>
      </c>
      <c r="CA117" s="70" t="e">
        <f aca="false">$BZ$7*$J$3*$J$5*$O117</f>
        <v>#N/A</v>
      </c>
      <c r="CB117" s="70" t="e">
        <f aca="false">$CB$7*$J$2*$J$5*$N117</f>
        <v>#N/A</v>
      </c>
      <c r="CC117" s="70" t="e">
        <f aca="false">$CB$7*$J$3*$J$5*$O117</f>
        <v>#N/A</v>
      </c>
      <c r="CD117" s="70" t="e">
        <f aca="false">$CD$7*$J$2*$J$5*$N117</f>
        <v>#N/A</v>
      </c>
      <c r="CE117" s="70" t="e">
        <f aca="false">$CD$7*$J$3*$J$5*$O117</f>
        <v>#N/A</v>
      </c>
      <c r="CF117" s="131" t="e">
        <f aca="false">SUM(BZ117:CA117)</f>
        <v>#N/A</v>
      </c>
      <c r="CG117" s="383" t="e">
        <f aca="false">SUM(BZ117:CC117)</f>
        <v>#N/A</v>
      </c>
      <c r="CH117" s="131" t="e">
        <f aca="false">SUM(BZ117:CE117)</f>
        <v>#N/A</v>
      </c>
      <c r="CI117" s="70" t="e">
        <f aca="false">$CI$7*$J$2*$J$5*$AB117</f>
        <v>#N/A</v>
      </c>
      <c r="CJ117" s="70" t="e">
        <f aca="false">$CI$7*$J$3*$J$5*$AC117</f>
        <v>#N/A</v>
      </c>
      <c r="CK117" s="70" t="e">
        <f aca="false">$CK$7*$J$2*$J$5*$AB117</f>
        <v>#N/A</v>
      </c>
      <c r="CL117" s="70" t="e">
        <f aca="false">$CK$7*$J$3*$J$5*$AC117</f>
        <v>#N/A</v>
      </c>
      <c r="CM117" s="70" t="e">
        <f aca="false">$CM$7*$J$2*$J$5*$AB117</f>
        <v>#N/A</v>
      </c>
      <c r="CN117" s="70" t="e">
        <f aca="false">$CM$7*$J$3*$J$5*$AC117</f>
        <v>#N/A</v>
      </c>
      <c r="CO117" s="70" t="e">
        <f aca="false">$CO$7*$J$2*$J$5*$AB117</f>
        <v>#N/A</v>
      </c>
      <c r="CP117" s="70" t="e">
        <f aca="false">$CO$7*$J$3*$J$5*$AC117</f>
        <v>#N/A</v>
      </c>
      <c r="CQ117" s="70" t="e">
        <f aca="false">$CQ$7*$J$2*$J$5*$AB117</f>
        <v>#N/A</v>
      </c>
      <c r="CR117" s="70" t="e">
        <f aca="false">$CQ$7*$J$3*$J$5*$AC117</f>
        <v>#N/A</v>
      </c>
      <c r="CS117" s="70" t="e">
        <f aca="false">$CS$7*$J$2*$J$5*$AB117</f>
        <v>#N/A</v>
      </c>
      <c r="CT117" s="70" t="e">
        <f aca="false">$CS$7*$J$3*$J$5*$AC117</f>
        <v>#N/A</v>
      </c>
      <c r="CU117" s="70" t="e">
        <f aca="false">$CU$7*$J$2*$J$5*$AB117</f>
        <v>#N/A</v>
      </c>
      <c r="CV117" s="70" t="e">
        <f aca="false">$CU$7*$J$3*$J$5*$AC117</f>
        <v>#N/A</v>
      </c>
      <c r="CW117" s="70" t="e">
        <f aca="false">$CW$7*$J$2*$J$5*$AB117</f>
        <v>#N/A</v>
      </c>
      <c r="CX117" s="70" t="e">
        <f aca="false">$CW$7*$J$3*$J$5*$AC117</f>
        <v>#N/A</v>
      </c>
      <c r="CY117" s="70" t="e">
        <f aca="false">$CY$7*$J$2*$J$5*$AB117</f>
        <v>#N/A</v>
      </c>
      <c r="CZ117" s="70" t="e">
        <f aca="false">$CY$7*$J$3*$J$5*$AC117</f>
        <v>#N/A</v>
      </c>
      <c r="DA117" s="70" t="e">
        <f aca="false">$DA$7*$J$2*$J$5*$AB117</f>
        <v>#N/A</v>
      </c>
      <c r="DB117" s="70" t="e">
        <f aca="false">$DA$7*$J$3*$J$5*$AC117</f>
        <v>#N/A</v>
      </c>
      <c r="DC117" s="70"/>
      <c r="DD117" s="70"/>
      <c r="DE117" s="70" t="e">
        <f aca="false">$DF$7*$J$2*$J$5*$AB117</f>
        <v>#N/A</v>
      </c>
      <c r="DF117" s="70" t="e">
        <f aca="false">$DF$7*$J$3*$J$5*$AC117</f>
        <v>#N/A</v>
      </c>
      <c r="DG117" s="70" t="e">
        <f aca="false">$DG$7*$J$2*$J$5*$AB117</f>
        <v>#N/A</v>
      </c>
      <c r="DH117" s="70" t="e">
        <f aca="false">$DG$7*$J$3*$J$5*$AC117</f>
        <v>#N/A</v>
      </c>
      <c r="DI117" s="70" t="e">
        <f aca="false">$DI$7*$J$2*$J$5*$AB117</f>
        <v>#N/A</v>
      </c>
      <c r="DJ117" s="70" t="e">
        <f aca="false">$DI$7*$J$3*$J$5*$AC117</f>
        <v>#N/A</v>
      </c>
      <c r="DK117" s="70" t="e">
        <f aca="false">$DK$7*$J$2*$J$5*$AB117</f>
        <v>#N/A</v>
      </c>
      <c r="DL117" s="70" t="e">
        <f aca="false">$DK$7*$J$3*$J$5*$AC117</f>
        <v>#N/A</v>
      </c>
      <c r="DM117" s="70" t="e">
        <f aca="false">$DM$7*$J$2*$J$5*$AB117</f>
        <v>#N/A</v>
      </c>
      <c r="DN117" s="70" t="e">
        <f aca="false">$DM$7*$J$3*$J$5*$AC117</f>
        <v>#N/A</v>
      </c>
      <c r="DO117" s="70" t="e">
        <f aca="false">$DO$7*$J$2*$J$5*$AB117</f>
        <v>#N/A</v>
      </c>
      <c r="DP117" s="70" t="e">
        <f aca="false">$DO$7*$J$3*$J$5*$AC117</f>
        <v>#N/A</v>
      </c>
      <c r="DQ117" s="70" t="e">
        <f aca="false">$DQ$7*$J$2*$J$5*$AB117</f>
        <v>#N/A</v>
      </c>
      <c r="DR117" s="70" t="e">
        <f aca="false">$DQ$7*$J$3*$J$5*$AC117</f>
        <v>#N/A</v>
      </c>
      <c r="DS117" s="131" t="e">
        <f aca="false">SUM(CI117:CR117,CW117:CX117,DG117:DH117)</f>
        <v>#N/A</v>
      </c>
      <c r="DT117" s="25" t="e">
        <f aca="false">SUM(CI117:CZ117,DC117:DL117)</f>
        <v>#N/A</v>
      </c>
      <c r="DU117" s="131" t="e">
        <f aca="false">SUM(CI117:DR117)</f>
        <v>#N/A</v>
      </c>
      <c r="DZ117" s="70" t="e">
        <f aca="false">$DZ$7*$J$2*$J$5*$AB117</f>
        <v>#N/A</v>
      </c>
      <c r="EA117" s="70" t="e">
        <f aca="false">$DZ$7*$J$3*$J$5*$AC117</f>
        <v>#N/A</v>
      </c>
      <c r="EB117" s="70" t="e">
        <f aca="false">$EB$7*$J$2*$J$5*$AB117</f>
        <v>#N/A</v>
      </c>
      <c r="EC117" s="70" t="e">
        <f aca="false">$EB$7*$J$3*$J$5*$AC117</f>
        <v>#N/A</v>
      </c>
      <c r="ED117" s="70" t="e">
        <f aca="false">$ED$7*$J$2*$J$5*$AB117</f>
        <v>#N/A</v>
      </c>
      <c r="EE117" s="70" t="e">
        <f aca="false">$ED$7*$J$3*$J$5*$AC117</f>
        <v>#N/A</v>
      </c>
      <c r="EF117" s="70" t="e">
        <f aca="false">$EF$7*$J$2*$J$5*$AB117</f>
        <v>#N/A</v>
      </c>
      <c r="EG117" s="70" t="e">
        <f aca="false">$EF$7*$J$3*$J$5*$AC117</f>
        <v>#N/A</v>
      </c>
      <c r="EH117" s="70" t="e">
        <f aca="false">$EH$7*$J$2*$J$5*$AB117</f>
        <v>#N/A</v>
      </c>
      <c r="EI117" s="70" t="e">
        <f aca="false">$EH$7*$J$3*$J$5*$AC117</f>
        <v>#N/A</v>
      </c>
      <c r="EJ117" s="70" t="e">
        <f aca="false">$EJ$7*$J$2*$J$5*$AB117</f>
        <v>#N/A</v>
      </c>
      <c r="EK117" s="70" t="e">
        <f aca="false">$EJ$7*$J$3*$J$5*$AC117</f>
        <v>#N/A</v>
      </c>
      <c r="EL117" s="70" t="e">
        <f aca="false">$EL$7*$J$2*$J$5*$AB117</f>
        <v>#N/A</v>
      </c>
      <c r="EM117" s="70" t="e">
        <f aca="false">$EL$7*$J$3*$J$5*$AC117</f>
        <v>#N/A</v>
      </c>
      <c r="EN117" s="131" t="e">
        <f aca="false">SUM(EB117:EC117)</f>
        <v>#N/A</v>
      </c>
      <c r="EO117" s="25" t="e">
        <f aca="false">SUM(EB117:EE117,EJ117:EM117)</f>
        <v>#N/A</v>
      </c>
      <c r="EP117" s="25" t="e">
        <f aca="false">SUM(DZ117:EM117)</f>
        <v>#N/A</v>
      </c>
    </row>
    <row r="118" customFormat="false" ht="11.25" hidden="false" customHeight="false" outlineLevel="0" collapsed="false">
      <c r="A118" s="51" t="e">
        <f aca="false">VLOOKUP($D118,Curves!$A$2:$I$1700,9)</f>
        <v>#N/A</v>
      </c>
      <c r="B118" s="83" t="e">
        <f aca="false">(1+($A118/2))^(-2*($D118-$A$1)/365.25)</f>
        <v>#N/A</v>
      </c>
      <c r="C118" s="83" t="n">
        <f aca="false">D119-D118</f>
        <v>31</v>
      </c>
      <c r="D118" s="374" t="n">
        <v>40238</v>
      </c>
      <c r="E118" s="375" t="e">
        <f aca="false">VLOOKUP($D118,Curves!$A$2:$H$1700,2)*$B118</f>
        <v>#N/A</v>
      </c>
      <c r="F118" s="51" t="e">
        <f aca="false">VLOOKUP($D118,Curves!$A$2:$H$1700,3)*$B118</f>
        <v>#N/A</v>
      </c>
      <c r="G118" s="51" t="e">
        <f aca="false">VLOOKUP($D118,Curves!$A$2:$H$1700,7)*$B118</f>
        <v>#N/A</v>
      </c>
      <c r="H118" s="51" t="e">
        <f aca="false">VLOOKUP($D118,Curves!$A$2:$H$1700,5)*$B118</f>
        <v>#N/A</v>
      </c>
      <c r="I118" s="51" t="e">
        <f aca="false">VLOOKUP($D118,Curves!$A$2:$H$1700,4)*$B118</f>
        <v>#N/A</v>
      </c>
      <c r="J118" s="376" t="e">
        <f aca="false">VLOOKUP($D118,Curves!$A$2:$H$1700,8)*$B118</f>
        <v>#N/A</v>
      </c>
      <c r="K118" s="51" t="e">
        <f aca="false">($E118+$I118)*$J$5+$J$4</f>
        <v>#N/A</v>
      </c>
      <c r="L118" s="377" t="e">
        <f aca="false">VLOOKUP($D118,Curves!$N$2:$T$2600,2)*$B118</f>
        <v>#N/A</v>
      </c>
      <c r="M118" s="241" t="e">
        <f aca="false">VLOOKUP($D118,Curves!$N$2:$T$2600,3)*$B118</f>
        <v>#N/A</v>
      </c>
      <c r="N118" s="378" t="e">
        <f aca="false">IF($K118&lt;$L118,1,0)</f>
        <v>#N/A</v>
      </c>
      <c r="O118" s="379" t="e">
        <f aca="false">IF($K118&lt;$M118,1,0)</f>
        <v>#N/A</v>
      </c>
      <c r="P118" s="375" t="e">
        <f aca="false">($E118+J118)*$J$5+$J$4</f>
        <v>#N/A</v>
      </c>
      <c r="Q118" s="377" t="e">
        <f aca="false">VLOOKUP($D118,Curves!$N$2:$T$2600,4)*$B118</f>
        <v>#N/A</v>
      </c>
      <c r="R118" s="241" t="e">
        <f aca="false">VLOOKUP($D118,Curves!$N$2:$T$2600,5)*$B118</f>
        <v>#N/A</v>
      </c>
      <c r="S118" s="378" t="e">
        <f aca="false">IF($P118&lt;$Q118,1,0)</f>
        <v>#N/A</v>
      </c>
      <c r="T118" s="379" t="e">
        <f aca="false">IF($P118&lt;$R118,1,0)</f>
        <v>#N/A</v>
      </c>
      <c r="U118" s="380" t="e">
        <f aca="false">($E118+G118)*$J$5+$J$4</f>
        <v>#N/A</v>
      </c>
      <c r="V118" s="380" t="e">
        <f aca="false">($E118+H118)*$J$5+$J$4</f>
        <v>#N/A</v>
      </c>
      <c r="W118" s="380" t="e">
        <f aca="false">($E118+I118)*$J$5+$J$4</f>
        <v>#N/A</v>
      </c>
      <c r="X118" s="269" t="e">
        <f aca="false">VLOOKUP($D118,[5]CurveFetch!$D$8:$S$13000,16,0)*$B118</f>
        <v>#N/A</v>
      </c>
      <c r="Y118" s="241" t="e">
        <f aca="false">VLOOKUP($D118,Curves!$N$2:$T$2600,7)*$B118</f>
        <v>#N/A</v>
      </c>
      <c r="Z118" s="381" t="e">
        <f aca="false">IF($U118&lt;$X118,1,0)</f>
        <v>#N/A</v>
      </c>
      <c r="AA118" s="378" t="e">
        <f aca="false">IF($U118&lt;$Y118,1,0)</f>
        <v>#N/A</v>
      </c>
      <c r="AB118" s="378" t="e">
        <f aca="false">IF($V118&lt;$X118,1,0)</f>
        <v>#N/A</v>
      </c>
      <c r="AC118" s="378" t="e">
        <f aca="false">IF($V118&lt;$X118,1,0)</f>
        <v>#N/A</v>
      </c>
      <c r="AD118" s="378" t="e">
        <f aca="false">IF($W118&lt;$X118,1,0)</f>
        <v>#N/A</v>
      </c>
      <c r="AE118" s="379" t="e">
        <f aca="false">IF($W118&lt;$Y118,1,0)</f>
        <v>#N/A</v>
      </c>
      <c r="AF118" s="70" t="e">
        <f aca="false">$AF$7*$J$2*$J$5*$N118</f>
        <v>#N/A</v>
      </c>
      <c r="AG118" s="70" t="e">
        <f aca="false">$AF$7*$J$2*$J$5*$O118</f>
        <v>#N/A</v>
      </c>
      <c r="AH118" s="70" t="e">
        <f aca="false">$AH$7*$J$2*$J$5*$N118</f>
        <v>#N/A</v>
      </c>
      <c r="AI118" s="70" t="e">
        <f aca="false">$AH$7*$J$2*$J$5*$O118</f>
        <v>#N/A</v>
      </c>
      <c r="AJ118" s="70" t="e">
        <f aca="false">$AJ$7*$J$2*$J$5*$N118</f>
        <v>#N/A</v>
      </c>
      <c r="AK118" s="70" t="e">
        <f aca="false">$AJ$7*$J$2*$J$5*$O118</f>
        <v>#N/A</v>
      </c>
      <c r="AL118" s="70" t="e">
        <f aca="false">$AL$7*$J$2*$J$5*$N118</f>
        <v>#N/A</v>
      </c>
      <c r="AM118" s="70" t="e">
        <f aca="false">$AL$7*$J$3*$J$5*$O118</f>
        <v>#N/A</v>
      </c>
      <c r="AN118" s="70" t="e">
        <f aca="false">$AN$7*$J$2*$J$5*$N118</f>
        <v>#N/A</v>
      </c>
      <c r="AO118" s="70" t="e">
        <f aca="false">$AN$7*$J$3*$J$5*$O118</f>
        <v>#N/A</v>
      </c>
      <c r="AP118" s="70" t="e">
        <f aca="false">$AP$7*$J$2*$J$5*$N118</f>
        <v>#N/A</v>
      </c>
      <c r="AQ118" s="70" t="e">
        <f aca="false">$AN$7*$J$3*$J$5*$O118</f>
        <v>#N/A</v>
      </c>
      <c r="AR118" s="70" t="e">
        <f aca="false">$AR$7*$J$2*$J$5*$N118</f>
        <v>#N/A</v>
      </c>
      <c r="AS118" s="70" t="e">
        <f aca="false">$AR$7*$J$3*$J$5*$O118</f>
        <v>#N/A</v>
      </c>
      <c r="AT118" s="70" t="e">
        <f aca="false">$AT$7*$J$2*$J$5*$N118</f>
        <v>#N/A</v>
      </c>
      <c r="AU118" s="70" t="e">
        <f aca="false">$AT$7*$J$3*$J$5*$O118</f>
        <v>#N/A</v>
      </c>
      <c r="AV118" s="131" t="e">
        <f aca="false">SUM(AF118:AG118,AL118:AM118,AP118:AQ118)</f>
        <v>#N/A</v>
      </c>
      <c r="AW118" s="158" t="e">
        <f aca="false">SUM(AF118:AM118,AP118:AU118)</f>
        <v>#N/A</v>
      </c>
      <c r="AX118" s="131" t="e">
        <f aca="false">SUM(AF118:AU118)</f>
        <v>#N/A</v>
      </c>
      <c r="AY118" s="70" t="e">
        <f aca="false">$AY$7*$J$2*$J$5*$S118</f>
        <v>#N/A</v>
      </c>
      <c r="AZ118" s="70" t="e">
        <f aca="false">$AY$7*$J$3*$J$5*$T118</f>
        <v>#N/A</v>
      </c>
      <c r="BA118" s="70" t="e">
        <f aca="false">$BA$7*$J$2*$J$5*$S118</f>
        <v>#N/A</v>
      </c>
      <c r="BB118" s="70" t="e">
        <f aca="false">$BA$7*$J$3*$J$5*$T118</f>
        <v>#N/A</v>
      </c>
      <c r="BC118" s="70" t="e">
        <f aca="false">$BC$7*$J$2*$J$5*$S118</f>
        <v>#N/A</v>
      </c>
      <c r="BD118" s="70" t="e">
        <f aca="false">$BC$7*$J$3*$J$5*$T118</f>
        <v>#N/A</v>
      </c>
      <c r="BE118" s="70" t="e">
        <f aca="false">$BE$7*$J$2*$J$5*$S118</f>
        <v>#N/A</v>
      </c>
      <c r="BF118" s="70" t="e">
        <f aca="false">$BE$7*$J$3*$J$5*$T118</f>
        <v>#N/A</v>
      </c>
      <c r="BG118" s="70" t="e">
        <f aca="false">$BG$7*$J$2*$J$5*$S118</f>
        <v>#N/A</v>
      </c>
      <c r="BH118" s="70" t="e">
        <f aca="false">$BG$7*$J$3*$J$5*$T118</f>
        <v>#N/A</v>
      </c>
      <c r="BI118" s="70" t="e">
        <f aca="false">$BI$7*$J$2*$J$5*$S118</f>
        <v>#N/A</v>
      </c>
      <c r="BJ118" s="70" t="e">
        <f aca="false">$BI$7*$J$3*$J$5*$T118</f>
        <v>#N/A</v>
      </c>
      <c r="BK118" s="70" t="e">
        <f aca="false">$BK$7*$J$2*$J$5*$S118</f>
        <v>#N/A</v>
      </c>
      <c r="BL118" s="70" t="e">
        <f aca="false">$BK$7*$J$3*$J$5*$T118</f>
        <v>#N/A</v>
      </c>
      <c r="BM118" s="70" t="e">
        <f aca="false">$BM$7*$J$2*$J$5*$S118</f>
        <v>#N/A</v>
      </c>
      <c r="BN118" s="70" t="e">
        <f aca="false">$BM$7*$J$3*$J$5*$T118</f>
        <v>#N/A</v>
      </c>
      <c r="BO118" s="70" t="e">
        <f aca="false">$BO$7*$J$2*$J$5*$S118</f>
        <v>#N/A</v>
      </c>
      <c r="BP118" s="70" t="e">
        <f aca="false">$BO$7*$J$3*$J$5*$T118</f>
        <v>#N/A</v>
      </c>
      <c r="BQ118" s="70" t="e">
        <f aca="false">$BQ$7*$J$2*$J$5*$S118</f>
        <v>#N/A</v>
      </c>
      <c r="BR118" s="70" t="e">
        <f aca="false">$BQ$7*$J$3*$J$5*$T118</f>
        <v>#N/A</v>
      </c>
      <c r="BS118" s="70" t="e">
        <f aca="false">$BS$7*$J$2*$J$5*$S118</f>
        <v>#N/A</v>
      </c>
      <c r="BT118" s="70" t="e">
        <f aca="false">$BS$7*$J$3*$J$5*$T118</f>
        <v>#N/A</v>
      </c>
      <c r="BU118" s="70" t="e">
        <f aca="false">$BU$7*$J$2*$J$5*$S118</f>
        <v>#N/A</v>
      </c>
      <c r="BV118" s="70" t="e">
        <f aca="false">$BU$7*$J$3*$J$5*$T118</f>
        <v>#N/A</v>
      </c>
      <c r="BW118" s="382" t="e">
        <f aca="false">SUM(AY118:BF118,BI118:BL118)</f>
        <v>#N/A</v>
      </c>
      <c r="BX118" s="383" t="e">
        <f aca="false">SUM(AY118:BF118,BI118:BL118,BS118:BV118)</f>
        <v>#N/A</v>
      </c>
      <c r="BY118" s="25" t="e">
        <f aca="false">SUM(AY118:BV118)</f>
        <v>#N/A</v>
      </c>
      <c r="BZ118" s="70" t="e">
        <f aca="false">$BZ$7*$J$2*$J$5*$N118</f>
        <v>#N/A</v>
      </c>
      <c r="CA118" s="70" t="e">
        <f aca="false">$BZ$7*$J$3*$J$5*$O118</f>
        <v>#N/A</v>
      </c>
      <c r="CB118" s="70" t="e">
        <f aca="false">$CB$7*$J$2*$J$5*$N118</f>
        <v>#N/A</v>
      </c>
      <c r="CC118" s="70" t="e">
        <f aca="false">$CB$7*$J$3*$J$5*$O118</f>
        <v>#N/A</v>
      </c>
      <c r="CD118" s="70" t="e">
        <f aca="false">$CD$7*$J$2*$J$5*$N118</f>
        <v>#N/A</v>
      </c>
      <c r="CE118" s="70" t="e">
        <f aca="false">$CD$7*$J$3*$J$5*$O118</f>
        <v>#N/A</v>
      </c>
      <c r="CF118" s="131" t="e">
        <f aca="false">SUM(BZ118:CA118)</f>
        <v>#N/A</v>
      </c>
      <c r="CG118" s="383" t="e">
        <f aca="false">SUM(BZ118:CC118)</f>
        <v>#N/A</v>
      </c>
      <c r="CH118" s="131" t="e">
        <f aca="false">SUM(BZ118:CE118)</f>
        <v>#N/A</v>
      </c>
      <c r="CI118" s="70" t="e">
        <f aca="false">$CI$7*$J$2*$J$5*$AB118</f>
        <v>#N/A</v>
      </c>
      <c r="CJ118" s="70" t="e">
        <f aca="false">$CI$7*$J$3*$J$5*$AC118</f>
        <v>#N/A</v>
      </c>
      <c r="CK118" s="70" t="e">
        <f aca="false">$CK$7*$J$2*$J$5*$AB118</f>
        <v>#N/A</v>
      </c>
      <c r="CL118" s="70" t="e">
        <f aca="false">$CK$7*$J$3*$J$5*$AC118</f>
        <v>#N/A</v>
      </c>
      <c r="CM118" s="70" t="e">
        <f aca="false">$CM$7*$J$2*$J$5*$AB118</f>
        <v>#N/A</v>
      </c>
      <c r="CN118" s="70" t="e">
        <f aca="false">$CM$7*$J$3*$J$5*$AC118</f>
        <v>#N/A</v>
      </c>
      <c r="CO118" s="70" t="e">
        <f aca="false">$CO$7*$J$2*$J$5*$AB118</f>
        <v>#N/A</v>
      </c>
      <c r="CP118" s="70" t="e">
        <f aca="false">$CO$7*$J$3*$J$5*$AC118</f>
        <v>#N/A</v>
      </c>
      <c r="CQ118" s="70" t="e">
        <f aca="false">$CQ$7*$J$2*$J$5*$AB118</f>
        <v>#N/A</v>
      </c>
      <c r="CR118" s="70" t="e">
        <f aca="false">$CQ$7*$J$3*$J$5*$AC118</f>
        <v>#N/A</v>
      </c>
      <c r="CS118" s="70" t="e">
        <f aca="false">$CS$7*$J$2*$J$5*$AB118</f>
        <v>#N/A</v>
      </c>
      <c r="CT118" s="70" t="e">
        <f aca="false">$CS$7*$J$3*$J$5*$AC118</f>
        <v>#N/A</v>
      </c>
      <c r="CU118" s="70" t="e">
        <f aca="false">$CU$7*$J$2*$J$5*$AB118</f>
        <v>#N/A</v>
      </c>
      <c r="CV118" s="70" t="e">
        <f aca="false">$CU$7*$J$3*$J$5*$AC118</f>
        <v>#N/A</v>
      </c>
      <c r="CW118" s="70" t="e">
        <f aca="false">$CW$7*$J$2*$J$5*$AB118</f>
        <v>#N/A</v>
      </c>
      <c r="CX118" s="70" t="e">
        <f aca="false">$CW$7*$J$3*$J$5*$AC118</f>
        <v>#N/A</v>
      </c>
      <c r="CY118" s="70" t="e">
        <f aca="false">$CY$7*$J$2*$J$5*$AB118</f>
        <v>#N/A</v>
      </c>
      <c r="CZ118" s="70" t="e">
        <f aca="false">$CY$7*$J$3*$J$5*$AC118</f>
        <v>#N/A</v>
      </c>
      <c r="DA118" s="70" t="e">
        <f aca="false">$DA$7*$J$2*$J$5*$AB118</f>
        <v>#N/A</v>
      </c>
      <c r="DB118" s="70" t="e">
        <f aca="false">$DA$7*$J$3*$J$5*$AC118</f>
        <v>#N/A</v>
      </c>
      <c r="DC118" s="70"/>
      <c r="DD118" s="70"/>
      <c r="DE118" s="70" t="e">
        <f aca="false">$DF$7*$J$2*$J$5*$AB118</f>
        <v>#N/A</v>
      </c>
      <c r="DF118" s="70" t="e">
        <f aca="false">$DF$7*$J$3*$J$5*$AC118</f>
        <v>#N/A</v>
      </c>
      <c r="DG118" s="70" t="e">
        <f aca="false">$DG$7*$J$2*$J$5*$AB118</f>
        <v>#N/A</v>
      </c>
      <c r="DH118" s="70" t="e">
        <f aca="false">$DG$7*$J$3*$J$5*$AC118</f>
        <v>#N/A</v>
      </c>
      <c r="DI118" s="70" t="e">
        <f aca="false">$DI$7*$J$2*$J$5*$AB118</f>
        <v>#N/A</v>
      </c>
      <c r="DJ118" s="70" t="e">
        <f aca="false">$DI$7*$J$3*$J$5*$AC118</f>
        <v>#N/A</v>
      </c>
      <c r="DK118" s="70" t="e">
        <f aca="false">$DK$7*$J$2*$J$5*$AB118</f>
        <v>#N/A</v>
      </c>
      <c r="DL118" s="70" t="e">
        <f aca="false">$DK$7*$J$3*$J$5*$AC118</f>
        <v>#N/A</v>
      </c>
      <c r="DM118" s="70" t="e">
        <f aca="false">$DM$7*$J$2*$J$5*$AB118</f>
        <v>#N/A</v>
      </c>
      <c r="DN118" s="70" t="e">
        <f aca="false">$DM$7*$J$3*$J$5*$AC118</f>
        <v>#N/A</v>
      </c>
      <c r="DO118" s="70" t="e">
        <f aca="false">$DO$7*$J$2*$J$5*$AB118</f>
        <v>#N/A</v>
      </c>
      <c r="DP118" s="70" t="e">
        <f aca="false">$DO$7*$J$3*$J$5*$AC118</f>
        <v>#N/A</v>
      </c>
      <c r="DQ118" s="70" t="e">
        <f aca="false">$DQ$7*$J$2*$J$5*$AB118</f>
        <v>#N/A</v>
      </c>
      <c r="DR118" s="70" t="e">
        <f aca="false">$DQ$7*$J$3*$J$5*$AC118</f>
        <v>#N/A</v>
      </c>
      <c r="DS118" s="131" t="e">
        <f aca="false">SUM(CI118:CR118,CW118:CX118,DG118:DH118)</f>
        <v>#N/A</v>
      </c>
      <c r="DT118" s="25" t="e">
        <f aca="false">SUM(CI118:CZ118,DC118:DL118)</f>
        <v>#N/A</v>
      </c>
      <c r="DU118" s="131" t="e">
        <f aca="false">SUM(CI118:DR118)</f>
        <v>#N/A</v>
      </c>
      <c r="DZ118" s="70" t="e">
        <f aca="false">$DZ$7*$J$2*$J$5*$AB118</f>
        <v>#N/A</v>
      </c>
      <c r="EA118" s="70" t="e">
        <f aca="false">$DZ$7*$J$3*$J$5*$AC118</f>
        <v>#N/A</v>
      </c>
      <c r="EB118" s="70" t="e">
        <f aca="false">$EB$7*$J$2*$J$5*$AB118</f>
        <v>#N/A</v>
      </c>
      <c r="EC118" s="70" t="e">
        <f aca="false">$EB$7*$J$3*$J$5*$AC118</f>
        <v>#N/A</v>
      </c>
      <c r="ED118" s="70" t="e">
        <f aca="false">$ED$7*$J$2*$J$5*$AB118</f>
        <v>#N/A</v>
      </c>
      <c r="EE118" s="70" t="e">
        <f aca="false">$ED$7*$J$3*$J$5*$AC118</f>
        <v>#N/A</v>
      </c>
      <c r="EF118" s="70" t="e">
        <f aca="false">$EF$7*$J$2*$J$5*$AB118</f>
        <v>#N/A</v>
      </c>
      <c r="EG118" s="70" t="e">
        <f aca="false">$EF$7*$J$3*$J$5*$AC118</f>
        <v>#N/A</v>
      </c>
      <c r="EH118" s="70" t="e">
        <f aca="false">$EH$7*$J$2*$J$5*$AB118</f>
        <v>#N/A</v>
      </c>
      <c r="EI118" s="70" t="e">
        <f aca="false">$EH$7*$J$3*$J$5*$AC118</f>
        <v>#N/A</v>
      </c>
      <c r="EJ118" s="70" t="e">
        <f aca="false">$EJ$7*$J$2*$J$5*$AB118</f>
        <v>#N/A</v>
      </c>
      <c r="EK118" s="70" t="e">
        <f aca="false">$EJ$7*$J$3*$J$5*$AC118</f>
        <v>#N/A</v>
      </c>
      <c r="EL118" s="70" t="e">
        <f aca="false">$EL$7*$J$2*$J$5*$AB118</f>
        <v>#N/A</v>
      </c>
      <c r="EM118" s="70" t="e">
        <f aca="false">$EL$7*$J$3*$J$5*$AC118</f>
        <v>#N/A</v>
      </c>
      <c r="EN118" s="131" t="e">
        <f aca="false">SUM(EB118:EC118)</f>
        <v>#N/A</v>
      </c>
      <c r="EO118" s="25" t="e">
        <f aca="false">SUM(EB118:EE118,EJ118:EM118)</f>
        <v>#N/A</v>
      </c>
      <c r="EP118" s="25" t="e">
        <f aca="false">SUM(DZ118:EM118)</f>
        <v>#N/A</v>
      </c>
    </row>
    <row r="119" customFormat="false" ht="11.25" hidden="false" customHeight="false" outlineLevel="0" collapsed="false">
      <c r="A119" s="51" t="e">
        <f aca="false">VLOOKUP($D119,Curves!$A$2:$I$1700,9)</f>
        <v>#N/A</v>
      </c>
      <c r="B119" s="83" t="e">
        <f aca="false">(1+($A119/2))^(-2*($D119-$A$1)/365.25)</f>
        <v>#N/A</v>
      </c>
      <c r="C119" s="83" t="n">
        <f aca="false">D120-D119</f>
        <v>30</v>
      </c>
      <c r="D119" s="374" t="n">
        <v>40269</v>
      </c>
      <c r="E119" s="375" t="e">
        <f aca="false">VLOOKUP($D119,Curves!$A$2:$H$1700,2)*$B119</f>
        <v>#N/A</v>
      </c>
      <c r="F119" s="51" t="e">
        <f aca="false">VLOOKUP($D119,Curves!$A$2:$H$1700,3)*$B119</f>
        <v>#N/A</v>
      </c>
      <c r="G119" s="51" t="e">
        <f aca="false">VLOOKUP($D119,Curves!$A$2:$H$1700,7)*$B119</f>
        <v>#N/A</v>
      </c>
      <c r="H119" s="51" t="e">
        <f aca="false">VLOOKUP($D119,Curves!$A$2:$H$1700,5)*$B119</f>
        <v>#N/A</v>
      </c>
      <c r="I119" s="51" t="e">
        <f aca="false">VLOOKUP($D119,Curves!$A$2:$H$1700,4)*$B119</f>
        <v>#N/A</v>
      </c>
      <c r="J119" s="376" t="e">
        <f aca="false">VLOOKUP($D119,Curves!$A$2:$H$1700,8)*$B119</f>
        <v>#N/A</v>
      </c>
      <c r="K119" s="51" t="e">
        <f aca="false">($E119+$I119)*$J$5+$J$4</f>
        <v>#N/A</v>
      </c>
      <c r="L119" s="377" t="e">
        <f aca="false">VLOOKUP($D119,Curves!$N$2:$T$2600,2)*$B119</f>
        <v>#N/A</v>
      </c>
      <c r="M119" s="241" t="e">
        <f aca="false">VLOOKUP($D119,Curves!$N$2:$T$2600,3)*$B119</f>
        <v>#N/A</v>
      </c>
      <c r="N119" s="378" t="e">
        <f aca="false">IF($K119&lt;$L119,1,0)</f>
        <v>#N/A</v>
      </c>
      <c r="O119" s="379" t="e">
        <f aca="false">IF($K119&lt;$M119,1,0)</f>
        <v>#N/A</v>
      </c>
      <c r="P119" s="375" t="e">
        <f aca="false">($E119+J119)*$J$5+$J$4</f>
        <v>#N/A</v>
      </c>
      <c r="Q119" s="377" t="e">
        <f aca="false">VLOOKUP($D119,Curves!$N$2:$T$2600,4)*$B119</f>
        <v>#N/A</v>
      </c>
      <c r="R119" s="241" t="e">
        <f aca="false">VLOOKUP($D119,Curves!$N$2:$T$2600,5)*$B119</f>
        <v>#N/A</v>
      </c>
      <c r="S119" s="378" t="e">
        <f aca="false">IF($P119&lt;$Q119,1,0)</f>
        <v>#N/A</v>
      </c>
      <c r="T119" s="379" t="e">
        <f aca="false">IF($P119&lt;$R119,1,0)</f>
        <v>#N/A</v>
      </c>
      <c r="U119" s="380" t="e">
        <f aca="false">($E119+G119)*$J$5+$J$4</f>
        <v>#N/A</v>
      </c>
      <c r="V119" s="380" t="e">
        <f aca="false">($E119+H119)*$J$5+$J$4</f>
        <v>#N/A</v>
      </c>
      <c r="W119" s="380" t="e">
        <f aca="false">($E119+I119)*$J$5+$J$4</f>
        <v>#N/A</v>
      </c>
      <c r="X119" s="269" t="e">
        <f aca="false">VLOOKUP($D119,[5]CurveFetch!$D$8:$S$13000,16,0)*$B119</f>
        <v>#N/A</v>
      </c>
      <c r="Y119" s="241" t="e">
        <f aca="false">VLOOKUP($D119,Curves!$N$2:$T$2600,7)*$B119</f>
        <v>#N/A</v>
      </c>
      <c r="Z119" s="381" t="e">
        <f aca="false">IF($U119&lt;$X119,1,0)</f>
        <v>#N/A</v>
      </c>
      <c r="AA119" s="378" t="e">
        <f aca="false">IF($U119&lt;$Y119,1,0)</f>
        <v>#N/A</v>
      </c>
      <c r="AB119" s="378" t="e">
        <f aca="false">IF($V119&lt;$X119,1,0)</f>
        <v>#N/A</v>
      </c>
      <c r="AC119" s="378" t="e">
        <f aca="false">IF($V119&lt;$X119,1,0)</f>
        <v>#N/A</v>
      </c>
      <c r="AD119" s="378" t="e">
        <f aca="false">IF($W119&lt;$X119,1,0)</f>
        <v>#N/A</v>
      </c>
      <c r="AE119" s="379" t="e">
        <f aca="false">IF($W119&lt;$Y119,1,0)</f>
        <v>#N/A</v>
      </c>
      <c r="AF119" s="70" t="e">
        <f aca="false">$AF$7*$J$2*$J$5*$N119</f>
        <v>#N/A</v>
      </c>
      <c r="AG119" s="70" t="e">
        <f aca="false">$AF$7*$J$2*$J$5*$O119</f>
        <v>#N/A</v>
      </c>
      <c r="AH119" s="70" t="e">
        <f aca="false">$AH$7*$J$2*$J$5*$N119</f>
        <v>#N/A</v>
      </c>
      <c r="AI119" s="70" t="e">
        <f aca="false">$AH$7*$J$2*$J$5*$O119</f>
        <v>#N/A</v>
      </c>
      <c r="AJ119" s="70" t="e">
        <f aca="false">$AJ$7*$J$2*$J$5*$N119</f>
        <v>#N/A</v>
      </c>
      <c r="AK119" s="70" t="e">
        <f aca="false">$AJ$7*$J$2*$J$5*$O119</f>
        <v>#N/A</v>
      </c>
      <c r="AL119" s="70" t="e">
        <f aca="false">$AL$7*$J$2*$J$5*$N119</f>
        <v>#N/A</v>
      </c>
      <c r="AM119" s="70" t="e">
        <f aca="false">$AL$7*$J$3*$J$5*$O119</f>
        <v>#N/A</v>
      </c>
      <c r="AN119" s="70" t="e">
        <f aca="false">$AN$7*$J$2*$J$5*$N119</f>
        <v>#N/A</v>
      </c>
      <c r="AO119" s="70" t="e">
        <f aca="false">$AN$7*$J$3*$J$5*$O119</f>
        <v>#N/A</v>
      </c>
      <c r="AP119" s="70" t="e">
        <f aca="false">$AP$7*$J$2*$J$5*$N119</f>
        <v>#N/A</v>
      </c>
      <c r="AQ119" s="70" t="e">
        <f aca="false">$AN$7*$J$3*$J$5*$O119</f>
        <v>#N/A</v>
      </c>
      <c r="AR119" s="70" t="e">
        <f aca="false">$AR$7*$J$2*$J$5*$N119</f>
        <v>#N/A</v>
      </c>
      <c r="AS119" s="70" t="e">
        <f aca="false">$AR$7*$J$3*$J$5*$O119</f>
        <v>#N/A</v>
      </c>
      <c r="AT119" s="70" t="e">
        <f aca="false">$AT$7*$J$2*$J$5*$N119</f>
        <v>#N/A</v>
      </c>
      <c r="AU119" s="70" t="e">
        <f aca="false">$AT$7*$J$3*$J$5*$O119</f>
        <v>#N/A</v>
      </c>
      <c r="AV119" s="131" t="e">
        <f aca="false">SUM(AF119:AG119,AL119:AM119,AP119:AQ119)</f>
        <v>#N/A</v>
      </c>
      <c r="AW119" s="158" t="e">
        <f aca="false">SUM(AF119:AM119,AP119:AU119)</f>
        <v>#N/A</v>
      </c>
      <c r="AX119" s="131" t="e">
        <f aca="false">SUM(AF119:AU119)</f>
        <v>#N/A</v>
      </c>
      <c r="AY119" s="70" t="e">
        <f aca="false">$AY$7*$J$2*$J$5*$S119</f>
        <v>#N/A</v>
      </c>
      <c r="AZ119" s="70" t="e">
        <f aca="false">$AY$7*$J$3*$J$5*$T119</f>
        <v>#N/A</v>
      </c>
      <c r="BA119" s="70" t="e">
        <f aca="false">$BA$7*$J$2*$J$5*$S119</f>
        <v>#N/A</v>
      </c>
      <c r="BB119" s="70" t="e">
        <f aca="false">$BA$7*$J$3*$J$5*$T119</f>
        <v>#N/A</v>
      </c>
      <c r="BC119" s="70" t="e">
        <f aca="false">$BC$7*$J$2*$J$5*$S119</f>
        <v>#N/A</v>
      </c>
      <c r="BD119" s="70" t="e">
        <f aca="false">$BC$7*$J$3*$J$5*$T119</f>
        <v>#N/A</v>
      </c>
      <c r="BE119" s="70" t="e">
        <f aca="false">$BE$7*$J$2*$J$5*$S119</f>
        <v>#N/A</v>
      </c>
      <c r="BF119" s="70" t="e">
        <f aca="false">$BE$7*$J$3*$J$5*$T119</f>
        <v>#N/A</v>
      </c>
      <c r="BG119" s="70" t="e">
        <f aca="false">$BG$7*$J$2*$J$5*$S119</f>
        <v>#N/A</v>
      </c>
      <c r="BH119" s="70" t="e">
        <f aca="false">$BG$7*$J$3*$J$5*$T119</f>
        <v>#N/A</v>
      </c>
      <c r="BI119" s="70" t="e">
        <f aca="false">$BI$7*$J$2*$J$5*$S119</f>
        <v>#N/A</v>
      </c>
      <c r="BJ119" s="70" t="e">
        <f aca="false">$BI$7*$J$3*$J$5*$T119</f>
        <v>#N/A</v>
      </c>
      <c r="BK119" s="70" t="e">
        <f aca="false">$BK$7*$J$2*$J$5*$S119</f>
        <v>#N/A</v>
      </c>
      <c r="BL119" s="70" t="e">
        <f aca="false">$BK$7*$J$3*$J$5*$T119</f>
        <v>#N/A</v>
      </c>
      <c r="BM119" s="70" t="e">
        <f aca="false">$BM$7*$J$2*$J$5*$S119</f>
        <v>#N/A</v>
      </c>
      <c r="BN119" s="70" t="e">
        <f aca="false">$BM$7*$J$3*$J$5*$T119</f>
        <v>#N/A</v>
      </c>
      <c r="BO119" s="70" t="e">
        <f aca="false">$BO$7*$J$2*$J$5*$S119</f>
        <v>#N/A</v>
      </c>
      <c r="BP119" s="70" t="e">
        <f aca="false">$BO$7*$J$3*$J$5*$T119</f>
        <v>#N/A</v>
      </c>
      <c r="BQ119" s="70" t="e">
        <f aca="false">$BQ$7*$J$2*$J$5*$S119</f>
        <v>#N/A</v>
      </c>
      <c r="BR119" s="70" t="e">
        <f aca="false">$BQ$7*$J$3*$J$5*$T119</f>
        <v>#N/A</v>
      </c>
      <c r="BS119" s="70" t="e">
        <f aca="false">$BS$7*$J$2*$J$5*$S119</f>
        <v>#N/A</v>
      </c>
      <c r="BT119" s="70" t="e">
        <f aca="false">$BS$7*$J$3*$J$5*$T119</f>
        <v>#N/A</v>
      </c>
      <c r="BU119" s="70" t="e">
        <f aca="false">$BU$7*$J$2*$J$5*$S119</f>
        <v>#N/A</v>
      </c>
      <c r="BV119" s="70" t="e">
        <f aca="false">$BU$7*$J$3*$J$5*$T119</f>
        <v>#N/A</v>
      </c>
      <c r="BW119" s="382" t="e">
        <f aca="false">SUM(AY119:BF119,BI119:BL119)</f>
        <v>#N/A</v>
      </c>
      <c r="BX119" s="383" t="e">
        <f aca="false">SUM(AY119:BF119,BI119:BL119,BS119:BV119)</f>
        <v>#N/A</v>
      </c>
      <c r="BY119" s="25" t="e">
        <f aca="false">SUM(AY119:BV119)</f>
        <v>#N/A</v>
      </c>
      <c r="BZ119" s="70" t="e">
        <f aca="false">$BZ$7*$J$2*$J$5*$N119</f>
        <v>#N/A</v>
      </c>
      <c r="CA119" s="70" t="e">
        <f aca="false">$BZ$7*$J$3*$J$5*$O119</f>
        <v>#N/A</v>
      </c>
      <c r="CB119" s="70" t="e">
        <f aca="false">$CB$7*$J$2*$J$5*$N119</f>
        <v>#N/A</v>
      </c>
      <c r="CC119" s="70" t="e">
        <f aca="false">$CB$7*$J$3*$J$5*$O119</f>
        <v>#N/A</v>
      </c>
      <c r="CD119" s="70" t="e">
        <f aca="false">$CD$7*$J$2*$J$5*$N119</f>
        <v>#N/A</v>
      </c>
      <c r="CE119" s="70" t="e">
        <f aca="false">$CD$7*$J$3*$J$5*$O119</f>
        <v>#N/A</v>
      </c>
      <c r="CF119" s="131" t="e">
        <f aca="false">SUM(BZ119:CA119)</f>
        <v>#N/A</v>
      </c>
      <c r="CG119" s="383" t="e">
        <f aca="false">SUM(BZ119:CC119)</f>
        <v>#N/A</v>
      </c>
      <c r="CH119" s="131" t="e">
        <f aca="false">SUM(BZ119:CE119)</f>
        <v>#N/A</v>
      </c>
      <c r="CI119" s="70" t="e">
        <f aca="false">$CI$7*$J$2*$J$5*$AB119</f>
        <v>#N/A</v>
      </c>
      <c r="CJ119" s="70" t="e">
        <f aca="false">$CI$7*$J$3*$J$5*$AC119</f>
        <v>#N/A</v>
      </c>
      <c r="CK119" s="70" t="e">
        <f aca="false">$CK$7*$J$2*$J$5*$AB119</f>
        <v>#N/A</v>
      </c>
      <c r="CL119" s="70" t="e">
        <f aca="false">$CK$7*$J$3*$J$5*$AC119</f>
        <v>#N/A</v>
      </c>
      <c r="CM119" s="70" t="e">
        <f aca="false">$CM$7*$J$2*$J$5*$AB119</f>
        <v>#N/A</v>
      </c>
      <c r="CN119" s="70" t="e">
        <f aca="false">$CM$7*$J$3*$J$5*$AC119</f>
        <v>#N/A</v>
      </c>
      <c r="CO119" s="70" t="e">
        <f aca="false">$CO$7*$J$2*$J$5*$AB119</f>
        <v>#N/A</v>
      </c>
      <c r="CP119" s="70" t="e">
        <f aca="false">$CO$7*$J$3*$J$5*$AC119</f>
        <v>#N/A</v>
      </c>
      <c r="CQ119" s="70" t="e">
        <f aca="false">$CQ$7*$J$2*$J$5*$AB119</f>
        <v>#N/A</v>
      </c>
      <c r="CR119" s="70" t="e">
        <f aca="false">$CQ$7*$J$3*$J$5*$AC119</f>
        <v>#N/A</v>
      </c>
      <c r="CS119" s="70" t="e">
        <f aca="false">$CS$7*$J$2*$J$5*$AB119</f>
        <v>#N/A</v>
      </c>
      <c r="CT119" s="70" t="e">
        <f aca="false">$CS$7*$J$3*$J$5*$AC119</f>
        <v>#N/A</v>
      </c>
      <c r="CU119" s="70" t="e">
        <f aca="false">$CU$7*$J$2*$J$5*$AB119</f>
        <v>#N/A</v>
      </c>
      <c r="CV119" s="70" t="e">
        <f aca="false">$CU$7*$J$3*$J$5*$AC119</f>
        <v>#N/A</v>
      </c>
      <c r="CW119" s="70" t="e">
        <f aca="false">$CW$7*$J$2*$J$5*$AB119</f>
        <v>#N/A</v>
      </c>
      <c r="CX119" s="70" t="e">
        <f aca="false">$CW$7*$J$3*$J$5*$AC119</f>
        <v>#N/A</v>
      </c>
      <c r="CY119" s="70" t="e">
        <f aca="false">$CY$7*$J$2*$J$5*$AB119</f>
        <v>#N/A</v>
      </c>
      <c r="CZ119" s="70" t="e">
        <f aca="false">$CY$7*$J$3*$J$5*$AC119</f>
        <v>#N/A</v>
      </c>
      <c r="DA119" s="70" t="e">
        <f aca="false">$DA$7*$J$2*$J$5*$AB119</f>
        <v>#N/A</v>
      </c>
      <c r="DB119" s="70" t="e">
        <f aca="false">$DA$7*$J$3*$J$5*$AC119</f>
        <v>#N/A</v>
      </c>
      <c r="DC119" s="70"/>
      <c r="DD119" s="70"/>
      <c r="DE119" s="70" t="e">
        <f aca="false">$DF$7*$J$2*$J$5*$AB119</f>
        <v>#N/A</v>
      </c>
      <c r="DF119" s="70" t="e">
        <f aca="false">$DF$7*$J$3*$J$5*$AC119</f>
        <v>#N/A</v>
      </c>
      <c r="DG119" s="70" t="e">
        <f aca="false">$DG$7*$J$2*$J$5*$AB119</f>
        <v>#N/A</v>
      </c>
      <c r="DH119" s="70" t="e">
        <f aca="false">$DG$7*$J$3*$J$5*$AC119</f>
        <v>#N/A</v>
      </c>
      <c r="DI119" s="70" t="e">
        <f aca="false">$DI$7*$J$2*$J$5*$AB119</f>
        <v>#N/A</v>
      </c>
      <c r="DJ119" s="70" t="e">
        <f aca="false">$DI$7*$J$3*$J$5*$AC119</f>
        <v>#N/A</v>
      </c>
      <c r="DK119" s="70" t="e">
        <f aca="false">$DK$7*$J$2*$J$5*$AB119</f>
        <v>#N/A</v>
      </c>
      <c r="DL119" s="70" t="e">
        <f aca="false">$DK$7*$J$3*$J$5*$AC119</f>
        <v>#N/A</v>
      </c>
      <c r="DM119" s="70" t="e">
        <f aca="false">$DM$7*$J$2*$J$5*$AB119</f>
        <v>#N/A</v>
      </c>
      <c r="DN119" s="70" t="e">
        <f aca="false">$DM$7*$J$3*$J$5*$AC119</f>
        <v>#N/A</v>
      </c>
      <c r="DO119" s="70" t="e">
        <f aca="false">$DO$7*$J$2*$J$5*$AB119</f>
        <v>#N/A</v>
      </c>
      <c r="DP119" s="70" t="e">
        <f aca="false">$DO$7*$J$3*$J$5*$AC119</f>
        <v>#N/A</v>
      </c>
      <c r="DQ119" s="70" t="e">
        <f aca="false">$DQ$7*$J$2*$J$5*$AB119</f>
        <v>#N/A</v>
      </c>
      <c r="DR119" s="70" t="e">
        <f aca="false">$DQ$7*$J$3*$J$5*$AC119</f>
        <v>#N/A</v>
      </c>
      <c r="DS119" s="131" t="e">
        <f aca="false">SUM(CI119:CR119,CW119:CX119,DG119:DH119)</f>
        <v>#N/A</v>
      </c>
      <c r="DT119" s="25" t="e">
        <f aca="false">SUM(CI119:CZ119,DC119:DL119)</f>
        <v>#N/A</v>
      </c>
      <c r="DU119" s="131" t="e">
        <f aca="false">SUM(CI119:DR119)</f>
        <v>#N/A</v>
      </c>
      <c r="DZ119" s="70" t="e">
        <f aca="false">$DZ$7*$J$2*$J$5*$AB119</f>
        <v>#N/A</v>
      </c>
      <c r="EA119" s="70" t="e">
        <f aca="false">$DZ$7*$J$3*$J$5*$AC119</f>
        <v>#N/A</v>
      </c>
      <c r="EB119" s="70" t="e">
        <f aca="false">$EB$7*$J$2*$J$5*$AB119</f>
        <v>#N/A</v>
      </c>
      <c r="EC119" s="70" t="e">
        <f aca="false">$EB$7*$J$3*$J$5*$AC119</f>
        <v>#N/A</v>
      </c>
      <c r="ED119" s="70" t="e">
        <f aca="false">$ED$7*$J$2*$J$5*$AB119</f>
        <v>#N/A</v>
      </c>
      <c r="EE119" s="70" t="e">
        <f aca="false">$ED$7*$J$3*$J$5*$AC119</f>
        <v>#N/A</v>
      </c>
      <c r="EF119" s="70" t="e">
        <f aca="false">$EF$7*$J$2*$J$5*$AB119</f>
        <v>#N/A</v>
      </c>
      <c r="EG119" s="70" t="e">
        <f aca="false">$EF$7*$J$3*$J$5*$AC119</f>
        <v>#N/A</v>
      </c>
      <c r="EH119" s="70" t="e">
        <f aca="false">$EH$7*$J$2*$J$5*$AB119</f>
        <v>#N/A</v>
      </c>
      <c r="EI119" s="70" t="e">
        <f aca="false">$EH$7*$J$3*$J$5*$AC119</f>
        <v>#N/A</v>
      </c>
      <c r="EJ119" s="70" t="e">
        <f aca="false">$EJ$7*$J$2*$J$5*$AB119</f>
        <v>#N/A</v>
      </c>
      <c r="EK119" s="70" t="e">
        <f aca="false">$EJ$7*$J$3*$J$5*$AC119</f>
        <v>#N/A</v>
      </c>
      <c r="EL119" s="70" t="e">
        <f aca="false">$EL$7*$J$2*$J$5*$AB119</f>
        <v>#N/A</v>
      </c>
      <c r="EM119" s="70" t="e">
        <f aca="false">$EL$7*$J$3*$J$5*$AC119</f>
        <v>#N/A</v>
      </c>
      <c r="EN119" s="131" t="e">
        <f aca="false">SUM(EB119:EC119)</f>
        <v>#N/A</v>
      </c>
      <c r="EO119" s="25" t="e">
        <f aca="false">SUM(EB119:EE119,EJ119:EM119)</f>
        <v>#N/A</v>
      </c>
      <c r="EP119" s="25" t="e">
        <f aca="false">SUM(DZ119:EM119)</f>
        <v>#N/A</v>
      </c>
    </row>
    <row r="120" customFormat="false" ht="11.25" hidden="false" customHeight="false" outlineLevel="0" collapsed="false">
      <c r="A120" s="51" t="e">
        <f aca="false">VLOOKUP($D120,Curves!$A$2:$I$1700,9)</f>
        <v>#N/A</v>
      </c>
      <c r="B120" s="83" t="e">
        <f aca="false">(1+($A120/2))^(-2*($D120-$A$1)/365.25)</f>
        <v>#N/A</v>
      </c>
      <c r="C120" s="83" t="n">
        <f aca="false">D121-D120</f>
        <v>31</v>
      </c>
      <c r="D120" s="374" t="n">
        <v>40299</v>
      </c>
      <c r="E120" s="375" t="e">
        <f aca="false">VLOOKUP($D120,Curves!$A$2:$H$1700,2)*$B120</f>
        <v>#N/A</v>
      </c>
      <c r="F120" s="51" t="e">
        <f aca="false">VLOOKUP($D120,Curves!$A$2:$H$1700,3)*$B120</f>
        <v>#N/A</v>
      </c>
      <c r="G120" s="51" t="e">
        <f aca="false">VLOOKUP($D120,Curves!$A$2:$H$1700,7)*$B120</f>
        <v>#N/A</v>
      </c>
      <c r="H120" s="51" t="e">
        <f aca="false">VLOOKUP($D120,Curves!$A$2:$H$1700,5)*$B120</f>
        <v>#N/A</v>
      </c>
      <c r="I120" s="51" t="e">
        <f aca="false">VLOOKUP($D120,Curves!$A$2:$H$1700,4)*$B120</f>
        <v>#N/A</v>
      </c>
      <c r="J120" s="376" t="e">
        <f aca="false">VLOOKUP($D120,Curves!$A$2:$H$1700,8)*$B120</f>
        <v>#N/A</v>
      </c>
      <c r="K120" s="51" t="e">
        <f aca="false">($E120+$I120)*$J$5+$J$4</f>
        <v>#N/A</v>
      </c>
      <c r="L120" s="377" t="e">
        <f aca="false">VLOOKUP($D120,Curves!$N$2:$T$2600,2)*$B120</f>
        <v>#N/A</v>
      </c>
      <c r="M120" s="241" t="e">
        <f aca="false">VLOOKUP($D120,Curves!$N$2:$T$2600,3)*$B120</f>
        <v>#N/A</v>
      </c>
      <c r="N120" s="378" t="e">
        <f aca="false">IF($K120&lt;$L120,1,0)</f>
        <v>#N/A</v>
      </c>
      <c r="O120" s="379" t="e">
        <f aca="false">IF($K120&lt;$M120,1,0)</f>
        <v>#N/A</v>
      </c>
      <c r="P120" s="375" t="e">
        <f aca="false">($E120+J120)*$J$5+$J$4</f>
        <v>#N/A</v>
      </c>
      <c r="Q120" s="377" t="e">
        <f aca="false">VLOOKUP($D120,Curves!$N$2:$T$2600,4)*$B120</f>
        <v>#N/A</v>
      </c>
      <c r="R120" s="241" t="e">
        <f aca="false">VLOOKUP($D120,Curves!$N$2:$T$2600,5)*$B120</f>
        <v>#N/A</v>
      </c>
      <c r="S120" s="378" t="e">
        <f aca="false">IF($P120&lt;$Q120,1,0)</f>
        <v>#N/A</v>
      </c>
      <c r="T120" s="379" t="e">
        <f aca="false">IF($P120&lt;$R120,1,0)</f>
        <v>#N/A</v>
      </c>
      <c r="U120" s="380" t="e">
        <f aca="false">($E120+G120)*$J$5+$J$4</f>
        <v>#N/A</v>
      </c>
      <c r="V120" s="380" t="e">
        <f aca="false">($E120+H120)*$J$5+$J$4</f>
        <v>#N/A</v>
      </c>
      <c r="W120" s="380" t="e">
        <f aca="false">($E120+I120)*$J$5+$J$4</f>
        <v>#N/A</v>
      </c>
      <c r="X120" s="269" t="e">
        <f aca="false">VLOOKUP($D120,[5]CurveFetch!$D$8:$S$13000,16,0)*$B120</f>
        <v>#N/A</v>
      </c>
      <c r="Y120" s="241" t="e">
        <f aca="false">VLOOKUP($D120,Curves!$N$2:$T$2600,7)*$B120</f>
        <v>#N/A</v>
      </c>
      <c r="Z120" s="381" t="e">
        <f aca="false">IF($U120&lt;$X120,1,0)</f>
        <v>#N/A</v>
      </c>
      <c r="AA120" s="378" t="e">
        <f aca="false">IF($U120&lt;$Y120,1,0)</f>
        <v>#N/A</v>
      </c>
      <c r="AB120" s="378" t="e">
        <f aca="false">IF($V120&lt;$X120,1,0)</f>
        <v>#N/A</v>
      </c>
      <c r="AC120" s="378" t="e">
        <f aca="false">IF($V120&lt;$X120,1,0)</f>
        <v>#N/A</v>
      </c>
      <c r="AD120" s="378" t="e">
        <f aca="false">IF($W120&lt;$X120,1,0)</f>
        <v>#N/A</v>
      </c>
      <c r="AE120" s="379" t="e">
        <f aca="false">IF($W120&lt;$Y120,1,0)</f>
        <v>#N/A</v>
      </c>
      <c r="AF120" s="70" t="e">
        <f aca="false">$AF$7*$J$2*$J$5*$N120</f>
        <v>#N/A</v>
      </c>
      <c r="AG120" s="70" t="e">
        <f aca="false">$AF$7*$J$2*$J$5*$O120</f>
        <v>#N/A</v>
      </c>
      <c r="AH120" s="70" t="e">
        <f aca="false">$AH$7*$J$2*$J$5*$N120</f>
        <v>#N/A</v>
      </c>
      <c r="AI120" s="70" t="e">
        <f aca="false">$AH$7*$J$2*$J$5*$O120</f>
        <v>#N/A</v>
      </c>
      <c r="AJ120" s="70" t="e">
        <f aca="false">$AJ$7*$J$2*$J$5*$N120</f>
        <v>#N/A</v>
      </c>
      <c r="AK120" s="70" t="e">
        <f aca="false">$AJ$7*$J$2*$J$5*$O120</f>
        <v>#N/A</v>
      </c>
      <c r="AL120" s="70" t="e">
        <f aca="false">$AL$7*$J$2*$J$5*$N120</f>
        <v>#N/A</v>
      </c>
      <c r="AM120" s="70" t="e">
        <f aca="false">$AL$7*$J$3*$J$5*$O120</f>
        <v>#N/A</v>
      </c>
      <c r="AN120" s="70" t="e">
        <f aca="false">$AN$7*$J$2*$J$5*$N120</f>
        <v>#N/A</v>
      </c>
      <c r="AO120" s="70" t="e">
        <f aca="false">$AN$7*$J$3*$J$5*$O120</f>
        <v>#N/A</v>
      </c>
      <c r="AP120" s="70" t="e">
        <f aca="false">$AP$7*$J$2*$J$5*$N120</f>
        <v>#N/A</v>
      </c>
      <c r="AQ120" s="70" t="e">
        <f aca="false">$AN$7*$J$3*$J$5*$O120</f>
        <v>#N/A</v>
      </c>
      <c r="AR120" s="70" t="e">
        <f aca="false">$AR$7*$J$2*$J$5*$N120</f>
        <v>#N/A</v>
      </c>
      <c r="AS120" s="70" t="e">
        <f aca="false">$AR$7*$J$3*$J$5*$O120</f>
        <v>#N/A</v>
      </c>
      <c r="AT120" s="70" t="e">
        <f aca="false">$AT$7*$J$2*$J$5*$N120</f>
        <v>#N/A</v>
      </c>
      <c r="AU120" s="70" t="e">
        <f aca="false">$AT$7*$J$3*$J$5*$O120</f>
        <v>#N/A</v>
      </c>
      <c r="AV120" s="131" t="e">
        <f aca="false">SUM(AF120:AG120,AL120:AM120,AP120:AQ120)</f>
        <v>#N/A</v>
      </c>
      <c r="AW120" s="158" t="e">
        <f aca="false">SUM(AF120:AM120,AP120:AU120)</f>
        <v>#N/A</v>
      </c>
      <c r="AX120" s="131" t="e">
        <f aca="false">SUM(AF120:AU120)</f>
        <v>#N/A</v>
      </c>
      <c r="AY120" s="70" t="e">
        <f aca="false">$AY$7*$J$2*$J$5*$S120</f>
        <v>#N/A</v>
      </c>
      <c r="AZ120" s="70" t="e">
        <f aca="false">$AY$7*$J$3*$J$5*$T120</f>
        <v>#N/A</v>
      </c>
      <c r="BA120" s="70" t="e">
        <f aca="false">$BA$7*$J$2*$J$5*$S120</f>
        <v>#N/A</v>
      </c>
      <c r="BB120" s="70" t="e">
        <f aca="false">$BA$7*$J$3*$J$5*$T120</f>
        <v>#N/A</v>
      </c>
      <c r="BC120" s="70" t="e">
        <f aca="false">$BC$7*$J$2*$J$5*$S120</f>
        <v>#N/A</v>
      </c>
      <c r="BD120" s="70" t="e">
        <f aca="false">$BC$7*$J$3*$J$5*$T120</f>
        <v>#N/A</v>
      </c>
      <c r="BE120" s="70" t="e">
        <f aca="false">$BE$7*$J$2*$J$5*$S120</f>
        <v>#N/A</v>
      </c>
      <c r="BF120" s="70" t="e">
        <f aca="false">$BE$7*$J$3*$J$5*$T120</f>
        <v>#N/A</v>
      </c>
      <c r="BG120" s="70" t="e">
        <f aca="false">$BG$7*$J$2*$J$5*$S120</f>
        <v>#N/A</v>
      </c>
      <c r="BH120" s="70" t="e">
        <f aca="false">$BG$7*$J$3*$J$5*$T120</f>
        <v>#N/A</v>
      </c>
      <c r="BI120" s="70" t="e">
        <f aca="false">$BI$7*$J$2*$J$5*$S120</f>
        <v>#N/A</v>
      </c>
      <c r="BJ120" s="70" t="e">
        <f aca="false">$BI$7*$J$3*$J$5*$T120</f>
        <v>#N/A</v>
      </c>
      <c r="BK120" s="70" t="e">
        <f aca="false">$BK$7*$J$2*$J$5*$S120</f>
        <v>#N/A</v>
      </c>
      <c r="BL120" s="70" t="e">
        <f aca="false">$BK$7*$J$3*$J$5*$T120</f>
        <v>#N/A</v>
      </c>
      <c r="BM120" s="70" t="e">
        <f aca="false">$BM$7*$J$2*$J$5*$S120</f>
        <v>#N/A</v>
      </c>
      <c r="BN120" s="70" t="e">
        <f aca="false">$BM$7*$J$3*$J$5*$T120</f>
        <v>#N/A</v>
      </c>
      <c r="BO120" s="70" t="e">
        <f aca="false">$BO$7*$J$2*$J$5*$S120</f>
        <v>#N/A</v>
      </c>
      <c r="BP120" s="70" t="e">
        <f aca="false">$BO$7*$J$3*$J$5*$T120</f>
        <v>#N/A</v>
      </c>
      <c r="BQ120" s="70" t="e">
        <f aca="false">$BQ$7*$J$2*$J$5*$S120</f>
        <v>#N/A</v>
      </c>
      <c r="BR120" s="70" t="e">
        <f aca="false">$BQ$7*$J$3*$J$5*$T120</f>
        <v>#N/A</v>
      </c>
      <c r="BS120" s="70" t="e">
        <f aca="false">$BS$7*$J$2*$J$5*$S120</f>
        <v>#N/A</v>
      </c>
      <c r="BT120" s="70" t="e">
        <f aca="false">$BS$7*$J$3*$J$5*$T120</f>
        <v>#N/A</v>
      </c>
      <c r="BU120" s="70" t="e">
        <f aca="false">$BU$7*$J$2*$J$5*$S120</f>
        <v>#N/A</v>
      </c>
      <c r="BV120" s="70" t="e">
        <f aca="false">$BU$7*$J$3*$J$5*$T120</f>
        <v>#N/A</v>
      </c>
      <c r="BW120" s="382" t="e">
        <f aca="false">SUM(AY120:BF120,BI120:BL120)</f>
        <v>#N/A</v>
      </c>
      <c r="BX120" s="383" t="e">
        <f aca="false">SUM(AY120:BF120,BI120:BL120,BS120:BV120)</f>
        <v>#N/A</v>
      </c>
      <c r="BY120" s="25" t="e">
        <f aca="false">SUM(AY120:BV120)</f>
        <v>#N/A</v>
      </c>
      <c r="BZ120" s="70" t="e">
        <f aca="false">$BZ$7*$J$2*$J$5*$N120</f>
        <v>#N/A</v>
      </c>
      <c r="CA120" s="70" t="e">
        <f aca="false">$BZ$7*$J$3*$J$5*$O120</f>
        <v>#N/A</v>
      </c>
      <c r="CB120" s="70" t="e">
        <f aca="false">$CB$7*$J$2*$J$5*$N120</f>
        <v>#N/A</v>
      </c>
      <c r="CC120" s="70" t="e">
        <f aca="false">$CB$7*$J$3*$J$5*$O120</f>
        <v>#N/A</v>
      </c>
      <c r="CD120" s="70" t="e">
        <f aca="false">$CD$7*$J$2*$J$5*$N120</f>
        <v>#N/A</v>
      </c>
      <c r="CE120" s="70" t="e">
        <f aca="false">$CD$7*$J$3*$J$5*$O120</f>
        <v>#N/A</v>
      </c>
      <c r="CF120" s="131" t="e">
        <f aca="false">SUM(BZ120:CA120)</f>
        <v>#N/A</v>
      </c>
      <c r="CG120" s="383" t="e">
        <f aca="false">SUM(BZ120:CC120)</f>
        <v>#N/A</v>
      </c>
      <c r="CH120" s="131" t="e">
        <f aca="false">SUM(BZ120:CE120)</f>
        <v>#N/A</v>
      </c>
      <c r="CI120" s="70" t="e">
        <f aca="false">$CI$7*$J$2*$J$5*$AB120</f>
        <v>#N/A</v>
      </c>
      <c r="CJ120" s="70" t="e">
        <f aca="false">$CI$7*$J$3*$J$5*$AC120</f>
        <v>#N/A</v>
      </c>
      <c r="CK120" s="70" t="e">
        <f aca="false">$CK$7*$J$2*$J$5*$AB120</f>
        <v>#N/A</v>
      </c>
      <c r="CL120" s="70" t="e">
        <f aca="false">$CK$7*$J$3*$J$5*$AC120</f>
        <v>#N/A</v>
      </c>
      <c r="CM120" s="70" t="e">
        <f aca="false">$CM$7*$J$2*$J$5*$AB120</f>
        <v>#N/A</v>
      </c>
      <c r="CN120" s="70" t="e">
        <f aca="false">$CM$7*$J$3*$J$5*$AC120</f>
        <v>#N/A</v>
      </c>
      <c r="CO120" s="70" t="e">
        <f aca="false">$CO$7*$J$2*$J$5*$AB120</f>
        <v>#N/A</v>
      </c>
      <c r="CP120" s="70" t="e">
        <f aca="false">$CO$7*$J$3*$J$5*$AC120</f>
        <v>#N/A</v>
      </c>
      <c r="CQ120" s="70" t="e">
        <f aca="false">$CQ$7*$J$2*$J$5*$AB120</f>
        <v>#N/A</v>
      </c>
      <c r="CR120" s="70" t="e">
        <f aca="false">$CQ$7*$J$3*$J$5*$AC120</f>
        <v>#N/A</v>
      </c>
      <c r="CS120" s="70" t="e">
        <f aca="false">$CS$7*$J$2*$J$5*$AB120</f>
        <v>#N/A</v>
      </c>
      <c r="CT120" s="70" t="e">
        <f aca="false">$CS$7*$J$3*$J$5*$AC120</f>
        <v>#N/A</v>
      </c>
      <c r="CU120" s="70" t="e">
        <f aca="false">$CU$7*$J$2*$J$5*$AB120</f>
        <v>#N/A</v>
      </c>
      <c r="CV120" s="70" t="e">
        <f aca="false">$CU$7*$J$3*$J$5*$AC120</f>
        <v>#N/A</v>
      </c>
      <c r="CW120" s="70" t="e">
        <f aca="false">$CW$7*$J$2*$J$5*$AB120</f>
        <v>#N/A</v>
      </c>
      <c r="CX120" s="70" t="e">
        <f aca="false">$CW$7*$J$3*$J$5*$AC120</f>
        <v>#N/A</v>
      </c>
      <c r="CY120" s="70" t="e">
        <f aca="false">$CY$7*$J$2*$J$5*$AB120</f>
        <v>#N/A</v>
      </c>
      <c r="CZ120" s="70" t="e">
        <f aca="false">$CY$7*$J$3*$J$5*$AC120</f>
        <v>#N/A</v>
      </c>
      <c r="DA120" s="70" t="e">
        <f aca="false">$DA$7*$J$2*$J$5*$AB120</f>
        <v>#N/A</v>
      </c>
      <c r="DB120" s="70" t="e">
        <f aca="false">$DA$7*$J$3*$J$5*$AC120</f>
        <v>#N/A</v>
      </c>
      <c r="DC120" s="70"/>
      <c r="DD120" s="70"/>
      <c r="DE120" s="70" t="e">
        <f aca="false">$DF$7*$J$2*$J$5*$AB120</f>
        <v>#N/A</v>
      </c>
      <c r="DF120" s="70" t="e">
        <f aca="false">$DF$7*$J$3*$J$5*$AC120</f>
        <v>#N/A</v>
      </c>
      <c r="DG120" s="70" t="e">
        <f aca="false">$DG$7*$J$2*$J$5*$AB120</f>
        <v>#N/A</v>
      </c>
      <c r="DH120" s="70" t="e">
        <f aca="false">$DG$7*$J$3*$J$5*$AC120</f>
        <v>#N/A</v>
      </c>
      <c r="DI120" s="70" t="e">
        <f aca="false">$DI$7*$J$2*$J$5*$AB120</f>
        <v>#N/A</v>
      </c>
      <c r="DJ120" s="70" t="e">
        <f aca="false">$DI$7*$J$3*$J$5*$AC120</f>
        <v>#N/A</v>
      </c>
      <c r="DK120" s="70" t="e">
        <f aca="false">$DK$7*$J$2*$J$5*$AB120</f>
        <v>#N/A</v>
      </c>
      <c r="DL120" s="70" t="e">
        <f aca="false">$DK$7*$J$3*$J$5*$AC120</f>
        <v>#N/A</v>
      </c>
      <c r="DM120" s="70" t="e">
        <f aca="false">$DM$7*$J$2*$J$5*$AB120</f>
        <v>#N/A</v>
      </c>
      <c r="DN120" s="70" t="e">
        <f aca="false">$DM$7*$J$3*$J$5*$AC120</f>
        <v>#N/A</v>
      </c>
      <c r="DO120" s="70" t="e">
        <f aca="false">$DO$7*$J$2*$J$5*$AB120</f>
        <v>#N/A</v>
      </c>
      <c r="DP120" s="70" t="e">
        <f aca="false">$DO$7*$J$3*$J$5*$AC120</f>
        <v>#N/A</v>
      </c>
      <c r="DQ120" s="70" t="e">
        <f aca="false">$DQ$7*$J$2*$J$5*$AB120</f>
        <v>#N/A</v>
      </c>
      <c r="DR120" s="70" t="e">
        <f aca="false">$DQ$7*$J$3*$J$5*$AC120</f>
        <v>#N/A</v>
      </c>
      <c r="DS120" s="131" t="e">
        <f aca="false">SUM(CI120:CR120,CW120:CX120,DG120:DH120)</f>
        <v>#N/A</v>
      </c>
      <c r="DT120" s="25" t="e">
        <f aca="false">SUM(CI120:CZ120,DC120:DL120)</f>
        <v>#N/A</v>
      </c>
      <c r="DU120" s="131" t="e">
        <f aca="false">SUM(CI120:DR120)</f>
        <v>#N/A</v>
      </c>
      <c r="DZ120" s="70" t="e">
        <f aca="false">$DZ$7*$J$2*$J$5*$AB120</f>
        <v>#N/A</v>
      </c>
      <c r="EA120" s="70" t="e">
        <f aca="false">$DZ$7*$J$3*$J$5*$AC120</f>
        <v>#N/A</v>
      </c>
      <c r="EB120" s="70" t="e">
        <f aca="false">$EB$7*$J$2*$J$5*$AB120</f>
        <v>#N/A</v>
      </c>
      <c r="EC120" s="70" t="e">
        <f aca="false">$EB$7*$J$3*$J$5*$AC120</f>
        <v>#N/A</v>
      </c>
      <c r="ED120" s="70" t="e">
        <f aca="false">$ED$7*$J$2*$J$5*$AB120</f>
        <v>#N/A</v>
      </c>
      <c r="EE120" s="70" t="e">
        <f aca="false">$ED$7*$J$3*$J$5*$AC120</f>
        <v>#N/A</v>
      </c>
      <c r="EF120" s="70" t="e">
        <f aca="false">$EF$7*$J$2*$J$5*$AB120</f>
        <v>#N/A</v>
      </c>
      <c r="EG120" s="70" t="e">
        <f aca="false">$EF$7*$J$3*$J$5*$AC120</f>
        <v>#N/A</v>
      </c>
      <c r="EH120" s="70" t="e">
        <f aca="false">$EH$7*$J$2*$J$5*$AB120</f>
        <v>#N/A</v>
      </c>
      <c r="EI120" s="70" t="e">
        <f aca="false">$EH$7*$J$3*$J$5*$AC120</f>
        <v>#N/A</v>
      </c>
      <c r="EJ120" s="70" t="e">
        <f aca="false">$EJ$7*$J$2*$J$5*$AB120</f>
        <v>#N/A</v>
      </c>
      <c r="EK120" s="70" t="e">
        <f aca="false">$EJ$7*$J$3*$J$5*$AC120</f>
        <v>#N/A</v>
      </c>
      <c r="EL120" s="70" t="e">
        <f aca="false">$EL$7*$J$2*$J$5*$AB120</f>
        <v>#N/A</v>
      </c>
      <c r="EM120" s="70" t="e">
        <f aca="false">$EL$7*$J$3*$J$5*$AC120</f>
        <v>#N/A</v>
      </c>
      <c r="EN120" s="131" t="e">
        <f aca="false">SUM(EB120:EC120)</f>
        <v>#N/A</v>
      </c>
      <c r="EO120" s="25" t="e">
        <f aca="false">SUM(EB120:EE120,EJ120:EM120)</f>
        <v>#N/A</v>
      </c>
      <c r="EP120" s="25" t="e">
        <f aca="false">SUM(DZ120:EM120)</f>
        <v>#N/A</v>
      </c>
    </row>
    <row r="121" customFormat="false" ht="11.25" hidden="false" customHeight="false" outlineLevel="0" collapsed="false">
      <c r="A121" s="51" t="e">
        <f aca="false">VLOOKUP($D121,Curves!$A$2:$I$1700,9)</f>
        <v>#N/A</v>
      </c>
      <c r="B121" s="83" t="e">
        <f aca="false">(1+($A121/2))^(-2*($D121-$A$1)/365.25)</f>
        <v>#N/A</v>
      </c>
      <c r="C121" s="83" t="n">
        <f aca="false">D122-D121</f>
        <v>30</v>
      </c>
      <c r="D121" s="374" t="n">
        <v>40330</v>
      </c>
      <c r="E121" s="375" t="e">
        <f aca="false">VLOOKUP($D121,Curves!$A$2:$H$1700,2)*$B121</f>
        <v>#N/A</v>
      </c>
      <c r="F121" s="51" t="e">
        <f aca="false">VLOOKUP($D121,Curves!$A$2:$H$1700,3)*$B121</f>
        <v>#N/A</v>
      </c>
      <c r="G121" s="51" t="e">
        <f aca="false">VLOOKUP($D121,Curves!$A$2:$H$1700,7)*$B121</f>
        <v>#N/A</v>
      </c>
      <c r="H121" s="51" t="e">
        <f aca="false">VLOOKUP($D121,Curves!$A$2:$H$1700,5)*$B121</f>
        <v>#N/A</v>
      </c>
      <c r="I121" s="51" t="e">
        <f aca="false">VLOOKUP($D121,Curves!$A$2:$H$1700,4)*$B121</f>
        <v>#N/A</v>
      </c>
      <c r="J121" s="376" t="e">
        <f aca="false">VLOOKUP($D121,Curves!$A$2:$H$1700,8)*$B121</f>
        <v>#N/A</v>
      </c>
      <c r="K121" s="51" t="e">
        <f aca="false">($E121+$I121)*$J$5+$J$4</f>
        <v>#N/A</v>
      </c>
      <c r="L121" s="377" t="e">
        <f aca="false">VLOOKUP($D121,Curves!$N$2:$T$2600,2)*$B121</f>
        <v>#N/A</v>
      </c>
      <c r="M121" s="241" t="e">
        <f aca="false">VLOOKUP($D121,Curves!$N$2:$T$2600,3)*$B121</f>
        <v>#N/A</v>
      </c>
      <c r="N121" s="378" t="e">
        <f aca="false">IF($K121&lt;$L121,1,0)</f>
        <v>#N/A</v>
      </c>
      <c r="O121" s="379" t="e">
        <f aca="false">IF($K121&lt;$M121,1,0)</f>
        <v>#N/A</v>
      </c>
      <c r="P121" s="375" t="e">
        <f aca="false">($E121+J121)*$J$5+$J$4</f>
        <v>#N/A</v>
      </c>
      <c r="Q121" s="377" t="e">
        <f aca="false">VLOOKUP($D121,Curves!$N$2:$T$2600,4)*$B121</f>
        <v>#N/A</v>
      </c>
      <c r="R121" s="241" t="e">
        <f aca="false">VLOOKUP($D121,Curves!$N$2:$T$2600,5)*$B121</f>
        <v>#N/A</v>
      </c>
      <c r="S121" s="378" t="e">
        <f aca="false">IF($P121&lt;$Q121,1,0)</f>
        <v>#N/A</v>
      </c>
      <c r="T121" s="379" t="e">
        <f aca="false">IF($P121&lt;$R121,1,0)</f>
        <v>#N/A</v>
      </c>
      <c r="U121" s="380" t="e">
        <f aca="false">($E121+G121)*$J$5+$J$4</f>
        <v>#N/A</v>
      </c>
      <c r="V121" s="380" t="e">
        <f aca="false">($E121+H121)*$J$5+$J$4</f>
        <v>#N/A</v>
      </c>
      <c r="W121" s="380" t="e">
        <f aca="false">($E121+I121)*$J$5+$J$4</f>
        <v>#N/A</v>
      </c>
      <c r="X121" s="269" t="e">
        <f aca="false">VLOOKUP($D121,[5]CurveFetch!$D$8:$S$13000,16,0)*$B121</f>
        <v>#N/A</v>
      </c>
      <c r="Y121" s="241" t="e">
        <f aca="false">VLOOKUP($D121,Curves!$N$2:$T$2600,7)*$B121</f>
        <v>#N/A</v>
      </c>
      <c r="Z121" s="381" t="e">
        <f aca="false">IF($U121&lt;$X121,1,0)</f>
        <v>#N/A</v>
      </c>
      <c r="AA121" s="378" t="e">
        <f aca="false">IF($U121&lt;$Y121,1,0)</f>
        <v>#N/A</v>
      </c>
      <c r="AB121" s="378" t="e">
        <f aca="false">IF($V121&lt;$X121,1,0)</f>
        <v>#N/A</v>
      </c>
      <c r="AC121" s="378" t="e">
        <f aca="false">IF($V121&lt;$X121,1,0)</f>
        <v>#N/A</v>
      </c>
      <c r="AD121" s="378" t="e">
        <f aca="false">IF($W121&lt;$X121,1,0)</f>
        <v>#N/A</v>
      </c>
      <c r="AE121" s="379" t="e">
        <f aca="false">IF($W121&lt;$Y121,1,0)</f>
        <v>#N/A</v>
      </c>
      <c r="AF121" s="70" t="e">
        <f aca="false">$AF$7*$J$2*$J$5*$N121</f>
        <v>#N/A</v>
      </c>
      <c r="AG121" s="70" t="e">
        <f aca="false">$AF$7*$J$2*$J$5*$O121</f>
        <v>#N/A</v>
      </c>
      <c r="AH121" s="70" t="e">
        <f aca="false">$AH$7*$J$2*$J$5*$N121</f>
        <v>#N/A</v>
      </c>
      <c r="AI121" s="70" t="e">
        <f aca="false">$AH$7*$J$2*$J$5*$O121</f>
        <v>#N/A</v>
      </c>
      <c r="AJ121" s="70" t="e">
        <f aca="false">$AJ$7*$J$2*$J$5*$N121</f>
        <v>#N/A</v>
      </c>
      <c r="AK121" s="70" t="e">
        <f aca="false">$AJ$7*$J$2*$J$5*$O121</f>
        <v>#N/A</v>
      </c>
      <c r="AL121" s="70" t="e">
        <f aca="false">$AL$7*$J$2*$J$5*$N121</f>
        <v>#N/A</v>
      </c>
      <c r="AM121" s="70" t="e">
        <f aca="false">$AL$7*$J$3*$J$5*$O121</f>
        <v>#N/A</v>
      </c>
      <c r="AN121" s="70" t="e">
        <f aca="false">$AN$7*$J$2*$J$5*$N121</f>
        <v>#N/A</v>
      </c>
      <c r="AO121" s="70" t="e">
        <f aca="false">$AN$7*$J$3*$J$5*$O121</f>
        <v>#N/A</v>
      </c>
      <c r="AP121" s="70" t="e">
        <f aca="false">$AP$7*$J$2*$J$5*$N121</f>
        <v>#N/A</v>
      </c>
      <c r="AQ121" s="70" t="e">
        <f aca="false">$AN$7*$J$3*$J$5*$O121</f>
        <v>#N/A</v>
      </c>
      <c r="AR121" s="70" t="e">
        <f aca="false">$AR$7*$J$2*$J$5*$N121</f>
        <v>#N/A</v>
      </c>
      <c r="AS121" s="70" t="e">
        <f aca="false">$AR$7*$J$3*$J$5*$O121</f>
        <v>#N/A</v>
      </c>
      <c r="AT121" s="70" t="e">
        <f aca="false">$AT$7*$J$2*$J$5*$N121</f>
        <v>#N/A</v>
      </c>
      <c r="AU121" s="70" t="e">
        <f aca="false">$AT$7*$J$3*$J$5*$O121</f>
        <v>#N/A</v>
      </c>
      <c r="AV121" s="131" t="e">
        <f aca="false">SUM(AF121:AG121,AL121:AM121,AP121:AQ121)</f>
        <v>#N/A</v>
      </c>
      <c r="AW121" s="158" t="e">
        <f aca="false">SUM(AF121:AM121,AP121:AU121)</f>
        <v>#N/A</v>
      </c>
      <c r="AX121" s="131" t="e">
        <f aca="false">SUM(AF121:AU121)</f>
        <v>#N/A</v>
      </c>
      <c r="AY121" s="70" t="e">
        <f aca="false">$AY$7*$J$2*$J$5*$S121</f>
        <v>#N/A</v>
      </c>
      <c r="AZ121" s="70" t="e">
        <f aca="false">$AY$7*$J$3*$J$5*$T121</f>
        <v>#N/A</v>
      </c>
      <c r="BA121" s="70" t="e">
        <f aca="false">$BA$7*$J$2*$J$5*$S121</f>
        <v>#N/A</v>
      </c>
      <c r="BB121" s="70" t="e">
        <f aca="false">$BA$7*$J$3*$J$5*$T121</f>
        <v>#N/A</v>
      </c>
      <c r="BC121" s="70" t="e">
        <f aca="false">$BC$7*$J$2*$J$5*$S121</f>
        <v>#N/A</v>
      </c>
      <c r="BD121" s="70" t="e">
        <f aca="false">$BC$7*$J$3*$J$5*$T121</f>
        <v>#N/A</v>
      </c>
      <c r="BE121" s="70" t="e">
        <f aca="false">$BE$7*$J$2*$J$5*$S121</f>
        <v>#N/A</v>
      </c>
      <c r="BF121" s="70" t="e">
        <f aca="false">$BE$7*$J$3*$J$5*$T121</f>
        <v>#N/A</v>
      </c>
      <c r="BG121" s="70" t="e">
        <f aca="false">$BG$7*$J$2*$J$5*$S121</f>
        <v>#N/A</v>
      </c>
      <c r="BH121" s="70" t="e">
        <f aca="false">$BG$7*$J$3*$J$5*$T121</f>
        <v>#N/A</v>
      </c>
      <c r="BI121" s="70" t="e">
        <f aca="false">$BI$7*$J$2*$J$5*$S121</f>
        <v>#N/A</v>
      </c>
      <c r="BJ121" s="70" t="e">
        <f aca="false">$BI$7*$J$3*$J$5*$T121</f>
        <v>#N/A</v>
      </c>
      <c r="BK121" s="70" t="e">
        <f aca="false">$BK$7*$J$2*$J$5*$S121</f>
        <v>#N/A</v>
      </c>
      <c r="BL121" s="70" t="e">
        <f aca="false">$BK$7*$J$3*$J$5*$T121</f>
        <v>#N/A</v>
      </c>
      <c r="BM121" s="70" t="e">
        <f aca="false">$BM$7*$J$2*$J$5*$S121</f>
        <v>#N/A</v>
      </c>
      <c r="BN121" s="70" t="e">
        <f aca="false">$BM$7*$J$3*$J$5*$T121</f>
        <v>#N/A</v>
      </c>
      <c r="BO121" s="70" t="e">
        <f aca="false">$BO$7*$J$2*$J$5*$S121</f>
        <v>#N/A</v>
      </c>
      <c r="BP121" s="70" t="e">
        <f aca="false">$BO$7*$J$3*$J$5*$T121</f>
        <v>#N/A</v>
      </c>
      <c r="BQ121" s="70" t="e">
        <f aca="false">$BQ$7*$J$2*$J$5*$S121</f>
        <v>#N/A</v>
      </c>
      <c r="BR121" s="70" t="e">
        <f aca="false">$BQ$7*$J$3*$J$5*$T121</f>
        <v>#N/A</v>
      </c>
      <c r="BS121" s="70" t="e">
        <f aca="false">$BS$7*$J$2*$J$5*$S121</f>
        <v>#N/A</v>
      </c>
      <c r="BT121" s="70" t="e">
        <f aca="false">$BS$7*$J$3*$J$5*$T121</f>
        <v>#N/A</v>
      </c>
      <c r="BU121" s="70" t="e">
        <f aca="false">$BU$7*$J$2*$J$5*$S121</f>
        <v>#N/A</v>
      </c>
      <c r="BV121" s="70" t="e">
        <f aca="false">$BU$7*$J$3*$J$5*$T121</f>
        <v>#N/A</v>
      </c>
      <c r="BW121" s="382" t="e">
        <f aca="false">SUM(AY121:BF121,BI121:BL121)</f>
        <v>#N/A</v>
      </c>
      <c r="BX121" s="383" t="e">
        <f aca="false">SUM(AY121:BF121,BI121:BL121,BS121:BV121)</f>
        <v>#N/A</v>
      </c>
      <c r="BY121" s="25" t="e">
        <f aca="false">SUM(AY121:BV121)</f>
        <v>#N/A</v>
      </c>
      <c r="BZ121" s="70" t="e">
        <f aca="false">$BZ$7*$J$2*$J$5*$N121</f>
        <v>#N/A</v>
      </c>
      <c r="CA121" s="70" t="e">
        <f aca="false">$BZ$7*$J$3*$J$5*$O121</f>
        <v>#N/A</v>
      </c>
      <c r="CB121" s="70" t="e">
        <f aca="false">$CB$7*$J$2*$J$5*$N121</f>
        <v>#N/A</v>
      </c>
      <c r="CC121" s="70" t="e">
        <f aca="false">$CB$7*$J$3*$J$5*$O121</f>
        <v>#N/A</v>
      </c>
      <c r="CD121" s="70" t="e">
        <f aca="false">$CD$7*$J$2*$J$5*$N121</f>
        <v>#N/A</v>
      </c>
      <c r="CE121" s="70" t="e">
        <f aca="false">$CD$7*$J$3*$J$5*$O121</f>
        <v>#N/A</v>
      </c>
      <c r="CF121" s="131" t="e">
        <f aca="false">SUM(BZ121:CA121)</f>
        <v>#N/A</v>
      </c>
      <c r="CG121" s="383" t="e">
        <f aca="false">SUM(BZ121:CC121)</f>
        <v>#N/A</v>
      </c>
      <c r="CH121" s="131" t="e">
        <f aca="false">SUM(BZ121:CE121)</f>
        <v>#N/A</v>
      </c>
      <c r="CI121" s="70" t="e">
        <f aca="false">$CI$7*$J$2*$J$5*$AB121</f>
        <v>#N/A</v>
      </c>
      <c r="CJ121" s="70" t="e">
        <f aca="false">$CI$7*$J$3*$J$5*$AC121</f>
        <v>#N/A</v>
      </c>
      <c r="CK121" s="70" t="e">
        <f aca="false">$CK$7*$J$2*$J$5*$AB121</f>
        <v>#N/A</v>
      </c>
      <c r="CL121" s="70" t="e">
        <f aca="false">$CK$7*$J$3*$J$5*$AC121</f>
        <v>#N/A</v>
      </c>
      <c r="CM121" s="70" t="e">
        <f aca="false">$CM$7*$J$2*$J$5*$AB121</f>
        <v>#N/A</v>
      </c>
      <c r="CN121" s="70" t="e">
        <f aca="false">$CM$7*$J$3*$J$5*$AC121</f>
        <v>#N/A</v>
      </c>
      <c r="CO121" s="70" t="e">
        <f aca="false">$CO$7*$J$2*$J$5*$AB121</f>
        <v>#N/A</v>
      </c>
      <c r="CP121" s="70" t="e">
        <f aca="false">$CO$7*$J$3*$J$5*$AC121</f>
        <v>#N/A</v>
      </c>
      <c r="CQ121" s="70" t="e">
        <f aca="false">$CQ$7*$J$2*$J$5*$AB121</f>
        <v>#N/A</v>
      </c>
      <c r="CR121" s="70" t="e">
        <f aca="false">$CQ$7*$J$3*$J$5*$AC121</f>
        <v>#N/A</v>
      </c>
      <c r="CS121" s="70" t="e">
        <f aca="false">$CS$7*$J$2*$J$5*$AB121</f>
        <v>#N/A</v>
      </c>
      <c r="CT121" s="70" t="e">
        <f aca="false">$CS$7*$J$3*$J$5*$AC121</f>
        <v>#N/A</v>
      </c>
      <c r="CU121" s="70" t="e">
        <f aca="false">$CU$7*$J$2*$J$5*$AB121</f>
        <v>#N/A</v>
      </c>
      <c r="CV121" s="70" t="e">
        <f aca="false">$CU$7*$J$3*$J$5*$AC121</f>
        <v>#N/A</v>
      </c>
      <c r="CW121" s="70" t="e">
        <f aca="false">$CW$7*$J$2*$J$5*$AB121</f>
        <v>#N/A</v>
      </c>
      <c r="CX121" s="70" t="e">
        <f aca="false">$CW$7*$J$3*$J$5*$AC121</f>
        <v>#N/A</v>
      </c>
      <c r="CY121" s="70" t="e">
        <f aca="false">$CY$7*$J$2*$J$5*$AB121</f>
        <v>#N/A</v>
      </c>
      <c r="CZ121" s="70" t="e">
        <f aca="false">$CY$7*$J$3*$J$5*$AC121</f>
        <v>#N/A</v>
      </c>
      <c r="DA121" s="70" t="e">
        <f aca="false">$DA$7*$J$2*$J$5*$AB121</f>
        <v>#N/A</v>
      </c>
      <c r="DB121" s="70" t="e">
        <f aca="false">$DA$7*$J$3*$J$5*$AC121</f>
        <v>#N/A</v>
      </c>
      <c r="DC121" s="70"/>
      <c r="DD121" s="70"/>
      <c r="DE121" s="70" t="e">
        <f aca="false">$DF$7*$J$2*$J$5*$AB121</f>
        <v>#N/A</v>
      </c>
      <c r="DF121" s="70" t="e">
        <f aca="false">$DF$7*$J$3*$J$5*$AC121</f>
        <v>#N/A</v>
      </c>
      <c r="DG121" s="70" t="e">
        <f aca="false">$DG$7*$J$2*$J$5*$AB121</f>
        <v>#N/A</v>
      </c>
      <c r="DH121" s="70" t="e">
        <f aca="false">$DG$7*$J$3*$J$5*$AC121</f>
        <v>#N/A</v>
      </c>
      <c r="DI121" s="70" t="e">
        <f aca="false">$DI$7*$J$2*$J$5*$AB121</f>
        <v>#N/A</v>
      </c>
      <c r="DJ121" s="70" t="e">
        <f aca="false">$DI$7*$J$3*$J$5*$AC121</f>
        <v>#N/A</v>
      </c>
      <c r="DK121" s="70" t="e">
        <f aca="false">$DK$7*$J$2*$J$5*$AB121</f>
        <v>#N/A</v>
      </c>
      <c r="DL121" s="70" t="e">
        <f aca="false">$DK$7*$J$3*$J$5*$AC121</f>
        <v>#N/A</v>
      </c>
      <c r="DM121" s="70" t="e">
        <f aca="false">$DM$7*$J$2*$J$5*$AB121</f>
        <v>#N/A</v>
      </c>
      <c r="DN121" s="70" t="e">
        <f aca="false">$DM$7*$J$3*$J$5*$AC121</f>
        <v>#N/A</v>
      </c>
      <c r="DO121" s="70" t="e">
        <f aca="false">$DO$7*$J$2*$J$5*$AB121</f>
        <v>#N/A</v>
      </c>
      <c r="DP121" s="70" t="e">
        <f aca="false">$DO$7*$J$3*$J$5*$AC121</f>
        <v>#N/A</v>
      </c>
      <c r="DQ121" s="70" t="e">
        <f aca="false">$DQ$7*$J$2*$J$5*$AB121</f>
        <v>#N/A</v>
      </c>
      <c r="DR121" s="70" t="e">
        <f aca="false">$DQ$7*$J$3*$J$5*$AC121</f>
        <v>#N/A</v>
      </c>
      <c r="DS121" s="131" t="e">
        <f aca="false">SUM(CI121:CR121,CW121:CX121,DG121:DH121)</f>
        <v>#N/A</v>
      </c>
      <c r="DT121" s="25" t="e">
        <f aca="false">SUM(CI121:CZ121,DC121:DL121)</f>
        <v>#N/A</v>
      </c>
      <c r="DU121" s="131" t="e">
        <f aca="false">SUM(CI121:DR121)</f>
        <v>#N/A</v>
      </c>
      <c r="DZ121" s="70" t="e">
        <f aca="false">$DZ$7*$J$2*$J$5*$AB121</f>
        <v>#N/A</v>
      </c>
      <c r="EA121" s="70" t="e">
        <f aca="false">$DZ$7*$J$3*$J$5*$AC121</f>
        <v>#N/A</v>
      </c>
      <c r="EB121" s="70" t="e">
        <f aca="false">$EB$7*$J$2*$J$5*$AB121</f>
        <v>#N/A</v>
      </c>
      <c r="EC121" s="70" t="e">
        <f aca="false">$EB$7*$J$3*$J$5*$AC121</f>
        <v>#N/A</v>
      </c>
      <c r="ED121" s="70" t="e">
        <f aca="false">$ED$7*$J$2*$J$5*$AB121</f>
        <v>#N/A</v>
      </c>
      <c r="EE121" s="70" t="e">
        <f aca="false">$ED$7*$J$3*$J$5*$AC121</f>
        <v>#N/A</v>
      </c>
      <c r="EF121" s="70" t="e">
        <f aca="false">$EF$7*$J$2*$J$5*$AB121</f>
        <v>#N/A</v>
      </c>
      <c r="EG121" s="70" t="e">
        <f aca="false">$EF$7*$J$3*$J$5*$AC121</f>
        <v>#N/A</v>
      </c>
      <c r="EH121" s="70" t="e">
        <f aca="false">$EH$7*$J$2*$J$5*$AB121</f>
        <v>#N/A</v>
      </c>
      <c r="EI121" s="70" t="e">
        <f aca="false">$EH$7*$J$3*$J$5*$AC121</f>
        <v>#N/A</v>
      </c>
      <c r="EJ121" s="70" t="e">
        <f aca="false">$EJ$7*$J$2*$J$5*$AB121</f>
        <v>#N/A</v>
      </c>
      <c r="EK121" s="70" t="e">
        <f aca="false">$EJ$7*$J$3*$J$5*$AC121</f>
        <v>#N/A</v>
      </c>
      <c r="EL121" s="70" t="e">
        <f aca="false">$EL$7*$J$2*$J$5*$AB121</f>
        <v>#N/A</v>
      </c>
      <c r="EM121" s="70" t="e">
        <f aca="false">$EL$7*$J$3*$J$5*$AC121</f>
        <v>#N/A</v>
      </c>
      <c r="EN121" s="131" t="e">
        <f aca="false">SUM(EB121:EC121)</f>
        <v>#N/A</v>
      </c>
      <c r="EO121" s="25" t="e">
        <f aca="false">SUM(EB121:EE121,EJ121:EM121)</f>
        <v>#N/A</v>
      </c>
      <c r="EP121" s="25" t="e">
        <f aca="false">SUM(DZ121:EM121)</f>
        <v>#N/A</v>
      </c>
    </row>
    <row r="122" customFormat="false" ht="11.25" hidden="false" customHeight="false" outlineLevel="0" collapsed="false">
      <c r="A122" s="51" t="e">
        <f aca="false">VLOOKUP($D122,Curves!$A$2:$I$1700,9)</f>
        <v>#N/A</v>
      </c>
      <c r="B122" s="83" t="e">
        <f aca="false">(1+($A122/2))^(-2*($D122-$A$1)/365.25)</f>
        <v>#N/A</v>
      </c>
      <c r="C122" s="83" t="n">
        <f aca="false">D123-D122</f>
        <v>31</v>
      </c>
      <c r="D122" s="374" t="n">
        <v>40360</v>
      </c>
      <c r="E122" s="375" t="e">
        <f aca="false">VLOOKUP($D122,Curves!$A$2:$H$1700,2)*$B122</f>
        <v>#N/A</v>
      </c>
      <c r="F122" s="51" t="e">
        <f aca="false">VLOOKUP($D122,Curves!$A$2:$H$1700,3)*$B122</f>
        <v>#N/A</v>
      </c>
      <c r="G122" s="51" t="e">
        <f aca="false">VLOOKUP($D122,Curves!$A$2:$H$1700,7)*$B122</f>
        <v>#N/A</v>
      </c>
      <c r="H122" s="51" t="e">
        <f aca="false">VLOOKUP($D122,Curves!$A$2:$H$1700,5)*$B122</f>
        <v>#N/A</v>
      </c>
      <c r="I122" s="51" t="e">
        <f aca="false">VLOOKUP($D122,Curves!$A$2:$H$1700,4)*$B122</f>
        <v>#N/A</v>
      </c>
      <c r="J122" s="376" t="e">
        <f aca="false">VLOOKUP($D122,Curves!$A$2:$H$1700,8)*$B122</f>
        <v>#N/A</v>
      </c>
      <c r="K122" s="51" t="e">
        <f aca="false">($E122+$I122)*$J$5+$J$4</f>
        <v>#N/A</v>
      </c>
      <c r="L122" s="377" t="e">
        <f aca="false">VLOOKUP($D122,Curves!$N$2:$T$2600,2)*$B122</f>
        <v>#N/A</v>
      </c>
      <c r="M122" s="241" t="e">
        <f aca="false">VLOOKUP($D122,Curves!$N$2:$T$2600,3)*$B122</f>
        <v>#N/A</v>
      </c>
      <c r="N122" s="378" t="e">
        <f aca="false">IF($K122&lt;$L122,1,0)</f>
        <v>#N/A</v>
      </c>
      <c r="O122" s="379" t="e">
        <f aca="false">IF($K122&lt;$M122,1,0)</f>
        <v>#N/A</v>
      </c>
      <c r="P122" s="375" t="e">
        <f aca="false">($E122+J122)*$J$5+$J$4</f>
        <v>#N/A</v>
      </c>
      <c r="Q122" s="377" t="e">
        <f aca="false">VLOOKUP($D122,Curves!$N$2:$T$2600,4)*$B122</f>
        <v>#N/A</v>
      </c>
      <c r="R122" s="241" t="e">
        <f aca="false">VLOOKUP($D122,Curves!$N$2:$T$2600,5)*$B122</f>
        <v>#N/A</v>
      </c>
      <c r="S122" s="378" t="e">
        <f aca="false">IF($P122&lt;$Q122,1,0)</f>
        <v>#N/A</v>
      </c>
      <c r="T122" s="379" t="e">
        <f aca="false">IF($P122&lt;$R122,1,0)</f>
        <v>#N/A</v>
      </c>
      <c r="U122" s="380" t="e">
        <f aca="false">($E122+G122)*$J$5+$J$4</f>
        <v>#N/A</v>
      </c>
      <c r="V122" s="380" t="e">
        <f aca="false">($E122+H122)*$J$5+$J$4</f>
        <v>#N/A</v>
      </c>
      <c r="W122" s="380" t="e">
        <f aca="false">($E122+I122)*$J$5+$J$4</f>
        <v>#N/A</v>
      </c>
      <c r="X122" s="269" t="e">
        <f aca="false">VLOOKUP($D122,[5]CurveFetch!$D$8:$S$13000,16,0)*$B122</f>
        <v>#N/A</v>
      </c>
      <c r="Y122" s="241" t="e">
        <f aca="false">VLOOKUP($D122,Curves!$N$2:$T$2600,7)*$B122</f>
        <v>#N/A</v>
      </c>
      <c r="Z122" s="381" t="e">
        <f aca="false">IF($U122&lt;$X122,1,0)</f>
        <v>#N/A</v>
      </c>
      <c r="AA122" s="378" t="e">
        <f aca="false">IF($U122&lt;$Y122,1,0)</f>
        <v>#N/A</v>
      </c>
      <c r="AB122" s="378" t="e">
        <f aca="false">IF($V122&lt;$X122,1,0)</f>
        <v>#N/A</v>
      </c>
      <c r="AC122" s="378" t="e">
        <f aca="false">IF($V122&lt;$X122,1,0)</f>
        <v>#N/A</v>
      </c>
      <c r="AD122" s="378" t="e">
        <f aca="false">IF($W122&lt;$X122,1,0)</f>
        <v>#N/A</v>
      </c>
      <c r="AE122" s="379" t="e">
        <f aca="false">IF($W122&lt;$Y122,1,0)</f>
        <v>#N/A</v>
      </c>
      <c r="AF122" s="70" t="e">
        <f aca="false">$AF$7*$J$2*$J$5*$N122</f>
        <v>#N/A</v>
      </c>
      <c r="AG122" s="70" t="e">
        <f aca="false">$AF$7*$J$2*$J$5*$O122</f>
        <v>#N/A</v>
      </c>
      <c r="AH122" s="70" t="e">
        <f aca="false">$AH$7*$J$2*$J$5*$N122</f>
        <v>#N/A</v>
      </c>
      <c r="AI122" s="70" t="e">
        <f aca="false">$AH$7*$J$2*$J$5*$O122</f>
        <v>#N/A</v>
      </c>
      <c r="AJ122" s="70" t="e">
        <f aca="false">$AJ$7*$J$2*$J$5*$N122</f>
        <v>#N/A</v>
      </c>
      <c r="AK122" s="70" t="e">
        <f aca="false">$AJ$7*$J$2*$J$5*$O122</f>
        <v>#N/A</v>
      </c>
      <c r="AL122" s="70" t="e">
        <f aca="false">$AL$7*$J$2*$J$5*$N122</f>
        <v>#N/A</v>
      </c>
      <c r="AM122" s="70" t="e">
        <f aca="false">$AL$7*$J$3*$J$5*$O122</f>
        <v>#N/A</v>
      </c>
      <c r="AN122" s="70" t="e">
        <f aca="false">$AN$7*$J$2*$J$5*$N122</f>
        <v>#N/A</v>
      </c>
      <c r="AO122" s="70" t="e">
        <f aca="false">$AN$7*$J$3*$J$5*$O122</f>
        <v>#N/A</v>
      </c>
      <c r="AP122" s="70" t="e">
        <f aca="false">$AP$7*$J$2*$J$5*$N122</f>
        <v>#N/A</v>
      </c>
      <c r="AQ122" s="70" t="e">
        <f aca="false">$AN$7*$J$3*$J$5*$O122</f>
        <v>#N/A</v>
      </c>
      <c r="AR122" s="70" t="e">
        <f aca="false">$AR$7*$J$2*$J$5*$N122</f>
        <v>#N/A</v>
      </c>
      <c r="AS122" s="70" t="e">
        <f aca="false">$AR$7*$J$3*$J$5*$O122</f>
        <v>#N/A</v>
      </c>
      <c r="AT122" s="70" t="e">
        <f aca="false">$AT$7*$J$2*$J$5*$N122</f>
        <v>#N/A</v>
      </c>
      <c r="AU122" s="70" t="e">
        <f aca="false">$AT$7*$J$3*$J$5*$O122</f>
        <v>#N/A</v>
      </c>
      <c r="AV122" s="131" t="e">
        <f aca="false">SUM(AF122:AG122,AL122:AM122,AP122:AQ122)</f>
        <v>#N/A</v>
      </c>
      <c r="AW122" s="158" t="e">
        <f aca="false">SUM(AF122:AM122,AP122:AU122)</f>
        <v>#N/A</v>
      </c>
      <c r="AX122" s="131" t="e">
        <f aca="false">SUM(AF122:AU122)</f>
        <v>#N/A</v>
      </c>
      <c r="AY122" s="70" t="e">
        <f aca="false">$AY$7*$J$2*$J$5*$S122</f>
        <v>#N/A</v>
      </c>
      <c r="AZ122" s="70" t="e">
        <f aca="false">$AY$7*$J$3*$J$5*$T122</f>
        <v>#N/A</v>
      </c>
      <c r="BA122" s="70" t="e">
        <f aca="false">$BA$7*$J$2*$J$5*$S122</f>
        <v>#N/A</v>
      </c>
      <c r="BB122" s="70" t="e">
        <f aca="false">$BA$7*$J$3*$J$5*$T122</f>
        <v>#N/A</v>
      </c>
      <c r="BC122" s="70" t="e">
        <f aca="false">$BC$7*$J$2*$J$5*$S122</f>
        <v>#N/A</v>
      </c>
      <c r="BD122" s="70" t="e">
        <f aca="false">$BC$7*$J$3*$J$5*$T122</f>
        <v>#N/A</v>
      </c>
      <c r="BE122" s="70" t="e">
        <f aca="false">$BE$7*$J$2*$J$5*$S122</f>
        <v>#N/A</v>
      </c>
      <c r="BF122" s="70" t="e">
        <f aca="false">$BE$7*$J$3*$J$5*$T122</f>
        <v>#N/A</v>
      </c>
      <c r="BG122" s="70" t="e">
        <f aca="false">$BG$7*$J$2*$J$5*$S122</f>
        <v>#N/A</v>
      </c>
      <c r="BH122" s="70" t="e">
        <f aca="false">$BG$7*$J$3*$J$5*$T122</f>
        <v>#N/A</v>
      </c>
      <c r="BI122" s="70" t="e">
        <f aca="false">$BI$7*$J$2*$J$5*$S122</f>
        <v>#N/A</v>
      </c>
      <c r="BJ122" s="70" t="e">
        <f aca="false">$BI$7*$J$3*$J$5*$T122</f>
        <v>#N/A</v>
      </c>
      <c r="BK122" s="70" t="e">
        <f aca="false">$BK$7*$J$2*$J$5*$S122</f>
        <v>#N/A</v>
      </c>
      <c r="BL122" s="70" t="e">
        <f aca="false">$BK$7*$J$3*$J$5*$T122</f>
        <v>#N/A</v>
      </c>
      <c r="BM122" s="70" t="e">
        <f aca="false">$BM$7*$J$2*$J$5*$S122</f>
        <v>#N/A</v>
      </c>
      <c r="BN122" s="70" t="e">
        <f aca="false">$BM$7*$J$3*$J$5*$T122</f>
        <v>#N/A</v>
      </c>
      <c r="BO122" s="70" t="e">
        <f aca="false">$BO$7*$J$2*$J$5*$S122</f>
        <v>#N/A</v>
      </c>
      <c r="BP122" s="70" t="e">
        <f aca="false">$BO$7*$J$3*$J$5*$T122</f>
        <v>#N/A</v>
      </c>
      <c r="BQ122" s="70" t="e">
        <f aca="false">$BQ$7*$J$2*$J$5*$S122</f>
        <v>#N/A</v>
      </c>
      <c r="BR122" s="70" t="e">
        <f aca="false">$BQ$7*$J$3*$J$5*$T122</f>
        <v>#N/A</v>
      </c>
      <c r="BS122" s="70" t="e">
        <f aca="false">$BS$7*$J$2*$J$5*$S122</f>
        <v>#N/A</v>
      </c>
      <c r="BT122" s="70" t="e">
        <f aca="false">$BS$7*$J$3*$J$5*$T122</f>
        <v>#N/A</v>
      </c>
      <c r="BU122" s="70" t="e">
        <f aca="false">$BU$7*$J$2*$J$5*$S122</f>
        <v>#N/A</v>
      </c>
      <c r="BV122" s="70" t="e">
        <f aca="false">$BU$7*$J$3*$J$5*$T122</f>
        <v>#N/A</v>
      </c>
      <c r="BW122" s="382" t="e">
        <f aca="false">SUM(AY122:BF122,BI122:BL122)</f>
        <v>#N/A</v>
      </c>
      <c r="BX122" s="383" t="e">
        <f aca="false">SUM(AY122:BF122,BI122:BL122,BS122:BV122)</f>
        <v>#N/A</v>
      </c>
      <c r="BY122" s="25" t="e">
        <f aca="false">SUM(AY122:BV122)</f>
        <v>#N/A</v>
      </c>
      <c r="BZ122" s="70" t="e">
        <f aca="false">$BZ$7*$J$2*$J$5*$N122</f>
        <v>#N/A</v>
      </c>
      <c r="CA122" s="70" t="e">
        <f aca="false">$BZ$7*$J$3*$J$5*$O122</f>
        <v>#N/A</v>
      </c>
      <c r="CB122" s="70" t="e">
        <f aca="false">$CB$7*$J$2*$J$5*$N122</f>
        <v>#N/A</v>
      </c>
      <c r="CC122" s="70" t="e">
        <f aca="false">$CB$7*$J$3*$J$5*$O122</f>
        <v>#N/A</v>
      </c>
      <c r="CD122" s="70" t="e">
        <f aca="false">$CD$7*$J$2*$J$5*$N122</f>
        <v>#N/A</v>
      </c>
      <c r="CE122" s="70" t="e">
        <f aca="false">$CD$7*$J$3*$J$5*$O122</f>
        <v>#N/A</v>
      </c>
      <c r="CF122" s="131" t="e">
        <f aca="false">SUM(BZ122:CA122)</f>
        <v>#N/A</v>
      </c>
      <c r="CG122" s="383" t="e">
        <f aca="false">SUM(BZ122:CC122)</f>
        <v>#N/A</v>
      </c>
      <c r="CH122" s="131" t="e">
        <f aca="false">SUM(BZ122:CE122)</f>
        <v>#N/A</v>
      </c>
      <c r="CI122" s="70" t="e">
        <f aca="false">$CI$7*$J$2*$J$5*$AB122</f>
        <v>#N/A</v>
      </c>
      <c r="CJ122" s="70" t="e">
        <f aca="false">$CI$7*$J$3*$J$5*$AC122</f>
        <v>#N/A</v>
      </c>
      <c r="CK122" s="70" t="e">
        <f aca="false">$CK$7*$J$2*$J$5*$AB122</f>
        <v>#N/A</v>
      </c>
      <c r="CL122" s="70" t="e">
        <f aca="false">$CK$7*$J$3*$J$5*$AC122</f>
        <v>#N/A</v>
      </c>
      <c r="CM122" s="70" t="e">
        <f aca="false">$CM$7*$J$2*$J$5*$AB122</f>
        <v>#N/A</v>
      </c>
      <c r="CN122" s="70" t="e">
        <f aca="false">$CM$7*$J$3*$J$5*$AC122</f>
        <v>#N/A</v>
      </c>
      <c r="CO122" s="70" t="e">
        <f aca="false">$CO$7*$J$2*$J$5*$AB122</f>
        <v>#N/A</v>
      </c>
      <c r="CP122" s="70" t="e">
        <f aca="false">$CO$7*$J$3*$J$5*$AC122</f>
        <v>#N/A</v>
      </c>
      <c r="CQ122" s="70" t="e">
        <f aca="false">$CQ$7*$J$2*$J$5*$AB122</f>
        <v>#N/A</v>
      </c>
      <c r="CR122" s="70" t="e">
        <f aca="false">$CQ$7*$J$3*$J$5*$AC122</f>
        <v>#N/A</v>
      </c>
      <c r="CS122" s="70" t="e">
        <f aca="false">$CS$7*$J$2*$J$5*$AB122</f>
        <v>#N/A</v>
      </c>
      <c r="CT122" s="70" t="e">
        <f aca="false">$CS$7*$J$3*$J$5*$AC122</f>
        <v>#N/A</v>
      </c>
      <c r="CU122" s="70" t="e">
        <f aca="false">$CU$7*$J$2*$J$5*$AB122</f>
        <v>#N/A</v>
      </c>
      <c r="CV122" s="70" t="e">
        <f aca="false">$CU$7*$J$3*$J$5*$AC122</f>
        <v>#N/A</v>
      </c>
      <c r="CW122" s="70" t="e">
        <f aca="false">$CW$7*$J$2*$J$5*$AB122</f>
        <v>#N/A</v>
      </c>
      <c r="CX122" s="70" t="e">
        <f aca="false">$CW$7*$J$3*$J$5*$AC122</f>
        <v>#N/A</v>
      </c>
      <c r="CY122" s="70" t="e">
        <f aca="false">$CY$7*$J$2*$J$5*$AB122</f>
        <v>#N/A</v>
      </c>
      <c r="CZ122" s="70" t="e">
        <f aca="false">$CY$7*$J$3*$J$5*$AC122</f>
        <v>#N/A</v>
      </c>
      <c r="DA122" s="70" t="e">
        <f aca="false">$DA$7*$J$2*$J$5*$AB122</f>
        <v>#N/A</v>
      </c>
      <c r="DB122" s="70" t="e">
        <f aca="false">$DA$7*$J$3*$J$5*$AC122</f>
        <v>#N/A</v>
      </c>
      <c r="DC122" s="70"/>
      <c r="DD122" s="70"/>
      <c r="DE122" s="70" t="e">
        <f aca="false">$DF$7*$J$2*$J$5*$AB122</f>
        <v>#N/A</v>
      </c>
      <c r="DF122" s="70" t="e">
        <f aca="false">$DF$7*$J$3*$J$5*$AC122</f>
        <v>#N/A</v>
      </c>
      <c r="DG122" s="70" t="e">
        <f aca="false">$DG$7*$J$2*$J$5*$AB122</f>
        <v>#N/A</v>
      </c>
      <c r="DH122" s="70" t="e">
        <f aca="false">$DG$7*$J$3*$J$5*$AC122</f>
        <v>#N/A</v>
      </c>
      <c r="DI122" s="70" t="e">
        <f aca="false">$DI$7*$J$2*$J$5*$AB122</f>
        <v>#N/A</v>
      </c>
      <c r="DJ122" s="70" t="e">
        <f aca="false">$DI$7*$J$3*$J$5*$AC122</f>
        <v>#N/A</v>
      </c>
      <c r="DK122" s="70" t="e">
        <f aca="false">$DK$7*$J$2*$J$5*$AB122</f>
        <v>#N/A</v>
      </c>
      <c r="DL122" s="70" t="e">
        <f aca="false">$DK$7*$J$3*$J$5*$AC122</f>
        <v>#N/A</v>
      </c>
      <c r="DM122" s="70" t="e">
        <f aca="false">$DM$7*$J$2*$J$5*$AB122</f>
        <v>#N/A</v>
      </c>
      <c r="DN122" s="70" t="e">
        <f aca="false">$DM$7*$J$3*$J$5*$AC122</f>
        <v>#N/A</v>
      </c>
      <c r="DO122" s="70" t="e">
        <f aca="false">$DO$7*$J$2*$J$5*$AB122</f>
        <v>#N/A</v>
      </c>
      <c r="DP122" s="70" t="e">
        <f aca="false">$DO$7*$J$3*$J$5*$AC122</f>
        <v>#N/A</v>
      </c>
      <c r="DQ122" s="70" t="e">
        <f aca="false">$DQ$7*$J$2*$J$5*$AB122</f>
        <v>#N/A</v>
      </c>
      <c r="DR122" s="70" t="e">
        <f aca="false">$DQ$7*$J$3*$J$5*$AC122</f>
        <v>#N/A</v>
      </c>
      <c r="DS122" s="131" t="e">
        <f aca="false">SUM(CI122:CR122,CW122:CX122,DG122:DH122)</f>
        <v>#N/A</v>
      </c>
      <c r="DT122" s="25" t="e">
        <f aca="false">SUM(CI122:CZ122,DC122:DL122)</f>
        <v>#N/A</v>
      </c>
      <c r="DU122" s="131" t="e">
        <f aca="false">SUM(CI122:DR122)</f>
        <v>#N/A</v>
      </c>
      <c r="DZ122" s="70" t="e">
        <f aca="false">$DZ$7*$J$2*$J$5*$AB122</f>
        <v>#N/A</v>
      </c>
      <c r="EA122" s="70" t="e">
        <f aca="false">$DZ$7*$J$3*$J$5*$AC122</f>
        <v>#N/A</v>
      </c>
      <c r="EB122" s="70" t="e">
        <f aca="false">$EB$7*$J$2*$J$5*$AB122</f>
        <v>#N/A</v>
      </c>
      <c r="EC122" s="70" t="e">
        <f aca="false">$EB$7*$J$3*$J$5*$AC122</f>
        <v>#N/A</v>
      </c>
      <c r="ED122" s="70" t="e">
        <f aca="false">$ED$7*$J$2*$J$5*$AB122</f>
        <v>#N/A</v>
      </c>
      <c r="EE122" s="70" t="e">
        <f aca="false">$ED$7*$J$3*$J$5*$AC122</f>
        <v>#N/A</v>
      </c>
      <c r="EF122" s="70" t="e">
        <f aca="false">$EF$7*$J$2*$J$5*$AB122</f>
        <v>#N/A</v>
      </c>
      <c r="EG122" s="70" t="e">
        <f aca="false">$EF$7*$J$3*$J$5*$AC122</f>
        <v>#N/A</v>
      </c>
      <c r="EH122" s="70" t="e">
        <f aca="false">$EH$7*$J$2*$J$5*$AB122</f>
        <v>#N/A</v>
      </c>
      <c r="EI122" s="70" t="e">
        <f aca="false">$EH$7*$J$3*$J$5*$AC122</f>
        <v>#N/A</v>
      </c>
      <c r="EJ122" s="70" t="e">
        <f aca="false">$EJ$7*$J$2*$J$5*$AB122</f>
        <v>#N/A</v>
      </c>
      <c r="EK122" s="70" t="e">
        <f aca="false">$EJ$7*$J$3*$J$5*$AC122</f>
        <v>#N/A</v>
      </c>
      <c r="EL122" s="70" t="e">
        <f aca="false">$EL$7*$J$2*$J$5*$AB122</f>
        <v>#N/A</v>
      </c>
      <c r="EM122" s="70" t="e">
        <f aca="false">$EL$7*$J$3*$J$5*$AC122</f>
        <v>#N/A</v>
      </c>
      <c r="EN122" s="131" t="e">
        <f aca="false">SUM(EB122:EC122)</f>
        <v>#N/A</v>
      </c>
      <c r="EO122" s="25" t="e">
        <f aca="false">SUM(EB122:EE122,EJ122:EM122)</f>
        <v>#N/A</v>
      </c>
      <c r="EP122" s="25" t="e">
        <f aca="false">SUM(DZ122:EM122)</f>
        <v>#N/A</v>
      </c>
    </row>
    <row r="123" customFormat="false" ht="11.25" hidden="false" customHeight="false" outlineLevel="0" collapsed="false">
      <c r="A123" s="51" t="e">
        <f aca="false">VLOOKUP($D123,Curves!$A$2:$I$1700,9)</f>
        <v>#N/A</v>
      </c>
      <c r="B123" s="83" t="e">
        <f aca="false">(1+($A123/2))^(-2*($D123-$A$1)/365.25)</f>
        <v>#N/A</v>
      </c>
      <c r="C123" s="83" t="n">
        <f aca="false">D124-D123</f>
        <v>31</v>
      </c>
      <c r="D123" s="374" t="n">
        <v>40391</v>
      </c>
      <c r="E123" s="375" t="e">
        <f aca="false">VLOOKUP($D123,Curves!$A$2:$H$1700,2)*$B123</f>
        <v>#N/A</v>
      </c>
      <c r="F123" s="51" t="e">
        <f aca="false">VLOOKUP($D123,Curves!$A$2:$H$1700,3)*$B123</f>
        <v>#N/A</v>
      </c>
      <c r="G123" s="51" t="e">
        <f aca="false">VLOOKUP($D123,Curves!$A$2:$H$1700,7)*$B123</f>
        <v>#N/A</v>
      </c>
      <c r="H123" s="51" t="e">
        <f aca="false">VLOOKUP($D123,Curves!$A$2:$H$1700,5)*$B123</f>
        <v>#N/A</v>
      </c>
      <c r="I123" s="51" t="e">
        <f aca="false">VLOOKUP($D123,Curves!$A$2:$H$1700,4)*$B123</f>
        <v>#N/A</v>
      </c>
      <c r="J123" s="376" t="e">
        <f aca="false">VLOOKUP($D123,Curves!$A$2:$H$1700,8)*$B123</f>
        <v>#N/A</v>
      </c>
      <c r="K123" s="51" t="e">
        <f aca="false">($E123+$I123)*$J$5+$J$4</f>
        <v>#N/A</v>
      </c>
      <c r="L123" s="377" t="e">
        <f aca="false">VLOOKUP($D123,Curves!$N$2:$T$2600,2)*$B123</f>
        <v>#N/A</v>
      </c>
      <c r="M123" s="241" t="e">
        <f aca="false">VLOOKUP($D123,Curves!$N$2:$T$2600,3)*$B123</f>
        <v>#N/A</v>
      </c>
      <c r="N123" s="378" t="e">
        <f aca="false">IF($K123&lt;$L123,1,0)</f>
        <v>#N/A</v>
      </c>
      <c r="O123" s="379" t="e">
        <f aca="false">IF($K123&lt;$M123,1,0)</f>
        <v>#N/A</v>
      </c>
      <c r="P123" s="375" t="e">
        <f aca="false">($E123+J123)*$J$5+$J$4</f>
        <v>#N/A</v>
      </c>
      <c r="Q123" s="377" t="e">
        <f aca="false">VLOOKUP($D123,Curves!$N$2:$T$2600,4)*$B123</f>
        <v>#N/A</v>
      </c>
      <c r="R123" s="241" t="e">
        <f aca="false">VLOOKUP($D123,Curves!$N$2:$T$2600,5)*$B123</f>
        <v>#N/A</v>
      </c>
      <c r="S123" s="378" t="e">
        <f aca="false">IF($P123&lt;$Q123,1,0)</f>
        <v>#N/A</v>
      </c>
      <c r="T123" s="379" t="e">
        <f aca="false">IF($P123&lt;$R123,1,0)</f>
        <v>#N/A</v>
      </c>
      <c r="U123" s="380" t="e">
        <f aca="false">($E123+G123)*$J$5+$J$4</f>
        <v>#N/A</v>
      </c>
      <c r="V123" s="380" t="e">
        <f aca="false">($E123+H123)*$J$5+$J$4</f>
        <v>#N/A</v>
      </c>
      <c r="W123" s="380" t="e">
        <f aca="false">($E123+I123)*$J$5+$J$4</f>
        <v>#N/A</v>
      </c>
      <c r="X123" s="269" t="e">
        <f aca="false">VLOOKUP($D123,[5]CurveFetch!$D$8:$S$13000,16,0)*$B123</f>
        <v>#N/A</v>
      </c>
      <c r="Y123" s="241" t="e">
        <f aca="false">VLOOKUP($D123,Curves!$N$2:$T$2600,7)*$B123</f>
        <v>#N/A</v>
      </c>
      <c r="Z123" s="381" t="e">
        <f aca="false">IF($U123&lt;$X123,1,0)</f>
        <v>#N/A</v>
      </c>
      <c r="AA123" s="378" t="e">
        <f aca="false">IF($U123&lt;$Y123,1,0)</f>
        <v>#N/A</v>
      </c>
      <c r="AB123" s="378" t="e">
        <f aca="false">IF($V123&lt;$X123,1,0)</f>
        <v>#N/A</v>
      </c>
      <c r="AC123" s="378" t="e">
        <f aca="false">IF($V123&lt;$X123,1,0)</f>
        <v>#N/A</v>
      </c>
      <c r="AD123" s="378" t="e">
        <f aca="false">IF($W123&lt;$X123,1,0)</f>
        <v>#N/A</v>
      </c>
      <c r="AE123" s="379" t="e">
        <f aca="false">IF($W123&lt;$Y123,1,0)</f>
        <v>#N/A</v>
      </c>
      <c r="AF123" s="70" t="e">
        <f aca="false">$AF$7*$J$2*$J$5*$N123</f>
        <v>#N/A</v>
      </c>
      <c r="AG123" s="70" t="e">
        <f aca="false">$AF$7*$J$2*$J$5*$O123</f>
        <v>#N/A</v>
      </c>
      <c r="AH123" s="70" t="e">
        <f aca="false">$AH$7*$J$2*$J$5*$N123</f>
        <v>#N/A</v>
      </c>
      <c r="AI123" s="70" t="e">
        <f aca="false">$AH$7*$J$2*$J$5*$O123</f>
        <v>#N/A</v>
      </c>
      <c r="AJ123" s="70" t="e">
        <f aca="false">$AJ$7*$J$2*$J$5*$N123</f>
        <v>#N/A</v>
      </c>
      <c r="AK123" s="70" t="e">
        <f aca="false">$AJ$7*$J$2*$J$5*$O123</f>
        <v>#N/A</v>
      </c>
      <c r="AL123" s="70" t="e">
        <f aca="false">$AL$7*$J$2*$J$5*$N123</f>
        <v>#N/A</v>
      </c>
      <c r="AM123" s="70" t="e">
        <f aca="false">$AL$7*$J$3*$J$5*$O123</f>
        <v>#N/A</v>
      </c>
      <c r="AN123" s="70" t="e">
        <f aca="false">$AN$7*$J$2*$J$5*$N123</f>
        <v>#N/A</v>
      </c>
      <c r="AO123" s="70" t="e">
        <f aca="false">$AN$7*$J$3*$J$5*$O123</f>
        <v>#N/A</v>
      </c>
      <c r="AP123" s="70" t="e">
        <f aca="false">$AP$7*$J$2*$J$5*$N123</f>
        <v>#N/A</v>
      </c>
      <c r="AQ123" s="70" t="e">
        <f aca="false">$AN$7*$J$3*$J$5*$O123</f>
        <v>#N/A</v>
      </c>
      <c r="AR123" s="70" t="e">
        <f aca="false">$AR$7*$J$2*$J$5*$N123</f>
        <v>#N/A</v>
      </c>
      <c r="AS123" s="70" t="e">
        <f aca="false">$AR$7*$J$3*$J$5*$O123</f>
        <v>#N/A</v>
      </c>
      <c r="AT123" s="70" t="e">
        <f aca="false">$AT$7*$J$2*$J$5*$N123</f>
        <v>#N/A</v>
      </c>
      <c r="AU123" s="70" t="e">
        <f aca="false">$AT$7*$J$3*$J$5*$O123</f>
        <v>#N/A</v>
      </c>
      <c r="AV123" s="131" t="e">
        <f aca="false">SUM(AF123:AG123,AL123:AM123,AP123:AQ123)</f>
        <v>#N/A</v>
      </c>
      <c r="AW123" s="158" t="e">
        <f aca="false">SUM(AF123:AM123,AP123:AU123)</f>
        <v>#N/A</v>
      </c>
      <c r="AX123" s="131" t="e">
        <f aca="false">SUM(AF123:AU123)</f>
        <v>#N/A</v>
      </c>
      <c r="AY123" s="70" t="e">
        <f aca="false">$AY$7*$J$2*$J$5*$S123</f>
        <v>#N/A</v>
      </c>
      <c r="AZ123" s="70" t="e">
        <f aca="false">$AY$7*$J$3*$J$5*$T123</f>
        <v>#N/A</v>
      </c>
      <c r="BA123" s="70" t="e">
        <f aca="false">$BA$7*$J$2*$J$5*$S123</f>
        <v>#N/A</v>
      </c>
      <c r="BB123" s="70" t="e">
        <f aca="false">$BA$7*$J$3*$J$5*$T123</f>
        <v>#N/A</v>
      </c>
      <c r="BC123" s="70" t="e">
        <f aca="false">$BC$7*$J$2*$J$5*$S123</f>
        <v>#N/A</v>
      </c>
      <c r="BD123" s="70" t="e">
        <f aca="false">$BC$7*$J$3*$J$5*$T123</f>
        <v>#N/A</v>
      </c>
      <c r="BE123" s="70" t="e">
        <f aca="false">$BE$7*$J$2*$J$5*$S123</f>
        <v>#N/A</v>
      </c>
      <c r="BF123" s="70" t="e">
        <f aca="false">$BE$7*$J$3*$J$5*$T123</f>
        <v>#N/A</v>
      </c>
      <c r="BG123" s="70" t="e">
        <f aca="false">$BG$7*$J$2*$J$5*$S123</f>
        <v>#N/A</v>
      </c>
      <c r="BH123" s="70" t="e">
        <f aca="false">$BG$7*$J$3*$J$5*$T123</f>
        <v>#N/A</v>
      </c>
      <c r="BI123" s="70" t="e">
        <f aca="false">$BI$7*$J$2*$J$5*$S123</f>
        <v>#N/A</v>
      </c>
      <c r="BJ123" s="70" t="e">
        <f aca="false">$BI$7*$J$3*$J$5*$T123</f>
        <v>#N/A</v>
      </c>
      <c r="BK123" s="70" t="e">
        <f aca="false">$BK$7*$J$2*$J$5*$S123</f>
        <v>#N/A</v>
      </c>
      <c r="BL123" s="70" t="e">
        <f aca="false">$BK$7*$J$3*$J$5*$T123</f>
        <v>#N/A</v>
      </c>
      <c r="BM123" s="70" t="e">
        <f aca="false">$BM$7*$J$2*$J$5*$S123</f>
        <v>#N/A</v>
      </c>
      <c r="BN123" s="70" t="e">
        <f aca="false">$BM$7*$J$3*$J$5*$T123</f>
        <v>#N/A</v>
      </c>
      <c r="BO123" s="70" t="e">
        <f aca="false">$BO$7*$J$2*$J$5*$S123</f>
        <v>#N/A</v>
      </c>
      <c r="BP123" s="70" t="e">
        <f aca="false">$BO$7*$J$3*$J$5*$T123</f>
        <v>#N/A</v>
      </c>
      <c r="BQ123" s="70" t="e">
        <f aca="false">$BQ$7*$J$2*$J$5*$S123</f>
        <v>#N/A</v>
      </c>
      <c r="BR123" s="70" t="e">
        <f aca="false">$BQ$7*$J$3*$J$5*$T123</f>
        <v>#N/A</v>
      </c>
      <c r="BS123" s="70" t="e">
        <f aca="false">$BS$7*$J$2*$J$5*$S123</f>
        <v>#N/A</v>
      </c>
      <c r="BT123" s="70" t="e">
        <f aca="false">$BS$7*$J$3*$J$5*$T123</f>
        <v>#N/A</v>
      </c>
      <c r="BU123" s="70" t="e">
        <f aca="false">$BU$7*$J$2*$J$5*$S123</f>
        <v>#N/A</v>
      </c>
      <c r="BV123" s="70" t="e">
        <f aca="false">$BU$7*$J$3*$J$5*$T123</f>
        <v>#N/A</v>
      </c>
      <c r="BW123" s="382" t="e">
        <f aca="false">SUM(AY123:BF123,BI123:BL123)</f>
        <v>#N/A</v>
      </c>
      <c r="BX123" s="383" t="e">
        <f aca="false">SUM(AY123:BF123,BI123:BL123,BS123:BV123)</f>
        <v>#N/A</v>
      </c>
      <c r="BY123" s="25" t="e">
        <f aca="false">SUM(AY123:BV123)</f>
        <v>#N/A</v>
      </c>
      <c r="BZ123" s="70" t="e">
        <f aca="false">$BZ$7*$J$2*$J$5*$N123</f>
        <v>#N/A</v>
      </c>
      <c r="CA123" s="70" t="e">
        <f aca="false">$BZ$7*$J$3*$J$5*$O123</f>
        <v>#N/A</v>
      </c>
      <c r="CB123" s="70" t="e">
        <f aca="false">$CB$7*$J$2*$J$5*$N123</f>
        <v>#N/A</v>
      </c>
      <c r="CC123" s="70" t="e">
        <f aca="false">$CB$7*$J$3*$J$5*$O123</f>
        <v>#N/A</v>
      </c>
      <c r="CD123" s="70" t="e">
        <f aca="false">$CD$7*$J$2*$J$5*$N123</f>
        <v>#N/A</v>
      </c>
      <c r="CE123" s="70" t="e">
        <f aca="false">$CD$7*$J$3*$J$5*$O123</f>
        <v>#N/A</v>
      </c>
      <c r="CF123" s="131" t="e">
        <f aca="false">SUM(BZ123:CA123)</f>
        <v>#N/A</v>
      </c>
      <c r="CG123" s="383" t="e">
        <f aca="false">SUM(BZ123:CC123)</f>
        <v>#N/A</v>
      </c>
      <c r="CH123" s="131" t="e">
        <f aca="false">SUM(BZ123:CE123)</f>
        <v>#N/A</v>
      </c>
      <c r="CI123" s="70" t="e">
        <f aca="false">$CI$7*$J$2*$J$5*$AB123</f>
        <v>#N/A</v>
      </c>
      <c r="CJ123" s="70" t="e">
        <f aca="false">$CI$7*$J$3*$J$5*$AC123</f>
        <v>#N/A</v>
      </c>
      <c r="CK123" s="70" t="e">
        <f aca="false">$CK$7*$J$2*$J$5*$AB123</f>
        <v>#N/A</v>
      </c>
      <c r="CL123" s="70" t="e">
        <f aca="false">$CK$7*$J$3*$J$5*$AC123</f>
        <v>#N/A</v>
      </c>
      <c r="CM123" s="70" t="e">
        <f aca="false">$CM$7*$J$2*$J$5*$AB123</f>
        <v>#N/A</v>
      </c>
      <c r="CN123" s="70" t="e">
        <f aca="false">$CM$7*$J$3*$J$5*$AC123</f>
        <v>#N/A</v>
      </c>
      <c r="CO123" s="70" t="e">
        <f aca="false">$CO$7*$J$2*$J$5*$AB123</f>
        <v>#N/A</v>
      </c>
      <c r="CP123" s="70" t="e">
        <f aca="false">$CO$7*$J$3*$J$5*$AC123</f>
        <v>#N/A</v>
      </c>
      <c r="CQ123" s="70" t="e">
        <f aca="false">$CQ$7*$J$2*$J$5*$AB123</f>
        <v>#N/A</v>
      </c>
      <c r="CR123" s="70" t="e">
        <f aca="false">$CQ$7*$J$3*$J$5*$AC123</f>
        <v>#N/A</v>
      </c>
      <c r="CS123" s="70" t="e">
        <f aca="false">$CS$7*$J$2*$J$5*$AB123</f>
        <v>#N/A</v>
      </c>
      <c r="CT123" s="70" t="e">
        <f aca="false">$CS$7*$J$3*$J$5*$AC123</f>
        <v>#N/A</v>
      </c>
      <c r="CU123" s="70" t="e">
        <f aca="false">$CU$7*$J$2*$J$5*$AB123</f>
        <v>#N/A</v>
      </c>
      <c r="CV123" s="70" t="e">
        <f aca="false">$CU$7*$J$3*$J$5*$AC123</f>
        <v>#N/A</v>
      </c>
      <c r="CW123" s="70" t="e">
        <f aca="false">$CW$7*$J$2*$J$5*$AB123</f>
        <v>#N/A</v>
      </c>
      <c r="CX123" s="70" t="e">
        <f aca="false">$CW$7*$J$3*$J$5*$AC123</f>
        <v>#N/A</v>
      </c>
      <c r="CY123" s="70" t="e">
        <f aca="false">$CY$7*$J$2*$J$5*$AB123</f>
        <v>#N/A</v>
      </c>
      <c r="CZ123" s="70" t="e">
        <f aca="false">$CY$7*$J$3*$J$5*$AC123</f>
        <v>#N/A</v>
      </c>
      <c r="DA123" s="70" t="e">
        <f aca="false">$DA$7*$J$2*$J$5*$AB123</f>
        <v>#N/A</v>
      </c>
      <c r="DB123" s="70" t="e">
        <f aca="false">$DA$7*$J$3*$J$5*$AC123</f>
        <v>#N/A</v>
      </c>
      <c r="DC123" s="70"/>
      <c r="DD123" s="70"/>
      <c r="DE123" s="70" t="e">
        <f aca="false">$DF$7*$J$2*$J$5*$AB123</f>
        <v>#N/A</v>
      </c>
      <c r="DF123" s="70" t="e">
        <f aca="false">$DF$7*$J$3*$J$5*$AC123</f>
        <v>#N/A</v>
      </c>
      <c r="DG123" s="70" t="e">
        <f aca="false">$DG$7*$J$2*$J$5*$AB123</f>
        <v>#N/A</v>
      </c>
      <c r="DH123" s="70" t="e">
        <f aca="false">$DG$7*$J$3*$J$5*$AC123</f>
        <v>#N/A</v>
      </c>
      <c r="DI123" s="70" t="e">
        <f aca="false">$DI$7*$J$2*$J$5*$AB123</f>
        <v>#N/A</v>
      </c>
      <c r="DJ123" s="70" t="e">
        <f aca="false">$DI$7*$J$3*$J$5*$AC123</f>
        <v>#N/A</v>
      </c>
      <c r="DK123" s="70" t="e">
        <f aca="false">$DK$7*$J$2*$J$5*$AB123</f>
        <v>#N/A</v>
      </c>
      <c r="DL123" s="70" t="e">
        <f aca="false">$DK$7*$J$3*$J$5*$AC123</f>
        <v>#N/A</v>
      </c>
      <c r="DM123" s="70" t="e">
        <f aca="false">$DM$7*$J$2*$J$5*$AB123</f>
        <v>#N/A</v>
      </c>
      <c r="DN123" s="70" t="e">
        <f aca="false">$DM$7*$J$3*$J$5*$AC123</f>
        <v>#N/A</v>
      </c>
      <c r="DO123" s="70" t="e">
        <f aca="false">$DO$7*$J$2*$J$5*$AB123</f>
        <v>#N/A</v>
      </c>
      <c r="DP123" s="70" t="e">
        <f aca="false">$DO$7*$J$3*$J$5*$AC123</f>
        <v>#N/A</v>
      </c>
      <c r="DQ123" s="70" t="e">
        <f aca="false">$DQ$7*$J$2*$J$5*$AB123</f>
        <v>#N/A</v>
      </c>
      <c r="DR123" s="70" t="e">
        <f aca="false">$DQ$7*$J$3*$J$5*$AC123</f>
        <v>#N/A</v>
      </c>
      <c r="DS123" s="131" t="e">
        <f aca="false">SUM(CI123:CR123,CW123:CX123,DG123:DH123)</f>
        <v>#N/A</v>
      </c>
      <c r="DT123" s="25" t="e">
        <f aca="false">SUM(CI123:CZ123,DC123:DL123)</f>
        <v>#N/A</v>
      </c>
      <c r="DU123" s="131" t="e">
        <f aca="false">SUM(CI123:DR123)</f>
        <v>#N/A</v>
      </c>
      <c r="DZ123" s="70" t="e">
        <f aca="false">$DZ$7*$J$2*$J$5*$AB123</f>
        <v>#N/A</v>
      </c>
      <c r="EA123" s="70" t="e">
        <f aca="false">$DZ$7*$J$3*$J$5*$AC123</f>
        <v>#N/A</v>
      </c>
      <c r="EB123" s="70" t="e">
        <f aca="false">$EB$7*$J$2*$J$5*$AB123</f>
        <v>#N/A</v>
      </c>
      <c r="EC123" s="70" t="e">
        <f aca="false">$EB$7*$J$3*$J$5*$AC123</f>
        <v>#N/A</v>
      </c>
      <c r="ED123" s="70" t="e">
        <f aca="false">$ED$7*$J$2*$J$5*$AB123</f>
        <v>#N/A</v>
      </c>
      <c r="EE123" s="70" t="e">
        <f aca="false">$ED$7*$J$3*$J$5*$AC123</f>
        <v>#N/A</v>
      </c>
      <c r="EF123" s="70" t="e">
        <f aca="false">$EF$7*$J$2*$J$5*$AB123</f>
        <v>#N/A</v>
      </c>
      <c r="EG123" s="70" t="e">
        <f aca="false">$EF$7*$J$3*$J$5*$AC123</f>
        <v>#N/A</v>
      </c>
      <c r="EH123" s="70" t="e">
        <f aca="false">$EH$7*$J$2*$J$5*$AB123</f>
        <v>#N/A</v>
      </c>
      <c r="EI123" s="70" t="e">
        <f aca="false">$EH$7*$J$3*$J$5*$AC123</f>
        <v>#N/A</v>
      </c>
      <c r="EJ123" s="70" t="e">
        <f aca="false">$EJ$7*$J$2*$J$5*$AB123</f>
        <v>#N/A</v>
      </c>
      <c r="EK123" s="70" t="e">
        <f aca="false">$EJ$7*$J$3*$J$5*$AC123</f>
        <v>#N/A</v>
      </c>
      <c r="EL123" s="70" t="e">
        <f aca="false">$EL$7*$J$2*$J$5*$AB123</f>
        <v>#N/A</v>
      </c>
      <c r="EM123" s="70" t="e">
        <f aca="false">$EL$7*$J$3*$J$5*$AC123</f>
        <v>#N/A</v>
      </c>
      <c r="EN123" s="131" t="e">
        <f aca="false">SUM(EB123:EC123)</f>
        <v>#N/A</v>
      </c>
      <c r="EO123" s="25" t="e">
        <f aca="false">SUM(EB123:EE123,EJ123:EM123)</f>
        <v>#N/A</v>
      </c>
      <c r="EP123" s="25" t="e">
        <f aca="false">SUM(DZ123:EM123)</f>
        <v>#N/A</v>
      </c>
    </row>
    <row r="124" customFormat="false" ht="11.25" hidden="false" customHeight="false" outlineLevel="0" collapsed="false">
      <c r="A124" s="51" t="e">
        <f aca="false">VLOOKUP($D124,Curves!$A$2:$I$1700,9)</f>
        <v>#N/A</v>
      </c>
      <c r="B124" s="83" t="e">
        <f aca="false">(1+($A124/2))^(-2*($D124-$A$1)/365.25)</f>
        <v>#N/A</v>
      </c>
      <c r="C124" s="83" t="n">
        <f aca="false">D125-D124</f>
        <v>30</v>
      </c>
      <c r="D124" s="374" t="n">
        <v>40422</v>
      </c>
      <c r="E124" s="375" t="e">
        <f aca="false">VLOOKUP($D124,Curves!$A$2:$H$1700,2)*$B124</f>
        <v>#N/A</v>
      </c>
      <c r="F124" s="51" t="e">
        <f aca="false">VLOOKUP($D124,Curves!$A$2:$H$1700,3)*$B124</f>
        <v>#N/A</v>
      </c>
      <c r="G124" s="51" t="e">
        <f aca="false">VLOOKUP($D124,Curves!$A$2:$H$1700,7)*$B124</f>
        <v>#N/A</v>
      </c>
      <c r="H124" s="51" t="e">
        <f aca="false">VLOOKUP($D124,Curves!$A$2:$H$1700,5)*$B124</f>
        <v>#N/A</v>
      </c>
      <c r="I124" s="51" t="e">
        <f aca="false">VLOOKUP($D124,Curves!$A$2:$H$1700,4)*$B124</f>
        <v>#N/A</v>
      </c>
      <c r="J124" s="376" t="e">
        <f aca="false">VLOOKUP($D124,Curves!$A$2:$H$1700,8)*$B124</f>
        <v>#N/A</v>
      </c>
      <c r="K124" s="51" t="e">
        <f aca="false">($E124+$I124)*$J$5+$J$4</f>
        <v>#N/A</v>
      </c>
      <c r="L124" s="377" t="e">
        <f aca="false">VLOOKUP($D124,Curves!$N$2:$T$2600,2)*$B124</f>
        <v>#N/A</v>
      </c>
      <c r="M124" s="241" t="e">
        <f aca="false">VLOOKUP($D124,Curves!$N$2:$T$2600,3)*$B124</f>
        <v>#N/A</v>
      </c>
      <c r="N124" s="378" t="e">
        <f aca="false">IF($K124&lt;$L124,1,0)</f>
        <v>#N/A</v>
      </c>
      <c r="O124" s="379" t="e">
        <f aca="false">IF($K124&lt;$M124,1,0)</f>
        <v>#N/A</v>
      </c>
      <c r="P124" s="375" t="e">
        <f aca="false">($E124+J124)*$J$5+$J$4</f>
        <v>#N/A</v>
      </c>
      <c r="Q124" s="377" t="e">
        <f aca="false">VLOOKUP($D124,Curves!$N$2:$T$2600,4)*$B124</f>
        <v>#N/A</v>
      </c>
      <c r="R124" s="241" t="e">
        <f aca="false">VLOOKUP($D124,Curves!$N$2:$T$2600,5)*$B124</f>
        <v>#N/A</v>
      </c>
      <c r="S124" s="378" t="e">
        <f aca="false">IF($P124&lt;$Q124,1,0)</f>
        <v>#N/A</v>
      </c>
      <c r="T124" s="379" t="e">
        <f aca="false">IF($P124&lt;$R124,1,0)</f>
        <v>#N/A</v>
      </c>
      <c r="U124" s="380" t="e">
        <f aca="false">($E124+G124)*$J$5+$J$4</f>
        <v>#N/A</v>
      </c>
      <c r="V124" s="380" t="e">
        <f aca="false">($E124+H124)*$J$5+$J$4</f>
        <v>#N/A</v>
      </c>
      <c r="W124" s="380" t="e">
        <f aca="false">($E124+I124)*$J$5+$J$4</f>
        <v>#N/A</v>
      </c>
      <c r="X124" s="269" t="e">
        <f aca="false">VLOOKUP($D124,[5]CurveFetch!$D$8:$S$13000,16,0)*$B124</f>
        <v>#N/A</v>
      </c>
      <c r="Y124" s="241" t="e">
        <f aca="false">VLOOKUP($D124,Curves!$N$2:$T$2600,7)*$B124</f>
        <v>#N/A</v>
      </c>
      <c r="Z124" s="381" t="e">
        <f aca="false">IF($U124&lt;$X124,1,0)</f>
        <v>#N/A</v>
      </c>
      <c r="AA124" s="378" t="e">
        <f aca="false">IF($U124&lt;$Y124,1,0)</f>
        <v>#N/A</v>
      </c>
      <c r="AB124" s="378" t="e">
        <f aca="false">IF($V124&lt;$X124,1,0)</f>
        <v>#N/A</v>
      </c>
      <c r="AC124" s="378" t="e">
        <f aca="false">IF($V124&lt;$X124,1,0)</f>
        <v>#N/A</v>
      </c>
      <c r="AD124" s="378" t="e">
        <f aca="false">IF($W124&lt;$X124,1,0)</f>
        <v>#N/A</v>
      </c>
      <c r="AE124" s="379" t="e">
        <f aca="false">IF($W124&lt;$Y124,1,0)</f>
        <v>#N/A</v>
      </c>
      <c r="AF124" s="70" t="e">
        <f aca="false">$AF$7*$J$2*$J$5*$N124</f>
        <v>#N/A</v>
      </c>
      <c r="AG124" s="70" t="e">
        <f aca="false">$AF$7*$J$2*$J$5*$O124</f>
        <v>#N/A</v>
      </c>
      <c r="AH124" s="70" t="e">
        <f aca="false">$AH$7*$J$2*$J$5*$N124</f>
        <v>#N/A</v>
      </c>
      <c r="AI124" s="70" t="e">
        <f aca="false">$AH$7*$J$2*$J$5*$O124</f>
        <v>#N/A</v>
      </c>
      <c r="AJ124" s="70" t="e">
        <f aca="false">$AJ$7*$J$2*$J$5*$N124</f>
        <v>#N/A</v>
      </c>
      <c r="AK124" s="70" t="e">
        <f aca="false">$AJ$7*$J$2*$J$5*$O124</f>
        <v>#N/A</v>
      </c>
      <c r="AL124" s="70" t="e">
        <f aca="false">$AL$7*$J$2*$J$5*$N124</f>
        <v>#N/A</v>
      </c>
      <c r="AM124" s="70" t="e">
        <f aca="false">$AL$7*$J$3*$J$5*$O124</f>
        <v>#N/A</v>
      </c>
      <c r="AN124" s="70" t="e">
        <f aca="false">$AN$7*$J$2*$J$5*$N124</f>
        <v>#N/A</v>
      </c>
      <c r="AO124" s="70" t="e">
        <f aca="false">$AN$7*$J$3*$J$5*$O124</f>
        <v>#N/A</v>
      </c>
      <c r="AP124" s="70" t="e">
        <f aca="false">$AP$7*$J$2*$J$5*$N124</f>
        <v>#N/A</v>
      </c>
      <c r="AQ124" s="70" t="e">
        <f aca="false">$AN$7*$J$3*$J$5*$O124</f>
        <v>#N/A</v>
      </c>
      <c r="AR124" s="70" t="e">
        <f aca="false">$AR$7*$J$2*$J$5*$N124</f>
        <v>#N/A</v>
      </c>
      <c r="AS124" s="70" t="e">
        <f aca="false">$AR$7*$J$3*$J$5*$O124</f>
        <v>#N/A</v>
      </c>
      <c r="AT124" s="70" t="e">
        <f aca="false">$AT$7*$J$2*$J$5*$N124</f>
        <v>#N/A</v>
      </c>
      <c r="AU124" s="70" t="e">
        <f aca="false">$AT$7*$J$3*$J$5*$O124</f>
        <v>#N/A</v>
      </c>
      <c r="AV124" s="131" t="e">
        <f aca="false">SUM(AF124:AG124,AL124:AM124,AP124:AQ124)</f>
        <v>#N/A</v>
      </c>
      <c r="AW124" s="158" t="e">
        <f aca="false">SUM(AF124:AM124,AP124:AU124)</f>
        <v>#N/A</v>
      </c>
      <c r="AX124" s="131" t="e">
        <f aca="false">SUM(AF124:AU124)</f>
        <v>#N/A</v>
      </c>
      <c r="AY124" s="70" t="e">
        <f aca="false">$AY$7*$J$2*$J$5*$S124</f>
        <v>#N/A</v>
      </c>
      <c r="AZ124" s="70" t="e">
        <f aca="false">$AY$7*$J$3*$J$5*$T124</f>
        <v>#N/A</v>
      </c>
      <c r="BA124" s="70" t="e">
        <f aca="false">$BA$7*$J$2*$J$5*$S124</f>
        <v>#N/A</v>
      </c>
      <c r="BB124" s="70" t="e">
        <f aca="false">$BA$7*$J$3*$J$5*$T124</f>
        <v>#N/A</v>
      </c>
      <c r="BC124" s="70" t="e">
        <f aca="false">$BC$7*$J$2*$J$5*$S124</f>
        <v>#N/A</v>
      </c>
      <c r="BD124" s="70" t="e">
        <f aca="false">$BC$7*$J$3*$J$5*$T124</f>
        <v>#N/A</v>
      </c>
      <c r="BE124" s="70" t="e">
        <f aca="false">$BE$7*$J$2*$J$5*$S124</f>
        <v>#N/A</v>
      </c>
      <c r="BF124" s="70" t="e">
        <f aca="false">$BE$7*$J$3*$J$5*$T124</f>
        <v>#N/A</v>
      </c>
      <c r="BG124" s="70" t="e">
        <f aca="false">$BG$7*$J$2*$J$5*$S124</f>
        <v>#N/A</v>
      </c>
      <c r="BH124" s="70" t="e">
        <f aca="false">$BG$7*$J$3*$J$5*$T124</f>
        <v>#N/A</v>
      </c>
      <c r="BI124" s="70" t="e">
        <f aca="false">$BI$7*$J$2*$J$5*$S124</f>
        <v>#N/A</v>
      </c>
      <c r="BJ124" s="70" t="e">
        <f aca="false">$BI$7*$J$3*$J$5*$T124</f>
        <v>#N/A</v>
      </c>
      <c r="BK124" s="70" t="e">
        <f aca="false">$BK$7*$J$2*$J$5*$S124</f>
        <v>#N/A</v>
      </c>
      <c r="BL124" s="70" t="e">
        <f aca="false">$BK$7*$J$3*$J$5*$T124</f>
        <v>#N/A</v>
      </c>
      <c r="BM124" s="70" t="e">
        <f aca="false">$BM$7*$J$2*$J$5*$S124</f>
        <v>#N/A</v>
      </c>
      <c r="BN124" s="70" t="e">
        <f aca="false">$BM$7*$J$3*$J$5*$T124</f>
        <v>#N/A</v>
      </c>
      <c r="BO124" s="70" t="e">
        <f aca="false">$BO$7*$J$2*$J$5*$S124</f>
        <v>#N/A</v>
      </c>
      <c r="BP124" s="70" t="e">
        <f aca="false">$BO$7*$J$3*$J$5*$T124</f>
        <v>#N/A</v>
      </c>
      <c r="BQ124" s="70" t="e">
        <f aca="false">$BQ$7*$J$2*$J$5*$S124</f>
        <v>#N/A</v>
      </c>
      <c r="BR124" s="70" t="e">
        <f aca="false">$BQ$7*$J$3*$J$5*$T124</f>
        <v>#N/A</v>
      </c>
      <c r="BS124" s="70" t="e">
        <f aca="false">$BS$7*$J$2*$J$5*$S124</f>
        <v>#N/A</v>
      </c>
      <c r="BT124" s="70" t="e">
        <f aca="false">$BS$7*$J$3*$J$5*$T124</f>
        <v>#N/A</v>
      </c>
      <c r="BU124" s="70" t="e">
        <f aca="false">$BU$7*$J$2*$J$5*$S124</f>
        <v>#N/A</v>
      </c>
      <c r="BV124" s="70" t="e">
        <f aca="false">$BU$7*$J$3*$J$5*$T124</f>
        <v>#N/A</v>
      </c>
      <c r="BW124" s="382" t="e">
        <f aca="false">SUM(AY124:BF124,BI124:BL124)</f>
        <v>#N/A</v>
      </c>
      <c r="BX124" s="383" t="e">
        <f aca="false">SUM(AY124:BF124,BI124:BL124,BS124:BV124)</f>
        <v>#N/A</v>
      </c>
      <c r="BY124" s="25" t="e">
        <f aca="false">SUM(AY124:BV124)</f>
        <v>#N/A</v>
      </c>
      <c r="BZ124" s="70" t="e">
        <f aca="false">$BZ$7*$J$2*$J$5*$N124</f>
        <v>#N/A</v>
      </c>
      <c r="CA124" s="70" t="e">
        <f aca="false">$BZ$7*$J$3*$J$5*$O124</f>
        <v>#N/A</v>
      </c>
      <c r="CB124" s="70" t="e">
        <f aca="false">$CB$7*$J$2*$J$5*$N124</f>
        <v>#N/A</v>
      </c>
      <c r="CC124" s="70" t="e">
        <f aca="false">$CB$7*$J$3*$J$5*$O124</f>
        <v>#N/A</v>
      </c>
      <c r="CD124" s="70" t="e">
        <f aca="false">$CD$7*$J$2*$J$5*$N124</f>
        <v>#N/A</v>
      </c>
      <c r="CE124" s="70" t="e">
        <f aca="false">$CD$7*$J$3*$J$5*$O124</f>
        <v>#N/A</v>
      </c>
      <c r="CF124" s="131" t="e">
        <f aca="false">SUM(BZ124:CA124)</f>
        <v>#N/A</v>
      </c>
      <c r="CG124" s="383" t="e">
        <f aca="false">SUM(BZ124:CC124)</f>
        <v>#N/A</v>
      </c>
      <c r="CH124" s="131" t="e">
        <f aca="false">SUM(BZ124:CE124)</f>
        <v>#N/A</v>
      </c>
      <c r="CI124" s="70" t="e">
        <f aca="false">$CI$7*$J$2*$J$5*$AB124</f>
        <v>#N/A</v>
      </c>
      <c r="CJ124" s="70" t="e">
        <f aca="false">$CI$7*$J$3*$J$5*$AC124</f>
        <v>#N/A</v>
      </c>
      <c r="CK124" s="70" t="e">
        <f aca="false">$CK$7*$J$2*$J$5*$AB124</f>
        <v>#N/A</v>
      </c>
      <c r="CL124" s="70" t="e">
        <f aca="false">$CK$7*$J$3*$J$5*$AC124</f>
        <v>#N/A</v>
      </c>
      <c r="CM124" s="70" t="e">
        <f aca="false">$CM$7*$J$2*$J$5*$AB124</f>
        <v>#N/A</v>
      </c>
      <c r="CN124" s="70" t="e">
        <f aca="false">$CM$7*$J$3*$J$5*$AC124</f>
        <v>#N/A</v>
      </c>
      <c r="CO124" s="70" t="e">
        <f aca="false">$CO$7*$J$2*$J$5*$AB124</f>
        <v>#N/A</v>
      </c>
      <c r="CP124" s="70" t="e">
        <f aca="false">$CO$7*$J$3*$J$5*$AC124</f>
        <v>#N/A</v>
      </c>
      <c r="CQ124" s="70" t="e">
        <f aca="false">$CQ$7*$J$2*$J$5*$AB124</f>
        <v>#N/A</v>
      </c>
      <c r="CR124" s="70" t="e">
        <f aca="false">$CQ$7*$J$3*$J$5*$AC124</f>
        <v>#N/A</v>
      </c>
      <c r="CS124" s="70" t="e">
        <f aca="false">$CS$7*$J$2*$J$5*$AB124</f>
        <v>#N/A</v>
      </c>
      <c r="CT124" s="70" t="e">
        <f aca="false">$CS$7*$J$3*$J$5*$AC124</f>
        <v>#N/A</v>
      </c>
      <c r="CU124" s="70" t="e">
        <f aca="false">$CU$7*$J$2*$J$5*$AB124</f>
        <v>#N/A</v>
      </c>
      <c r="CV124" s="70" t="e">
        <f aca="false">$CU$7*$J$3*$J$5*$AC124</f>
        <v>#N/A</v>
      </c>
      <c r="CW124" s="70" t="e">
        <f aca="false">$CW$7*$J$2*$J$5*$AB124</f>
        <v>#N/A</v>
      </c>
      <c r="CX124" s="70" t="e">
        <f aca="false">$CW$7*$J$3*$J$5*$AC124</f>
        <v>#N/A</v>
      </c>
      <c r="CY124" s="70" t="e">
        <f aca="false">$CY$7*$J$2*$J$5*$AB124</f>
        <v>#N/A</v>
      </c>
      <c r="CZ124" s="70" t="e">
        <f aca="false">$CY$7*$J$3*$J$5*$AC124</f>
        <v>#N/A</v>
      </c>
      <c r="DA124" s="70" t="e">
        <f aca="false">$DA$7*$J$2*$J$5*$AB124</f>
        <v>#N/A</v>
      </c>
      <c r="DB124" s="70" t="e">
        <f aca="false">$DA$7*$J$3*$J$5*$AC124</f>
        <v>#N/A</v>
      </c>
      <c r="DC124" s="70"/>
      <c r="DD124" s="70"/>
      <c r="DE124" s="70" t="e">
        <f aca="false">$DF$7*$J$2*$J$5*$AB124</f>
        <v>#N/A</v>
      </c>
      <c r="DF124" s="70" t="e">
        <f aca="false">$DF$7*$J$3*$J$5*$AC124</f>
        <v>#N/A</v>
      </c>
      <c r="DG124" s="70" t="e">
        <f aca="false">$DG$7*$J$2*$J$5*$AB124</f>
        <v>#N/A</v>
      </c>
      <c r="DH124" s="70" t="e">
        <f aca="false">$DG$7*$J$3*$J$5*$AC124</f>
        <v>#N/A</v>
      </c>
      <c r="DI124" s="70" t="e">
        <f aca="false">$DI$7*$J$2*$J$5*$AB124</f>
        <v>#N/A</v>
      </c>
      <c r="DJ124" s="70" t="e">
        <f aca="false">$DI$7*$J$3*$J$5*$AC124</f>
        <v>#N/A</v>
      </c>
      <c r="DK124" s="70" t="e">
        <f aca="false">$DK$7*$J$2*$J$5*$AB124</f>
        <v>#N/A</v>
      </c>
      <c r="DL124" s="70" t="e">
        <f aca="false">$DK$7*$J$3*$J$5*$AC124</f>
        <v>#N/A</v>
      </c>
      <c r="DM124" s="70" t="e">
        <f aca="false">$DM$7*$J$2*$J$5*$AB124</f>
        <v>#N/A</v>
      </c>
      <c r="DN124" s="70" t="e">
        <f aca="false">$DM$7*$J$3*$J$5*$AC124</f>
        <v>#N/A</v>
      </c>
      <c r="DO124" s="70" t="e">
        <f aca="false">$DO$7*$J$2*$J$5*$AB124</f>
        <v>#N/A</v>
      </c>
      <c r="DP124" s="70" t="e">
        <f aca="false">$DO$7*$J$3*$J$5*$AC124</f>
        <v>#N/A</v>
      </c>
      <c r="DQ124" s="70" t="e">
        <f aca="false">$DQ$7*$J$2*$J$5*$AB124</f>
        <v>#N/A</v>
      </c>
      <c r="DR124" s="70" t="e">
        <f aca="false">$DQ$7*$J$3*$J$5*$AC124</f>
        <v>#N/A</v>
      </c>
      <c r="DS124" s="131" t="e">
        <f aca="false">SUM(CI124:CR124,CW124:CX124,DG124:DH124)</f>
        <v>#N/A</v>
      </c>
      <c r="DT124" s="25" t="e">
        <f aca="false">SUM(CI124:CZ124,DC124:DL124)</f>
        <v>#N/A</v>
      </c>
      <c r="DU124" s="131" t="e">
        <f aca="false">SUM(CI124:DR124)</f>
        <v>#N/A</v>
      </c>
      <c r="DZ124" s="70" t="e">
        <f aca="false">$DZ$7*$J$2*$J$5*$AB124</f>
        <v>#N/A</v>
      </c>
      <c r="EA124" s="70" t="e">
        <f aca="false">$DZ$7*$J$3*$J$5*$AC124</f>
        <v>#N/A</v>
      </c>
      <c r="EB124" s="70" t="e">
        <f aca="false">$EB$7*$J$2*$J$5*$AB124</f>
        <v>#N/A</v>
      </c>
      <c r="EC124" s="70" t="e">
        <f aca="false">$EB$7*$J$3*$J$5*$AC124</f>
        <v>#N/A</v>
      </c>
      <c r="ED124" s="70" t="e">
        <f aca="false">$ED$7*$J$2*$J$5*$AB124</f>
        <v>#N/A</v>
      </c>
      <c r="EE124" s="70" t="e">
        <f aca="false">$ED$7*$J$3*$J$5*$AC124</f>
        <v>#N/A</v>
      </c>
      <c r="EF124" s="70" t="e">
        <f aca="false">$EF$7*$J$2*$J$5*$AB124</f>
        <v>#N/A</v>
      </c>
      <c r="EG124" s="70" t="e">
        <f aca="false">$EF$7*$J$3*$J$5*$AC124</f>
        <v>#N/A</v>
      </c>
      <c r="EH124" s="70" t="e">
        <f aca="false">$EH$7*$J$2*$J$5*$AB124</f>
        <v>#N/A</v>
      </c>
      <c r="EI124" s="70" t="e">
        <f aca="false">$EH$7*$J$3*$J$5*$AC124</f>
        <v>#N/A</v>
      </c>
      <c r="EJ124" s="70" t="e">
        <f aca="false">$EJ$7*$J$2*$J$5*$AB124</f>
        <v>#N/A</v>
      </c>
      <c r="EK124" s="70" t="e">
        <f aca="false">$EJ$7*$J$3*$J$5*$AC124</f>
        <v>#N/A</v>
      </c>
      <c r="EL124" s="70" t="e">
        <f aca="false">$EL$7*$J$2*$J$5*$AB124</f>
        <v>#N/A</v>
      </c>
      <c r="EM124" s="70" t="e">
        <f aca="false">$EL$7*$J$3*$J$5*$AC124</f>
        <v>#N/A</v>
      </c>
      <c r="EN124" s="131" t="e">
        <f aca="false">SUM(EB124:EC124)</f>
        <v>#N/A</v>
      </c>
      <c r="EO124" s="25" t="e">
        <f aca="false">SUM(EB124:EE124,EJ124:EM124)</f>
        <v>#N/A</v>
      </c>
      <c r="EP124" s="25" t="e">
        <f aca="false">SUM(DZ124:EM124)</f>
        <v>#N/A</v>
      </c>
    </row>
    <row r="125" customFormat="false" ht="11.25" hidden="false" customHeight="false" outlineLevel="0" collapsed="false">
      <c r="A125" s="51" t="e">
        <f aca="false">VLOOKUP($D125,Curves!$A$2:$I$1700,9)</f>
        <v>#N/A</v>
      </c>
      <c r="B125" s="83" t="e">
        <f aca="false">(1+($A125/2))^(-2*($D125-$A$1)/365.25)</f>
        <v>#N/A</v>
      </c>
      <c r="C125" s="83" t="n">
        <f aca="false">D126-D125</f>
        <v>31</v>
      </c>
      <c r="D125" s="374" t="n">
        <v>40452</v>
      </c>
      <c r="E125" s="375" t="e">
        <f aca="false">VLOOKUP($D125,Curves!$A$2:$H$1700,2)*$B125</f>
        <v>#N/A</v>
      </c>
      <c r="F125" s="51" t="e">
        <f aca="false">VLOOKUP($D125,Curves!$A$2:$H$1700,3)*$B125</f>
        <v>#N/A</v>
      </c>
      <c r="G125" s="51" t="e">
        <f aca="false">VLOOKUP($D125,Curves!$A$2:$H$1700,7)*$B125</f>
        <v>#N/A</v>
      </c>
      <c r="H125" s="51" t="e">
        <f aca="false">VLOOKUP($D125,Curves!$A$2:$H$1700,5)*$B125</f>
        <v>#N/A</v>
      </c>
      <c r="I125" s="51" t="e">
        <f aca="false">VLOOKUP($D125,Curves!$A$2:$H$1700,4)*$B125</f>
        <v>#N/A</v>
      </c>
      <c r="J125" s="376" t="e">
        <f aca="false">VLOOKUP($D125,Curves!$A$2:$H$1700,8)*$B125</f>
        <v>#N/A</v>
      </c>
      <c r="K125" s="51" t="e">
        <f aca="false">($E125+$I125)*$J$5+$J$4</f>
        <v>#N/A</v>
      </c>
      <c r="L125" s="377" t="e">
        <f aca="false">VLOOKUP($D125,Curves!$N$2:$T$2600,2)*$B125</f>
        <v>#N/A</v>
      </c>
      <c r="M125" s="241" t="e">
        <f aca="false">VLOOKUP($D125,Curves!$N$2:$T$2600,3)*$B125</f>
        <v>#N/A</v>
      </c>
      <c r="N125" s="378" t="e">
        <f aca="false">IF($K125&lt;$L125,1,0)</f>
        <v>#N/A</v>
      </c>
      <c r="O125" s="379" t="e">
        <f aca="false">IF($K125&lt;$M125,1,0)</f>
        <v>#N/A</v>
      </c>
      <c r="P125" s="375" t="e">
        <f aca="false">($E125+J125)*$J$5+$J$4</f>
        <v>#N/A</v>
      </c>
      <c r="Q125" s="377" t="e">
        <f aca="false">VLOOKUP($D125,Curves!$N$2:$T$2600,4)*$B125</f>
        <v>#N/A</v>
      </c>
      <c r="R125" s="241" t="e">
        <f aca="false">VLOOKUP($D125,Curves!$N$2:$T$2600,5)*$B125</f>
        <v>#N/A</v>
      </c>
      <c r="S125" s="378" t="e">
        <f aca="false">IF($P125&lt;$Q125,1,0)</f>
        <v>#N/A</v>
      </c>
      <c r="T125" s="379" t="e">
        <f aca="false">IF($P125&lt;$R125,1,0)</f>
        <v>#N/A</v>
      </c>
      <c r="U125" s="380" t="e">
        <f aca="false">($E125+G125)*$J$5+$J$4</f>
        <v>#N/A</v>
      </c>
      <c r="V125" s="380" t="e">
        <f aca="false">($E125+H125)*$J$5+$J$4</f>
        <v>#N/A</v>
      </c>
      <c r="W125" s="380" t="e">
        <f aca="false">($E125+I125)*$J$5+$J$4</f>
        <v>#N/A</v>
      </c>
      <c r="X125" s="269" t="e">
        <f aca="false">VLOOKUP($D125,[5]CurveFetch!$D$8:$S$13000,16,0)*$B125</f>
        <v>#N/A</v>
      </c>
      <c r="Y125" s="241" t="e">
        <f aca="false">VLOOKUP($D125,Curves!$N$2:$T$2600,7)*$B125</f>
        <v>#N/A</v>
      </c>
      <c r="Z125" s="381" t="e">
        <f aca="false">IF($U125&lt;$X125,1,0)</f>
        <v>#N/A</v>
      </c>
      <c r="AA125" s="378" t="e">
        <f aca="false">IF($U125&lt;$Y125,1,0)</f>
        <v>#N/A</v>
      </c>
      <c r="AB125" s="378" t="e">
        <f aca="false">IF($V125&lt;$X125,1,0)</f>
        <v>#N/A</v>
      </c>
      <c r="AC125" s="378" t="e">
        <f aca="false">IF($V125&lt;$X125,1,0)</f>
        <v>#N/A</v>
      </c>
      <c r="AD125" s="378" t="e">
        <f aca="false">IF($W125&lt;$X125,1,0)</f>
        <v>#N/A</v>
      </c>
      <c r="AE125" s="379" t="e">
        <f aca="false">IF($W125&lt;$Y125,1,0)</f>
        <v>#N/A</v>
      </c>
      <c r="AF125" s="70" t="e">
        <f aca="false">$AF$7*$J$2*$J$5*$N125</f>
        <v>#N/A</v>
      </c>
      <c r="AG125" s="70" t="e">
        <f aca="false">$AF$7*$J$2*$J$5*$O125</f>
        <v>#N/A</v>
      </c>
      <c r="AH125" s="70" t="e">
        <f aca="false">$AH$7*$J$2*$J$5*$N125</f>
        <v>#N/A</v>
      </c>
      <c r="AI125" s="70" t="e">
        <f aca="false">$AH$7*$J$2*$J$5*$O125</f>
        <v>#N/A</v>
      </c>
      <c r="AJ125" s="70" t="e">
        <f aca="false">$AJ$7*$J$2*$J$5*$N125</f>
        <v>#N/A</v>
      </c>
      <c r="AK125" s="70" t="e">
        <f aca="false">$AJ$7*$J$2*$J$5*$O125</f>
        <v>#N/A</v>
      </c>
      <c r="AL125" s="70" t="e">
        <f aca="false">$AL$7*$J$2*$J$5*$N125</f>
        <v>#N/A</v>
      </c>
      <c r="AM125" s="70" t="e">
        <f aca="false">$AL$7*$J$3*$J$5*$O125</f>
        <v>#N/A</v>
      </c>
      <c r="AN125" s="70" t="e">
        <f aca="false">$AN$7*$J$2*$J$5*$N125</f>
        <v>#N/A</v>
      </c>
      <c r="AO125" s="70" t="e">
        <f aca="false">$AN$7*$J$3*$J$5*$O125</f>
        <v>#N/A</v>
      </c>
      <c r="AP125" s="70" t="e">
        <f aca="false">$AP$7*$J$2*$J$5*$N125</f>
        <v>#N/A</v>
      </c>
      <c r="AQ125" s="70" t="e">
        <f aca="false">$AN$7*$J$3*$J$5*$O125</f>
        <v>#N/A</v>
      </c>
      <c r="AR125" s="70" t="e">
        <f aca="false">$AR$7*$J$2*$J$5*$N125</f>
        <v>#N/A</v>
      </c>
      <c r="AS125" s="70" t="e">
        <f aca="false">$AR$7*$J$3*$J$5*$O125</f>
        <v>#N/A</v>
      </c>
      <c r="AT125" s="70" t="e">
        <f aca="false">$AT$7*$J$2*$J$5*$N125</f>
        <v>#N/A</v>
      </c>
      <c r="AU125" s="70" t="e">
        <f aca="false">$AT$7*$J$3*$J$5*$O125</f>
        <v>#N/A</v>
      </c>
      <c r="AV125" s="131" t="e">
        <f aca="false">SUM(AF125:AG125,AL125:AM125,AP125:AQ125)</f>
        <v>#N/A</v>
      </c>
      <c r="AW125" s="158" t="e">
        <f aca="false">SUM(AF125:AM125,AP125:AU125)</f>
        <v>#N/A</v>
      </c>
      <c r="AX125" s="131" t="e">
        <f aca="false">SUM(AF125:AU125)</f>
        <v>#N/A</v>
      </c>
      <c r="AY125" s="70" t="e">
        <f aca="false">$AY$7*$J$2*$J$5*$S125</f>
        <v>#N/A</v>
      </c>
      <c r="AZ125" s="70" t="e">
        <f aca="false">$AY$7*$J$3*$J$5*$T125</f>
        <v>#N/A</v>
      </c>
      <c r="BA125" s="70" t="e">
        <f aca="false">$BA$7*$J$2*$J$5*$S125</f>
        <v>#N/A</v>
      </c>
      <c r="BB125" s="70" t="e">
        <f aca="false">$BA$7*$J$3*$J$5*$T125</f>
        <v>#N/A</v>
      </c>
      <c r="BC125" s="70" t="e">
        <f aca="false">$BC$7*$J$2*$J$5*$S125</f>
        <v>#N/A</v>
      </c>
      <c r="BD125" s="70" t="e">
        <f aca="false">$BC$7*$J$3*$J$5*$T125</f>
        <v>#N/A</v>
      </c>
      <c r="BE125" s="70" t="e">
        <f aca="false">$BE$7*$J$2*$J$5*$S125</f>
        <v>#N/A</v>
      </c>
      <c r="BF125" s="70" t="e">
        <f aca="false">$BE$7*$J$3*$J$5*$T125</f>
        <v>#N/A</v>
      </c>
      <c r="BG125" s="70" t="e">
        <f aca="false">$BG$7*$J$2*$J$5*$S125</f>
        <v>#N/A</v>
      </c>
      <c r="BH125" s="70" t="e">
        <f aca="false">$BG$7*$J$3*$J$5*$T125</f>
        <v>#N/A</v>
      </c>
      <c r="BI125" s="70" t="e">
        <f aca="false">$BI$7*$J$2*$J$5*$S125</f>
        <v>#N/A</v>
      </c>
      <c r="BJ125" s="70" t="e">
        <f aca="false">$BI$7*$J$3*$J$5*$T125</f>
        <v>#N/A</v>
      </c>
      <c r="BK125" s="70" t="e">
        <f aca="false">$BK$7*$J$2*$J$5*$S125</f>
        <v>#N/A</v>
      </c>
      <c r="BL125" s="70" t="e">
        <f aca="false">$BK$7*$J$3*$J$5*$T125</f>
        <v>#N/A</v>
      </c>
      <c r="BM125" s="70" t="e">
        <f aca="false">$BM$7*$J$2*$J$5*$S125</f>
        <v>#N/A</v>
      </c>
      <c r="BN125" s="70" t="e">
        <f aca="false">$BM$7*$J$3*$J$5*$T125</f>
        <v>#N/A</v>
      </c>
      <c r="BO125" s="70" t="e">
        <f aca="false">$BO$7*$J$2*$J$5*$S125</f>
        <v>#N/A</v>
      </c>
      <c r="BP125" s="70" t="e">
        <f aca="false">$BO$7*$J$3*$J$5*$T125</f>
        <v>#N/A</v>
      </c>
      <c r="BQ125" s="70" t="e">
        <f aca="false">$BQ$7*$J$2*$J$5*$S125</f>
        <v>#N/A</v>
      </c>
      <c r="BR125" s="70" t="e">
        <f aca="false">$BQ$7*$J$3*$J$5*$T125</f>
        <v>#N/A</v>
      </c>
      <c r="BS125" s="70" t="e">
        <f aca="false">$BS$7*$J$2*$J$5*$S125</f>
        <v>#N/A</v>
      </c>
      <c r="BT125" s="70" t="e">
        <f aca="false">$BS$7*$J$3*$J$5*$T125</f>
        <v>#N/A</v>
      </c>
      <c r="BU125" s="70" t="e">
        <f aca="false">$BU$7*$J$2*$J$5*$S125</f>
        <v>#N/A</v>
      </c>
      <c r="BV125" s="70" t="e">
        <f aca="false">$BU$7*$J$3*$J$5*$T125</f>
        <v>#N/A</v>
      </c>
      <c r="BW125" s="382" t="e">
        <f aca="false">SUM(AY125:BF125,BI125:BL125)</f>
        <v>#N/A</v>
      </c>
      <c r="BX125" s="383" t="e">
        <f aca="false">SUM(AY125:BF125,BI125:BL125,BS125:BV125)</f>
        <v>#N/A</v>
      </c>
      <c r="BY125" s="25" t="e">
        <f aca="false">SUM(AY125:BV125)</f>
        <v>#N/A</v>
      </c>
      <c r="BZ125" s="70" t="e">
        <f aca="false">$BZ$7*$J$2*$J$5*$N125</f>
        <v>#N/A</v>
      </c>
      <c r="CA125" s="70" t="e">
        <f aca="false">$BZ$7*$J$3*$J$5*$O125</f>
        <v>#N/A</v>
      </c>
      <c r="CB125" s="70" t="e">
        <f aca="false">$CB$7*$J$2*$J$5*$N125</f>
        <v>#N/A</v>
      </c>
      <c r="CC125" s="70" t="e">
        <f aca="false">$CB$7*$J$3*$J$5*$O125</f>
        <v>#N/A</v>
      </c>
      <c r="CD125" s="70" t="e">
        <f aca="false">$CD$7*$J$2*$J$5*$N125</f>
        <v>#N/A</v>
      </c>
      <c r="CE125" s="70" t="e">
        <f aca="false">$CD$7*$J$3*$J$5*$O125</f>
        <v>#N/A</v>
      </c>
      <c r="CF125" s="131" t="e">
        <f aca="false">SUM(BZ125:CA125)</f>
        <v>#N/A</v>
      </c>
      <c r="CG125" s="383" t="e">
        <f aca="false">SUM(BZ125:CC125)</f>
        <v>#N/A</v>
      </c>
      <c r="CH125" s="131" t="e">
        <f aca="false">SUM(BZ125:CE125)</f>
        <v>#N/A</v>
      </c>
      <c r="CI125" s="70" t="e">
        <f aca="false">$CI$7*$J$2*$J$5*$AB125</f>
        <v>#N/A</v>
      </c>
      <c r="CJ125" s="70" t="e">
        <f aca="false">$CI$7*$J$3*$J$5*$AC125</f>
        <v>#N/A</v>
      </c>
      <c r="CK125" s="70" t="e">
        <f aca="false">$CK$7*$J$2*$J$5*$AB125</f>
        <v>#N/A</v>
      </c>
      <c r="CL125" s="70" t="e">
        <f aca="false">$CK$7*$J$3*$J$5*$AC125</f>
        <v>#N/A</v>
      </c>
      <c r="CM125" s="70" t="e">
        <f aca="false">$CM$7*$J$2*$J$5*$AB125</f>
        <v>#N/A</v>
      </c>
      <c r="CN125" s="70" t="e">
        <f aca="false">$CM$7*$J$3*$J$5*$AC125</f>
        <v>#N/A</v>
      </c>
      <c r="CO125" s="70" t="e">
        <f aca="false">$CO$7*$J$2*$J$5*$AB125</f>
        <v>#N/A</v>
      </c>
      <c r="CP125" s="70" t="e">
        <f aca="false">$CO$7*$J$3*$J$5*$AC125</f>
        <v>#N/A</v>
      </c>
      <c r="CQ125" s="70" t="e">
        <f aca="false">$CQ$7*$J$2*$J$5*$AB125</f>
        <v>#N/A</v>
      </c>
      <c r="CR125" s="70" t="e">
        <f aca="false">$CQ$7*$J$3*$J$5*$AC125</f>
        <v>#N/A</v>
      </c>
      <c r="CS125" s="70" t="e">
        <f aca="false">$CS$7*$J$2*$J$5*$AB125</f>
        <v>#N/A</v>
      </c>
      <c r="CT125" s="70" t="e">
        <f aca="false">$CS$7*$J$3*$J$5*$AC125</f>
        <v>#N/A</v>
      </c>
      <c r="CU125" s="70" t="e">
        <f aca="false">$CU$7*$J$2*$J$5*$AB125</f>
        <v>#N/A</v>
      </c>
      <c r="CV125" s="70" t="e">
        <f aca="false">$CU$7*$J$3*$J$5*$AC125</f>
        <v>#N/A</v>
      </c>
      <c r="CW125" s="70" t="e">
        <f aca="false">$CW$7*$J$2*$J$5*$AB125</f>
        <v>#N/A</v>
      </c>
      <c r="CX125" s="70" t="e">
        <f aca="false">$CW$7*$J$3*$J$5*$AC125</f>
        <v>#N/A</v>
      </c>
      <c r="CY125" s="70" t="e">
        <f aca="false">$CY$7*$J$2*$J$5*$AB125</f>
        <v>#N/A</v>
      </c>
      <c r="CZ125" s="70" t="e">
        <f aca="false">$CY$7*$J$3*$J$5*$AC125</f>
        <v>#N/A</v>
      </c>
      <c r="DA125" s="70" t="e">
        <f aca="false">$DA$7*$J$2*$J$5*$AB125</f>
        <v>#N/A</v>
      </c>
      <c r="DB125" s="70" t="e">
        <f aca="false">$DA$7*$J$3*$J$5*$AC125</f>
        <v>#N/A</v>
      </c>
      <c r="DC125" s="70"/>
      <c r="DD125" s="70"/>
      <c r="DE125" s="70" t="e">
        <f aca="false">$DF$7*$J$2*$J$5*$AB125</f>
        <v>#N/A</v>
      </c>
      <c r="DF125" s="70" t="e">
        <f aca="false">$DF$7*$J$3*$J$5*$AC125</f>
        <v>#N/A</v>
      </c>
      <c r="DG125" s="70" t="e">
        <f aca="false">$DG$7*$J$2*$J$5*$AB125</f>
        <v>#N/A</v>
      </c>
      <c r="DH125" s="70" t="e">
        <f aca="false">$DG$7*$J$3*$J$5*$AC125</f>
        <v>#N/A</v>
      </c>
      <c r="DI125" s="70" t="e">
        <f aca="false">$DI$7*$J$2*$J$5*$AB125</f>
        <v>#N/A</v>
      </c>
      <c r="DJ125" s="70" t="e">
        <f aca="false">$DI$7*$J$3*$J$5*$AC125</f>
        <v>#N/A</v>
      </c>
      <c r="DK125" s="70" t="e">
        <f aca="false">$DK$7*$J$2*$J$5*$AB125</f>
        <v>#N/A</v>
      </c>
      <c r="DL125" s="70" t="e">
        <f aca="false">$DK$7*$J$3*$J$5*$AC125</f>
        <v>#N/A</v>
      </c>
      <c r="DM125" s="70" t="e">
        <f aca="false">$DM$7*$J$2*$J$5*$AB125</f>
        <v>#N/A</v>
      </c>
      <c r="DN125" s="70" t="e">
        <f aca="false">$DM$7*$J$3*$J$5*$AC125</f>
        <v>#N/A</v>
      </c>
      <c r="DO125" s="70" t="e">
        <f aca="false">$DO$7*$J$2*$J$5*$AB125</f>
        <v>#N/A</v>
      </c>
      <c r="DP125" s="70" t="e">
        <f aca="false">$DO$7*$J$3*$J$5*$AC125</f>
        <v>#N/A</v>
      </c>
      <c r="DQ125" s="70" t="e">
        <f aca="false">$DQ$7*$J$2*$J$5*$AB125</f>
        <v>#N/A</v>
      </c>
      <c r="DR125" s="70" t="e">
        <f aca="false">$DQ$7*$J$3*$J$5*$AC125</f>
        <v>#N/A</v>
      </c>
      <c r="DS125" s="131" t="e">
        <f aca="false">SUM(CI125:CR125,CW125:CX125,DG125:DH125)</f>
        <v>#N/A</v>
      </c>
      <c r="DT125" s="25" t="e">
        <f aca="false">SUM(CI125:CZ125,DC125:DL125)</f>
        <v>#N/A</v>
      </c>
      <c r="DU125" s="131" t="e">
        <f aca="false">SUM(CI125:DR125)</f>
        <v>#N/A</v>
      </c>
      <c r="DZ125" s="70" t="e">
        <f aca="false">$DZ$7*$J$2*$J$5*$AB125</f>
        <v>#N/A</v>
      </c>
      <c r="EA125" s="70" t="e">
        <f aca="false">$DZ$7*$J$3*$J$5*$AC125</f>
        <v>#N/A</v>
      </c>
      <c r="EB125" s="70" t="e">
        <f aca="false">$EB$7*$J$2*$J$5*$AB125</f>
        <v>#N/A</v>
      </c>
      <c r="EC125" s="70" t="e">
        <f aca="false">$EB$7*$J$3*$J$5*$AC125</f>
        <v>#N/A</v>
      </c>
      <c r="ED125" s="70" t="e">
        <f aca="false">$ED$7*$J$2*$J$5*$AB125</f>
        <v>#N/A</v>
      </c>
      <c r="EE125" s="70" t="e">
        <f aca="false">$ED$7*$J$3*$J$5*$AC125</f>
        <v>#N/A</v>
      </c>
      <c r="EF125" s="70" t="e">
        <f aca="false">$EF$7*$J$2*$J$5*$AB125</f>
        <v>#N/A</v>
      </c>
      <c r="EG125" s="70" t="e">
        <f aca="false">$EF$7*$J$3*$J$5*$AC125</f>
        <v>#N/A</v>
      </c>
      <c r="EH125" s="70" t="e">
        <f aca="false">$EH$7*$J$2*$J$5*$AB125</f>
        <v>#N/A</v>
      </c>
      <c r="EI125" s="70" t="e">
        <f aca="false">$EH$7*$J$3*$J$5*$AC125</f>
        <v>#N/A</v>
      </c>
      <c r="EJ125" s="70" t="e">
        <f aca="false">$EJ$7*$J$2*$J$5*$AB125</f>
        <v>#N/A</v>
      </c>
      <c r="EK125" s="70" t="e">
        <f aca="false">$EJ$7*$J$3*$J$5*$AC125</f>
        <v>#N/A</v>
      </c>
      <c r="EL125" s="70" t="e">
        <f aca="false">$EL$7*$J$2*$J$5*$AB125</f>
        <v>#N/A</v>
      </c>
      <c r="EM125" s="70" t="e">
        <f aca="false">$EL$7*$J$3*$J$5*$AC125</f>
        <v>#N/A</v>
      </c>
      <c r="EN125" s="131" t="e">
        <f aca="false">SUM(EB125:EC125)</f>
        <v>#N/A</v>
      </c>
      <c r="EO125" s="25" t="e">
        <f aca="false">SUM(EB125:EE125,EJ125:EM125)</f>
        <v>#N/A</v>
      </c>
      <c r="EP125" s="25" t="e">
        <f aca="false">SUM(DZ125:EM125)</f>
        <v>#N/A</v>
      </c>
    </row>
    <row r="126" customFormat="false" ht="11.25" hidden="false" customHeight="false" outlineLevel="0" collapsed="false">
      <c r="A126" s="51" t="e">
        <f aca="false">VLOOKUP($D126,Curves!$A$2:$I$1700,9)</f>
        <v>#N/A</v>
      </c>
      <c r="B126" s="83" t="e">
        <f aca="false">(1+($A126/2))^(-2*($D126-$A$1)/365.25)</f>
        <v>#N/A</v>
      </c>
      <c r="C126" s="83" t="n">
        <f aca="false">D127-D126</f>
        <v>30</v>
      </c>
      <c r="D126" s="374" t="n">
        <v>40483</v>
      </c>
      <c r="E126" s="375" t="e">
        <f aca="false">VLOOKUP($D126,Curves!$A$2:$H$1700,2)*$B126</f>
        <v>#N/A</v>
      </c>
      <c r="F126" s="51" t="e">
        <f aca="false">VLOOKUP($D126,Curves!$A$2:$H$1700,3)*$B126</f>
        <v>#N/A</v>
      </c>
      <c r="G126" s="51" t="e">
        <f aca="false">VLOOKUP($D126,Curves!$A$2:$H$1700,7)*$B126</f>
        <v>#N/A</v>
      </c>
      <c r="H126" s="51" t="e">
        <f aca="false">VLOOKUP($D126,Curves!$A$2:$H$1700,5)*$B126</f>
        <v>#N/A</v>
      </c>
      <c r="I126" s="51" t="e">
        <f aca="false">VLOOKUP($D126,Curves!$A$2:$H$1700,4)*$B126</f>
        <v>#N/A</v>
      </c>
      <c r="J126" s="376" t="e">
        <f aca="false">VLOOKUP($D126,Curves!$A$2:$H$1700,8)*$B126</f>
        <v>#N/A</v>
      </c>
      <c r="K126" s="51" t="e">
        <f aca="false">($E126+$I126)*$J$5+$J$4</f>
        <v>#N/A</v>
      </c>
      <c r="L126" s="377" t="e">
        <f aca="false">VLOOKUP($D126,Curves!$N$2:$T$2600,2)*$B126</f>
        <v>#N/A</v>
      </c>
      <c r="M126" s="241" t="e">
        <f aca="false">VLOOKUP($D126,Curves!$N$2:$T$2600,3)*$B126</f>
        <v>#N/A</v>
      </c>
      <c r="N126" s="378" t="e">
        <f aca="false">IF($K126&lt;$L126,1,0)</f>
        <v>#N/A</v>
      </c>
      <c r="O126" s="379" t="e">
        <f aca="false">IF($K126&lt;$M126,1,0)</f>
        <v>#N/A</v>
      </c>
      <c r="P126" s="375" t="e">
        <f aca="false">($E126+J126)*$J$5+$J$4</f>
        <v>#N/A</v>
      </c>
      <c r="Q126" s="377" t="e">
        <f aca="false">VLOOKUP($D126,Curves!$N$2:$T$2600,4)*$B126</f>
        <v>#N/A</v>
      </c>
      <c r="R126" s="241" t="e">
        <f aca="false">VLOOKUP($D126,Curves!$N$2:$T$2600,5)*$B126</f>
        <v>#N/A</v>
      </c>
      <c r="S126" s="378" t="e">
        <f aca="false">IF($P126&lt;$Q126,1,0)</f>
        <v>#N/A</v>
      </c>
      <c r="T126" s="379" t="e">
        <f aca="false">IF($P126&lt;$R126,1,0)</f>
        <v>#N/A</v>
      </c>
      <c r="U126" s="380" t="e">
        <f aca="false">($E126+G126)*$J$5+$J$4</f>
        <v>#N/A</v>
      </c>
      <c r="V126" s="380" t="e">
        <f aca="false">($E126+H126)*$J$5+$J$4</f>
        <v>#N/A</v>
      </c>
      <c r="W126" s="380" t="e">
        <f aca="false">($E126+I126)*$J$5+$J$4</f>
        <v>#N/A</v>
      </c>
      <c r="X126" s="269" t="e">
        <f aca="false">VLOOKUP($D126,[5]CurveFetch!$D$8:$S$13000,16,0)*$B126</f>
        <v>#N/A</v>
      </c>
      <c r="Y126" s="241" t="e">
        <f aca="false">VLOOKUP($D126,Curves!$N$2:$T$2600,7)*$B126</f>
        <v>#N/A</v>
      </c>
      <c r="Z126" s="381" t="e">
        <f aca="false">IF($U126&lt;$X126,1,0)</f>
        <v>#N/A</v>
      </c>
      <c r="AA126" s="378" t="e">
        <f aca="false">IF($U126&lt;$Y126,1,0)</f>
        <v>#N/A</v>
      </c>
      <c r="AB126" s="378" t="e">
        <f aca="false">IF($V126&lt;$X126,1,0)</f>
        <v>#N/A</v>
      </c>
      <c r="AC126" s="378" t="e">
        <f aca="false">IF($V126&lt;$X126,1,0)</f>
        <v>#N/A</v>
      </c>
      <c r="AD126" s="378" t="e">
        <f aca="false">IF($W126&lt;$X126,1,0)</f>
        <v>#N/A</v>
      </c>
      <c r="AE126" s="379" t="e">
        <f aca="false">IF($W126&lt;$Y126,1,0)</f>
        <v>#N/A</v>
      </c>
      <c r="AF126" s="70" t="e">
        <f aca="false">$AF$7*$J$2*$J$5*$N126</f>
        <v>#N/A</v>
      </c>
      <c r="AG126" s="70" t="e">
        <f aca="false">$AF$7*$J$2*$J$5*$O126</f>
        <v>#N/A</v>
      </c>
      <c r="AH126" s="70" t="e">
        <f aca="false">$AH$7*$J$2*$J$5*$N126</f>
        <v>#N/A</v>
      </c>
      <c r="AI126" s="70" t="e">
        <f aca="false">$AH$7*$J$2*$J$5*$O126</f>
        <v>#N/A</v>
      </c>
      <c r="AJ126" s="70" t="e">
        <f aca="false">$AJ$7*$J$2*$J$5*$N126</f>
        <v>#N/A</v>
      </c>
      <c r="AK126" s="70" t="e">
        <f aca="false">$AJ$7*$J$2*$J$5*$O126</f>
        <v>#N/A</v>
      </c>
      <c r="AL126" s="70" t="e">
        <f aca="false">$AL$7*$J$2*$J$5*$N126</f>
        <v>#N/A</v>
      </c>
      <c r="AM126" s="70" t="e">
        <f aca="false">$AL$7*$J$3*$J$5*$O126</f>
        <v>#N/A</v>
      </c>
      <c r="AN126" s="70" t="e">
        <f aca="false">$AN$7*$J$2*$J$5*$N126</f>
        <v>#N/A</v>
      </c>
      <c r="AO126" s="70" t="e">
        <f aca="false">$AN$7*$J$3*$J$5*$O126</f>
        <v>#N/A</v>
      </c>
      <c r="AP126" s="70" t="e">
        <f aca="false">$AP$7*$J$2*$J$5*$N126</f>
        <v>#N/A</v>
      </c>
      <c r="AQ126" s="70" t="e">
        <f aca="false">$AN$7*$J$3*$J$5*$O126</f>
        <v>#N/A</v>
      </c>
      <c r="AR126" s="70" t="e">
        <f aca="false">$AR$7*$J$2*$J$5*$N126</f>
        <v>#N/A</v>
      </c>
      <c r="AS126" s="70" t="e">
        <f aca="false">$AR$7*$J$3*$J$5*$O126</f>
        <v>#N/A</v>
      </c>
      <c r="AT126" s="70" t="e">
        <f aca="false">$AT$7*$J$2*$J$5*$N126</f>
        <v>#N/A</v>
      </c>
      <c r="AU126" s="70" t="e">
        <f aca="false">$AT$7*$J$3*$J$5*$O126</f>
        <v>#N/A</v>
      </c>
      <c r="AV126" s="131" t="e">
        <f aca="false">SUM(AF126:AG126,AL126:AM126,AP126:AQ126)</f>
        <v>#N/A</v>
      </c>
      <c r="AW126" s="158" t="e">
        <f aca="false">SUM(AF126:AM126,AP126:AU126)</f>
        <v>#N/A</v>
      </c>
      <c r="AX126" s="131" t="e">
        <f aca="false">SUM(AF126:AU126)</f>
        <v>#N/A</v>
      </c>
      <c r="AY126" s="70" t="e">
        <f aca="false">$AY$7*$J$2*$J$5*$S126</f>
        <v>#N/A</v>
      </c>
      <c r="AZ126" s="70" t="e">
        <f aca="false">$AY$7*$J$3*$J$5*$T126</f>
        <v>#N/A</v>
      </c>
      <c r="BA126" s="70" t="e">
        <f aca="false">$BA$7*$J$2*$J$5*$S126</f>
        <v>#N/A</v>
      </c>
      <c r="BB126" s="70" t="e">
        <f aca="false">$BA$7*$J$3*$J$5*$T126</f>
        <v>#N/A</v>
      </c>
      <c r="BC126" s="70" t="e">
        <f aca="false">$BC$7*$J$2*$J$5*$S126</f>
        <v>#N/A</v>
      </c>
      <c r="BD126" s="70" t="e">
        <f aca="false">$BC$7*$J$3*$J$5*$T126</f>
        <v>#N/A</v>
      </c>
      <c r="BE126" s="70" t="e">
        <f aca="false">$BE$7*$J$2*$J$5*$S126</f>
        <v>#N/A</v>
      </c>
      <c r="BF126" s="70" t="e">
        <f aca="false">$BE$7*$J$3*$J$5*$T126</f>
        <v>#N/A</v>
      </c>
      <c r="BG126" s="70" t="e">
        <f aca="false">$BG$7*$J$2*$J$5*$S126</f>
        <v>#N/A</v>
      </c>
      <c r="BH126" s="70" t="e">
        <f aca="false">$BG$7*$J$3*$J$5*$T126</f>
        <v>#N/A</v>
      </c>
      <c r="BI126" s="70" t="e">
        <f aca="false">$BI$7*$J$2*$J$5*$S126</f>
        <v>#N/A</v>
      </c>
      <c r="BJ126" s="70" t="e">
        <f aca="false">$BI$7*$J$3*$J$5*$T126</f>
        <v>#N/A</v>
      </c>
      <c r="BK126" s="70" t="e">
        <f aca="false">$BK$7*$J$2*$J$5*$S126</f>
        <v>#N/A</v>
      </c>
      <c r="BL126" s="70" t="e">
        <f aca="false">$BK$7*$J$3*$J$5*$T126</f>
        <v>#N/A</v>
      </c>
      <c r="BM126" s="70" t="e">
        <f aca="false">$BM$7*$J$2*$J$5*$S126</f>
        <v>#N/A</v>
      </c>
      <c r="BN126" s="70" t="e">
        <f aca="false">$BM$7*$J$3*$J$5*$T126</f>
        <v>#N/A</v>
      </c>
      <c r="BO126" s="70" t="e">
        <f aca="false">$BO$7*$J$2*$J$5*$S126</f>
        <v>#N/A</v>
      </c>
      <c r="BP126" s="70" t="e">
        <f aca="false">$BO$7*$J$3*$J$5*$T126</f>
        <v>#N/A</v>
      </c>
      <c r="BQ126" s="70" t="e">
        <f aca="false">$BQ$7*$J$2*$J$5*$S126</f>
        <v>#N/A</v>
      </c>
      <c r="BR126" s="70" t="e">
        <f aca="false">$BQ$7*$J$3*$J$5*$T126</f>
        <v>#N/A</v>
      </c>
      <c r="BS126" s="70" t="e">
        <f aca="false">$BS$7*$J$2*$J$5*$S126</f>
        <v>#N/A</v>
      </c>
      <c r="BT126" s="70" t="e">
        <f aca="false">$BS$7*$J$3*$J$5*$T126</f>
        <v>#N/A</v>
      </c>
      <c r="BU126" s="70" t="e">
        <f aca="false">$BU$7*$J$2*$J$5*$S126</f>
        <v>#N/A</v>
      </c>
      <c r="BV126" s="70" t="e">
        <f aca="false">$BU$7*$J$3*$J$5*$T126</f>
        <v>#N/A</v>
      </c>
      <c r="BW126" s="382" t="e">
        <f aca="false">SUM(AY126:BF126,BI126:BL126)</f>
        <v>#N/A</v>
      </c>
      <c r="BX126" s="383" t="e">
        <f aca="false">SUM(AY126:BF126,BI126:BL126,BS126:BV126)</f>
        <v>#N/A</v>
      </c>
      <c r="BY126" s="25" t="e">
        <f aca="false">SUM(AY126:BV126)</f>
        <v>#N/A</v>
      </c>
      <c r="BZ126" s="70" t="e">
        <f aca="false">$BZ$7*$J$2*$J$5*$N126</f>
        <v>#N/A</v>
      </c>
      <c r="CA126" s="70" t="e">
        <f aca="false">$BZ$7*$J$3*$J$5*$O126</f>
        <v>#N/A</v>
      </c>
      <c r="CB126" s="70" t="e">
        <f aca="false">$CB$7*$J$2*$J$5*$N126</f>
        <v>#N/A</v>
      </c>
      <c r="CC126" s="70" t="e">
        <f aca="false">$CB$7*$J$3*$J$5*$O126</f>
        <v>#N/A</v>
      </c>
      <c r="CD126" s="70" t="e">
        <f aca="false">$CD$7*$J$2*$J$5*$N126</f>
        <v>#N/A</v>
      </c>
      <c r="CE126" s="70" t="e">
        <f aca="false">$CD$7*$J$3*$J$5*$O126</f>
        <v>#N/A</v>
      </c>
      <c r="CF126" s="131" t="e">
        <f aca="false">SUM(BZ126:CA126)</f>
        <v>#N/A</v>
      </c>
      <c r="CG126" s="383" t="e">
        <f aca="false">SUM(BZ126:CC126)</f>
        <v>#N/A</v>
      </c>
      <c r="CH126" s="131" t="e">
        <f aca="false">SUM(BZ126:CE126)</f>
        <v>#N/A</v>
      </c>
      <c r="CI126" s="70" t="e">
        <f aca="false">$CI$7*$J$2*$J$5*$AB126</f>
        <v>#N/A</v>
      </c>
      <c r="CJ126" s="70" t="e">
        <f aca="false">$CI$7*$J$3*$J$5*$AC126</f>
        <v>#N/A</v>
      </c>
      <c r="CK126" s="70" t="e">
        <f aca="false">$CK$7*$J$2*$J$5*$AB126</f>
        <v>#N/A</v>
      </c>
      <c r="CL126" s="70" t="e">
        <f aca="false">$CK$7*$J$3*$J$5*$AC126</f>
        <v>#N/A</v>
      </c>
      <c r="CM126" s="70" t="e">
        <f aca="false">$CM$7*$J$2*$J$5*$AB126</f>
        <v>#N/A</v>
      </c>
      <c r="CN126" s="70" t="e">
        <f aca="false">$CM$7*$J$3*$J$5*$AC126</f>
        <v>#N/A</v>
      </c>
      <c r="CO126" s="70" t="e">
        <f aca="false">$CO$7*$J$2*$J$5*$AB126</f>
        <v>#N/A</v>
      </c>
      <c r="CP126" s="70" t="e">
        <f aca="false">$CO$7*$J$3*$J$5*$AC126</f>
        <v>#N/A</v>
      </c>
      <c r="CQ126" s="70" t="e">
        <f aca="false">$CQ$7*$J$2*$J$5*$AB126</f>
        <v>#N/A</v>
      </c>
      <c r="CR126" s="70" t="e">
        <f aca="false">$CQ$7*$J$3*$J$5*$AC126</f>
        <v>#N/A</v>
      </c>
      <c r="CS126" s="70" t="e">
        <f aca="false">$CS$7*$J$2*$J$5*$AB126</f>
        <v>#N/A</v>
      </c>
      <c r="CT126" s="70" t="e">
        <f aca="false">$CS$7*$J$3*$J$5*$AC126</f>
        <v>#N/A</v>
      </c>
      <c r="CU126" s="70" t="e">
        <f aca="false">$CU$7*$J$2*$J$5*$AB126</f>
        <v>#N/A</v>
      </c>
      <c r="CV126" s="70" t="e">
        <f aca="false">$CU$7*$J$3*$J$5*$AC126</f>
        <v>#N/A</v>
      </c>
      <c r="CW126" s="70" t="e">
        <f aca="false">$CW$7*$J$2*$J$5*$AB126</f>
        <v>#N/A</v>
      </c>
      <c r="CX126" s="70" t="e">
        <f aca="false">$CW$7*$J$3*$J$5*$AC126</f>
        <v>#N/A</v>
      </c>
      <c r="CY126" s="70" t="e">
        <f aca="false">$CY$7*$J$2*$J$5*$AB126</f>
        <v>#N/A</v>
      </c>
      <c r="CZ126" s="70" t="e">
        <f aca="false">$CY$7*$J$3*$J$5*$AC126</f>
        <v>#N/A</v>
      </c>
      <c r="DA126" s="70" t="e">
        <f aca="false">$DA$7*$J$2*$J$5*$AB126</f>
        <v>#N/A</v>
      </c>
      <c r="DB126" s="70" t="e">
        <f aca="false">$DA$7*$J$3*$J$5*$AC126</f>
        <v>#N/A</v>
      </c>
      <c r="DC126" s="70"/>
      <c r="DD126" s="70"/>
      <c r="DE126" s="70" t="e">
        <f aca="false">$DF$7*$J$2*$J$5*$AB126</f>
        <v>#N/A</v>
      </c>
      <c r="DF126" s="70" t="e">
        <f aca="false">$DF$7*$J$3*$J$5*$AC126</f>
        <v>#N/A</v>
      </c>
      <c r="DG126" s="70" t="e">
        <f aca="false">$DG$7*$J$2*$J$5*$AB126</f>
        <v>#N/A</v>
      </c>
      <c r="DH126" s="70" t="e">
        <f aca="false">$DG$7*$J$3*$J$5*$AC126</f>
        <v>#N/A</v>
      </c>
      <c r="DI126" s="70" t="e">
        <f aca="false">$DI$7*$J$2*$J$5*$AB126</f>
        <v>#N/A</v>
      </c>
      <c r="DJ126" s="70" t="e">
        <f aca="false">$DI$7*$J$3*$J$5*$AC126</f>
        <v>#N/A</v>
      </c>
      <c r="DK126" s="70" t="e">
        <f aca="false">$DK$7*$J$2*$J$5*$AB126</f>
        <v>#N/A</v>
      </c>
      <c r="DL126" s="70" t="e">
        <f aca="false">$DK$7*$J$3*$J$5*$AC126</f>
        <v>#N/A</v>
      </c>
      <c r="DM126" s="70" t="e">
        <f aca="false">$DM$7*$J$2*$J$5*$AB126</f>
        <v>#N/A</v>
      </c>
      <c r="DN126" s="70" t="e">
        <f aca="false">$DM$7*$J$3*$J$5*$AC126</f>
        <v>#N/A</v>
      </c>
      <c r="DO126" s="70" t="e">
        <f aca="false">$DO$7*$J$2*$J$5*$AB126</f>
        <v>#N/A</v>
      </c>
      <c r="DP126" s="70" t="e">
        <f aca="false">$DO$7*$J$3*$J$5*$AC126</f>
        <v>#N/A</v>
      </c>
      <c r="DQ126" s="70" t="e">
        <f aca="false">$DQ$7*$J$2*$J$5*$AB126</f>
        <v>#N/A</v>
      </c>
      <c r="DR126" s="70" t="e">
        <f aca="false">$DQ$7*$J$3*$J$5*$AC126</f>
        <v>#N/A</v>
      </c>
      <c r="DS126" s="131" t="e">
        <f aca="false">SUM(CI126:CR126,CW126:CX126,DG126:DH126)</f>
        <v>#N/A</v>
      </c>
      <c r="DT126" s="25" t="e">
        <f aca="false">SUM(CI126:CZ126,DC126:DL126)</f>
        <v>#N/A</v>
      </c>
      <c r="DU126" s="131" t="e">
        <f aca="false">SUM(CI126:DR126)</f>
        <v>#N/A</v>
      </c>
      <c r="DZ126" s="70" t="e">
        <f aca="false">$DZ$7*$J$2*$J$5*$AB126</f>
        <v>#N/A</v>
      </c>
      <c r="EA126" s="70" t="e">
        <f aca="false">$DZ$7*$J$3*$J$5*$AC126</f>
        <v>#N/A</v>
      </c>
      <c r="EB126" s="70" t="e">
        <f aca="false">$EB$7*$J$2*$J$5*$AB126</f>
        <v>#N/A</v>
      </c>
      <c r="EC126" s="70" t="e">
        <f aca="false">$EB$7*$J$3*$J$5*$AC126</f>
        <v>#N/A</v>
      </c>
      <c r="ED126" s="70" t="e">
        <f aca="false">$ED$7*$J$2*$J$5*$AB126</f>
        <v>#N/A</v>
      </c>
      <c r="EE126" s="70" t="e">
        <f aca="false">$ED$7*$J$3*$J$5*$AC126</f>
        <v>#N/A</v>
      </c>
      <c r="EF126" s="70" t="e">
        <f aca="false">$EF$7*$J$2*$J$5*$AB126</f>
        <v>#N/A</v>
      </c>
      <c r="EG126" s="70" t="e">
        <f aca="false">$EF$7*$J$3*$J$5*$AC126</f>
        <v>#N/A</v>
      </c>
      <c r="EH126" s="70" t="e">
        <f aca="false">$EH$7*$J$2*$J$5*$AB126</f>
        <v>#N/A</v>
      </c>
      <c r="EI126" s="70" t="e">
        <f aca="false">$EH$7*$J$3*$J$5*$AC126</f>
        <v>#N/A</v>
      </c>
      <c r="EJ126" s="70" t="e">
        <f aca="false">$EJ$7*$J$2*$J$5*$AB126</f>
        <v>#N/A</v>
      </c>
      <c r="EK126" s="70" t="e">
        <f aca="false">$EJ$7*$J$3*$J$5*$AC126</f>
        <v>#N/A</v>
      </c>
      <c r="EL126" s="70" t="e">
        <f aca="false">$EL$7*$J$2*$J$5*$AB126</f>
        <v>#N/A</v>
      </c>
      <c r="EM126" s="70" t="e">
        <f aca="false">$EL$7*$J$3*$J$5*$AC126</f>
        <v>#N/A</v>
      </c>
      <c r="EN126" s="131" t="e">
        <f aca="false">SUM(EB126:EC126)</f>
        <v>#N/A</v>
      </c>
      <c r="EO126" s="25" t="e">
        <f aca="false">SUM(EB126:EE126,EJ126:EM126)</f>
        <v>#N/A</v>
      </c>
      <c r="EP126" s="25" t="e">
        <f aca="false">SUM(DZ126:EM126)</f>
        <v>#N/A</v>
      </c>
    </row>
    <row r="127" customFormat="false" ht="11.25" hidden="false" customHeight="false" outlineLevel="0" collapsed="false">
      <c r="A127" s="51" t="e">
        <f aca="false">VLOOKUP($D127,Curves!$A$2:$I$1700,9)</f>
        <v>#N/A</v>
      </c>
      <c r="B127" s="83" t="e">
        <f aca="false">(1+($A127/2))^(-2*($D127-$A$1)/365.25)</f>
        <v>#N/A</v>
      </c>
      <c r="C127" s="83" t="n">
        <f aca="false">D128-D127</f>
        <v>31</v>
      </c>
      <c r="D127" s="374" t="n">
        <v>40513</v>
      </c>
      <c r="E127" s="375" t="e">
        <f aca="false">VLOOKUP($D127,Curves!$A$2:$H$1700,2)*$B127</f>
        <v>#N/A</v>
      </c>
      <c r="F127" s="51" t="e">
        <f aca="false">VLOOKUP($D127,Curves!$A$2:$H$1700,3)*$B127</f>
        <v>#N/A</v>
      </c>
      <c r="G127" s="51" t="e">
        <f aca="false">VLOOKUP($D127,Curves!$A$2:$H$1700,7)*$B127</f>
        <v>#N/A</v>
      </c>
      <c r="H127" s="51" t="e">
        <f aca="false">VLOOKUP($D127,Curves!$A$2:$H$1700,5)*$B127</f>
        <v>#N/A</v>
      </c>
      <c r="I127" s="51" t="e">
        <f aca="false">VLOOKUP($D127,Curves!$A$2:$H$1700,4)*$B127</f>
        <v>#N/A</v>
      </c>
      <c r="J127" s="376" t="e">
        <f aca="false">VLOOKUP($D127,Curves!$A$2:$H$1700,8)*$B127</f>
        <v>#N/A</v>
      </c>
      <c r="K127" s="51" t="e">
        <f aca="false">($E127+$I127)*$J$5+$J$4</f>
        <v>#N/A</v>
      </c>
      <c r="L127" s="377" t="e">
        <f aca="false">VLOOKUP($D127,Curves!$N$2:$T$2600,2)*$B127</f>
        <v>#N/A</v>
      </c>
      <c r="M127" s="241" t="e">
        <f aca="false">VLOOKUP($D127,Curves!$N$2:$T$2600,3)*$B127</f>
        <v>#N/A</v>
      </c>
      <c r="N127" s="378" t="e">
        <f aca="false">IF($K127&lt;$L127,1,0)</f>
        <v>#N/A</v>
      </c>
      <c r="O127" s="379" t="e">
        <f aca="false">IF($K127&lt;$M127,1,0)</f>
        <v>#N/A</v>
      </c>
      <c r="P127" s="375" t="e">
        <f aca="false">($E127+J127)*$J$5+$J$4</f>
        <v>#N/A</v>
      </c>
      <c r="Q127" s="377" t="e">
        <f aca="false">VLOOKUP($D127,Curves!$N$2:$T$2600,4)*$B127</f>
        <v>#N/A</v>
      </c>
      <c r="R127" s="241" t="e">
        <f aca="false">VLOOKUP($D127,Curves!$N$2:$T$2600,5)*$B127</f>
        <v>#N/A</v>
      </c>
      <c r="S127" s="378" t="e">
        <f aca="false">IF($P127&lt;$Q127,1,0)</f>
        <v>#N/A</v>
      </c>
      <c r="T127" s="379" t="e">
        <f aca="false">IF($P127&lt;$R127,1,0)</f>
        <v>#N/A</v>
      </c>
      <c r="U127" s="380" t="e">
        <f aca="false">($E127+G127)*$J$5+$J$4</f>
        <v>#N/A</v>
      </c>
      <c r="V127" s="380" t="e">
        <f aca="false">($E127+H127)*$J$5+$J$4</f>
        <v>#N/A</v>
      </c>
      <c r="W127" s="380" t="e">
        <f aca="false">($E127+I127)*$J$5+$J$4</f>
        <v>#N/A</v>
      </c>
      <c r="X127" s="269" t="e">
        <f aca="false">VLOOKUP($D127,[5]CurveFetch!$D$8:$S$13000,16,0)*$B127</f>
        <v>#N/A</v>
      </c>
      <c r="Y127" s="241" t="e">
        <f aca="false">VLOOKUP($D127,Curves!$N$2:$T$2600,7)*$B127</f>
        <v>#N/A</v>
      </c>
      <c r="Z127" s="381" t="e">
        <f aca="false">IF($U127&lt;$X127,1,0)</f>
        <v>#N/A</v>
      </c>
      <c r="AA127" s="378" t="e">
        <f aca="false">IF($U127&lt;$Y127,1,0)</f>
        <v>#N/A</v>
      </c>
      <c r="AB127" s="378" t="e">
        <f aca="false">IF($V127&lt;$X127,1,0)</f>
        <v>#N/A</v>
      </c>
      <c r="AC127" s="378" t="e">
        <f aca="false">IF($V127&lt;$X127,1,0)</f>
        <v>#N/A</v>
      </c>
      <c r="AD127" s="378" t="e">
        <f aca="false">IF($W127&lt;$X127,1,0)</f>
        <v>#N/A</v>
      </c>
      <c r="AE127" s="379" t="e">
        <f aca="false">IF($W127&lt;$Y127,1,0)</f>
        <v>#N/A</v>
      </c>
      <c r="AF127" s="70" t="e">
        <f aca="false">$AF$7*$J$2*$J$5*$N127</f>
        <v>#N/A</v>
      </c>
      <c r="AG127" s="70" t="e">
        <f aca="false">$AF$7*$J$2*$J$5*$O127</f>
        <v>#N/A</v>
      </c>
      <c r="AH127" s="70" t="e">
        <f aca="false">$AH$7*$J$2*$J$5*$N127</f>
        <v>#N/A</v>
      </c>
      <c r="AI127" s="70" t="e">
        <f aca="false">$AH$7*$J$2*$J$5*$O127</f>
        <v>#N/A</v>
      </c>
      <c r="AJ127" s="70" t="e">
        <f aca="false">$AJ$7*$J$2*$J$5*$N127</f>
        <v>#N/A</v>
      </c>
      <c r="AK127" s="70" t="e">
        <f aca="false">$AJ$7*$J$2*$J$5*$O127</f>
        <v>#N/A</v>
      </c>
      <c r="AL127" s="70" t="e">
        <f aca="false">$AL$7*$J$2*$J$5*$N127</f>
        <v>#N/A</v>
      </c>
      <c r="AM127" s="70" t="e">
        <f aca="false">$AL$7*$J$3*$J$5*$O127</f>
        <v>#N/A</v>
      </c>
      <c r="AN127" s="70" t="e">
        <f aca="false">$AN$7*$J$2*$J$5*$N127</f>
        <v>#N/A</v>
      </c>
      <c r="AO127" s="70" t="e">
        <f aca="false">$AN$7*$J$3*$J$5*$O127</f>
        <v>#N/A</v>
      </c>
      <c r="AP127" s="70" t="e">
        <f aca="false">$AP$7*$J$2*$J$5*$N127</f>
        <v>#N/A</v>
      </c>
      <c r="AQ127" s="70" t="e">
        <f aca="false">$AN$7*$J$3*$J$5*$O127</f>
        <v>#N/A</v>
      </c>
      <c r="AR127" s="70" t="e">
        <f aca="false">$AR$7*$J$2*$J$5*$N127</f>
        <v>#N/A</v>
      </c>
      <c r="AS127" s="70" t="e">
        <f aca="false">$AR$7*$J$3*$J$5*$O127</f>
        <v>#N/A</v>
      </c>
      <c r="AT127" s="70" t="e">
        <f aca="false">$AT$7*$J$2*$J$5*$N127</f>
        <v>#N/A</v>
      </c>
      <c r="AU127" s="70" t="e">
        <f aca="false">$AT$7*$J$3*$J$5*$O127</f>
        <v>#N/A</v>
      </c>
      <c r="AV127" s="131" t="e">
        <f aca="false">SUM(AF127:AG127,AL127:AM127,AP127:AQ127)</f>
        <v>#N/A</v>
      </c>
      <c r="AW127" s="158" t="e">
        <f aca="false">SUM(AF127:AM127,AP127:AU127)</f>
        <v>#N/A</v>
      </c>
      <c r="AX127" s="131" t="e">
        <f aca="false">SUM(AF127:AU127)</f>
        <v>#N/A</v>
      </c>
      <c r="AY127" s="70" t="e">
        <f aca="false">$AY$7*$J$2*$J$5*$S127</f>
        <v>#N/A</v>
      </c>
      <c r="AZ127" s="70" t="e">
        <f aca="false">$AY$7*$J$3*$J$5*$T127</f>
        <v>#N/A</v>
      </c>
      <c r="BA127" s="70" t="e">
        <f aca="false">$BA$7*$J$2*$J$5*$S127</f>
        <v>#N/A</v>
      </c>
      <c r="BB127" s="70" t="e">
        <f aca="false">$BA$7*$J$3*$J$5*$T127</f>
        <v>#N/A</v>
      </c>
      <c r="BC127" s="70" t="e">
        <f aca="false">$BC$7*$J$2*$J$5*$S127</f>
        <v>#N/A</v>
      </c>
      <c r="BD127" s="70" t="e">
        <f aca="false">$BC$7*$J$3*$J$5*$T127</f>
        <v>#N/A</v>
      </c>
      <c r="BE127" s="70" t="e">
        <f aca="false">$BE$7*$J$2*$J$5*$S127</f>
        <v>#N/A</v>
      </c>
      <c r="BF127" s="70" t="e">
        <f aca="false">$BE$7*$J$3*$J$5*$T127</f>
        <v>#N/A</v>
      </c>
      <c r="BG127" s="70" t="e">
        <f aca="false">$BG$7*$J$2*$J$5*$S127</f>
        <v>#N/A</v>
      </c>
      <c r="BH127" s="70" t="e">
        <f aca="false">$BG$7*$J$3*$J$5*$T127</f>
        <v>#N/A</v>
      </c>
      <c r="BI127" s="70" t="e">
        <f aca="false">$BI$7*$J$2*$J$5*$S127</f>
        <v>#N/A</v>
      </c>
      <c r="BJ127" s="70" t="e">
        <f aca="false">$BI$7*$J$3*$J$5*$T127</f>
        <v>#N/A</v>
      </c>
      <c r="BK127" s="70" t="e">
        <f aca="false">$BK$7*$J$2*$J$5*$S127</f>
        <v>#N/A</v>
      </c>
      <c r="BL127" s="70" t="e">
        <f aca="false">$BK$7*$J$3*$J$5*$T127</f>
        <v>#N/A</v>
      </c>
      <c r="BM127" s="70" t="e">
        <f aca="false">$BM$7*$J$2*$J$5*$S127</f>
        <v>#N/A</v>
      </c>
      <c r="BN127" s="70" t="e">
        <f aca="false">$BM$7*$J$3*$J$5*$T127</f>
        <v>#N/A</v>
      </c>
      <c r="BO127" s="70" t="e">
        <f aca="false">$BO$7*$J$2*$J$5*$S127</f>
        <v>#N/A</v>
      </c>
      <c r="BP127" s="70" t="e">
        <f aca="false">$BO$7*$J$3*$J$5*$T127</f>
        <v>#N/A</v>
      </c>
      <c r="BQ127" s="70" t="e">
        <f aca="false">$BQ$7*$J$2*$J$5*$S127</f>
        <v>#N/A</v>
      </c>
      <c r="BR127" s="70" t="e">
        <f aca="false">$BQ$7*$J$3*$J$5*$T127</f>
        <v>#N/A</v>
      </c>
      <c r="BS127" s="70" t="e">
        <f aca="false">$BS$7*$J$2*$J$5*$S127</f>
        <v>#N/A</v>
      </c>
      <c r="BT127" s="70" t="e">
        <f aca="false">$BS$7*$J$3*$J$5*$T127</f>
        <v>#N/A</v>
      </c>
      <c r="BU127" s="70" t="e">
        <f aca="false">$BU$7*$J$2*$J$5*$S127</f>
        <v>#N/A</v>
      </c>
      <c r="BV127" s="70" t="e">
        <f aca="false">$BU$7*$J$3*$J$5*$T127</f>
        <v>#N/A</v>
      </c>
      <c r="BW127" s="382" t="e">
        <f aca="false">SUM(AY127:BF127,BI127:BL127)</f>
        <v>#N/A</v>
      </c>
      <c r="BX127" s="383" t="e">
        <f aca="false">SUM(AY127:BF127,BI127:BL127,BS127:BV127)</f>
        <v>#N/A</v>
      </c>
      <c r="BY127" s="25" t="e">
        <f aca="false">SUM(AY127:BV127)</f>
        <v>#N/A</v>
      </c>
      <c r="BZ127" s="70" t="e">
        <f aca="false">$BZ$7*$J$2*$J$5*$N127</f>
        <v>#N/A</v>
      </c>
      <c r="CA127" s="70" t="e">
        <f aca="false">$BZ$7*$J$3*$J$5*$O127</f>
        <v>#N/A</v>
      </c>
      <c r="CB127" s="70" t="e">
        <f aca="false">$CB$7*$J$2*$J$5*$N127</f>
        <v>#N/A</v>
      </c>
      <c r="CC127" s="70" t="e">
        <f aca="false">$CB$7*$J$3*$J$5*$O127</f>
        <v>#N/A</v>
      </c>
      <c r="CD127" s="70" t="e">
        <f aca="false">$CD$7*$J$2*$J$5*$N127</f>
        <v>#N/A</v>
      </c>
      <c r="CE127" s="70" t="e">
        <f aca="false">$CD$7*$J$3*$J$5*$O127</f>
        <v>#N/A</v>
      </c>
      <c r="CF127" s="131" t="e">
        <f aca="false">SUM(BZ127:CA127)</f>
        <v>#N/A</v>
      </c>
      <c r="CG127" s="383" t="e">
        <f aca="false">SUM(BZ127:CC127)</f>
        <v>#N/A</v>
      </c>
      <c r="CH127" s="131" t="e">
        <f aca="false">SUM(BZ127:CE127)</f>
        <v>#N/A</v>
      </c>
      <c r="CI127" s="70" t="e">
        <f aca="false">$CI$7*$J$2*$J$5*$AB127</f>
        <v>#N/A</v>
      </c>
      <c r="CJ127" s="70" t="e">
        <f aca="false">$CI$7*$J$3*$J$5*$AC127</f>
        <v>#N/A</v>
      </c>
      <c r="CK127" s="70" t="e">
        <f aca="false">$CK$7*$J$2*$J$5*$AB127</f>
        <v>#N/A</v>
      </c>
      <c r="CL127" s="70" t="e">
        <f aca="false">$CK$7*$J$3*$J$5*$AC127</f>
        <v>#N/A</v>
      </c>
      <c r="CM127" s="70" t="e">
        <f aca="false">$CM$7*$J$2*$J$5*$AB127</f>
        <v>#N/A</v>
      </c>
      <c r="CN127" s="70" t="e">
        <f aca="false">$CM$7*$J$3*$J$5*$AC127</f>
        <v>#N/A</v>
      </c>
      <c r="CO127" s="70" t="e">
        <f aca="false">$CO$7*$J$2*$J$5*$AB127</f>
        <v>#N/A</v>
      </c>
      <c r="CP127" s="70" t="e">
        <f aca="false">$CO$7*$J$3*$J$5*$AC127</f>
        <v>#N/A</v>
      </c>
      <c r="CQ127" s="70" t="e">
        <f aca="false">$CQ$7*$J$2*$J$5*$AB127</f>
        <v>#N/A</v>
      </c>
      <c r="CR127" s="70" t="e">
        <f aca="false">$CQ$7*$J$3*$J$5*$AC127</f>
        <v>#N/A</v>
      </c>
      <c r="CS127" s="70" t="e">
        <f aca="false">$CS$7*$J$2*$J$5*$AB127</f>
        <v>#N/A</v>
      </c>
      <c r="CT127" s="70" t="e">
        <f aca="false">$CS$7*$J$3*$J$5*$AC127</f>
        <v>#N/A</v>
      </c>
      <c r="CU127" s="70" t="e">
        <f aca="false">$CU$7*$J$2*$J$5*$AB127</f>
        <v>#N/A</v>
      </c>
      <c r="CV127" s="70" t="e">
        <f aca="false">$CU$7*$J$3*$J$5*$AC127</f>
        <v>#N/A</v>
      </c>
      <c r="CW127" s="70" t="e">
        <f aca="false">$CW$7*$J$2*$J$5*$AB127</f>
        <v>#N/A</v>
      </c>
      <c r="CX127" s="70" t="e">
        <f aca="false">$CW$7*$J$3*$J$5*$AC127</f>
        <v>#N/A</v>
      </c>
      <c r="CY127" s="70" t="e">
        <f aca="false">$CY$7*$J$2*$J$5*$AB127</f>
        <v>#N/A</v>
      </c>
      <c r="CZ127" s="70" t="e">
        <f aca="false">$CY$7*$J$3*$J$5*$AC127</f>
        <v>#N/A</v>
      </c>
      <c r="DA127" s="70" t="e">
        <f aca="false">$DA$7*$J$2*$J$5*$AB127</f>
        <v>#N/A</v>
      </c>
      <c r="DB127" s="70" t="e">
        <f aca="false">$DA$7*$J$3*$J$5*$AC127</f>
        <v>#N/A</v>
      </c>
      <c r="DC127" s="70"/>
      <c r="DD127" s="70"/>
      <c r="DE127" s="70" t="e">
        <f aca="false">$DF$7*$J$2*$J$5*$AB127</f>
        <v>#N/A</v>
      </c>
      <c r="DF127" s="70" t="e">
        <f aca="false">$DF$7*$J$3*$J$5*$AC127</f>
        <v>#N/A</v>
      </c>
      <c r="DG127" s="70" t="e">
        <f aca="false">$DG$7*$J$2*$J$5*$AB127</f>
        <v>#N/A</v>
      </c>
      <c r="DH127" s="70" t="e">
        <f aca="false">$DG$7*$J$3*$J$5*$AC127</f>
        <v>#N/A</v>
      </c>
      <c r="DI127" s="70" t="e">
        <f aca="false">$DI$7*$J$2*$J$5*$AB127</f>
        <v>#N/A</v>
      </c>
      <c r="DJ127" s="70" t="e">
        <f aca="false">$DI$7*$J$3*$J$5*$AC127</f>
        <v>#N/A</v>
      </c>
      <c r="DK127" s="70" t="e">
        <f aca="false">$DK$7*$J$2*$J$5*$AB127</f>
        <v>#N/A</v>
      </c>
      <c r="DL127" s="70" t="e">
        <f aca="false">$DK$7*$J$3*$J$5*$AC127</f>
        <v>#N/A</v>
      </c>
      <c r="DM127" s="70" t="e">
        <f aca="false">$DM$7*$J$2*$J$5*$AB127</f>
        <v>#N/A</v>
      </c>
      <c r="DN127" s="70" t="e">
        <f aca="false">$DM$7*$J$3*$J$5*$AC127</f>
        <v>#N/A</v>
      </c>
      <c r="DO127" s="70" t="e">
        <f aca="false">$DO$7*$J$2*$J$5*$AB127</f>
        <v>#N/A</v>
      </c>
      <c r="DP127" s="70" t="e">
        <f aca="false">$DO$7*$J$3*$J$5*$AC127</f>
        <v>#N/A</v>
      </c>
      <c r="DQ127" s="70" t="e">
        <f aca="false">$DQ$7*$J$2*$J$5*$AB127</f>
        <v>#N/A</v>
      </c>
      <c r="DR127" s="70" t="e">
        <f aca="false">$DQ$7*$J$3*$J$5*$AC127</f>
        <v>#N/A</v>
      </c>
      <c r="DS127" s="131" t="e">
        <f aca="false">SUM(CI127:CR127,CW127:CX127,DG127:DH127)</f>
        <v>#N/A</v>
      </c>
      <c r="DT127" s="25" t="e">
        <f aca="false">SUM(CI127:CZ127,DC127:DL127)</f>
        <v>#N/A</v>
      </c>
      <c r="DU127" s="131" t="e">
        <f aca="false">SUM(CI127:DR127)</f>
        <v>#N/A</v>
      </c>
      <c r="DZ127" s="70" t="e">
        <f aca="false">$DZ$7*$J$2*$J$5*$AB127</f>
        <v>#N/A</v>
      </c>
      <c r="EA127" s="70" t="e">
        <f aca="false">$DZ$7*$J$3*$J$5*$AC127</f>
        <v>#N/A</v>
      </c>
      <c r="EB127" s="70" t="e">
        <f aca="false">$EB$7*$J$2*$J$5*$AB127</f>
        <v>#N/A</v>
      </c>
      <c r="EC127" s="70" t="e">
        <f aca="false">$EB$7*$J$3*$J$5*$AC127</f>
        <v>#N/A</v>
      </c>
      <c r="ED127" s="70" t="e">
        <f aca="false">$ED$7*$J$2*$J$5*$AB127</f>
        <v>#N/A</v>
      </c>
      <c r="EE127" s="70" t="e">
        <f aca="false">$ED$7*$J$3*$J$5*$AC127</f>
        <v>#N/A</v>
      </c>
      <c r="EF127" s="70" t="e">
        <f aca="false">$EF$7*$J$2*$J$5*$AB127</f>
        <v>#N/A</v>
      </c>
      <c r="EG127" s="70" t="e">
        <f aca="false">$EF$7*$J$3*$J$5*$AC127</f>
        <v>#N/A</v>
      </c>
      <c r="EH127" s="70" t="e">
        <f aca="false">$EH$7*$J$2*$J$5*$AB127</f>
        <v>#N/A</v>
      </c>
      <c r="EI127" s="70" t="e">
        <f aca="false">$EH$7*$J$3*$J$5*$AC127</f>
        <v>#N/A</v>
      </c>
      <c r="EJ127" s="70" t="e">
        <f aca="false">$EJ$7*$J$2*$J$5*$AB127</f>
        <v>#N/A</v>
      </c>
      <c r="EK127" s="70" t="e">
        <f aca="false">$EJ$7*$J$3*$J$5*$AC127</f>
        <v>#N/A</v>
      </c>
      <c r="EL127" s="70" t="e">
        <f aca="false">$EL$7*$J$2*$J$5*$AB127</f>
        <v>#N/A</v>
      </c>
      <c r="EM127" s="70" t="e">
        <f aca="false">$EL$7*$J$3*$J$5*$AC127</f>
        <v>#N/A</v>
      </c>
      <c r="EN127" s="131" t="e">
        <f aca="false">SUM(EB127:EC127)</f>
        <v>#N/A</v>
      </c>
      <c r="EO127" s="25" t="e">
        <f aca="false">SUM(EB127:EE127,EJ127:EM127)</f>
        <v>#N/A</v>
      </c>
      <c r="EP127" s="25" t="e">
        <f aca="false">SUM(DZ127:EM127)</f>
        <v>#N/A</v>
      </c>
    </row>
    <row r="128" customFormat="false" ht="11.25" hidden="false" customHeight="false" outlineLevel="0" collapsed="false">
      <c r="A128" s="51" t="e">
        <f aca="false">VLOOKUP($D128,Curves!$A$2:$I$1700,9)</f>
        <v>#N/A</v>
      </c>
      <c r="B128" s="83" t="e">
        <f aca="false">(1+($A128/2))^(-2*($D128-$A$1)/365.25)</f>
        <v>#N/A</v>
      </c>
      <c r="C128" s="83" t="n">
        <f aca="false">D129-D128</f>
        <v>31</v>
      </c>
      <c r="D128" s="374" t="n">
        <v>40544</v>
      </c>
      <c r="E128" s="375" t="e">
        <f aca="false">VLOOKUP($D128,Curves!$A$2:$H$1700,2)*$B128</f>
        <v>#N/A</v>
      </c>
      <c r="F128" s="51" t="e">
        <f aca="false">VLOOKUP($D128,Curves!$A$2:$H$1700,3)*$B128</f>
        <v>#N/A</v>
      </c>
      <c r="G128" s="51" t="e">
        <f aca="false">VLOOKUP($D128,Curves!$A$2:$H$1700,7)*$B128</f>
        <v>#N/A</v>
      </c>
      <c r="H128" s="51" t="e">
        <f aca="false">VLOOKUP($D128,Curves!$A$2:$H$1700,5)*$B128</f>
        <v>#N/A</v>
      </c>
      <c r="I128" s="51" t="e">
        <f aca="false">VLOOKUP($D128,Curves!$A$2:$H$1700,4)*$B128</f>
        <v>#N/A</v>
      </c>
      <c r="J128" s="376" t="e">
        <f aca="false">VLOOKUP($D128,Curves!$A$2:$H$1700,8)*$B128</f>
        <v>#N/A</v>
      </c>
      <c r="K128" s="51" t="e">
        <f aca="false">($E128+$I128)*$J$5+$J$4</f>
        <v>#N/A</v>
      </c>
      <c r="L128" s="377" t="e">
        <f aca="false">VLOOKUP($D128,Curves!$N$2:$T$2600,2)*$B128</f>
        <v>#N/A</v>
      </c>
      <c r="M128" s="241" t="e">
        <f aca="false">VLOOKUP($D128,Curves!$N$2:$T$2600,3)*$B128</f>
        <v>#N/A</v>
      </c>
      <c r="N128" s="378" t="e">
        <f aca="false">IF($K128&lt;$L128,1,0)</f>
        <v>#N/A</v>
      </c>
      <c r="O128" s="379" t="e">
        <f aca="false">IF($K128&lt;$M128,1,0)</f>
        <v>#N/A</v>
      </c>
      <c r="P128" s="375" t="e">
        <f aca="false">($E128+J128)*$J$5+$J$4</f>
        <v>#N/A</v>
      </c>
      <c r="Q128" s="377" t="e">
        <f aca="false">VLOOKUP($D128,Curves!$N$2:$T$2600,4)*$B128</f>
        <v>#N/A</v>
      </c>
      <c r="R128" s="241" t="e">
        <f aca="false">VLOOKUP($D128,Curves!$N$2:$T$2600,5)*$B128</f>
        <v>#N/A</v>
      </c>
      <c r="S128" s="378" t="e">
        <f aca="false">IF($P128&lt;$Q128,1,0)</f>
        <v>#N/A</v>
      </c>
      <c r="T128" s="379" t="e">
        <f aca="false">IF($P128&lt;$R128,1,0)</f>
        <v>#N/A</v>
      </c>
      <c r="U128" s="380" t="e">
        <f aca="false">($E128+G128)*$J$5+$J$4</f>
        <v>#N/A</v>
      </c>
      <c r="V128" s="380" t="e">
        <f aca="false">($E128+H128)*$J$5+$J$4</f>
        <v>#N/A</v>
      </c>
      <c r="W128" s="380" t="e">
        <f aca="false">($E128+I128)*$J$5+$J$4</f>
        <v>#N/A</v>
      </c>
      <c r="X128" s="269" t="e">
        <f aca="false">VLOOKUP($D128,[5]CurveFetch!$D$8:$S$13000,16,0)*$B128</f>
        <v>#N/A</v>
      </c>
      <c r="Y128" s="241" t="e">
        <f aca="false">VLOOKUP($D128,Curves!$N$2:$T$2600,7)*$B128</f>
        <v>#N/A</v>
      </c>
      <c r="Z128" s="381" t="e">
        <f aca="false">IF($U128&lt;$X128,1,0)</f>
        <v>#N/A</v>
      </c>
      <c r="AA128" s="378" t="e">
        <f aca="false">IF($U128&lt;$Y128,1,0)</f>
        <v>#N/A</v>
      </c>
      <c r="AB128" s="378" t="e">
        <f aca="false">IF($V128&lt;$X128,1,0)</f>
        <v>#N/A</v>
      </c>
      <c r="AC128" s="378" t="e">
        <f aca="false">IF($V128&lt;$X128,1,0)</f>
        <v>#N/A</v>
      </c>
      <c r="AD128" s="378" t="e">
        <f aca="false">IF($W128&lt;$X128,1,0)</f>
        <v>#N/A</v>
      </c>
      <c r="AE128" s="379" t="e">
        <f aca="false">IF($W128&lt;$Y128,1,0)</f>
        <v>#N/A</v>
      </c>
      <c r="AF128" s="70" t="e">
        <f aca="false">$AF$7*$J$2*$J$5*$N128</f>
        <v>#N/A</v>
      </c>
      <c r="AG128" s="70" t="e">
        <f aca="false">$AF$7*$J$2*$J$5*$O128</f>
        <v>#N/A</v>
      </c>
      <c r="AH128" s="70" t="e">
        <f aca="false">$AH$7*$J$2*$J$5*$N128</f>
        <v>#N/A</v>
      </c>
      <c r="AI128" s="70" t="e">
        <f aca="false">$AH$7*$J$2*$J$5*$O128</f>
        <v>#N/A</v>
      </c>
      <c r="AJ128" s="70" t="e">
        <f aca="false">$AJ$7*$J$2*$J$5*$N128</f>
        <v>#N/A</v>
      </c>
      <c r="AK128" s="70" t="e">
        <f aca="false">$AJ$7*$J$2*$J$5*$O128</f>
        <v>#N/A</v>
      </c>
      <c r="AL128" s="70" t="e">
        <f aca="false">$AL$7*$J$2*$J$5*$N128</f>
        <v>#N/A</v>
      </c>
      <c r="AM128" s="70" t="e">
        <f aca="false">$AL$7*$J$3*$J$5*$O128</f>
        <v>#N/A</v>
      </c>
      <c r="AN128" s="70" t="e">
        <f aca="false">$AN$7*$J$2*$J$5*$N128</f>
        <v>#N/A</v>
      </c>
      <c r="AO128" s="70" t="e">
        <f aca="false">$AN$7*$J$3*$J$5*$O128</f>
        <v>#N/A</v>
      </c>
      <c r="AP128" s="70" t="e">
        <f aca="false">$AP$7*$J$2*$J$5*$N128</f>
        <v>#N/A</v>
      </c>
      <c r="AQ128" s="70" t="e">
        <f aca="false">$AN$7*$J$3*$J$5*$O128</f>
        <v>#N/A</v>
      </c>
      <c r="AR128" s="70" t="e">
        <f aca="false">$AR$7*$J$2*$J$5*$N128</f>
        <v>#N/A</v>
      </c>
      <c r="AS128" s="70" t="e">
        <f aca="false">$AR$7*$J$3*$J$5*$O128</f>
        <v>#N/A</v>
      </c>
      <c r="AT128" s="70" t="e">
        <f aca="false">$AT$7*$J$2*$J$5*$N128</f>
        <v>#N/A</v>
      </c>
      <c r="AU128" s="70" t="e">
        <f aca="false">$AT$7*$J$3*$J$5*$O128</f>
        <v>#N/A</v>
      </c>
      <c r="AV128" s="131" t="e">
        <f aca="false">SUM(AF128:AG128,AL128:AM128,AP128:AQ128)</f>
        <v>#N/A</v>
      </c>
      <c r="AW128" s="158" t="e">
        <f aca="false">SUM(AF128:AM128,AP128:AU128)</f>
        <v>#N/A</v>
      </c>
      <c r="AX128" s="131" t="e">
        <f aca="false">SUM(AF128:AU128)</f>
        <v>#N/A</v>
      </c>
      <c r="AY128" s="70" t="e">
        <f aca="false">$AY$7*$J$2*$J$5*$S128</f>
        <v>#N/A</v>
      </c>
      <c r="AZ128" s="70" t="e">
        <f aca="false">$AY$7*$J$3*$J$5*$T128</f>
        <v>#N/A</v>
      </c>
      <c r="BA128" s="70" t="e">
        <f aca="false">$BA$7*$J$2*$J$5*$S128</f>
        <v>#N/A</v>
      </c>
      <c r="BB128" s="70" t="e">
        <f aca="false">$BA$7*$J$3*$J$5*$T128</f>
        <v>#N/A</v>
      </c>
      <c r="BC128" s="70" t="e">
        <f aca="false">$BC$7*$J$2*$J$5*$S128</f>
        <v>#N/A</v>
      </c>
      <c r="BD128" s="70" t="e">
        <f aca="false">$BC$7*$J$3*$J$5*$T128</f>
        <v>#N/A</v>
      </c>
      <c r="BE128" s="70" t="e">
        <f aca="false">$BE$7*$J$2*$J$5*$S128</f>
        <v>#N/A</v>
      </c>
      <c r="BF128" s="70" t="e">
        <f aca="false">$BE$7*$J$3*$J$5*$T128</f>
        <v>#N/A</v>
      </c>
      <c r="BG128" s="70" t="e">
        <f aca="false">$BG$7*$J$2*$J$5*$S128</f>
        <v>#N/A</v>
      </c>
      <c r="BH128" s="70" t="e">
        <f aca="false">$BG$7*$J$3*$J$5*$T128</f>
        <v>#N/A</v>
      </c>
      <c r="BI128" s="70" t="e">
        <f aca="false">$BI$7*$J$2*$J$5*$S128</f>
        <v>#N/A</v>
      </c>
      <c r="BJ128" s="70" t="e">
        <f aca="false">$BI$7*$J$3*$J$5*$T128</f>
        <v>#N/A</v>
      </c>
      <c r="BK128" s="70" t="e">
        <f aca="false">$BK$7*$J$2*$J$5*$S128</f>
        <v>#N/A</v>
      </c>
      <c r="BL128" s="70" t="e">
        <f aca="false">$BK$7*$J$3*$J$5*$T128</f>
        <v>#N/A</v>
      </c>
      <c r="BM128" s="70" t="e">
        <f aca="false">$BM$7*$J$2*$J$5*$S128</f>
        <v>#N/A</v>
      </c>
      <c r="BN128" s="70" t="e">
        <f aca="false">$BM$7*$J$3*$J$5*$T128</f>
        <v>#N/A</v>
      </c>
      <c r="BO128" s="70" t="e">
        <f aca="false">$BO$7*$J$2*$J$5*$S128</f>
        <v>#N/A</v>
      </c>
      <c r="BP128" s="70" t="e">
        <f aca="false">$BO$7*$J$3*$J$5*$T128</f>
        <v>#N/A</v>
      </c>
      <c r="BQ128" s="70" t="e">
        <f aca="false">$BQ$7*$J$2*$J$5*$S128</f>
        <v>#N/A</v>
      </c>
      <c r="BR128" s="70" t="e">
        <f aca="false">$BQ$7*$J$3*$J$5*$T128</f>
        <v>#N/A</v>
      </c>
      <c r="BS128" s="70" t="e">
        <f aca="false">$BS$7*$J$2*$J$5*$S128</f>
        <v>#N/A</v>
      </c>
      <c r="BT128" s="70" t="e">
        <f aca="false">$BS$7*$J$3*$J$5*$T128</f>
        <v>#N/A</v>
      </c>
      <c r="BU128" s="70" t="e">
        <f aca="false">$BU$7*$J$2*$J$5*$S128</f>
        <v>#N/A</v>
      </c>
      <c r="BV128" s="70" t="e">
        <f aca="false">$BU$7*$J$3*$J$5*$T128</f>
        <v>#N/A</v>
      </c>
      <c r="BW128" s="382" t="e">
        <f aca="false">SUM(AY128:BF128,BI128:BL128)</f>
        <v>#N/A</v>
      </c>
      <c r="BX128" s="383" t="e">
        <f aca="false">SUM(AY128:BF128,BI128:BL128,BS128:BV128)</f>
        <v>#N/A</v>
      </c>
      <c r="BY128" s="25" t="e">
        <f aca="false">SUM(AY128:BV128)</f>
        <v>#N/A</v>
      </c>
      <c r="BZ128" s="70" t="e">
        <f aca="false">$BZ$7*$J$2*$J$5*$N128</f>
        <v>#N/A</v>
      </c>
      <c r="CA128" s="70" t="e">
        <f aca="false">$BZ$7*$J$3*$J$5*$O128</f>
        <v>#N/A</v>
      </c>
      <c r="CB128" s="70" t="e">
        <f aca="false">$CB$7*$J$2*$J$5*$N128</f>
        <v>#N/A</v>
      </c>
      <c r="CC128" s="70" t="e">
        <f aca="false">$CB$7*$J$3*$J$5*$O128</f>
        <v>#N/A</v>
      </c>
      <c r="CD128" s="70" t="e">
        <f aca="false">$CD$7*$J$2*$J$5*$N128</f>
        <v>#N/A</v>
      </c>
      <c r="CE128" s="70" t="e">
        <f aca="false">$CD$7*$J$3*$J$5*$O128</f>
        <v>#N/A</v>
      </c>
      <c r="CF128" s="131" t="e">
        <f aca="false">SUM(BZ128:CA128)</f>
        <v>#N/A</v>
      </c>
      <c r="CG128" s="383" t="e">
        <f aca="false">SUM(BZ128:CC128)</f>
        <v>#N/A</v>
      </c>
      <c r="CH128" s="131" t="e">
        <f aca="false">SUM(BZ128:CE128)</f>
        <v>#N/A</v>
      </c>
      <c r="CI128" s="70" t="e">
        <f aca="false">$CI$7*$J$2*$J$5*$AB128</f>
        <v>#N/A</v>
      </c>
      <c r="CJ128" s="70" t="e">
        <f aca="false">$CI$7*$J$3*$J$5*$AC128</f>
        <v>#N/A</v>
      </c>
      <c r="CK128" s="70" t="e">
        <f aca="false">$CK$7*$J$2*$J$5*$AB128</f>
        <v>#N/A</v>
      </c>
      <c r="CL128" s="70" t="e">
        <f aca="false">$CK$7*$J$3*$J$5*$AC128</f>
        <v>#N/A</v>
      </c>
      <c r="CM128" s="70" t="e">
        <f aca="false">$CM$7*$J$2*$J$5*$AB128</f>
        <v>#N/A</v>
      </c>
      <c r="CN128" s="70" t="e">
        <f aca="false">$CM$7*$J$3*$J$5*$AC128</f>
        <v>#N/A</v>
      </c>
      <c r="CO128" s="70" t="e">
        <f aca="false">$CO$7*$J$2*$J$5*$AB128</f>
        <v>#N/A</v>
      </c>
      <c r="CP128" s="70" t="e">
        <f aca="false">$CO$7*$J$3*$J$5*$AC128</f>
        <v>#N/A</v>
      </c>
      <c r="CQ128" s="70" t="e">
        <f aca="false">$CQ$7*$J$2*$J$5*$AB128</f>
        <v>#N/A</v>
      </c>
      <c r="CR128" s="70" t="e">
        <f aca="false">$CQ$7*$J$3*$J$5*$AC128</f>
        <v>#N/A</v>
      </c>
      <c r="CS128" s="70" t="e">
        <f aca="false">$CS$7*$J$2*$J$5*$AB128</f>
        <v>#N/A</v>
      </c>
      <c r="CT128" s="70" t="e">
        <f aca="false">$CS$7*$J$3*$J$5*$AC128</f>
        <v>#N/A</v>
      </c>
      <c r="CU128" s="70" t="e">
        <f aca="false">$CU$7*$J$2*$J$5*$AB128</f>
        <v>#N/A</v>
      </c>
      <c r="CV128" s="70" t="e">
        <f aca="false">$CU$7*$J$3*$J$5*$AC128</f>
        <v>#N/A</v>
      </c>
      <c r="CW128" s="70" t="e">
        <f aca="false">$CW$7*$J$2*$J$5*$AB128</f>
        <v>#N/A</v>
      </c>
      <c r="CX128" s="70" t="e">
        <f aca="false">$CW$7*$J$3*$J$5*$AC128</f>
        <v>#N/A</v>
      </c>
      <c r="CY128" s="70" t="e">
        <f aca="false">$CY$7*$J$2*$J$5*$AB128</f>
        <v>#N/A</v>
      </c>
      <c r="CZ128" s="70" t="e">
        <f aca="false">$CY$7*$J$3*$J$5*$AC128</f>
        <v>#N/A</v>
      </c>
      <c r="DA128" s="70" t="e">
        <f aca="false">$DA$7*$J$2*$J$5*$AB128</f>
        <v>#N/A</v>
      </c>
      <c r="DB128" s="70" t="e">
        <f aca="false">$DA$7*$J$3*$J$5*$AC128</f>
        <v>#N/A</v>
      </c>
      <c r="DC128" s="70"/>
      <c r="DD128" s="70"/>
      <c r="DE128" s="70" t="e">
        <f aca="false">$DF$7*$J$2*$J$5*$AB128</f>
        <v>#N/A</v>
      </c>
      <c r="DF128" s="70" t="e">
        <f aca="false">$DF$7*$J$3*$J$5*$AC128</f>
        <v>#N/A</v>
      </c>
      <c r="DG128" s="70" t="e">
        <f aca="false">$DG$7*$J$2*$J$5*$AB128</f>
        <v>#N/A</v>
      </c>
      <c r="DH128" s="70" t="e">
        <f aca="false">$DG$7*$J$3*$J$5*$AC128</f>
        <v>#N/A</v>
      </c>
      <c r="DI128" s="70" t="e">
        <f aca="false">$DI$7*$J$2*$J$5*$AB128</f>
        <v>#N/A</v>
      </c>
      <c r="DJ128" s="70" t="e">
        <f aca="false">$DI$7*$J$3*$J$5*$AC128</f>
        <v>#N/A</v>
      </c>
      <c r="DK128" s="70" t="e">
        <f aca="false">$DK$7*$J$2*$J$5*$AB128</f>
        <v>#N/A</v>
      </c>
      <c r="DL128" s="70" t="e">
        <f aca="false">$DK$7*$J$3*$J$5*$AC128</f>
        <v>#N/A</v>
      </c>
      <c r="DM128" s="70" t="e">
        <f aca="false">$DM$7*$J$2*$J$5*$AB128</f>
        <v>#N/A</v>
      </c>
      <c r="DN128" s="70" t="e">
        <f aca="false">$DM$7*$J$3*$J$5*$AC128</f>
        <v>#N/A</v>
      </c>
      <c r="DO128" s="70" t="e">
        <f aca="false">$DO$7*$J$2*$J$5*$AB128</f>
        <v>#N/A</v>
      </c>
      <c r="DP128" s="70" t="e">
        <f aca="false">$DO$7*$J$3*$J$5*$AC128</f>
        <v>#N/A</v>
      </c>
      <c r="DQ128" s="70" t="e">
        <f aca="false">$DQ$7*$J$2*$J$5*$AB128</f>
        <v>#N/A</v>
      </c>
      <c r="DR128" s="70" t="e">
        <f aca="false">$DQ$7*$J$3*$J$5*$AC128</f>
        <v>#N/A</v>
      </c>
      <c r="DS128" s="131" t="e">
        <f aca="false">SUM(CI128:CR128,CW128:CX128,DG128:DH128)</f>
        <v>#N/A</v>
      </c>
      <c r="DT128" s="25" t="e">
        <f aca="false">SUM(CI128:CZ128,DC128:DL128)</f>
        <v>#N/A</v>
      </c>
      <c r="DU128" s="131" t="e">
        <f aca="false">SUM(CI128:DR128)</f>
        <v>#N/A</v>
      </c>
      <c r="DZ128" s="70" t="e">
        <f aca="false">$DZ$7*$J$2*$J$5*$AB128</f>
        <v>#N/A</v>
      </c>
      <c r="EA128" s="70" t="e">
        <f aca="false">$DZ$7*$J$3*$J$5*$AC128</f>
        <v>#N/A</v>
      </c>
      <c r="EB128" s="70" t="e">
        <f aca="false">$EB$7*$J$2*$J$5*$AB128</f>
        <v>#N/A</v>
      </c>
      <c r="EC128" s="70" t="e">
        <f aca="false">$EB$7*$J$3*$J$5*$AC128</f>
        <v>#N/A</v>
      </c>
      <c r="ED128" s="70" t="e">
        <f aca="false">$ED$7*$J$2*$J$5*$AB128</f>
        <v>#N/A</v>
      </c>
      <c r="EE128" s="70" t="e">
        <f aca="false">$ED$7*$J$3*$J$5*$AC128</f>
        <v>#N/A</v>
      </c>
      <c r="EF128" s="70" t="e">
        <f aca="false">$EF$7*$J$2*$J$5*$AB128</f>
        <v>#N/A</v>
      </c>
      <c r="EG128" s="70" t="e">
        <f aca="false">$EF$7*$J$3*$J$5*$AC128</f>
        <v>#N/A</v>
      </c>
      <c r="EH128" s="70" t="e">
        <f aca="false">$EH$7*$J$2*$J$5*$AB128</f>
        <v>#N/A</v>
      </c>
      <c r="EI128" s="70" t="e">
        <f aca="false">$EH$7*$J$3*$J$5*$AC128</f>
        <v>#N/A</v>
      </c>
      <c r="EJ128" s="70" t="e">
        <f aca="false">$EJ$7*$J$2*$J$5*$AB128</f>
        <v>#N/A</v>
      </c>
      <c r="EK128" s="70" t="e">
        <f aca="false">$EJ$7*$J$3*$J$5*$AC128</f>
        <v>#N/A</v>
      </c>
      <c r="EL128" s="70" t="e">
        <f aca="false">$EL$7*$J$2*$J$5*$AB128</f>
        <v>#N/A</v>
      </c>
      <c r="EM128" s="70" t="e">
        <f aca="false">$EL$7*$J$3*$J$5*$AC128</f>
        <v>#N/A</v>
      </c>
      <c r="EN128" s="131" t="e">
        <f aca="false">SUM(EB128:EC128)</f>
        <v>#N/A</v>
      </c>
      <c r="EO128" s="25" t="e">
        <f aca="false">SUM(EB128:EE128,EJ128:EM128)</f>
        <v>#N/A</v>
      </c>
      <c r="EP128" s="25" t="e">
        <f aca="false">SUM(DZ128:EM128)</f>
        <v>#N/A</v>
      </c>
    </row>
    <row r="129" customFormat="false" ht="11.25" hidden="false" customHeight="false" outlineLevel="0" collapsed="false">
      <c r="A129" s="51" t="e">
        <f aca="false">VLOOKUP($D129,Curves!$A$2:$I$1700,9)</f>
        <v>#N/A</v>
      </c>
      <c r="B129" s="83" t="e">
        <f aca="false">(1+($A129/2))^(-2*($D129-$A$1)/365.25)</f>
        <v>#N/A</v>
      </c>
      <c r="C129" s="83" t="n">
        <f aca="false">D130-D129</f>
        <v>28</v>
      </c>
      <c r="D129" s="374" t="n">
        <v>40575</v>
      </c>
      <c r="E129" s="375" t="e">
        <f aca="false">VLOOKUP($D129,Curves!$A$2:$H$1700,2)*$B129</f>
        <v>#N/A</v>
      </c>
      <c r="F129" s="51" t="e">
        <f aca="false">VLOOKUP($D129,Curves!$A$2:$H$1700,3)*$B129</f>
        <v>#N/A</v>
      </c>
      <c r="G129" s="51" t="e">
        <f aca="false">VLOOKUP($D129,Curves!$A$2:$H$1700,7)*$B129</f>
        <v>#N/A</v>
      </c>
      <c r="H129" s="51" t="e">
        <f aca="false">VLOOKUP($D129,Curves!$A$2:$H$1700,5)*$B129</f>
        <v>#N/A</v>
      </c>
      <c r="I129" s="51" t="e">
        <f aca="false">VLOOKUP($D129,Curves!$A$2:$H$1700,4)*$B129</f>
        <v>#N/A</v>
      </c>
      <c r="J129" s="376" t="e">
        <f aca="false">VLOOKUP($D129,Curves!$A$2:$H$1700,8)*$B129</f>
        <v>#N/A</v>
      </c>
      <c r="K129" s="51" t="e">
        <f aca="false">($E129+$I129)*$J$5+$J$4</f>
        <v>#N/A</v>
      </c>
      <c r="L129" s="377" t="e">
        <f aca="false">VLOOKUP($D129,Curves!$N$2:$T$2600,2)*$B129</f>
        <v>#N/A</v>
      </c>
      <c r="M129" s="241" t="e">
        <f aca="false">VLOOKUP($D129,Curves!$N$2:$T$2600,3)*$B129</f>
        <v>#N/A</v>
      </c>
      <c r="N129" s="378" t="e">
        <f aca="false">IF($K129&lt;$L129,1,0)</f>
        <v>#N/A</v>
      </c>
      <c r="O129" s="379" t="e">
        <f aca="false">IF($K129&lt;$M129,1,0)</f>
        <v>#N/A</v>
      </c>
      <c r="P129" s="375" t="e">
        <f aca="false">($E129+J129)*$J$5+$J$4</f>
        <v>#N/A</v>
      </c>
      <c r="Q129" s="377" t="e">
        <f aca="false">VLOOKUP($D129,Curves!$N$2:$T$2600,4)*$B129</f>
        <v>#N/A</v>
      </c>
      <c r="R129" s="241" t="e">
        <f aca="false">VLOOKUP($D129,Curves!$N$2:$T$2600,5)*$B129</f>
        <v>#N/A</v>
      </c>
      <c r="S129" s="378" t="e">
        <f aca="false">IF($P129&lt;$Q129,1,0)</f>
        <v>#N/A</v>
      </c>
      <c r="T129" s="379" t="e">
        <f aca="false">IF($P129&lt;$R129,1,0)</f>
        <v>#N/A</v>
      </c>
      <c r="U129" s="380" t="e">
        <f aca="false">($E129+G129)*$J$5+$J$4</f>
        <v>#N/A</v>
      </c>
      <c r="V129" s="380" t="e">
        <f aca="false">($E129+H129)*$J$5+$J$4</f>
        <v>#N/A</v>
      </c>
      <c r="W129" s="380" t="e">
        <f aca="false">($E129+I129)*$J$5+$J$4</f>
        <v>#N/A</v>
      </c>
      <c r="X129" s="269" t="e">
        <f aca="false">VLOOKUP($D129,[5]CurveFetch!$D$8:$S$13000,16,0)*$B129</f>
        <v>#N/A</v>
      </c>
      <c r="Y129" s="241" t="e">
        <f aca="false">VLOOKUP($D129,Curves!$N$2:$T$2600,7)*$B129</f>
        <v>#N/A</v>
      </c>
      <c r="Z129" s="381" t="e">
        <f aca="false">IF($U129&lt;$X129,1,0)</f>
        <v>#N/A</v>
      </c>
      <c r="AA129" s="378" t="e">
        <f aca="false">IF($U129&lt;$Y129,1,0)</f>
        <v>#N/A</v>
      </c>
      <c r="AB129" s="378" t="e">
        <f aca="false">IF($V129&lt;$X129,1,0)</f>
        <v>#N/A</v>
      </c>
      <c r="AC129" s="378" t="e">
        <f aca="false">IF($V129&lt;$X129,1,0)</f>
        <v>#N/A</v>
      </c>
      <c r="AD129" s="378" t="e">
        <f aca="false">IF($W129&lt;$X129,1,0)</f>
        <v>#N/A</v>
      </c>
      <c r="AE129" s="379" t="e">
        <f aca="false">IF($W129&lt;$Y129,1,0)</f>
        <v>#N/A</v>
      </c>
      <c r="AF129" s="70" t="e">
        <f aca="false">$AF$7*$J$2*$J$5*$N129</f>
        <v>#N/A</v>
      </c>
      <c r="AG129" s="70" t="e">
        <f aca="false">$AF$7*$J$2*$J$5*$O129</f>
        <v>#N/A</v>
      </c>
      <c r="AH129" s="70" t="e">
        <f aca="false">$AH$7*$J$2*$J$5*$N129</f>
        <v>#N/A</v>
      </c>
      <c r="AI129" s="70" t="e">
        <f aca="false">$AH$7*$J$2*$J$5*$O129</f>
        <v>#N/A</v>
      </c>
      <c r="AJ129" s="70" t="e">
        <f aca="false">$AJ$7*$J$2*$J$5*$N129</f>
        <v>#N/A</v>
      </c>
      <c r="AK129" s="70" t="e">
        <f aca="false">$AJ$7*$J$2*$J$5*$O129</f>
        <v>#N/A</v>
      </c>
      <c r="AL129" s="70" t="e">
        <f aca="false">$AL$7*$J$2*$J$5*$N129</f>
        <v>#N/A</v>
      </c>
      <c r="AM129" s="70" t="e">
        <f aca="false">$AL$7*$J$3*$J$5*$O129</f>
        <v>#N/A</v>
      </c>
      <c r="AN129" s="70" t="e">
        <f aca="false">$AN$7*$J$2*$J$5*$N129</f>
        <v>#N/A</v>
      </c>
      <c r="AO129" s="70" t="e">
        <f aca="false">$AN$7*$J$3*$J$5*$O129</f>
        <v>#N/A</v>
      </c>
      <c r="AP129" s="70" t="e">
        <f aca="false">$AP$7*$J$2*$J$5*$N129</f>
        <v>#N/A</v>
      </c>
      <c r="AQ129" s="70" t="e">
        <f aca="false">$AN$7*$J$3*$J$5*$O129</f>
        <v>#N/A</v>
      </c>
      <c r="AR129" s="70" t="e">
        <f aca="false">$AR$7*$J$2*$J$5*$N129</f>
        <v>#N/A</v>
      </c>
      <c r="AS129" s="70" t="e">
        <f aca="false">$AR$7*$J$3*$J$5*$O129</f>
        <v>#N/A</v>
      </c>
      <c r="AT129" s="70" t="e">
        <f aca="false">$AT$7*$J$2*$J$5*$N129</f>
        <v>#N/A</v>
      </c>
      <c r="AU129" s="70" t="e">
        <f aca="false">$AT$7*$J$3*$J$5*$O129</f>
        <v>#N/A</v>
      </c>
      <c r="AV129" s="131" t="e">
        <f aca="false">SUM(AF129:AG129,AL129:AM129,AP129:AQ129)</f>
        <v>#N/A</v>
      </c>
      <c r="AW129" s="158" t="e">
        <f aca="false">SUM(AF129:AM129,AP129:AU129)</f>
        <v>#N/A</v>
      </c>
      <c r="AX129" s="131" t="e">
        <f aca="false">SUM(AF129:AU129)</f>
        <v>#N/A</v>
      </c>
      <c r="AY129" s="70" t="e">
        <f aca="false">$AY$7*$J$2*$J$5*$S129</f>
        <v>#N/A</v>
      </c>
      <c r="AZ129" s="70" t="e">
        <f aca="false">$AY$7*$J$3*$J$5*$T129</f>
        <v>#N/A</v>
      </c>
      <c r="BA129" s="70" t="e">
        <f aca="false">$BA$7*$J$2*$J$5*$S129</f>
        <v>#N/A</v>
      </c>
      <c r="BB129" s="70" t="e">
        <f aca="false">$BA$7*$J$3*$J$5*$T129</f>
        <v>#N/A</v>
      </c>
      <c r="BC129" s="70" t="e">
        <f aca="false">$BC$7*$J$2*$J$5*$S129</f>
        <v>#N/A</v>
      </c>
      <c r="BD129" s="70" t="e">
        <f aca="false">$BC$7*$J$3*$J$5*$T129</f>
        <v>#N/A</v>
      </c>
      <c r="BE129" s="70" t="e">
        <f aca="false">$BE$7*$J$2*$J$5*$S129</f>
        <v>#N/A</v>
      </c>
      <c r="BF129" s="70" t="e">
        <f aca="false">$BE$7*$J$3*$J$5*$T129</f>
        <v>#N/A</v>
      </c>
      <c r="BG129" s="70" t="e">
        <f aca="false">$BG$7*$J$2*$J$5*$S129</f>
        <v>#N/A</v>
      </c>
      <c r="BH129" s="70" t="e">
        <f aca="false">$BG$7*$J$3*$J$5*$T129</f>
        <v>#N/A</v>
      </c>
      <c r="BI129" s="70" t="e">
        <f aca="false">$BI$7*$J$2*$J$5*$S129</f>
        <v>#N/A</v>
      </c>
      <c r="BJ129" s="70" t="e">
        <f aca="false">$BI$7*$J$3*$J$5*$T129</f>
        <v>#N/A</v>
      </c>
      <c r="BK129" s="70" t="e">
        <f aca="false">$BK$7*$J$2*$J$5*$S129</f>
        <v>#N/A</v>
      </c>
      <c r="BL129" s="70" t="e">
        <f aca="false">$BK$7*$J$3*$J$5*$T129</f>
        <v>#N/A</v>
      </c>
      <c r="BM129" s="70" t="e">
        <f aca="false">$BM$7*$J$2*$J$5*$S129</f>
        <v>#N/A</v>
      </c>
      <c r="BN129" s="70" t="e">
        <f aca="false">$BM$7*$J$3*$J$5*$T129</f>
        <v>#N/A</v>
      </c>
      <c r="BO129" s="70" t="e">
        <f aca="false">$BO$7*$J$2*$J$5*$S129</f>
        <v>#N/A</v>
      </c>
      <c r="BP129" s="70" t="e">
        <f aca="false">$BO$7*$J$3*$J$5*$T129</f>
        <v>#N/A</v>
      </c>
      <c r="BQ129" s="70" t="e">
        <f aca="false">$BQ$7*$J$2*$J$5*$S129</f>
        <v>#N/A</v>
      </c>
      <c r="BR129" s="70" t="e">
        <f aca="false">$BQ$7*$J$3*$J$5*$T129</f>
        <v>#N/A</v>
      </c>
      <c r="BS129" s="70" t="e">
        <f aca="false">$BS$7*$J$2*$J$5*$S129</f>
        <v>#N/A</v>
      </c>
      <c r="BT129" s="70" t="e">
        <f aca="false">$BS$7*$J$3*$J$5*$T129</f>
        <v>#N/A</v>
      </c>
      <c r="BU129" s="70" t="e">
        <f aca="false">$BU$7*$J$2*$J$5*$S129</f>
        <v>#N/A</v>
      </c>
      <c r="BV129" s="70" t="e">
        <f aca="false">$BU$7*$J$3*$J$5*$T129</f>
        <v>#N/A</v>
      </c>
      <c r="BW129" s="382" t="e">
        <f aca="false">SUM(AY129:BF129,BI129:BL129)</f>
        <v>#N/A</v>
      </c>
      <c r="BX129" s="383" t="e">
        <f aca="false">SUM(AY129:BF129,BI129:BL129,BS129:BV129)</f>
        <v>#N/A</v>
      </c>
      <c r="BY129" s="25" t="e">
        <f aca="false">SUM(AY129:BV129)</f>
        <v>#N/A</v>
      </c>
      <c r="BZ129" s="70" t="e">
        <f aca="false">$BZ$7*$J$2*$J$5*$N129</f>
        <v>#N/A</v>
      </c>
      <c r="CA129" s="70" t="e">
        <f aca="false">$BZ$7*$J$3*$J$5*$O129</f>
        <v>#N/A</v>
      </c>
      <c r="CB129" s="70" t="e">
        <f aca="false">$CB$7*$J$2*$J$5*$N129</f>
        <v>#N/A</v>
      </c>
      <c r="CC129" s="70" t="e">
        <f aca="false">$CB$7*$J$3*$J$5*$O129</f>
        <v>#N/A</v>
      </c>
      <c r="CD129" s="70" t="e">
        <f aca="false">$CD$7*$J$2*$J$5*$N129</f>
        <v>#N/A</v>
      </c>
      <c r="CE129" s="70" t="e">
        <f aca="false">$CD$7*$J$3*$J$5*$O129</f>
        <v>#N/A</v>
      </c>
      <c r="CF129" s="131" t="e">
        <f aca="false">SUM(BZ129:CA129)</f>
        <v>#N/A</v>
      </c>
      <c r="CG129" s="383" t="e">
        <f aca="false">SUM(BZ129:CC129)</f>
        <v>#N/A</v>
      </c>
      <c r="CH129" s="131" t="e">
        <f aca="false">SUM(BZ129:CE129)</f>
        <v>#N/A</v>
      </c>
      <c r="CI129" s="70" t="e">
        <f aca="false">$CI$7*$J$2*$J$5*$AB129</f>
        <v>#N/A</v>
      </c>
      <c r="CJ129" s="70" t="e">
        <f aca="false">$CI$7*$J$3*$J$5*$AC129</f>
        <v>#N/A</v>
      </c>
      <c r="CK129" s="70" t="e">
        <f aca="false">$CK$7*$J$2*$J$5*$AB129</f>
        <v>#N/A</v>
      </c>
      <c r="CL129" s="70" t="e">
        <f aca="false">$CK$7*$J$3*$J$5*$AC129</f>
        <v>#N/A</v>
      </c>
      <c r="CM129" s="70" t="e">
        <f aca="false">$CM$7*$J$2*$J$5*$AB129</f>
        <v>#N/A</v>
      </c>
      <c r="CN129" s="70" t="e">
        <f aca="false">$CM$7*$J$3*$J$5*$AC129</f>
        <v>#N/A</v>
      </c>
      <c r="CO129" s="70" t="e">
        <f aca="false">$CO$7*$J$2*$J$5*$AB129</f>
        <v>#N/A</v>
      </c>
      <c r="CP129" s="70" t="e">
        <f aca="false">$CO$7*$J$3*$J$5*$AC129</f>
        <v>#N/A</v>
      </c>
      <c r="CQ129" s="70" t="e">
        <f aca="false">$CQ$7*$J$2*$J$5*$AB129</f>
        <v>#N/A</v>
      </c>
      <c r="CR129" s="70" t="e">
        <f aca="false">$CQ$7*$J$3*$J$5*$AC129</f>
        <v>#N/A</v>
      </c>
      <c r="CS129" s="70" t="e">
        <f aca="false">$CS$7*$J$2*$J$5*$AB129</f>
        <v>#N/A</v>
      </c>
      <c r="CT129" s="70" t="e">
        <f aca="false">$CS$7*$J$3*$J$5*$AC129</f>
        <v>#N/A</v>
      </c>
      <c r="CU129" s="70" t="e">
        <f aca="false">$CU$7*$J$2*$J$5*$AB129</f>
        <v>#N/A</v>
      </c>
      <c r="CV129" s="70" t="e">
        <f aca="false">$CU$7*$J$3*$J$5*$AC129</f>
        <v>#N/A</v>
      </c>
      <c r="CW129" s="70" t="e">
        <f aca="false">$CW$7*$J$2*$J$5*$AB129</f>
        <v>#N/A</v>
      </c>
      <c r="CX129" s="70" t="e">
        <f aca="false">$CW$7*$J$3*$J$5*$AC129</f>
        <v>#N/A</v>
      </c>
      <c r="CY129" s="70" t="e">
        <f aca="false">$CY$7*$J$2*$J$5*$AB129</f>
        <v>#N/A</v>
      </c>
      <c r="CZ129" s="70" t="e">
        <f aca="false">$CY$7*$J$3*$J$5*$AC129</f>
        <v>#N/A</v>
      </c>
      <c r="DA129" s="70" t="e">
        <f aca="false">$DA$7*$J$2*$J$5*$AB129</f>
        <v>#N/A</v>
      </c>
      <c r="DB129" s="70" t="e">
        <f aca="false">$DA$7*$J$3*$J$5*$AC129</f>
        <v>#N/A</v>
      </c>
      <c r="DC129" s="70"/>
      <c r="DD129" s="70"/>
      <c r="DE129" s="70" t="e">
        <f aca="false">$DF$7*$J$2*$J$5*$AB129</f>
        <v>#N/A</v>
      </c>
      <c r="DF129" s="70" t="e">
        <f aca="false">$DF$7*$J$3*$J$5*$AC129</f>
        <v>#N/A</v>
      </c>
      <c r="DG129" s="70" t="e">
        <f aca="false">$DG$7*$J$2*$J$5*$AB129</f>
        <v>#N/A</v>
      </c>
      <c r="DH129" s="70" t="e">
        <f aca="false">$DG$7*$J$3*$J$5*$AC129</f>
        <v>#N/A</v>
      </c>
      <c r="DI129" s="70" t="e">
        <f aca="false">$DI$7*$J$2*$J$5*$AB129</f>
        <v>#N/A</v>
      </c>
      <c r="DJ129" s="70" t="e">
        <f aca="false">$DI$7*$J$3*$J$5*$AC129</f>
        <v>#N/A</v>
      </c>
      <c r="DK129" s="70" t="e">
        <f aca="false">$DK$7*$J$2*$J$5*$AB129</f>
        <v>#N/A</v>
      </c>
      <c r="DL129" s="70" t="e">
        <f aca="false">$DK$7*$J$3*$J$5*$AC129</f>
        <v>#N/A</v>
      </c>
      <c r="DM129" s="70" t="e">
        <f aca="false">$DM$7*$J$2*$J$5*$AB129</f>
        <v>#N/A</v>
      </c>
      <c r="DN129" s="70" t="e">
        <f aca="false">$DM$7*$J$3*$J$5*$AC129</f>
        <v>#N/A</v>
      </c>
      <c r="DO129" s="70" t="e">
        <f aca="false">$DO$7*$J$2*$J$5*$AB129</f>
        <v>#N/A</v>
      </c>
      <c r="DP129" s="70" t="e">
        <f aca="false">$DO$7*$J$3*$J$5*$AC129</f>
        <v>#N/A</v>
      </c>
      <c r="DQ129" s="70" t="e">
        <f aca="false">$DQ$7*$J$2*$J$5*$AB129</f>
        <v>#N/A</v>
      </c>
      <c r="DR129" s="70" t="e">
        <f aca="false">$DQ$7*$J$3*$J$5*$AC129</f>
        <v>#N/A</v>
      </c>
      <c r="DS129" s="131" t="e">
        <f aca="false">SUM(CI129:CR129,CW129:CX129,DG129:DH129)</f>
        <v>#N/A</v>
      </c>
      <c r="DT129" s="25" t="e">
        <f aca="false">SUM(CI129:CZ129,DC129:DL129)</f>
        <v>#N/A</v>
      </c>
      <c r="DU129" s="131" t="e">
        <f aca="false">SUM(CI129:DR129)</f>
        <v>#N/A</v>
      </c>
      <c r="DZ129" s="70" t="e">
        <f aca="false">$DZ$7*$J$2*$J$5*$AB129</f>
        <v>#N/A</v>
      </c>
      <c r="EA129" s="70" t="e">
        <f aca="false">$DZ$7*$J$3*$J$5*$AC129</f>
        <v>#N/A</v>
      </c>
      <c r="EB129" s="70" t="e">
        <f aca="false">$EB$7*$J$2*$J$5*$AB129</f>
        <v>#N/A</v>
      </c>
      <c r="EC129" s="70" t="e">
        <f aca="false">$EB$7*$J$3*$J$5*$AC129</f>
        <v>#N/A</v>
      </c>
      <c r="ED129" s="70" t="e">
        <f aca="false">$ED$7*$J$2*$J$5*$AB129</f>
        <v>#N/A</v>
      </c>
      <c r="EE129" s="70" t="e">
        <f aca="false">$ED$7*$J$3*$J$5*$AC129</f>
        <v>#N/A</v>
      </c>
      <c r="EF129" s="70" t="e">
        <f aca="false">$EF$7*$J$2*$J$5*$AB129</f>
        <v>#N/A</v>
      </c>
      <c r="EG129" s="70" t="e">
        <f aca="false">$EF$7*$J$3*$J$5*$AC129</f>
        <v>#N/A</v>
      </c>
      <c r="EH129" s="70" t="e">
        <f aca="false">$EH$7*$J$2*$J$5*$AB129</f>
        <v>#N/A</v>
      </c>
      <c r="EI129" s="70" t="e">
        <f aca="false">$EH$7*$J$3*$J$5*$AC129</f>
        <v>#N/A</v>
      </c>
      <c r="EJ129" s="70" t="e">
        <f aca="false">$EJ$7*$J$2*$J$5*$AB129</f>
        <v>#N/A</v>
      </c>
      <c r="EK129" s="70" t="e">
        <f aca="false">$EJ$7*$J$3*$J$5*$AC129</f>
        <v>#N/A</v>
      </c>
      <c r="EL129" s="70" t="e">
        <f aca="false">$EL$7*$J$2*$J$5*$AB129</f>
        <v>#N/A</v>
      </c>
      <c r="EM129" s="70" t="e">
        <f aca="false">$EL$7*$J$3*$J$5*$AC129</f>
        <v>#N/A</v>
      </c>
      <c r="EN129" s="131" t="e">
        <f aca="false">SUM(EB129:EC129)</f>
        <v>#N/A</v>
      </c>
      <c r="EO129" s="25" t="e">
        <f aca="false">SUM(EB129:EE129,EJ129:EM129)</f>
        <v>#N/A</v>
      </c>
      <c r="EP129" s="25" t="e">
        <f aca="false">SUM(DZ129:EM129)</f>
        <v>#N/A</v>
      </c>
    </row>
    <row r="130" customFormat="false" ht="11.25" hidden="false" customHeight="false" outlineLevel="0" collapsed="false">
      <c r="A130" s="51" t="e">
        <f aca="false">VLOOKUP($D130,Curves!$A$2:$I$1700,9)</f>
        <v>#N/A</v>
      </c>
      <c r="B130" s="83" t="e">
        <f aca="false">(1+($A130/2))^(-2*($D130-$A$1)/365.25)</f>
        <v>#N/A</v>
      </c>
      <c r="C130" s="83" t="n">
        <f aca="false">D131-D130</f>
        <v>31</v>
      </c>
      <c r="D130" s="374" t="n">
        <v>40603</v>
      </c>
      <c r="E130" s="375" t="e">
        <f aca="false">VLOOKUP($D130,Curves!$A$2:$H$1700,2)*$B130</f>
        <v>#N/A</v>
      </c>
      <c r="F130" s="51" t="e">
        <f aca="false">VLOOKUP($D130,Curves!$A$2:$H$1700,3)*$B130</f>
        <v>#N/A</v>
      </c>
      <c r="G130" s="51" t="e">
        <f aca="false">VLOOKUP($D130,Curves!$A$2:$H$1700,7)*$B130</f>
        <v>#N/A</v>
      </c>
      <c r="H130" s="51" t="e">
        <f aca="false">VLOOKUP($D130,Curves!$A$2:$H$1700,5)*$B130</f>
        <v>#N/A</v>
      </c>
      <c r="I130" s="51" t="e">
        <f aca="false">VLOOKUP($D130,Curves!$A$2:$H$1700,4)*$B130</f>
        <v>#N/A</v>
      </c>
      <c r="J130" s="376" t="e">
        <f aca="false">VLOOKUP($D130,Curves!$A$2:$H$1700,8)*$B130</f>
        <v>#N/A</v>
      </c>
      <c r="K130" s="51" t="e">
        <f aca="false">($E130+$I130)*$J$5+$J$4</f>
        <v>#N/A</v>
      </c>
      <c r="L130" s="377" t="e">
        <f aca="false">VLOOKUP($D130,Curves!$N$2:$T$2600,2)*$B130</f>
        <v>#N/A</v>
      </c>
      <c r="M130" s="241" t="e">
        <f aca="false">VLOOKUP($D130,Curves!$N$2:$T$2600,3)*$B130</f>
        <v>#N/A</v>
      </c>
      <c r="N130" s="378" t="e">
        <f aca="false">IF($K130&lt;$L130,1,0)</f>
        <v>#N/A</v>
      </c>
      <c r="O130" s="379" t="e">
        <f aca="false">IF($K130&lt;$M130,1,0)</f>
        <v>#N/A</v>
      </c>
      <c r="P130" s="375" t="e">
        <f aca="false">($E130+J130)*$J$5+$J$4</f>
        <v>#N/A</v>
      </c>
      <c r="Q130" s="377" t="e">
        <f aca="false">VLOOKUP($D130,Curves!$N$2:$T$2600,4)*$B130</f>
        <v>#N/A</v>
      </c>
      <c r="R130" s="241" t="e">
        <f aca="false">VLOOKUP($D130,Curves!$N$2:$T$2600,5)*$B130</f>
        <v>#N/A</v>
      </c>
      <c r="S130" s="378" t="e">
        <f aca="false">IF($P130&lt;$Q130,1,0)</f>
        <v>#N/A</v>
      </c>
      <c r="T130" s="379" t="e">
        <f aca="false">IF($P130&lt;$R130,1,0)</f>
        <v>#N/A</v>
      </c>
      <c r="U130" s="380" t="e">
        <f aca="false">($E130+G130)*$J$5+$J$4</f>
        <v>#N/A</v>
      </c>
      <c r="V130" s="380" t="e">
        <f aca="false">($E130+H130)*$J$5+$J$4</f>
        <v>#N/A</v>
      </c>
      <c r="W130" s="380" t="e">
        <f aca="false">($E130+I130)*$J$5+$J$4</f>
        <v>#N/A</v>
      </c>
      <c r="X130" s="269" t="e">
        <f aca="false">VLOOKUP($D130,[5]CurveFetch!$D$8:$S$13000,16,0)*$B130</f>
        <v>#N/A</v>
      </c>
      <c r="Y130" s="241" t="e">
        <f aca="false">VLOOKUP($D130,Curves!$N$2:$T$2600,7)*$B130</f>
        <v>#N/A</v>
      </c>
      <c r="Z130" s="381" t="e">
        <f aca="false">IF($U130&lt;$X130,1,0)</f>
        <v>#N/A</v>
      </c>
      <c r="AA130" s="378" t="e">
        <f aca="false">IF($U130&lt;$Y130,1,0)</f>
        <v>#N/A</v>
      </c>
      <c r="AB130" s="378" t="e">
        <f aca="false">IF($V130&lt;$X130,1,0)</f>
        <v>#N/A</v>
      </c>
      <c r="AC130" s="378" t="e">
        <f aca="false">IF($V130&lt;$X130,1,0)</f>
        <v>#N/A</v>
      </c>
      <c r="AD130" s="378" t="e">
        <f aca="false">IF($W130&lt;$X130,1,0)</f>
        <v>#N/A</v>
      </c>
      <c r="AE130" s="379" t="e">
        <f aca="false">IF($W130&lt;$Y130,1,0)</f>
        <v>#N/A</v>
      </c>
      <c r="AF130" s="70" t="e">
        <f aca="false">$AF$7*$J$2*$J$5*$N130</f>
        <v>#N/A</v>
      </c>
      <c r="AG130" s="70" t="e">
        <f aca="false">$AF$7*$J$2*$J$5*$O130</f>
        <v>#N/A</v>
      </c>
      <c r="AH130" s="70" t="e">
        <f aca="false">$AH$7*$J$2*$J$5*$N130</f>
        <v>#N/A</v>
      </c>
      <c r="AI130" s="70" t="e">
        <f aca="false">$AH$7*$J$2*$J$5*$O130</f>
        <v>#N/A</v>
      </c>
      <c r="AJ130" s="70" t="e">
        <f aca="false">$AJ$7*$J$2*$J$5*$N130</f>
        <v>#N/A</v>
      </c>
      <c r="AK130" s="70" t="e">
        <f aca="false">$AJ$7*$J$2*$J$5*$O130</f>
        <v>#N/A</v>
      </c>
      <c r="AL130" s="70" t="e">
        <f aca="false">$AL$7*$J$2*$J$5*$N130</f>
        <v>#N/A</v>
      </c>
      <c r="AM130" s="70" t="e">
        <f aca="false">$AL$7*$J$3*$J$5*$O130</f>
        <v>#N/A</v>
      </c>
      <c r="AN130" s="70" t="e">
        <f aca="false">$AN$7*$J$2*$J$5*$N130</f>
        <v>#N/A</v>
      </c>
      <c r="AO130" s="70" t="e">
        <f aca="false">$AN$7*$J$3*$J$5*$O130</f>
        <v>#N/A</v>
      </c>
      <c r="AP130" s="70" t="e">
        <f aca="false">$AP$7*$J$2*$J$5*$N130</f>
        <v>#N/A</v>
      </c>
      <c r="AQ130" s="70" t="e">
        <f aca="false">$AN$7*$J$3*$J$5*$O130</f>
        <v>#N/A</v>
      </c>
      <c r="AR130" s="70" t="e">
        <f aca="false">$AR$7*$J$2*$J$5*$N130</f>
        <v>#N/A</v>
      </c>
      <c r="AS130" s="70" t="e">
        <f aca="false">$AR$7*$J$3*$J$5*$O130</f>
        <v>#N/A</v>
      </c>
      <c r="AT130" s="70" t="e">
        <f aca="false">$AT$7*$J$2*$J$5*$N130</f>
        <v>#N/A</v>
      </c>
      <c r="AU130" s="70" t="e">
        <f aca="false">$AT$7*$J$3*$J$5*$O130</f>
        <v>#N/A</v>
      </c>
      <c r="AV130" s="131" t="e">
        <f aca="false">SUM(AF130:AG130,AL130:AM130,AP130:AQ130)</f>
        <v>#N/A</v>
      </c>
      <c r="AW130" s="158" t="e">
        <f aca="false">SUM(AF130:AM130,AP130:AU130)</f>
        <v>#N/A</v>
      </c>
      <c r="AX130" s="131" t="e">
        <f aca="false">SUM(AF130:AU130)</f>
        <v>#N/A</v>
      </c>
      <c r="AY130" s="70" t="e">
        <f aca="false">$AY$7*$J$2*$J$5*$S130</f>
        <v>#N/A</v>
      </c>
      <c r="AZ130" s="70" t="e">
        <f aca="false">$AY$7*$J$3*$J$5*$T130</f>
        <v>#N/A</v>
      </c>
      <c r="BA130" s="70" t="e">
        <f aca="false">$BA$7*$J$2*$J$5*$S130</f>
        <v>#N/A</v>
      </c>
      <c r="BB130" s="70" t="e">
        <f aca="false">$BA$7*$J$3*$J$5*$T130</f>
        <v>#N/A</v>
      </c>
      <c r="BC130" s="70" t="e">
        <f aca="false">$BC$7*$J$2*$J$5*$S130</f>
        <v>#N/A</v>
      </c>
      <c r="BD130" s="70" t="e">
        <f aca="false">$BC$7*$J$3*$J$5*$T130</f>
        <v>#N/A</v>
      </c>
      <c r="BE130" s="70" t="e">
        <f aca="false">$BE$7*$J$2*$J$5*$S130</f>
        <v>#N/A</v>
      </c>
      <c r="BF130" s="70" t="e">
        <f aca="false">$BE$7*$J$3*$J$5*$T130</f>
        <v>#N/A</v>
      </c>
      <c r="BG130" s="70" t="e">
        <f aca="false">$BG$7*$J$2*$J$5*$S130</f>
        <v>#N/A</v>
      </c>
      <c r="BH130" s="70" t="e">
        <f aca="false">$BG$7*$J$3*$J$5*$T130</f>
        <v>#N/A</v>
      </c>
      <c r="BI130" s="70" t="e">
        <f aca="false">$BI$7*$J$2*$J$5*$S130</f>
        <v>#N/A</v>
      </c>
      <c r="BJ130" s="70" t="e">
        <f aca="false">$BI$7*$J$3*$J$5*$T130</f>
        <v>#N/A</v>
      </c>
      <c r="BK130" s="70" t="e">
        <f aca="false">$BK$7*$J$2*$J$5*$S130</f>
        <v>#N/A</v>
      </c>
      <c r="BL130" s="70" t="e">
        <f aca="false">$BK$7*$J$3*$J$5*$T130</f>
        <v>#N/A</v>
      </c>
      <c r="BM130" s="70" t="e">
        <f aca="false">$BM$7*$J$2*$J$5*$S130</f>
        <v>#N/A</v>
      </c>
      <c r="BN130" s="70" t="e">
        <f aca="false">$BM$7*$J$3*$J$5*$T130</f>
        <v>#N/A</v>
      </c>
      <c r="BO130" s="70" t="e">
        <f aca="false">$BO$7*$J$2*$J$5*$S130</f>
        <v>#N/A</v>
      </c>
      <c r="BP130" s="70" t="e">
        <f aca="false">$BO$7*$J$3*$J$5*$T130</f>
        <v>#N/A</v>
      </c>
      <c r="BQ130" s="70" t="e">
        <f aca="false">$BQ$7*$J$2*$J$5*$S130</f>
        <v>#N/A</v>
      </c>
      <c r="BR130" s="70" t="e">
        <f aca="false">$BQ$7*$J$3*$J$5*$T130</f>
        <v>#N/A</v>
      </c>
      <c r="BS130" s="70" t="e">
        <f aca="false">$BS$7*$J$2*$J$5*$S130</f>
        <v>#N/A</v>
      </c>
      <c r="BT130" s="70" t="e">
        <f aca="false">$BS$7*$J$3*$J$5*$T130</f>
        <v>#N/A</v>
      </c>
      <c r="BU130" s="70" t="e">
        <f aca="false">$BU$7*$J$2*$J$5*$S130</f>
        <v>#N/A</v>
      </c>
      <c r="BV130" s="70" t="e">
        <f aca="false">$BU$7*$J$3*$J$5*$T130</f>
        <v>#N/A</v>
      </c>
      <c r="BW130" s="382" t="e">
        <f aca="false">SUM(AY130:BF130,BI130:BL130)</f>
        <v>#N/A</v>
      </c>
      <c r="BX130" s="383" t="e">
        <f aca="false">SUM(AY130:BF130,BI130:BL130,BS130:BV130)</f>
        <v>#N/A</v>
      </c>
      <c r="BY130" s="25" t="e">
        <f aca="false">SUM(AY130:BV130)</f>
        <v>#N/A</v>
      </c>
      <c r="BZ130" s="70" t="e">
        <f aca="false">$BZ$7*$J$2*$J$5*$N130</f>
        <v>#N/A</v>
      </c>
      <c r="CA130" s="70" t="e">
        <f aca="false">$BZ$7*$J$3*$J$5*$O130</f>
        <v>#N/A</v>
      </c>
      <c r="CB130" s="70" t="e">
        <f aca="false">$CB$7*$J$2*$J$5*$N130</f>
        <v>#N/A</v>
      </c>
      <c r="CC130" s="70" t="e">
        <f aca="false">$CB$7*$J$3*$J$5*$O130</f>
        <v>#N/A</v>
      </c>
      <c r="CD130" s="70" t="e">
        <f aca="false">$CD$7*$J$2*$J$5*$N130</f>
        <v>#N/A</v>
      </c>
      <c r="CE130" s="70" t="e">
        <f aca="false">$CD$7*$J$3*$J$5*$O130</f>
        <v>#N/A</v>
      </c>
      <c r="CF130" s="131" t="e">
        <f aca="false">SUM(BZ130:CA130)</f>
        <v>#N/A</v>
      </c>
      <c r="CG130" s="383" t="e">
        <f aca="false">SUM(BZ130:CC130)</f>
        <v>#N/A</v>
      </c>
      <c r="CH130" s="131" t="e">
        <f aca="false">SUM(BZ130:CE130)</f>
        <v>#N/A</v>
      </c>
      <c r="CI130" s="70" t="e">
        <f aca="false">$CI$7*$J$2*$J$5*$AB130</f>
        <v>#N/A</v>
      </c>
      <c r="CJ130" s="70" t="e">
        <f aca="false">$CI$7*$J$3*$J$5*$AC130</f>
        <v>#N/A</v>
      </c>
      <c r="CK130" s="70" t="e">
        <f aca="false">$CK$7*$J$2*$J$5*$AB130</f>
        <v>#N/A</v>
      </c>
      <c r="CL130" s="70" t="e">
        <f aca="false">$CK$7*$J$3*$J$5*$AC130</f>
        <v>#N/A</v>
      </c>
      <c r="CM130" s="70" t="e">
        <f aca="false">$CM$7*$J$2*$J$5*$AB130</f>
        <v>#N/A</v>
      </c>
      <c r="CN130" s="70" t="e">
        <f aca="false">$CM$7*$J$3*$J$5*$AC130</f>
        <v>#N/A</v>
      </c>
      <c r="CO130" s="70" t="e">
        <f aca="false">$CO$7*$J$2*$J$5*$AB130</f>
        <v>#N/A</v>
      </c>
      <c r="CP130" s="70" t="e">
        <f aca="false">$CO$7*$J$3*$J$5*$AC130</f>
        <v>#N/A</v>
      </c>
      <c r="CQ130" s="70" t="e">
        <f aca="false">$CQ$7*$J$2*$J$5*$AB130</f>
        <v>#N/A</v>
      </c>
      <c r="CR130" s="70" t="e">
        <f aca="false">$CQ$7*$J$3*$J$5*$AC130</f>
        <v>#N/A</v>
      </c>
      <c r="CS130" s="70" t="e">
        <f aca="false">$CS$7*$J$2*$J$5*$AB130</f>
        <v>#N/A</v>
      </c>
      <c r="CT130" s="70" t="e">
        <f aca="false">$CS$7*$J$3*$J$5*$AC130</f>
        <v>#N/A</v>
      </c>
      <c r="CU130" s="70" t="e">
        <f aca="false">$CU$7*$J$2*$J$5*$AB130</f>
        <v>#N/A</v>
      </c>
      <c r="CV130" s="70" t="e">
        <f aca="false">$CU$7*$J$3*$J$5*$AC130</f>
        <v>#N/A</v>
      </c>
      <c r="CW130" s="70" t="e">
        <f aca="false">$CW$7*$J$2*$J$5*$AB130</f>
        <v>#N/A</v>
      </c>
      <c r="CX130" s="70" t="e">
        <f aca="false">$CW$7*$J$3*$J$5*$AC130</f>
        <v>#N/A</v>
      </c>
      <c r="CY130" s="70" t="e">
        <f aca="false">$CY$7*$J$2*$J$5*$AB130</f>
        <v>#N/A</v>
      </c>
      <c r="CZ130" s="70" t="e">
        <f aca="false">$CY$7*$J$3*$J$5*$AC130</f>
        <v>#N/A</v>
      </c>
      <c r="DA130" s="70" t="e">
        <f aca="false">$DA$7*$J$2*$J$5*$AB130</f>
        <v>#N/A</v>
      </c>
      <c r="DB130" s="70" t="e">
        <f aca="false">$DA$7*$J$3*$J$5*$AC130</f>
        <v>#N/A</v>
      </c>
      <c r="DC130" s="70"/>
      <c r="DD130" s="70"/>
      <c r="DE130" s="70" t="e">
        <f aca="false">$DF$7*$J$2*$J$5*$AB130</f>
        <v>#N/A</v>
      </c>
      <c r="DF130" s="70" t="e">
        <f aca="false">$DF$7*$J$3*$J$5*$AC130</f>
        <v>#N/A</v>
      </c>
      <c r="DG130" s="70" t="e">
        <f aca="false">$DG$7*$J$2*$J$5*$AB130</f>
        <v>#N/A</v>
      </c>
      <c r="DH130" s="70" t="e">
        <f aca="false">$DG$7*$J$3*$J$5*$AC130</f>
        <v>#N/A</v>
      </c>
      <c r="DI130" s="70" t="e">
        <f aca="false">$DI$7*$J$2*$J$5*$AB130</f>
        <v>#N/A</v>
      </c>
      <c r="DJ130" s="70" t="e">
        <f aca="false">$DI$7*$J$3*$J$5*$AC130</f>
        <v>#N/A</v>
      </c>
      <c r="DK130" s="70" t="e">
        <f aca="false">$DK$7*$J$2*$J$5*$AB130</f>
        <v>#N/A</v>
      </c>
      <c r="DL130" s="70" t="e">
        <f aca="false">$DK$7*$J$3*$J$5*$AC130</f>
        <v>#N/A</v>
      </c>
      <c r="DM130" s="70" t="e">
        <f aca="false">$DM$7*$J$2*$J$5*$AB130</f>
        <v>#N/A</v>
      </c>
      <c r="DN130" s="70" t="e">
        <f aca="false">$DM$7*$J$3*$J$5*$AC130</f>
        <v>#N/A</v>
      </c>
      <c r="DO130" s="70" t="e">
        <f aca="false">$DO$7*$J$2*$J$5*$AB130</f>
        <v>#N/A</v>
      </c>
      <c r="DP130" s="70" t="e">
        <f aca="false">$DO$7*$J$3*$J$5*$AC130</f>
        <v>#N/A</v>
      </c>
      <c r="DQ130" s="70" t="e">
        <f aca="false">$DQ$7*$J$2*$J$5*$AB130</f>
        <v>#N/A</v>
      </c>
      <c r="DR130" s="70" t="e">
        <f aca="false">$DQ$7*$J$3*$J$5*$AC130</f>
        <v>#N/A</v>
      </c>
      <c r="DS130" s="131" t="e">
        <f aca="false">SUM(CI130:CR130,CW130:CX130,DG130:DH130)</f>
        <v>#N/A</v>
      </c>
      <c r="DT130" s="25" t="e">
        <f aca="false">SUM(CI130:CZ130,DC130:DL130)</f>
        <v>#N/A</v>
      </c>
      <c r="DU130" s="131" t="e">
        <f aca="false">SUM(CI130:DR130)</f>
        <v>#N/A</v>
      </c>
      <c r="DZ130" s="70" t="e">
        <f aca="false">$DZ$7*$J$2*$J$5*$AB130</f>
        <v>#N/A</v>
      </c>
      <c r="EA130" s="70" t="e">
        <f aca="false">$DZ$7*$J$3*$J$5*$AC130</f>
        <v>#N/A</v>
      </c>
      <c r="EB130" s="70" t="e">
        <f aca="false">$EB$7*$J$2*$J$5*$AB130</f>
        <v>#N/A</v>
      </c>
      <c r="EC130" s="70" t="e">
        <f aca="false">$EB$7*$J$3*$J$5*$AC130</f>
        <v>#N/A</v>
      </c>
      <c r="ED130" s="70" t="e">
        <f aca="false">$ED$7*$J$2*$J$5*$AB130</f>
        <v>#N/A</v>
      </c>
      <c r="EE130" s="70" t="e">
        <f aca="false">$ED$7*$J$3*$J$5*$AC130</f>
        <v>#N/A</v>
      </c>
      <c r="EF130" s="70" t="e">
        <f aca="false">$EF$7*$J$2*$J$5*$AB130</f>
        <v>#N/A</v>
      </c>
      <c r="EG130" s="70" t="e">
        <f aca="false">$EF$7*$J$3*$J$5*$AC130</f>
        <v>#N/A</v>
      </c>
      <c r="EH130" s="70" t="e">
        <f aca="false">$EH$7*$J$2*$J$5*$AB130</f>
        <v>#N/A</v>
      </c>
      <c r="EI130" s="70" t="e">
        <f aca="false">$EH$7*$J$3*$J$5*$AC130</f>
        <v>#N/A</v>
      </c>
      <c r="EJ130" s="70" t="e">
        <f aca="false">$EJ$7*$J$2*$J$5*$AB130</f>
        <v>#N/A</v>
      </c>
      <c r="EK130" s="70" t="e">
        <f aca="false">$EJ$7*$J$3*$J$5*$AC130</f>
        <v>#N/A</v>
      </c>
      <c r="EL130" s="70" t="e">
        <f aca="false">$EL$7*$J$2*$J$5*$AB130</f>
        <v>#N/A</v>
      </c>
      <c r="EM130" s="70" t="e">
        <f aca="false">$EL$7*$J$3*$J$5*$AC130</f>
        <v>#N/A</v>
      </c>
      <c r="EN130" s="131" t="e">
        <f aca="false">SUM(EB130:EC130)</f>
        <v>#N/A</v>
      </c>
      <c r="EO130" s="25" t="e">
        <f aca="false">SUM(EB130:EE130,EJ130:EM130)</f>
        <v>#N/A</v>
      </c>
      <c r="EP130" s="25" t="e">
        <f aca="false">SUM(DZ130:EM130)</f>
        <v>#N/A</v>
      </c>
    </row>
    <row r="131" customFormat="false" ht="11.25" hidden="false" customHeight="false" outlineLevel="0" collapsed="false">
      <c r="A131" s="51" t="e">
        <f aca="false">VLOOKUP($D131,Curves!$A$2:$I$1700,9)</f>
        <v>#N/A</v>
      </c>
      <c r="B131" s="83" t="e">
        <f aca="false">(1+($A131/2))^(-2*($D131-$A$1)/365.25)</f>
        <v>#N/A</v>
      </c>
      <c r="C131" s="83" t="n">
        <f aca="false">D132-D131</f>
        <v>30</v>
      </c>
      <c r="D131" s="374" t="n">
        <v>40634</v>
      </c>
      <c r="E131" s="375" t="e">
        <f aca="false">VLOOKUP($D131,Curves!$A$2:$H$1700,2)*$B131</f>
        <v>#N/A</v>
      </c>
      <c r="F131" s="51" t="e">
        <f aca="false">VLOOKUP($D131,Curves!$A$2:$H$1700,3)*$B131</f>
        <v>#N/A</v>
      </c>
      <c r="G131" s="51" t="e">
        <f aca="false">VLOOKUP($D131,Curves!$A$2:$H$1700,7)*$B131</f>
        <v>#N/A</v>
      </c>
      <c r="H131" s="51" t="e">
        <f aca="false">VLOOKUP($D131,Curves!$A$2:$H$1700,5)*$B131</f>
        <v>#N/A</v>
      </c>
      <c r="I131" s="51" t="e">
        <f aca="false">VLOOKUP($D131,Curves!$A$2:$H$1700,4)*$B131</f>
        <v>#N/A</v>
      </c>
      <c r="J131" s="376" t="e">
        <f aca="false">VLOOKUP($D131,Curves!$A$2:$H$1700,8)*$B131</f>
        <v>#N/A</v>
      </c>
      <c r="K131" s="51" t="e">
        <f aca="false">($E131+$I131)*$J$5+$J$4</f>
        <v>#N/A</v>
      </c>
      <c r="L131" s="377" t="e">
        <f aca="false">VLOOKUP($D131,Curves!$N$2:$T$2600,2)*$B131</f>
        <v>#N/A</v>
      </c>
      <c r="M131" s="241" t="e">
        <f aca="false">VLOOKUP($D131,Curves!$N$2:$T$2600,3)*$B131</f>
        <v>#N/A</v>
      </c>
      <c r="N131" s="378" t="e">
        <f aca="false">IF($K131&lt;$L131,1,0)</f>
        <v>#N/A</v>
      </c>
      <c r="O131" s="379" t="e">
        <f aca="false">IF($K131&lt;$M131,1,0)</f>
        <v>#N/A</v>
      </c>
      <c r="P131" s="375" t="e">
        <f aca="false">($E131+J131)*$J$5+$J$4</f>
        <v>#N/A</v>
      </c>
      <c r="Q131" s="377" t="e">
        <f aca="false">VLOOKUP($D131,Curves!$N$2:$T$2600,4)*$B131</f>
        <v>#N/A</v>
      </c>
      <c r="R131" s="241" t="e">
        <f aca="false">VLOOKUP($D131,Curves!$N$2:$T$2600,5)*$B131</f>
        <v>#N/A</v>
      </c>
      <c r="S131" s="378" t="e">
        <f aca="false">IF($P131&lt;$Q131,1,0)</f>
        <v>#N/A</v>
      </c>
      <c r="T131" s="379" t="e">
        <f aca="false">IF($P131&lt;$R131,1,0)</f>
        <v>#N/A</v>
      </c>
      <c r="U131" s="380" t="e">
        <f aca="false">($E131+G131)*$J$5+$J$4</f>
        <v>#N/A</v>
      </c>
      <c r="V131" s="380" t="e">
        <f aca="false">($E131+H131)*$J$5+$J$4</f>
        <v>#N/A</v>
      </c>
      <c r="W131" s="380" t="e">
        <f aca="false">($E131+I131)*$J$5+$J$4</f>
        <v>#N/A</v>
      </c>
      <c r="X131" s="269" t="e">
        <f aca="false">VLOOKUP($D131,[5]CurveFetch!$D$8:$S$13000,16,0)*$B131</f>
        <v>#N/A</v>
      </c>
      <c r="Y131" s="241" t="e">
        <f aca="false">VLOOKUP($D131,Curves!$N$2:$T$2600,7)*$B131</f>
        <v>#N/A</v>
      </c>
      <c r="Z131" s="381" t="e">
        <f aca="false">IF($U131&lt;$X131,1,0)</f>
        <v>#N/A</v>
      </c>
      <c r="AA131" s="378" t="e">
        <f aca="false">IF($U131&lt;$Y131,1,0)</f>
        <v>#N/A</v>
      </c>
      <c r="AB131" s="378" t="e">
        <f aca="false">IF($V131&lt;$X131,1,0)</f>
        <v>#N/A</v>
      </c>
      <c r="AC131" s="378" t="e">
        <f aca="false">IF($V131&lt;$X131,1,0)</f>
        <v>#N/A</v>
      </c>
      <c r="AD131" s="378" t="e">
        <f aca="false">IF($W131&lt;$X131,1,0)</f>
        <v>#N/A</v>
      </c>
      <c r="AE131" s="379" t="e">
        <f aca="false">IF($W131&lt;$Y131,1,0)</f>
        <v>#N/A</v>
      </c>
      <c r="AF131" s="70" t="e">
        <f aca="false">$AF$7*$J$2*$J$5*$N131</f>
        <v>#N/A</v>
      </c>
      <c r="AG131" s="70" t="e">
        <f aca="false">$AF$7*$J$2*$J$5*$O131</f>
        <v>#N/A</v>
      </c>
      <c r="AH131" s="70" t="e">
        <f aca="false">$AH$7*$J$2*$J$5*$N131</f>
        <v>#N/A</v>
      </c>
      <c r="AI131" s="70" t="e">
        <f aca="false">$AH$7*$J$2*$J$5*$O131</f>
        <v>#N/A</v>
      </c>
      <c r="AJ131" s="70" t="e">
        <f aca="false">$AJ$7*$J$2*$J$5*$N131</f>
        <v>#N/A</v>
      </c>
      <c r="AK131" s="70" t="e">
        <f aca="false">$AJ$7*$J$2*$J$5*$O131</f>
        <v>#N/A</v>
      </c>
      <c r="AL131" s="70" t="e">
        <f aca="false">$AL$7*$J$2*$J$5*$N131</f>
        <v>#N/A</v>
      </c>
      <c r="AM131" s="70" t="e">
        <f aca="false">$AL$7*$J$3*$J$5*$O131</f>
        <v>#N/A</v>
      </c>
      <c r="AN131" s="70" t="e">
        <f aca="false">$AN$7*$J$2*$J$5*$N131</f>
        <v>#N/A</v>
      </c>
      <c r="AO131" s="70" t="e">
        <f aca="false">$AN$7*$J$3*$J$5*$O131</f>
        <v>#N/A</v>
      </c>
      <c r="AP131" s="70" t="e">
        <f aca="false">$AP$7*$J$2*$J$5*$N131</f>
        <v>#N/A</v>
      </c>
      <c r="AQ131" s="70" t="e">
        <f aca="false">$AN$7*$J$3*$J$5*$O131</f>
        <v>#N/A</v>
      </c>
      <c r="AR131" s="70" t="e">
        <f aca="false">$AR$7*$J$2*$J$5*$N131</f>
        <v>#N/A</v>
      </c>
      <c r="AS131" s="70" t="e">
        <f aca="false">$AR$7*$J$3*$J$5*$O131</f>
        <v>#N/A</v>
      </c>
      <c r="AT131" s="70" t="e">
        <f aca="false">$AT$7*$J$2*$J$5*$N131</f>
        <v>#N/A</v>
      </c>
      <c r="AU131" s="70" t="e">
        <f aca="false">$AT$7*$J$3*$J$5*$O131</f>
        <v>#N/A</v>
      </c>
      <c r="AV131" s="131" t="e">
        <f aca="false">SUM(AF131:AG131,AL131:AM131,AP131:AQ131)</f>
        <v>#N/A</v>
      </c>
      <c r="AW131" s="158" t="e">
        <f aca="false">SUM(AF131:AM131,AP131:AU131)</f>
        <v>#N/A</v>
      </c>
      <c r="AX131" s="131" t="e">
        <f aca="false">SUM(AF131:AU131)</f>
        <v>#N/A</v>
      </c>
      <c r="AY131" s="70" t="e">
        <f aca="false">$AY$7*$J$2*$J$5*$S131</f>
        <v>#N/A</v>
      </c>
      <c r="AZ131" s="70" t="e">
        <f aca="false">$AY$7*$J$3*$J$5*$T131</f>
        <v>#N/A</v>
      </c>
      <c r="BA131" s="70" t="e">
        <f aca="false">$BA$7*$J$2*$J$5*$S131</f>
        <v>#N/A</v>
      </c>
      <c r="BB131" s="70" t="e">
        <f aca="false">$BA$7*$J$3*$J$5*$T131</f>
        <v>#N/A</v>
      </c>
      <c r="BC131" s="70" t="e">
        <f aca="false">$BC$7*$J$2*$J$5*$S131</f>
        <v>#N/A</v>
      </c>
      <c r="BD131" s="70" t="e">
        <f aca="false">$BC$7*$J$3*$J$5*$T131</f>
        <v>#N/A</v>
      </c>
      <c r="BE131" s="70" t="e">
        <f aca="false">$BE$7*$J$2*$J$5*$S131</f>
        <v>#N/A</v>
      </c>
      <c r="BF131" s="70" t="e">
        <f aca="false">$BE$7*$J$3*$J$5*$T131</f>
        <v>#N/A</v>
      </c>
      <c r="BG131" s="70" t="e">
        <f aca="false">$BG$7*$J$2*$J$5*$S131</f>
        <v>#N/A</v>
      </c>
      <c r="BH131" s="70" t="e">
        <f aca="false">$BG$7*$J$3*$J$5*$T131</f>
        <v>#N/A</v>
      </c>
      <c r="BI131" s="70" t="e">
        <f aca="false">$BI$7*$J$2*$J$5*$S131</f>
        <v>#N/A</v>
      </c>
      <c r="BJ131" s="70" t="e">
        <f aca="false">$BI$7*$J$3*$J$5*$T131</f>
        <v>#N/A</v>
      </c>
      <c r="BK131" s="70" t="e">
        <f aca="false">$BK$7*$J$2*$J$5*$S131</f>
        <v>#N/A</v>
      </c>
      <c r="BL131" s="70" t="e">
        <f aca="false">$BK$7*$J$3*$J$5*$T131</f>
        <v>#N/A</v>
      </c>
      <c r="BM131" s="70" t="e">
        <f aca="false">$BM$7*$J$2*$J$5*$S131</f>
        <v>#N/A</v>
      </c>
      <c r="BN131" s="70" t="e">
        <f aca="false">$BM$7*$J$3*$J$5*$T131</f>
        <v>#N/A</v>
      </c>
      <c r="BO131" s="70" t="e">
        <f aca="false">$BO$7*$J$2*$J$5*$S131</f>
        <v>#N/A</v>
      </c>
      <c r="BP131" s="70" t="e">
        <f aca="false">$BO$7*$J$3*$J$5*$T131</f>
        <v>#N/A</v>
      </c>
      <c r="BQ131" s="70" t="e">
        <f aca="false">$BQ$7*$J$2*$J$5*$S131</f>
        <v>#N/A</v>
      </c>
      <c r="BR131" s="70" t="e">
        <f aca="false">$BQ$7*$J$3*$J$5*$T131</f>
        <v>#N/A</v>
      </c>
      <c r="BS131" s="70" t="e">
        <f aca="false">$BS$7*$J$2*$J$5*$S131</f>
        <v>#N/A</v>
      </c>
      <c r="BT131" s="70" t="e">
        <f aca="false">$BS$7*$J$3*$J$5*$T131</f>
        <v>#N/A</v>
      </c>
      <c r="BU131" s="70" t="e">
        <f aca="false">$BU$7*$J$2*$J$5*$S131</f>
        <v>#N/A</v>
      </c>
      <c r="BV131" s="70" t="e">
        <f aca="false">$BU$7*$J$3*$J$5*$T131</f>
        <v>#N/A</v>
      </c>
      <c r="BW131" s="382" t="e">
        <f aca="false">SUM(AY131:BF131,BI131:BL131)</f>
        <v>#N/A</v>
      </c>
      <c r="BX131" s="383" t="e">
        <f aca="false">SUM(AY131:BF131,BI131:BL131,BS131:BV131)</f>
        <v>#N/A</v>
      </c>
      <c r="BY131" s="25" t="e">
        <f aca="false">SUM(AY131:BV131)</f>
        <v>#N/A</v>
      </c>
      <c r="BZ131" s="70" t="e">
        <f aca="false">$BZ$7*$J$2*$J$5*$N131</f>
        <v>#N/A</v>
      </c>
      <c r="CA131" s="70" t="e">
        <f aca="false">$BZ$7*$J$3*$J$5*$O131</f>
        <v>#N/A</v>
      </c>
      <c r="CB131" s="70" t="e">
        <f aca="false">$CB$7*$J$2*$J$5*$N131</f>
        <v>#N/A</v>
      </c>
      <c r="CC131" s="70" t="e">
        <f aca="false">$CB$7*$J$3*$J$5*$O131</f>
        <v>#N/A</v>
      </c>
      <c r="CD131" s="70" t="e">
        <f aca="false">$CD$7*$J$2*$J$5*$N131</f>
        <v>#N/A</v>
      </c>
      <c r="CE131" s="70" t="e">
        <f aca="false">$CD$7*$J$3*$J$5*$O131</f>
        <v>#N/A</v>
      </c>
      <c r="CF131" s="131" t="e">
        <f aca="false">SUM(BZ131:CA131)</f>
        <v>#N/A</v>
      </c>
      <c r="CG131" s="383" t="e">
        <f aca="false">SUM(BZ131:CC131)</f>
        <v>#N/A</v>
      </c>
      <c r="CH131" s="131" t="e">
        <f aca="false">SUM(BZ131:CE131)</f>
        <v>#N/A</v>
      </c>
      <c r="CI131" s="70" t="e">
        <f aca="false">$CI$7*$J$2*$J$5*$AB131</f>
        <v>#N/A</v>
      </c>
      <c r="CJ131" s="70" t="e">
        <f aca="false">$CI$7*$J$3*$J$5*$AC131</f>
        <v>#N/A</v>
      </c>
      <c r="CK131" s="70" t="e">
        <f aca="false">$CK$7*$J$2*$J$5*$AB131</f>
        <v>#N/A</v>
      </c>
      <c r="CL131" s="70" t="e">
        <f aca="false">$CK$7*$J$3*$J$5*$AC131</f>
        <v>#N/A</v>
      </c>
      <c r="CM131" s="70" t="e">
        <f aca="false">$CM$7*$J$2*$J$5*$AB131</f>
        <v>#N/A</v>
      </c>
      <c r="CN131" s="70" t="e">
        <f aca="false">$CM$7*$J$3*$J$5*$AC131</f>
        <v>#N/A</v>
      </c>
      <c r="CO131" s="70" t="e">
        <f aca="false">$CO$7*$J$2*$J$5*$AB131</f>
        <v>#N/A</v>
      </c>
      <c r="CP131" s="70" t="e">
        <f aca="false">$CO$7*$J$3*$J$5*$AC131</f>
        <v>#N/A</v>
      </c>
      <c r="CQ131" s="70" t="e">
        <f aca="false">$CQ$7*$J$2*$J$5*$AB131</f>
        <v>#N/A</v>
      </c>
      <c r="CR131" s="70" t="e">
        <f aca="false">$CQ$7*$J$3*$J$5*$AC131</f>
        <v>#N/A</v>
      </c>
      <c r="CS131" s="70" t="e">
        <f aca="false">$CS$7*$J$2*$J$5*$AB131</f>
        <v>#N/A</v>
      </c>
      <c r="CT131" s="70" t="e">
        <f aca="false">$CS$7*$J$3*$J$5*$AC131</f>
        <v>#N/A</v>
      </c>
      <c r="CU131" s="70" t="e">
        <f aca="false">$CU$7*$J$2*$J$5*$AB131</f>
        <v>#N/A</v>
      </c>
      <c r="CV131" s="70" t="e">
        <f aca="false">$CU$7*$J$3*$J$5*$AC131</f>
        <v>#N/A</v>
      </c>
      <c r="CW131" s="70" t="e">
        <f aca="false">$CW$7*$J$2*$J$5*$AB131</f>
        <v>#N/A</v>
      </c>
      <c r="CX131" s="70" t="e">
        <f aca="false">$CW$7*$J$3*$J$5*$AC131</f>
        <v>#N/A</v>
      </c>
      <c r="CY131" s="70" t="e">
        <f aca="false">$CY$7*$J$2*$J$5*$AB131</f>
        <v>#N/A</v>
      </c>
      <c r="CZ131" s="70" t="e">
        <f aca="false">$CY$7*$J$3*$J$5*$AC131</f>
        <v>#N/A</v>
      </c>
      <c r="DA131" s="70" t="e">
        <f aca="false">$DA$7*$J$2*$J$5*$AB131</f>
        <v>#N/A</v>
      </c>
      <c r="DB131" s="70" t="e">
        <f aca="false">$DA$7*$J$3*$J$5*$AC131</f>
        <v>#N/A</v>
      </c>
      <c r="DC131" s="70"/>
      <c r="DD131" s="70"/>
      <c r="DE131" s="70" t="e">
        <f aca="false">$DF$7*$J$2*$J$5*$AB131</f>
        <v>#N/A</v>
      </c>
      <c r="DF131" s="70" t="e">
        <f aca="false">$DF$7*$J$3*$J$5*$AC131</f>
        <v>#N/A</v>
      </c>
      <c r="DG131" s="70" t="e">
        <f aca="false">$DG$7*$J$2*$J$5*$AB131</f>
        <v>#N/A</v>
      </c>
      <c r="DH131" s="70" t="e">
        <f aca="false">$DG$7*$J$3*$J$5*$AC131</f>
        <v>#N/A</v>
      </c>
      <c r="DI131" s="70" t="e">
        <f aca="false">$DI$7*$J$2*$J$5*$AB131</f>
        <v>#N/A</v>
      </c>
      <c r="DJ131" s="70" t="e">
        <f aca="false">$DI$7*$J$3*$J$5*$AC131</f>
        <v>#N/A</v>
      </c>
      <c r="DK131" s="70" t="e">
        <f aca="false">$DK$7*$J$2*$J$5*$AB131</f>
        <v>#N/A</v>
      </c>
      <c r="DL131" s="70" t="e">
        <f aca="false">$DK$7*$J$3*$J$5*$AC131</f>
        <v>#N/A</v>
      </c>
      <c r="DM131" s="70" t="e">
        <f aca="false">$DM$7*$J$2*$J$5*$AB131</f>
        <v>#N/A</v>
      </c>
      <c r="DN131" s="70" t="e">
        <f aca="false">$DM$7*$J$3*$J$5*$AC131</f>
        <v>#N/A</v>
      </c>
      <c r="DO131" s="70" t="e">
        <f aca="false">$DO$7*$J$2*$J$5*$AB131</f>
        <v>#N/A</v>
      </c>
      <c r="DP131" s="70" t="e">
        <f aca="false">$DO$7*$J$3*$J$5*$AC131</f>
        <v>#N/A</v>
      </c>
      <c r="DQ131" s="70" t="e">
        <f aca="false">$DQ$7*$J$2*$J$5*$AB131</f>
        <v>#N/A</v>
      </c>
      <c r="DR131" s="70" t="e">
        <f aca="false">$DQ$7*$J$3*$J$5*$AC131</f>
        <v>#N/A</v>
      </c>
      <c r="DS131" s="131" t="e">
        <f aca="false">SUM(CI131:CR131,CW131:CX131,DG131:DH131)</f>
        <v>#N/A</v>
      </c>
      <c r="DT131" s="25" t="e">
        <f aca="false">SUM(CI131:CZ131,DC131:DL131)</f>
        <v>#N/A</v>
      </c>
      <c r="DU131" s="131" t="e">
        <f aca="false">SUM(CI131:DR131)</f>
        <v>#N/A</v>
      </c>
      <c r="DZ131" s="70" t="e">
        <f aca="false">$DZ$7*$J$2*$J$5*$AB131</f>
        <v>#N/A</v>
      </c>
      <c r="EA131" s="70" t="e">
        <f aca="false">$DZ$7*$J$3*$J$5*$AC131</f>
        <v>#N/A</v>
      </c>
      <c r="EB131" s="70" t="e">
        <f aca="false">$EB$7*$J$2*$J$5*$AB131</f>
        <v>#N/A</v>
      </c>
      <c r="EC131" s="70" t="e">
        <f aca="false">$EB$7*$J$3*$J$5*$AC131</f>
        <v>#N/A</v>
      </c>
      <c r="ED131" s="70" t="e">
        <f aca="false">$ED$7*$J$2*$J$5*$AB131</f>
        <v>#N/A</v>
      </c>
      <c r="EE131" s="70" t="e">
        <f aca="false">$ED$7*$J$3*$J$5*$AC131</f>
        <v>#N/A</v>
      </c>
      <c r="EF131" s="70" t="e">
        <f aca="false">$EF$7*$J$2*$J$5*$AB131</f>
        <v>#N/A</v>
      </c>
      <c r="EG131" s="70" t="e">
        <f aca="false">$EF$7*$J$3*$J$5*$AC131</f>
        <v>#N/A</v>
      </c>
      <c r="EH131" s="70" t="e">
        <f aca="false">$EH$7*$J$2*$J$5*$AB131</f>
        <v>#N/A</v>
      </c>
      <c r="EI131" s="70" t="e">
        <f aca="false">$EH$7*$J$3*$J$5*$AC131</f>
        <v>#N/A</v>
      </c>
      <c r="EJ131" s="70" t="e">
        <f aca="false">$EJ$7*$J$2*$J$5*$AB131</f>
        <v>#N/A</v>
      </c>
      <c r="EK131" s="70" t="e">
        <f aca="false">$EJ$7*$J$3*$J$5*$AC131</f>
        <v>#N/A</v>
      </c>
      <c r="EL131" s="70" t="e">
        <f aca="false">$EL$7*$J$2*$J$5*$AB131</f>
        <v>#N/A</v>
      </c>
      <c r="EM131" s="70" t="e">
        <f aca="false">$EL$7*$J$3*$J$5*$AC131</f>
        <v>#N/A</v>
      </c>
      <c r="EN131" s="131" t="e">
        <f aca="false">SUM(EB131:EC131)</f>
        <v>#N/A</v>
      </c>
      <c r="EO131" s="25" t="e">
        <f aca="false">SUM(EB131:EE131,EJ131:EM131)</f>
        <v>#N/A</v>
      </c>
      <c r="EP131" s="25" t="e">
        <f aca="false">SUM(DZ131:EM131)</f>
        <v>#N/A</v>
      </c>
    </row>
    <row r="132" customFormat="false" ht="11.25" hidden="false" customHeight="false" outlineLevel="0" collapsed="false">
      <c r="A132" s="51" t="e">
        <f aca="false">VLOOKUP($D132,Curves!$A$2:$I$1700,9)</f>
        <v>#N/A</v>
      </c>
      <c r="B132" s="83" t="e">
        <f aca="false">(1+($A132/2))^(-2*($D132-$A$1)/365.25)</f>
        <v>#N/A</v>
      </c>
      <c r="C132" s="83" t="n">
        <f aca="false">D133-D132</f>
        <v>31</v>
      </c>
      <c r="D132" s="374" t="n">
        <v>40664</v>
      </c>
      <c r="E132" s="375" t="e">
        <f aca="false">VLOOKUP($D132,Curves!$A$2:$H$1700,2)*$B132</f>
        <v>#N/A</v>
      </c>
      <c r="F132" s="51" t="e">
        <f aca="false">VLOOKUP($D132,Curves!$A$2:$H$1700,3)*$B132</f>
        <v>#N/A</v>
      </c>
      <c r="G132" s="51" t="e">
        <f aca="false">VLOOKUP($D132,Curves!$A$2:$H$1700,7)*$B132</f>
        <v>#N/A</v>
      </c>
      <c r="H132" s="51" t="e">
        <f aca="false">VLOOKUP($D132,Curves!$A$2:$H$1700,5)*$B132</f>
        <v>#N/A</v>
      </c>
      <c r="I132" s="51" t="e">
        <f aca="false">VLOOKUP($D132,Curves!$A$2:$H$1700,4)*$B132</f>
        <v>#N/A</v>
      </c>
      <c r="J132" s="376" t="e">
        <f aca="false">VLOOKUP($D132,Curves!$A$2:$H$1700,8)*$B132</f>
        <v>#N/A</v>
      </c>
      <c r="K132" s="51" t="e">
        <f aca="false">($E132+$I132)*$J$5+$J$4</f>
        <v>#N/A</v>
      </c>
      <c r="L132" s="377" t="e">
        <f aca="false">VLOOKUP($D132,Curves!$N$2:$T$2600,2)*$B132</f>
        <v>#N/A</v>
      </c>
      <c r="M132" s="241" t="e">
        <f aca="false">VLOOKUP($D132,Curves!$N$2:$T$2600,3)*$B132</f>
        <v>#N/A</v>
      </c>
      <c r="N132" s="378" t="e">
        <f aca="false">IF($K132&lt;$L132,1,0)</f>
        <v>#N/A</v>
      </c>
      <c r="O132" s="379" t="e">
        <f aca="false">IF($K132&lt;$M132,1,0)</f>
        <v>#N/A</v>
      </c>
      <c r="P132" s="375" t="e">
        <f aca="false">($E132+J132)*$J$5+$J$4</f>
        <v>#N/A</v>
      </c>
      <c r="Q132" s="377" t="e">
        <f aca="false">VLOOKUP($D132,Curves!$N$2:$T$2600,4)*$B132</f>
        <v>#N/A</v>
      </c>
      <c r="R132" s="241" t="e">
        <f aca="false">VLOOKUP($D132,Curves!$N$2:$T$2600,5)*$B132</f>
        <v>#N/A</v>
      </c>
      <c r="S132" s="378" t="e">
        <f aca="false">IF($P132&lt;$Q132,1,0)</f>
        <v>#N/A</v>
      </c>
      <c r="T132" s="379" t="e">
        <f aca="false">IF($P132&lt;$R132,1,0)</f>
        <v>#N/A</v>
      </c>
      <c r="U132" s="380" t="e">
        <f aca="false">($E132+G132)*$J$5+$J$4</f>
        <v>#N/A</v>
      </c>
      <c r="V132" s="380" t="e">
        <f aca="false">($E132+H132)*$J$5+$J$4</f>
        <v>#N/A</v>
      </c>
      <c r="W132" s="380" t="e">
        <f aca="false">($E132+I132)*$J$5+$J$4</f>
        <v>#N/A</v>
      </c>
      <c r="X132" s="269" t="e">
        <f aca="false">VLOOKUP($D132,[5]CurveFetch!$D$8:$S$13000,16,0)*$B132</f>
        <v>#N/A</v>
      </c>
      <c r="Y132" s="241" t="e">
        <f aca="false">VLOOKUP($D132,Curves!$N$2:$T$2600,7)*$B132</f>
        <v>#N/A</v>
      </c>
      <c r="Z132" s="381" t="e">
        <f aca="false">IF($U132&lt;$X132,1,0)</f>
        <v>#N/A</v>
      </c>
      <c r="AA132" s="378" t="e">
        <f aca="false">IF($U132&lt;$Y132,1,0)</f>
        <v>#N/A</v>
      </c>
      <c r="AB132" s="378" t="e">
        <f aca="false">IF($V132&lt;$X132,1,0)</f>
        <v>#N/A</v>
      </c>
      <c r="AC132" s="378" t="e">
        <f aca="false">IF($V132&lt;$X132,1,0)</f>
        <v>#N/A</v>
      </c>
      <c r="AD132" s="378" t="e">
        <f aca="false">IF($W132&lt;$X132,1,0)</f>
        <v>#N/A</v>
      </c>
      <c r="AE132" s="379" t="e">
        <f aca="false">IF($W132&lt;$Y132,1,0)</f>
        <v>#N/A</v>
      </c>
      <c r="AF132" s="70" t="e">
        <f aca="false">$AF$7*$J$2*$J$5*$N132</f>
        <v>#N/A</v>
      </c>
      <c r="AG132" s="70" t="e">
        <f aca="false">$AF$7*$J$2*$J$5*$O132</f>
        <v>#N/A</v>
      </c>
      <c r="AH132" s="70" t="e">
        <f aca="false">$AH$7*$J$2*$J$5*$N132</f>
        <v>#N/A</v>
      </c>
      <c r="AI132" s="70" t="e">
        <f aca="false">$AH$7*$J$2*$J$5*$O132</f>
        <v>#N/A</v>
      </c>
      <c r="AJ132" s="70" t="e">
        <f aca="false">$AJ$7*$J$2*$J$5*$N132</f>
        <v>#N/A</v>
      </c>
      <c r="AK132" s="70" t="e">
        <f aca="false">$AJ$7*$J$2*$J$5*$O132</f>
        <v>#N/A</v>
      </c>
      <c r="AL132" s="70" t="e">
        <f aca="false">$AL$7*$J$2*$J$5*$N132</f>
        <v>#N/A</v>
      </c>
      <c r="AM132" s="70" t="e">
        <f aca="false">$AL$7*$J$3*$J$5*$O132</f>
        <v>#N/A</v>
      </c>
      <c r="AN132" s="70" t="e">
        <f aca="false">$AN$7*$J$2*$J$5*$N132</f>
        <v>#N/A</v>
      </c>
      <c r="AO132" s="70" t="e">
        <f aca="false">$AN$7*$J$3*$J$5*$O132</f>
        <v>#N/A</v>
      </c>
      <c r="AP132" s="70" t="e">
        <f aca="false">$AP$7*$J$2*$J$5*$N132</f>
        <v>#N/A</v>
      </c>
      <c r="AQ132" s="70" t="e">
        <f aca="false">$AN$7*$J$3*$J$5*$O132</f>
        <v>#N/A</v>
      </c>
      <c r="AR132" s="70" t="e">
        <f aca="false">$AR$7*$J$2*$J$5*$N132</f>
        <v>#N/A</v>
      </c>
      <c r="AS132" s="70" t="e">
        <f aca="false">$AR$7*$J$3*$J$5*$O132</f>
        <v>#N/A</v>
      </c>
      <c r="AT132" s="70" t="e">
        <f aca="false">$AT$7*$J$2*$J$5*$N132</f>
        <v>#N/A</v>
      </c>
      <c r="AU132" s="70" t="e">
        <f aca="false">$AT$7*$J$3*$J$5*$O132</f>
        <v>#N/A</v>
      </c>
      <c r="AV132" s="131" t="e">
        <f aca="false">SUM(AF132:AG132,AL132:AM132,AP132:AQ132)</f>
        <v>#N/A</v>
      </c>
      <c r="AW132" s="158" t="e">
        <f aca="false">SUM(AF132:AM132,AP132:AU132)</f>
        <v>#N/A</v>
      </c>
      <c r="AX132" s="131" t="e">
        <f aca="false">SUM(AF132:AU132)</f>
        <v>#N/A</v>
      </c>
      <c r="AY132" s="70" t="e">
        <f aca="false">$AY$7*$J$2*$J$5*$S132</f>
        <v>#N/A</v>
      </c>
      <c r="AZ132" s="70" t="e">
        <f aca="false">$AY$7*$J$3*$J$5*$T132</f>
        <v>#N/A</v>
      </c>
      <c r="BA132" s="70" t="e">
        <f aca="false">$BA$7*$J$2*$J$5*$S132</f>
        <v>#N/A</v>
      </c>
      <c r="BB132" s="70" t="e">
        <f aca="false">$BA$7*$J$3*$J$5*$T132</f>
        <v>#N/A</v>
      </c>
      <c r="BC132" s="70" t="e">
        <f aca="false">$BC$7*$J$2*$J$5*$S132</f>
        <v>#N/A</v>
      </c>
      <c r="BD132" s="70" t="e">
        <f aca="false">$BC$7*$J$3*$J$5*$T132</f>
        <v>#N/A</v>
      </c>
      <c r="BE132" s="70" t="e">
        <f aca="false">$BE$7*$J$2*$J$5*$S132</f>
        <v>#N/A</v>
      </c>
      <c r="BF132" s="70" t="e">
        <f aca="false">$BE$7*$J$3*$J$5*$T132</f>
        <v>#N/A</v>
      </c>
      <c r="BG132" s="70" t="e">
        <f aca="false">$BG$7*$J$2*$J$5*$S132</f>
        <v>#N/A</v>
      </c>
      <c r="BH132" s="70" t="e">
        <f aca="false">$BG$7*$J$3*$J$5*$T132</f>
        <v>#N/A</v>
      </c>
      <c r="BI132" s="70" t="e">
        <f aca="false">$BI$7*$J$2*$J$5*$S132</f>
        <v>#N/A</v>
      </c>
      <c r="BJ132" s="70" t="e">
        <f aca="false">$BI$7*$J$3*$J$5*$T132</f>
        <v>#N/A</v>
      </c>
      <c r="BK132" s="70" t="e">
        <f aca="false">$BK$7*$J$2*$J$5*$S132</f>
        <v>#N/A</v>
      </c>
      <c r="BL132" s="70" t="e">
        <f aca="false">$BK$7*$J$3*$J$5*$T132</f>
        <v>#N/A</v>
      </c>
      <c r="BM132" s="70" t="e">
        <f aca="false">$BM$7*$J$2*$J$5*$S132</f>
        <v>#N/A</v>
      </c>
      <c r="BN132" s="70" t="e">
        <f aca="false">$BM$7*$J$3*$J$5*$T132</f>
        <v>#N/A</v>
      </c>
      <c r="BO132" s="70" t="e">
        <f aca="false">$BO$7*$J$2*$J$5*$S132</f>
        <v>#N/A</v>
      </c>
      <c r="BP132" s="70" t="e">
        <f aca="false">$BO$7*$J$3*$J$5*$T132</f>
        <v>#N/A</v>
      </c>
      <c r="BQ132" s="70" t="e">
        <f aca="false">$BQ$7*$J$2*$J$5*$S132</f>
        <v>#N/A</v>
      </c>
      <c r="BR132" s="70" t="e">
        <f aca="false">$BQ$7*$J$3*$J$5*$T132</f>
        <v>#N/A</v>
      </c>
      <c r="BS132" s="70" t="e">
        <f aca="false">$BS$7*$J$2*$J$5*$S132</f>
        <v>#N/A</v>
      </c>
      <c r="BT132" s="70" t="e">
        <f aca="false">$BS$7*$J$3*$J$5*$T132</f>
        <v>#N/A</v>
      </c>
      <c r="BU132" s="70" t="e">
        <f aca="false">$BU$7*$J$2*$J$5*$S132</f>
        <v>#N/A</v>
      </c>
      <c r="BV132" s="70" t="e">
        <f aca="false">$BU$7*$J$3*$J$5*$T132</f>
        <v>#N/A</v>
      </c>
      <c r="BW132" s="382" t="e">
        <f aca="false">SUM(AY132:BF132,BI132:BL132)</f>
        <v>#N/A</v>
      </c>
      <c r="BX132" s="383" t="e">
        <f aca="false">SUM(AY132:BF132,BI132:BL132,BS132:BV132)</f>
        <v>#N/A</v>
      </c>
      <c r="BY132" s="25" t="e">
        <f aca="false">SUM(AY132:BV132)</f>
        <v>#N/A</v>
      </c>
      <c r="BZ132" s="70" t="e">
        <f aca="false">$BZ$7*$J$2*$J$5*$N132</f>
        <v>#N/A</v>
      </c>
      <c r="CA132" s="70" t="e">
        <f aca="false">$BZ$7*$J$3*$J$5*$O132</f>
        <v>#N/A</v>
      </c>
      <c r="CB132" s="70" t="e">
        <f aca="false">$CB$7*$J$2*$J$5*$N132</f>
        <v>#N/A</v>
      </c>
      <c r="CC132" s="70" t="e">
        <f aca="false">$CB$7*$J$3*$J$5*$O132</f>
        <v>#N/A</v>
      </c>
      <c r="CD132" s="70" t="e">
        <f aca="false">$CD$7*$J$2*$J$5*$N132</f>
        <v>#N/A</v>
      </c>
      <c r="CE132" s="70" t="e">
        <f aca="false">$CD$7*$J$3*$J$5*$O132</f>
        <v>#N/A</v>
      </c>
      <c r="CF132" s="131" t="e">
        <f aca="false">SUM(BZ132:CA132)</f>
        <v>#N/A</v>
      </c>
      <c r="CG132" s="383" t="e">
        <f aca="false">SUM(BZ132:CC132)</f>
        <v>#N/A</v>
      </c>
      <c r="CH132" s="131" t="e">
        <f aca="false">SUM(BZ132:CE132)</f>
        <v>#N/A</v>
      </c>
      <c r="CI132" s="70" t="e">
        <f aca="false">$CI$7*$J$2*$J$5*$AB132</f>
        <v>#N/A</v>
      </c>
      <c r="CJ132" s="70" t="e">
        <f aca="false">$CI$7*$J$3*$J$5*$AC132</f>
        <v>#N/A</v>
      </c>
      <c r="CK132" s="70" t="e">
        <f aca="false">$CK$7*$J$2*$J$5*$AB132</f>
        <v>#N/A</v>
      </c>
      <c r="CL132" s="70" t="e">
        <f aca="false">$CK$7*$J$3*$J$5*$AC132</f>
        <v>#N/A</v>
      </c>
      <c r="CM132" s="70" t="e">
        <f aca="false">$CM$7*$J$2*$J$5*$AB132</f>
        <v>#N/A</v>
      </c>
      <c r="CN132" s="70" t="e">
        <f aca="false">$CM$7*$J$3*$J$5*$AC132</f>
        <v>#N/A</v>
      </c>
      <c r="CO132" s="70" t="e">
        <f aca="false">$CO$7*$J$2*$J$5*$AB132</f>
        <v>#N/A</v>
      </c>
      <c r="CP132" s="70" t="e">
        <f aca="false">$CO$7*$J$3*$J$5*$AC132</f>
        <v>#N/A</v>
      </c>
      <c r="CQ132" s="70" t="e">
        <f aca="false">$CQ$7*$J$2*$J$5*$AB132</f>
        <v>#N/A</v>
      </c>
      <c r="CR132" s="70" t="e">
        <f aca="false">$CQ$7*$J$3*$J$5*$AC132</f>
        <v>#N/A</v>
      </c>
      <c r="CS132" s="70" t="e">
        <f aca="false">$CS$7*$J$2*$J$5*$AB132</f>
        <v>#N/A</v>
      </c>
      <c r="CT132" s="70" t="e">
        <f aca="false">$CS$7*$J$3*$J$5*$AC132</f>
        <v>#N/A</v>
      </c>
      <c r="CU132" s="70" t="e">
        <f aca="false">$CU$7*$J$2*$J$5*$AB132</f>
        <v>#N/A</v>
      </c>
      <c r="CV132" s="70" t="e">
        <f aca="false">$CU$7*$J$3*$J$5*$AC132</f>
        <v>#N/A</v>
      </c>
      <c r="CW132" s="70" t="e">
        <f aca="false">$CW$7*$J$2*$J$5*$AB132</f>
        <v>#N/A</v>
      </c>
      <c r="CX132" s="70" t="e">
        <f aca="false">$CW$7*$J$3*$J$5*$AC132</f>
        <v>#N/A</v>
      </c>
      <c r="CY132" s="70" t="e">
        <f aca="false">$CY$7*$J$2*$J$5*$AB132</f>
        <v>#N/A</v>
      </c>
      <c r="CZ132" s="70" t="e">
        <f aca="false">$CY$7*$J$3*$J$5*$AC132</f>
        <v>#N/A</v>
      </c>
      <c r="DA132" s="70" t="e">
        <f aca="false">$DA$7*$J$2*$J$5*$AB132</f>
        <v>#N/A</v>
      </c>
      <c r="DB132" s="70" t="e">
        <f aca="false">$DA$7*$J$3*$J$5*$AC132</f>
        <v>#N/A</v>
      </c>
      <c r="DC132" s="70"/>
      <c r="DD132" s="70"/>
      <c r="DE132" s="70" t="e">
        <f aca="false">$DF$7*$J$2*$J$5*$AB132</f>
        <v>#N/A</v>
      </c>
      <c r="DF132" s="70" t="e">
        <f aca="false">$DF$7*$J$3*$J$5*$AC132</f>
        <v>#N/A</v>
      </c>
      <c r="DG132" s="70" t="e">
        <f aca="false">$DG$7*$J$2*$J$5*$AB132</f>
        <v>#N/A</v>
      </c>
      <c r="DH132" s="70" t="e">
        <f aca="false">$DG$7*$J$3*$J$5*$AC132</f>
        <v>#N/A</v>
      </c>
      <c r="DI132" s="70" t="e">
        <f aca="false">$DI$7*$J$2*$J$5*$AB132</f>
        <v>#N/A</v>
      </c>
      <c r="DJ132" s="70" t="e">
        <f aca="false">$DI$7*$J$3*$J$5*$AC132</f>
        <v>#N/A</v>
      </c>
      <c r="DK132" s="70" t="e">
        <f aca="false">$DK$7*$J$2*$J$5*$AB132</f>
        <v>#N/A</v>
      </c>
      <c r="DL132" s="70" t="e">
        <f aca="false">$DK$7*$J$3*$J$5*$AC132</f>
        <v>#N/A</v>
      </c>
      <c r="DM132" s="70" t="e">
        <f aca="false">$DM$7*$J$2*$J$5*$AB132</f>
        <v>#N/A</v>
      </c>
      <c r="DN132" s="70" t="e">
        <f aca="false">$DM$7*$J$3*$J$5*$AC132</f>
        <v>#N/A</v>
      </c>
      <c r="DO132" s="70" t="e">
        <f aca="false">$DO$7*$J$2*$J$5*$AB132</f>
        <v>#N/A</v>
      </c>
      <c r="DP132" s="70" t="e">
        <f aca="false">$DO$7*$J$3*$J$5*$AC132</f>
        <v>#N/A</v>
      </c>
      <c r="DQ132" s="70" t="e">
        <f aca="false">$DQ$7*$J$2*$J$5*$AB132</f>
        <v>#N/A</v>
      </c>
      <c r="DR132" s="70" t="e">
        <f aca="false">$DQ$7*$J$3*$J$5*$AC132</f>
        <v>#N/A</v>
      </c>
      <c r="DS132" s="131" t="e">
        <f aca="false">SUM(CI132:CR132,CW132:CX132,DG132:DH132)</f>
        <v>#N/A</v>
      </c>
      <c r="DT132" s="25" t="e">
        <f aca="false">SUM(CI132:CZ132,DC132:DL132)</f>
        <v>#N/A</v>
      </c>
      <c r="DU132" s="131" t="e">
        <f aca="false">SUM(CI132:DR132)</f>
        <v>#N/A</v>
      </c>
      <c r="DZ132" s="70" t="e">
        <f aca="false">$DZ$7*$J$2*$J$5*$AB132</f>
        <v>#N/A</v>
      </c>
      <c r="EA132" s="70" t="e">
        <f aca="false">$DZ$7*$J$3*$J$5*$AC132</f>
        <v>#N/A</v>
      </c>
      <c r="EB132" s="70" t="e">
        <f aca="false">$EB$7*$J$2*$J$5*$AB132</f>
        <v>#N/A</v>
      </c>
      <c r="EC132" s="70" t="e">
        <f aca="false">$EB$7*$J$3*$J$5*$AC132</f>
        <v>#N/A</v>
      </c>
      <c r="ED132" s="70" t="e">
        <f aca="false">$ED$7*$J$2*$J$5*$AB132</f>
        <v>#N/A</v>
      </c>
      <c r="EE132" s="70" t="e">
        <f aca="false">$ED$7*$J$3*$J$5*$AC132</f>
        <v>#N/A</v>
      </c>
      <c r="EF132" s="70" t="e">
        <f aca="false">$EF$7*$J$2*$J$5*$AB132</f>
        <v>#N/A</v>
      </c>
      <c r="EG132" s="70" t="e">
        <f aca="false">$EF$7*$J$3*$J$5*$AC132</f>
        <v>#N/A</v>
      </c>
      <c r="EH132" s="70" t="e">
        <f aca="false">$EH$7*$J$2*$J$5*$AB132</f>
        <v>#N/A</v>
      </c>
      <c r="EI132" s="70" t="e">
        <f aca="false">$EH$7*$J$3*$J$5*$AC132</f>
        <v>#N/A</v>
      </c>
      <c r="EJ132" s="70" t="e">
        <f aca="false">$EJ$7*$J$2*$J$5*$AB132</f>
        <v>#N/A</v>
      </c>
      <c r="EK132" s="70" t="e">
        <f aca="false">$EJ$7*$J$3*$J$5*$AC132</f>
        <v>#N/A</v>
      </c>
      <c r="EL132" s="70" t="e">
        <f aca="false">$EL$7*$J$2*$J$5*$AB132</f>
        <v>#N/A</v>
      </c>
      <c r="EM132" s="70" t="e">
        <f aca="false">$EL$7*$J$3*$J$5*$AC132</f>
        <v>#N/A</v>
      </c>
      <c r="EN132" s="131" t="e">
        <f aca="false">SUM(EB132:EC132)</f>
        <v>#N/A</v>
      </c>
      <c r="EO132" s="25" t="e">
        <f aca="false">SUM(EB132:EE132,EJ132:EM132)</f>
        <v>#N/A</v>
      </c>
      <c r="EP132" s="25" t="e">
        <f aca="false">SUM(DZ132:EM132)</f>
        <v>#N/A</v>
      </c>
    </row>
    <row r="133" customFormat="false" ht="11.25" hidden="false" customHeight="false" outlineLevel="0" collapsed="false">
      <c r="A133" s="51" t="e">
        <f aca="false">VLOOKUP($D133,Curves!$A$2:$I$1700,9)</f>
        <v>#N/A</v>
      </c>
      <c r="B133" s="83" t="e">
        <f aca="false">(1+($A133/2))^(-2*($D133-$A$1)/365.25)</f>
        <v>#N/A</v>
      </c>
      <c r="C133" s="83" t="n">
        <f aca="false">D134-D133</f>
        <v>30</v>
      </c>
      <c r="D133" s="374" t="n">
        <v>40695</v>
      </c>
      <c r="E133" s="375" t="e">
        <f aca="false">VLOOKUP($D133,Curves!$A$2:$H$1700,2)*$B133</f>
        <v>#N/A</v>
      </c>
      <c r="F133" s="51" t="e">
        <f aca="false">VLOOKUP($D133,Curves!$A$2:$H$1700,3)*$B133</f>
        <v>#N/A</v>
      </c>
      <c r="G133" s="51" t="e">
        <f aca="false">VLOOKUP($D133,Curves!$A$2:$H$1700,7)*$B133</f>
        <v>#N/A</v>
      </c>
      <c r="H133" s="51" t="e">
        <f aca="false">VLOOKUP($D133,Curves!$A$2:$H$1700,5)*$B133</f>
        <v>#N/A</v>
      </c>
      <c r="I133" s="51" t="e">
        <f aca="false">VLOOKUP($D133,Curves!$A$2:$H$1700,4)*$B133</f>
        <v>#N/A</v>
      </c>
      <c r="J133" s="376" t="e">
        <f aca="false">VLOOKUP($D133,Curves!$A$2:$H$1700,8)*$B133</f>
        <v>#N/A</v>
      </c>
      <c r="K133" s="51" t="e">
        <f aca="false">($E133+$I133)*$J$5+$J$4</f>
        <v>#N/A</v>
      </c>
      <c r="L133" s="377" t="e">
        <f aca="false">VLOOKUP($D133,Curves!$N$2:$T$2600,2)*$B133</f>
        <v>#N/A</v>
      </c>
      <c r="M133" s="241" t="e">
        <f aca="false">VLOOKUP($D133,Curves!$N$2:$T$2600,3)*$B133</f>
        <v>#N/A</v>
      </c>
      <c r="N133" s="378" t="e">
        <f aca="false">IF($K133&lt;$L133,1,0)</f>
        <v>#N/A</v>
      </c>
      <c r="O133" s="379" t="e">
        <f aca="false">IF($K133&lt;$M133,1,0)</f>
        <v>#N/A</v>
      </c>
      <c r="P133" s="375" t="e">
        <f aca="false">($E133+J133)*$J$5+$J$4</f>
        <v>#N/A</v>
      </c>
      <c r="Q133" s="377" t="e">
        <f aca="false">VLOOKUP($D133,Curves!$N$2:$T$2600,4)*$B133</f>
        <v>#N/A</v>
      </c>
      <c r="R133" s="241" t="e">
        <f aca="false">VLOOKUP($D133,Curves!$N$2:$T$2600,5)*$B133</f>
        <v>#N/A</v>
      </c>
      <c r="S133" s="378" t="e">
        <f aca="false">IF($P133&lt;$Q133,1,0)</f>
        <v>#N/A</v>
      </c>
      <c r="T133" s="379" t="e">
        <f aca="false">IF($P133&lt;$R133,1,0)</f>
        <v>#N/A</v>
      </c>
      <c r="U133" s="380" t="e">
        <f aca="false">($E133+G133)*$J$5+$J$4</f>
        <v>#N/A</v>
      </c>
      <c r="V133" s="380" t="e">
        <f aca="false">($E133+H133)*$J$5+$J$4</f>
        <v>#N/A</v>
      </c>
      <c r="W133" s="380" t="e">
        <f aca="false">($E133+I133)*$J$5+$J$4</f>
        <v>#N/A</v>
      </c>
      <c r="X133" s="269" t="e">
        <f aca="false">VLOOKUP($D133,[5]CurveFetch!$D$8:$S$13000,16,0)*$B133</f>
        <v>#N/A</v>
      </c>
      <c r="Y133" s="241" t="e">
        <f aca="false">VLOOKUP($D133,Curves!$N$2:$T$2600,7)*$B133</f>
        <v>#N/A</v>
      </c>
      <c r="Z133" s="381" t="e">
        <f aca="false">IF($U133&lt;$X133,1,0)</f>
        <v>#N/A</v>
      </c>
      <c r="AA133" s="378" t="e">
        <f aca="false">IF($U133&lt;$Y133,1,0)</f>
        <v>#N/A</v>
      </c>
      <c r="AB133" s="378" t="e">
        <f aca="false">IF($V133&lt;$X133,1,0)</f>
        <v>#N/A</v>
      </c>
      <c r="AC133" s="378" t="e">
        <f aca="false">IF($V133&lt;$X133,1,0)</f>
        <v>#N/A</v>
      </c>
      <c r="AD133" s="378" t="e">
        <f aca="false">IF($W133&lt;$X133,1,0)</f>
        <v>#N/A</v>
      </c>
      <c r="AE133" s="379" t="e">
        <f aca="false">IF($W133&lt;$Y133,1,0)</f>
        <v>#N/A</v>
      </c>
      <c r="AF133" s="70" t="e">
        <f aca="false">$AF$7*$J$2*$J$5*$N133</f>
        <v>#N/A</v>
      </c>
      <c r="AG133" s="70" t="e">
        <f aca="false">$AF$7*$J$2*$J$5*$O133</f>
        <v>#N/A</v>
      </c>
      <c r="AH133" s="70" t="e">
        <f aca="false">$AH$7*$J$2*$J$5*$N133</f>
        <v>#N/A</v>
      </c>
      <c r="AI133" s="70" t="e">
        <f aca="false">$AH$7*$J$2*$J$5*$O133</f>
        <v>#N/A</v>
      </c>
      <c r="AJ133" s="70" t="e">
        <f aca="false">$AJ$7*$J$2*$J$5*$N133</f>
        <v>#N/A</v>
      </c>
      <c r="AK133" s="70" t="e">
        <f aca="false">$AJ$7*$J$2*$J$5*$O133</f>
        <v>#N/A</v>
      </c>
      <c r="AL133" s="70" t="e">
        <f aca="false">$AL$7*$J$2*$J$5*$N133</f>
        <v>#N/A</v>
      </c>
      <c r="AM133" s="70" t="e">
        <f aca="false">$AL$7*$J$3*$J$5*$O133</f>
        <v>#N/A</v>
      </c>
      <c r="AN133" s="70" t="e">
        <f aca="false">$AN$7*$J$2*$J$5*$N133</f>
        <v>#N/A</v>
      </c>
      <c r="AO133" s="70" t="e">
        <f aca="false">$AN$7*$J$3*$J$5*$O133</f>
        <v>#N/A</v>
      </c>
      <c r="AP133" s="70" t="e">
        <f aca="false">$AP$7*$J$2*$J$5*$N133</f>
        <v>#N/A</v>
      </c>
      <c r="AQ133" s="70" t="e">
        <f aca="false">$AN$7*$J$3*$J$5*$O133</f>
        <v>#N/A</v>
      </c>
      <c r="AR133" s="70" t="e">
        <f aca="false">$AR$7*$J$2*$J$5*$N133</f>
        <v>#N/A</v>
      </c>
      <c r="AS133" s="70" t="e">
        <f aca="false">$AR$7*$J$3*$J$5*$O133</f>
        <v>#N/A</v>
      </c>
      <c r="AT133" s="70" t="e">
        <f aca="false">$AT$7*$J$2*$J$5*$N133</f>
        <v>#N/A</v>
      </c>
      <c r="AU133" s="70" t="e">
        <f aca="false">$AT$7*$J$3*$J$5*$O133</f>
        <v>#N/A</v>
      </c>
      <c r="AV133" s="131" t="e">
        <f aca="false">SUM(AF133:AG133,AL133:AM133,AP133:AQ133)</f>
        <v>#N/A</v>
      </c>
      <c r="AW133" s="158" t="e">
        <f aca="false">SUM(AF133:AM133,AP133:AU133)</f>
        <v>#N/A</v>
      </c>
      <c r="AX133" s="131" t="e">
        <f aca="false">SUM(AF133:AU133)</f>
        <v>#N/A</v>
      </c>
      <c r="AY133" s="70" t="e">
        <f aca="false">$AY$7*$J$2*$J$5*$S133</f>
        <v>#N/A</v>
      </c>
      <c r="AZ133" s="70" t="e">
        <f aca="false">$AY$7*$J$3*$J$5*$T133</f>
        <v>#N/A</v>
      </c>
      <c r="BA133" s="70" t="e">
        <f aca="false">$BA$7*$J$2*$J$5*$S133</f>
        <v>#N/A</v>
      </c>
      <c r="BB133" s="70" t="e">
        <f aca="false">$BA$7*$J$3*$J$5*$T133</f>
        <v>#N/A</v>
      </c>
      <c r="BC133" s="70" t="e">
        <f aca="false">$BC$7*$J$2*$J$5*$S133</f>
        <v>#N/A</v>
      </c>
      <c r="BD133" s="70" t="e">
        <f aca="false">$BC$7*$J$3*$J$5*$T133</f>
        <v>#N/A</v>
      </c>
      <c r="BE133" s="70" t="e">
        <f aca="false">$BE$7*$J$2*$J$5*$S133</f>
        <v>#N/A</v>
      </c>
      <c r="BF133" s="70" t="e">
        <f aca="false">$BE$7*$J$3*$J$5*$T133</f>
        <v>#N/A</v>
      </c>
      <c r="BG133" s="70" t="e">
        <f aca="false">$BG$7*$J$2*$J$5*$S133</f>
        <v>#N/A</v>
      </c>
      <c r="BH133" s="70" t="e">
        <f aca="false">$BG$7*$J$3*$J$5*$T133</f>
        <v>#N/A</v>
      </c>
      <c r="BI133" s="70" t="e">
        <f aca="false">$BI$7*$J$2*$J$5*$S133</f>
        <v>#N/A</v>
      </c>
      <c r="BJ133" s="70" t="e">
        <f aca="false">$BI$7*$J$3*$J$5*$T133</f>
        <v>#N/A</v>
      </c>
      <c r="BK133" s="70" t="e">
        <f aca="false">$BK$7*$J$2*$J$5*$S133</f>
        <v>#N/A</v>
      </c>
      <c r="BL133" s="70" t="e">
        <f aca="false">$BK$7*$J$3*$J$5*$T133</f>
        <v>#N/A</v>
      </c>
      <c r="BM133" s="70" t="e">
        <f aca="false">$BM$7*$J$2*$J$5*$S133</f>
        <v>#N/A</v>
      </c>
      <c r="BN133" s="70" t="e">
        <f aca="false">$BM$7*$J$3*$J$5*$T133</f>
        <v>#N/A</v>
      </c>
      <c r="BO133" s="70" t="e">
        <f aca="false">$BO$7*$J$2*$J$5*$S133</f>
        <v>#N/A</v>
      </c>
      <c r="BP133" s="70" t="e">
        <f aca="false">$BO$7*$J$3*$J$5*$T133</f>
        <v>#N/A</v>
      </c>
      <c r="BQ133" s="70" t="e">
        <f aca="false">$BQ$7*$J$2*$J$5*$S133</f>
        <v>#N/A</v>
      </c>
      <c r="BR133" s="70" t="e">
        <f aca="false">$BQ$7*$J$3*$J$5*$T133</f>
        <v>#N/A</v>
      </c>
      <c r="BS133" s="70" t="e">
        <f aca="false">$BS$7*$J$2*$J$5*$S133</f>
        <v>#N/A</v>
      </c>
      <c r="BT133" s="70" t="e">
        <f aca="false">$BS$7*$J$3*$J$5*$T133</f>
        <v>#N/A</v>
      </c>
      <c r="BU133" s="70" t="e">
        <f aca="false">$BU$7*$J$2*$J$5*$S133</f>
        <v>#N/A</v>
      </c>
      <c r="BV133" s="70" t="e">
        <f aca="false">$BU$7*$J$3*$J$5*$T133</f>
        <v>#N/A</v>
      </c>
      <c r="BW133" s="382" t="e">
        <f aca="false">SUM(AY133:BF133,BI133:BL133)</f>
        <v>#N/A</v>
      </c>
      <c r="BX133" s="383" t="e">
        <f aca="false">SUM(AY133:BF133,BI133:BL133,BS133:BV133)</f>
        <v>#N/A</v>
      </c>
      <c r="BY133" s="25" t="e">
        <f aca="false">SUM(AY133:BV133)</f>
        <v>#N/A</v>
      </c>
      <c r="BZ133" s="70" t="e">
        <f aca="false">$BZ$7*$J$2*$J$5*$N133</f>
        <v>#N/A</v>
      </c>
      <c r="CA133" s="70" t="e">
        <f aca="false">$BZ$7*$J$3*$J$5*$O133</f>
        <v>#N/A</v>
      </c>
      <c r="CB133" s="70" t="e">
        <f aca="false">$CB$7*$J$2*$J$5*$N133</f>
        <v>#N/A</v>
      </c>
      <c r="CC133" s="70" t="e">
        <f aca="false">$CB$7*$J$3*$J$5*$O133</f>
        <v>#N/A</v>
      </c>
      <c r="CD133" s="70" t="e">
        <f aca="false">$CD$7*$J$2*$J$5*$N133</f>
        <v>#N/A</v>
      </c>
      <c r="CE133" s="70" t="e">
        <f aca="false">$CD$7*$J$3*$J$5*$O133</f>
        <v>#N/A</v>
      </c>
      <c r="CF133" s="131" t="e">
        <f aca="false">SUM(BZ133:CA133)</f>
        <v>#N/A</v>
      </c>
      <c r="CG133" s="383" t="e">
        <f aca="false">SUM(BZ133:CC133)</f>
        <v>#N/A</v>
      </c>
      <c r="CH133" s="131" t="e">
        <f aca="false">SUM(BZ133:CE133)</f>
        <v>#N/A</v>
      </c>
      <c r="CI133" s="70" t="e">
        <f aca="false">$CI$7*$J$2*$J$5*$AB133</f>
        <v>#N/A</v>
      </c>
      <c r="CJ133" s="70" t="e">
        <f aca="false">$CI$7*$J$3*$J$5*$AC133</f>
        <v>#N/A</v>
      </c>
      <c r="CK133" s="70" t="e">
        <f aca="false">$CK$7*$J$2*$J$5*$AB133</f>
        <v>#N/A</v>
      </c>
      <c r="CL133" s="70" t="e">
        <f aca="false">$CK$7*$J$3*$J$5*$AC133</f>
        <v>#N/A</v>
      </c>
      <c r="CM133" s="70" t="e">
        <f aca="false">$CM$7*$J$2*$J$5*$AB133</f>
        <v>#N/A</v>
      </c>
      <c r="CN133" s="70" t="e">
        <f aca="false">$CM$7*$J$3*$J$5*$AC133</f>
        <v>#N/A</v>
      </c>
      <c r="CO133" s="70" t="e">
        <f aca="false">$CO$7*$J$2*$J$5*$AB133</f>
        <v>#N/A</v>
      </c>
      <c r="CP133" s="70" t="e">
        <f aca="false">$CO$7*$J$3*$J$5*$AC133</f>
        <v>#N/A</v>
      </c>
      <c r="CQ133" s="70" t="e">
        <f aca="false">$CQ$7*$J$2*$J$5*$AB133</f>
        <v>#N/A</v>
      </c>
      <c r="CR133" s="70" t="e">
        <f aca="false">$CQ$7*$J$3*$J$5*$AC133</f>
        <v>#N/A</v>
      </c>
      <c r="CS133" s="70" t="e">
        <f aca="false">$CS$7*$J$2*$J$5*$AB133</f>
        <v>#N/A</v>
      </c>
      <c r="CT133" s="70" t="e">
        <f aca="false">$CS$7*$J$3*$J$5*$AC133</f>
        <v>#N/A</v>
      </c>
      <c r="CU133" s="70" t="e">
        <f aca="false">$CU$7*$J$2*$J$5*$AB133</f>
        <v>#N/A</v>
      </c>
      <c r="CV133" s="70" t="e">
        <f aca="false">$CU$7*$J$3*$J$5*$AC133</f>
        <v>#N/A</v>
      </c>
      <c r="CW133" s="70" t="e">
        <f aca="false">$CW$7*$J$2*$J$5*$AB133</f>
        <v>#N/A</v>
      </c>
      <c r="CX133" s="70" t="e">
        <f aca="false">$CW$7*$J$3*$J$5*$AC133</f>
        <v>#N/A</v>
      </c>
      <c r="CY133" s="70" t="e">
        <f aca="false">$CY$7*$J$2*$J$5*$AB133</f>
        <v>#N/A</v>
      </c>
      <c r="CZ133" s="70" t="e">
        <f aca="false">$CY$7*$J$3*$J$5*$AC133</f>
        <v>#N/A</v>
      </c>
      <c r="DA133" s="70" t="e">
        <f aca="false">$DA$7*$J$2*$J$5*$AB133</f>
        <v>#N/A</v>
      </c>
      <c r="DB133" s="70" t="e">
        <f aca="false">$DA$7*$J$3*$J$5*$AC133</f>
        <v>#N/A</v>
      </c>
      <c r="DC133" s="70"/>
      <c r="DD133" s="70"/>
      <c r="DE133" s="70" t="e">
        <f aca="false">$DF$7*$J$2*$J$5*$AB133</f>
        <v>#N/A</v>
      </c>
      <c r="DF133" s="70" t="e">
        <f aca="false">$DF$7*$J$3*$J$5*$AC133</f>
        <v>#N/A</v>
      </c>
      <c r="DG133" s="70" t="e">
        <f aca="false">$DG$7*$J$2*$J$5*$AB133</f>
        <v>#N/A</v>
      </c>
      <c r="DH133" s="70" t="e">
        <f aca="false">$DG$7*$J$3*$J$5*$AC133</f>
        <v>#N/A</v>
      </c>
      <c r="DI133" s="70" t="e">
        <f aca="false">$DI$7*$J$2*$J$5*$AB133</f>
        <v>#N/A</v>
      </c>
      <c r="DJ133" s="70" t="e">
        <f aca="false">$DI$7*$J$3*$J$5*$AC133</f>
        <v>#N/A</v>
      </c>
      <c r="DK133" s="70" t="e">
        <f aca="false">$DK$7*$J$2*$J$5*$AB133</f>
        <v>#N/A</v>
      </c>
      <c r="DL133" s="70" t="e">
        <f aca="false">$DK$7*$J$3*$J$5*$AC133</f>
        <v>#N/A</v>
      </c>
      <c r="DM133" s="70" t="e">
        <f aca="false">$DM$7*$J$2*$J$5*$AB133</f>
        <v>#N/A</v>
      </c>
      <c r="DN133" s="70" t="e">
        <f aca="false">$DM$7*$J$3*$J$5*$AC133</f>
        <v>#N/A</v>
      </c>
      <c r="DO133" s="70" t="e">
        <f aca="false">$DO$7*$J$2*$J$5*$AB133</f>
        <v>#N/A</v>
      </c>
      <c r="DP133" s="70" t="e">
        <f aca="false">$DO$7*$J$3*$J$5*$AC133</f>
        <v>#N/A</v>
      </c>
      <c r="DQ133" s="70" t="e">
        <f aca="false">$DQ$7*$J$2*$J$5*$AB133</f>
        <v>#N/A</v>
      </c>
      <c r="DR133" s="70" t="e">
        <f aca="false">$DQ$7*$J$3*$J$5*$AC133</f>
        <v>#N/A</v>
      </c>
      <c r="DS133" s="131" t="e">
        <f aca="false">SUM(CI133:CR133,CW133:CX133,DG133:DH133)</f>
        <v>#N/A</v>
      </c>
      <c r="DT133" s="25" t="e">
        <f aca="false">SUM(CI133:CZ133,DC133:DL133)</f>
        <v>#N/A</v>
      </c>
      <c r="DU133" s="131" t="e">
        <f aca="false">SUM(CI133:DR133)</f>
        <v>#N/A</v>
      </c>
      <c r="DZ133" s="70" t="e">
        <f aca="false">$DZ$7*$J$2*$J$5*$AB133</f>
        <v>#N/A</v>
      </c>
      <c r="EA133" s="70" t="e">
        <f aca="false">$DZ$7*$J$3*$J$5*$AC133</f>
        <v>#N/A</v>
      </c>
      <c r="EB133" s="70" t="e">
        <f aca="false">$EB$7*$J$2*$J$5*$AB133</f>
        <v>#N/A</v>
      </c>
      <c r="EC133" s="70" t="e">
        <f aca="false">$EB$7*$J$3*$J$5*$AC133</f>
        <v>#N/A</v>
      </c>
      <c r="ED133" s="70" t="e">
        <f aca="false">$ED$7*$J$2*$J$5*$AB133</f>
        <v>#N/A</v>
      </c>
      <c r="EE133" s="70" t="e">
        <f aca="false">$ED$7*$J$3*$J$5*$AC133</f>
        <v>#N/A</v>
      </c>
      <c r="EF133" s="70" t="e">
        <f aca="false">$EF$7*$J$2*$J$5*$AB133</f>
        <v>#N/A</v>
      </c>
      <c r="EG133" s="70" t="e">
        <f aca="false">$EF$7*$J$3*$J$5*$AC133</f>
        <v>#N/A</v>
      </c>
      <c r="EH133" s="70" t="e">
        <f aca="false">$EH$7*$J$2*$J$5*$AB133</f>
        <v>#N/A</v>
      </c>
      <c r="EI133" s="70" t="e">
        <f aca="false">$EH$7*$J$3*$J$5*$AC133</f>
        <v>#N/A</v>
      </c>
      <c r="EJ133" s="70" t="e">
        <f aca="false">$EJ$7*$J$2*$J$5*$AB133</f>
        <v>#N/A</v>
      </c>
      <c r="EK133" s="70" t="e">
        <f aca="false">$EJ$7*$J$3*$J$5*$AC133</f>
        <v>#N/A</v>
      </c>
      <c r="EL133" s="70" t="e">
        <f aca="false">$EL$7*$J$2*$J$5*$AB133</f>
        <v>#N/A</v>
      </c>
      <c r="EM133" s="70" t="e">
        <f aca="false">$EL$7*$J$3*$J$5*$AC133</f>
        <v>#N/A</v>
      </c>
      <c r="EN133" s="131" t="e">
        <f aca="false">SUM(EB133:EC133)</f>
        <v>#N/A</v>
      </c>
      <c r="EO133" s="25" t="e">
        <f aca="false">SUM(EB133:EE133,EJ133:EM133)</f>
        <v>#N/A</v>
      </c>
      <c r="EP133" s="25" t="e">
        <f aca="false">SUM(DZ133:EM133)</f>
        <v>#N/A</v>
      </c>
    </row>
    <row r="134" customFormat="false" ht="11.25" hidden="false" customHeight="false" outlineLevel="0" collapsed="false">
      <c r="A134" s="51" t="e">
        <f aca="false">VLOOKUP($D134,Curves!$A$2:$I$1700,9)</f>
        <v>#N/A</v>
      </c>
      <c r="B134" s="83" t="e">
        <f aca="false">(1+($A134/2))^(-2*($D134-$A$1)/365.25)</f>
        <v>#N/A</v>
      </c>
      <c r="C134" s="83" t="n">
        <f aca="false">D135-D134</f>
        <v>31</v>
      </c>
      <c r="D134" s="374" t="n">
        <v>40725</v>
      </c>
      <c r="E134" s="375" t="e">
        <f aca="false">VLOOKUP($D134,Curves!$A$2:$H$1700,2)*$B134</f>
        <v>#N/A</v>
      </c>
      <c r="F134" s="51" t="e">
        <f aca="false">VLOOKUP($D134,Curves!$A$2:$H$1700,3)*$B134</f>
        <v>#N/A</v>
      </c>
      <c r="G134" s="51" t="e">
        <f aca="false">VLOOKUP($D134,Curves!$A$2:$H$1700,7)*$B134</f>
        <v>#N/A</v>
      </c>
      <c r="H134" s="51" t="e">
        <f aca="false">VLOOKUP($D134,Curves!$A$2:$H$1700,5)*$B134</f>
        <v>#N/A</v>
      </c>
      <c r="I134" s="51" t="e">
        <f aca="false">VLOOKUP($D134,Curves!$A$2:$H$1700,4)*$B134</f>
        <v>#N/A</v>
      </c>
      <c r="J134" s="376" t="e">
        <f aca="false">VLOOKUP($D134,Curves!$A$2:$H$1700,8)*$B134</f>
        <v>#N/A</v>
      </c>
      <c r="K134" s="51" t="e">
        <f aca="false">($E134+$I134)*$J$5+$J$4</f>
        <v>#N/A</v>
      </c>
      <c r="L134" s="377" t="e">
        <f aca="false">VLOOKUP($D134,Curves!$N$2:$T$2600,2)*$B134</f>
        <v>#N/A</v>
      </c>
      <c r="M134" s="241" t="e">
        <f aca="false">VLOOKUP($D134,Curves!$N$2:$T$2600,3)*$B134</f>
        <v>#N/A</v>
      </c>
      <c r="N134" s="378" t="e">
        <f aca="false">IF($K134&lt;$L134,1,0)</f>
        <v>#N/A</v>
      </c>
      <c r="O134" s="379" t="e">
        <f aca="false">IF($K134&lt;$M134,1,0)</f>
        <v>#N/A</v>
      </c>
      <c r="P134" s="375" t="e">
        <f aca="false">($E134+J134)*$J$5+$J$4</f>
        <v>#N/A</v>
      </c>
      <c r="Q134" s="377" t="e">
        <f aca="false">VLOOKUP($D134,Curves!$N$2:$T$2600,4)*$B134</f>
        <v>#N/A</v>
      </c>
      <c r="R134" s="241" t="e">
        <f aca="false">VLOOKUP($D134,Curves!$N$2:$T$2600,5)*$B134</f>
        <v>#N/A</v>
      </c>
      <c r="S134" s="378" t="e">
        <f aca="false">IF($P134&lt;$Q134,1,0)</f>
        <v>#N/A</v>
      </c>
      <c r="T134" s="379" t="e">
        <f aca="false">IF($P134&lt;$R134,1,0)</f>
        <v>#N/A</v>
      </c>
      <c r="U134" s="380" t="e">
        <f aca="false">($E134+G134)*$J$5+$J$4</f>
        <v>#N/A</v>
      </c>
      <c r="V134" s="380" t="e">
        <f aca="false">($E134+H134)*$J$5+$J$4</f>
        <v>#N/A</v>
      </c>
      <c r="W134" s="380" t="e">
        <f aca="false">($E134+I134)*$J$5+$J$4</f>
        <v>#N/A</v>
      </c>
      <c r="X134" s="269" t="e">
        <f aca="false">VLOOKUP($D134,[5]CurveFetch!$D$8:$S$13000,16,0)*$B134</f>
        <v>#N/A</v>
      </c>
      <c r="Y134" s="241" t="e">
        <f aca="false">VLOOKUP($D134,Curves!$N$2:$T$2600,7)*$B134</f>
        <v>#N/A</v>
      </c>
      <c r="Z134" s="381" t="e">
        <f aca="false">IF($U134&lt;$X134,1,0)</f>
        <v>#N/A</v>
      </c>
      <c r="AA134" s="378" t="e">
        <f aca="false">IF($U134&lt;$Y134,1,0)</f>
        <v>#N/A</v>
      </c>
      <c r="AB134" s="378" t="e">
        <f aca="false">IF($V134&lt;$X134,1,0)</f>
        <v>#N/A</v>
      </c>
      <c r="AC134" s="378" t="e">
        <f aca="false">IF($V134&lt;$X134,1,0)</f>
        <v>#N/A</v>
      </c>
      <c r="AD134" s="378" t="e">
        <f aca="false">IF($W134&lt;$X134,1,0)</f>
        <v>#N/A</v>
      </c>
      <c r="AE134" s="379" t="e">
        <f aca="false">IF($W134&lt;$Y134,1,0)</f>
        <v>#N/A</v>
      </c>
      <c r="AF134" s="70" t="e">
        <f aca="false">$AF$7*$J$2*$J$5*$N134</f>
        <v>#N/A</v>
      </c>
      <c r="AG134" s="70" t="e">
        <f aca="false">$AF$7*$J$2*$J$5*$O134</f>
        <v>#N/A</v>
      </c>
      <c r="AH134" s="70" t="e">
        <f aca="false">$AH$7*$J$2*$J$5*$N134</f>
        <v>#N/A</v>
      </c>
      <c r="AI134" s="70" t="e">
        <f aca="false">$AH$7*$J$2*$J$5*$O134</f>
        <v>#N/A</v>
      </c>
      <c r="AJ134" s="70" t="e">
        <f aca="false">$AJ$7*$J$2*$J$5*$N134</f>
        <v>#N/A</v>
      </c>
      <c r="AK134" s="70" t="e">
        <f aca="false">$AJ$7*$J$2*$J$5*$O134</f>
        <v>#N/A</v>
      </c>
      <c r="AL134" s="70" t="e">
        <f aca="false">$AL$7*$J$2*$J$5*$N134</f>
        <v>#N/A</v>
      </c>
      <c r="AM134" s="70" t="e">
        <f aca="false">$AL$7*$J$3*$J$5*$O134</f>
        <v>#N/A</v>
      </c>
      <c r="AN134" s="70" t="e">
        <f aca="false">$AN$7*$J$2*$J$5*$N134</f>
        <v>#N/A</v>
      </c>
      <c r="AO134" s="70" t="e">
        <f aca="false">$AN$7*$J$3*$J$5*$O134</f>
        <v>#N/A</v>
      </c>
      <c r="AP134" s="70" t="e">
        <f aca="false">$AP$7*$J$2*$J$5*$N134</f>
        <v>#N/A</v>
      </c>
      <c r="AQ134" s="70" t="e">
        <f aca="false">$AN$7*$J$3*$J$5*$O134</f>
        <v>#N/A</v>
      </c>
      <c r="AR134" s="70" t="e">
        <f aca="false">$AR$7*$J$2*$J$5*$N134</f>
        <v>#N/A</v>
      </c>
      <c r="AS134" s="70" t="e">
        <f aca="false">$AR$7*$J$3*$J$5*$O134</f>
        <v>#N/A</v>
      </c>
      <c r="AT134" s="70" t="e">
        <f aca="false">$AT$7*$J$2*$J$5*$N134</f>
        <v>#N/A</v>
      </c>
      <c r="AU134" s="70" t="e">
        <f aca="false">$AT$7*$J$3*$J$5*$O134</f>
        <v>#N/A</v>
      </c>
      <c r="AV134" s="131" t="e">
        <f aca="false">SUM(AF134:AG134,AL134:AM134,AP134:AQ134)</f>
        <v>#N/A</v>
      </c>
      <c r="AW134" s="158" t="e">
        <f aca="false">SUM(AF134:AM134,AP134:AU134)</f>
        <v>#N/A</v>
      </c>
      <c r="AX134" s="131" t="e">
        <f aca="false">SUM(AF134:AU134)</f>
        <v>#N/A</v>
      </c>
      <c r="AY134" s="70" t="e">
        <f aca="false">$AY$7*$J$2*$J$5*$S134</f>
        <v>#N/A</v>
      </c>
      <c r="AZ134" s="70" t="e">
        <f aca="false">$AY$7*$J$3*$J$5*$T134</f>
        <v>#N/A</v>
      </c>
      <c r="BA134" s="70" t="e">
        <f aca="false">$BA$7*$J$2*$J$5*$S134</f>
        <v>#N/A</v>
      </c>
      <c r="BB134" s="70" t="e">
        <f aca="false">$BA$7*$J$3*$J$5*$T134</f>
        <v>#N/A</v>
      </c>
      <c r="BC134" s="70" t="e">
        <f aca="false">$BC$7*$J$2*$J$5*$S134</f>
        <v>#N/A</v>
      </c>
      <c r="BD134" s="70" t="e">
        <f aca="false">$BC$7*$J$3*$J$5*$T134</f>
        <v>#N/A</v>
      </c>
      <c r="BE134" s="70" t="e">
        <f aca="false">$BE$7*$J$2*$J$5*$S134</f>
        <v>#N/A</v>
      </c>
      <c r="BF134" s="70" t="e">
        <f aca="false">$BE$7*$J$3*$J$5*$T134</f>
        <v>#N/A</v>
      </c>
      <c r="BG134" s="70" t="e">
        <f aca="false">$BG$7*$J$2*$J$5*$S134</f>
        <v>#N/A</v>
      </c>
      <c r="BH134" s="70" t="e">
        <f aca="false">$BG$7*$J$3*$J$5*$T134</f>
        <v>#N/A</v>
      </c>
      <c r="BI134" s="70" t="e">
        <f aca="false">$BI$7*$J$2*$J$5*$S134</f>
        <v>#N/A</v>
      </c>
      <c r="BJ134" s="70" t="e">
        <f aca="false">$BI$7*$J$3*$J$5*$T134</f>
        <v>#N/A</v>
      </c>
      <c r="BK134" s="70" t="e">
        <f aca="false">$BK$7*$J$2*$J$5*$S134</f>
        <v>#N/A</v>
      </c>
      <c r="BL134" s="70" t="e">
        <f aca="false">$BK$7*$J$3*$J$5*$T134</f>
        <v>#N/A</v>
      </c>
      <c r="BM134" s="70" t="e">
        <f aca="false">$BM$7*$J$2*$J$5*$S134</f>
        <v>#N/A</v>
      </c>
      <c r="BN134" s="70" t="e">
        <f aca="false">$BM$7*$J$3*$J$5*$T134</f>
        <v>#N/A</v>
      </c>
      <c r="BO134" s="70" t="e">
        <f aca="false">$BO$7*$J$2*$J$5*$S134</f>
        <v>#N/A</v>
      </c>
      <c r="BP134" s="70" t="e">
        <f aca="false">$BO$7*$J$3*$J$5*$T134</f>
        <v>#N/A</v>
      </c>
      <c r="BQ134" s="70" t="e">
        <f aca="false">$BQ$7*$J$2*$J$5*$S134</f>
        <v>#N/A</v>
      </c>
      <c r="BR134" s="70" t="e">
        <f aca="false">$BQ$7*$J$3*$J$5*$T134</f>
        <v>#N/A</v>
      </c>
      <c r="BS134" s="70" t="e">
        <f aca="false">$BS$7*$J$2*$J$5*$S134</f>
        <v>#N/A</v>
      </c>
      <c r="BT134" s="70" t="e">
        <f aca="false">$BS$7*$J$3*$J$5*$T134</f>
        <v>#N/A</v>
      </c>
      <c r="BU134" s="70" t="e">
        <f aca="false">$BU$7*$J$2*$J$5*$S134</f>
        <v>#N/A</v>
      </c>
      <c r="BV134" s="70" t="e">
        <f aca="false">$BU$7*$J$3*$J$5*$T134</f>
        <v>#N/A</v>
      </c>
      <c r="BW134" s="382" t="e">
        <f aca="false">SUM(AY134:BF134,BI134:BL134)</f>
        <v>#N/A</v>
      </c>
      <c r="BX134" s="383" t="e">
        <f aca="false">SUM(AY134:BF134,BI134:BL134,BS134:BV134)</f>
        <v>#N/A</v>
      </c>
      <c r="BY134" s="25" t="e">
        <f aca="false">SUM(AY134:BV134)</f>
        <v>#N/A</v>
      </c>
      <c r="BZ134" s="70" t="e">
        <f aca="false">$BZ$7*$J$2*$J$5*$N134</f>
        <v>#N/A</v>
      </c>
      <c r="CA134" s="70" t="e">
        <f aca="false">$BZ$7*$J$3*$J$5*$O134</f>
        <v>#N/A</v>
      </c>
      <c r="CB134" s="70" t="e">
        <f aca="false">$CB$7*$J$2*$J$5*$N134</f>
        <v>#N/A</v>
      </c>
      <c r="CC134" s="70" t="e">
        <f aca="false">$CB$7*$J$3*$J$5*$O134</f>
        <v>#N/A</v>
      </c>
      <c r="CD134" s="70" t="e">
        <f aca="false">$CD$7*$J$2*$J$5*$N134</f>
        <v>#N/A</v>
      </c>
      <c r="CE134" s="70" t="e">
        <f aca="false">$CD$7*$J$3*$J$5*$O134</f>
        <v>#N/A</v>
      </c>
      <c r="CF134" s="131" t="e">
        <f aca="false">SUM(BZ134:CA134)</f>
        <v>#N/A</v>
      </c>
      <c r="CG134" s="383" t="e">
        <f aca="false">SUM(BZ134:CC134)</f>
        <v>#N/A</v>
      </c>
      <c r="CH134" s="131" t="e">
        <f aca="false">SUM(BZ134:CE134)</f>
        <v>#N/A</v>
      </c>
      <c r="CI134" s="70" t="e">
        <f aca="false">$CI$7*$J$2*$J$5*$AB134</f>
        <v>#N/A</v>
      </c>
      <c r="CJ134" s="70" t="e">
        <f aca="false">$CI$7*$J$3*$J$5*$AC134</f>
        <v>#N/A</v>
      </c>
      <c r="CK134" s="70" t="e">
        <f aca="false">$CK$7*$J$2*$J$5*$AB134</f>
        <v>#N/A</v>
      </c>
      <c r="CL134" s="70" t="e">
        <f aca="false">$CK$7*$J$3*$J$5*$AC134</f>
        <v>#N/A</v>
      </c>
      <c r="CM134" s="70" t="e">
        <f aca="false">$CM$7*$J$2*$J$5*$AB134</f>
        <v>#N/A</v>
      </c>
      <c r="CN134" s="70" t="e">
        <f aca="false">$CM$7*$J$3*$J$5*$AC134</f>
        <v>#N/A</v>
      </c>
      <c r="CO134" s="70" t="e">
        <f aca="false">$CO$7*$J$2*$J$5*$AB134</f>
        <v>#N/A</v>
      </c>
      <c r="CP134" s="70" t="e">
        <f aca="false">$CO$7*$J$3*$J$5*$AC134</f>
        <v>#N/A</v>
      </c>
      <c r="CQ134" s="70" t="e">
        <f aca="false">$CQ$7*$J$2*$J$5*$AB134</f>
        <v>#N/A</v>
      </c>
      <c r="CR134" s="70" t="e">
        <f aca="false">$CQ$7*$J$3*$J$5*$AC134</f>
        <v>#N/A</v>
      </c>
      <c r="CS134" s="70" t="e">
        <f aca="false">$CS$7*$J$2*$J$5*$AB134</f>
        <v>#N/A</v>
      </c>
      <c r="CT134" s="70" t="e">
        <f aca="false">$CS$7*$J$3*$J$5*$AC134</f>
        <v>#N/A</v>
      </c>
      <c r="CU134" s="70" t="e">
        <f aca="false">$CU$7*$J$2*$J$5*$AB134</f>
        <v>#N/A</v>
      </c>
      <c r="CV134" s="70" t="e">
        <f aca="false">$CU$7*$J$3*$J$5*$AC134</f>
        <v>#N/A</v>
      </c>
      <c r="CW134" s="70" t="e">
        <f aca="false">$CW$7*$J$2*$J$5*$AB134</f>
        <v>#N/A</v>
      </c>
      <c r="CX134" s="70" t="e">
        <f aca="false">$CW$7*$J$3*$J$5*$AC134</f>
        <v>#N/A</v>
      </c>
      <c r="CY134" s="70" t="e">
        <f aca="false">$CY$7*$J$2*$J$5*$AB134</f>
        <v>#N/A</v>
      </c>
      <c r="CZ134" s="70" t="e">
        <f aca="false">$CY$7*$J$3*$J$5*$AC134</f>
        <v>#N/A</v>
      </c>
      <c r="DA134" s="70" t="e">
        <f aca="false">$DA$7*$J$2*$J$5*$AB134</f>
        <v>#N/A</v>
      </c>
      <c r="DB134" s="70" t="e">
        <f aca="false">$DA$7*$J$3*$J$5*$AC134</f>
        <v>#N/A</v>
      </c>
      <c r="DC134" s="70"/>
      <c r="DD134" s="70"/>
      <c r="DE134" s="70" t="e">
        <f aca="false">$DF$7*$J$2*$J$5*$AB134</f>
        <v>#N/A</v>
      </c>
      <c r="DF134" s="70" t="e">
        <f aca="false">$DF$7*$J$3*$J$5*$AC134</f>
        <v>#N/A</v>
      </c>
      <c r="DG134" s="70" t="e">
        <f aca="false">$DG$7*$J$2*$J$5*$AB134</f>
        <v>#N/A</v>
      </c>
      <c r="DH134" s="70" t="e">
        <f aca="false">$DG$7*$J$3*$J$5*$AC134</f>
        <v>#N/A</v>
      </c>
      <c r="DI134" s="70" t="e">
        <f aca="false">$DI$7*$J$2*$J$5*$AB134</f>
        <v>#N/A</v>
      </c>
      <c r="DJ134" s="70" t="e">
        <f aca="false">$DI$7*$J$3*$J$5*$AC134</f>
        <v>#N/A</v>
      </c>
      <c r="DK134" s="70" t="e">
        <f aca="false">$DK$7*$J$2*$J$5*$AB134</f>
        <v>#N/A</v>
      </c>
      <c r="DL134" s="70" t="e">
        <f aca="false">$DK$7*$J$3*$J$5*$AC134</f>
        <v>#N/A</v>
      </c>
      <c r="DM134" s="70" t="e">
        <f aca="false">$DM$7*$J$2*$J$5*$AB134</f>
        <v>#N/A</v>
      </c>
      <c r="DN134" s="70" t="e">
        <f aca="false">$DM$7*$J$3*$J$5*$AC134</f>
        <v>#N/A</v>
      </c>
      <c r="DO134" s="70" t="e">
        <f aca="false">$DO$7*$J$2*$J$5*$AB134</f>
        <v>#N/A</v>
      </c>
      <c r="DP134" s="70" t="e">
        <f aca="false">$DO$7*$J$3*$J$5*$AC134</f>
        <v>#N/A</v>
      </c>
      <c r="DQ134" s="70" t="e">
        <f aca="false">$DQ$7*$J$2*$J$5*$AB134</f>
        <v>#N/A</v>
      </c>
      <c r="DR134" s="70" t="e">
        <f aca="false">$DQ$7*$J$3*$J$5*$AC134</f>
        <v>#N/A</v>
      </c>
      <c r="DS134" s="131" t="e">
        <f aca="false">SUM(CI134:CR134,CW134:CX134,DG134:DH134)</f>
        <v>#N/A</v>
      </c>
      <c r="DT134" s="25" t="e">
        <f aca="false">SUM(CI134:CZ134,DC134:DL134)</f>
        <v>#N/A</v>
      </c>
      <c r="DU134" s="131" t="e">
        <f aca="false">SUM(CI134:DR134)</f>
        <v>#N/A</v>
      </c>
      <c r="DZ134" s="70" t="e">
        <f aca="false">$DZ$7*$J$2*$J$5*$AB134</f>
        <v>#N/A</v>
      </c>
      <c r="EA134" s="70" t="e">
        <f aca="false">$DZ$7*$J$3*$J$5*$AC134</f>
        <v>#N/A</v>
      </c>
      <c r="EB134" s="70" t="e">
        <f aca="false">$EB$7*$J$2*$J$5*$AB134</f>
        <v>#N/A</v>
      </c>
      <c r="EC134" s="70" t="e">
        <f aca="false">$EB$7*$J$3*$J$5*$AC134</f>
        <v>#N/A</v>
      </c>
      <c r="ED134" s="70" t="e">
        <f aca="false">$ED$7*$J$2*$J$5*$AB134</f>
        <v>#N/A</v>
      </c>
      <c r="EE134" s="70" t="e">
        <f aca="false">$ED$7*$J$3*$J$5*$AC134</f>
        <v>#N/A</v>
      </c>
      <c r="EF134" s="70" t="e">
        <f aca="false">$EF$7*$J$2*$J$5*$AB134</f>
        <v>#N/A</v>
      </c>
      <c r="EG134" s="70" t="e">
        <f aca="false">$EF$7*$J$3*$J$5*$AC134</f>
        <v>#N/A</v>
      </c>
      <c r="EH134" s="70" t="e">
        <f aca="false">$EH$7*$J$2*$J$5*$AB134</f>
        <v>#N/A</v>
      </c>
      <c r="EI134" s="70" t="e">
        <f aca="false">$EH$7*$J$3*$J$5*$AC134</f>
        <v>#N/A</v>
      </c>
      <c r="EJ134" s="70" t="e">
        <f aca="false">$EJ$7*$J$2*$J$5*$AB134</f>
        <v>#N/A</v>
      </c>
      <c r="EK134" s="70" t="e">
        <f aca="false">$EJ$7*$J$3*$J$5*$AC134</f>
        <v>#N/A</v>
      </c>
      <c r="EL134" s="70" t="e">
        <f aca="false">$EL$7*$J$2*$J$5*$AB134</f>
        <v>#N/A</v>
      </c>
      <c r="EM134" s="70" t="e">
        <f aca="false">$EL$7*$J$3*$J$5*$AC134</f>
        <v>#N/A</v>
      </c>
      <c r="EN134" s="131" t="e">
        <f aca="false">SUM(EB134:EC134)</f>
        <v>#N/A</v>
      </c>
      <c r="EO134" s="25" t="e">
        <f aca="false">SUM(EB134:EE134,EJ134:EM134)</f>
        <v>#N/A</v>
      </c>
      <c r="EP134" s="25" t="e">
        <f aca="false">SUM(DZ134:EM134)</f>
        <v>#N/A</v>
      </c>
    </row>
    <row r="135" customFormat="false" ht="11.25" hidden="false" customHeight="false" outlineLevel="0" collapsed="false">
      <c r="A135" s="51" t="e">
        <f aca="false">VLOOKUP($D135,Curves!$A$2:$I$1700,9)</f>
        <v>#N/A</v>
      </c>
      <c r="B135" s="83" t="e">
        <f aca="false">(1+($A135/2))^(-2*($D135-$A$1)/365.25)</f>
        <v>#N/A</v>
      </c>
      <c r="C135" s="83" t="n">
        <f aca="false">D136-D135</f>
        <v>31</v>
      </c>
      <c r="D135" s="374" t="n">
        <v>40756</v>
      </c>
      <c r="E135" s="375" t="e">
        <f aca="false">VLOOKUP($D135,Curves!$A$2:$H$1700,2)*$B135</f>
        <v>#N/A</v>
      </c>
      <c r="F135" s="51" t="e">
        <f aca="false">VLOOKUP($D135,Curves!$A$2:$H$1700,3)*$B135</f>
        <v>#N/A</v>
      </c>
      <c r="G135" s="51" t="e">
        <f aca="false">VLOOKUP($D135,Curves!$A$2:$H$1700,7)*$B135</f>
        <v>#N/A</v>
      </c>
      <c r="H135" s="51" t="e">
        <f aca="false">VLOOKUP($D135,Curves!$A$2:$H$1700,5)*$B135</f>
        <v>#N/A</v>
      </c>
      <c r="I135" s="51" t="e">
        <f aca="false">VLOOKUP($D135,Curves!$A$2:$H$1700,4)*$B135</f>
        <v>#N/A</v>
      </c>
      <c r="J135" s="376" t="e">
        <f aca="false">VLOOKUP($D135,Curves!$A$2:$H$1700,8)*$B135</f>
        <v>#N/A</v>
      </c>
      <c r="K135" s="51" t="e">
        <f aca="false">($E135+$I135)*$J$5+$J$4</f>
        <v>#N/A</v>
      </c>
      <c r="L135" s="377" t="e">
        <f aca="false">VLOOKUP($D135,Curves!$N$2:$T$2600,2)*$B135</f>
        <v>#N/A</v>
      </c>
      <c r="M135" s="241" t="e">
        <f aca="false">VLOOKUP($D135,Curves!$N$2:$T$2600,3)*$B135</f>
        <v>#N/A</v>
      </c>
      <c r="N135" s="378" t="e">
        <f aca="false">IF($K135&lt;$L135,1,0)</f>
        <v>#N/A</v>
      </c>
      <c r="O135" s="379" t="e">
        <f aca="false">IF($K135&lt;$M135,1,0)</f>
        <v>#N/A</v>
      </c>
      <c r="P135" s="375" t="e">
        <f aca="false">($E135+J135)*$J$5+$J$4</f>
        <v>#N/A</v>
      </c>
      <c r="Q135" s="377" t="e">
        <f aca="false">VLOOKUP($D135,Curves!$N$2:$T$2600,4)*$B135</f>
        <v>#N/A</v>
      </c>
      <c r="R135" s="241" t="e">
        <f aca="false">VLOOKUP($D135,Curves!$N$2:$T$2600,5)*$B135</f>
        <v>#N/A</v>
      </c>
      <c r="S135" s="378" t="e">
        <f aca="false">IF($P135&lt;$Q135,1,0)</f>
        <v>#N/A</v>
      </c>
      <c r="T135" s="379" t="e">
        <f aca="false">IF($P135&lt;$R135,1,0)</f>
        <v>#N/A</v>
      </c>
      <c r="U135" s="380" t="e">
        <f aca="false">($E135+G135)*$J$5+$J$4</f>
        <v>#N/A</v>
      </c>
      <c r="V135" s="380" t="e">
        <f aca="false">($E135+H135)*$J$5+$J$4</f>
        <v>#N/A</v>
      </c>
      <c r="W135" s="380" t="e">
        <f aca="false">($E135+I135)*$J$5+$J$4</f>
        <v>#N/A</v>
      </c>
      <c r="X135" s="269" t="e">
        <f aca="false">VLOOKUP($D135,[5]CurveFetch!$D$8:$S$13000,16,0)*$B135</f>
        <v>#N/A</v>
      </c>
      <c r="Y135" s="241" t="e">
        <f aca="false">VLOOKUP($D135,Curves!$N$2:$T$2600,7)*$B135</f>
        <v>#N/A</v>
      </c>
      <c r="Z135" s="381" t="e">
        <f aca="false">IF($U135&lt;$X135,1,0)</f>
        <v>#N/A</v>
      </c>
      <c r="AA135" s="378" t="e">
        <f aca="false">IF($U135&lt;$Y135,1,0)</f>
        <v>#N/A</v>
      </c>
      <c r="AB135" s="378" t="e">
        <f aca="false">IF($V135&lt;$X135,1,0)</f>
        <v>#N/A</v>
      </c>
      <c r="AC135" s="378" t="e">
        <f aca="false">IF($V135&lt;$X135,1,0)</f>
        <v>#N/A</v>
      </c>
      <c r="AD135" s="378" t="e">
        <f aca="false">IF($W135&lt;$X135,1,0)</f>
        <v>#N/A</v>
      </c>
      <c r="AE135" s="379" t="e">
        <f aca="false">IF($W135&lt;$Y135,1,0)</f>
        <v>#N/A</v>
      </c>
      <c r="AF135" s="70" t="e">
        <f aca="false">$AF$7*$J$2*$J$5*$N135</f>
        <v>#N/A</v>
      </c>
      <c r="AG135" s="70" t="e">
        <f aca="false">$AF$7*$J$2*$J$5*$O135</f>
        <v>#N/A</v>
      </c>
      <c r="AH135" s="70" t="e">
        <f aca="false">$AH$7*$J$2*$J$5*$N135</f>
        <v>#N/A</v>
      </c>
      <c r="AI135" s="70" t="e">
        <f aca="false">$AH$7*$J$2*$J$5*$O135</f>
        <v>#N/A</v>
      </c>
      <c r="AJ135" s="70" t="e">
        <f aca="false">$AJ$7*$J$2*$J$5*$N135</f>
        <v>#N/A</v>
      </c>
      <c r="AK135" s="70" t="e">
        <f aca="false">$AJ$7*$J$2*$J$5*$O135</f>
        <v>#N/A</v>
      </c>
      <c r="AL135" s="70" t="e">
        <f aca="false">$AL$7*$J$2*$J$5*$N135</f>
        <v>#N/A</v>
      </c>
      <c r="AM135" s="70" t="e">
        <f aca="false">$AL$7*$J$3*$J$5*$O135</f>
        <v>#N/A</v>
      </c>
      <c r="AN135" s="70" t="e">
        <f aca="false">$AN$7*$J$2*$J$5*$N135</f>
        <v>#N/A</v>
      </c>
      <c r="AO135" s="70" t="e">
        <f aca="false">$AN$7*$J$3*$J$5*$O135</f>
        <v>#N/A</v>
      </c>
      <c r="AP135" s="70" t="e">
        <f aca="false">$AP$7*$J$2*$J$5*$N135</f>
        <v>#N/A</v>
      </c>
      <c r="AQ135" s="70" t="e">
        <f aca="false">$AN$7*$J$3*$J$5*$O135</f>
        <v>#N/A</v>
      </c>
      <c r="AR135" s="70" t="e">
        <f aca="false">$AR$7*$J$2*$J$5*$N135</f>
        <v>#N/A</v>
      </c>
      <c r="AS135" s="70" t="e">
        <f aca="false">$AR$7*$J$3*$J$5*$O135</f>
        <v>#N/A</v>
      </c>
      <c r="AT135" s="70" t="e">
        <f aca="false">$AT$7*$J$2*$J$5*$N135</f>
        <v>#N/A</v>
      </c>
      <c r="AU135" s="70" t="e">
        <f aca="false">$AT$7*$J$3*$J$5*$O135</f>
        <v>#N/A</v>
      </c>
      <c r="AV135" s="131" t="e">
        <f aca="false">SUM(AF135:AG135,AL135:AM135,AP135:AQ135)</f>
        <v>#N/A</v>
      </c>
      <c r="AW135" s="158" t="e">
        <f aca="false">SUM(AF135:AM135,AP135:AU135)</f>
        <v>#N/A</v>
      </c>
      <c r="AX135" s="131" t="e">
        <f aca="false">SUM(AF135:AU135)</f>
        <v>#N/A</v>
      </c>
      <c r="AY135" s="70" t="e">
        <f aca="false">$AY$7*$J$2*$J$5*$S135</f>
        <v>#N/A</v>
      </c>
      <c r="AZ135" s="70" t="e">
        <f aca="false">$AY$7*$J$3*$J$5*$T135</f>
        <v>#N/A</v>
      </c>
      <c r="BA135" s="70" t="e">
        <f aca="false">$BA$7*$J$2*$J$5*$S135</f>
        <v>#N/A</v>
      </c>
      <c r="BB135" s="70" t="e">
        <f aca="false">$BA$7*$J$3*$J$5*$T135</f>
        <v>#N/A</v>
      </c>
      <c r="BC135" s="70" t="e">
        <f aca="false">$BC$7*$J$2*$J$5*$S135</f>
        <v>#N/A</v>
      </c>
      <c r="BD135" s="70" t="e">
        <f aca="false">$BC$7*$J$3*$J$5*$T135</f>
        <v>#N/A</v>
      </c>
      <c r="BE135" s="70" t="e">
        <f aca="false">$BE$7*$J$2*$J$5*$S135</f>
        <v>#N/A</v>
      </c>
      <c r="BF135" s="70" t="e">
        <f aca="false">$BE$7*$J$3*$J$5*$T135</f>
        <v>#N/A</v>
      </c>
      <c r="BG135" s="70" t="e">
        <f aca="false">$BG$7*$J$2*$J$5*$S135</f>
        <v>#N/A</v>
      </c>
      <c r="BH135" s="70" t="e">
        <f aca="false">$BG$7*$J$3*$J$5*$T135</f>
        <v>#N/A</v>
      </c>
      <c r="BI135" s="70" t="e">
        <f aca="false">$BI$7*$J$2*$J$5*$S135</f>
        <v>#N/A</v>
      </c>
      <c r="BJ135" s="70" t="e">
        <f aca="false">$BI$7*$J$3*$J$5*$T135</f>
        <v>#N/A</v>
      </c>
      <c r="BK135" s="70" t="e">
        <f aca="false">$BK$7*$J$2*$J$5*$S135</f>
        <v>#N/A</v>
      </c>
      <c r="BL135" s="70" t="e">
        <f aca="false">$BK$7*$J$3*$J$5*$T135</f>
        <v>#N/A</v>
      </c>
      <c r="BM135" s="70" t="e">
        <f aca="false">$BM$7*$J$2*$J$5*$S135</f>
        <v>#N/A</v>
      </c>
      <c r="BN135" s="70" t="e">
        <f aca="false">$BM$7*$J$3*$J$5*$T135</f>
        <v>#N/A</v>
      </c>
      <c r="BO135" s="70" t="e">
        <f aca="false">$BO$7*$J$2*$J$5*$S135</f>
        <v>#N/A</v>
      </c>
      <c r="BP135" s="70" t="e">
        <f aca="false">$BO$7*$J$3*$J$5*$T135</f>
        <v>#N/A</v>
      </c>
      <c r="BQ135" s="70" t="e">
        <f aca="false">$BQ$7*$J$2*$J$5*$S135</f>
        <v>#N/A</v>
      </c>
      <c r="BR135" s="70" t="e">
        <f aca="false">$BQ$7*$J$3*$J$5*$T135</f>
        <v>#N/A</v>
      </c>
      <c r="BS135" s="70" t="e">
        <f aca="false">$BS$7*$J$2*$J$5*$S135</f>
        <v>#N/A</v>
      </c>
      <c r="BT135" s="70" t="e">
        <f aca="false">$BS$7*$J$3*$J$5*$T135</f>
        <v>#N/A</v>
      </c>
      <c r="BU135" s="70" t="e">
        <f aca="false">$BU$7*$J$2*$J$5*$S135</f>
        <v>#N/A</v>
      </c>
      <c r="BV135" s="70" t="e">
        <f aca="false">$BU$7*$J$3*$J$5*$T135</f>
        <v>#N/A</v>
      </c>
      <c r="BW135" s="382" t="e">
        <f aca="false">SUM(AY135:BF135,BI135:BL135)</f>
        <v>#N/A</v>
      </c>
      <c r="BX135" s="383" t="e">
        <f aca="false">SUM(AY135:BF135,BI135:BL135,BS135:BV135)</f>
        <v>#N/A</v>
      </c>
      <c r="BY135" s="25" t="e">
        <f aca="false">SUM(AY135:BV135)</f>
        <v>#N/A</v>
      </c>
      <c r="BZ135" s="70" t="e">
        <f aca="false">$BZ$7*$J$2*$J$5*$N135</f>
        <v>#N/A</v>
      </c>
      <c r="CA135" s="70" t="e">
        <f aca="false">$BZ$7*$J$3*$J$5*$O135</f>
        <v>#N/A</v>
      </c>
      <c r="CB135" s="70" t="e">
        <f aca="false">$CB$7*$J$2*$J$5*$N135</f>
        <v>#N/A</v>
      </c>
      <c r="CC135" s="70" t="e">
        <f aca="false">$CB$7*$J$3*$J$5*$O135</f>
        <v>#N/A</v>
      </c>
      <c r="CD135" s="70" t="e">
        <f aca="false">$CD$7*$J$2*$J$5*$N135</f>
        <v>#N/A</v>
      </c>
      <c r="CE135" s="70" t="e">
        <f aca="false">$CD$7*$J$3*$J$5*$O135</f>
        <v>#N/A</v>
      </c>
      <c r="CF135" s="131" t="e">
        <f aca="false">SUM(BZ135:CA135)</f>
        <v>#N/A</v>
      </c>
      <c r="CG135" s="383" t="e">
        <f aca="false">SUM(BZ135:CC135)</f>
        <v>#N/A</v>
      </c>
      <c r="CH135" s="131" t="e">
        <f aca="false">SUM(BZ135:CE135)</f>
        <v>#N/A</v>
      </c>
      <c r="CI135" s="70" t="e">
        <f aca="false">$CI$7*$J$2*$J$5*$AB135</f>
        <v>#N/A</v>
      </c>
      <c r="CJ135" s="70" t="e">
        <f aca="false">$CI$7*$J$3*$J$5*$AC135</f>
        <v>#N/A</v>
      </c>
      <c r="CK135" s="70" t="e">
        <f aca="false">$CK$7*$J$2*$J$5*$AB135</f>
        <v>#N/A</v>
      </c>
      <c r="CL135" s="70" t="e">
        <f aca="false">$CK$7*$J$3*$J$5*$AC135</f>
        <v>#N/A</v>
      </c>
      <c r="CM135" s="70" t="e">
        <f aca="false">$CM$7*$J$2*$J$5*$AB135</f>
        <v>#N/A</v>
      </c>
      <c r="CN135" s="70" t="e">
        <f aca="false">$CM$7*$J$3*$J$5*$AC135</f>
        <v>#N/A</v>
      </c>
      <c r="CO135" s="70" t="e">
        <f aca="false">$CO$7*$J$2*$J$5*$AB135</f>
        <v>#N/A</v>
      </c>
      <c r="CP135" s="70" t="e">
        <f aca="false">$CO$7*$J$3*$J$5*$AC135</f>
        <v>#N/A</v>
      </c>
      <c r="CQ135" s="70" t="e">
        <f aca="false">$CQ$7*$J$2*$J$5*$AB135</f>
        <v>#N/A</v>
      </c>
      <c r="CR135" s="70" t="e">
        <f aca="false">$CQ$7*$J$3*$J$5*$AC135</f>
        <v>#N/A</v>
      </c>
      <c r="CS135" s="70" t="e">
        <f aca="false">$CS$7*$J$2*$J$5*$AB135</f>
        <v>#N/A</v>
      </c>
      <c r="CT135" s="70" t="e">
        <f aca="false">$CS$7*$J$3*$J$5*$AC135</f>
        <v>#N/A</v>
      </c>
      <c r="CU135" s="70" t="e">
        <f aca="false">$CU$7*$J$2*$J$5*$AB135</f>
        <v>#N/A</v>
      </c>
      <c r="CV135" s="70" t="e">
        <f aca="false">$CU$7*$J$3*$J$5*$AC135</f>
        <v>#N/A</v>
      </c>
      <c r="CW135" s="70" t="e">
        <f aca="false">$CW$7*$J$2*$J$5*$AB135</f>
        <v>#N/A</v>
      </c>
      <c r="CX135" s="70" t="e">
        <f aca="false">$CW$7*$J$3*$J$5*$AC135</f>
        <v>#N/A</v>
      </c>
      <c r="CY135" s="70" t="e">
        <f aca="false">$CY$7*$J$2*$J$5*$AB135</f>
        <v>#N/A</v>
      </c>
      <c r="CZ135" s="70" t="e">
        <f aca="false">$CY$7*$J$3*$J$5*$AC135</f>
        <v>#N/A</v>
      </c>
      <c r="DA135" s="70" t="e">
        <f aca="false">$DA$7*$J$2*$J$5*$AB135</f>
        <v>#N/A</v>
      </c>
      <c r="DB135" s="70" t="e">
        <f aca="false">$DA$7*$J$3*$J$5*$AC135</f>
        <v>#N/A</v>
      </c>
      <c r="DC135" s="70"/>
      <c r="DD135" s="70"/>
      <c r="DE135" s="70" t="e">
        <f aca="false">$DF$7*$J$2*$J$5*$AB135</f>
        <v>#N/A</v>
      </c>
      <c r="DF135" s="70" t="e">
        <f aca="false">$DF$7*$J$3*$J$5*$AC135</f>
        <v>#N/A</v>
      </c>
      <c r="DG135" s="70" t="e">
        <f aca="false">$DG$7*$J$2*$J$5*$AB135</f>
        <v>#N/A</v>
      </c>
      <c r="DH135" s="70" t="e">
        <f aca="false">$DG$7*$J$3*$J$5*$AC135</f>
        <v>#N/A</v>
      </c>
      <c r="DI135" s="70" t="e">
        <f aca="false">$DI$7*$J$2*$J$5*$AB135</f>
        <v>#N/A</v>
      </c>
      <c r="DJ135" s="70" t="e">
        <f aca="false">$DI$7*$J$3*$J$5*$AC135</f>
        <v>#N/A</v>
      </c>
      <c r="DK135" s="70" t="e">
        <f aca="false">$DK$7*$J$2*$J$5*$AB135</f>
        <v>#N/A</v>
      </c>
      <c r="DL135" s="70" t="e">
        <f aca="false">$DK$7*$J$3*$J$5*$AC135</f>
        <v>#N/A</v>
      </c>
      <c r="DM135" s="70" t="e">
        <f aca="false">$DM$7*$J$2*$J$5*$AB135</f>
        <v>#N/A</v>
      </c>
      <c r="DN135" s="70" t="e">
        <f aca="false">$DM$7*$J$3*$J$5*$AC135</f>
        <v>#N/A</v>
      </c>
      <c r="DO135" s="70" t="e">
        <f aca="false">$DO$7*$J$2*$J$5*$AB135</f>
        <v>#N/A</v>
      </c>
      <c r="DP135" s="70" t="e">
        <f aca="false">$DO$7*$J$3*$J$5*$AC135</f>
        <v>#N/A</v>
      </c>
      <c r="DQ135" s="70" t="e">
        <f aca="false">$DQ$7*$J$2*$J$5*$AB135</f>
        <v>#N/A</v>
      </c>
      <c r="DR135" s="70" t="e">
        <f aca="false">$DQ$7*$J$3*$J$5*$AC135</f>
        <v>#N/A</v>
      </c>
      <c r="DS135" s="131" t="e">
        <f aca="false">SUM(CI135:CR135,CW135:CX135,DG135:DH135)</f>
        <v>#N/A</v>
      </c>
      <c r="DT135" s="25" t="e">
        <f aca="false">SUM(CI135:CZ135,DC135:DL135)</f>
        <v>#N/A</v>
      </c>
      <c r="DU135" s="131" t="e">
        <f aca="false">SUM(CI135:DR135)</f>
        <v>#N/A</v>
      </c>
      <c r="DZ135" s="70" t="e">
        <f aca="false">$DZ$7*$J$2*$J$5*$AB135</f>
        <v>#N/A</v>
      </c>
      <c r="EA135" s="70" t="e">
        <f aca="false">$DZ$7*$J$3*$J$5*$AC135</f>
        <v>#N/A</v>
      </c>
      <c r="EB135" s="70" t="e">
        <f aca="false">$EB$7*$J$2*$J$5*$AB135</f>
        <v>#N/A</v>
      </c>
      <c r="EC135" s="70" t="e">
        <f aca="false">$EB$7*$J$3*$J$5*$AC135</f>
        <v>#N/A</v>
      </c>
      <c r="ED135" s="70" t="e">
        <f aca="false">$ED$7*$J$2*$J$5*$AB135</f>
        <v>#N/A</v>
      </c>
      <c r="EE135" s="70" t="e">
        <f aca="false">$ED$7*$J$3*$J$5*$AC135</f>
        <v>#N/A</v>
      </c>
      <c r="EF135" s="70" t="e">
        <f aca="false">$EF$7*$J$2*$J$5*$AB135</f>
        <v>#N/A</v>
      </c>
      <c r="EG135" s="70" t="e">
        <f aca="false">$EF$7*$J$3*$J$5*$AC135</f>
        <v>#N/A</v>
      </c>
      <c r="EH135" s="70" t="e">
        <f aca="false">$EH$7*$J$2*$J$5*$AB135</f>
        <v>#N/A</v>
      </c>
      <c r="EI135" s="70" t="e">
        <f aca="false">$EH$7*$J$3*$J$5*$AC135</f>
        <v>#N/A</v>
      </c>
      <c r="EJ135" s="70" t="e">
        <f aca="false">$EJ$7*$J$2*$J$5*$AB135</f>
        <v>#N/A</v>
      </c>
      <c r="EK135" s="70" t="e">
        <f aca="false">$EJ$7*$J$3*$J$5*$AC135</f>
        <v>#N/A</v>
      </c>
      <c r="EL135" s="70" t="e">
        <f aca="false">$EL$7*$J$2*$J$5*$AB135</f>
        <v>#N/A</v>
      </c>
      <c r="EM135" s="70" t="e">
        <f aca="false">$EL$7*$J$3*$J$5*$AC135</f>
        <v>#N/A</v>
      </c>
      <c r="EN135" s="131" t="e">
        <f aca="false">SUM(EB135:EC135)</f>
        <v>#N/A</v>
      </c>
      <c r="EO135" s="25" t="e">
        <f aca="false">SUM(EB135:EE135,EJ135:EM135)</f>
        <v>#N/A</v>
      </c>
      <c r="EP135" s="25" t="e">
        <f aca="false">SUM(DZ135:EM135)</f>
        <v>#N/A</v>
      </c>
    </row>
    <row r="136" customFormat="false" ht="11.25" hidden="false" customHeight="false" outlineLevel="0" collapsed="false">
      <c r="A136" s="51" t="e">
        <f aca="false">VLOOKUP($D136,Curves!$A$2:$I$1700,9)</f>
        <v>#N/A</v>
      </c>
      <c r="B136" s="83" t="e">
        <f aca="false">(1+($A136/2))^(-2*($D136-$A$1)/365.25)</f>
        <v>#N/A</v>
      </c>
      <c r="C136" s="83" t="n">
        <f aca="false">D137-D136</f>
        <v>30</v>
      </c>
      <c r="D136" s="374" t="n">
        <v>40787</v>
      </c>
      <c r="E136" s="375" t="e">
        <f aca="false">VLOOKUP($D136,Curves!$A$2:$H$1700,2)*$B136</f>
        <v>#N/A</v>
      </c>
      <c r="F136" s="51" t="e">
        <f aca="false">VLOOKUP($D136,Curves!$A$2:$H$1700,3)*$B136</f>
        <v>#N/A</v>
      </c>
      <c r="G136" s="51" t="e">
        <f aca="false">VLOOKUP($D136,Curves!$A$2:$H$1700,7)*$B136</f>
        <v>#N/A</v>
      </c>
      <c r="H136" s="51" t="e">
        <f aca="false">VLOOKUP($D136,Curves!$A$2:$H$1700,5)*$B136</f>
        <v>#N/A</v>
      </c>
      <c r="I136" s="51" t="e">
        <f aca="false">VLOOKUP($D136,Curves!$A$2:$H$1700,4)*$B136</f>
        <v>#N/A</v>
      </c>
      <c r="J136" s="376" t="e">
        <f aca="false">VLOOKUP($D136,Curves!$A$2:$H$1700,8)*$B136</f>
        <v>#N/A</v>
      </c>
      <c r="K136" s="51" t="e">
        <f aca="false">($E136+$I136)*$J$5+$J$4</f>
        <v>#N/A</v>
      </c>
      <c r="L136" s="377" t="e">
        <f aca="false">VLOOKUP($D136,Curves!$N$2:$T$2600,2)*$B136</f>
        <v>#N/A</v>
      </c>
      <c r="M136" s="241" t="e">
        <f aca="false">VLOOKUP($D136,Curves!$N$2:$T$2600,3)*$B136</f>
        <v>#N/A</v>
      </c>
      <c r="N136" s="378" t="e">
        <f aca="false">IF($K136&lt;$L136,1,0)</f>
        <v>#N/A</v>
      </c>
      <c r="O136" s="379" t="e">
        <f aca="false">IF($K136&lt;$M136,1,0)</f>
        <v>#N/A</v>
      </c>
      <c r="P136" s="375" t="e">
        <f aca="false">($E136+J136)*$J$5+$J$4</f>
        <v>#N/A</v>
      </c>
      <c r="Q136" s="377" t="e">
        <f aca="false">VLOOKUP($D136,Curves!$N$2:$T$2600,4)*$B136</f>
        <v>#N/A</v>
      </c>
      <c r="R136" s="241" t="e">
        <f aca="false">VLOOKUP($D136,Curves!$N$2:$T$2600,5)*$B136</f>
        <v>#N/A</v>
      </c>
      <c r="S136" s="378" t="e">
        <f aca="false">IF($P136&lt;$Q136,1,0)</f>
        <v>#N/A</v>
      </c>
      <c r="T136" s="379" t="e">
        <f aca="false">IF($P136&lt;$R136,1,0)</f>
        <v>#N/A</v>
      </c>
      <c r="U136" s="380" t="e">
        <f aca="false">($E136+G136)*$J$5+$J$4</f>
        <v>#N/A</v>
      </c>
      <c r="V136" s="380" t="e">
        <f aca="false">($E136+H136)*$J$5+$J$4</f>
        <v>#N/A</v>
      </c>
      <c r="W136" s="380" t="e">
        <f aca="false">($E136+I136)*$J$5+$J$4</f>
        <v>#N/A</v>
      </c>
      <c r="X136" s="269" t="e">
        <f aca="false">VLOOKUP($D136,[5]CurveFetch!$D$8:$S$13000,16,0)*$B136</f>
        <v>#N/A</v>
      </c>
      <c r="Y136" s="241" t="e">
        <f aca="false">VLOOKUP($D136,Curves!$N$2:$T$2600,7)*$B136</f>
        <v>#N/A</v>
      </c>
      <c r="Z136" s="381" t="e">
        <f aca="false">IF($U136&lt;$X136,1,0)</f>
        <v>#N/A</v>
      </c>
      <c r="AA136" s="378" t="e">
        <f aca="false">IF($U136&lt;$Y136,1,0)</f>
        <v>#N/A</v>
      </c>
      <c r="AB136" s="378" t="e">
        <f aca="false">IF($V136&lt;$X136,1,0)</f>
        <v>#N/A</v>
      </c>
      <c r="AC136" s="378" t="e">
        <f aca="false">IF($V136&lt;$X136,1,0)</f>
        <v>#N/A</v>
      </c>
      <c r="AD136" s="378" t="e">
        <f aca="false">IF($W136&lt;$X136,1,0)</f>
        <v>#N/A</v>
      </c>
      <c r="AE136" s="379" t="e">
        <f aca="false">IF($W136&lt;$Y136,1,0)</f>
        <v>#N/A</v>
      </c>
      <c r="AF136" s="70" t="e">
        <f aca="false">$AF$7*$J$2*$J$5*$N136</f>
        <v>#N/A</v>
      </c>
      <c r="AG136" s="70" t="e">
        <f aca="false">$AF$7*$J$2*$J$5*$O136</f>
        <v>#N/A</v>
      </c>
      <c r="AH136" s="70" t="e">
        <f aca="false">$AH$7*$J$2*$J$5*$N136</f>
        <v>#N/A</v>
      </c>
      <c r="AI136" s="70" t="e">
        <f aca="false">$AH$7*$J$2*$J$5*$O136</f>
        <v>#N/A</v>
      </c>
      <c r="AJ136" s="70" t="e">
        <f aca="false">$AJ$7*$J$2*$J$5*$N136</f>
        <v>#N/A</v>
      </c>
      <c r="AK136" s="70" t="e">
        <f aca="false">$AJ$7*$J$2*$J$5*$O136</f>
        <v>#N/A</v>
      </c>
      <c r="AL136" s="70" t="e">
        <f aca="false">$AL$7*$J$2*$J$5*$N136</f>
        <v>#N/A</v>
      </c>
      <c r="AM136" s="70" t="e">
        <f aca="false">$AL$7*$J$3*$J$5*$O136</f>
        <v>#N/A</v>
      </c>
      <c r="AN136" s="70" t="e">
        <f aca="false">$AN$7*$J$2*$J$5*$N136</f>
        <v>#N/A</v>
      </c>
      <c r="AO136" s="70" t="e">
        <f aca="false">$AN$7*$J$3*$J$5*$O136</f>
        <v>#N/A</v>
      </c>
      <c r="AP136" s="70" t="e">
        <f aca="false">$AP$7*$J$2*$J$5*$N136</f>
        <v>#N/A</v>
      </c>
      <c r="AQ136" s="70" t="e">
        <f aca="false">$AN$7*$J$3*$J$5*$O136</f>
        <v>#N/A</v>
      </c>
      <c r="AR136" s="70" t="e">
        <f aca="false">$AR$7*$J$2*$J$5*$N136</f>
        <v>#N/A</v>
      </c>
      <c r="AS136" s="70" t="e">
        <f aca="false">$AR$7*$J$3*$J$5*$O136</f>
        <v>#N/A</v>
      </c>
      <c r="AT136" s="70" t="e">
        <f aca="false">$AT$7*$J$2*$J$5*$N136</f>
        <v>#N/A</v>
      </c>
      <c r="AU136" s="70" t="e">
        <f aca="false">$AT$7*$J$3*$J$5*$O136</f>
        <v>#N/A</v>
      </c>
      <c r="AV136" s="131" t="e">
        <f aca="false">SUM(AF136:AG136,AL136:AM136,AP136:AQ136)</f>
        <v>#N/A</v>
      </c>
      <c r="AW136" s="158" t="e">
        <f aca="false">SUM(AF136:AM136,AP136:AU136)</f>
        <v>#N/A</v>
      </c>
      <c r="AX136" s="131" t="e">
        <f aca="false">SUM(AF136:AU136)</f>
        <v>#N/A</v>
      </c>
      <c r="AY136" s="70" t="e">
        <f aca="false">$AY$7*$J$2*$J$5*$S136</f>
        <v>#N/A</v>
      </c>
      <c r="AZ136" s="70" t="e">
        <f aca="false">$AY$7*$J$3*$J$5*$T136</f>
        <v>#N/A</v>
      </c>
      <c r="BA136" s="70" t="e">
        <f aca="false">$BA$7*$J$2*$J$5*$S136</f>
        <v>#N/A</v>
      </c>
      <c r="BB136" s="70" t="e">
        <f aca="false">$BA$7*$J$3*$J$5*$T136</f>
        <v>#N/A</v>
      </c>
      <c r="BC136" s="70" t="e">
        <f aca="false">$BC$7*$J$2*$J$5*$S136</f>
        <v>#N/A</v>
      </c>
      <c r="BD136" s="70" t="e">
        <f aca="false">$BC$7*$J$3*$J$5*$T136</f>
        <v>#N/A</v>
      </c>
      <c r="BE136" s="70" t="e">
        <f aca="false">$BE$7*$J$2*$J$5*$S136</f>
        <v>#N/A</v>
      </c>
      <c r="BF136" s="70" t="e">
        <f aca="false">$BE$7*$J$3*$J$5*$T136</f>
        <v>#N/A</v>
      </c>
      <c r="BG136" s="70" t="e">
        <f aca="false">$BG$7*$J$2*$J$5*$S136</f>
        <v>#N/A</v>
      </c>
      <c r="BH136" s="70" t="e">
        <f aca="false">$BG$7*$J$3*$J$5*$T136</f>
        <v>#N/A</v>
      </c>
      <c r="BI136" s="70" t="e">
        <f aca="false">$BI$7*$J$2*$J$5*$S136</f>
        <v>#N/A</v>
      </c>
      <c r="BJ136" s="70" t="e">
        <f aca="false">$BI$7*$J$3*$J$5*$T136</f>
        <v>#N/A</v>
      </c>
      <c r="BK136" s="70" t="e">
        <f aca="false">$BK$7*$J$2*$J$5*$S136</f>
        <v>#N/A</v>
      </c>
      <c r="BL136" s="70" t="e">
        <f aca="false">$BK$7*$J$3*$J$5*$T136</f>
        <v>#N/A</v>
      </c>
      <c r="BM136" s="70" t="e">
        <f aca="false">$BM$7*$J$2*$J$5*$S136</f>
        <v>#N/A</v>
      </c>
      <c r="BN136" s="70" t="e">
        <f aca="false">$BM$7*$J$3*$J$5*$T136</f>
        <v>#N/A</v>
      </c>
      <c r="BO136" s="70" t="e">
        <f aca="false">$BO$7*$J$2*$J$5*$S136</f>
        <v>#N/A</v>
      </c>
      <c r="BP136" s="70" t="e">
        <f aca="false">$BO$7*$J$3*$J$5*$T136</f>
        <v>#N/A</v>
      </c>
      <c r="BQ136" s="70" t="e">
        <f aca="false">$BQ$7*$J$2*$J$5*$S136</f>
        <v>#N/A</v>
      </c>
      <c r="BR136" s="70" t="e">
        <f aca="false">$BQ$7*$J$3*$J$5*$T136</f>
        <v>#N/A</v>
      </c>
      <c r="BS136" s="70" t="e">
        <f aca="false">$BS$7*$J$2*$J$5*$S136</f>
        <v>#N/A</v>
      </c>
      <c r="BT136" s="70" t="e">
        <f aca="false">$BS$7*$J$3*$J$5*$T136</f>
        <v>#N/A</v>
      </c>
      <c r="BU136" s="70" t="e">
        <f aca="false">$BU$7*$J$2*$J$5*$S136</f>
        <v>#N/A</v>
      </c>
      <c r="BV136" s="70" t="e">
        <f aca="false">$BU$7*$J$3*$J$5*$T136</f>
        <v>#N/A</v>
      </c>
      <c r="BW136" s="382" t="e">
        <f aca="false">SUM(AY136:BF136,BI136:BL136)</f>
        <v>#N/A</v>
      </c>
      <c r="BX136" s="383" t="e">
        <f aca="false">SUM(AY136:BF136,BI136:BL136,BS136:BV136)</f>
        <v>#N/A</v>
      </c>
      <c r="BY136" s="25" t="e">
        <f aca="false">SUM(AY136:BV136)</f>
        <v>#N/A</v>
      </c>
      <c r="BZ136" s="70" t="e">
        <f aca="false">$BZ$7*$J$2*$J$5*$N136</f>
        <v>#N/A</v>
      </c>
      <c r="CA136" s="70" t="e">
        <f aca="false">$BZ$7*$J$3*$J$5*$O136</f>
        <v>#N/A</v>
      </c>
      <c r="CB136" s="70" t="e">
        <f aca="false">$CB$7*$J$2*$J$5*$N136</f>
        <v>#N/A</v>
      </c>
      <c r="CC136" s="70" t="e">
        <f aca="false">$CB$7*$J$3*$J$5*$O136</f>
        <v>#N/A</v>
      </c>
      <c r="CD136" s="70" t="e">
        <f aca="false">$CD$7*$J$2*$J$5*$N136</f>
        <v>#N/A</v>
      </c>
      <c r="CE136" s="70" t="e">
        <f aca="false">$CD$7*$J$3*$J$5*$O136</f>
        <v>#N/A</v>
      </c>
      <c r="CF136" s="131" t="e">
        <f aca="false">SUM(BZ136:CA136)</f>
        <v>#N/A</v>
      </c>
      <c r="CG136" s="383" t="e">
        <f aca="false">SUM(BZ136:CC136)</f>
        <v>#N/A</v>
      </c>
      <c r="CH136" s="131" t="e">
        <f aca="false">SUM(BZ136:CE136)</f>
        <v>#N/A</v>
      </c>
      <c r="CI136" s="70" t="e">
        <f aca="false">$CI$7*$J$2*$J$5*$AB136</f>
        <v>#N/A</v>
      </c>
      <c r="CJ136" s="70" t="e">
        <f aca="false">$CI$7*$J$3*$J$5*$AC136</f>
        <v>#N/A</v>
      </c>
      <c r="CK136" s="70" t="e">
        <f aca="false">$CK$7*$J$2*$J$5*$AB136</f>
        <v>#N/A</v>
      </c>
      <c r="CL136" s="70" t="e">
        <f aca="false">$CK$7*$J$3*$J$5*$AC136</f>
        <v>#N/A</v>
      </c>
      <c r="CM136" s="70" t="e">
        <f aca="false">$CM$7*$J$2*$J$5*$AB136</f>
        <v>#N/A</v>
      </c>
      <c r="CN136" s="70" t="e">
        <f aca="false">$CM$7*$J$3*$J$5*$AC136</f>
        <v>#N/A</v>
      </c>
      <c r="CO136" s="70" t="e">
        <f aca="false">$CO$7*$J$2*$J$5*$AB136</f>
        <v>#N/A</v>
      </c>
      <c r="CP136" s="70" t="e">
        <f aca="false">$CO$7*$J$3*$J$5*$AC136</f>
        <v>#N/A</v>
      </c>
      <c r="CQ136" s="70" t="e">
        <f aca="false">$CQ$7*$J$2*$J$5*$AB136</f>
        <v>#N/A</v>
      </c>
      <c r="CR136" s="70" t="e">
        <f aca="false">$CQ$7*$J$3*$J$5*$AC136</f>
        <v>#N/A</v>
      </c>
      <c r="CS136" s="70" t="e">
        <f aca="false">$CS$7*$J$2*$J$5*$AB136</f>
        <v>#N/A</v>
      </c>
      <c r="CT136" s="70" t="e">
        <f aca="false">$CS$7*$J$3*$J$5*$AC136</f>
        <v>#N/A</v>
      </c>
      <c r="CU136" s="70" t="e">
        <f aca="false">$CU$7*$J$2*$J$5*$AB136</f>
        <v>#N/A</v>
      </c>
      <c r="CV136" s="70" t="e">
        <f aca="false">$CU$7*$J$3*$J$5*$AC136</f>
        <v>#N/A</v>
      </c>
      <c r="CW136" s="70" t="e">
        <f aca="false">$CW$7*$J$2*$J$5*$AB136</f>
        <v>#N/A</v>
      </c>
      <c r="CX136" s="70" t="e">
        <f aca="false">$CW$7*$J$3*$J$5*$AC136</f>
        <v>#N/A</v>
      </c>
      <c r="CY136" s="70" t="e">
        <f aca="false">$CY$7*$J$2*$J$5*$AB136</f>
        <v>#N/A</v>
      </c>
      <c r="CZ136" s="70" t="e">
        <f aca="false">$CY$7*$J$3*$J$5*$AC136</f>
        <v>#N/A</v>
      </c>
      <c r="DA136" s="70" t="e">
        <f aca="false">$DA$7*$J$2*$J$5*$AB136</f>
        <v>#N/A</v>
      </c>
      <c r="DB136" s="70" t="e">
        <f aca="false">$DA$7*$J$3*$J$5*$AC136</f>
        <v>#N/A</v>
      </c>
      <c r="DC136" s="70"/>
      <c r="DD136" s="70"/>
      <c r="DE136" s="70" t="e">
        <f aca="false">$DF$7*$J$2*$J$5*$AB136</f>
        <v>#N/A</v>
      </c>
      <c r="DF136" s="70" t="e">
        <f aca="false">$DF$7*$J$3*$J$5*$AC136</f>
        <v>#N/A</v>
      </c>
      <c r="DG136" s="70" t="e">
        <f aca="false">$DG$7*$J$2*$J$5*$AB136</f>
        <v>#N/A</v>
      </c>
      <c r="DH136" s="70" t="e">
        <f aca="false">$DG$7*$J$3*$J$5*$AC136</f>
        <v>#N/A</v>
      </c>
      <c r="DI136" s="70" t="e">
        <f aca="false">$DI$7*$J$2*$J$5*$AB136</f>
        <v>#N/A</v>
      </c>
      <c r="DJ136" s="70" t="e">
        <f aca="false">$DI$7*$J$3*$J$5*$AC136</f>
        <v>#N/A</v>
      </c>
      <c r="DK136" s="70" t="e">
        <f aca="false">$DK$7*$J$2*$J$5*$AB136</f>
        <v>#N/A</v>
      </c>
      <c r="DL136" s="70" t="e">
        <f aca="false">$DK$7*$J$3*$J$5*$AC136</f>
        <v>#N/A</v>
      </c>
      <c r="DM136" s="70" t="e">
        <f aca="false">$DM$7*$J$2*$J$5*$AB136</f>
        <v>#N/A</v>
      </c>
      <c r="DN136" s="70" t="e">
        <f aca="false">$DM$7*$J$3*$J$5*$AC136</f>
        <v>#N/A</v>
      </c>
      <c r="DO136" s="70" t="e">
        <f aca="false">$DO$7*$J$2*$J$5*$AB136</f>
        <v>#N/A</v>
      </c>
      <c r="DP136" s="70" t="e">
        <f aca="false">$DO$7*$J$3*$J$5*$AC136</f>
        <v>#N/A</v>
      </c>
      <c r="DQ136" s="70" t="e">
        <f aca="false">$DQ$7*$J$2*$J$5*$AB136</f>
        <v>#N/A</v>
      </c>
      <c r="DR136" s="70" t="e">
        <f aca="false">$DQ$7*$J$3*$J$5*$AC136</f>
        <v>#N/A</v>
      </c>
      <c r="DS136" s="131" t="e">
        <f aca="false">SUM(CI136:CR136,CW136:CX136,DG136:DH136)</f>
        <v>#N/A</v>
      </c>
      <c r="DT136" s="25" t="e">
        <f aca="false">SUM(CI136:CZ136,DC136:DL136)</f>
        <v>#N/A</v>
      </c>
      <c r="DU136" s="131" t="e">
        <f aca="false">SUM(CI136:DR136)</f>
        <v>#N/A</v>
      </c>
      <c r="DZ136" s="70" t="e">
        <f aca="false">$DZ$7*$J$2*$J$5*$AB136</f>
        <v>#N/A</v>
      </c>
      <c r="EA136" s="70" t="e">
        <f aca="false">$DZ$7*$J$3*$J$5*$AC136</f>
        <v>#N/A</v>
      </c>
      <c r="EB136" s="70" t="e">
        <f aca="false">$EB$7*$J$2*$J$5*$AB136</f>
        <v>#N/A</v>
      </c>
      <c r="EC136" s="70" t="e">
        <f aca="false">$EB$7*$J$3*$J$5*$AC136</f>
        <v>#N/A</v>
      </c>
      <c r="ED136" s="70" t="e">
        <f aca="false">$ED$7*$J$2*$J$5*$AB136</f>
        <v>#N/A</v>
      </c>
      <c r="EE136" s="70" t="e">
        <f aca="false">$ED$7*$J$3*$J$5*$AC136</f>
        <v>#N/A</v>
      </c>
      <c r="EF136" s="70" t="e">
        <f aca="false">$EF$7*$J$2*$J$5*$AB136</f>
        <v>#N/A</v>
      </c>
      <c r="EG136" s="70" t="e">
        <f aca="false">$EF$7*$J$3*$J$5*$AC136</f>
        <v>#N/A</v>
      </c>
      <c r="EH136" s="70" t="e">
        <f aca="false">$EH$7*$J$2*$J$5*$AB136</f>
        <v>#N/A</v>
      </c>
      <c r="EI136" s="70" t="e">
        <f aca="false">$EH$7*$J$3*$J$5*$AC136</f>
        <v>#N/A</v>
      </c>
      <c r="EJ136" s="70" t="e">
        <f aca="false">$EJ$7*$J$2*$J$5*$AB136</f>
        <v>#N/A</v>
      </c>
      <c r="EK136" s="70" t="e">
        <f aca="false">$EJ$7*$J$3*$J$5*$AC136</f>
        <v>#N/A</v>
      </c>
      <c r="EL136" s="70" t="e">
        <f aca="false">$EL$7*$J$2*$J$5*$AB136</f>
        <v>#N/A</v>
      </c>
      <c r="EM136" s="70" t="e">
        <f aca="false">$EL$7*$J$3*$J$5*$AC136</f>
        <v>#N/A</v>
      </c>
      <c r="EN136" s="131" t="e">
        <f aca="false">SUM(EB136:EC136)</f>
        <v>#N/A</v>
      </c>
      <c r="EO136" s="25" t="e">
        <f aca="false">SUM(EB136:EE136,EJ136:EM136)</f>
        <v>#N/A</v>
      </c>
      <c r="EP136" s="25" t="e">
        <f aca="false">SUM(DZ136:EM136)</f>
        <v>#N/A</v>
      </c>
    </row>
    <row r="137" customFormat="false" ht="11.25" hidden="false" customHeight="false" outlineLevel="0" collapsed="false">
      <c r="A137" s="51" t="e">
        <f aca="false">VLOOKUP($D137,Curves!$A$2:$I$1700,9)</f>
        <v>#N/A</v>
      </c>
      <c r="B137" s="83" t="e">
        <f aca="false">(1+($A137/2))^(-2*($D137-$A$1)/365.25)</f>
        <v>#N/A</v>
      </c>
      <c r="C137" s="83" t="n">
        <f aca="false">D138-D137</f>
        <v>31</v>
      </c>
      <c r="D137" s="374" t="n">
        <v>40817</v>
      </c>
      <c r="E137" s="375" t="e">
        <f aca="false">VLOOKUP($D137,Curves!$A$2:$H$1700,2)*$B137</f>
        <v>#N/A</v>
      </c>
      <c r="F137" s="51" t="e">
        <f aca="false">VLOOKUP($D137,Curves!$A$2:$H$1700,3)*$B137</f>
        <v>#N/A</v>
      </c>
      <c r="G137" s="51" t="e">
        <f aca="false">VLOOKUP($D137,Curves!$A$2:$H$1700,7)*$B137</f>
        <v>#N/A</v>
      </c>
      <c r="H137" s="51" t="e">
        <f aca="false">VLOOKUP($D137,Curves!$A$2:$H$1700,5)*$B137</f>
        <v>#N/A</v>
      </c>
      <c r="I137" s="51" t="e">
        <f aca="false">VLOOKUP($D137,Curves!$A$2:$H$1700,4)*$B137</f>
        <v>#N/A</v>
      </c>
      <c r="J137" s="376" t="e">
        <f aca="false">VLOOKUP($D137,Curves!$A$2:$H$1700,8)*$B137</f>
        <v>#N/A</v>
      </c>
      <c r="K137" s="51" t="e">
        <f aca="false">($E137+$I137)*$J$5+$J$4</f>
        <v>#N/A</v>
      </c>
      <c r="L137" s="377" t="e">
        <f aca="false">VLOOKUP($D137,Curves!$N$2:$T$2600,2)*$B137</f>
        <v>#N/A</v>
      </c>
      <c r="M137" s="241" t="e">
        <f aca="false">VLOOKUP($D137,Curves!$N$2:$T$2600,3)*$B137</f>
        <v>#N/A</v>
      </c>
      <c r="N137" s="378" t="e">
        <f aca="false">IF($K137&lt;$L137,1,0)</f>
        <v>#N/A</v>
      </c>
      <c r="O137" s="379" t="e">
        <f aca="false">IF($K137&lt;$M137,1,0)</f>
        <v>#N/A</v>
      </c>
      <c r="P137" s="375" t="e">
        <f aca="false">($E137+J137)*$J$5+$J$4</f>
        <v>#N/A</v>
      </c>
      <c r="Q137" s="377" t="e">
        <f aca="false">VLOOKUP($D137,Curves!$N$2:$T$2600,4)*$B137</f>
        <v>#N/A</v>
      </c>
      <c r="R137" s="241" t="e">
        <f aca="false">VLOOKUP($D137,Curves!$N$2:$T$2600,5)*$B137</f>
        <v>#N/A</v>
      </c>
      <c r="S137" s="378" t="e">
        <f aca="false">IF($P137&lt;$Q137,1,0)</f>
        <v>#N/A</v>
      </c>
      <c r="T137" s="379" t="e">
        <f aca="false">IF($P137&lt;$R137,1,0)</f>
        <v>#N/A</v>
      </c>
      <c r="U137" s="380" t="e">
        <f aca="false">($E137+G137)*$J$5+$J$4</f>
        <v>#N/A</v>
      </c>
      <c r="V137" s="380" t="e">
        <f aca="false">($E137+H137)*$J$5+$J$4</f>
        <v>#N/A</v>
      </c>
      <c r="W137" s="380" t="e">
        <f aca="false">($E137+I137)*$J$5+$J$4</f>
        <v>#N/A</v>
      </c>
      <c r="X137" s="269" t="e">
        <f aca="false">VLOOKUP($D137,[5]CurveFetch!$D$8:$S$13000,16,0)*$B137</f>
        <v>#N/A</v>
      </c>
      <c r="Y137" s="241" t="e">
        <f aca="false">VLOOKUP($D137,Curves!$N$2:$T$2600,7)*$B137</f>
        <v>#N/A</v>
      </c>
      <c r="Z137" s="381" t="e">
        <f aca="false">IF($U137&lt;$X137,1,0)</f>
        <v>#N/A</v>
      </c>
      <c r="AA137" s="378" t="e">
        <f aca="false">IF($U137&lt;$Y137,1,0)</f>
        <v>#N/A</v>
      </c>
      <c r="AB137" s="378" t="e">
        <f aca="false">IF($V137&lt;$X137,1,0)</f>
        <v>#N/A</v>
      </c>
      <c r="AC137" s="378" t="e">
        <f aca="false">IF($V137&lt;$X137,1,0)</f>
        <v>#N/A</v>
      </c>
      <c r="AD137" s="378" t="e">
        <f aca="false">IF($W137&lt;$X137,1,0)</f>
        <v>#N/A</v>
      </c>
      <c r="AE137" s="379" t="e">
        <f aca="false">IF($W137&lt;$Y137,1,0)</f>
        <v>#N/A</v>
      </c>
      <c r="AF137" s="70" t="e">
        <f aca="false">$AF$7*$J$2*$J$5*$N137</f>
        <v>#N/A</v>
      </c>
      <c r="AG137" s="70" t="e">
        <f aca="false">$AF$7*$J$2*$J$5*$O137</f>
        <v>#N/A</v>
      </c>
      <c r="AH137" s="70" t="e">
        <f aca="false">$AH$7*$J$2*$J$5*$N137</f>
        <v>#N/A</v>
      </c>
      <c r="AI137" s="70" t="e">
        <f aca="false">$AH$7*$J$2*$J$5*$O137</f>
        <v>#N/A</v>
      </c>
      <c r="AJ137" s="70" t="e">
        <f aca="false">$AJ$7*$J$2*$J$5*$N137</f>
        <v>#N/A</v>
      </c>
      <c r="AK137" s="70" t="e">
        <f aca="false">$AJ$7*$J$2*$J$5*$O137</f>
        <v>#N/A</v>
      </c>
      <c r="AL137" s="70" t="e">
        <f aca="false">$AL$7*$J$2*$J$5*$N137</f>
        <v>#N/A</v>
      </c>
      <c r="AM137" s="70" t="e">
        <f aca="false">$AL$7*$J$3*$J$5*$O137</f>
        <v>#N/A</v>
      </c>
      <c r="AN137" s="70" t="e">
        <f aca="false">$AN$7*$J$2*$J$5*$N137</f>
        <v>#N/A</v>
      </c>
      <c r="AO137" s="70" t="e">
        <f aca="false">$AN$7*$J$3*$J$5*$O137</f>
        <v>#N/A</v>
      </c>
      <c r="AP137" s="70" t="e">
        <f aca="false">$AP$7*$J$2*$J$5*$N137</f>
        <v>#N/A</v>
      </c>
      <c r="AQ137" s="70" t="e">
        <f aca="false">$AN$7*$J$3*$J$5*$O137</f>
        <v>#N/A</v>
      </c>
      <c r="AR137" s="70" t="e">
        <f aca="false">$AR$7*$J$2*$J$5*$N137</f>
        <v>#N/A</v>
      </c>
      <c r="AS137" s="70" t="e">
        <f aca="false">$AR$7*$J$3*$J$5*$O137</f>
        <v>#N/A</v>
      </c>
      <c r="AT137" s="70" t="e">
        <f aca="false">$AT$7*$J$2*$J$5*$N137</f>
        <v>#N/A</v>
      </c>
      <c r="AU137" s="70" t="e">
        <f aca="false">$AT$7*$J$3*$J$5*$O137</f>
        <v>#N/A</v>
      </c>
      <c r="AV137" s="131" t="e">
        <f aca="false">SUM(AF137:AG137,AL137:AM137,AP137:AQ137)</f>
        <v>#N/A</v>
      </c>
      <c r="AW137" s="158" t="e">
        <f aca="false">SUM(AF137:AM137,AP137:AU137)</f>
        <v>#N/A</v>
      </c>
      <c r="AX137" s="131" t="e">
        <f aca="false">SUM(AF137:AU137)</f>
        <v>#N/A</v>
      </c>
      <c r="AY137" s="70" t="e">
        <f aca="false">$AY$7*$J$2*$J$5*$S137</f>
        <v>#N/A</v>
      </c>
      <c r="AZ137" s="70" t="e">
        <f aca="false">$AY$7*$J$3*$J$5*$T137</f>
        <v>#N/A</v>
      </c>
      <c r="BA137" s="70" t="e">
        <f aca="false">$BA$7*$J$2*$J$5*$S137</f>
        <v>#N/A</v>
      </c>
      <c r="BB137" s="70" t="e">
        <f aca="false">$BA$7*$J$3*$J$5*$T137</f>
        <v>#N/A</v>
      </c>
      <c r="BC137" s="70" t="e">
        <f aca="false">$BC$7*$J$2*$J$5*$S137</f>
        <v>#N/A</v>
      </c>
      <c r="BD137" s="70" t="e">
        <f aca="false">$BC$7*$J$3*$J$5*$T137</f>
        <v>#N/A</v>
      </c>
      <c r="BE137" s="70" t="e">
        <f aca="false">$BE$7*$J$2*$J$5*$S137</f>
        <v>#N/A</v>
      </c>
      <c r="BF137" s="70" t="e">
        <f aca="false">$BE$7*$J$3*$J$5*$T137</f>
        <v>#N/A</v>
      </c>
      <c r="BG137" s="70" t="e">
        <f aca="false">$BG$7*$J$2*$J$5*$S137</f>
        <v>#N/A</v>
      </c>
      <c r="BH137" s="70" t="e">
        <f aca="false">$BG$7*$J$3*$J$5*$T137</f>
        <v>#N/A</v>
      </c>
      <c r="BI137" s="70" t="e">
        <f aca="false">$BI$7*$J$2*$J$5*$S137</f>
        <v>#N/A</v>
      </c>
      <c r="BJ137" s="70" t="e">
        <f aca="false">$BI$7*$J$3*$J$5*$T137</f>
        <v>#N/A</v>
      </c>
      <c r="BK137" s="70" t="e">
        <f aca="false">$BK$7*$J$2*$J$5*$S137</f>
        <v>#N/A</v>
      </c>
      <c r="BL137" s="70" t="e">
        <f aca="false">$BK$7*$J$3*$J$5*$T137</f>
        <v>#N/A</v>
      </c>
      <c r="BM137" s="70" t="e">
        <f aca="false">$BM$7*$J$2*$J$5*$S137</f>
        <v>#N/A</v>
      </c>
      <c r="BN137" s="70" t="e">
        <f aca="false">$BM$7*$J$3*$J$5*$T137</f>
        <v>#N/A</v>
      </c>
      <c r="BO137" s="70" t="e">
        <f aca="false">$BO$7*$J$2*$J$5*$S137</f>
        <v>#N/A</v>
      </c>
      <c r="BP137" s="70" t="e">
        <f aca="false">$BO$7*$J$3*$J$5*$T137</f>
        <v>#N/A</v>
      </c>
      <c r="BQ137" s="70" t="e">
        <f aca="false">$BQ$7*$J$2*$J$5*$S137</f>
        <v>#N/A</v>
      </c>
      <c r="BR137" s="70" t="e">
        <f aca="false">$BQ$7*$J$3*$J$5*$T137</f>
        <v>#N/A</v>
      </c>
      <c r="BS137" s="70" t="e">
        <f aca="false">$BS$7*$J$2*$J$5*$S137</f>
        <v>#N/A</v>
      </c>
      <c r="BT137" s="70" t="e">
        <f aca="false">$BS$7*$J$3*$J$5*$T137</f>
        <v>#N/A</v>
      </c>
      <c r="BU137" s="70" t="e">
        <f aca="false">$BU$7*$J$2*$J$5*$S137</f>
        <v>#N/A</v>
      </c>
      <c r="BV137" s="70" t="e">
        <f aca="false">$BU$7*$J$3*$J$5*$T137</f>
        <v>#N/A</v>
      </c>
      <c r="BW137" s="382" t="e">
        <f aca="false">SUM(AY137:BF137,BI137:BL137)</f>
        <v>#N/A</v>
      </c>
      <c r="BX137" s="383" t="e">
        <f aca="false">SUM(AY137:BF137,BI137:BL137,BS137:BV137)</f>
        <v>#N/A</v>
      </c>
      <c r="BY137" s="25" t="e">
        <f aca="false">SUM(AY137:BV137)</f>
        <v>#N/A</v>
      </c>
      <c r="BZ137" s="70" t="e">
        <f aca="false">$BZ$7*$J$2*$J$5*$N137</f>
        <v>#N/A</v>
      </c>
      <c r="CA137" s="70" t="e">
        <f aca="false">$BZ$7*$J$3*$J$5*$O137</f>
        <v>#N/A</v>
      </c>
      <c r="CB137" s="70" t="e">
        <f aca="false">$CB$7*$J$2*$J$5*$N137</f>
        <v>#N/A</v>
      </c>
      <c r="CC137" s="70" t="e">
        <f aca="false">$CB$7*$J$3*$J$5*$O137</f>
        <v>#N/A</v>
      </c>
      <c r="CD137" s="70" t="e">
        <f aca="false">$CD$7*$J$2*$J$5*$N137</f>
        <v>#N/A</v>
      </c>
      <c r="CE137" s="70" t="e">
        <f aca="false">$CD$7*$J$3*$J$5*$O137</f>
        <v>#N/A</v>
      </c>
      <c r="CF137" s="131" t="e">
        <f aca="false">SUM(BZ137:CA137)</f>
        <v>#N/A</v>
      </c>
      <c r="CG137" s="383" t="e">
        <f aca="false">SUM(BZ137:CC137)</f>
        <v>#N/A</v>
      </c>
      <c r="CH137" s="131" t="e">
        <f aca="false">SUM(BZ137:CE137)</f>
        <v>#N/A</v>
      </c>
      <c r="CI137" s="70" t="e">
        <f aca="false">$CI$7*$J$2*$J$5*$AB137</f>
        <v>#N/A</v>
      </c>
      <c r="CJ137" s="70" t="e">
        <f aca="false">$CI$7*$J$3*$J$5*$AC137</f>
        <v>#N/A</v>
      </c>
      <c r="CK137" s="70" t="e">
        <f aca="false">$CK$7*$J$2*$J$5*$AB137</f>
        <v>#N/A</v>
      </c>
      <c r="CL137" s="70" t="e">
        <f aca="false">$CK$7*$J$3*$J$5*$AC137</f>
        <v>#N/A</v>
      </c>
      <c r="CM137" s="70" t="e">
        <f aca="false">$CM$7*$J$2*$J$5*$AB137</f>
        <v>#N/A</v>
      </c>
      <c r="CN137" s="70" t="e">
        <f aca="false">$CM$7*$J$3*$J$5*$AC137</f>
        <v>#N/A</v>
      </c>
      <c r="CO137" s="70" t="e">
        <f aca="false">$CO$7*$J$2*$J$5*$AB137</f>
        <v>#N/A</v>
      </c>
      <c r="CP137" s="70" t="e">
        <f aca="false">$CO$7*$J$3*$J$5*$AC137</f>
        <v>#N/A</v>
      </c>
      <c r="CQ137" s="70" t="e">
        <f aca="false">$CQ$7*$J$2*$J$5*$AB137</f>
        <v>#N/A</v>
      </c>
      <c r="CR137" s="70" t="e">
        <f aca="false">$CQ$7*$J$3*$J$5*$AC137</f>
        <v>#N/A</v>
      </c>
      <c r="CS137" s="70" t="e">
        <f aca="false">$CS$7*$J$2*$J$5*$AB137</f>
        <v>#N/A</v>
      </c>
      <c r="CT137" s="70" t="e">
        <f aca="false">$CS$7*$J$3*$J$5*$AC137</f>
        <v>#N/A</v>
      </c>
      <c r="CU137" s="70" t="e">
        <f aca="false">$CU$7*$J$2*$J$5*$AB137</f>
        <v>#N/A</v>
      </c>
      <c r="CV137" s="70" t="e">
        <f aca="false">$CU$7*$J$3*$J$5*$AC137</f>
        <v>#N/A</v>
      </c>
      <c r="CW137" s="70" t="e">
        <f aca="false">$CW$7*$J$2*$J$5*$AB137</f>
        <v>#N/A</v>
      </c>
      <c r="CX137" s="70" t="e">
        <f aca="false">$CW$7*$J$3*$J$5*$AC137</f>
        <v>#N/A</v>
      </c>
      <c r="CY137" s="70" t="e">
        <f aca="false">$CY$7*$J$2*$J$5*$AB137</f>
        <v>#N/A</v>
      </c>
      <c r="CZ137" s="70" t="e">
        <f aca="false">$CY$7*$J$3*$J$5*$AC137</f>
        <v>#N/A</v>
      </c>
      <c r="DA137" s="70" t="e">
        <f aca="false">$DA$7*$J$2*$J$5*$AB137</f>
        <v>#N/A</v>
      </c>
      <c r="DB137" s="70" t="e">
        <f aca="false">$DA$7*$J$3*$J$5*$AC137</f>
        <v>#N/A</v>
      </c>
      <c r="DC137" s="70"/>
      <c r="DD137" s="70"/>
      <c r="DE137" s="70" t="e">
        <f aca="false">$DF$7*$J$2*$J$5*$AB137</f>
        <v>#N/A</v>
      </c>
      <c r="DF137" s="70" t="e">
        <f aca="false">$DF$7*$J$3*$J$5*$AC137</f>
        <v>#N/A</v>
      </c>
      <c r="DG137" s="70" t="e">
        <f aca="false">$DG$7*$J$2*$J$5*$AB137</f>
        <v>#N/A</v>
      </c>
      <c r="DH137" s="70" t="e">
        <f aca="false">$DG$7*$J$3*$J$5*$AC137</f>
        <v>#N/A</v>
      </c>
      <c r="DI137" s="70" t="e">
        <f aca="false">$DI$7*$J$2*$J$5*$AB137</f>
        <v>#N/A</v>
      </c>
      <c r="DJ137" s="70" t="e">
        <f aca="false">$DI$7*$J$3*$J$5*$AC137</f>
        <v>#N/A</v>
      </c>
      <c r="DK137" s="70" t="e">
        <f aca="false">$DK$7*$J$2*$J$5*$AB137</f>
        <v>#N/A</v>
      </c>
      <c r="DL137" s="70" t="e">
        <f aca="false">$DK$7*$J$3*$J$5*$AC137</f>
        <v>#N/A</v>
      </c>
      <c r="DM137" s="70" t="e">
        <f aca="false">$DM$7*$J$2*$J$5*$AB137</f>
        <v>#N/A</v>
      </c>
      <c r="DN137" s="70" t="e">
        <f aca="false">$DM$7*$J$3*$J$5*$AC137</f>
        <v>#N/A</v>
      </c>
      <c r="DO137" s="70" t="e">
        <f aca="false">$DO$7*$J$2*$J$5*$AB137</f>
        <v>#N/A</v>
      </c>
      <c r="DP137" s="70" t="e">
        <f aca="false">$DO$7*$J$3*$J$5*$AC137</f>
        <v>#N/A</v>
      </c>
      <c r="DQ137" s="70" t="e">
        <f aca="false">$DQ$7*$J$2*$J$5*$AB137</f>
        <v>#N/A</v>
      </c>
      <c r="DR137" s="70" t="e">
        <f aca="false">$DQ$7*$J$3*$J$5*$AC137</f>
        <v>#N/A</v>
      </c>
      <c r="DS137" s="131" t="e">
        <f aca="false">SUM(CI137:CR137,CW137:CX137,DG137:DH137)</f>
        <v>#N/A</v>
      </c>
      <c r="DT137" s="25" t="e">
        <f aca="false">SUM(CI137:CZ137,DC137:DL137)</f>
        <v>#N/A</v>
      </c>
      <c r="DU137" s="131" t="e">
        <f aca="false">SUM(CI137:DR137)</f>
        <v>#N/A</v>
      </c>
      <c r="DZ137" s="70" t="e">
        <f aca="false">$DZ$7*$J$2*$J$5*$AB137</f>
        <v>#N/A</v>
      </c>
      <c r="EA137" s="70" t="e">
        <f aca="false">$DZ$7*$J$3*$J$5*$AC137</f>
        <v>#N/A</v>
      </c>
      <c r="EB137" s="70" t="e">
        <f aca="false">$EB$7*$J$2*$J$5*$AB137</f>
        <v>#N/A</v>
      </c>
      <c r="EC137" s="70" t="e">
        <f aca="false">$EB$7*$J$3*$J$5*$AC137</f>
        <v>#N/A</v>
      </c>
      <c r="ED137" s="70" t="e">
        <f aca="false">$ED$7*$J$2*$J$5*$AB137</f>
        <v>#N/A</v>
      </c>
      <c r="EE137" s="70" t="e">
        <f aca="false">$ED$7*$J$3*$J$5*$AC137</f>
        <v>#N/A</v>
      </c>
      <c r="EF137" s="70" t="e">
        <f aca="false">$EF$7*$J$2*$J$5*$AB137</f>
        <v>#N/A</v>
      </c>
      <c r="EG137" s="70" t="e">
        <f aca="false">$EF$7*$J$3*$J$5*$AC137</f>
        <v>#N/A</v>
      </c>
      <c r="EH137" s="70" t="e">
        <f aca="false">$EH$7*$J$2*$J$5*$AB137</f>
        <v>#N/A</v>
      </c>
      <c r="EI137" s="70" t="e">
        <f aca="false">$EH$7*$J$3*$J$5*$AC137</f>
        <v>#N/A</v>
      </c>
      <c r="EJ137" s="70" t="e">
        <f aca="false">$EJ$7*$J$2*$J$5*$AB137</f>
        <v>#N/A</v>
      </c>
      <c r="EK137" s="70" t="e">
        <f aca="false">$EJ$7*$J$3*$J$5*$AC137</f>
        <v>#N/A</v>
      </c>
      <c r="EL137" s="70" t="e">
        <f aca="false">$EL$7*$J$2*$J$5*$AB137</f>
        <v>#N/A</v>
      </c>
      <c r="EM137" s="70" t="e">
        <f aca="false">$EL$7*$J$3*$J$5*$AC137</f>
        <v>#N/A</v>
      </c>
      <c r="EN137" s="131" t="e">
        <f aca="false">SUM(EB137:EC137)</f>
        <v>#N/A</v>
      </c>
      <c r="EO137" s="25" t="e">
        <f aca="false">SUM(EB137:EE137,EJ137:EM137)</f>
        <v>#N/A</v>
      </c>
      <c r="EP137" s="25" t="e">
        <f aca="false">SUM(DZ137:EM137)</f>
        <v>#N/A</v>
      </c>
    </row>
    <row r="138" customFormat="false" ht="11.25" hidden="false" customHeight="false" outlineLevel="0" collapsed="false">
      <c r="A138" s="51" t="e">
        <f aca="false">VLOOKUP($D138,Curves!$A$2:$I$1700,9)</f>
        <v>#N/A</v>
      </c>
      <c r="B138" s="83" t="e">
        <f aca="false">(1+($A138/2))^(-2*($D138-$A$1)/365.25)</f>
        <v>#N/A</v>
      </c>
      <c r="C138" s="83" t="n">
        <f aca="false">D139-D138</f>
        <v>30</v>
      </c>
      <c r="D138" s="374" t="n">
        <v>40848</v>
      </c>
      <c r="E138" s="375" t="e">
        <f aca="false">VLOOKUP($D138,Curves!$A$2:$H$1700,2)*$B138</f>
        <v>#N/A</v>
      </c>
      <c r="F138" s="51" t="e">
        <f aca="false">VLOOKUP($D138,Curves!$A$2:$H$1700,3)*$B138</f>
        <v>#N/A</v>
      </c>
      <c r="G138" s="51" t="e">
        <f aca="false">VLOOKUP($D138,Curves!$A$2:$H$1700,7)*$B138</f>
        <v>#N/A</v>
      </c>
      <c r="H138" s="51" t="e">
        <f aca="false">VLOOKUP($D138,Curves!$A$2:$H$1700,5)*$B138</f>
        <v>#N/A</v>
      </c>
      <c r="I138" s="51" t="e">
        <f aca="false">VLOOKUP($D138,Curves!$A$2:$H$1700,4)*$B138</f>
        <v>#N/A</v>
      </c>
      <c r="J138" s="376" t="e">
        <f aca="false">VLOOKUP($D138,Curves!$A$2:$H$1700,8)*$B138</f>
        <v>#N/A</v>
      </c>
      <c r="K138" s="51" t="e">
        <f aca="false">($E138+$I138)*$J$5+$J$4</f>
        <v>#N/A</v>
      </c>
      <c r="L138" s="377" t="e">
        <f aca="false">VLOOKUP($D138,Curves!$N$2:$T$2600,2)*$B138</f>
        <v>#N/A</v>
      </c>
      <c r="M138" s="241" t="e">
        <f aca="false">VLOOKUP($D138,Curves!$N$2:$T$2600,3)*$B138</f>
        <v>#N/A</v>
      </c>
      <c r="N138" s="378" t="e">
        <f aca="false">IF($K138&lt;$L138,1,0)</f>
        <v>#N/A</v>
      </c>
      <c r="O138" s="379" t="e">
        <f aca="false">IF($K138&lt;$M138,1,0)</f>
        <v>#N/A</v>
      </c>
      <c r="P138" s="375" t="e">
        <f aca="false">($E138+J138)*$J$5+$J$4</f>
        <v>#N/A</v>
      </c>
      <c r="Q138" s="377" t="e">
        <f aca="false">VLOOKUP($D138,Curves!$N$2:$T$2600,4)*$B138</f>
        <v>#N/A</v>
      </c>
      <c r="R138" s="241" t="e">
        <f aca="false">VLOOKUP($D138,Curves!$N$2:$T$2600,5)*$B138</f>
        <v>#N/A</v>
      </c>
      <c r="S138" s="378" t="e">
        <f aca="false">IF($P138&lt;$Q138,1,0)</f>
        <v>#N/A</v>
      </c>
      <c r="T138" s="379" t="e">
        <f aca="false">IF($P138&lt;$R138,1,0)</f>
        <v>#N/A</v>
      </c>
      <c r="U138" s="380" t="e">
        <f aca="false">($E138+G138)*$J$5+$J$4</f>
        <v>#N/A</v>
      </c>
      <c r="V138" s="380" t="e">
        <f aca="false">($E138+H138)*$J$5+$J$4</f>
        <v>#N/A</v>
      </c>
      <c r="W138" s="380" t="e">
        <f aca="false">($E138+I138)*$J$5+$J$4</f>
        <v>#N/A</v>
      </c>
      <c r="X138" s="269" t="e">
        <f aca="false">VLOOKUP($D138,[5]CurveFetch!$D$8:$S$13000,16,0)*$B138</f>
        <v>#N/A</v>
      </c>
      <c r="Y138" s="241" t="e">
        <f aca="false">VLOOKUP($D138,Curves!$N$2:$T$2600,7)*$B138</f>
        <v>#N/A</v>
      </c>
      <c r="Z138" s="381" t="e">
        <f aca="false">IF($U138&lt;$X138,1,0)</f>
        <v>#N/A</v>
      </c>
      <c r="AA138" s="378" t="e">
        <f aca="false">IF($U138&lt;$Y138,1,0)</f>
        <v>#N/A</v>
      </c>
      <c r="AB138" s="378" t="e">
        <f aca="false">IF($V138&lt;$X138,1,0)</f>
        <v>#N/A</v>
      </c>
      <c r="AC138" s="378" t="e">
        <f aca="false">IF($V138&lt;$X138,1,0)</f>
        <v>#N/A</v>
      </c>
      <c r="AD138" s="378" t="e">
        <f aca="false">IF($W138&lt;$X138,1,0)</f>
        <v>#N/A</v>
      </c>
      <c r="AE138" s="379" t="e">
        <f aca="false">IF($W138&lt;$Y138,1,0)</f>
        <v>#N/A</v>
      </c>
      <c r="AF138" s="70" t="e">
        <f aca="false">$AF$7*$J$2*$J$5*$N138</f>
        <v>#N/A</v>
      </c>
      <c r="AG138" s="70" t="e">
        <f aca="false">$AF$7*$J$2*$J$5*$O138</f>
        <v>#N/A</v>
      </c>
      <c r="AH138" s="70" t="e">
        <f aca="false">$AH$7*$J$2*$J$5*$N138</f>
        <v>#N/A</v>
      </c>
      <c r="AI138" s="70" t="e">
        <f aca="false">$AH$7*$J$2*$J$5*$O138</f>
        <v>#N/A</v>
      </c>
      <c r="AJ138" s="70" t="e">
        <f aca="false">$AJ$7*$J$2*$J$5*$N138</f>
        <v>#N/A</v>
      </c>
      <c r="AK138" s="70" t="e">
        <f aca="false">$AJ$7*$J$2*$J$5*$O138</f>
        <v>#N/A</v>
      </c>
      <c r="AL138" s="70" t="e">
        <f aca="false">$AL$7*$J$2*$J$5*$N138</f>
        <v>#N/A</v>
      </c>
      <c r="AM138" s="70" t="e">
        <f aca="false">$AL$7*$J$3*$J$5*$O138</f>
        <v>#N/A</v>
      </c>
      <c r="AN138" s="70" t="e">
        <f aca="false">$AN$7*$J$2*$J$5*$N138</f>
        <v>#N/A</v>
      </c>
      <c r="AO138" s="70" t="e">
        <f aca="false">$AN$7*$J$3*$J$5*$O138</f>
        <v>#N/A</v>
      </c>
      <c r="AP138" s="70" t="e">
        <f aca="false">$AP$7*$J$2*$J$5*$N138</f>
        <v>#N/A</v>
      </c>
      <c r="AQ138" s="70" t="e">
        <f aca="false">$AN$7*$J$3*$J$5*$O138</f>
        <v>#N/A</v>
      </c>
      <c r="AR138" s="70" t="e">
        <f aca="false">$AR$7*$J$2*$J$5*$N138</f>
        <v>#N/A</v>
      </c>
      <c r="AS138" s="70" t="e">
        <f aca="false">$AR$7*$J$3*$J$5*$O138</f>
        <v>#N/A</v>
      </c>
      <c r="AT138" s="70" t="e">
        <f aca="false">$AT$7*$J$2*$J$5*$N138</f>
        <v>#N/A</v>
      </c>
      <c r="AU138" s="70" t="e">
        <f aca="false">$AT$7*$J$3*$J$5*$O138</f>
        <v>#N/A</v>
      </c>
      <c r="AV138" s="131" t="e">
        <f aca="false">SUM(AF138:AG138,AL138:AM138,AP138:AQ138)</f>
        <v>#N/A</v>
      </c>
      <c r="AW138" s="158" t="e">
        <f aca="false">SUM(AF138:AM138,AP138:AU138)</f>
        <v>#N/A</v>
      </c>
      <c r="AX138" s="131" t="e">
        <f aca="false">SUM(AF138:AU138)</f>
        <v>#N/A</v>
      </c>
      <c r="AY138" s="70" t="e">
        <f aca="false">$AY$7*$J$2*$J$5*$S138</f>
        <v>#N/A</v>
      </c>
      <c r="AZ138" s="70" t="e">
        <f aca="false">$AY$7*$J$3*$J$5*$T138</f>
        <v>#N/A</v>
      </c>
      <c r="BA138" s="70" t="e">
        <f aca="false">$BA$7*$J$2*$J$5*$S138</f>
        <v>#N/A</v>
      </c>
      <c r="BB138" s="70" t="e">
        <f aca="false">$BA$7*$J$3*$J$5*$T138</f>
        <v>#N/A</v>
      </c>
      <c r="BC138" s="70" t="e">
        <f aca="false">$BC$7*$J$2*$J$5*$S138</f>
        <v>#N/A</v>
      </c>
      <c r="BD138" s="70" t="e">
        <f aca="false">$BC$7*$J$3*$J$5*$T138</f>
        <v>#N/A</v>
      </c>
      <c r="BE138" s="70" t="e">
        <f aca="false">$BE$7*$J$2*$J$5*$S138</f>
        <v>#N/A</v>
      </c>
      <c r="BF138" s="70" t="e">
        <f aca="false">$BE$7*$J$3*$J$5*$T138</f>
        <v>#N/A</v>
      </c>
      <c r="BG138" s="70" t="e">
        <f aca="false">$BG$7*$J$2*$J$5*$S138</f>
        <v>#N/A</v>
      </c>
      <c r="BH138" s="70" t="e">
        <f aca="false">$BG$7*$J$3*$J$5*$T138</f>
        <v>#N/A</v>
      </c>
      <c r="BI138" s="70" t="e">
        <f aca="false">$BI$7*$J$2*$J$5*$S138</f>
        <v>#N/A</v>
      </c>
      <c r="BJ138" s="70" t="e">
        <f aca="false">$BI$7*$J$3*$J$5*$T138</f>
        <v>#N/A</v>
      </c>
      <c r="BK138" s="70" t="e">
        <f aca="false">$BK$7*$J$2*$J$5*$S138</f>
        <v>#N/A</v>
      </c>
      <c r="BL138" s="70" t="e">
        <f aca="false">$BK$7*$J$3*$J$5*$T138</f>
        <v>#N/A</v>
      </c>
      <c r="BM138" s="70" t="e">
        <f aca="false">$BM$7*$J$2*$J$5*$S138</f>
        <v>#N/A</v>
      </c>
      <c r="BN138" s="70" t="e">
        <f aca="false">$BM$7*$J$3*$J$5*$T138</f>
        <v>#N/A</v>
      </c>
      <c r="BO138" s="70" t="e">
        <f aca="false">$BO$7*$J$2*$J$5*$S138</f>
        <v>#N/A</v>
      </c>
      <c r="BP138" s="70" t="e">
        <f aca="false">$BO$7*$J$3*$J$5*$T138</f>
        <v>#N/A</v>
      </c>
      <c r="BQ138" s="70" t="e">
        <f aca="false">$BQ$7*$J$2*$J$5*$S138</f>
        <v>#N/A</v>
      </c>
      <c r="BR138" s="70" t="e">
        <f aca="false">$BQ$7*$J$3*$J$5*$T138</f>
        <v>#N/A</v>
      </c>
      <c r="BS138" s="70" t="e">
        <f aca="false">$BS$7*$J$2*$J$5*$S138</f>
        <v>#N/A</v>
      </c>
      <c r="BT138" s="70" t="e">
        <f aca="false">$BS$7*$J$3*$J$5*$T138</f>
        <v>#N/A</v>
      </c>
      <c r="BU138" s="70" t="e">
        <f aca="false">$BU$7*$J$2*$J$5*$S138</f>
        <v>#N/A</v>
      </c>
      <c r="BV138" s="70" t="e">
        <f aca="false">$BU$7*$J$3*$J$5*$T138</f>
        <v>#N/A</v>
      </c>
      <c r="BW138" s="382" t="e">
        <f aca="false">SUM(AY138:BF138,BI138:BL138)</f>
        <v>#N/A</v>
      </c>
      <c r="BX138" s="383" t="e">
        <f aca="false">SUM(AY138:BF138,BI138:BL138,BS138:BV138)</f>
        <v>#N/A</v>
      </c>
      <c r="BY138" s="25" t="e">
        <f aca="false">SUM(AY138:BV138)</f>
        <v>#N/A</v>
      </c>
      <c r="BZ138" s="70" t="e">
        <f aca="false">$BZ$7*$J$2*$J$5*$N138</f>
        <v>#N/A</v>
      </c>
      <c r="CA138" s="70" t="e">
        <f aca="false">$BZ$7*$J$3*$J$5*$O138</f>
        <v>#N/A</v>
      </c>
      <c r="CB138" s="70" t="e">
        <f aca="false">$CB$7*$J$2*$J$5*$N138</f>
        <v>#N/A</v>
      </c>
      <c r="CC138" s="70" t="e">
        <f aca="false">$CB$7*$J$3*$J$5*$O138</f>
        <v>#N/A</v>
      </c>
      <c r="CD138" s="70" t="e">
        <f aca="false">$CD$7*$J$2*$J$5*$N138</f>
        <v>#N/A</v>
      </c>
      <c r="CE138" s="70" t="e">
        <f aca="false">$CD$7*$J$3*$J$5*$O138</f>
        <v>#N/A</v>
      </c>
      <c r="CF138" s="131" t="e">
        <f aca="false">SUM(BZ138:CA138)</f>
        <v>#N/A</v>
      </c>
      <c r="CG138" s="383" t="e">
        <f aca="false">SUM(BZ138:CC138)</f>
        <v>#N/A</v>
      </c>
      <c r="CH138" s="131" t="e">
        <f aca="false">SUM(BZ138:CE138)</f>
        <v>#N/A</v>
      </c>
      <c r="CI138" s="70" t="e">
        <f aca="false">$CI$7*$J$2*$J$5*$AB138</f>
        <v>#N/A</v>
      </c>
      <c r="CJ138" s="70" t="e">
        <f aca="false">$CI$7*$J$3*$J$5*$AC138</f>
        <v>#N/A</v>
      </c>
      <c r="CK138" s="70" t="e">
        <f aca="false">$CK$7*$J$2*$J$5*$AB138</f>
        <v>#N/A</v>
      </c>
      <c r="CL138" s="70" t="e">
        <f aca="false">$CK$7*$J$3*$J$5*$AC138</f>
        <v>#N/A</v>
      </c>
      <c r="CM138" s="70" t="e">
        <f aca="false">$CM$7*$J$2*$J$5*$AB138</f>
        <v>#N/A</v>
      </c>
      <c r="CN138" s="70" t="e">
        <f aca="false">$CM$7*$J$3*$J$5*$AC138</f>
        <v>#N/A</v>
      </c>
      <c r="CO138" s="70" t="e">
        <f aca="false">$CO$7*$J$2*$J$5*$AB138</f>
        <v>#N/A</v>
      </c>
      <c r="CP138" s="70" t="e">
        <f aca="false">$CO$7*$J$3*$J$5*$AC138</f>
        <v>#N/A</v>
      </c>
      <c r="CQ138" s="70" t="e">
        <f aca="false">$CQ$7*$J$2*$J$5*$AB138</f>
        <v>#N/A</v>
      </c>
      <c r="CR138" s="70" t="e">
        <f aca="false">$CQ$7*$J$3*$J$5*$AC138</f>
        <v>#N/A</v>
      </c>
      <c r="CS138" s="70" t="e">
        <f aca="false">$CS$7*$J$2*$J$5*$AB138</f>
        <v>#N/A</v>
      </c>
      <c r="CT138" s="70" t="e">
        <f aca="false">$CS$7*$J$3*$J$5*$AC138</f>
        <v>#N/A</v>
      </c>
      <c r="CU138" s="70" t="e">
        <f aca="false">$CU$7*$J$2*$J$5*$AB138</f>
        <v>#N/A</v>
      </c>
      <c r="CV138" s="70" t="e">
        <f aca="false">$CU$7*$J$3*$J$5*$AC138</f>
        <v>#N/A</v>
      </c>
      <c r="CW138" s="70" t="e">
        <f aca="false">$CW$7*$J$2*$J$5*$AB138</f>
        <v>#N/A</v>
      </c>
      <c r="CX138" s="70" t="e">
        <f aca="false">$CW$7*$J$3*$J$5*$AC138</f>
        <v>#N/A</v>
      </c>
      <c r="CY138" s="70" t="e">
        <f aca="false">$CY$7*$J$2*$J$5*$AB138</f>
        <v>#N/A</v>
      </c>
      <c r="CZ138" s="70" t="e">
        <f aca="false">$CY$7*$J$3*$J$5*$AC138</f>
        <v>#N/A</v>
      </c>
      <c r="DA138" s="70" t="e">
        <f aca="false">$DA$7*$J$2*$J$5*$AB138</f>
        <v>#N/A</v>
      </c>
      <c r="DB138" s="70" t="e">
        <f aca="false">$DA$7*$J$3*$J$5*$AC138</f>
        <v>#N/A</v>
      </c>
      <c r="DC138" s="70"/>
      <c r="DD138" s="70"/>
      <c r="DE138" s="70" t="e">
        <f aca="false">$DF$7*$J$2*$J$5*$AB138</f>
        <v>#N/A</v>
      </c>
      <c r="DF138" s="70" t="e">
        <f aca="false">$DF$7*$J$3*$J$5*$AC138</f>
        <v>#N/A</v>
      </c>
      <c r="DG138" s="70" t="e">
        <f aca="false">$DG$7*$J$2*$J$5*$AB138</f>
        <v>#N/A</v>
      </c>
      <c r="DH138" s="70" t="e">
        <f aca="false">$DG$7*$J$3*$J$5*$AC138</f>
        <v>#N/A</v>
      </c>
      <c r="DI138" s="70" t="e">
        <f aca="false">$DI$7*$J$2*$J$5*$AB138</f>
        <v>#N/A</v>
      </c>
      <c r="DJ138" s="70" t="e">
        <f aca="false">$DI$7*$J$3*$J$5*$AC138</f>
        <v>#N/A</v>
      </c>
      <c r="DK138" s="70" t="e">
        <f aca="false">$DK$7*$J$2*$J$5*$AB138</f>
        <v>#N/A</v>
      </c>
      <c r="DL138" s="70" t="e">
        <f aca="false">$DK$7*$J$3*$J$5*$AC138</f>
        <v>#N/A</v>
      </c>
      <c r="DM138" s="70" t="e">
        <f aca="false">$DM$7*$J$2*$J$5*$AB138</f>
        <v>#N/A</v>
      </c>
      <c r="DN138" s="70" t="e">
        <f aca="false">$DM$7*$J$3*$J$5*$AC138</f>
        <v>#N/A</v>
      </c>
      <c r="DO138" s="70" t="e">
        <f aca="false">$DO$7*$J$2*$J$5*$AB138</f>
        <v>#N/A</v>
      </c>
      <c r="DP138" s="70" t="e">
        <f aca="false">$DO$7*$J$3*$J$5*$AC138</f>
        <v>#N/A</v>
      </c>
      <c r="DQ138" s="70" t="e">
        <f aca="false">$DQ$7*$J$2*$J$5*$AB138</f>
        <v>#N/A</v>
      </c>
      <c r="DR138" s="70" t="e">
        <f aca="false">$DQ$7*$J$3*$J$5*$AC138</f>
        <v>#N/A</v>
      </c>
      <c r="DS138" s="131" t="e">
        <f aca="false">SUM(CI138:CR138,CW138:CX138,DG138:DH138)</f>
        <v>#N/A</v>
      </c>
      <c r="DT138" s="25" t="e">
        <f aca="false">SUM(CI138:CZ138,DC138:DL138)</f>
        <v>#N/A</v>
      </c>
      <c r="DU138" s="131" t="e">
        <f aca="false">SUM(CI138:DR138)</f>
        <v>#N/A</v>
      </c>
      <c r="DZ138" s="70" t="e">
        <f aca="false">$DZ$7*$J$2*$J$5*$AB138</f>
        <v>#N/A</v>
      </c>
      <c r="EA138" s="70" t="e">
        <f aca="false">$DZ$7*$J$3*$J$5*$AC138</f>
        <v>#N/A</v>
      </c>
      <c r="EB138" s="70" t="e">
        <f aca="false">$EB$7*$J$2*$J$5*$AB138</f>
        <v>#N/A</v>
      </c>
      <c r="EC138" s="70" t="e">
        <f aca="false">$EB$7*$J$3*$J$5*$AC138</f>
        <v>#N/A</v>
      </c>
      <c r="ED138" s="70" t="e">
        <f aca="false">$ED$7*$J$2*$J$5*$AB138</f>
        <v>#N/A</v>
      </c>
      <c r="EE138" s="70" t="e">
        <f aca="false">$ED$7*$J$3*$J$5*$AC138</f>
        <v>#N/A</v>
      </c>
      <c r="EF138" s="70" t="e">
        <f aca="false">$EF$7*$J$2*$J$5*$AB138</f>
        <v>#N/A</v>
      </c>
      <c r="EG138" s="70" t="e">
        <f aca="false">$EF$7*$J$3*$J$5*$AC138</f>
        <v>#N/A</v>
      </c>
      <c r="EH138" s="70" t="e">
        <f aca="false">$EH$7*$J$2*$J$5*$AB138</f>
        <v>#N/A</v>
      </c>
      <c r="EI138" s="70" t="e">
        <f aca="false">$EH$7*$J$3*$J$5*$AC138</f>
        <v>#N/A</v>
      </c>
      <c r="EJ138" s="70" t="e">
        <f aca="false">$EJ$7*$J$2*$J$5*$AB138</f>
        <v>#N/A</v>
      </c>
      <c r="EK138" s="70" t="e">
        <f aca="false">$EJ$7*$J$3*$J$5*$AC138</f>
        <v>#N/A</v>
      </c>
      <c r="EL138" s="70" t="e">
        <f aca="false">$EL$7*$J$2*$J$5*$AB138</f>
        <v>#N/A</v>
      </c>
      <c r="EM138" s="70" t="e">
        <f aca="false">$EL$7*$J$3*$J$5*$AC138</f>
        <v>#N/A</v>
      </c>
      <c r="EN138" s="131" t="e">
        <f aca="false">SUM(EB138:EC138)</f>
        <v>#N/A</v>
      </c>
      <c r="EO138" s="25" t="e">
        <f aca="false">SUM(EB138:EE138,EJ138:EM138)</f>
        <v>#N/A</v>
      </c>
      <c r="EP138" s="25" t="e">
        <f aca="false">SUM(DZ138:EM138)</f>
        <v>#N/A</v>
      </c>
    </row>
    <row r="139" customFormat="false" ht="11.25" hidden="false" customHeight="false" outlineLevel="0" collapsed="false">
      <c r="A139" s="51" t="e">
        <f aca="false">VLOOKUP($D139,Curves!$A$2:$I$1700,9)</f>
        <v>#N/A</v>
      </c>
      <c r="B139" s="83" t="e">
        <f aca="false">(1+($A139/2))^(-2*($D139-$A$1)/365.25)</f>
        <v>#N/A</v>
      </c>
      <c r="C139" s="83" t="n">
        <f aca="false">D140-D139</f>
        <v>31</v>
      </c>
      <c r="D139" s="374" t="n">
        <v>40878</v>
      </c>
      <c r="E139" s="375" t="e">
        <f aca="false">VLOOKUP($D139,Curves!$A$2:$H$1700,2)*$B139</f>
        <v>#N/A</v>
      </c>
      <c r="F139" s="51" t="e">
        <f aca="false">VLOOKUP($D139,Curves!$A$2:$H$1700,3)*$B139</f>
        <v>#N/A</v>
      </c>
      <c r="G139" s="51" t="e">
        <f aca="false">VLOOKUP($D139,Curves!$A$2:$H$1700,7)*$B139</f>
        <v>#N/A</v>
      </c>
      <c r="H139" s="51" t="e">
        <f aca="false">VLOOKUP($D139,Curves!$A$2:$H$1700,5)*$B139</f>
        <v>#N/A</v>
      </c>
      <c r="I139" s="51" t="e">
        <f aca="false">VLOOKUP($D139,Curves!$A$2:$H$1700,4)*$B139</f>
        <v>#N/A</v>
      </c>
      <c r="J139" s="376" t="e">
        <f aca="false">VLOOKUP($D139,Curves!$A$2:$H$1700,8)*$B139</f>
        <v>#N/A</v>
      </c>
      <c r="K139" s="51" t="e">
        <f aca="false">($E139+$I139)*$J$5+$J$4</f>
        <v>#N/A</v>
      </c>
      <c r="L139" s="377" t="e">
        <f aca="false">VLOOKUP($D139,Curves!$N$2:$T$2600,2)*$B139</f>
        <v>#N/A</v>
      </c>
      <c r="M139" s="241" t="e">
        <f aca="false">VLOOKUP($D139,Curves!$N$2:$T$2600,3)*$B139</f>
        <v>#N/A</v>
      </c>
      <c r="N139" s="378" t="e">
        <f aca="false">IF($K139&lt;$L139,1,0)</f>
        <v>#N/A</v>
      </c>
      <c r="O139" s="379" t="e">
        <f aca="false">IF($K139&lt;$M139,1,0)</f>
        <v>#N/A</v>
      </c>
      <c r="P139" s="375" t="e">
        <f aca="false">($E139+J139)*$J$5+$J$4</f>
        <v>#N/A</v>
      </c>
      <c r="Q139" s="377" t="e">
        <f aca="false">VLOOKUP($D139,Curves!$N$2:$T$2600,4)*$B139</f>
        <v>#N/A</v>
      </c>
      <c r="R139" s="241" t="e">
        <f aca="false">VLOOKUP($D139,Curves!$N$2:$T$2600,5)*$B139</f>
        <v>#N/A</v>
      </c>
      <c r="S139" s="378" t="e">
        <f aca="false">IF($P139&lt;$Q139,1,0)</f>
        <v>#N/A</v>
      </c>
      <c r="T139" s="379" t="e">
        <f aca="false">IF($P139&lt;$R139,1,0)</f>
        <v>#N/A</v>
      </c>
      <c r="U139" s="380" t="e">
        <f aca="false">($E139+G139)*$J$5+$J$4</f>
        <v>#N/A</v>
      </c>
      <c r="V139" s="380" t="e">
        <f aca="false">($E139+H139)*$J$5+$J$4</f>
        <v>#N/A</v>
      </c>
      <c r="W139" s="380" t="e">
        <f aca="false">($E139+I139)*$J$5+$J$4</f>
        <v>#N/A</v>
      </c>
      <c r="X139" s="269" t="e">
        <f aca="false">VLOOKUP($D139,[5]CurveFetch!$D$8:$S$13000,16,0)*$B139</f>
        <v>#N/A</v>
      </c>
      <c r="Y139" s="241" t="e">
        <f aca="false">VLOOKUP($D139,Curves!$N$2:$T$2600,7)*$B139</f>
        <v>#N/A</v>
      </c>
      <c r="Z139" s="381" t="e">
        <f aca="false">IF($U139&lt;$X139,1,0)</f>
        <v>#N/A</v>
      </c>
      <c r="AA139" s="378" t="e">
        <f aca="false">IF($U139&lt;$Y139,1,0)</f>
        <v>#N/A</v>
      </c>
      <c r="AB139" s="378" t="e">
        <f aca="false">IF($V139&lt;$X139,1,0)</f>
        <v>#N/A</v>
      </c>
      <c r="AC139" s="378" t="e">
        <f aca="false">IF($V139&lt;$X139,1,0)</f>
        <v>#N/A</v>
      </c>
      <c r="AD139" s="378" t="e">
        <f aca="false">IF($W139&lt;$X139,1,0)</f>
        <v>#N/A</v>
      </c>
      <c r="AE139" s="379" t="e">
        <f aca="false">IF($W139&lt;$Y139,1,0)</f>
        <v>#N/A</v>
      </c>
      <c r="AF139" s="70" t="e">
        <f aca="false">$AF$7*$J$2*$J$5*$N139</f>
        <v>#N/A</v>
      </c>
      <c r="AG139" s="70" t="e">
        <f aca="false">$AF$7*$J$2*$J$5*$O139</f>
        <v>#N/A</v>
      </c>
      <c r="AH139" s="70" t="e">
        <f aca="false">$AH$7*$J$2*$J$5*$N139</f>
        <v>#N/A</v>
      </c>
      <c r="AI139" s="70" t="e">
        <f aca="false">$AH$7*$J$2*$J$5*$O139</f>
        <v>#N/A</v>
      </c>
      <c r="AJ139" s="70" t="e">
        <f aca="false">$AJ$7*$J$2*$J$5*$N139</f>
        <v>#N/A</v>
      </c>
      <c r="AK139" s="70" t="e">
        <f aca="false">$AJ$7*$J$2*$J$5*$O139</f>
        <v>#N/A</v>
      </c>
      <c r="AL139" s="70" t="e">
        <f aca="false">$AL$7*$J$2*$J$5*$N139</f>
        <v>#N/A</v>
      </c>
      <c r="AM139" s="70" t="e">
        <f aca="false">$AL$7*$J$3*$J$5*$O139</f>
        <v>#N/A</v>
      </c>
      <c r="AN139" s="70" t="e">
        <f aca="false">$AN$7*$J$2*$J$5*$N139</f>
        <v>#N/A</v>
      </c>
      <c r="AO139" s="70" t="e">
        <f aca="false">$AN$7*$J$3*$J$5*$O139</f>
        <v>#N/A</v>
      </c>
      <c r="AP139" s="70" t="e">
        <f aca="false">$AP$7*$J$2*$J$5*$N139</f>
        <v>#N/A</v>
      </c>
      <c r="AQ139" s="70" t="e">
        <f aca="false">$AN$7*$J$3*$J$5*$O139</f>
        <v>#N/A</v>
      </c>
      <c r="AR139" s="70" t="e">
        <f aca="false">$AR$7*$J$2*$J$5*$N139</f>
        <v>#N/A</v>
      </c>
      <c r="AS139" s="70" t="e">
        <f aca="false">$AR$7*$J$3*$J$5*$O139</f>
        <v>#N/A</v>
      </c>
      <c r="AT139" s="70" t="e">
        <f aca="false">$AT$7*$J$2*$J$5*$N139</f>
        <v>#N/A</v>
      </c>
      <c r="AU139" s="70" t="e">
        <f aca="false">$AT$7*$J$3*$J$5*$O139</f>
        <v>#N/A</v>
      </c>
      <c r="AV139" s="131" t="e">
        <f aca="false">SUM(AF139:AG139,AL139:AM139,AP139:AQ139)</f>
        <v>#N/A</v>
      </c>
      <c r="AW139" s="158" t="e">
        <f aca="false">SUM(AF139:AM139,AP139:AU139)</f>
        <v>#N/A</v>
      </c>
      <c r="AX139" s="131" t="e">
        <f aca="false">SUM(AF139:AU139)</f>
        <v>#N/A</v>
      </c>
      <c r="AY139" s="70" t="e">
        <f aca="false">$AY$7*$J$2*$J$5*$S139</f>
        <v>#N/A</v>
      </c>
      <c r="AZ139" s="70" t="e">
        <f aca="false">$AY$7*$J$3*$J$5*$T139</f>
        <v>#N/A</v>
      </c>
      <c r="BA139" s="70" t="e">
        <f aca="false">$BA$7*$J$2*$J$5*$S139</f>
        <v>#N/A</v>
      </c>
      <c r="BB139" s="70" t="e">
        <f aca="false">$BA$7*$J$3*$J$5*$T139</f>
        <v>#N/A</v>
      </c>
      <c r="BC139" s="70" t="e">
        <f aca="false">$BC$7*$J$2*$J$5*$S139</f>
        <v>#N/A</v>
      </c>
      <c r="BD139" s="70" t="e">
        <f aca="false">$BC$7*$J$3*$J$5*$T139</f>
        <v>#N/A</v>
      </c>
      <c r="BE139" s="70" t="e">
        <f aca="false">$BE$7*$J$2*$J$5*$S139</f>
        <v>#N/A</v>
      </c>
      <c r="BF139" s="70" t="e">
        <f aca="false">$BE$7*$J$3*$J$5*$T139</f>
        <v>#N/A</v>
      </c>
      <c r="BG139" s="70" t="e">
        <f aca="false">$BG$7*$J$2*$J$5*$S139</f>
        <v>#N/A</v>
      </c>
      <c r="BH139" s="70" t="e">
        <f aca="false">$BG$7*$J$3*$J$5*$T139</f>
        <v>#N/A</v>
      </c>
      <c r="BI139" s="70" t="e">
        <f aca="false">$BI$7*$J$2*$J$5*$S139</f>
        <v>#N/A</v>
      </c>
      <c r="BJ139" s="70" t="e">
        <f aca="false">$BI$7*$J$3*$J$5*$T139</f>
        <v>#N/A</v>
      </c>
      <c r="BK139" s="70" t="e">
        <f aca="false">$BK$7*$J$2*$J$5*$S139</f>
        <v>#N/A</v>
      </c>
      <c r="BL139" s="70" t="e">
        <f aca="false">$BK$7*$J$3*$J$5*$T139</f>
        <v>#N/A</v>
      </c>
      <c r="BM139" s="70" t="e">
        <f aca="false">$BM$7*$J$2*$J$5*$S139</f>
        <v>#N/A</v>
      </c>
      <c r="BN139" s="70" t="e">
        <f aca="false">$BM$7*$J$3*$J$5*$T139</f>
        <v>#N/A</v>
      </c>
      <c r="BO139" s="70" t="e">
        <f aca="false">$BO$7*$J$2*$J$5*$S139</f>
        <v>#N/A</v>
      </c>
      <c r="BP139" s="70" t="e">
        <f aca="false">$BO$7*$J$3*$J$5*$T139</f>
        <v>#N/A</v>
      </c>
      <c r="BQ139" s="70" t="e">
        <f aca="false">$BQ$7*$J$2*$J$5*$S139</f>
        <v>#N/A</v>
      </c>
      <c r="BR139" s="70" t="e">
        <f aca="false">$BQ$7*$J$3*$J$5*$T139</f>
        <v>#N/A</v>
      </c>
      <c r="BS139" s="70" t="e">
        <f aca="false">$BS$7*$J$2*$J$5*$S139</f>
        <v>#N/A</v>
      </c>
      <c r="BT139" s="70" t="e">
        <f aca="false">$BS$7*$J$3*$J$5*$T139</f>
        <v>#N/A</v>
      </c>
      <c r="BU139" s="70" t="e">
        <f aca="false">$BU$7*$J$2*$J$5*$S139</f>
        <v>#N/A</v>
      </c>
      <c r="BV139" s="70" t="e">
        <f aca="false">$BU$7*$J$3*$J$5*$T139</f>
        <v>#N/A</v>
      </c>
      <c r="BW139" s="382" t="e">
        <f aca="false">SUM(AY139:BF139,BI139:BL139)</f>
        <v>#N/A</v>
      </c>
      <c r="BX139" s="383" t="e">
        <f aca="false">SUM(AY139:BF139,BI139:BL139,BS139:BV139)</f>
        <v>#N/A</v>
      </c>
      <c r="BY139" s="25" t="e">
        <f aca="false">SUM(AY139:BV139)</f>
        <v>#N/A</v>
      </c>
      <c r="BZ139" s="70" t="e">
        <f aca="false">$BZ$7*$J$2*$J$5*$N139</f>
        <v>#N/A</v>
      </c>
      <c r="CA139" s="70" t="e">
        <f aca="false">$BZ$7*$J$3*$J$5*$O139</f>
        <v>#N/A</v>
      </c>
      <c r="CB139" s="70" t="e">
        <f aca="false">$CB$7*$J$2*$J$5*$N139</f>
        <v>#N/A</v>
      </c>
      <c r="CC139" s="70" t="e">
        <f aca="false">$CB$7*$J$3*$J$5*$O139</f>
        <v>#N/A</v>
      </c>
      <c r="CD139" s="70" t="e">
        <f aca="false">$CD$7*$J$2*$J$5*$N139</f>
        <v>#N/A</v>
      </c>
      <c r="CE139" s="70" t="e">
        <f aca="false">$CD$7*$J$3*$J$5*$O139</f>
        <v>#N/A</v>
      </c>
      <c r="CF139" s="131" t="e">
        <f aca="false">SUM(BZ139:CA139)</f>
        <v>#N/A</v>
      </c>
      <c r="CG139" s="383" t="e">
        <f aca="false">SUM(BZ139:CC139)</f>
        <v>#N/A</v>
      </c>
      <c r="CH139" s="131" t="e">
        <f aca="false">SUM(BZ139:CE139)</f>
        <v>#N/A</v>
      </c>
      <c r="CI139" s="70" t="e">
        <f aca="false">$CI$7*$J$2*$J$5*$AB139</f>
        <v>#N/A</v>
      </c>
      <c r="CJ139" s="70" t="e">
        <f aca="false">$CI$7*$J$3*$J$5*$AC139</f>
        <v>#N/A</v>
      </c>
      <c r="CK139" s="70" t="e">
        <f aca="false">$CK$7*$J$2*$J$5*$AB139</f>
        <v>#N/A</v>
      </c>
      <c r="CL139" s="70" t="e">
        <f aca="false">$CK$7*$J$3*$J$5*$AC139</f>
        <v>#N/A</v>
      </c>
      <c r="CM139" s="70" t="e">
        <f aca="false">$CM$7*$J$2*$J$5*$AB139</f>
        <v>#N/A</v>
      </c>
      <c r="CN139" s="70" t="e">
        <f aca="false">$CM$7*$J$3*$J$5*$AC139</f>
        <v>#N/A</v>
      </c>
      <c r="CO139" s="70" t="e">
        <f aca="false">$CO$7*$J$2*$J$5*$AB139</f>
        <v>#N/A</v>
      </c>
      <c r="CP139" s="70" t="e">
        <f aca="false">$CO$7*$J$3*$J$5*$AC139</f>
        <v>#N/A</v>
      </c>
      <c r="CQ139" s="70" t="e">
        <f aca="false">$CQ$7*$J$2*$J$5*$AB139</f>
        <v>#N/A</v>
      </c>
      <c r="CR139" s="70" t="e">
        <f aca="false">$CQ$7*$J$3*$J$5*$AC139</f>
        <v>#N/A</v>
      </c>
      <c r="CS139" s="70" t="e">
        <f aca="false">$CS$7*$J$2*$J$5*$AB139</f>
        <v>#N/A</v>
      </c>
      <c r="CT139" s="70" t="e">
        <f aca="false">$CS$7*$J$3*$J$5*$AC139</f>
        <v>#N/A</v>
      </c>
      <c r="CU139" s="70" t="e">
        <f aca="false">$CU$7*$J$2*$J$5*$AB139</f>
        <v>#N/A</v>
      </c>
      <c r="CV139" s="70" t="e">
        <f aca="false">$CU$7*$J$3*$J$5*$AC139</f>
        <v>#N/A</v>
      </c>
      <c r="CW139" s="70" t="e">
        <f aca="false">$CW$7*$J$2*$J$5*$AB139</f>
        <v>#N/A</v>
      </c>
      <c r="CX139" s="70" t="e">
        <f aca="false">$CW$7*$J$3*$J$5*$AC139</f>
        <v>#N/A</v>
      </c>
      <c r="CY139" s="70" t="e">
        <f aca="false">$CY$7*$J$2*$J$5*$AB139</f>
        <v>#N/A</v>
      </c>
      <c r="CZ139" s="70" t="e">
        <f aca="false">$CY$7*$J$3*$J$5*$AC139</f>
        <v>#N/A</v>
      </c>
      <c r="DA139" s="70" t="e">
        <f aca="false">$DA$7*$J$2*$J$5*$AB139</f>
        <v>#N/A</v>
      </c>
      <c r="DB139" s="70" t="e">
        <f aca="false">$DA$7*$J$3*$J$5*$AC139</f>
        <v>#N/A</v>
      </c>
      <c r="DC139" s="70"/>
      <c r="DD139" s="70"/>
      <c r="DE139" s="70" t="e">
        <f aca="false">$DF$7*$J$2*$J$5*$AB139</f>
        <v>#N/A</v>
      </c>
      <c r="DF139" s="70" t="e">
        <f aca="false">$DF$7*$J$3*$J$5*$AC139</f>
        <v>#N/A</v>
      </c>
      <c r="DG139" s="70" t="e">
        <f aca="false">$DG$7*$J$2*$J$5*$AB139</f>
        <v>#N/A</v>
      </c>
      <c r="DH139" s="70" t="e">
        <f aca="false">$DG$7*$J$3*$J$5*$AC139</f>
        <v>#N/A</v>
      </c>
      <c r="DI139" s="70" t="e">
        <f aca="false">$DI$7*$J$2*$J$5*$AB139</f>
        <v>#N/A</v>
      </c>
      <c r="DJ139" s="70" t="e">
        <f aca="false">$DI$7*$J$3*$J$5*$AC139</f>
        <v>#N/A</v>
      </c>
      <c r="DK139" s="70" t="e">
        <f aca="false">$DK$7*$J$2*$J$5*$AB139</f>
        <v>#N/A</v>
      </c>
      <c r="DL139" s="70" t="e">
        <f aca="false">$DK$7*$J$3*$J$5*$AC139</f>
        <v>#N/A</v>
      </c>
      <c r="DM139" s="70" t="e">
        <f aca="false">$DM$7*$J$2*$J$5*$AB139</f>
        <v>#N/A</v>
      </c>
      <c r="DN139" s="70" t="e">
        <f aca="false">$DM$7*$J$3*$J$5*$AC139</f>
        <v>#N/A</v>
      </c>
      <c r="DO139" s="70" t="e">
        <f aca="false">$DO$7*$J$2*$J$5*$AB139</f>
        <v>#N/A</v>
      </c>
      <c r="DP139" s="70" t="e">
        <f aca="false">$DO$7*$J$3*$J$5*$AC139</f>
        <v>#N/A</v>
      </c>
      <c r="DQ139" s="70" t="e">
        <f aca="false">$DQ$7*$J$2*$J$5*$AB139</f>
        <v>#N/A</v>
      </c>
      <c r="DR139" s="70" t="e">
        <f aca="false">$DQ$7*$J$3*$J$5*$AC139</f>
        <v>#N/A</v>
      </c>
      <c r="DS139" s="131" t="e">
        <f aca="false">SUM(CI139:CR139,CW139:CX139,DG139:DH139)</f>
        <v>#N/A</v>
      </c>
      <c r="DT139" s="25" t="e">
        <f aca="false">SUM(CI139:CZ139,DC139:DL139)</f>
        <v>#N/A</v>
      </c>
      <c r="DU139" s="131" t="e">
        <f aca="false">SUM(CI139:DR139)</f>
        <v>#N/A</v>
      </c>
      <c r="DZ139" s="70" t="e">
        <f aca="false">$DZ$7*$J$2*$J$5*$AB139</f>
        <v>#N/A</v>
      </c>
      <c r="EA139" s="70" t="e">
        <f aca="false">$DZ$7*$J$3*$J$5*$AC139</f>
        <v>#N/A</v>
      </c>
      <c r="EB139" s="70" t="e">
        <f aca="false">$EB$7*$J$2*$J$5*$AB139</f>
        <v>#N/A</v>
      </c>
      <c r="EC139" s="70" t="e">
        <f aca="false">$EB$7*$J$3*$J$5*$AC139</f>
        <v>#N/A</v>
      </c>
      <c r="ED139" s="70" t="e">
        <f aca="false">$ED$7*$J$2*$J$5*$AB139</f>
        <v>#N/A</v>
      </c>
      <c r="EE139" s="70" t="e">
        <f aca="false">$ED$7*$J$3*$J$5*$AC139</f>
        <v>#N/A</v>
      </c>
      <c r="EF139" s="70" t="e">
        <f aca="false">$EF$7*$J$2*$J$5*$AB139</f>
        <v>#N/A</v>
      </c>
      <c r="EG139" s="70" t="e">
        <f aca="false">$EF$7*$J$3*$J$5*$AC139</f>
        <v>#N/A</v>
      </c>
      <c r="EH139" s="70" t="e">
        <f aca="false">$EH$7*$J$2*$J$5*$AB139</f>
        <v>#N/A</v>
      </c>
      <c r="EI139" s="70" t="e">
        <f aca="false">$EH$7*$J$3*$J$5*$AC139</f>
        <v>#N/A</v>
      </c>
      <c r="EJ139" s="70" t="e">
        <f aca="false">$EJ$7*$J$2*$J$5*$AB139</f>
        <v>#N/A</v>
      </c>
      <c r="EK139" s="70" t="e">
        <f aca="false">$EJ$7*$J$3*$J$5*$AC139</f>
        <v>#N/A</v>
      </c>
      <c r="EL139" s="70" t="e">
        <f aca="false">$EL$7*$J$2*$J$5*$AB139</f>
        <v>#N/A</v>
      </c>
      <c r="EM139" s="70" t="e">
        <f aca="false">$EL$7*$J$3*$J$5*$AC139</f>
        <v>#N/A</v>
      </c>
      <c r="EN139" s="131" t="e">
        <f aca="false">SUM(EB139:EC139)</f>
        <v>#N/A</v>
      </c>
      <c r="EO139" s="25" t="e">
        <f aca="false">SUM(EB139:EE139,EJ139:EM139)</f>
        <v>#N/A</v>
      </c>
      <c r="EP139" s="25" t="e">
        <f aca="false">SUM(DZ139:EM139)</f>
        <v>#N/A</v>
      </c>
    </row>
    <row r="140" customFormat="false" ht="11.25" hidden="false" customHeight="false" outlineLevel="0" collapsed="false">
      <c r="A140" s="51" t="e">
        <f aca="false">VLOOKUP($D140,Curves!$A$2:$I$1700,9)</f>
        <v>#N/A</v>
      </c>
      <c r="B140" s="83" t="e">
        <f aca="false">(1+($A140/2))^(-2*($D140-$A$1)/365.25)</f>
        <v>#N/A</v>
      </c>
      <c r="C140" s="83" t="n">
        <f aca="false">D141-D140</f>
        <v>31</v>
      </c>
      <c r="D140" s="374" t="n">
        <v>40909</v>
      </c>
      <c r="E140" s="375" t="e">
        <f aca="false">VLOOKUP($D140,Curves!$A$2:$H$1700,2)*$B140</f>
        <v>#N/A</v>
      </c>
      <c r="F140" s="51" t="e">
        <f aca="false">VLOOKUP($D140,Curves!$A$2:$H$1700,3)*$B140</f>
        <v>#N/A</v>
      </c>
      <c r="G140" s="51" t="e">
        <f aca="false">VLOOKUP($D140,Curves!$A$2:$H$1700,7)*$B140</f>
        <v>#N/A</v>
      </c>
      <c r="H140" s="51" t="e">
        <f aca="false">VLOOKUP($D140,Curves!$A$2:$H$1700,5)*$B140</f>
        <v>#N/A</v>
      </c>
      <c r="I140" s="51" t="e">
        <f aca="false">VLOOKUP($D140,Curves!$A$2:$H$1700,4)*$B140</f>
        <v>#N/A</v>
      </c>
      <c r="J140" s="376" t="e">
        <f aca="false">VLOOKUP($D140,Curves!$A$2:$H$1700,8)*$B140</f>
        <v>#N/A</v>
      </c>
      <c r="K140" s="51" t="e">
        <f aca="false">($E140+$I140)*$J$5+$J$4</f>
        <v>#N/A</v>
      </c>
      <c r="L140" s="377" t="e">
        <f aca="false">VLOOKUP($D140,Curves!$N$2:$T$2600,2)*$B140</f>
        <v>#N/A</v>
      </c>
      <c r="M140" s="241" t="e">
        <f aca="false">VLOOKUP($D140,Curves!$N$2:$T$2600,3)*$B140</f>
        <v>#N/A</v>
      </c>
      <c r="N140" s="378" t="e">
        <f aca="false">IF($K140&lt;$L140,1,0)</f>
        <v>#N/A</v>
      </c>
      <c r="O140" s="379" t="e">
        <f aca="false">IF($K140&lt;$M140,1,0)</f>
        <v>#N/A</v>
      </c>
      <c r="P140" s="375" t="e">
        <f aca="false">($E140+J140)*$J$5+$J$4</f>
        <v>#N/A</v>
      </c>
      <c r="Q140" s="377" t="e">
        <f aca="false">VLOOKUP($D140,Curves!$N$2:$T$2600,4)*$B140</f>
        <v>#N/A</v>
      </c>
      <c r="R140" s="241" t="e">
        <f aca="false">VLOOKUP($D140,Curves!$N$2:$T$2600,5)*$B140</f>
        <v>#N/A</v>
      </c>
      <c r="S140" s="378" t="e">
        <f aca="false">IF($P140&lt;$Q140,1,0)</f>
        <v>#N/A</v>
      </c>
      <c r="T140" s="379" t="e">
        <f aca="false">IF($P140&lt;$R140,1,0)</f>
        <v>#N/A</v>
      </c>
      <c r="U140" s="380" t="e">
        <f aca="false">($E140+G140)*$J$5+$J$4</f>
        <v>#N/A</v>
      </c>
      <c r="V140" s="380" t="e">
        <f aca="false">($E140+H140)*$J$5+$J$4</f>
        <v>#N/A</v>
      </c>
      <c r="W140" s="380" t="e">
        <f aca="false">($E140+I140)*$J$5+$J$4</f>
        <v>#N/A</v>
      </c>
      <c r="X140" s="269" t="e">
        <f aca="false">VLOOKUP($D140,[5]CurveFetch!$D$8:$S$13000,16,0)*$B140</f>
        <v>#N/A</v>
      </c>
      <c r="Y140" s="241" t="e">
        <f aca="false">VLOOKUP($D140,Curves!$N$2:$T$2600,7)*$B140</f>
        <v>#N/A</v>
      </c>
      <c r="Z140" s="381" t="e">
        <f aca="false">IF($U140&lt;$X140,1,0)</f>
        <v>#N/A</v>
      </c>
      <c r="AA140" s="378" t="e">
        <f aca="false">IF($U140&lt;$Y140,1,0)</f>
        <v>#N/A</v>
      </c>
      <c r="AB140" s="378" t="e">
        <f aca="false">IF($V140&lt;$X140,1,0)</f>
        <v>#N/A</v>
      </c>
      <c r="AC140" s="378" t="e">
        <f aca="false">IF($V140&lt;$X140,1,0)</f>
        <v>#N/A</v>
      </c>
      <c r="AD140" s="378" t="e">
        <f aca="false">IF($W140&lt;$X140,1,0)</f>
        <v>#N/A</v>
      </c>
      <c r="AE140" s="379" t="e">
        <f aca="false">IF($W140&lt;$Y140,1,0)</f>
        <v>#N/A</v>
      </c>
      <c r="AF140" s="70" t="e">
        <f aca="false">$AF$7*$J$2*$J$5*$N140</f>
        <v>#N/A</v>
      </c>
      <c r="AG140" s="70" t="e">
        <f aca="false">$AF$7*$J$2*$J$5*$O140</f>
        <v>#N/A</v>
      </c>
      <c r="AH140" s="70" t="e">
        <f aca="false">$AH$7*$J$2*$J$5*$N140</f>
        <v>#N/A</v>
      </c>
      <c r="AI140" s="70" t="e">
        <f aca="false">$AH$7*$J$2*$J$5*$O140</f>
        <v>#N/A</v>
      </c>
      <c r="AJ140" s="70" t="e">
        <f aca="false">$AJ$7*$J$2*$J$5*$N140</f>
        <v>#N/A</v>
      </c>
      <c r="AK140" s="70" t="e">
        <f aca="false">$AJ$7*$J$2*$J$5*$O140</f>
        <v>#N/A</v>
      </c>
      <c r="AL140" s="70" t="e">
        <f aca="false">$AL$7*$J$2*$J$5*$N140</f>
        <v>#N/A</v>
      </c>
      <c r="AM140" s="70" t="e">
        <f aca="false">$AL$7*$J$3*$J$5*$O140</f>
        <v>#N/A</v>
      </c>
      <c r="AN140" s="70" t="e">
        <f aca="false">$AN$7*$J$2*$J$5*$N140</f>
        <v>#N/A</v>
      </c>
      <c r="AO140" s="70" t="e">
        <f aca="false">$AN$7*$J$3*$J$5*$O140</f>
        <v>#N/A</v>
      </c>
      <c r="AP140" s="70" t="e">
        <f aca="false">$AP$7*$J$2*$J$5*$N140</f>
        <v>#N/A</v>
      </c>
      <c r="AQ140" s="70" t="e">
        <f aca="false">$AN$7*$J$3*$J$5*$O140</f>
        <v>#N/A</v>
      </c>
      <c r="AR140" s="70" t="e">
        <f aca="false">$AR$7*$J$2*$J$5*$N140</f>
        <v>#N/A</v>
      </c>
      <c r="AS140" s="70" t="e">
        <f aca="false">$AR$7*$J$3*$J$5*$O140</f>
        <v>#N/A</v>
      </c>
      <c r="AT140" s="70" t="e">
        <f aca="false">$AT$7*$J$2*$J$5*$N140</f>
        <v>#N/A</v>
      </c>
      <c r="AU140" s="70" t="e">
        <f aca="false">$AT$7*$J$3*$J$5*$O140</f>
        <v>#N/A</v>
      </c>
      <c r="AV140" s="131" t="e">
        <f aca="false">SUM(AF140:AG140,AL140:AM140,AP140:AQ140)</f>
        <v>#N/A</v>
      </c>
      <c r="AW140" s="158" t="e">
        <f aca="false">SUM(AF140:AM140,AP140:AU140)</f>
        <v>#N/A</v>
      </c>
      <c r="AX140" s="131" t="e">
        <f aca="false">SUM(AF140:AU140)</f>
        <v>#N/A</v>
      </c>
      <c r="AY140" s="70" t="e">
        <f aca="false">$AY$7*$J$2*$J$5*$S140</f>
        <v>#N/A</v>
      </c>
      <c r="AZ140" s="70" t="e">
        <f aca="false">$AY$7*$J$3*$J$5*$T140</f>
        <v>#N/A</v>
      </c>
      <c r="BA140" s="70" t="e">
        <f aca="false">$BA$7*$J$2*$J$5*$S140</f>
        <v>#N/A</v>
      </c>
      <c r="BB140" s="70" t="e">
        <f aca="false">$BA$7*$J$3*$J$5*$T140</f>
        <v>#N/A</v>
      </c>
      <c r="BC140" s="70" t="e">
        <f aca="false">$BC$7*$J$2*$J$5*$S140</f>
        <v>#N/A</v>
      </c>
      <c r="BD140" s="70" t="e">
        <f aca="false">$BC$7*$J$3*$J$5*$T140</f>
        <v>#N/A</v>
      </c>
      <c r="BE140" s="70" t="e">
        <f aca="false">$BE$7*$J$2*$J$5*$S140</f>
        <v>#N/A</v>
      </c>
      <c r="BF140" s="70" t="e">
        <f aca="false">$BE$7*$J$3*$J$5*$T140</f>
        <v>#N/A</v>
      </c>
      <c r="BG140" s="70" t="e">
        <f aca="false">$BG$7*$J$2*$J$5*$S140</f>
        <v>#N/A</v>
      </c>
      <c r="BH140" s="70" t="e">
        <f aca="false">$BG$7*$J$3*$J$5*$T140</f>
        <v>#N/A</v>
      </c>
      <c r="BI140" s="70" t="e">
        <f aca="false">$BI$7*$J$2*$J$5*$S140</f>
        <v>#N/A</v>
      </c>
      <c r="BJ140" s="70" t="e">
        <f aca="false">$BI$7*$J$3*$J$5*$T140</f>
        <v>#N/A</v>
      </c>
      <c r="BK140" s="70" t="e">
        <f aca="false">$BK$7*$J$2*$J$5*$S140</f>
        <v>#N/A</v>
      </c>
      <c r="BL140" s="70" t="e">
        <f aca="false">$BK$7*$J$3*$J$5*$T140</f>
        <v>#N/A</v>
      </c>
      <c r="BM140" s="70" t="e">
        <f aca="false">$BM$7*$J$2*$J$5*$S140</f>
        <v>#N/A</v>
      </c>
      <c r="BN140" s="70" t="e">
        <f aca="false">$BM$7*$J$3*$J$5*$T140</f>
        <v>#N/A</v>
      </c>
      <c r="BO140" s="70" t="e">
        <f aca="false">$BO$7*$J$2*$J$5*$S140</f>
        <v>#N/A</v>
      </c>
      <c r="BP140" s="70" t="e">
        <f aca="false">$BO$7*$J$3*$J$5*$T140</f>
        <v>#N/A</v>
      </c>
      <c r="BQ140" s="70" t="e">
        <f aca="false">$BQ$7*$J$2*$J$5*$S140</f>
        <v>#N/A</v>
      </c>
      <c r="BR140" s="70" t="e">
        <f aca="false">$BQ$7*$J$3*$J$5*$T140</f>
        <v>#N/A</v>
      </c>
      <c r="BS140" s="70" t="e">
        <f aca="false">$BS$7*$J$2*$J$5*$S140</f>
        <v>#N/A</v>
      </c>
      <c r="BT140" s="70" t="e">
        <f aca="false">$BS$7*$J$3*$J$5*$T140</f>
        <v>#N/A</v>
      </c>
      <c r="BU140" s="70" t="e">
        <f aca="false">$BU$7*$J$2*$J$5*$S140</f>
        <v>#N/A</v>
      </c>
      <c r="BV140" s="70" t="e">
        <f aca="false">$BU$7*$J$3*$J$5*$T140</f>
        <v>#N/A</v>
      </c>
      <c r="BW140" s="382" t="e">
        <f aca="false">SUM(AY140:BF140,BI140:BL140)</f>
        <v>#N/A</v>
      </c>
      <c r="BX140" s="383" t="e">
        <f aca="false">SUM(AY140:BF140,BI140:BL140,BS140:BV140)</f>
        <v>#N/A</v>
      </c>
      <c r="BY140" s="25" t="e">
        <f aca="false">SUM(AY140:BV140)</f>
        <v>#N/A</v>
      </c>
      <c r="BZ140" s="70" t="e">
        <f aca="false">$BZ$7*$J$2*$J$5*$N140</f>
        <v>#N/A</v>
      </c>
      <c r="CA140" s="70" t="e">
        <f aca="false">$BZ$7*$J$3*$J$5*$O140</f>
        <v>#N/A</v>
      </c>
      <c r="CB140" s="70" t="e">
        <f aca="false">$CB$7*$J$2*$J$5*$N140</f>
        <v>#N/A</v>
      </c>
      <c r="CC140" s="70" t="e">
        <f aca="false">$CB$7*$J$3*$J$5*$O140</f>
        <v>#N/A</v>
      </c>
      <c r="CD140" s="70" t="e">
        <f aca="false">$CD$7*$J$2*$J$5*$N140</f>
        <v>#N/A</v>
      </c>
      <c r="CE140" s="70" t="e">
        <f aca="false">$CD$7*$J$3*$J$5*$O140</f>
        <v>#N/A</v>
      </c>
      <c r="CF140" s="131" t="e">
        <f aca="false">SUM(BZ140:CA140)</f>
        <v>#N/A</v>
      </c>
      <c r="CG140" s="383" t="e">
        <f aca="false">SUM(BZ140:CC140)</f>
        <v>#N/A</v>
      </c>
      <c r="CH140" s="131" t="e">
        <f aca="false">SUM(BZ140:CE140)</f>
        <v>#N/A</v>
      </c>
      <c r="CI140" s="70" t="e">
        <f aca="false">$CI$7*$J$2*$J$5*$AB140</f>
        <v>#N/A</v>
      </c>
      <c r="CJ140" s="70" t="e">
        <f aca="false">$CI$7*$J$3*$J$5*$AC140</f>
        <v>#N/A</v>
      </c>
      <c r="CK140" s="70" t="e">
        <f aca="false">$CK$7*$J$2*$J$5*$AB140</f>
        <v>#N/A</v>
      </c>
      <c r="CL140" s="70" t="e">
        <f aca="false">$CK$7*$J$3*$J$5*$AC140</f>
        <v>#N/A</v>
      </c>
      <c r="CM140" s="70" t="e">
        <f aca="false">$CM$7*$J$2*$J$5*$AB140</f>
        <v>#N/A</v>
      </c>
      <c r="CN140" s="70" t="e">
        <f aca="false">$CM$7*$J$3*$J$5*$AC140</f>
        <v>#N/A</v>
      </c>
      <c r="CO140" s="70" t="e">
        <f aca="false">$CO$7*$J$2*$J$5*$AB140</f>
        <v>#N/A</v>
      </c>
      <c r="CP140" s="70" t="e">
        <f aca="false">$CO$7*$J$3*$J$5*$AC140</f>
        <v>#N/A</v>
      </c>
      <c r="CQ140" s="70" t="e">
        <f aca="false">$CQ$7*$J$2*$J$5*$AB140</f>
        <v>#N/A</v>
      </c>
      <c r="CR140" s="70" t="e">
        <f aca="false">$CQ$7*$J$3*$J$5*$AC140</f>
        <v>#N/A</v>
      </c>
      <c r="CS140" s="70" t="e">
        <f aca="false">$CS$7*$J$2*$J$5*$AB140</f>
        <v>#N/A</v>
      </c>
      <c r="CT140" s="70" t="e">
        <f aca="false">$CS$7*$J$3*$J$5*$AC140</f>
        <v>#N/A</v>
      </c>
      <c r="CU140" s="70" t="e">
        <f aca="false">$CU$7*$J$2*$J$5*$AB140</f>
        <v>#N/A</v>
      </c>
      <c r="CV140" s="70" t="e">
        <f aca="false">$CU$7*$J$3*$J$5*$AC140</f>
        <v>#N/A</v>
      </c>
      <c r="CW140" s="70" t="e">
        <f aca="false">$CW$7*$J$2*$J$5*$AB140</f>
        <v>#N/A</v>
      </c>
      <c r="CX140" s="70" t="e">
        <f aca="false">$CW$7*$J$3*$J$5*$AC140</f>
        <v>#N/A</v>
      </c>
      <c r="CY140" s="70" t="e">
        <f aca="false">$CY$7*$J$2*$J$5*$AB140</f>
        <v>#N/A</v>
      </c>
      <c r="CZ140" s="70" t="e">
        <f aca="false">$CY$7*$J$3*$J$5*$AC140</f>
        <v>#N/A</v>
      </c>
      <c r="DA140" s="70" t="e">
        <f aca="false">$DA$7*$J$2*$J$5*$AB140</f>
        <v>#N/A</v>
      </c>
      <c r="DB140" s="70" t="e">
        <f aca="false">$DA$7*$J$3*$J$5*$AC140</f>
        <v>#N/A</v>
      </c>
      <c r="DC140" s="70"/>
      <c r="DD140" s="70"/>
      <c r="DE140" s="70" t="e">
        <f aca="false">$DF$7*$J$2*$J$5*$AB140</f>
        <v>#N/A</v>
      </c>
      <c r="DF140" s="70" t="e">
        <f aca="false">$DF$7*$J$3*$J$5*$AC140</f>
        <v>#N/A</v>
      </c>
      <c r="DG140" s="70" t="e">
        <f aca="false">$DG$7*$J$2*$J$5*$AB140</f>
        <v>#N/A</v>
      </c>
      <c r="DH140" s="70" t="e">
        <f aca="false">$DG$7*$J$3*$J$5*$AC140</f>
        <v>#N/A</v>
      </c>
      <c r="DI140" s="70" t="e">
        <f aca="false">$DI$7*$J$2*$J$5*$AB140</f>
        <v>#N/A</v>
      </c>
      <c r="DJ140" s="70" t="e">
        <f aca="false">$DI$7*$J$3*$J$5*$AC140</f>
        <v>#N/A</v>
      </c>
      <c r="DK140" s="70" t="e">
        <f aca="false">$DK$7*$J$2*$J$5*$AB140</f>
        <v>#N/A</v>
      </c>
      <c r="DL140" s="70" t="e">
        <f aca="false">$DK$7*$J$3*$J$5*$AC140</f>
        <v>#N/A</v>
      </c>
      <c r="DM140" s="70" t="e">
        <f aca="false">$DM$7*$J$2*$J$5*$AB140</f>
        <v>#N/A</v>
      </c>
      <c r="DN140" s="70" t="e">
        <f aca="false">$DM$7*$J$3*$J$5*$AC140</f>
        <v>#N/A</v>
      </c>
      <c r="DO140" s="70" t="e">
        <f aca="false">$DO$7*$J$2*$J$5*$AB140</f>
        <v>#N/A</v>
      </c>
      <c r="DP140" s="70" t="e">
        <f aca="false">$DO$7*$J$3*$J$5*$AC140</f>
        <v>#N/A</v>
      </c>
      <c r="DQ140" s="70" t="e">
        <f aca="false">$DQ$7*$J$2*$J$5*$AB140</f>
        <v>#N/A</v>
      </c>
      <c r="DR140" s="70" t="e">
        <f aca="false">$DQ$7*$J$3*$J$5*$AC140</f>
        <v>#N/A</v>
      </c>
      <c r="DS140" s="131" t="e">
        <f aca="false">SUM(CI140:CR140,CW140:CX140,DG140:DH140)</f>
        <v>#N/A</v>
      </c>
      <c r="DT140" s="25" t="e">
        <f aca="false">SUM(CI140:CZ140,DC140:DL140)</f>
        <v>#N/A</v>
      </c>
      <c r="DU140" s="131" t="e">
        <f aca="false">SUM(CI140:DR140)</f>
        <v>#N/A</v>
      </c>
      <c r="DZ140" s="70" t="e">
        <f aca="false">$DZ$7*$J$2*$J$5*$AB140</f>
        <v>#N/A</v>
      </c>
      <c r="EA140" s="70" t="e">
        <f aca="false">$DZ$7*$J$3*$J$5*$AC140</f>
        <v>#N/A</v>
      </c>
      <c r="EB140" s="70" t="e">
        <f aca="false">$EB$7*$J$2*$J$5*$AB140</f>
        <v>#N/A</v>
      </c>
      <c r="EC140" s="70" t="e">
        <f aca="false">$EB$7*$J$3*$J$5*$AC140</f>
        <v>#N/A</v>
      </c>
      <c r="ED140" s="70" t="e">
        <f aca="false">$ED$7*$J$2*$J$5*$AB140</f>
        <v>#N/A</v>
      </c>
      <c r="EE140" s="70" t="e">
        <f aca="false">$ED$7*$J$3*$J$5*$AC140</f>
        <v>#N/A</v>
      </c>
      <c r="EF140" s="70" t="e">
        <f aca="false">$EF$7*$J$2*$J$5*$AB140</f>
        <v>#N/A</v>
      </c>
      <c r="EG140" s="70" t="e">
        <f aca="false">$EF$7*$J$3*$J$5*$AC140</f>
        <v>#N/A</v>
      </c>
      <c r="EH140" s="70" t="e">
        <f aca="false">$EH$7*$J$2*$J$5*$AB140</f>
        <v>#N/A</v>
      </c>
      <c r="EI140" s="70" t="e">
        <f aca="false">$EH$7*$J$3*$J$5*$AC140</f>
        <v>#N/A</v>
      </c>
      <c r="EJ140" s="70" t="e">
        <f aca="false">$EJ$7*$J$2*$J$5*$AB140</f>
        <v>#N/A</v>
      </c>
      <c r="EK140" s="70" t="e">
        <f aca="false">$EJ$7*$J$3*$J$5*$AC140</f>
        <v>#N/A</v>
      </c>
      <c r="EL140" s="70" t="e">
        <f aca="false">$EL$7*$J$2*$J$5*$AB140</f>
        <v>#N/A</v>
      </c>
      <c r="EM140" s="70" t="e">
        <f aca="false">$EL$7*$J$3*$J$5*$AC140</f>
        <v>#N/A</v>
      </c>
      <c r="EN140" s="131" t="e">
        <f aca="false">SUM(EB140:EC140)</f>
        <v>#N/A</v>
      </c>
      <c r="EO140" s="25" t="e">
        <f aca="false">SUM(EB140:EE140,EJ140:EM140)</f>
        <v>#N/A</v>
      </c>
      <c r="EP140" s="25" t="e">
        <f aca="false">SUM(DZ140:EM140)</f>
        <v>#N/A</v>
      </c>
    </row>
    <row r="141" customFormat="false" ht="11.25" hidden="false" customHeight="false" outlineLevel="0" collapsed="false">
      <c r="A141" s="51" t="e">
        <f aca="false">VLOOKUP($D141,Curves!$A$2:$I$1700,9)</f>
        <v>#N/A</v>
      </c>
      <c r="B141" s="83" t="e">
        <f aca="false">(1+($A141/2))^(-2*($D141-$A$1)/365.25)</f>
        <v>#N/A</v>
      </c>
      <c r="C141" s="83" t="n">
        <f aca="false">D142-D141</f>
        <v>29</v>
      </c>
      <c r="D141" s="374" t="n">
        <v>40940</v>
      </c>
      <c r="E141" s="375" t="e">
        <f aca="false">VLOOKUP($D141,Curves!$A$2:$H$1700,2)*$B141</f>
        <v>#N/A</v>
      </c>
      <c r="F141" s="51" t="e">
        <f aca="false">VLOOKUP($D141,Curves!$A$2:$H$1700,3)*$B141</f>
        <v>#N/A</v>
      </c>
      <c r="G141" s="51" t="e">
        <f aca="false">VLOOKUP($D141,Curves!$A$2:$H$1700,7)*$B141</f>
        <v>#N/A</v>
      </c>
      <c r="H141" s="51" t="e">
        <f aca="false">VLOOKUP($D141,Curves!$A$2:$H$1700,5)*$B141</f>
        <v>#N/A</v>
      </c>
      <c r="I141" s="51" t="e">
        <f aca="false">VLOOKUP($D141,Curves!$A$2:$H$1700,4)*$B141</f>
        <v>#N/A</v>
      </c>
      <c r="J141" s="376" t="e">
        <f aca="false">VLOOKUP($D141,Curves!$A$2:$H$1700,8)*$B141</f>
        <v>#N/A</v>
      </c>
      <c r="K141" s="51" t="e">
        <f aca="false">($E141+$I141)*$J$5+$J$4</f>
        <v>#N/A</v>
      </c>
      <c r="L141" s="377" t="e">
        <f aca="false">VLOOKUP($D141,Curves!$N$2:$T$2600,2)*$B141</f>
        <v>#N/A</v>
      </c>
      <c r="M141" s="241" t="e">
        <f aca="false">VLOOKUP($D141,Curves!$N$2:$T$2600,3)*$B141</f>
        <v>#N/A</v>
      </c>
      <c r="N141" s="378" t="e">
        <f aca="false">IF($K141&lt;$L141,1,0)</f>
        <v>#N/A</v>
      </c>
      <c r="O141" s="379" t="e">
        <f aca="false">IF($K141&lt;$M141,1,0)</f>
        <v>#N/A</v>
      </c>
      <c r="P141" s="375" t="e">
        <f aca="false">($E141+J141)*$J$5+$J$4</f>
        <v>#N/A</v>
      </c>
      <c r="Q141" s="377" t="e">
        <f aca="false">VLOOKUP($D141,Curves!$N$2:$T$2600,4)*$B141</f>
        <v>#N/A</v>
      </c>
      <c r="R141" s="241" t="e">
        <f aca="false">VLOOKUP($D141,Curves!$N$2:$T$2600,5)*$B141</f>
        <v>#N/A</v>
      </c>
      <c r="S141" s="378" t="e">
        <f aca="false">IF($P141&lt;$Q141,1,0)</f>
        <v>#N/A</v>
      </c>
      <c r="T141" s="379" t="e">
        <f aca="false">IF($P141&lt;$R141,1,0)</f>
        <v>#N/A</v>
      </c>
      <c r="U141" s="380" t="e">
        <f aca="false">($E141+G141)*$J$5+$J$4</f>
        <v>#N/A</v>
      </c>
      <c r="V141" s="380" t="e">
        <f aca="false">($E141+H141)*$J$5+$J$4</f>
        <v>#N/A</v>
      </c>
      <c r="W141" s="380" t="e">
        <f aca="false">($E141+I141)*$J$5+$J$4</f>
        <v>#N/A</v>
      </c>
      <c r="X141" s="269" t="e">
        <f aca="false">VLOOKUP($D141,[5]CurveFetch!$D$8:$S$13000,16,0)*$B141</f>
        <v>#N/A</v>
      </c>
      <c r="Y141" s="241" t="e">
        <f aca="false">VLOOKUP($D141,Curves!$N$2:$T$2600,7)*$B141</f>
        <v>#N/A</v>
      </c>
      <c r="Z141" s="381" t="e">
        <f aca="false">IF($U141&lt;$X141,1,0)</f>
        <v>#N/A</v>
      </c>
      <c r="AA141" s="378" t="e">
        <f aca="false">IF($U141&lt;$Y141,1,0)</f>
        <v>#N/A</v>
      </c>
      <c r="AB141" s="378" t="e">
        <f aca="false">IF($V141&lt;$X141,1,0)</f>
        <v>#N/A</v>
      </c>
      <c r="AC141" s="378" t="e">
        <f aca="false">IF($V141&lt;$X141,1,0)</f>
        <v>#N/A</v>
      </c>
      <c r="AD141" s="378" t="e">
        <f aca="false">IF($W141&lt;$X141,1,0)</f>
        <v>#N/A</v>
      </c>
      <c r="AE141" s="379" t="e">
        <f aca="false">IF($W141&lt;$Y141,1,0)</f>
        <v>#N/A</v>
      </c>
      <c r="AF141" s="70" t="e">
        <f aca="false">$AF$7*$J$2*$J$5*$N141</f>
        <v>#N/A</v>
      </c>
      <c r="AG141" s="70" t="e">
        <f aca="false">$AF$7*$J$2*$J$5*$O141</f>
        <v>#N/A</v>
      </c>
      <c r="AH141" s="70" t="e">
        <f aca="false">$AH$7*$J$2*$J$5*$N141</f>
        <v>#N/A</v>
      </c>
      <c r="AI141" s="70" t="e">
        <f aca="false">$AH$7*$J$2*$J$5*$O141</f>
        <v>#N/A</v>
      </c>
      <c r="AJ141" s="70" t="e">
        <f aca="false">$AJ$7*$J$2*$J$5*$N141</f>
        <v>#N/A</v>
      </c>
      <c r="AK141" s="70" t="e">
        <f aca="false">$AJ$7*$J$2*$J$5*$O141</f>
        <v>#N/A</v>
      </c>
      <c r="AL141" s="70" t="e">
        <f aca="false">$AL$7*$J$2*$J$5*$N141</f>
        <v>#N/A</v>
      </c>
      <c r="AM141" s="70" t="e">
        <f aca="false">$AL$7*$J$3*$J$5*$O141</f>
        <v>#N/A</v>
      </c>
      <c r="AN141" s="70" t="e">
        <f aca="false">$AN$7*$J$2*$J$5*$N141</f>
        <v>#N/A</v>
      </c>
      <c r="AO141" s="70" t="e">
        <f aca="false">$AN$7*$J$3*$J$5*$O141</f>
        <v>#N/A</v>
      </c>
      <c r="AP141" s="70" t="e">
        <f aca="false">$AP$7*$J$2*$J$5*$N141</f>
        <v>#N/A</v>
      </c>
      <c r="AQ141" s="70" t="e">
        <f aca="false">$AN$7*$J$3*$J$5*$O141</f>
        <v>#N/A</v>
      </c>
      <c r="AR141" s="70" t="e">
        <f aca="false">$AR$7*$J$2*$J$5*$N141</f>
        <v>#N/A</v>
      </c>
      <c r="AS141" s="70" t="e">
        <f aca="false">$AR$7*$J$3*$J$5*$O141</f>
        <v>#N/A</v>
      </c>
      <c r="AT141" s="70" t="e">
        <f aca="false">$AT$7*$J$2*$J$5*$N141</f>
        <v>#N/A</v>
      </c>
      <c r="AU141" s="70" t="e">
        <f aca="false">$AT$7*$J$3*$J$5*$O141</f>
        <v>#N/A</v>
      </c>
      <c r="AV141" s="131" t="e">
        <f aca="false">SUM(AF141:AG141,AL141:AM141,AP141:AQ141)</f>
        <v>#N/A</v>
      </c>
      <c r="AW141" s="158" t="e">
        <f aca="false">SUM(AF141:AM141,AP141:AU141)</f>
        <v>#N/A</v>
      </c>
      <c r="AX141" s="131" t="e">
        <f aca="false">SUM(AF141:AU141)</f>
        <v>#N/A</v>
      </c>
      <c r="AY141" s="70" t="e">
        <f aca="false">$AY$7*$J$2*$J$5*$S141</f>
        <v>#N/A</v>
      </c>
      <c r="AZ141" s="70" t="e">
        <f aca="false">$AY$7*$J$3*$J$5*$T141</f>
        <v>#N/A</v>
      </c>
      <c r="BA141" s="70" t="e">
        <f aca="false">$BA$7*$J$2*$J$5*$S141</f>
        <v>#N/A</v>
      </c>
      <c r="BB141" s="70" t="e">
        <f aca="false">$BA$7*$J$3*$J$5*$T141</f>
        <v>#N/A</v>
      </c>
      <c r="BC141" s="70" t="e">
        <f aca="false">$BC$7*$J$2*$J$5*$S141</f>
        <v>#N/A</v>
      </c>
      <c r="BD141" s="70" t="e">
        <f aca="false">$BC$7*$J$3*$J$5*$T141</f>
        <v>#N/A</v>
      </c>
      <c r="BE141" s="70" t="e">
        <f aca="false">$BE$7*$J$2*$J$5*$S141</f>
        <v>#N/A</v>
      </c>
      <c r="BF141" s="70" t="e">
        <f aca="false">$BE$7*$J$3*$J$5*$T141</f>
        <v>#N/A</v>
      </c>
      <c r="BG141" s="70" t="e">
        <f aca="false">$BG$7*$J$2*$J$5*$S141</f>
        <v>#N/A</v>
      </c>
      <c r="BH141" s="70" t="e">
        <f aca="false">$BG$7*$J$3*$J$5*$T141</f>
        <v>#N/A</v>
      </c>
      <c r="BI141" s="70" t="e">
        <f aca="false">$BI$7*$J$2*$J$5*$S141</f>
        <v>#N/A</v>
      </c>
      <c r="BJ141" s="70" t="e">
        <f aca="false">$BI$7*$J$3*$J$5*$T141</f>
        <v>#N/A</v>
      </c>
      <c r="BK141" s="70" t="e">
        <f aca="false">$BK$7*$J$2*$J$5*$S141</f>
        <v>#N/A</v>
      </c>
      <c r="BL141" s="70" t="e">
        <f aca="false">$BK$7*$J$3*$J$5*$T141</f>
        <v>#N/A</v>
      </c>
      <c r="BM141" s="70" t="e">
        <f aca="false">$BM$7*$J$2*$J$5*$S141</f>
        <v>#N/A</v>
      </c>
      <c r="BN141" s="70" t="e">
        <f aca="false">$BM$7*$J$3*$J$5*$T141</f>
        <v>#N/A</v>
      </c>
      <c r="BO141" s="70" t="e">
        <f aca="false">$BO$7*$J$2*$J$5*$S141</f>
        <v>#N/A</v>
      </c>
      <c r="BP141" s="70" t="e">
        <f aca="false">$BO$7*$J$3*$J$5*$T141</f>
        <v>#N/A</v>
      </c>
      <c r="BQ141" s="70" t="e">
        <f aca="false">$BQ$7*$J$2*$J$5*$S141</f>
        <v>#N/A</v>
      </c>
      <c r="BR141" s="70" t="e">
        <f aca="false">$BQ$7*$J$3*$J$5*$T141</f>
        <v>#N/A</v>
      </c>
      <c r="BS141" s="70" t="e">
        <f aca="false">$BS$7*$J$2*$J$5*$S141</f>
        <v>#N/A</v>
      </c>
      <c r="BT141" s="70" t="e">
        <f aca="false">$BS$7*$J$3*$J$5*$T141</f>
        <v>#N/A</v>
      </c>
      <c r="BU141" s="70" t="e">
        <f aca="false">$BU$7*$J$2*$J$5*$S141</f>
        <v>#N/A</v>
      </c>
      <c r="BV141" s="70" t="e">
        <f aca="false">$BU$7*$J$3*$J$5*$T141</f>
        <v>#N/A</v>
      </c>
      <c r="BW141" s="382" t="e">
        <f aca="false">SUM(AY141:BF141,BI141:BL141)</f>
        <v>#N/A</v>
      </c>
      <c r="BX141" s="383" t="e">
        <f aca="false">SUM(AY141:BF141,BI141:BL141,BS141:BV141)</f>
        <v>#N/A</v>
      </c>
      <c r="BY141" s="25" t="e">
        <f aca="false">SUM(AY141:BV141)</f>
        <v>#N/A</v>
      </c>
      <c r="BZ141" s="70" t="e">
        <f aca="false">$BZ$7*$J$2*$J$5*$N141</f>
        <v>#N/A</v>
      </c>
      <c r="CA141" s="70" t="e">
        <f aca="false">$BZ$7*$J$3*$J$5*$O141</f>
        <v>#N/A</v>
      </c>
      <c r="CB141" s="70" t="e">
        <f aca="false">$CB$7*$J$2*$J$5*$N141</f>
        <v>#N/A</v>
      </c>
      <c r="CC141" s="70" t="e">
        <f aca="false">$CB$7*$J$3*$J$5*$O141</f>
        <v>#N/A</v>
      </c>
      <c r="CD141" s="70" t="e">
        <f aca="false">$CD$7*$J$2*$J$5*$N141</f>
        <v>#N/A</v>
      </c>
      <c r="CE141" s="70" t="e">
        <f aca="false">$CD$7*$J$3*$J$5*$O141</f>
        <v>#N/A</v>
      </c>
      <c r="CF141" s="131" t="e">
        <f aca="false">SUM(BZ141:CA141)</f>
        <v>#N/A</v>
      </c>
      <c r="CG141" s="383" t="e">
        <f aca="false">SUM(BZ141:CC141)</f>
        <v>#N/A</v>
      </c>
      <c r="CH141" s="131" t="e">
        <f aca="false">SUM(BZ141:CE141)</f>
        <v>#N/A</v>
      </c>
      <c r="CI141" s="70" t="e">
        <f aca="false">$CI$7*$J$2*$J$5*$AB141</f>
        <v>#N/A</v>
      </c>
      <c r="CJ141" s="70" t="e">
        <f aca="false">$CI$7*$J$3*$J$5*$AC141</f>
        <v>#N/A</v>
      </c>
      <c r="CK141" s="70" t="e">
        <f aca="false">$CK$7*$J$2*$J$5*$AB141</f>
        <v>#N/A</v>
      </c>
      <c r="CL141" s="70" t="e">
        <f aca="false">$CK$7*$J$3*$J$5*$AC141</f>
        <v>#N/A</v>
      </c>
      <c r="CM141" s="70" t="e">
        <f aca="false">$CM$7*$J$2*$J$5*$AB141</f>
        <v>#N/A</v>
      </c>
      <c r="CN141" s="70" t="e">
        <f aca="false">$CM$7*$J$3*$J$5*$AC141</f>
        <v>#N/A</v>
      </c>
      <c r="CO141" s="70" t="e">
        <f aca="false">$CO$7*$J$2*$J$5*$AB141</f>
        <v>#N/A</v>
      </c>
      <c r="CP141" s="70" t="e">
        <f aca="false">$CO$7*$J$3*$J$5*$AC141</f>
        <v>#N/A</v>
      </c>
      <c r="CQ141" s="70" t="e">
        <f aca="false">$CQ$7*$J$2*$J$5*$AB141</f>
        <v>#N/A</v>
      </c>
      <c r="CR141" s="70" t="e">
        <f aca="false">$CQ$7*$J$3*$J$5*$AC141</f>
        <v>#N/A</v>
      </c>
      <c r="CS141" s="70" t="e">
        <f aca="false">$CS$7*$J$2*$J$5*$AB141</f>
        <v>#N/A</v>
      </c>
      <c r="CT141" s="70" t="e">
        <f aca="false">$CS$7*$J$3*$J$5*$AC141</f>
        <v>#N/A</v>
      </c>
      <c r="CU141" s="70" t="e">
        <f aca="false">$CU$7*$J$2*$J$5*$AB141</f>
        <v>#N/A</v>
      </c>
      <c r="CV141" s="70" t="e">
        <f aca="false">$CU$7*$J$3*$J$5*$AC141</f>
        <v>#N/A</v>
      </c>
      <c r="CW141" s="70" t="e">
        <f aca="false">$CW$7*$J$2*$J$5*$AB141</f>
        <v>#N/A</v>
      </c>
      <c r="CX141" s="70" t="e">
        <f aca="false">$CW$7*$J$3*$J$5*$AC141</f>
        <v>#N/A</v>
      </c>
      <c r="CY141" s="70" t="e">
        <f aca="false">$CY$7*$J$2*$J$5*$AB141</f>
        <v>#N/A</v>
      </c>
      <c r="CZ141" s="70" t="e">
        <f aca="false">$CY$7*$J$3*$J$5*$AC141</f>
        <v>#N/A</v>
      </c>
      <c r="DA141" s="70" t="e">
        <f aca="false">$DA$7*$J$2*$J$5*$AB141</f>
        <v>#N/A</v>
      </c>
      <c r="DB141" s="70" t="e">
        <f aca="false">$DA$7*$J$3*$J$5*$AC141</f>
        <v>#N/A</v>
      </c>
      <c r="DC141" s="70"/>
      <c r="DD141" s="70"/>
      <c r="DE141" s="70" t="e">
        <f aca="false">$DF$7*$J$2*$J$5*$AB141</f>
        <v>#N/A</v>
      </c>
      <c r="DF141" s="70" t="e">
        <f aca="false">$DF$7*$J$3*$J$5*$AC141</f>
        <v>#N/A</v>
      </c>
      <c r="DG141" s="70" t="e">
        <f aca="false">$DG$7*$J$2*$J$5*$AB141</f>
        <v>#N/A</v>
      </c>
      <c r="DH141" s="70" t="e">
        <f aca="false">$DG$7*$J$3*$J$5*$AC141</f>
        <v>#N/A</v>
      </c>
      <c r="DI141" s="70" t="e">
        <f aca="false">$DI$7*$J$2*$J$5*$AB141</f>
        <v>#N/A</v>
      </c>
      <c r="DJ141" s="70" t="e">
        <f aca="false">$DI$7*$J$3*$J$5*$AC141</f>
        <v>#N/A</v>
      </c>
      <c r="DK141" s="70" t="e">
        <f aca="false">$DK$7*$J$2*$J$5*$AB141</f>
        <v>#N/A</v>
      </c>
      <c r="DL141" s="70" t="e">
        <f aca="false">$DK$7*$J$3*$J$5*$AC141</f>
        <v>#N/A</v>
      </c>
      <c r="DM141" s="70" t="e">
        <f aca="false">$DM$7*$J$2*$J$5*$AB141</f>
        <v>#N/A</v>
      </c>
      <c r="DN141" s="70" t="e">
        <f aca="false">$DM$7*$J$3*$J$5*$AC141</f>
        <v>#N/A</v>
      </c>
      <c r="DO141" s="70" t="e">
        <f aca="false">$DO$7*$J$2*$J$5*$AB141</f>
        <v>#N/A</v>
      </c>
      <c r="DP141" s="70" t="e">
        <f aca="false">$DO$7*$J$3*$J$5*$AC141</f>
        <v>#N/A</v>
      </c>
      <c r="DQ141" s="70" t="e">
        <f aca="false">$DQ$7*$J$2*$J$5*$AB141</f>
        <v>#N/A</v>
      </c>
      <c r="DR141" s="70" t="e">
        <f aca="false">$DQ$7*$J$3*$J$5*$AC141</f>
        <v>#N/A</v>
      </c>
      <c r="DS141" s="131" t="e">
        <f aca="false">SUM(CI141:CR141,CW141:CX141,DG141:DH141)</f>
        <v>#N/A</v>
      </c>
      <c r="DT141" s="25" t="e">
        <f aca="false">SUM(CI141:CZ141,DC141:DL141)</f>
        <v>#N/A</v>
      </c>
      <c r="DU141" s="131" t="e">
        <f aca="false">SUM(CI141:DR141)</f>
        <v>#N/A</v>
      </c>
      <c r="DZ141" s="70" t="e">
        <f aca="false">$DZ$7*$J$2*$J$5*$AB141</f>
        <v>#N/A</v>
      </c>
      <c r="EA141" s="70" t="e">
        <f aca="false">$DZ$7*$J$3*$J$5*$AC141</f>
        <v>#N/A</v>
      </c>
      <c r="EB141" s="70" t="e">
        <f aca="false">$EB$7*$J$2*$J$5*$AB141</f>
        <v>#N/A</v>
      </c>
      <c r="EC141" s="70" t="e">
        <f aca="false">$EB$7*$J$3*$J$5*$AC141</f>
        <v>#N/A</v>
      </c>
      <c r="ED141" s="70" t="e">
        <f aca="false">$ED$7*$J$2*$J$5*$AB141</f>
        <v>#N/A</v>
      </c>
      <c r="EE141" s="70" t="e">
        <f aca="false">$ED$7*$J$3*$J$5*$AC141</f>
        <v>#N/A</v>
      </c>
      <c r="EF141" s="70" t="e">
        <f aca="false">$EF$7*$J$2*$J$5*$AB141</f>
        <v>#N/A</v>
      </c>
      <c r="EG141" s="70" t="e">
        <f aca="false">$EF$7*$J$3*$J$5*$AC141</f>
        <v>#N/A</v>
      </c>
      <c r="EH141" s="70" t="e">
        <f aca="false">$EH$7*$J$2*$J$5*$AB141</f>
        <v>#N/A</v>
      </c>
      <c r="EI141" s="70" t="e">
        <f aca="false">$EH$7*$J$3*$J$5*$AC141</f>
        <v>#N/A</v>
      </c>
      <c r="EJ141" s="70" t="e">
        <f aca="false">$EJ$7*$J$2*$J$5*$AB141</f>
        <v>#N/A</v>
      </c>
      <c r="EK141" s="70" t="e">
        <f aca="false">$EJ$7*$J$3*$J$5*$AC141</f>
        <v>#N/A</v>
      </c>
      <c r="EL141" s="70" t="e">
        <f aca="false">$EL$7*$J$2*$J$5*$AB141</f>
        <v>#N/A</v>
      </c>
      <c r="EM141" s="70" t="e">
        <f aca="false">$EL$7*$J$3*$J$5*$AC141</f>
        <v>#N/A</v>
      </c>
      <c r="EN141" s="131" t="e">
        <f aca="false">SUM(EB141:EC141)</f>
        <v>#N/A</v>
      </c>
      <c r="EO141" s="25" t="e">
        <f aca="false">SUM(EB141:EE141,EJ141:EM141)</f>
        <v>#N/A</v>
      </c>
      <c r="EP141" s="25" t="e">
        <f aca="false">SUM(DZ141:EM141)</f>
        <v>#N/A</v>
      </c>
    </row>
    <row r="142" customFormat="false" ht="11.25" hidden="false" customHeight="false" outlineLevel="0" collapsed="false">
      <c r="A142" s="51" t="e">
        <f aca="false">VLOOKUP($D142,Curves!$A$2:$I$1700,9)</f>
        <v>#N/A</v>
      </c>
      <c r="B142" s="83" t="e">
        <f aca="false">(1+($A142/2))^(-2*($D142-$A$1)/365.25)</f>
        <v>#N/A</v>
      </c>
      <c r="C142" s="83" t="n">
        <f aca="false">D143-D142</f>
        <v>31</v>
      </c>
      <c r="D142" s="374" t="n">
        <v>40969</v>
      </c>
      <c r="E142" s="375" t="e">
        <f aca="false">VLOOKUP($D142,Curves!$A$2:$H$1700,2)*$B142</f>
        <v>#N/A</v>
      </c>
      <c r="F142" s="51" t="e">
        <f aca="false">VLOOKUP($D142,Curves!$A$2:$H$1700,3)*$B142</f>
        <v>#N/A</v>
      </c>
      <c r="G142" s="51" t="e">
        <f aca="false">VLOOKUP($D142,Curves!$A$2:$H$1700,7)*$B142</f>
        <v>#N/A</v>
      </c>
      <c r="H142" s="51" t="e">
        <f aca="false">VLOOKUP($D142,Curves!$A$2:$H$1700,5)*$B142</f>
        <v>#N/A</v>
      </c>
      <c r="I142" s="51" t="e">
        <f aca="false">VLOOKUP($D142,Curves!$A$2:$H$1700,4)*$B142</f>
        <v>#N/A</v>
      </c>
      <c r="J142" s="376" t="e">
        <f aca="false">VLOOKUP($D142,Curves!$A$2:$H$1700,8)*$B142</f>
        <v>#N/A</v>
      </c>
      <c r="K142" s="51" t="e">
        <f aca="false">($E142+$I142)*$J$5+$J$4</f>
        <v>#N/A</v>
      </c>
      <c r="L142" s="377" t="e">
        <f aca="false">VLOOKUP($D142,Curves!$N$2:$T$2600,2)*$B142</f>
        <v>#N/A</v>
      </c>
      <c r="M142" s="241" t="e">
        <f aca="false">VLOOKUP($D142,Curves!$N$2:$T$2600,3)*$B142</f>
        <v>#N/A</v>
      </c>
      <c r="N142" s="378" t="e">
        <f aca="false">IF($K142&lt;$L142,1,0)</f>
        <v>#N/A</v>
      </c>
      <c r="O142" s="379" t="e">
        <f aca="false">IF($K142&lt;$M142,1,0)</f>
        <v>#N/A</v>
      </c>
      <c r="P142" s="375" t="e">
        <f aca="false">($E142+J142)*$J$5+$J$4</f>
        <v>#N/A</v>
      </c>
      <c r="Q142" s="377" t="e">
        <f aca="false">VLOOKUP($D142,Curves!$N$2:$T$2600,4)*$B142</f>
        <v>#N/A</v>
      </c>
      <c r="R142" s="241" t="e">
        <f aca="false">VLOOKUP($D142,Curves!$N$2:$T$2600,5)*$B142</f>
        <v>#N/A</v>
      </c>
      <c r="S142" s="378" t="e">
        <f aca="false">IF($P142&lt;$Q142,1,0)</f>
        <v>#N/A</v>
      </c>
      <c r="T142" s="379" t="e">
        <f aca="false">IF($P142&lt;$R142,1,0)</f>
        <v>#N/A</v>
      </c>
      <c r="U142" s="380" t="e">
        <f aca="false">($E142+G142)*$J$5+$J$4</f>
        <v>#N/A</v>
      </c>
      <c r="V142" s="380" t="e">
        <f aca="false">($E142+H142)*$J$5+$J$4</f>
        <v>#N/A</v>
      </c>
      <c r="W142" s="380" t="e">
        <f aca="false">($E142+I142)*$J$5+$J$4</f>
        <v>#N/A</v>
      </c>
      <c r="X142" s="269" t="e">
        <f aca="false">VLOOKUP($D142,[5]CurveFetch!$D$8:$S$13000,16,0)*$B142</f>
        <v>#N/A</v>
      </c>
      <c r="Y142" s="241" t="e">
        <f aca="false">VLOOKUP($D142,Curves!$N$2:$T$2600,7)*$B142</f>
        <v>#N/A</v>
      </c>
      <c r="Z142" s="381" t="e">
        <f aca="false">IF($U142&lt;$X142,1,0)</f>
        <v>#N/A</v>
      </c>
      <c r="AA142" s="378" t="e">
        <f aca="false">IF($U142&lt;$Y142,1,0)</f>
        <v>#N/A</v>
      </c>
      <c r="AB142" s="378" t="e">
        <f aca="false">IF($V142&lt;$X142,1,0)</f>
        <v>#N/A</v>
      </c>
      <c r="AC142" s="378" t="e">
        <f aca="false">IF($V142&lt;$X142,1,0)</f>
        <v>#N/A</v>
      </c>
      <c r="AD142" s="378" t="e">
        <f aca="false">IF($W142&lt;$X142,1,0)</f>
        <v>#N/A</v>
      </c>
      <c r="AE142" s="379" t="e">
        <f aca="false">IF($W142&lt;$Y142,1,0)</f>
        <v>#N/A</v>
      </c>
      <c r="AF142" s="70" t="e">
        <f aca="false">$AF$7*$J$2*$J$5*$N142</f>
        <v>#N/A</v>
      </c>
      <c r="AG142" s="70" t="e">
        <f aca="false">$AF$7*$J$2*$J$5*$O142</f>
        <v>#N/A</v>
      </c>
      <c r="AH142" s="70" t="e">
        <f aca="false">$AH$7*$J$2*$J$5*$N142</f>
        <v>#N/A</v>
      </c>
      <c r="AI142" s="70" t="e">
        <f aca="false">$AH$7*$J$2*$J$5*$O142</f>
        <v>#N/A</v>
      </c>
      <c r="AJ142" s="70" t="e">
        <f aca="false">$AJ$7*$J$2*$J$5*$N142</f>
        <v>#N/A</v>
      </c>
      <c r="AK142" s="70" t="e">
        <f aca="false">$AJ$7*$J$2*$J$5*$O142</f>
        <v>#N/A</v>
      </c>
      <c r="AL142" s="70" t="e">
        <f aca="false">$AL$7*$J$2*$J$5*$N142</f>
        <v>#N/A</v>
      </c>
      <c r="AM142" s="70" t="e">
        <f aca="false">$AL$7*$J$3*$J$5*$O142</f>
        <v>#N/A</v>
      </c>
      <c r="AN142" s="70" t="e">
        <f aca="false">$AN$7*$J$2*$J$5*$N142</f>
        <v>#N/A</v>
      </c>
      <c r="AO142" s="70" t="e">
        <f aca="false">$AN$7*$J$3*$J$5*$O142</f>
        <v>#N/A</v>
      </c>
      <c r="AP142" s="70" t="e">
        <f aca="false">$AP$7*$J$2*$J$5*$N142</f>
        <v>#N/A</v>
      </c>
      <c r="AQ142" s="70" t="e">
        <f aca="false">$AN$7*$J$3*$J$5*$O142</f>
        <v>#N/A</v>
      </c>
      <c r="AR142" s="70" t="e">
        <f aca="false">$AR$7*$J$2*$J$5*$N142</f>
        <v>#N/A</v>
      </c>
      <c r="AS142" s="70" t="e">
        <f aca="false">$AR$7*$J$3*$J$5*$O142</f>
        <v>#N/A</v>
      </c>
      <c r="AT142" s="70" t="e">
        <f aca="false">$AT$7*$J$2*$J$5*$N142</f>
        <v>#N/A</v>
      </c>
      <c r="AU142" s="70" t="e">
        <f aca="false">$AT$7*$J$3*$J$5*$O142</f>
        <v>#N/A</v>
      </c>
      <c r="AV142" s="131" t="e">
        <f aca="false">SUM(AF142:AG142,AL142:AM142,AP142:AQ142)</f>
        <v>#N/A</v>
      </c>
      <c r="AW142" s="158" t="e">
        <f aca="false">SUM(AF142:AM142,AP142:AU142)</f>
        <v>#N/A</v>
      </c>
      <c r="AX142" s="131" t="e">
        <f aca="false">SUM(AF142:AU142)</f>
        <v>#N/A</v>
      </c>
      <c r="AY142" s="70" t="e">
        <f aca="false">$AY$7*$J$2*$J$5*$S142</f>
        <v>#N/A</v>
      </c>
      <c r="AZ142" s="70" t="e">
        <f aca="false">$AY$7*$J$3*$J$5*$T142</f>
        <v>#N/A</v>
      </c>
      <c r="BA142" s="70" t="e">
        <f aca="false">$BA$7*$J$2*$J$5*$S142</f>
        <v>#N/A</v>
      </c>
      <c r="BB142" s="70" t="e">
        <f aca="false">$BA$7*$J$3*$J$5*$T142</f>
        <v>#N/A</v>
      </c>
      <c r="BC142" s="70" t="e">
        <f aca="false">$BC$7*$J$2*$J$5*$S142</f>
        <v>#N/A</v>
      </c>
      <c r="BD142" s="70" t="e">
        <f aca="false">$BC$7*$J$3*$J$5*$T142</f>
        <v>#N/A</v>
      </c>
      <c r="BE142" s="70" t="e">
        <f aca="false">$BE$7*$J$2*$J$5*$S142</f>
        <v>#N/A</v>
      </c>
      <c r="BF142" s="70" t="e">
        <f aca="false">$BE$7*$J$3*$J$5*$T142</f>
        <v>#N/A</v>
      </c>
      <c r="BG142" s="70" t="e">
        <f aca="false">$BG$7*$J$2*$J$5*$S142</f>
        <v>#N/A</v>
      </c>
      <c r="BH142" s="70" t="e">
        <f aca="false">$BG$7*$J$3*$J$5*$T142</f>
        <v>#N/A</v>
      </c>
      <c r="BI142" s="70" t="e">
        <f aca="false">$BI$7*$J$2*$J$5*$S142</f>
        <v>#N/A</v>
      </c>
      <c r="BJ142" s="70" t="e">
        <f aca="false">$BI$7*$J$3*$J$5*$T142</f>
        <v>#N/A</v>
      </c>
      <c r="BK142" s="70" t="e">
        <f aca="false">$BK$7*$J$2*$J$5*$S142</f>
        <v>#N/A</v>
      </c>
      <c r="BL142" s="70" t="e">
        <f aca="false">$BK$7*$J$3*$J$5*$T142</f>
        <v>#N/A</v>
      </c>
      <c r="BM142" s="70" t="e">
        <f aca="false">$BM$7*$J$2*$J$5*$S142</f>
        <v>#N/A</v>
      </c>
      <c r="BN142" s="70" t="e">
        <f aca="false">$BM$7*$J$3*$J$5*$T142</f>
        <v>#N/A</v>
      </c>
      <c r="BO142" s="70" t="e">
        <f aca="false">$BO$7*$J$2*$J$5*$S142</f>
        <v>#N/A</v>
      </c>
      <c r="BP142" s="70" t="e">
        <f aca="false">$BO$7*$J$3*$J$5*$T142</f>
        <v>#N/A</v>
      </c>
      <c r="BQ142" s="70" t="e">
        <f aca="false">$BQ$7*$J$2*$J$5*$S142</f>
        <v>#N/A</v>
      </c>
      <c r="BR142" s="70" t="e">
        <f aca="false">$BQ$7*$J$3*$J$5*$T142</f>
        <v>#N/A</v>
      </c>
      <c r="BS142" s="70" t="e">
        <f aca="false">$BS$7*$J$2*$J$5*$S142</f>
        <v>#N/A</v>
      </c>
      <c r="BT142" s="70" t="e">
        <f aca="false">$BS$7*$J$3*$J$5*$T142</f>
        <v>#N/A</v>
      </c>
      <c r="BU142" s="70" t="e">
        <f aca="false">$BU$7*$J$2*$J$5*$S142</f>
        <v>#N/A</v>
      </c>
      <c r="BV142" s="70" t="e">
        <f aca="false">$BU$7*$J$3*$J$5*$T142</f>
        <v>#N/A</v>
      </c>
      <c r="BW142" s="382" t="e">
        <f aca="false">SUM(AY142:BF142,BI142:BL142)</f>
        <v>#N/A</v>
      </c>
      <c r="BX142" s="383" t="e">
        <f aca="false">SUM(AY142:BF142,BI142:BL142,BS142:BV142)</f>
        <v>#N/A</v>
      </c>
      <c r="BY142" s="25" t="e">
        <f aca="false">SUM(AY142:BV142)</f>
        <v>#N/A</v>
      </c>
      <c r="BZ142" s="70" t="e">
        <f aca="false">$BZ$7*$J$2*$J$5*$N142</f>
        <v>#N/A</v>
      </c>
      <c r="CA142" s="70" t="e">
        <f aca="false">$BZ$7*$J$3*$J$5*$O142</f>
        <v>#N/A</v>
      </c>
      <c r="CB142" s="70" t="e">
        <f aca="false">$CB$7*$J$2*$J$5*$N142</f>
        <v>#N/A</v>
      </c>
      <c r="CC142" s="70" t="e">
        <f aca="false">$CB$7*$J$3*$J$5*$O142</f>
        <v>#N/A</v>
      </c>
      <c r="CD142" s="70" t="e">
        <f aca="false">$CD$7*$J$2*$J$5*$N142</f>
        <v>#N/A</v>
      </c>
      <c r="CE142" s="70" t="e">
        <f aca="false">$CD$7*$J$3*$J$5*$O142</f>
        <v>#N/A</v>
      </c>
      <c r="CF142" s="131" t="e">
        <f aca="false">SUM(BZ142:CA142)</f>
        <v>#N/A</v>
      </c>
      <c r="CG142" s="383" t="e">
        <f aca="false">SUM(BZ142:CC142)</f>
        <v>#N/A</v>
      </c>
      <c r="CH142" s="131" t="e">
        <f aca="false">SUM(BZ142:CE142)</f>
        <v>#N/A</v>
      </c>
      <c r="CI142" s="70" t="e">
        <f aca="false">$CI$7*$J$2*$J$5*$AB142</f>
        <v>#N/A</v>
      </c>
      <c r="CJ142" s="70" t="e">
        <f aca="false">$CI$7*$J$3*$J$5*$AC142</f>
        <v>#N/A</v>
      </c>
      <c r="CK142" s="70" t="e">
        <f aca="false">$CK$7*$J$2*$J$5*$AB142</f>
        <v>#N/A</v>
      </c>
      <c r="CL142" s="70" t="e">
        <f aca="false">$CK$7*$J$3*$J$5*$AC142</f>
        <v>#N/A</v>
      </c>
      <c r="CM142" s="70" t="e">
        <f aca="false">$CM$7*$J$2*$J$5*$AB142</f>
        <v>#N/A</v>
      </c>
      <c r="CN142" s="70" t="e">
        <f aca="false">$CM$7*$J$3*$J$5*$AC142</f>
        <v>#N/A</v>
      </c>
      <c r="CO142" s="70" t="e">
        <f aca="false">$CO$7*$J$2*$J$5*$AB142</f>
        <v>#N/A</v>
      </c>
      <c r="CP142" s="70" t="e">
        <f aca="false">$CO$7*$J$3*$J$5*$AC142</f>
        <v>#N/A</v>
      </c>
      <c r="CQ142" s="70" t="e">
        <f aca="false">$CQ$7*$J$2*$J$5*$AB142</f>
        <v>#N/A</v>
      </c>
      <c r="CR142" s="70" t="e">
        <f aca="false">$CQ$7*$J$3*$J$5*$AC142</f>
        <v>#N/A</v>
      </c>
      <c r="CS142" s="70" t="e">
        <f aca="false">$CS$7*$J$2*$J$5*$AB142</f>
        <v>#N/A</v>
      </c>
      <c r="CT142" s="70" t="e">
        <f aca="false">$CS$7*$J$3*$J$5*$AC142</f>
        <v>#N/A</v>
      </c>
      <c r="CU142" s="70" t="e">
        <f aca="false">$CU$7*$J$2*$J$5*$AB142</f>
        <v>#N/A</v>
      </c>
      <c r="CV142" s="70" t="e">
        <f aca="false">$CU$7*$J$3*$J$5*$AC142</f>
        <v>#N/A</v>
      </c>
      <c r="CW142" s="70" t="e">
        <f aca="false">$CW$7*$J$2*$J$5*$AB142</f>
        <v>#N/A</v>
      </c>
      <c r="CX142" s="70" t="e">
        <f aca="false">$CW$7*$J$3*$J$5*$AC142</f>
        <v>#N/A</v>
      </c>
      <c r="CY142" s="70" t="e">
        <f aca="false">$CY$7*$J$2*$J$5*$AB142</f>
        <v>#N/A</v>
      </c>
      <c r="CZ142" s="70" t="e">
        <f aca="false">$CY$7*$J$3*$J$5*$AC142</f>
        <v>#N/A</v>
      </c>
      <c r="DA142" s="70" t="e">
        <f aca="false">$DA$7*$J$2*$J$5*$AB142</f>
        <v>#N/A</v>
      </c>
      <c r="DB142" s="70" t="e">
        <f aca="false">$DA$7*$J$3*$J$5*$AC142</f>
        <v>#N/A</v>
      </c>
      <c r="DC142" s="70"/>
      <c r="DD142" s="70"/>
      <c r="DE142" s="70" t="e">
        <f aca="false">$DF$7*$J$2*$J$5*$AB142</f>
        <v>#N/A</v>
      </c>
      <c r="DF142" s="70" t="e">
        <f aca="false">$DF$7*$J$3*$J$5*$AC142</f>
        <v>#N/A</v>
      </c>
      <c r="DG142" s="70" t="e">
        <f aca="false">$DG$7*$J$2*$J$5*$AB142</f>
        <v>#N/A</v>
      </c>
      <c r="DH142" s="70" t="e">
        <f aca="false">$DG$7*$J$3*$J$5*$AC142</f>
        <v>#N/A</v>
      </c>
      <c r="DI142" s="70" t="e">
        <f aca="false">$DI$7*$J$2*$J$5*$AB142</f>
        <v>#N/A</v>
      </c>
      <c r="DJ142" s="70" t="e">
        <f aca="false">$DI$7*$J$3*$J$5*$AC142</f>
        <v>#N/A</v>
      </c>
      <c r="DK142" s="70" t="e">
        <f aca="false">$DK$7*$J$2*$J$5*$AB142</f>
        <v>#N/A</v>
      </c>
      <c r="DL142" s="70" t="e">
        <f aca="false">$DK$7*$J$3*$J$5*$AC142</f>
        <v>#N/A</v>
      </c>
      <c r="DM142" s="70" t="e">
        <f aca="false">$DM$7*$J$2*$J$5*$AB142</f>
        <v>#N/A</v>
      </c>
      <c r="DN142" s="70" t="e">
        <f aca="false">$DM$7*$J$3*$J$5*$AC142</f>
        <v>#N/A</v>
      </c>
      <c r="DO142" s="70" t="e">
        <f aca="false">$DO$7*$J$2*$J$5*$AB142</f>
        <v>#N/A</v>
      </c>
      <c r="DP142" s="70" t="e">
        <f aca="false">$DO$7*$J$3*$J$5*$AC142</f>
        <v>#N/A</v>
      </c>
      <c r="DQ142" s="70" t="e">
        <f aca="false">$DQ$7*$J$2*$J$5*$AB142</f>
        <v>#N/A</v>
      </c>
      <c r="DR142" s="70" t="e">
        <f aca="false">$DQ$7*$J$3*$J$5*$AC142</f>
        <v>#N/A</v>
      </c>
      <c r="DS142" s="131" t="e">
        <f aca="false">SUM(CI142:CR142,CW142:CX142,DG142:DH142)</f>
        <v>#N/A</v>
      </c>
      <c r="DT142" s="25" t="e">
        <f aca="false">SUM(CI142:CZ142,DC142:DL142)</f>
        <v>#N/A</v>
      </c>
      <c r="DU142" s="131" t="e">
        <f aca="false">SUM(CI142:DR142)</f>
        <v>#N/A</v>
      </c>
      <c r="DZ142" s="70" t="e">
        <f aca="false">$DZ$7*$J$2*$J$5*$AB142</f>
        <v>#N/A</v>
      </c>
      <c r="EA142" s="70" t="e">
        <f aca="false">$DZ$7*$J$3*$J$5*$AC142</f>
        <v>#N/A</v>
      </c>
      <c r="EB142" s="70" t="e">
        <f aca="false">$EB$7*$J$2*$J$5*$AB142</f>
        <v>#N/A</v>
      </c>
      <c r="EC142" s="70" t="e">
        <f aca="false">$EB$7*$J$3*$J$5*$AC142</f>
        <v>#N/A</v>
      </c>
      <c r="ED142" s="70" t="e">
        <f aca="false">$ED$7*$J$2*$J$5*$AB142</f>
        <v>#N/A</v>
      </c>
      <c r="EE142" s="70" t="e">
        <f aca="false">$ED$7*$J$3*$J$5*$AC142</f>
        <v>#N/A</v>
      </c>
      <c r="EF142" s="70" t="e">
        <f aca="false">$EF$7*$J$2*$J$5*$AB142</f>
        <v>#N/A</v>
      </c>
      <c r="EG142" s="70" t="e">
        <f aca="false">$EF$7*$J$3*$J$5*$AC142</f>
        <v>#N/A</v>
      </c>
      <c r="EH142" s="70" t="e">
        <f aca="false">$EH$7*$J$2*$J$5*$AB142</f>
        <v>#N/A</v>
      </c>
      <c r="EI142" s="70" t="e">
        <f aca="false">$EH$7*$J$3*$J$5*$AC142</f>
        <v>#N/A</v>
      </c>
      <c r="EJ142" s="70" t="e">
        <f aca="false">$EJ$7*$J$2*$J$5*$AB142</f>
        <v>#N/A</v>
      </c>
      <c r="EK142" s="70" t="e">
        <f aca="false">$EJ$7*$J$3*$J$5*$AC142</f>
        <v>#N/A</v>
      </c>
      <c r="EL142" s="70" t="e">
        <f aca="false">$EL$7*$J$2*$J$5*$AB142</f>
        <v>#N/A</v>
      </c>
      <c r="EM142" s="70" t="e">
        <f aca="false">$EL$7*$J$3*$J$5*$AC142</f>
        <v>#N/A</v>
      </c>
      <c r="EN142" s="131" t="e">
        <f aca="false">SUM(EB142:EC142)</f>
        <v>#N/A</v>
      </c>
      <c r="EO142" s="25" t="e">
        <f aca="false">SUM(EB142:EE142,EJ142:EM142)</f>
        <v>#N/A</v>
      </c>
      <c r="EP142" s="25" t="e">
        <f aca="false">SUM(DZ142:EM142)</f>
        <v>#N/A</v>
      </c>
    </row>
    <row r="143" customFormat="false" ht="11.25" hidden="false" customHeight="false" outlineLevel="0" collapsed="false">
      <c r="A143" s="51" t="e">
        <f aca="false">VLOOKUP($D143,Curves!$A$2:$I$1700,9)</f>
        <v>#N/A</v>
      </c>
      <c r="B143" s="83" t="e">
        <f aca="false">(1+($A143/2))^(-2*($D143-$A$1)/365.25)</f>
        <v>#N/A</v>
      </c>
      <c r="C143" s="83" t="n">
        <f aca="false">D144-D143</f>
        <v>30</v>
      </c>
      <c r="D143" s="374" t="n">
        <v>41000</v>
      </c>
      <c r="E143" s="375" t="e">
        <f aca="false">VLOOKUP($D143,Curves!$A$2:$H$1700,2)*$B143</f>
        <v>#N/A</v>
      </c>
      <c r="F143" s="51" t="e">
        <f aca="false">VLOOKUP($D143,Curves!$A$2:$H$1700,3)*$B143</f>
        <v>#N/A</v>
      </c>
      <c r="G143" s="51" t="e">
        <f aca="false">VLOOKUP($D143,Curves!$A$2:$H$1700,7)*$B143</f>
        <v>#N/A</v>
      </c>
      <c r="H143" s="51" t="e">
        <f aca="false">VLOOKUP($D143,Curves!$A$2:$H$1700,5)*$B143</f>
        <v>#N/A</v>
      </c>
      <c r="I143" s="51" t="e">
        <f aca="false">VLOOKUP($D143,Curves!$A$2:$H$1700,4)*$B143</f>
        <v>#N/A</v>
      </c>
      <c r="J143" s="376" t="e">
        <f aca="false">VLOOKUP($D143,Curves!$A$2:$H$1700,8)*$B143</f>
        <v>#N/A</v>
      </c>
      <c r="K143" s="51" t="e">
        <f aca="false">($E143+$I143)*$J$5+$J$4</f>
        <v>#N/A</v>
      </c>
      <c r="L143" s="377" t="e">
        <f aca="false">VLOOKUP($D143,Curves!$N$2:$T$2600,2)*$B143</f>
        <v>#N/A</v>
      </c>
      <c r="M143" s="241" t="e">
        <f aca="false">VLOOKUP($D143,Curves!$N$2:$T$2600,3)*$B143</f>
        <v>#N/A</v>
      </c>
      <c r="N143" s="378" t="e">
        <f aca="false">IF($K143&lt;$L143,1,0)</f>
        <v>#N/A</v>
      </c>
      <c r="O143" s="379" t="e">
        <f aca="false">IF($K143&lt;$M143,1,0)</f>
        <v>#N/A</v>
      </c>
      <c r="P143" s="375" t="e">
        <f aca="false">($E143+J143)*$J$5+$J$4</f>
        <v>#N/A</v>
      </c>
      <c r="Q143" s="377" t="e">
        <f aca="false">VLOOKUP($D143,Curves!$N$2:$T$2600,4)*$B143</f>
        <v>#N/A</v>
      </c>
      <c r="R143" s="241" t="e">
        <f aca="false">VLOOKUP($D143,Curves!$N$2:$T$2600,5)*$B143</f>
        <v>#N/A</v>
      </c>
      <c r="S143" s="378" t="e">
        <f aca="false">IF($P143&lt;$Q143,1,0)</f>
        <v>#N/A</v>
      </c>
      <c r="T143" s="379" t="e">
        <f aca="false">IF($P143&lt;$R143,1,0)</f>
        <v>#N/A</v>
      </c>
      <c r="U143" s="380" t="e">
        <f aca="false">($E143+G143)*$J$5+$J$4</f>
        <v>#N/A</v>
      </c>
      <c r="V143" s="380" t="e">
        <f aca="false">($E143+H143)*$J$5+$J$4</f>
        <v>#N/A</v>
      </c>
      <c r="W143" s="380" t="e">
        <f aca="false">($E143+I143)*$J$5+$J$4</f>
        <v>#N/A</v>
      </c>
      <c r="X143" s="269" t="e">
        <f aca="false">VLOOKUP($D143,[5]CurveFetch!$D$8:$S$13000,16,0)*$B143</f>
        <v>#N/A</v>
      </c>
      <c r="Y143" s="241" t="e">
        <f aca="false">VLOOKUP($D143,Curves!$N$2:$T$2600,7)*$B143</f>
        <v>#N/A</v>
      </c>
      <c r="Z143" s="381" t="e">
        <f aca="false">IF($U143&lt;$X143,1,0)</f>
        <v>#N/A</v>
      </c>
      <c r="AA143" s="378" t="e">
        <f aca="false">IF($U143&lt;$Y143,1,0)</f>
        <v>#N/A</v>
      </c>
      <c r="AB143" s="378" t="e">
        <f aca="false">IF($V143&lt;$X143,1,0)</f>
        <v>#N/A</v>
      </c>
      <c r="AC143" s="378" t="e">
        <f aca="false">IF($V143&lt;$X143,1,0)</f>
        <v>#N/A</v>
      </c>
      <c r="AD143" s="378" t="e">
        <f aca="false">IF($W143&lt;$X143,1,0)</f>
        <v>#N/A</v>
      </c>
      <c r="AE143" s="379" t="e">
        <f aca="false">IF($W143&lt;$Y143,1,0)</f>
        <v>#N/A</v>
      </c>
      <c r="AF143" s="70" t="e">
        <f aca="false">$AF$7*$J$2*$J$5*$N143</f>
        <v>#N/A</v>
      </c>
      <c r="AG143" s="70" t="e">
        <f aca="false">$AF$7*$J$2*$J$5*$O143</f>
        <v>#N/A</v>
      </c>
      <c r="AH143" s="70" t="e">
        <f aca="false">$AH$7*$J$2*$J$5*$N143</f>
        <v>#N/A</v>
      </c>
      <c r="AI143" s="70" t="e">
        <f aca="false">$AH$7*$J$2*$J$5*$O143</f>
        <v>#N/A</v>
      </c>
      <c r="AJ143" s="70" t="e">
        <f aca="false">$AJ$7*$J$2*$J$5*$N143</f>
        <v>#N/A</v>
      </c>
      <c r="AK143" s="70" t="e">
        <f aca="false">$AJ$7*$J$2*$J$5*$O143</f>
        <v>#N/A</v>
      </c>
      <c r="AL143" s="70" t="e">
        <f aca="false">$AL$7*$J$2*$J$5*$N143</f>
        <v>#N/A</v>
      </c>
      <c r="AM143" s="70" t="e">
        <f aca="false">$AL$7*$J$3*$J$5*$O143</f>
        <v>#N/A</v>
      </c>
      <c r="AN143" s="70" t="e">
        <f aca="false">$AN$7*$J$2*$J$5*$N143</f>
        <v>#N/A</v>
      </c>
      <c r="AO143" s="70" t="e">
        <f aca="false">$AN$7*$J$3*$J$5*$O143</f>
        <v>#N/A</v>
      </c>
      <c r="AP143" s="70" t="e">
        <f aca="false">$AP$7*$J$2*$J$5*$N143</f>
        <v>#N/A</v>
      </c>
      <c r="AQ143" s="70" t="e">
        <f aca="false">$AN$7*$J$3*$J$5*$O143</f>
        <v>#N/A</v>
      </c>
      <c r="AR143" s="70" t="e">
        <f aca="false">$AR$7*$J$2*$J$5*$N143</f>
        <v>#N/A</v>
      </c>
      <c r="AS143" s="70" t="e">
        <f aca="false">$AR$7*$J$3*$J$5*$O143</f>
        <v>#N/A</v>
      </c>
      <c r="AT143" s="70" t="e">
        <f aca="false">$AT$7*$J$2*$J$5*$N143</f>
        <v>#N/A</v>
      </c>
      <c r="AU143" s="70" t="e">
        <f aca="false">$AT$7*$J$3*$J$5*$O143</f>
        <v>#N/A</v>
      </c>
      <c r="AV143" s="131" t="e">
        <f aca="false">SUM(AF143:AG143,AL143:AM143,AP143:AQ143)</f>
        <v>#N/A</v>
      </c>
      <c r="AW143" s="158" t="e">
        <f aca="false">SUM(AF143:AM143,AP143:AU143)</f>
        <v>#N/A</v>
      </c>
      <c r="AX143" s="131" t="e">
        <f aca="false">SUM(AF143:AU143)</f>
        <v>#N/A</v>
      </c>
      <c r="AY143" s="70" t="e">
        <f aca="false">$AY$7*$J$2*$J$5*$S143</f>
        <v>#N/A</v>
      </c>
      <c r="AZ143" s="70" t="e">
        <f aca="false">$AY$7*$J$3*$J$5*$T143</f>
        <v>#N/A</v>
      </c>
      <c r="BA143" s="70" t="e">
        <f aca="false">$BA$7*$J$2*$J$5*$S143</f>
        <v>#N/A</v>
      </c>
      <c r="BB143" s="70" t="e">
        <f aca="false">$BA$7*$J$3*$J$5*$T143</f>
        <v>#N/A</v>
      </c>
      <c r="BC143" s="70" t="e">
        <f aca="false">$BC$7*$J$2*$J$5*$S143</f>
        <v>#N/A</v>
      </c>
      <c r="BD143" s="70" t="e">
        <f aca="false">$BC$7*$J$3*$J$5*$T143</f>
        <v>#N/A</v>
      </c>
      <c r="BE143" s="70" t="e">
        <f aca="false">$BE$7*$J$2*$J$5*$S143</f>
        <v>#N/A</v>
      </c>
      <c r="BF143" s="70" t="e">
        <f aca="false">$BE$7*$J$3*$J$5*$T143</f>
        <v>#N/A</v>
      </c>
      <c r="BG143" s="70" t="e">
        <f aca="false">$BG$7*$J$2*$J$5*$S143</f>
        <v>#N/A</v>
      </c>
      <c r="BH143" s="70" t="e">
        <f aca="false">$BG$7*$J$3*$J$5*$T143</f>
        <v>#N/A</v>
      </c>
      <c r="BI143" s="70" t="e">
        <f aca="false">$BI$7*$J$2*$J$5*$S143</f>
        <v>#N/A</v>
      </c>
      <c r="BJ143" s="70" t="e">
        <f aca="false">$BI$7*$J$3*$J$5*$T143</f>
        <v>#N/A</v>
      </c>
      <c r="BK143" s="70" t="e">
        <f aca="false">$BK$7*$J$2*$J$5*$S143</f>
        <v>#N/A</v>
      </c>
      <c r="BL143" s="70" t="e">
        <f aca="false">$BK$7*$J$3*$J$5*$T143</f>
        <v>#N/A</v>
      </c>
      <c r="BM143" s="70" t="e">
        <f aca="false">$BM$7*$J$2*$J$5*$S143</f>
        <v>#N/A</v>
      </c>
      <c r="BN143" s="70" t="e">
        <f aca="false">$BM$7*$J$3*$J$5*$T143</f>
        <v>#N/A</v>
      </c>
      <c r="BO143" s="70" t="e">
        <f aca="false">$BO$7*$J$2*$J$5*$S143</f>
        <v>#N/A</v>
      </c>
      <c r="BP143" s="70" t="e">
        <f aca="false">$BO$7*$J$3*$J$5*$T143</f>
        <v>#N/A</v>
      </c>
      <c r="BQ143" s="70" t="e">
        <f aca="false">$BQ$7*$J$2*$J$5*$S143</f>
        <v>#N/A</v>
      </c>
      <c r="BR143" s="70" t="e">
        <f aca="false">$BQ$7*$J$3*$J$5*$T143</f>
        <v>#N/A</v>
      </c>
      <c r="BS143" s="70" t="e">
        <f aca="false">$BS$7*$J$2*$J$5*$S143</f>
        <v>#N/A</v>
      </c>
      <c r="BT143" s="70" t="e">
        <f aca="false">$BS$7*$J$3*$J$5*$T143</f>
        <v>#N/A</v>
      </c>
      <c r="BU143" s="70" t="e">
        <f aca="false">$BU$7*$J$2*$J$5*$S143</f>
        <v>#N/A</v>
      </c>
      <c r="BV143" s="70" t="e">
        <f aca="false">$BU$7*$J$3*$J$5*$T143</f>
        <v>#N/A</v>
      </c>
      <c r="BW143" s="382" t="e">
        <f aca="false">SUM(AY143:BF143,BI143:BL143)</f>
        <v>#N/A</v>
      </c>
      <c r="BX143" s="383" t="e">
        <f aca="false">SUM(AY143:BF143,BI143:BL143,BS143:BV143)</f>
        <v>#N/A</v>
      </c>
      <c r="BY143" s="25" t="e">
        <f aca="false">SUM(AY143:BV143)</f>
        <v>#N/A</v>
      </c>
      <c r="BZ143" s="70" t="e">
        <f aca="false">$BZ$7*$J$2*$J$5*$N143</f>
        <v>#N/A</v>
      </c>
      <c r="CA143" s="70" t="e">
        <f aca="false">$BZ$7*$J$3*$J$5*$O143</f>
        <v>#N/A</v>
      </c>
      <c r="CB143" s="70" t="e">
        <f aca="false">$CB$7*$J$2*$J$5*$N143</f>
        <v>#N/A</v>
      </c>
      <c r="CC143" s="70" t="e">
        <f aca="false">$CB$7*$J$3*$J$5*$O143</f>
        <v>#N/A</v>
      </c>
      <c r="CD143" s="70" t="e">
        <f aca="false">$CD$7*$J$2*$J$5*$N143</f>
        <v>#N/A</v>
      </c>
      <c r="CE143" s="70" t="e">
        <f aca="false">$CD$7*$J$3*$J$5*$O143</f>
        <v>#N/A</v>
      </c>
      <c r="CF143" s="131" t="e">
        <f aca="false">SUM(BZ143:CA143)</f>
        <v>#N/A</v>
      </c>
      <c r="CG143" s="383" t="e">
        <f aca="false">SUM(BZ143:CC143)</f>
        <v>#N/A</v>
      </c>
      <c r="CH143" s="131" t="e">
        <f aca="false">SUM(BZ143:CE143)</f>
        <v>#N/A</v>
      </c>
      <c r="CI143" s="70" t="e">
        <f aca="false">$CI$7*$J$2*$J$5*$AB143</f>
        <v>#N/A</v>
      </c>
      <c r="CJ143" s="70" t="e">
        <f aca="false">$CI$7*$J$3*$J$5*$AC143</f>
        <v>#N/A</v>
      </c>
      <c r="CK143" s="70" t="e">
        <f aca="false">$CK$7*$J$2*$J$5*$AB143</f>
        <v>#N/A</v>
      </c>
      <c r="CL143" s="70" t="e">
        <f aca="false">$CK$7*$J$3*$J$5*$AC143</f>
        <v>#N/A</v>
      </c>
      <c r="CM143" s="70" t="e">
        <f aca="false">$CM$7*$J$2*$J$5*$AB143</f>
        <v>#N/A</v>
      </c>
      <c r="CN143" s="70" t="e">
        <f aca="false">$CM$7*$J$3*$J$5*$AC143</f>
        <v>#N/A</v>
      </c>
      <c r="CO143" s="70" t="e">
        <f aca="false">$CO$7*$J$2*$J$5*$AB143</f>
        <v>#N/A</v>
      </c>
      <c r="CP143" s="70" t="e">
        <f aca="false">$CO$7*$J$3*$J$5*$AC143</f>
        <v>#N/A</v>
      </c>
      <c r="CQ143" s="70" t="e">
        <f aca="false">$CQ$7*$J$2*$J$5*$AB143</f>
        <v>#N/A</v>
      </c>
      <c r="CR143" s="70" t="e">
        <f aca="false">$CQ$7*$J$3*$J$5*$AC143</f>
        <v>#N/A</v>
      </c>
      <c r="CS143" s="70" t="e">
        <f aca="false">$CS$7*$J$2*$J$5*$AB143</f>
        <v>#N/A</v>
      </c>
      <c r="CT143" s="70" t="e">
        <f aca="false">$CS$7*$J$3*$J$5*$AC143</f>
        <v>#N/A</v>
      </c>
      <c r="CU143" s="70" t="e">
        <f aca="false">$CU$7*$J$2*$J$5*$AB143</f>
        <v>#N/A</v>
      </c>
      <c r="CV143" s="70" t="e">
        <f aca="false">$CU$7*$J$3*$J$5*$AC143</f>
        <v>#N/A</v>
      </c>
      <c r="CW143" s="70" t="e">
        <f aca="false">$CW$7*$J$2*$J$5*$AB143</f>
        <v>#N/A</v>
      </c>
      <c r="CX143" s="70" t="e">
        <f aca="false">$CW$7*$J$3*$J$5*$AC143</f>
        <v>#N/A</v>
      </c>
      <c r="CY143" s="70" t="e">
        <f aca="false">$CY$7*$J$2*$J$5*$AB143</f>
        <v>#N/A</v>
      </c>
      <c r="CZ143" s="70" t="e">
        <f aca="false">$CY$7*$J$3*$J$5*$AC143</f>
        <v>#N/A</v>
      </c>
      <c r="DA143" s="70" t="e">
        <f aca="false">$DA$7*$J$2*$J$5*$AB143</f>
        <v>#N/A</v>
      </c>
      <c r="DB143" s="70" t="e">
        <f aca="false">$DA$7*$J$3*$J$5*$AC143</f>
        <v>#N/A</v>
      </c>
      <c r="DC143" s="70"/>
      <c r="DD143" s="70"/>
      <c r="DE143" s="70" t="e">
        <f aca="false">$DF$7*$J$2*$J$5*$AB143</f>
        <v>#N/A</v>
      </c>
      <c r="DF143" s="70" t="e">
        <f aca="false">$DF$7*$J$3*$J$5*$AC143</f>
        <v>#N/A</v>
      </c>
      <c r="DG143" s="70" t="e">
        <f aca="false">$DG$7*$J$2*$J$5*$AB143</f>
        <v>#N/A</v>
      </c>
      <c r="DH143" s="70" t="e">
        <f aca="false">$DG$7*$J$3*$J$5*$AC143</f>
        <v>#N/A</v>
      </c>
      <c r="DI143" s="70" t="e">
        <f aca="false">$DI$7*$J$2*$J$5*$AB143</f>
        <v>#N/A</v>
      </c>
      <c r="DJ143" s="70" t="e">
        <f aca="false">$DI$7*$J$3*$J$5*$AC143</f>
        <v>#N/A</v>
      </c>
      <c r="DK143" s="70" t="e">
        <f aca="false">$DK$7*$J$2*$J$5*$AB143</f>
        <v>#N/A</v>
      </c>
      <c r="DL143" s="70" t="e">
        <f aca="false">$DK$7*$J$3*$J$5*$AC143</f>
        <v>#N/A</v>
      </c>
      <c r="DM143" s="70" t="e">
        <f aca="false">$DM$7*$J$2*$J$5*$AB143</f>
        <v>#N/A</v>
      </c>
      <c r="DN143" s="70" t="e">
        <f aca="false">$DM$7*$J$3*$J$5*$AC143</f>
        <v>#N/A</v>
      </c>
      <c r="DO143" s="70" t="e">
        <f aca="false">$DO$7*$J$2*$J$5*$AB143</f>
        <v>#N/A</v>
      </c>
      <c r="DP143" s="70" t="e">
        <f aca="false">$DO$7*$J$3*$J$5*$AC143</f>
        <v>#N/A</v>
      </c>
      <c r="DQ143" s="70" t="e">
        <f aca="false">$DQ$7*$J$2*$J$5*$AB143</f>
        <v>#N/A</v>
      </c>
      <c r="DR143" s="70" t="e">
        <f aca="false">$DQ$7*$J$3*$J$5*$AC143</f>
        <v>#N/A</v>
      </c>
      <c r="DS143" s="131" t="e">
        <f aca="false">SUM(CI143:CR143,CW143:CX143,DG143:DH143)</f>
        <v>#N/A</v>
      </c>
      <c r="DT143" s="25" t="e">
        <f aca="false">SUM(CI143:CZ143,DC143:DL143)</f>
        <v>#N/A</v>
      </c>
      <c r="DU143" s="131" t="e">
        <f aca="false">SUM(CI143:DR143)</f>
        <v>#N/A</v>
      </c>
      <c r="DZ143" s="70" t="e">
        <f aca="false">$DZ$7*$J$2*$J$5*$AB143</f>
        <v>#N/A</v>
      </c>
      <c r="EA143" s="70" t="e">
        <f aca="false">$DZ$7*$J$3*$J$5*$AC143</f>
        <v>#N/A</v>
      </c>
      <c r="EB143" s="70" t="e">
        <f aca="false">$EB$7*$J$2*$J$5*$AB143</f>
        <v>#N/A</v>
      </c>
      <c r="EC143" s="70" t="e">
        <f aca="false">$EB$7*$J$3*$J$5*$AC143</f>
        <v>#N/A</v>
      </c>
      <c r="ED143" s="70" t="e">
        <f aca="false">$ED$7*$J$2*$J$5*$AB143</f>
        <v>#N/A</v>
      </c>
      <c r="EE143" s="70" t="e">
        <f aca="false">$ED$7*$J$3*$J$5*$AC143</f>
        <v>#N/A</v>
      </c>
      <c r="EF143" s="70" t="e">
        <f aca="false">$EF$7*$J$2*$J$5*$AB143</f>
        <v>#N/A</v>
      </c>
      <c r="EG143" s="70" t="e">
        <f aca="false">$EF$7*$J$3*$J$5*$AC143</f>
        <v>#N/A</v>
      </c>
      <c r="EH143" s="70" t="e">
        <f aca="false">$EH$7*$J$2*$J$5*$AB143</f>
        <v>#N/A</v>
      </c>
      <c r="EI143" s="70" t="e">
        <f aca="false">$EH$7*$J$3*$J$5*$AC143</f>
        <v>#N/A</v>
      </c>
      <c r="EJ143" s="70" t="e">
        <f aca="false">$EJ$7*$J$2*$J$5*$AB143</f>
        <v>#N/A</v>
      </c>
      <c r="EK143" s="70" t="e">
        <f aca="false">$EJ$7*$J$3*$J$5*$AC143</f>
        <v>#N/A</v>
      </c>
      <c r="EL143" s="70" t="e">
        <f aca="false">$EL$7*$J$2*$J$5*$AB143</f>
        <v>#N/A</v>
      </c>
      <c r="EM143" s="70" t="e">
        <f aca="false">$EL$7*$J$3*$J$5*$AC143</f>
        <v>#N/A</v>
      </c>
      <c r="EN143" s="131" t="e">
        <f aca="false">SUM(EB143:EC143)</f>
        <v>#N/A</v>
      </c>
      <c r="EO143" s="25" t="e">
        <f aca="false">SUM(EB143:EE143,EJ143:EM143)</f>
        <v>#N/A</v>
      </c>
      <c r="EP143" s="25" t="e">
        <f aca="false">SUM(DZ143:EM143)</f>
        <v>#N/A</v>
      </c>
    </row>
    <row r="144" customFormat="false" ht="11.25" hidden="false" customHeight="false" outlineLevel="0" collapsed="false">
      <c r="A144" s="51" t="e">
        <f aca="false">VLOOKUP($D144,Curves!$A$2:$I$1700,9)</f>
        <v>#N/A</v>
      </c>
      <c r="B144" s="83" t="e">
        <f aca="false">(1+($A144/2))^(-2*($D144-$A$1)/365.25)</f>
        <v>#N/A</v>
      </c>
      <c r="C144" s="83" t="n">
        <f aca="false">D145-D144</f>
        <v>31</v>
      </c>
      <c r="D144" s="374" t="n">
        <v>41030</v>
      </c>
      <c r="E144" s="375" t="e">
        <f aca="false">VLOOKUP($D144,Curves!$A$2:$H$1700,2)*$B144</f>
        <v>#N/A</v>
      </c>
      <c r="F144" s="51" t="e">
        <f aca="false">VLOOKUP($D144,Curves!$A$2:$H$1700,3)*$B144</f>
        <v>#N/A</v>
      </c>
      <c r="G144" s="51" t="e">
        <f aca="false">VLOOKUP($D144,Curves!$A$2:$H$1700,7)*$B144</f>
        <v>#N/A</v>
      </c>
      <c r="H144" s="51" t="e">
        <f aca="false">VLOOKUP($D144,Curves!$A$2:$H$1700,5)*$B144</f>
        <v>#N/A</v>
      </c>
      <c r="I144" s="51" t="e">
        <f aca="false">VLOOKUP($D144,Curves!$A$2:$H$1700,4)*$B144</f>
        <v>#N/A</v>
      </c>
      <c r="J144" s="376" t="e">
        <f aca="false">VLOOKUP($D144,Curves!$A$2:$H$1700,8)*$B144</f>
        <v>#N/A</v>
      </c>
      <c r="K144" s="51" t="e">
        <f aca="false">($E144+$I144)*$J$5+$J$4</f>
        <v>#N/A</v>
      </c>
      <c r="L144" s="377" t="e">
        <f aca="false">VLOOKUP($D144,Curves!$N$2:$T$2600,2)*$B144</f>
        <v>#N/A</v>
      </c>
      <c r="M144" s="241" t="e">
        <f aca="false">VLOOKUP($D144,Curves!$N$2:$T$2600,3)*$B144</f>
        <v>#N/A</v>
      </c>
      <c r="N144" s="378" t="e">
        <f aca="false">IF($K144&lt;$L144,1,0)</f>
        <v>#N/A</v>
      </c>
      <c r="O144" s="379" t="e">
        <f aca="false">IF($K144&lt;$M144,1,0)</f>
        <v>#N/A</v>
      </c>
      <c r="P144" s="375" t="e">
        <f aca="false">($E144+J144)*$J$5+$J$4</f>
        <v>#N/A</v>
      </c>
      <c r="Q144" s="377" t="e">
        <f aca="false">VLOOKUP($D144,Curves!$N$2:$T$2600,4)*$B144</f>
        <v>#N/A</v>
      </c>
      <c r="R144" s="241" t="e">
        <f aca="false">VLOOKUP($D144,Curves!$N$2:$T$2600,5)*$B144</f>
        <v>#N/A</v>
      </c>
      <c r="S144" s="378" t="e">
        <f aca="false">IF($P144&lt;$Q144,1,0)</f>
        <v>#N/A</v>
      </c>
      <c r="T144" s="379" t="e">
        <f aca="false">IF($P144&lt;$R144,1,0)</f>
        <v>#N/A</v>
      </c>
      <c r="U144" s="380" t="e">
        <f aca="false">($E144+G144)*$J$5+$J$4</f>
        <v>#N/A</v>
      </c>
      <c r="V144" s="380" t="e">
        <f aca="false">($E144+H144)*$J$5+$J$4</f>
        <v>#N/A</v>
      </c>
      <c r="W144" s="380" t="e">
        <f aca="false">($E144+I144)*$J$5+$J$4</f>
        <v>#N/A</v>
      </c>
      <c r="X144" s="269" t="e">
        <f aca="false">VLOOKUP($D144,[5]CurveFetch!$D$8:$S$13000,16,0)*$B144</f>
        <v>#N/A</v>
      </c>
      <c r="Y144" s="241" t="e">
        <f aca="false">VLOOKUP($D144,Curves!$N$2:$T$2600,7)*$B144</f>
        <v>#N/A</v>
      </c>
      <c r="Z144" s="381" t="e">
        <f aca="false">IF($U144&lt;$X144,1,0)</f>
        <v>#N/A</v>
      </c>
      <c r="AA144" s="378" t="e">
        <f aca="false">IF($U144&lt;$Y144,1,0)</f>
        <v>#N/A</v>
      </c>
      <c r="AB144" s="378" t="e">
        <f aca="false">IF($V144&lt;$X144,1,0)</f>
        <v>#N/A</v>
      </c>
      <c r="AC144" s="378" t="e">
        <f aca="false">IF($V144&lt;$X144,1,0)</f>
        <v>#N/A</v>
      </c>
      <c r="AD144" s="378" t="e">
        <f aca="false">IF($W144&lt;$X144,1,0)</f>
        <v>#N/A</v>
      </c>
      <c r="AE144" s="379" t="e">
        <f aca="false">IF($W144&lt;$Y144,1,0)</f>
        <v>#N/A</v>
      </c>
      <c r="AF144" s="70" t="e">
        <f aca="false">$AF$7*$J$2*$J$5*$N144</f>
        <v>#N/A</v>
      </c>
      <c r="AG144" s="70" t="e">
        <f aca="false">$AF$7*$J$2*$J$5*$O144</f>
        <v>#N/A</v>
      </c>
      <c r="AH144" s="70" t="e">
        <f aca="false">$AH$7*$J$2*$J$5*$N144</f>
        <v>#N/A</v>
      </c>
      <c r="AI144" s="70" t="e">
        <f aca="false">$AH$7*$J$2*$J$5*$O144</f>
        <v>#N/A</v>
      </c>
      <c r="AJ144" s="70" t="e">
        <f aca="false">$AJ$7*$J$2*$J$5*$N144</f>
        <v>#N/A</v>
      </c>
      <c r="AK144" s="70" t="e">
        <f aca="false">$AJ$7*$J$2*$J$5*$O144</f>
        <v>#N/A</v>
      </c>
      <c r="AL144" s="70" t="e">
        <f aca="false">$AL$7*$J$2*$J$5*$N144</f>
        <v>#N/A</v>
      </c>
      <c r="AM144" s="70" t="e">
        <f aca="false">$AL$7*$J$3*$J$5*$O144</f>
        <v>#N/A</v>
      </c>
      <c r="AN144" s="70" t="e">
        <f aca="false">$AN$7*$J$2*$J$5*$N144</f>
        <v>#N/A</v>
      </c>
      <c r="AO144" s="70" t="e">
        <f aca="false">$AN$7*$J$3*$J$5*$O144</f>
        <v>#N/A</v>
      </c>
      <c r="AP144" s="70" t="e">
        <f aca="false">$AP$7*$J$2*$J$5*$N144</f>
        <v>#N/A</v>
      </c>
      <c r="AQ144" s="70" t="e">
        <f aca="false">$AN$7*$J$3*$J$5*$O144</f>
        <v>#N/A</v>
      </c>
      <c r="AR144" s="70" t="e">
        <f aca="false">$AR$7*$J$2*$J$5*$N144</f>
        <v>#N/A</v>
      </c>
      <c r="AS144" s="70" t="e">
        <f aca="false">$AR$7*$J$3*$J$5*$O144</f>
        <v>#N/A</v>
      </c>
      <c r="AT144" s="70" t="e">
        <f aca="false">$AT$7*$J$2*$J$5*$N144</f>
        <v>#N/A</v>
      </c>
      <c r="AU144" s="70" t="e">
        <f aca="false">$AT$7*$J$3*$J$5*$O144</f>
        <v>#N/A</v>
      </c>
      <c r="AV144" s="131" t="e">
        <f aca="false">SUM(AF144:AG144,AL144:AM144,AP144:AQ144)</f>
        <v>#N/A</v>
      </c>
      <c r="AW144" s="158" t="e">
        <f aca="false">SUM(AF144:AM144,AP144:AU144)</f>
        <v>#N/A</v>
      </c>
      <c r="AX144" s="131" t="e">
        <f aca="false">SUM(AF144:AU144)</f>
        <v>#N/A</v>
      </c>
      <c r="AY144" s="70" t="e">
        <f aca="false">$AY$7*$J$2*$J$5*$S144</f>
        <v>#N/A</v>
      </c>
      <c r="AZ144" s="70" t="e">
        <f aca="false">$AY$7*$J$3*$J$5*$T144</f>
        <v>#N/A</v>
      </c>
      <c r="BA144" s="70" t="e">
        <f aca="false">$BA$7*$J$2*$J$5*$S144</f>
        <v>#N/A</v>
      </c>
      <c r="BB144" s="70" t="e">
        <f aca="false">$BA$7*$J$3*$J$5*$T144</f>
        <v>#N/A</v>
      </c>
      <c r="BC144" s="70" t="e">
        <f aca="false">$BC$7*$J$2*$J$5*$S144</f>
        <v>#N/A</v>
      </c>
      <c r="BD144" s="70" t="e">
        <f aca="false">$BC$7*$J$3*$J$5*$T144</f>
        <v>#N/A</v>
      </c>
      <c r="BE144" s="70" t="e">
        <f aca="false">$BE$7*$J$2*$J$5*$S144</f>
        <v>#N/A</v>
      </c>
      <c r="BF144" s="70" t="e">
        <f aca="false">$BE$7*$J$3*$J$5*$T144</f>
        <v>#N/A</v>
      </c>
      <c r="BG144" s="70" t="e">
        <f aca="false">$BG$7*$J$2*$J$5*$S144</f>
        <v>#N/A</v>
      </c>
      <c r="BH144" s="70" t="e">
        <f aca="false">$BG$7*$J$3*$J$5*$T144</f>
        <v>#N/A</v>
      </c>
      <c r="BI144" s="70" t="e">
        <f aca="false">$BI$7*$J$2*$J$5*$S144</f>
        <v>#N/A</v>
      </c>
      <c r="BJ144" s="70" t="e">
        <f aca="false">$BI$7*$J$3*$J$5*$T144</f>
        <v>#N/A</v>
      </c>
      <c r="BK144" s="70" t="e">
        <f aca="false">$BK$7*$J$2*$J$5*$S144</f>
        <v>#N/A</v>
      </c>
      <c r="BL144" s="70" t="e">
        <f aca="false">$BK$7*$J$3*$J$5*$T144</f>
        <v>#N/A</v>
      </c>
      <c r="BM144" s="70" t="e">
        <f aca="false">$BM$7*$J$2*$J$5*$S144</f>
        <v>#N/A</v>
      </c>
      <c r="BN144" s="70" t="e">
        <f aca="false">$BM$7*$J$3*$J$5*$T144</f>
        <v>#N/A</v>
      </c>
      <c r="BO144" s="70" t="e">
        <f aca="false">$BO$7*$J$2*$J$5*$S144</f>
        <v>#N/A</v>
      </c>
      <c r="BP144" s="70" t="e">
        <f aca="false">$BO$7*$J$3*$J$5*$T144</f>
        <v>#N/A</v>
      </c>
      <c r="BQ144" s="70" t="e">
        <f aca="false">$BQ$7*$J$2*$J$5*$S144</f>
        <v>#N/A</v>
      </c>
      <c r="BR144" s="70" t="e">
        <f aca="false">$BQ$7*$J$3*$J$5*$T144</f>
        <v>#N/A</v>
      </c>
      <c r="BS144" s="70" t="e">
        <f aca="false">$BS$7*$J$2*$J$5*$S144</f>
        <v>#N/A</v>
      </c>
      <c r="BT144" s="70" t="e">
        <f aca="false">$BS$7*$J$3*$J$5*$T144</f>
        <v>#N/A</v>
      </c>
      <c r="BU144" s="70" t="e">
        <f aca="false">$BU$7*$J$2*$J$5*$S144</f>
        <v>#N/A</v>
      </c>
      <c r="BV144" s="70" t="e">
        <f aca="false">$BU$7*$J$3*$J$5*$T144</f>
        <v>#N/A</v>
      </c>
      <c r="BW144" s="382" t="e">
        <f aca="false">SUM(AY144:BF144,BI144:BL144)</f>
        <v>#N/A</v>
      </c>
      <c r="BX144" s="383" t="e">
        <f aca="false">SUM(AY144:BF144,BI144:BL144,BS144:BV144)</f>
        <v>#N/A</v>
      </c>
      <c r="BY144" s="25" t="e">
        <f aca="false">SUM(AY144:BV144)</f>
        <v>#N/A</v>
      </c>
      <c r="BZ144" s="70" t="e">
        <f aca="false">$BZ$7*$J$2*$J$5*$N144</f>
        <v>#N/A</v>
      </c>
      <c r="CA144" s="70" t="e">
        <f aca="false">$BZ$7*$J$3*$J$5*$O144</f>
        <v>#N/A</v>
      </c>
      <c r="CB144" s="70" t="e">
        <f aca="false">$CB$7*$J$2*$J$5*$N144</f>
        <v>#N/A</v>
      </c>
      <c r="CC144" s="70" t="e">
        <f aca="false">$CB$7*$J$3*$J$5*$O144</f>
        <v>#N/A</v>
      </c>
      <c r="CD144" s="70" t="e">
        <f aca="false">$CD$7*$J$2*$J$5*$N144</f>
        <v>#N/A</v>
      </c>
      <c r="CE144" s="70" t="e">
        <f aca="false">$CD$7*$J$3*$J$5*$O144</f>
        <v>#N/A</v>
      </c>
      <c r="CF144" s="131" t="e">
        <f aca="false">SUM(BZ144:CA144)</f>
        <v>#N/A</v>
      </c>
      <c r="CG144" s="383" t="e">
        <f aca="false">SUM(BZ144:CC144)</f>
        <v>#N/A</v>
      </c>
      <c r="CH144" s="131" t="e">
        <f aca="false">SUM(BZ144:CE144)</f>
        <v>#N/A</v>
      </c>
      <c r="CI144" s="70" t="e">
        <f aca="false">$CI$7*$J$2*$J$5*$AB144</f>
        <v>#N/A</v>
      </c>
      <c r="CJ144" s="70" t="e">
        <f aca="false">$CI$7*$J$3*$J$5*$AC144</f>
        <v>#N/A</v>
      </c>
      <c r="CK144" s="70" t="e">
        <f aca="false">$CK$7*$J$2*$J$5*$AB144</f>
        <v>#N/A</v>
      </c>
      <c r="CL144" s="70" t="e">
        <f aca="false">$CK$7*$J$3*$J$5*$AC144</f>
        <v>#N/A</v>
      </c>
      <c r="CM144" s="70" t="e">
        <f aca="false">$CM$7*$J$2*$J$5*$AB144</f>
        <v>#N/A</v>
      </c>
      <c r="CN144" s="70" t="e">
        <f aca="false">$CM$7*$J$3*$J$5*$AC144</f>
        <v>#N/A</v>
      </c>
      <c r="CO144" s="70" t="e">
        <f aca="false">$CO$7*$J$2*$J$5*$AB144</f>
        <v>#N/A</v>
      </c>
      <c r="CP144" s="70" t="e">
        <f aca="false">$CO$7*$J$3*$J$5*$AC144</f>
        <v>#N/A</v>
      </c>
      <c r="CQ144" s="70" t="e">
        <f aca="false">$CQ$7*$J$2*$J$5*$AB144</f>
        <v>#N/A</v>
      </c>
      <c r="CR144" s="70" t="e">
        <f aca="false">$CQ$7*$J$3*$J$5*$AC144</f>
        <v>#N/A</v>
      </c>
      <c r="CS144" s="70" t="e">
        <f aca="false">$CS$7*$J$2*$J$5*$AB144</f>
        <v>#N/A</v>
      </c>
      <c r="CT144" s="70" t="e">
        <f aca="false">$CS$7*$J$3*$J$5*$AC144</f>
        <v>#N/A</v>
      </c>
      <c r="CU144" s="70" t="e">
        <f aca="false">$CU$7*$J$2*$J$5*$AB144</f>
        <v>#N/A</v>
      </c>
      <c r="CV144" s="70" t="e">
        <f aca="false">$CU$7*$J$3*$J$5*$AC144</f>
        <v>#N/A</v>
      </c>
      <c r="CW144" s="70" t="e">
        <f aca="false">$CW$7*$J$2*$J$5*$AB144</f>
        <v>#N/A</v>
      </c>
      <c r="CX144" s="70" t="e">
        <f aca="false">$CW$7*$J$3*$J$5*$AC144</f>
        <v>#N/A</v>
      </c>
      <c r="CY144" s="70" t="e">
        <f aca="false">$CY$7*$J$2*$J$5*$AB144</f>
        <v>#N/A</v>
      </c>
      <c r="CZ144" s="70" t="e">
        <f aca="false">$CY$7*$J$3*$J$5*$AC144</f>
        <v>#N/A</v>
      </c>
      <c r="DA144" s="70" t="e">
        <f aca="false">$DA$7*$J$2*$J$5*$AB144</f>
        <v>#N/A</v>
      </c>
      <c r="DB144" s="70" t="e">
        <f aca="false">$DA$7*$J$3*$J$5*$AC144</f>
        <v>#N/A</v>
      </c>
      <c r="DC144" s="70"/>
      <c r="DD144" s="70"/>
      <c r="DE144" s="70" t="e">
        <f aca="false">$DF$7*$J$2*$J$5*$AB144</f>
        <v>#N/A</v>
      </c>
      <c r="DF144" s="70" t="e">
        <f aca="false">$DF$7*$J$3*$J$5*$AC144</f>
        <v>#N/A</v>
      </c>
      <c r="DG144" s="70" t="e">
        <f aca="false">$DG$7*$J$2*$J$5*$AB144</f>
        <v>#N/A</v>
      </c>
      <c r="DH144" s="70" t="e">
        <f aca="false">$DG$7*$J$3*$J$5*$AC144</f>
        <v>#N/A</v>
      </c>
      <c r="DI144" s="70" t="e">
        <f aca="false">$DI$7*$J$2*$J$5*$AB144</f>
        <v>#N/A</v>
      </c>
      <c r="DJ144" s="70" t="e">
        <f aca="false">$DI$7*$J$3*$J$5*$AC144</f>
        <v>#N/A</v>
      </c>
      <c r="DK144" s="70" t="e">
        <f aca="false">$DK$7*$J$2*$J$5*$AB144</f>
        <v>#N/A</v>
      </c>
      <c r="DL144" s="70" t="e">
        <f aca="false">$DK$7*$J$3*$J$5*$AC144</f>
        <v>#N/A</v>
      </c>
      <c r="DM144" s="70" t="e">
        <f aca="false">$DM$7*$J$2*$J$5*$AB144</f>
        <v>#N/A</v>
      </c>
      <c r="DN144" s="70" t="e">
        <f aca="false">$DM$7*$J$3*$J$5*$AC144</f>
        <v>#N/A</v>
      </c>
      <c r="DO144" s="70" t="e">
        <f aca="false">$DO$7*$J$2*$J$5*$AB144</f>
        <v>#N/A</v>
      </c>
      <c r="DP144" s="70" t="e">
        <f aca="false">$DO$7*$J$3*$J$5*$AC144</f>
        <v>#N/A</v>
      </c>
      <c r="DQ144" s="70" t="e">
        <f aca="false">$DQ$7*$J$2*$J$5*$AB144</f>
        <v>#N/A</v>
      </c>
      <c r="DR144" s="70" t="e">
        <f aca="false">$DQ$7*$J$3*$J$5*$AC144</f>
        <v>#N/A</v>
      </c>
      <c r="DS144" s="131" t="e">
        <f aca="false">SUM(CI144:CR144,CW144:CX144,DG144:DH144)</f>
        <v>#N/A</v>
      </c>
      <c r="DT144" s="25" t="e">
        <f aca="false">SUM(CI144:CZ144,DC144:DL144)</f>
        <v>#N/A</v>
      </c>
      <c r="DU144" s="131" t="e">
        <f aca="false">SUM(CI144:DR144)</f>
        <v>#N/A</v>
      </c>
      <c r="DZ144" s="70" t="e">
        <f aca="false">$DZ$7*$J$2*$J$5*$AB144</f>
        <v>#N/A</v>
      </c>
      <c r="EA144" s="70" t="e">
        <f aca="false">$DZ$7*$J$3*$J$5*$AC144</f>
        <v>#N/A</v>
      </c>
      <c r="EB144" s="70" t="e">
        <f aca="false">$EB$7*$J$2*$J$5*$AB144</f>
        <v>#N/A</v>
      </c>
      <c r="EC144" s="70" t="e">
        <f aca="false">$EB$7*$J$3*$J$5*$AC144</f>
        <v>#N/A</v>
      </c>
      <c r="ED144" s="70" t="e">
        <f aca="false">$ED$7*$J$2*$J$5*$AB144</f>
        <v>#N/A</v>
      </c>
      <c r="EE144" s="70" t="e">
        <f aca="false">$ED$7*$J$3*$J$5*$AC144</f>
        <v>#N/A</v>
      </c>
      <c r="EF144" s="70" t="e">
        <f aca="false">$EF$7*$J$2*$J$5*$AB144</f>
        <v>#N/A</v>
      </c>
      <c r="EG144" s="70" t="e">
        <f aca="false">$EF$7*$J$3*$J$5*$AC144</f>
        <v>#N/A</v>
      </c>
      <c r="EH144" s="70" t="e">
        <f aca="false">$EH$7*$J$2*$J$5*$AB144</f>
        <v>#N/A</v>
      </c>
      <c r="EI144" s="70" t="e">
        <f aca="false">$EH$7*$J$3*$J$5*$AC144</f>
        <v>#N/A</v>
      </c>
      <c r="EJ144" s="70" t="e">
        <f aca="false">$EJ$7*$J$2*$J$5*$AB144</f>
        <v>#N/A</v>
      </c>
      <c r="EK144" s="70" t="e">
        <f aca="false">$EJ$7*$J$3*$J$5*$AC144</f>
        <v>#N/A</v>
      </c>
      <c r="EL144" s="70" t="e">
        <f aca="false">$EL$7*$J$2*$J$5*$AB144</f>
        <v>#N/A</v>
      </c>
      <c r="EM144" s="70" t="e">
        <f aca="false">$EL$7*$J$3*$J$5*$AC144</f>
        <v>#N/A</v>
      </c>
      <c r="EN144" s="131" t="e">
        <f aca="false">SUM(EB144:EC144)</f>
        <v>#N/A</v>
      </c>
      <c r="EO144" s="25" t="e">
        <f aca="false">SUM(EB144:EE144,EJ144:EM144)</f>
        <v>#N/A</v>
      </c>
      <c r="EP144" s="25" t="e">
        <f aca="false">SUM(DZ144:EM144)</f>
        <v>#N/A</v>
      </c>
    </row>
    <row r="145" customFormat="false" ht="11.25" hidden="false" customHeight="false" outlineLevel="0" collapsed="false">
      <c r="A145" s="51" t="e">
        <f aca="false">VLOOKUP($D145,Curves!$A$2:$I$1700,9)</f>
        <v>#N/A</v>
      </c>
      <c r="B145" s="83" t="e">
        <f aca="false">(1+($A145/2))^(-2*($D145-$A$1)/365.25)</f>
        <v>#N/A</v>
      </c>
      <c r="C145" s="83" t="n">
        <f aca="false">D146-D145</f>
        <v>30</v>
      </c>
      <c r="D145" s="374" t="n">
        <v>41061</v>
      </c>
      <c r="E145" s="375" t="e">
        <f aca="false">VLOOKUP($D145,Curves!$A$2:$H$1700,2)*$B145</f>
        <v>#N/A</v>
      </c>
      <c r="F145" s="51" t="e">
        <f aca="false">VLOOKUP($D145,Curves!$A$2:$H$1700,3)*$B145</f>
        <v>#N/A</v>
      </c>
      <c r="G145" s="51" t="e">
        <f aca="false">VLOOKUP($D145,Curves!$A$2:$H$1700,7)*$B145</f>
        <v>#N/A</v>
      </c>
      <c r="H145" s="51" t="e">
        <f aca="false">VLOOKUP($D145,Curves!$A$2:$H$1700,5)*$B145</f>
        <v>#N/A</v>
      </c>
      <c r="I145" s="51" t="e">
        <f aca="false">VLOOKUP($D145,Curves!$A$2:$H$1700,4)*$B145</f>
        <v>#N/A</v>
      </c>
      <c r="J145" s="376" t="e">
        <f aca="false">VLOOKUP($D145,Curves!$A$2:$H$1700,8)*$B145</f>
        <v>#N/A</v>
      </c>
      <c r="K145" s="51" t="e">
        <f aca="false">($E145+$I145)*$J$5+$J$4</f>
        <v>#N/A</v>
      </c>
      <c r="L145" s="377" t="e">
        <f aca="false">VLOOKUP($D145,Curves!$N$2:$T$2600,2)*$B145</f>
        <v>#N/A</v>
      </c>
      <c r="M145" s="241" t="e">
        <f aca="false">VLOOKUP($D145,Curves!$N$2:$T$2600,3)*$B145</f>
        <v>#N/A</v>
      </c>
      <c r="N145" s="378" t="e">
        <f aca="false">IF($K145&lt;$L145,1,0)</f>
        <v>#N/A</v>
      </c>
      <c r="O145" s="379" t="e">
        <f aca="false">IF($K145&lt;$M145,1,0)</f>
        <v>#N/A</v>
      </c>
      <c r="P145" s="375" t="e">
        <f aca="false">($E145+J145)*$J$5+$J$4</f>
        <v>#N/A</v>
      </c>
      <c r="Q145" s="377" t="e">
        <f aca="false">VLOOKUP($D145,Curves!$N$2:$T$2600,4)*$B145</f>
        <v>#N/A</v>
      </c>
      <c r="R145" s="241" t="e">
        <f aca="false">VLOOKUP($D145,Curves!$N$2:$T$2600,5)*$B145</f>
        <v>#N/A</v>
      </c>
      <c r="S145" s="378" t="e">
        <f aca="false">IF($P145&lt;$Q145,1,0)</f>
        <v>#N/A</v>
      </c>
      <c r="T145" s="379" t="e">
        <f aca="false">IF($P145&lt;$R145,1,0)</f>
        <v>#N/A</v>
      </c>
      <c r="U145" s="380" t="e">
        <f aca="false">($E145+G145)*$J$5+$J$4</f>
        <v>#N/A</v>
      </c>
      <c r="V145" s="380" t="e">
        <f aca="false">($E145+H145)*$J$5+$J$4</f>
        <v>#N/A</v>
      </c>
      <c r="W145" s="380" t="e">
        <f aca="false">($E145+I145)*$J$5+$J$4</f>
        <v>#N/A</v>
      </c>
      <c r="X145" s="269" t="e">
        <f aca="false">VLOOKUP($D145,[5]CurveFetch!$D$8:$S$13000,16,0)*$B145</f>
        <v>#N/A</v>
      </c>
      <c r="Y145" s="241" t="e">
        <f aca="false">VLOOKUP($D145,Curves!$N$2:$T$2600,7)*$B145</f>
        <v>#N/A</v>
      </c>
      <c r="Z145" s="381" t="e">
        <f aca="false">IF($U145&lt;$X145,1,0)</f>
        <v>#N/A</v>
      </c>
      <c r="AA145" s="378" t="e">
        <f aca="false">IF($U145&lt;$Y145,1,0)</f>
        <v>#N/A</v>
      </c>
      <c r="AB145" s="378" t="e">
        <f aca="false">IF($V145&lt;$X145,1,0)</f>
        <v>#N/A</v>
      </c>
      <c r="AC145" s="378" t="e">
        <f aca="false">IF($V145&lt;$X145,1,0)</f>
        <v>#N/A</v>
      </c>
      <c r="AD145" s="378" t="e">
        <f aca="false">IF($W145&lt;$X145,1,0)</f>
        <v>#N/A</v>
      </c>
      <c r="AE145" s="379" t="e">
        <f aca="false">IF($W145&lt;$Y145,1,0)</f>
        <v>#N/A</v>
      </c>
      <c r="AF145" s="70" t="e">
        <f aca="false">$AF$7*$J$2*$J$5*$N145</f>
        <v>#N/A</v>
      </c>
      <c r="AG145" s="70" t="e">
        <f aca="false">$AF$7*$J$2*$J$5*$O145</f>
        <v>#N/A</v>
      </c>
      <c r="AH145" s="70" t="e">
        <f aca="false">$AH$7*$J$2*$J$5*$N145</f>
        <v>#N/A</v>
      </c>
      <c r="AI145" s="70" t="e">
        <f aca="false">$AH$7*$J$2*$J$5*$O145</f>
        <v>#N/A</v>
      </c>
      <c r="AJ145" s="70" t="e">
        <f aca="false">$AJ$7*$J$2*$J$5*$N145</f>
        <v>#N/A</v>
      </c>
      <c r="AK145" s="70" t="e">
        <f aca="false">$AJ$7*$J$2*$J$5*$O145</f>
        <v>#N/A</v>
      </c>
      <c r="AL145" s="70" t="e">
        <f aca="false">$AL$7*$J$2*$J$5*$N145</f>
        <v>#N/A</v>
      </c>
      <c r="AM145" s="70" t="e">
        <f aca="false">$AL$7*$J$3*$J$5*$O145</f>
        <v>#N/A</v>
      </c>
      <c r="AN145" s="70" t="e">
        <f aca="false">$AN$7*$J$2*$J$5*$N145</f>
        <v>#N/A</v>
      </c>
      <c r="AO145" s="70" t="e">
        <f aca="false">$AN$7*$J$3*$J$5*$O145</f>
        <v>#N/A</v>
      </c>
      <c r="AP145" s="70" t="e">
        <f aca="false">$AP$7*$J$2*$J$5*$N145</f>
        <v>#N/A</v>
      </c>
      <c r="AQ145" s="70" t="e">
        <f aca="false">$AN$7*$J$3*$J$5*$O145</f>
        <v>#N/A</v>
      </c>
      <c r="AR145" s="70" t="e">
        <f aca="false">$AR$7*$J$2*$J$5*$N145</f>
        <v>#N/A</v>
      </c>
      <c r="AS145" s="70" t="e">
        <f aca="false">$AR$7*$J$3*$J$5*$O145</f>
        <v>#N/A</v>
      </c>
      <c r="AT145" s="70" t="e">
        <f aca="false">$AT$7*$J$2*$J$5*$N145</f>
        <v>#N/A</v>
      </c>
      <c r="AU145" s="70" t="e">
        <f aca="false">$AT$7*$J$3*$J$5*$O145</f>
        <v>#N/A</v>
      </c>
      <c r="AV145" s="131" t="e">
        <f aca="false">SUM(AF145:AG145,AL145:AM145,AP145:AQ145)</f>
        <v>#N/A</v>
      </c>
      <c r="AW145" s="158" t="e">
        <f aca="false">SUM(AF145:AM145,AP145:AU145)</f>
        <v>#N/A</v>
      </c>
      <c r="AX145" s="131" t="e">
        <f aca="false">SUM(AF145:AU145)</f>
        <v>#N/A</v>
      </c>
      <c r="AY145" s="70" t="e">
        <f aca="false">$AY$7*$J$2*$J$5*$S145</f>
        <v>#N/A</v>
      </c>
      <c r="AZ145" s="70" t="e">
        <f aca="false">$AY$7*$J$3*$J$5*$T145</f>
        <v>#N/A</v>
      </c>
      <c r="BA145" s="70" t="e">
        <f aca="false">$BA$7*$J$2*$J$5*$S145</f>
        <v>#N/A</v>
      </c>
      <c r="BB145" s="70" t="e">
        <f aca="false">$BA$7*$J$3*$J$5*$T145</f>
        <v>#N/A</v>
      </c>
      <c r="BC145" s="70" t="e">
        <f aca="false">$BC$7*$J$2*$J$5*$S145</f>
        <v>#N/A</v>
      </c>
      <c r="BD145" s="70" t="e">
        <f aca="false">$BC$7*$J$3*$J$5*$T145</f>
        <v>#N/A</v>
      </c>
      <c r="BE145" s="70" t="e">
        <f aca="false">$BE$7*$J$2*$J$5*$S145</f>
        <v>#N/A</v>
      </c>
      <c r="BF145" s="70" t="e">
        <f aca="false">$BE$7*$J$3*$J$5*$T145</f>
        <v>#N/A</v>
      </c>
      <c r="BG145" s="70" t="e">
        <f aca="false">$BG$7*$J$2*$J$5*$S145</f>
        <v>#N/A</v>
      </c>
      <c r="BH145" s="70" t="e">
        <f aca="false">$BG$7*$J$3*$J$5*$T145</f>
        <v>#N/A</v>
      </c>
      <c r="BI145" s="70" t="e">
        <f aca="false">$BI$7*$J$2*$J$5*$S145</f>
        <v>#N/A</v>
      </c>
      <c r="BJ145" s="70" t="e">
        <f aca="false">$BI$7*$J$3*$J$5*$T145</f>
        <v>#N/A</v>
      </c>
      <c r="BK145" s="70" t="e">
        <f aca="false">$BK$7*$J$2*$J$5*$S145</f>
        <v>#N/A</v>
      </c>
      <c r="BL145" s="70" t="e">
        <f aca="false">$BK$7*$J$3*$J$5*$T145</f>
        <v>#N/A</v>
      </c>
      <c r="BM145" s="70" t="e">
        <f aca="false">$BM$7*$J$2*$J$5*$S145</f>
        <v>#N/A</v>
      </c>
      <c r="BN145" s="70" t="e">
        <f aca="false">$BM$7*$J$3*$J$5*$T145</f>
        <v>#N/A</v>
      </c>
      <c r="BO145" s="70" t="e">
        <f aca="false">$BO$7*$J$2*$J$5*$S145</f>
        <v>#N/A</v>
      </c>
      <c r="BP145" s="70" t="e">
        <f aca="false">$BO$7*$J$3*$J$5*$T145</f>
        <v>#N/A</v>
      </c>
      <c r="BQ145" s="70" t="e">
        <f aca="false">$BQ$7*$J$2*$J$5*$S145</f>
        <v>#N/A</v>
      </c>
      <c r="BR145" s="70" t="e">
        <f aca="false">$BQ$7*$J$3*$J$5*$T145</f>
        <v>#N/A</v>
      </c>
      <c r="BS145" s="70" t="e">
        <f aca="false">$BS$7*$J$2*$J$5*$S145</f>
        <v>#N/A</v>
      </c>
      <c r="BT145" s="70" t="e">
        <f aca="false">$BS$7*$J$3*$J$5*$T145</f>
        <v>#N/A</v>
      </c>
      <c r="BU145" s="70" t="e">
        <f aca="false">$BU$7*$J$2*$J$5*$S145</f>
        <v>#N/A</v>
      </c>
      <c r="BV145" s="70" t="e">
        <f aca="false">$BU$7*$J$3*$J$5*$T145</f>
        <v>#N/A</v>
      </c>
      <c r="BW145" s="382" t="e">
        <f aca="false">SUM(AY145:BF145,BI145:BL145)</f>
        <v>#N/A</v>
      </c>
      <c r="BX145" s="383" t="e">
        <f aca="false">SUM(AY145:BF145,BI145:BL145,BS145:BV145)</f>
        <v>#N/A</v>
      </c>
      <c r="BY145" s="25" t="e">
        <f aca="false">SUM(AY145:BV145)</f>
        <v>#N/A</v>
      </c>
      <c r="BZ145" s="70" t="e">
        <f aca="false">$BZ$7*$J$2*$J$5*$N145</f>
        <v>#N/A</v>
      </c>
      <c r="CA145" s="70" t="e">
        <f aca="false">$BZ$7*$J$3*$J$5*$O145</f>
        <v>#N/A</v>
      </c>
      <c r="CB145" s="70" t="e">
        <f aca="false">$CB$7*$J$2*$J$5*$N145</f>
        <v>#N/A</v>
      </c>
      <c r="CC145" s="70" t="e">
        <f aca="false">$CB$7*$J$3*$J$5*$O145</f>
        <v>#N/A</v>
      </c>
      <c r="CD145" s="70" t="e">
        <f aca="false">$CD$7*$J$2*$J$5*$N145</f>
        <v>#N/A</v>
      </c>
      <c r="CE145" s="70" t="e">
        <f aca="false">$CD$7*$J$3*$J$5*$O145</f>
        <v>#N/A</v>
      </c>
      <c r="CF145" s="131" t="e">
        <f aca="false">SUM(BZ145:CA145)</f>
        <v>#N/A</v>
      </c>
      <c r="CG145" s="383" t="e">
        <f aca="false">SUM(BZ145:CC145)</f>
        <v>#N/A</v>
      </c>
      <c r="CH145" s="131" t="e">
        <f aca="false">SUM(BZ145:CE145)</f>
        <v>#N/A</v>
      </c>
      <c r="CI145" s="70" t="e">
        <f aca="false">$CI$7*$J$2*$J$5*$AB145</f>
        <v>#N/A</v>
      </c>
      <c r="CJ145" s="70" t="e">
        <f aca="false">$CI$7*$J$3*$J$5*$AC145</f>
        <v>#N/A</v>
      </c>
      <c r="CK145" s="70" t="e">
        <f aca="false">$CK$7*$J$2*$J$5*$AB145</f>
        <v>#N/A</v>
      </c>
      <c r="CL145" s="70" t="e">
        <f aca="false">$CK$7*$J$3*$J$5*$AC145</f>
        <v>#N/A</v>
      </c>
      <c r="CM145" s="70" t="e">
        <f aca="false">$CM$7*$J$2*$J$5*$AB145</f>
        <v>#N/A</v>
      </c>
      <c r="CN145" s="70" t="e">
        <f aca="false">$CM$7*$J$3*$J$5*$AC145</f>
        <v>#N/A</v>
      </c>
      <c r="CO145" s="70" t="e">
        <f aca="false">$CO$7*$J$2*$J$5*$AB145</f>
        <v>#N/A</v>
      </c>
      <c r="CP145" s="70" t="e">
        <f aca="false">$CO$7*$J$3*$J$5*$AC145</f>
        <v>#N/A</v>
      </c>
      <c r="CQ145" s="70" t="e">
        <f aca="false">$CQ$7*$J$2*$J$5*$AB145</f>
        <v>#N/A</v>
      </c>
      <c r="CR145" s="70" t="e">
        <f aca="false">$CQ$7*$J$3*$J$5*$AC145</f>
        <v>#N/A</v>
      </c>
      <c r="CS145" s="70" t="e">
        <f aca="false">$CS$7*$J$2*$J$5*$AB145</f>
        <v>#N/A</v>
      </c>
      <c r="CT145" s="70" t="e">
        <f aca="false">$CS$7*$J$3*$J$5*$AC145</f>
        <v>#N/A</v>
      </c>
      <c r="CU145" s="70" t="e">
        <f aca="false">$CU$7*$J$2*$J$5*$AB145</f>
        <v>#N/A</v>
      </c>
      <c r="CV145" s="70" t="e">
        <f aca="false">$CU$7*$J$3*$J$5*$AC145</f>
        <v>#N/A</v>
      </c>
      <c r="CW145" s="70" t="e">
        <f aca="false">$CW$7*$J$2*$J$5*$AB145</f>
        <v>#N/A</v>
      </c>
      <c r="CX145" s="70" t="e">
        <f aca="false">$CW$7*$J$3*$J$5*$AC145</f>
        <v>#N/A</v>
      </c>
      <c r="CY145" s="70" t="e">
        <f aca="false">$CY$7*$J$2*$J$5*$AB145</f>
        <v>#N/A</v>
      </c>
      <c r="CZ145" s="70" t="e">
        <f aca="false">$CY$7*$J$3*$J$5*$AC145</f>
        <v>#N/A</v>
      </c>
      <c r="DA145" s="70" t="e">
        <f aca="false">$DA$7*$J$2*$J$5*$AB145</f>
        <v>#N/A</v>
      </c>
      <c r="DB145" s="70" t="e">
        <f aca="false">$DA$7*$J$3*$J$5*$AC145</f>
        <v>#N/A</v>
      </c>
      <c r="DC145" s="70"/>
      <c r="DD145" s="70"/>
      <c r="DE145" s="70" t="e">
        <f aca="false">$DF$7*$J$2*$J$5*$AB145</f>
        <v>#N/A</v>
      </c>
      <c r="DF145" s="70" t="e">
        <f aca="false">$DF$7*$J$3*$J$5*$AC145</f>
        <v>#N/A</v>
      </c>
      <c r="DG145" s="70" t="e">
        <f aca="false">$DG$7*$J$2*$J$5*$AB145</f>
        <v>#N/A</v>
      </c>
      <c r="DH145" s="70" t="e">
        <f aca="false">$DG$7*$J$3*$J$5*$AC145</f>
        <v>#N/A</v>
      </c>
      <c r="DI145" s="70" t="e">
        <f aca="false">$DI$7*$J$2*$J$5*$AB145</f>
        <v>#N/A</v>
      </c>
      <c r="DJ145" s="70" t="e">
        <f aca="false">$DI$7*$J$3*$J$5*$AC145</f>
        <v>#N/A</v>
      </c>
      <c r="DK145" s="70" t="e">
        <f aca="false">$DK$7*$J$2*$J$5*$AB145</f>
        <v>#N/A</v>
      </c>
      <c r="DL145" s="70" t="e">
        <f aca="false">$DK$7*$J$3*$J$5*$AC145</f>
        <v>#N/A</v>
      </c>
      <c r="DM145" s="70" t="e">
        <f aca="false">$DM$7*$J$2*$J$5*$AB145</f>
        <v>#N/A</v>
      </c>
      <c r="DN145" s="70" t="e">
        <f aca="false">$DM$7*$J$3*$J$5*$AC145</f>
        <v>#N/A</v>
      </c>
      <c r="DO145" s="70" t="e">
        <f aca="false">$DO$7*$J$2*$J$5*$AB145</f>
        <v>#N/A</v>
      </c>
      <c r="DP145" s="70" t="e">
        <f aca="false">$DO$7*$J$3*$J$5*$AC145</f>
        <v>#N/A</v>
      </c>
      <c r="DQ145" s="70" t="e">
        <f aca="false">$DQ$7*$J$2*$J$5*$AB145</f>
        <v>#N/A</v>
      </c>
      <c r="DR145" s="70" t="e">
        <f aca="false">$DQ$7*$J$3*$J$5*$AC145</f>
        <v>#N/A</v>
      </c>
      <c r="DS145" s="131" t="e">
        <f aca="false">SUM(CI145:CR145,CW145:CX145,DG145:DH145)</f>
        <v>#N/A</v>
      </c>
      <c r="DT145" s="25" t="e">
        <f aca="false">SUM(CI145:CZ145,DC145:DL145)</f>
        <v>#N/A</v>
      </c>
      <c r="DU145" s="131" t="e">
        <f aca="false">SUM(CI145:DR145)</f>
        <v>#N/A</v>
      </c>
      <c r="DZ145" s="70" t="e">
        <f aca="false">$DZ$7*$J$2*$J$5*$AB145</f>
        <v>#N/A</v>
      </c>
      <c r="EA145" s="70" t="e">
        <f aca="false">$DZ$7*$J$3*$J$5*$AC145</f>
        <v>#N/A</v>
      </c>
      <c r="EB145" s="70" t="e">
        <f aca="false">$EB$7*$J$2*$J$5*$AB145</f>
        <v>#N/A</v>
      </c>
      <c r="EC145" s="70" t="e">
        <f aca="false">$EB$7*$J$3*$J$5*$AC145</f>
        <v>#N/A</v>
      </c>
      <c r="ED145" s="70" t="e">
        <f aca="false">$ED$7*$J$2*$J$5*$AB145</f>
        <v>#N/A</v>
      </c>
      <c r="EE145" s="70" t="e">
        <f aca="false">$ED$7*$J$3*$J$5*$AC145</f>
        <v>#N/A</v>
      </c>
      <c r="EF145" s="70" t="e">
        <f aca="false">$EF$7*$J$2*$J$5*$AB145</f>
        <v>#N/A</v>
      </c>
      <c r="EG145" s="70" t="e">
        <f aca="false">$EF$7*$J$3*$J$5*$AC145</f>
        <v>#N/A</v>
      </c>
      <c r="EH145" s="70" t="e">
        <f aca="false">$EH$7*$J$2*$J$5*$AB145</f>
        <v>#N/A</v>
      </c>
      <c r="EI145" s="70" t="e">
        <f aca="false">$EH$7*$J$3*$J$5*$AC145</f>
        <v>#N/A</v>
      </c>
      <c r="EJ145" s="70" t="e">
        <f aca="false">$EJ$7*$J$2*$J$5*$AB145</f>
        <v>#N/A</v>
      </c>
      <c r="EK145" s="70" t="e">
        <f aca="false">$EJ$7*$J$3*$J$5*$AC145</f>
        <v>#N/A</v>
      </c>
      <c r="EL145" s="70" t="e">
        <f aca="false">$EL$7*$J$2*$J$5*$AB145</f>
        <v>#N/A</v>
      </c>
      <c r="EM145" s="70" t="e">
        <f aca="false">$EL$7*$J$3*$J$5*$AC145</f>
        <v>#N/A</v>
      </c>
      <c r="EN145" s="131" t="e">
        <f aca="false">SUM(EB145:EC145)</f>
        <v>#N/A</v>
      </c>
      <c r="EO145" s="25" t="e">
        <f aca="false">SUM(EB145:EE145,EJ145:EM145)</f>
        <v>#N/A</v>
      </c>
      <c r="EP145" s="25" t="e">
        <f aca="false">SUM(DZ145:EM145)</f>
        <v>#N/A</v>
      </c>
    </row>
    <row r="146" customFormat="false" ht="11.25" hidden="false" customHeight="false" outlineLevel="0" collapsed="false">
      <c r="A146" s="51" t="e">
        <f aca="false">VLOOKUP($D146,Curves!$A$2:$I$1700,9)</f>
        <v>#N/A</v>
      </c>
      <c r="B146" s="83" t="e">
        <f aca="false">(1+($A146/2))^(-2*($D146-$A$1)/365.25)</f>
        <v>#N/A</v>
      </c>
      <c r="C146" s="83" t="n">
        <f aca="false">D147-D146</f>
        <v>31</v>
      </c>
      <c r="D146" s="374" t="n">
        <v>41091</v>
      </c>
      <c r="E146" s="375" t="e">
        <f aca="false">VLOOKUP($D146,Curves!$A$2:$H$1700,2)*$B146</f>
        <v>#N/A</v>
      </c>
      <c r="F146" s="51" t="e">
        <f aca="false">VLOOKUP($D146,Curves!$A$2:$H$1700,3)*$B146</f>
        <v>#N/A</v>
      </c>
      <c r="G146" s="51" t="e">
        <f aca="false">VLOOKUP($D146,Curves!$A$2:$H$1700,7)*$B146</f>
        <v>#N/A</v>
      </c>
      <c r="H146" s="51" t="e">
        <f aca="false">VLOOKUP($D146,Curves!$A$2:$H$1700,5)*$B146</f>
        <v>#N/A</v>
      </c>
      <c r="I146" s="51" t="e">
        <f aca="false">VLOOKUP($D146,Curves!$A$2:$H$1700,4)*$B146</f>
        <v>#N/A</v>
      </c>
      <c r="J146" s="376" t="e">
        <f aca="false">VLOOKUP($D146,Curves!$A$2:$H$1700,8)*$B146</f>
        <v>#N/A</v>
      </c>
      <c r="K146" s="51" t="e">
        <f aca="false">($E146+$I146)*$J$5+$J$4</f>
        <v>#N/A</v>
      </c>
      <c r="L146" s="377" t="e">
        <f aca="false">VLOOKUP($D146,Curves!$N$2:$T$2600,2)*$B146</f>
        <v>#N/A</v>
      </c>
      <c r="M146" s="241" t="e">
        <f aca="false">VLOOKUP($D146,Curves!$N$2:$T$2600,3)*$B146</f>
        <v>#N/A</v>
      </c>
      <c r="N146" s="378" t="e">
        <f aca="false">IF($K146&lt;$L146,1,0)</f>
        <v>#N/A</v>
      </c>
      <c r="O146" s="379" t="e">
        <f aca="false">IF($K146&lt;$M146,1,0)</f>
        <v>#N/A</v>
      </c>
      <c r="P146" s="375" t="e">
        <f aca="false">($E146+J146)*$J$5+$J$4</f>
        <v>#N/A</v>
      </c>
      <c r="Q146" s="377" t="e">
        <f aca="false">VLOOKUP($D146,Curves!$N$2:$T$2600,4)*$B146</f>
        <v>#N/A</v>
      </c>
      <c r="R146" s="241" t="e">
        <f aca="false">VLOOKUP($D146,Curves!$N$2:$T$2600,5)*$B146</f>
        <v>#N/A</v>
      </c>
      <c r="S146" s="378" t="e">
        <f aca="false">IF($P146&lt;$Q146,1,0)</f>
        <v>#N/A</v>
      </c>
      <c r="T146" s="379" t="e">
        <f aca="false">IF($P146&lt;$R146,1,0)</f>
        <v>#N/A</v>
      </c>
      <c r="U146" s="380" t="e">
        <f aca="false">($E146+G146)*$J$5+$J$4</f>
        <v>#N/A</v>
      </c>
      <c r="V146" s="380" t="e">
        <f aca="false">($E146+H146)*$J$5+$J$4</f>
        <v>#N/A</v>
      </c>
      <c r="W146" s="380" t="e">
        <f aca="false">($E146+I146)*$J$5+$J$4</f>
        <v>#N/A</v>
      </c>
      <c r="X146" s="269" t="e">
        <f aca="false">VLOOKUP($D146,[5]CurveFetch!$D$8:$S$13000,16,0)*$B146</f>
        <v>#N/A</v>
      </c>
      <c r="Y146" s="241" t="e">
        <f aca="false">VLOOKUP($D146,Curves!$N$2:$T$2600,7)*$B146</f>
        <v>#N/A</v>
      </c>
      <c r="Z146" s="381" t="e">
        <f aca="false">IF($U146&lt;$X146,1,0)</f>
        <v>#N/A</v>
      </c>
      <c r="AA146" s="378" t="e">
        <f aca="false">IF($U146&lt;$Y146,1,0)</f>
        <v>#N/A</v>
      </c>
      <c r="AB146" s="378" t="e">
        <f aca="false">IF($V146&lt;$X146,1,0)</f>
        <v>#N/A</v>
      </c>
      <c r="AC146" s="378" t="e">
        <f aca="false">IF($V146&lt;$X146,1,0)</f>
        <v>#N/A</v>
      </c>
      <c r="AD146" s="378" t="e">
        <f aca="false">IF($W146&lt;$X146,1,0)</f>
        <v>#N/A</v>
      </c>
      <c r="AE146" s="379" t="e">
        <f aca="false">IF($W146&lt;$Y146,1,0)</f>
        <v>#N/A</v>
      </c>
      <c r="AF146" s="70" t="e">
        <f aca="false">$AF$7*$J$2*$J$5*$N146</f>
        <v>#N/A</v>
      </c>
      <c r="AG146" s="70" t="e">
        <f aca="false">$AF$7*$J$2*$J$5*$O146</f>
        <v>#N/A</v>
      </c>
      <c r="AH146" s="70" t="e">
        <f aca="false">$AH$7*$J$2*$J$5*$N146</f>
        <v>#N/A</v>
      </c>
      <c r="AI146" s="70" t="e">
        <f aca="false">$AH$7*$J$2*$J$5*$O146</f>
        <v>#N/A</v>
      </c>
      <c r="AJ146" s="70" t="e">
        <f aca="false">$AJ$7*$J$2*$J$5*$N146</f>
        <v>#N/A</v>
      </c>
      <c r="AK146" s="70" t="e">
        <f aca="false">$AJ$7*$J$2*$J$5*$O146</f>
        <v>#N/A</v>
      </c>
      <c r="AL146" s="70" t="e">
        <f aca="false">$AL$7*$J$2*$J$5*$N146</f>
        <v>#N/A</v>
      </c>
      <c r="AM146" s="70" t="e">
        <f aca="false">$AL$7*$J$3*$J$5*$O146</f>
        <v>#N/A</v>
      </c>
      <c r="AN146" s="70" t="e">
        <f aca="false">$AN$7*$J$2*$J$5*$N146</f>
        <v>#N/A</v>
      </c>
      <c r="AO146" s="70" t="e">
        <f aca="false">$AN$7*$J$3*$J$5*$O146</f>
        <v>#N/A</v>
      </c>
      <c r="AP146" s="70" t="e">
        <f aca="false">$AP$7*$J$2*$J$5*$N146</f>
        <v>#N/A</v>
      </c>
      <c r="AQ146" s="70" t="e">
        <f aca="false">$AN$7*$J$3*$J$5*$O146</f>
        <v>#N/A</v>
      </c>
      <c r="AR146" s="70" t="e">
        <f aca="false">$AR$7*$J$2*$J$5*$N146</f>
        <v>#N/A</v>
      </c>
      <c r="AS146" s="70" t="e">
        <f aca="false">$AR$7*$J$3*$J$5*$O146</f>
        <v>#N/A</v>
      </c>
      <c r="AT146" s="70" t="e">
        <f aca="false">$AT$7*$J$2*$J$5*$N146</f>
        <v>#N/A</v>
      </c>
      <c r="AU146" s="70" t="e">
        <f aca="false">$AT$7*$J$3*$J$5*$O146</f>
        <v>#N/A</v>
      </c>
      <c r="AV146" s="131" t="e">
        <f aca="false">SUM(AF146:AG146,AL146:AM146,AP146:AQ146)</f>
        <v>#N/A</v>
      </c>
      <c r="AW146" s="158" t="e">
        <f aca="false">SUM(AF146:AM146,AP146:AU146)</f>
        <v>#N/A</v>
      </c>
      <c r="AX146" s="131" t="e">
        <f aca="false">SUM(AF146:AU146)</f>
        <v>#N/A</v>
      </c>
      <c r="AY146" s="70" t="e">
        <f aca="false">$AY$7*$J$2*$J$5*$S146</f>
        <v>#N/A</v>
      </c>
      <c r="AZ146" s="70" t="e">
        <f aca="false">$AY$7*$J$3*$J$5*$T146</f>
        <v>#N/A</v>
      </c>
      <c r="BA146" s="70" t="e">
        <f aca="false">$BA$7*$J$2*$J$5*$S146</f>
        <v>#N/A</v>
      </c>
      <c r="BB146" s="70" t="e">
        <f aca="false">$BA$7*$J$3*$J$5*$T146</f>
        <v>#N/A</v>
      </c>
      <c r="BC146" s="70" t="e">
        <f aca="false">$BC$7*$J$2*$J$5*$S146</f>
        <v>#N/A</v>
      </c>
      <c r="BD146" s="70" t="e">
        <f aca="false">$BC$7*$J$3*$J$5*$T146</f>
        <v>#N/A</v>
      </c>
      <c r="BE146" s="70" t="e">
        <f aca="false">$BE$7*$J$2*$J$5*$S146</f>
        <v>#N/A</v>
      </c>
      <c r="BF146" s="70" t="e">
        <f aca="false">$BE$7*$J$3*$J$5*$T146</f>
        <v>#N/A</v>
      </c>
      <c r="BG146" s="70" t="e">
        <f aca="false">$BG$7*$J$2*$J$5*$S146</f>
        <v>#N/A</v>
      </c>
      <c r="BH146" s="70" t="e">
        <f aca="false">$BG$7*$J$3*$J$5*$T146</f>
        <v>#N/A</v>
      </c>
      <c r="BI146" s="70" t="e">
        <f aca="false">$BI$7*$J$2*$J$5*$S146</f>
        <v>#N/A</v>
      </c>
      <c r="BJ146" s="70" t="e">
        <f aca="false">$BI$7*$J$3*$J$5*$T146</f>
        <v>#N/A</v>
      </c>
      <c r="BK146" s="70" t="e">
        <f aca="false">$BK$7*$J$2*$J$5*$S146</f>
        <v>#N/A</v>
      </c>
      <c r="BL146" s="70" t="e">
        <f aca="false">$BK$7*$J$3*$J$5*$T146</f>
        <v>#N/A</v>
      </c>
      <c r="BM146" s="70" t="e">
        <f aca="false">$BM$7*$J$2*$J$5*$S146</f>
        <v>#N/A</v>
      </c>
      <c r="BN146" s="70" t="e">
        <f aca="false">$BM$7*$J$3*$J$5*$T146</f>
        <v>#N/A</v>
      </c>
      <c r="BO146" s="70" t="e">
        <f aca="false">$BO$7*$J$2*$J$5*$S146</f>
        <v>#N/A</v>
      </c>
      <c r="BP146" s="70" t="e">
        <f aca="false">$BO$7*$J$3*$J$5*$T146</f>
        <v>#N/A</v>
      </c>
      <c r="BQ146" s="70" t="e">
        <f aca="false">$BQ$7*$J$2*$J$5*$S146</f>
        <v>#N/A</v>
      </c>
      <c r="BR146" s="70" t="e">
        <f aca="false">$BQ$7*$J$3*$J$5*$T146</f>
        <v>#N/A</v>
      </c>
      <c r="BS146" s="70" t="e">
        <f aca="false">$BS$7*$J$2*$J$5*$S146</f>
        <v>#N/A</v>
      </c>
      <c r="BT146" s="70" t="e">
        <f aca="false">$BS$7*$J$3*$J$5*$T146</f>
        <v>#N/A</v>
      </c>
      <c r="BU146" s="70" t="e">
        <f aca="false">$BU$7*$J$2*$J$5*$S146</f>
        <v>#N/A</v>
      </c>
      <c r="BV146" s="70" t="e">
        <f aca="false">$BU$7*$J$3*$J$5*$T146</f>
        <v>#N/A</v>
      </c>
      <c r="BW146" s="382" t="e">
        <f aca="false">SUM(AY146:BF146,BI146:BL146)</f>
        <v>#N/A</v>
      </c>
      <c r="BX146" s="383" t="e">
        <f aca="false">SUM(AY146:BF146,BI146:BL146,BS146:BV146)</f>
        <v>#N/A</v>
      </c>
      <c r="BY146" s="25" t="e">
        <f aca="false">SUM(AY146:BV146)</f>
        <v>#N/A</v>
      </c>
      <c r="BZ146" s="70" t="e">
        <f aca="false">$BZ$7*$J$2*$J$5*$N146</f>
        <v>#N/A</v>
      </c>
      <c r="CA146" s="70" t="e">
        <f aca="false">$BZ$7*$J$3*$J$5*$O146</f>
        <v>#N/A</v>
      </c>
      <c r="CB146" s="70" t="e">
        <f aca="false">$CB$7*$J$2*$J$5*$N146</f>
        <v>#N/A</v>
      </c>
      <c r="CC146" s="70" t="e">
        <f aca="false">$CB$7*$J$3*$J$5*$O146</f>
        <v>#N/A</v>
      </c>
      <c r="CD146" s="70" t="e">
        <f aca="false">$CD$7*$J$2*$J$5*$N146</f>
        <v>#N/A</v>
      </c>
      <c r="CE146" s="70" t="e">
        <f aca="false">$CD$7*$J$3*$J$5*$O146</f>
        <v>#N/A</v>
      </c>
      <c r="CF146" s="131" t="e">
        <f aca="false">SUM(BZ146:CA146)</f>
        <v>#N/A</v>
      </c>
      <c r="CG146" s="383" t="e">
        <f aca="false">SUM(BZ146:CC146)</f>
        <v>#N/A</v>
      </c>
      <c r="CH146" s="131" t="e">
        <f aca="false">SUM(BZ146:CE146)</f>
        <v>#N/A</v>
      </c>
      <c r="CI146" s="70" t="e">
        <f aca="false">$CI$7*$J$2*$J$5*$AB146</f>
        <v>#N/A</v>
      </c>
      <c r="CJ146" s="70" t="e">
        <f aca="false">$CI$7*$J$3*$J$5*$AC146</f>
        <v>#N/A</v>
      </c>
      <c r="CK146" s="70" t="e">
        <f aca="false">$CK$7*$J$2*$J$5*$AB146</f>
        <v>#N/A</v>
      </c>
      <c r="CL146" s="70" t="e">
        <f aca="false">$CK$7*$J$3*$J$5*$AC146</f>
        <v>#N/A</v>
      </c>
      <c r="CM146" s="70" t="e">
        <f aca="false">$CM$7*$J$2*$J$5*$AB146</f>
        <v>#N/A</v>
      </c>
      <c r="CN146" s="70" t="e">
        <f aca="false">$CM$7*$J$3*$J$5*$AC146</f>
        <v>#N/A</v>
      </c>
      <c r="CO146" s="70" t="e">
        <f aca="false">$CO$7*$J$2*$J$5*$AB146</f>
        <v>#N/A</v>
      </c>
      <c r="CP146" s="70" t="e">
        <f aca="false">$CO$7*$J$3*$J$5*$AC146</f>
        <v>#N/A</v>
      </c>
      <c r="CQ146" s="70" t="e">
        <f aca="false">$CQ$7*$J$2*$J$5*$AB146</f>
        <v>#N/A</v>
      </c>
      <c r="CR146" s="70" t="e">
        <f aca="false">$CQ$7*$J$3*$J$5*$AC146</f>
        <v>#N/A</v>
      </c>
      <c r="CS146" s="70" t="e">
        <f aca="false">$CS$7*$J$2*$J$5*$AB146</f>
        <v>#N/A</v>
      </c>
      <c r="CT146" s="70" t="e">
        <f aca="false">$CS$7*$J$3*$J$5*$AC146</f>
        <v>#N/A</v>
      </c>
      <c r="CU146" s="70" t="e">
        <f aca="false">$CU$7*$J$2*$J$5*$AB146</f>
        <v>#N/A</v>
      </c>
      <c r="CV146" s="70" t="e">
        <f aca="false">$CU$7*$J$3*$J$5*$AC146</f>
        <v>#N/A</v>
      </c>
      <c r="CW146" s="70" t="e">
        <f aca="false">$CW$7*$J$2*$J$5*$AB146</f>
        <v>#N/A</v>
      </c>
      <c r="CX146" s="70" t="e">
        <f aca="false">$CW$7*$J$3*$J$5*$AC146</f>
        <v>#N/A</v>
      </c>
      <c r="CY146" s="70" t="e">
        <f aca="false">$CY$7*$J$2*$J$5*$AB146</f>
        <v>#N/A</v>
      </c>
      <c r="CZ146" s="70" t="e">
        <f aca="false">$CY$7*$J$3*$J$5*$AC146</f>
        <v>#N/A</v>
      </c>
      <c r="DA146" s="70" t="e">
        <f aca="false">$DA$7*$J$2*$J$5*$AB146</f>
        <v>#N/A</v>
      </c>
      <c r="DB146" s="70" t="e">
        <f aca="false">$DA$7*$J$3*$J$5*$AC146</f>
        <v>#N/A</v>
      </c>
      <c r="DC146" s="70"/>
      <c r="DD146" s="70"/>
      <c r="DE146" s="70" t="e">
        <f aca="false">$DF$7*$J$2*$J$5*$AB146</f>
        <v>#N/A</v>
      </c>
      <c r="DF146" s="70" t="e">
        <f aca="false">$DF$7*$J$3*$J$5*$AC146</f>
        <v>#N/A</v>
      </c>
      <c r="DG146" s="70" t="e">
        <f aca="false">$DG$7*$J$2*$J$5*$AB146</f>
        <v>#N/A</v>
      </c>
      <c r="DH146" s="70" t="e">
        <f aca="false">$DG$7*$J$3*$J$5*$AC146</f>
        <v>#N/A</v>
      </c>
      <c r="DI146" s="70" t="e">
        <f aca="false">$DI$7*$J$2*$J$5*$AB146</f>
        <v>#N/A</v>
      </c>
      <c r="DJ146" s="70" t="e">
        <f aca="false">$DI$7*$J$3*$J$5*$AC146</f>
        <v>#N/A</v>
      </c>
      <c r="DK146" s="70" t="e">
        <f aca="false">$DK$7*$J$2*$J$5*$AB146</f>
        <v>#N/A</v>
      </c>
      <c r="DL146" s="70" t="e">
        <f aca="false">$DK$7*$J$3*$J$5*$AC146</f>
        <v>#N/A</v>
      </c>
      <c r="DM146" s="70" t="e">
        <f aca="false">$DM$7*$J$2*$J$5*$AB146</f>
        <v>#N/A</v>
      </c>
      <c r="DN146" s="70" t="e">
        <f aca="false">$DM$7*$J$3*$J$5*$AC146</f>
        <v>#N/A</v>
      </c>
      <c r="DO146" s="70" t="e">
        <f aca="false">$DO$7*$J$2*$J$5*$AB146</f>
        <v>#N/A</v>
      </c>
      <c r="DP146" s="70" t="e">
        <f aca="false">$DO$7*$J$3*$J$5*$AC146</f>
        <v>#N/A</v>
      </c>
      <c r="DQ146" s="70" t="e">
        <f aca="false">$DQ$7*$J$2*$J$5*$AB146</f>
        <v>#N/A</v>
      </c>
      <c r="DR146" s="70" t="e">
        <f aca="false">$DQ$7*$J$3*$J$5*$AC146</f>
        <v>#N/A</v>
      </c>
      <c r="DS146" s="131" t="e">
        <f aca="false">SUM(CI146:CR146,CW146:CX146,DG146:DH146)</f>
        <v>#N/A</v>
      </c>
      <c r="DT146" s="25" t="e">
        <f aca="false">SUM(CI146:CZ146,DC146:DL146)</f>
        <v>#N/A</v>
      </c>
      <c r="DU146" s="131" t="e">
        <f aca="false">SUM(CI146:DR146)</f>
        <v>#N/A</v>
      </c>
      <c r="DZ146" s="70" t="e">
        <f aca="false">$DZ$7*$J$2*$J$5*$AB146</f>
        <v>#N/A</v>
      </c>
      <c r="EA146" s="70" t="e">
        <f aca="false">$DZ$7*$J$3*$J$5*$AC146</f>
        <v>#N/A</v>
      </c>
      <c r="EB146" s="70" t="e">
        <f aca="false">$EB$7*$J$2*$J$5*$AB146</f>
        <v>#N/A</v>
      </c>
      <c r="EC146" s="70" t="e">
        <f aca="false">$EB$7*$J$3*$J$5*$AC146</f>
        <v>#N/A</v>
      </c>
      <c r="ED146" s="70" t="e">
        <f aca="false">$ED$7*$J$2*$J$5*$AB146</f>
        <v>#N/A</v>
      </c>
      <c r="EE146" s="70" t="e">
        <f aca="false">$ED$7*$J$3*$J$5*$AC146</f>
        <v>#N/A</v>
      </c>
      <c r="EF146" s="70" t="e">
        <f aca="false">$EF$7*$J$2*$J$5*$AB146</f>
        <v>#N/A</v>
      </c>
      <c r="EG146" s="70" t="e">
        <f aca="false">$EF$7*$J$3*$J$5*$AC146</f>
        <v>#N/A</v>
      </c>
      <c r="EH146" s="70" t="e">
        <f aca="false">$EH$7*$J$2*$J$5*$AB146</f>
        <v>#N/A</v>
      </c>
      <c r="EI146" s="70" t="e">
        <f aca="false">$EH$7*$J$3*$J$5*$AC146</f>
        <v>#N/A</v>
      </c>
      <c r="EJ146" s="70" t="e">
        <f aca="false">$EJ$7*$J$2*$J$5*$AB146</f>
        <v>#N/A</v>
      </c>
      <c r="EK146" s="70" t="e">
        <f aca="false">$EJ$7*$J$3*$J$5*$AC146</f>
        <v>#N/A</v>
      </c>
      <c r="EL146" s="70" t="e">
        <f aca="false">$EL$7*$J$2*$J$5*$AB146</f>
        <v>#N/A</v>
      </c>
      <c r="EM146" s="70" t="e">
        <f aca="false">$EL$7*$J$3*$J$5*$AC146</f>
        <v>#N/A</v>
      </c>
      <c r="EN146" s="131" t="e">
        <f aca="false">SUM(EB146:EC146)</f>
        <v>#N/A</v>
      </c>
      <c r="EO146" s="25" t="e">
        <f aca="false">SUM(EB146:EE146,EJ146:EM146)</f>
        <v>#N/A</v>
      </c>
      <c r="EP146" s="25" t="e">
        <f aca="false">SUM(DZ146:EM146)</f>
        <v>#N/A</v>
      </c>
    </row>
    <row r="147" customFormat="false" ht="11.25" hidden="false" customHeight="false" outlineLevel="0" collapsed="false">
      <c r="A147" s="51" t="e">
        <f aca="false">VLOOKUP($D147,Curves!$A$2:$I$1700,9)</f>
        <v>#N/A</v>
      </c>
      <c r="B147" s="83" t="e">
        <f aca="false">(1+($A147/2))^(-2*($D147-$A$1)/365.25)</f>
        <v>#N/A</v>
      </c>
      <c r="C147" s="83" t="n">
        <f aca="false">D148-D147</f>
        <v>31</v>
      </c>
      <c r="D147" s="374" t="n">
        <v>41122</v>
      </c>
      <c r="E147" s="375" t="e">
        <f aca="false">VLOOKUP($D147,Curves!$A$2:$H$1700,2)*$B147</f>
        <v>#N/A</v>
      </c>
      <c r="F147" s="51" t="e">
        <f aca="false">VLOOKUP($D147,Curves!$A$2:$H$1700,3)*$B147</f>
        <v>#N/A</v>
      </c>
      <c r="G147" s="51" t="e">
        <f aca="false">VLOOKUP($D147,Curves!$A$2:$H$1700,7)*$B147</f>
        <v>#N/A</v>
      </c>
      <c r="H147" s="51" t="e">
        <f aca="false">VLOOKUP($D147,Curves!$A$2:$H$1700,5)*$B147</f>
        <v>#N/A</v>
      </c>
      <c r="I147" s="51" t="e">
        <f aca="false">VLOOKUP($D147,Curves!$A$2:$H$1700,4)*$B147</f>
        <v>#N/A</v>
      </c>
      <c r="J147" s="376" t="e">
        <f aca="false">VLOOKUP($D147,Curves!$A$2:$H$1700,8)*$B147</f>
        <v>#N/A</v>
      </c>
      <c r="K147" s="51" t="e">
        <f aca="false">($E147+$I147)*$J$5+$J$4</f>
        <v>#N/A</v>
      </c>
      <c r="L147" s="377" t="e">
        <f aca="false">VLOOKUP($D147,Curves!$N$2:$T$2600,2)*$B147</f>
        <v>#N/A</v>
      </c>
      <c r="M147" s="241" t="e">
        <f aca="false">VLOOKUP($D147,Curves!$N$2:$T$2600,3)*$B147</f>
        <v>#N/A</v>
      </c>
      <c r="N147" s="378" t="e">
        <f aca="false">IF($K147&lt;$L147,1,0)</f>
        <v>#N/A</v>
      </c>
      <c r="O147" s="379" t="e">
        <f aca="false">IF($K147&lt;$M147,1,0)</f>
        <v>#N/A</v>
      </c>
      <c r="P147" s="375" t="e">
        <f aca="false">($E147+J147)*$J$5+$J$4</f>
        <v>#N/A</v>
      </c>
      <c r="Q147" s="377" t="e">
        <f aca="false">VLOOKUP($D147,Curves!$N$2:$T$2600,4)*$B147</f>
        <v>#N/A</v>
      </c>
      <c r="R147" s="241" t="e">
        <f aca="false">VLOOKUP($D147,Curves!$N$2:$T$2600,5)*$B147</f>
        <v>#N/A</v>
      </c>
      <c r="S147" s="378" t="e">
        <f aca="false">IF($P147&lt;$Q147,1,0)</f>
        <v>#N/A</v>
      </c>
      <c r="T147" s="379" t="e">
        <f aca="false">IF($P147&lt;$R147,1,0)</f>
        <v>#N/A</v>
      </c>
      <c r="U147" s="380" t="e">
        <f aca="false">($E147+G147)*$J$5+$J$4</f>
        <v>#N/A</v>
      </c>
      <c r="V147" s="380" t="e">
        <f aca="false">($E147+H147)*$J$5+$J$4</f>
        <v>#N/A</v>
      </c>
      <c r="W147" s="380" t="e">
        <f aca="false">($E147+I147)*$J$5+$J$4</f>
        <v>#N/A</v>
      </c>
      <c r="X147" s="269" t="e">
        <f aca="false">VLOOKUP($D147,[5]CurveFetch!$D$8:$S$13000,16,0)*$B147</f>
        <v>#N/A</v>
      </c>
      <c r="Y147" s="241" t="e">
        <f aca="false">VLOOKUP($D147,Curves!$N$2:$T$2600,7)*$B147</f>
        <v>#N/A</v>
      </c>
      <c r="Z147" s="381" t="e">
        <f aca="false">IF($U147&lt;$X147,1,0)</f>
        <v>#N/A</v>
      </c>
      <c r="AA147" s="378" t="e">
        <f aca="false">IF($U147&lt;$Y147,1,0)</f>
        <v>#N/A</v>
      </c>
      <c r="AB147" s="378" t="e">
        <f aca="false">IF($V147&lt;$X147,1,0)</f>
        <v>#N/A</v>
      </c>
      <c r="AC147" s="378" t="e">
        <f aca="false">IF($V147&lt;$X147,1,0)</f>
        <v>#N/A</v>
      </c>
      <c r="AD147" s="378" t="e">
        <f aca="false">IF($W147&lt;$X147,1,0)</f>
        <v>#N/A</v>
      </c>
      <c r="AE147" s="379" t="e">
        <f aca="false">IF($W147&lt;$Y147,1,0)</f>
        <v>#N/A</v>
      </c>
      <c r="AF147" s="70" t="e">
        <f aca="false">$AF$7*$J$2*$J$5*$N147</f>
        <v>#N/A</v>
      </c>
      <c r="AG147" s="70" t="e">
        <f aca="false">$AF$7*$J$2*$J$5*$O147</f>
        <v>#N/A</v>
      </c>
      <c r="AH147" s="70" t="e">
        <f aca="false">$AH$7*$J$2*$J$5*$N147</f>
        <v>#N/A</v>
      </c>
      <c r="AI147" s="70" t="e">
        <f aca="false">$AH$7*$J$2*$J$5*$O147</f>
        <v>#N/A</v>
      </c>
      <c r="AJ147" s="70" t="e">
        <f aca="false">$AJ$7*$J$2*$J$5*$N147</f>
        <v>#N/A</v>
      </c>
      <c r="AK147" s="70" t="e">
        <f aca="false">$AJ$7*$J$2*$J$5*$O147</f>
        <v>#N/A</v>
      </c>
      <c r="AL147" s="70" t="e">
        <f aca="false">$AL$7*$J$2*$J$5*$N147</f>
        <v>#N/A</v>
      </c>
      <c r="AM147" s="70" t="e">
        <f aca="false">$AL$7*$J$3*$J$5*$O147</f>
        <v>#N/A</v>
      </c>
      <c r="AN147" s="70" t="e">
        <f aca="false">$AN$7*$J$2*$J$5*$N147</f>
        <v>#N/A</v>
      </c>
      <c r="AO147" s="70" t="e">
        <f aca="false">$AN$7*$J$3*$J$5*$O147</f>
        <v>#N/A</v>
      </c>
      <c r="AP147" s="70" t="e">
        <f aca="false">$AP$7*$J$2*$J$5*$N147</f>
        <v>#N/A</v>
      </c>
      <c r="AQ147" s="70" t="e">
        <f aca="false">$AN$7*$J$3*$J$5*$O147</f>
        <v>#N/A</v>
      </c>
      <c r="AR147" s="70" t="e">
        <f aca="false">$AR$7*$J$2*$J$5*$N147</f>
        <v>#N/A</v>
      </c>
      <c r="AS147" s="70" t="e">
        <f aca="false">$AR$7*$J$3*$J$5*$O147</f>
        <v>#N/A</v>
      </c>
      <c r="AT147" s="70" t="e">
        <f aca="false">$AT$7*$J$2*$J$5*$N147</f>
        <v>#N/A</v>
      </c>
      <c r="AU147" s="70" t="e">
        <f aca="false">$AT$7*$J$3*$J$5*$O147</f>
        <v>#N/A</v>
      </c>
      <c r="AV147" s="131" t="e">
        <f aca="false">SUM(AF147:AG147,AL147:AM147,AP147:AQ147)</f>
        <v>#N/A</v>
      </c>
      <c r="AW147" s="158" t="e">
        <f aca="false">SUM(AF147:AM147,AP147:AU147)</f>
        <v>#N/A</v>
      </c>
      <c r="AX147" s="131" t="e">
        <f aca="false">SUM(AF147:AU147)</f>
        <v>#N/A</v>
      </c>
      <c r="AY147" s="70" t="e">
        <f aca="false">$AY$7*$J$2*$J$5*$S147</f>
        <v>#N/A</v>
      </c>
      <c r="AZ147" s="70" t="e">
        <f aca="false">$AY$7*$J$3*$J$5*$T147</f>
        <v>#N/A</v>
      </c>
      <c r="BA147" s="70" t="e">
        <f aca="false">$BA$7*$J$2*$J$5*$S147</f>
        <v>#N/A</v>
      </c>
      <c r="BB147" s="70" t="e">
        <f aca="false">$BA$7*$J$3*$J$5*$T147</f>
        <v>#N/A</v>
      </c>
      <c r="BC147" s="70" t="e">
        <f aca="false">$BC$7*$J$2*$J$5*$S147</f>
        <v>#N/A</v>
      </c>
      <c r="BD147" s="70" t="e">
        <f aca="false">$BC$7*$J$3*$J$5*$T147</f>
        <v>#N/A</v>
      </c>
      <c r="BE147" s="70" t="e">
        <f aca="false">$BE$7*$J$2*$J$5*$S147</f>
        <v>#N/A</v>
      </c>
      <c r="BF147" s="70" t="e">
        <f aca="false">$BE$7*$J$3*$J$5*$T147</f>
        <v>#N/A</v>
      </c>
      <c r="BG147" s="70" t="e">
        <f aca="false">$BG$7*$J$2*$J$5*$S147</f>
        <v>#N/A</v>
      </c>
      <c r="BH147" s="70" t="e">
        <f aca="false">$BG$7*$J$3*$J$5*$T147</f>
        <v>#N/A</v>
      </c>
      <c r="BI147" s="70" t="e">
        <f aca="false">$BI$7*$J$2*$J$5*$S147</f>
        <v>#N/A</v>
      </c>
      <c r="BJ147" s="70" t="e">
        <f aca="false">$BI$7*$J$3*$J$5*$T147</f>
        <v>#N/A</v>
      </c>
      <c r="BK147" s="70" t="e">
        <f aca="false">$BK$7*$J$2*$J$5*$S147</f>
        <v>#N/A</v>
      </c>
      <c r="BL147" s="70" t="e">
        <f aca="false">$BK$7*$J$3*$J$5*$T147</f>
        <v>#N/A</v>
      </c>
      <c r="BM147" s="70" t="e">
        <f aca="false">$BM$7*$J$2*$J$5*$S147</f>
        <v>#N/A</v>
      </c>
      <c r="BN147" s="70" t="e">
        <f aca="false">$BM$7*$J$3*$J$5*$T147</f>
        <v>#N/A</v>
      </c>
      <c r="BO147" s="70" t="e">
        <f aca="false">$BO$7*$J$2*$J$5*$S147</f>
        <v>#N/A</v>
      </c>
      <c r="BP147" s="70" t="e">
        <f aca="false">$BO$7*$J$3*$J$5*$T147</f>
        <v>#N/A</v>
      </c>
      <c r="BQ147" s="70" t="e">
        <f aca="false">$BQ$7*$J$2*$J$5*$S147</f>
        <v>#N/A</v>
      </c>
      <c r="BR147" s="70" t="e">
        <f aca="false">$BQ$7*$J$3*$J$5*$T147</f>
        <v>#N/A</v>
      </c>
      <c r="BS147" s="70" t="e">
        <f aca="false">$BS$7*$J$2*$J$5*$S147</f>
        <v>#N/A</v>
      </c>
      <c r="BT147" s="70" t="e">
        <f aca="false">$BS$7*$J$3*$J$5*$T147</f>
        <v>#N/A</v>
      </c>
      <c r="BU147" s="70" t="e">
        <f aca="false">$BU$7*$J$2*$J$5*$S147</f>
        <v>#N/A</v>
      </c>
      <c r="BV147" s="70" t="e">
        <f aca="false">$BU$7*$J$3*$J$5*$T147</f>
        <v>#N/A</v>
      </c>
      <c r="BW147" s="382" t="e">
        <f aca="false">SUM(AY147:BF147,BI147:BL147)</f>
        <v>#N/A</v>
      </c>
      <c r="BX147" s="383" t="e">
        <f aca="false">SUM(AY147:BF147,BI147:BL147,BS147:BV147)</f>
        <v>#N/A</v>
      </c>
      <c r="BY147" s="25" t="e">
        <f aca="false">SUM(AY147:BV147)</f>
        <v>#N/A</v>
      </c>
      <c r="BZ147" s="70" t="e">
        <f aca="false">$BZ$7*$J$2*$J$5*$N147</f>
        <v>#N/A</v>
      </c>
      <c r="CA147" s="70" t="e">
        <f aca="false">$BZ$7*$J$3*$J$5*$O147</f>
        <v>#N/A</v>
      </c>
      <c r="CB147" s="70" t="e">
        <f aca="false">$CB$7*$J$2*$J$5*$N147</f>
        <v>#N/A</v>
      </c>
      <c r="CC147" s="70" t="e">
        <f aca="false">$CB$7*$J$3*$J$5*$O147</f>
        <v>#N/A</v>
      </c>
      <c r="CD147" s="70" t="e">
        <f aca="false">$CD$7*$J$2*$J$5*$N147</f>
        <v>#N/A</v>
      </c>
      <c r="CE147" s="70" t="e">
        <f aca="false">$CD$7*$J$3*$J$5*$O147</f>
        <v>#N/A</v>
      </c>
      <c r="CF147" s="131" t="e">
        <f aca="false">SUM(BZ147:CA147)</f>
        <v>#N/A</v>
      </c>
      <c r="CG147" s="383" t="e">
        <f aca="false">SUM(BZ147:CC147)</f>
        <v>#N/A</v>
      </c>
      <c r="CH147" s="131" t="e">
        <f aca="false">SUM(BZ147:CE147)</f>
        <v>#N/A</v>
      </c>
      <c r="CI147" s="70" t="e">
        <f aca="false">$CI$7*$J$2*$J$5*$AB147</f>
        <v>#N/A</v>
      </c>
      <c r="CJ147" s="70" t="e">
        <f aca="false">$CI$7*$J$3*$J$5*$AC147</f>
        <v>#N/A</v>
      </c>
      <c r="CK147" s="70" t="e">
        <f aca="false">$CK$7*$J$2*$J$5*$AB147</f>
        <v>#N/A</v>
      </c>
      <c r="CL147" s="70" t="e">
        <f aca="false">$CK$7*$J$3*$J$5*$AC147</f>
        <v>#N/A</v>
      </c>
      <c r="CM147" s="70" t="e">
        <f aca="false">$CM$7*$J$2*$J$5*$AB147</f>
        <v>#N/A</v>
      </c>
      <c r="CN147" s="70" t="e">
        <f aca="false">$CM$7*$J$3*$J$5*$AC147</f>
        <v>#N/A</v>
      </c>
      <c r="CO147" s="70" t="e">
        <f aca="false">$CO$7*$J$2*$J$5*$AB147</f>
        <v>#N/A</v>
      </c>
      <c r="CP147" s="70" t="e">
        <f aca="false">$CO$7*$J$3*$J$5*$AC147</f>
        <v>#N/A</v>
      </c>
      <c r="CQ147" s="70" t="e">
        <f aca="false">$CQ$7*$J$2*$J$5*$AB147</f>
        <v>#N/A</v>
      </c>
      <c r="CR147" s="70" t="e">
        <f aca="false">$CQ$7*$J$3*$J$5*$AC147</f>
        <v>#N/A</v>
      </c>
      <c r="CS147" s="70" t="e">
        <f aca="false">$CS$7*$J$2*$J$5*$AB147</f>
        <v>#N/A</v>
      </c>
      <c r="CT147" s="70" t="e">
        <f aca="false">$CS$7*$J$3*$J$5*$AC147</f>
        <v>#N/A</v>
      </c>
      <c r="CU147" s="70" t="e">
        <f aca="false">$CU$7*$J$2*$J$5*$AB147</f>
        <v>#N/A</v>
      </c>
      <c r="CV147" s="70" t="e">
        <f aca="false">$CU$7*$J$3*$J$5*$AC147</f>
        <v>#N/A</v>
      </c>
      <c r="CW147" s="70" t="e">
        <f aca="false">$CW$7*$J$2*$J$5*$AB147</f>
        <v>#N/A</v>
      </c>
      <c r="CX147" s="70" t="e">
        <f aca="false">$CW$7*$J$3*$J$5*$AC147</f>
        <v>#N/A</v>
      </c>
      <c r="CY147" s="70" t="e">
        <f aca="false">$CY$7*$J$2*$J$5*$AB147</f>
        <v>#N/A</v>
      </c>
      <c r="CZ147" s="70" t="e">
        <f aca="false">$CY$7*$J$3*$J$5*$AC147</f>
        <v>#N/A</v>
      </c>
      <c r="DA147" s="70" t="e">
        <f aca="false">$DA$7*$J$2*$J$5*$AB147</f>
        <v>#N/A</v>
      </c>
      <c r="DB147" s="70" t="e">
        <f aca="false">$DA$7*$J$3*$J$5*$AC147</f>
        <v>#N/A</v>
      </c>
      <c r="DC147" s="70"/>
      <c r="DD147" s="70"/>
      <c r="DE147" s="70" t="e">
        <f aca="false">$DF$7*$J$2*$J$5*$AB147</f>
        <v>#N/A</v>
      </c>
      <c r="DF147" s="70" t="e">
        <f aca="false">$DF$7*$J$3*$J$5*$AC147</f>
        <v>#N/A</v>
      </c>
      <c r="DG147" s="70" t="e">
        <f aca="false">$DG$7*$J$2*$J$5*$AB147</f>
        <v>#N/A</v>
      </c>
      <c r="DH147" s="70" t="e">
        <f aca="false">$DG$7*$J$3*$J$5*$AC147</f>
        <v>#N/A</v>
      </c>
      <c r="DI147" s="70" t="e">
        <f aca="false">$DI$7*$J$2*$J$5*$AB147</f>
        <v>#N/A</v>
      </c>
      <c r="DJ147" s="70" t="e">
        <f aca="false">$DI$7*$J$3*$J$5*$AC147</f>
        <v>#N/A</v>
      </c>
      <c r="DK147" s="70" t="e">
        <f aca="false">$DK$7*$J$2*$J$5*$AB147</f>
        <v>#N/A</v>
      </c>
      <c r="DL147" s="70" t="e">
        <f aca="false">$DK$7*$J$3*$J$5*$AC147</f>
        <v>#N/A</v>
      </c>
      <c r="DM147" s="70" t="e">
        <f aca="false">$DM$7*$J$2*$J$5*$AB147</f>
        <v>#N/A</v>
      </c>
      <c r="DN147" s="70" t="e">
        <f aca="false">$DM$7*$J$3*$J$5*$AC147</f>
        <v>#N/A</v>
      </c>
      <c r="DO147" s="70" t="e">
        <f aca="false">$DO$7*$J$2*$J$5*$AB147</f>
        <v>#N/A</v>
      </c>
      <c r="DP147" s="70" t="e">
        <f aca="false">$DO$7*$J$3*$J$5*$AC147</f>
        <v>#N/A</v>
      </c>
      <c r="DQ147" s="70" t="e">
        <f aca="false">$DQ$7*$J$2*$J$5*$AB147</f>
        <v>#N/A</v>
      </c>
      <c r="DR147" s="70" t="e">
        <f aca="false">$DQ$7*$J$3*$J$5*$AC147</f>
        <v>#N/A</v>
      </c>
      <c r="DS147" s="131" t="e">
        <f aca="false">SUM(CI147:CR147,CW147:CX147,DG147:DH147)</f>
        <v>#N/A</v>
      </c>
      <c r="DT147" s="25" t="e">
        <f aca="false">SUM(CI147:CZ147,DC147:DL147)</f>
        <v>#N/A</v>
      </c>
      <c r="DU147" s="131" t="e">
        <f aca="false">SUM(CI147:DR147)</f>
        <v>#N/A</v>
      </c>
      <c r="DZ147" s="70" t="e">
        <f aca="false">$DZ$7*$J$2*$J$5*$AB147</f>
        <v>#N/A</v>
      </c>
      <c r="EA147" s="70" t="e">
        <f aca="false">$DZ$7*$J$3*$J$5*$AC147</f>
        <v>#N/A</v>
      </c>
      <c r="EB147" s="70" t="e">
        <f aca="false">$EB$7*$J$2*$J$5*$AB147</f>
        <v>#N/A</v>
      </c>
      <c r="EC147" s="70" t="e">
        <f aca="false">$EB$7*$J$3*$J$5*$AC147</f>
        <v>#N/A</v>
      </c>
      <c r="ED147" s="70" t="e">
        <f aca="false">$ED$7*$J$2*$J$5*$AB147</f>
        <v>#N/A</v>
      </c>
      <c r="EE147" s="70" t="e">
        <f aca="false">$ED$7*$J$3*$J$5*$AC147</f>
        <v>#N/A</v>
      </c>
      <c r="EF147" s="70" t="e">
        <f aca="false">$EF$7*$J$2*$J$5*$AB147</f>
        <v>#N/A</v>
      </c>
      <c r="EG147" s="70" t="e">
        <f aca="false">$EF$7*$J$3*$J$5*$AC147</f>
        <v>#N/A</v>
      </c>
      <c r="EH147" s="70" t="e">
        <f aca="false">$EH$7*$J$2*$J$5*$AB147</f>
        <v>#N/A</v>
      </c>
      <c r="EI147" s="70" t="e">
        <f aca="false">$EH$7*$J$3*$J$5*$AC147</f>
        <v>#N/A</v>
      </c>
      <c r="EJ147" s="70" t="e">
        <f aca="false">$EJ$7*$J$2*$J$5*$AB147</f>
        <v>#N/A</v>
      </c>
      <c r="EK147" s="70" t="e">
        <f aca="false">$EJ$7*$J$3*$J$5*$AC147</f>
        <v>#N/A</v>
      </c>
      <c r="EL147" s="70" t="e">
        <f aca="false">$EL$7*$J$2*$J$5*$AB147</f>
        <v>#N/A</v>
      </c>
      <c r="EM147" s="70" t="e">
        <f aca="false">$EL$7*$J$3*$J$5*$AC147</f>
        <v>#N/A</v>
      </c>
      <c r="EN147" s="131" t="e">
        <f aca="false">SUM(EB147:EC147)</f>
        <v>#N/A</v>
      </c>
      <c r="EO147" s="25" t="e">
        <f aca="false">SUM(EB147:EE147,EJ147:EM147)</f>
        <v>#N/A</v>
      </c>
      <c r="EP147" s="25" t="e">
        <f aca="false">SUM(DZ147:EM147)</f>
        <v>#N/A</v>
      </c>
    </row>
    <row r="148" customFormat="false" ht="11.25" hidden="false" customHeight="false" outlineLevel="0" collapsed="false">
      <c r="A148" s="51" t="e">
        <f aca="false">VLOOKUP($D148,Curves!$A$2:$I$1700,9)</f>
        <v>#N/A</v>
      </c>
      <c r="B148" s="83" t="e">
        <f aca="false">(1+($A148/2))^(-2*($D148-$A$1)/365.25)</f>
        <v>#N/A</v>
      </c>
      <c r="C148" s="83" t="n">
        <f aca="false">D149-D148</f>
        <v>30</v>
      </c>
      <c r="D148" s="374" t="n">
        <v>41153</v>
      </c>
      <c r="E148" s="375" t="e">
        <f aca="false">VLOOKUP($D148,Curves!$A$2:$H$1700,2)*$B148</f>
        <v>#N/A</v>
      </c>
      <c r="F148" s="51" t="e">
        <f aca="false">VLOOKUP($D148,Curves!$A$2:$H$1700,3)*$B148</f>
        <v>#N/A</v>
      </c>
      <c r="G148" s="51" t="e">
        <f aca="false">VLOOKUP($D148,Curves!$A$2:$H$1700,7)*$B148</f>
        <v>#N/A</v>
      </c>
      <c r="H148" s="51" t="e">
        <f aca="false">VLOOKUP($D148,Curves!$A$2:$H$1700,5)*$B148</f>
        <v>#N/A</v>
      </c>
      <c r="I148" s="51" t="e">
        <f aca="false">VLOOKUP($D148,Curves!$A$2:$H$1700,4)*$B148</f>
        <v>#N/A</v>
      </c>
      <c r="J148" s="376" t="e">
        <f aca="false">VLOOKUP($D148,Curves!$A$2:$H$1700,8)*$B148</f>
        <v>#N/A</v>
      </c>
      <c r="K148" s="51" t="e">
        <f aca="false">($E148+$I148)*$J$5+$J$4</f>
        <v>#N/A</v>
      </c>
      <c r="L148" s="377" t="e">
        <f aca="false">VLOOKUP($D148,Curves!$N$2:$T$2600,2)*$B148</f>
        <v>#N/A</v>
      </c>
      <c r="M148" s="241" t="e">
        <f aca="false">VLOOKUP($D148,Curves!$N$2:$T$2600,3)*$B148</f>
        <v>#N/A</v>
      </c>
      <c r="N148" s="378" t="e">
        <f aca="false">IF($K148&lt;$L148,1,0)</f>
        <v>#N/A</v>
      </c>
      <c r="O148" s="379" t="e">
        <f aca="false">IF($K148&lt;$M148,1,0)</f>
        <v>#N/A</v>
      </c>
      <c r="P148" s="375" t="e">
        <f aca="false">($E148+J148)*$J$5+$J$4</f>
        <v>#N/A</v>
      </c>
      <c r="Q148" s="377" t="e">
        <f aca="false">VLOOKUP($D148,Curves!$N$2:$T$2600,4)*$B148</f>
        <v>#N/A</v>
      </c>
      <c r="R148" s="241" t="e">
        <f aca="false">VLOOKUP($D148,Curves!$N$2:$T$2600,5)*$B148</f>
        <v>#N/A</v>
      </c>
      <c r="S148" s="378" t="e">
        <f aca="false">IF($P148&lt;$Q148,1,0)</f>
        <v>#N/A</v>
      </c>
      <c r="T148" s="379" t="e">
        <f aca="false">IF($P148&lt;$R148,1,0)</f>
        <v>#N/A</v>
      </c>
      <c r="U148" s="380" t="e">
        <f aca="false">($E148+G148)*$J$5+$J$4</f>
        <v>#N/A</v>
      </c>
      <c r="V148" s="380" t="e">
        <f aca="false">($E148+H148)*$J$5+$J$4</f>
        <v>#N/A</v>
      </c>
      <c r="W148" s="380" t="e">
        <f aca="false">($E148+I148)*$J$5+$J$4</f>
        <v>#N/A</v>
      </c>
      <c r="X148" s="269" t="e">
        <f aca="false">VLOOKUP($D148,[5]CurveFetch!$D$8:$S$13000,16,0)*$B148</f>
        <v>#N/A</v>
      </c>
      <c r="Y148" s="241" t="e">
        <f aca="false">VLOOKUP($D148,Curves!$N$2:$T$2600,7)*$B148</f>
        <v>#N/A</v>
      </c>
      <c r="Z148" s="381" t="e">
        <f aca="false">IF($U148&lt;$X148,1,0)</f>
        <v>#N/A</v>
      </c>
      <c r="AA148" s="378" t="e">
        <f aca="false">IF($U148&lt;$Y148,1,0)</f>
        <v>#N/A</v>
      </c>
      <c r="AB148" s="378" t="e">
        <f aca="false">IF($V148&lt;$X148,1,0)</f>
        <v>#N/A</v>
      </c>
      <c r="AC148" s="378" t="e">
        <f aca="false">IF($V148&lt;$X148,1,0)</f>
        <v>#N/A</v>
      </c>
      <c r="AD148" s="378" t="e">
        <f aca="false">IF($W148&lt;$X148,1,0)</f>
        <v>#N/A</v>
      </c>
      <c r="AE148" s="379" t="e">
        <f aca="false">IF($W148&lt;$Y148,1,0)</f>
        <v>#N/A</v>
      </c>
      <c r="AF148" s="70" t="e">
        <f aca="false">$AF$7*$J$2*$J$5*$N148</f>
        <v>#N/A</v>
      </c>
      <c r="AG148" s="70" t="e">
        <f aca="false">$AF$7*$J$2*$J$5*$O148</f>
        <v>#N/A</v>
      </c>
      <c r="AH148" s="70" t="e">
        <f aca="false">$AH$7*$J$2*$J$5*$N148</f>
        <v>#N/A</v>
      </c>
      <c r="AI148" s="70" t="e">
        <f aca="false">$AH$7*$J$2*$J$5*$O148</f>
        <v>#N/A</v>
      </c>
      <c r="AJ148" s="70" t="e">
        <f aca="false">$AJ$7*$J$2*$J$5*$N148</f>
        <v>#N/A</v>
      </c>
      <c r="AK148" s="70" t="e">
        <f aca="false">$AJ$7*$J$2*$J$5*$O148</f>
        <v>#N/A</v>
      </c>
      <c r="AL148" s="70" t="e">
        <f aca="false">$AL$7*$J$2*$J$5*$N148</f>
        <v>#N/A</v>
      </c>
      <c r="AM148" s="70" t="e">
        <f aca="false">$AL$7*$J$3*$J$5*$O148</f>
        <v>#N/A</v>
      </c>
      <c r="AN148" s="70" t="e">
        <f aca="false">$AN$7*$J$2*$J$5*$N148</f>
        <v>#N/A</v>
      </c>
      <c r="AO148" s="70" t="e">
        <f aca="false">$AN$7*$J$3*$J$5*$O148</f>
        <v>#N/A</v>
      </c>
      <c r="AP148" s="70" t="e">
        <f aca="false">$AP$7*$J$2*$J$5*$N148</f>
        <v>#N/A</v>
      </c>
      <c r="AQ148" s="70" t="e">
        <f aca="false">$AN$7*$J$3*$J$5*$O148</f>
        <v>#N/A</v>
      </c>
      <c r="AR148" s="70" t="e">
        <f aca="false">$AR$7*$J$2*$J$5*$N148</f>
        <v>#N/A</v>
      </c>
      <c r="AS148" s="70" t="e">
        <f aca="false">$AR$7*$J$3*$J$5*$O148</f>
        <v>#N/A</v>
      </c>
      <c r="AT148" s="70" t="e">
        <f aca="false">$AT$7*$J$2*$J$5*$N148</f>
        <v>#N/A</v>
      </c>
      <c r="AU148" s="70" t="e">
        <f aca="false">$AT$7*$J$3*$J$5*$O148</f>
        <v>#N/A</v>
      </c>
      <c r="AV148" s="131" t="e">
        <f aca="false">SUM(AF148:AG148,AL148:AM148,AP148:AQ148)</f>
        <v>#N/A</v>
      </c>
      <c r="AW148" s="158" t="e">
        <f aca="false">SUM(AF148:AM148,AP148:AU148)</f>
        <v>#N/A</v>
      </c>
      <c r="AX148" s="131" t="e">
        <f aca="false">SUM(AF148:AU148)</f>
        <v>#N/A</v>
      </c>
      <c r="AY148" s="70" t="e">
        <f aca="false">$AY$7*$J$2*$J$5*$S148</f>
        <v>#N/A</v>
      </c>
      <c r="AZ148" s="70" t="e">
        <f aca="false">$AY$7*$J$3*$J$5*$T148</f>
        <v>#N/A</v>
      </c>
      <c r="BA148" s="70" t="e">
        <f aca="false">$BA$7*$J$2*$J$5*$S148</f>
        <v>#N/A</v>
      </c>
      <c r="BB148" s="70" t="e">
        <f aca="false">$BA$7*$J$3*$J$5*$T148</f>
        <v>#N/A</v>
      </c>
      <c r="BC148" s="70" t="e">
        <f aca="false">$BC$7*$J$2*$J$5*$S148</f>
        <v>#N/A</v>
      </c>
      <c r="BD148" s="70" t="e">
        <f aca="false">$BC$7*$J$3*$J$5*$T148</f>
        <v>#N/A</v>
      </c>
      <c r="BE148" s="70" t="e">
        <f aca="false">$BE$7*$J$2*$J$5*$S148</f>
        <v>#N/A</v>
      </c>
      <c r="BF148" s="70" t="e">
        <f aca="false">$BE$7*$J$3*$J$5*$T148</f>
        <v>#N/A</v>
      </c>
      <c r="BG148" s="70" t="e">
        <f aca="false">$BG$7*$J$2*$J$5*$S148</f>
        <v>#N/A</v>
      </c>
      <c r="BH148" s="70" t="e">
        <f aca="false">$BG$7*$J$3*$J$5*$T148</f>
        <v>#N/A</v>
      </c>
      <c r="BI148" s="70" t="e">
        <f aca="false">$BI$7*$J$2*$J$5*$S148</f>
        <v>#N/A</v>
      </c>
      <c r="BJ148" s="70" t="e">
        <f aca="false">$BI$7*$J$3*$J$5*$T148</f>
        <v>#N/A</v>
      </c>
      <c r="BK148" s="70" t="e">
        <f aca="false">$BK$7*$J$2*$J$5*$S148</f>
        <v>#N/A</v>
      </c>
      <c r="BL148" s="70" t="e">
        <f aca="false">$BK$7*$J$3*$J$5*$T148</f>
        <v>#N/A</v>
      </c>
      <c r="BM148" s="70" t="e">
        <f aca="false">$BM$7*$J$2*$J$5*$S148</f>
        <v>#N/A</v>
      </c>
      <c r="BN148" s="70" t="e">
        <f aca="false">$BM$7*$J$3*$J$5*$T148</f>
        <v>#N/A</v>
      </c>
      <c r="BO148" s="70" t="e">
        <f aca="false">$BO$7*$J$2*$J$5*$S148</f>
        <v>#N/A</v>
      </c>
      <c r="BP148" s="70" t="e">
        <f aca="false">$BO$7*$J$3*$J$5*$T148</f>
        <v>#N/A</v>
      </c>
      <c r="BQ148" s="70" t="e">
        <f aca="false">$BQ$7*$J$2*$J$5*$S148</f>
        <v>#N/A</v>
      </c>
      <c r="BR148" s="70" t="e">
        <f aca="false">$BQ$7*$J$3*$J$5*$T148</f>
        <v>#N/A</v>
      </c>
      <c r="BS148" s="70" t="e">
        <f aca="false">$BS$7*$J$2*$J$5*$S148</f>
        <v>#N/A</v>
      </c>
      <c r="BT148" s="70" t="e">
        <f aca="false">$BS$7*$J$3*$J$5*$T148</f>
        <v>#N/A</v>
      </c>
      <c r="BU148" s="70" t="e">
        <f aca="false">$BU$7*$J$2*$J$5*$S148</f>
        <v>#N/A</v>
      </c>
      <c r="BV148" s="70" t="e">
        <f aca="false">$BU$7*$J$3*$J$5*$T148</f>
        <v>#N/A</v>
      </c>
      <c r="BW148" s="382" t="e">
        <f aca="false">SUM(AY148:BF148,BI148:BL148)</f>
        <v>#N/A</v>
      </c>
      <c r="BX148" s="383" t="e">
        <f aca="false">SUM(AY148:BF148,BI148:BL148,BS148:BV148)</f>
        <v>#N/A</v>
      </c>
      <c r="BY148" s="25" t="e">
        <f aca="false">SUM(AY148:BV148)</f>
        <v>#N/A</v>
      </c>
      <c r="BZ148" s="70" t="e">
        <f aca="false">$BZ$7*$J$2*$J$5*$N148</f>
        <v>#N/A</v>
      </c>
      <c r="CA148" s="70" t="e">
        <f aca="false">$BZ$7*$J$3*$J$5*$O148</f>
        <v>#N/A</v>
      </c>
      <c r="CB148" s="70" t="e">
        <f aca="false">$CB$7*$J$2*$J$5*$N148</f>
        <v>#N/A</v>
      </c>
      <c r="CC148" s="70" t="e">
        <f aca="false">$CB$7*$J$3*$J$5*$O148</f>
        <v>#N/A</v>
      </c>
      <c r="CD148" s="70" t="e">
        <f aca="false">$CD$7*$J$2*$J$5*$N148</f>
        <v>#N/A</v>
      </c>
      <c r="CE148" s="70" t="e">
        <f aca="false">$CD$7*$J$3*$J$5*$O148</f>
        <v>#N/A</v>
      </c>
      <c r="CF148" s="131" t="e">
        <f aca="false">SUM(BZ148:CA148)</f>
        <v>#N/A</v>
      </c>
      <c r="CG148" s="383" t="e">
        <f aca="false">SUM(BZ148:CC148)</f>
        <v>#N/A</v>
      </c>
      <c r="CH148" s="131" t="e">
        <f aca="false">SUM(BZ148:CE148)</f>
        <v>#N/A</v>
      </c>
      <c r="CI148" s="70" t="e">
        <f aca="false">$CI$7*$J$2*$J$5*$AB148</f>
        <v>#N/A</v>
      </c>
      <c r="CJ148" s="70" t="e">
        <f aca="false">$CI$7*$J$3*$J$5*$AC148</f>
        <v>#N/A</v>
      </c>
      <c r="CK148" s="70" t="e">
        <f aca="false">$CK$7*$J$2*$J$5*$AB148</f>
        <v>#N/A</v>
      </c>
      <c r="CL148" s="70" t="e">
        <f aca="false">$CK$7*$J$3*$J$5*$AC148</f>
        <v>#N/A</v>
      </c>
      <c r="CM148" s="70" t="e">
        <f aca="false">$CM$7*$J$2*$J$5*$AB148</f>
        <v>#N/A</v>
      </c>
      <c r="CN148" s="70" t="e">
        <f aca="false">$CM$7*$J$3*$J$5*$AC148</f>
        <v>#N/A</v>
      </c>
      <c r="CO148" s="70" t="e">
        <f aca="false">$CO$7*$J$2*$J$5*$AB148</f>
        <v>#N/A</v>
      </c>
      <c r="CP148" s="70" t="e">
        <f aca="false">$CO$7*$J$3*$J$5*$AC148</f>
        <v>#N/A</v>
      </c>
      <c r="CQ148" s="70" t="e">
        <f aca="false">$CQ$7*$J$2*$J$5*$AB148</f>
        <v>#N/A</v>
      </c>
      <c r="CR148" s="70" t="e">
        <f aca="false">$CQ$7*$J$3*$J$5*$AC148</f>
        <v>#N/A</v>
      </c>
      <c r="CS148" s="70" t="e">
        <f aca="false">$CS$7*$J$2*$J$5*$AB148</f>
        <v>#N/A</v>
      </c>
      <c r="CT148" s="70" t="e">
        <f aca="false">$CS$7*$J$3*$J$5*$AC148</f>
        <v>#N/A</v>
      </c>
      <c r="CU148" s="70" t="e">
        <f aca="false">$CU$7*$J$2*$J$5*$AB148</f>
        <v>#N/A</v>
      </c>
      <c r="CV148" s="70" t="e">
        <f aca="false">$CU$7*$J$3*$J$5*$AC148</f>
        <v>#N/A</v>
      </c>
      <c r="CW148" s="70" t="e">
        <f aca="false">$CW$7*$J$2*$J$5*$AB148</f>
        <v>#N/A</v>
      </c>
      <c r="CX148" s="70" t="e">
        <f aca="false">$CW$7*$J$3*$J$5*$AC148</f>
        <v>#N/A</v>
      </c>
      <c r="CY148" s="70" t="e">
        <f aca="false">$CY$7*$J$2*$J$5*$AB148</f>
        <v>#N/A</v>
      </c>
      <c r="CZ148" s="70" t="e">
        <f aca="false">$CY$7*$J$3*$J$5*$AC148</f>
        <v>#N/A</v>
      </c>
      <c r="DA148" s="70" t="e">
        <f aca="false">$DA$7*$J$2*$J$5*$AB148</f>
        <v>#N/A</v>
      </c>
      <c r="DB148" s="70" t="e">
        <f aca="false">$DA$7*$J$3*$J$5*$AC148</f>
        <v>#N/A</v>
      </c>
      <c r="DC148" s="70"/>
      <c r="DD148" s="70"/>
      <c r="DE148" s="70" t="e">
        <f aca="false">$DF$7*$J$2*$J$5*$AB148</f>
        <v>#N/A</v>
      </c>
      <c r="DF148" s="70" t="e">
        <f aca="false">$DF$7*$J$3*$J$5*$AC148</f>
        <v>#N/A</v>
      </c>
      <c r="DG148" s="70" t="e">
        <f aca="false">$DG$7*$J$2*$J$5*$AB148</f>
        <v>#N/A</v>
      </c>
      <c r="DH148" s="70" t="e">
        <f aca="false">$DG$7*$J$3*$J$5*$AC148</f>
        <v>#N/A</v>
      </c>
      <c r="DI148" s="70" t="e">
        <f aca="false">$DI$7*$J$2*$J$5*$AB148</f>
        <v>#N/A</v>
      </c>
      <c r="DJ148" s="70" t="e">
        <f aca="false">$DI$7*$J$3*$J$5*$AC148</f>
        <v>#N/A</v>
      </c>
      <c r="DK148" s="70" t="e">
        <f aca="false">$DK$7*$J$2*$J$5*$AB148</f>
        <v>#N/A</v>
      </c>
      <c r="DL148" s="70" t="e">
        <f aca="false">$DK$7*$J$3*$J$5*$AC148</f>
        <v>#N/A</v>
      </c>
      <c r="DM148" s="70" t="e">
        <f aca="false">$DM$7*$J$2*$J$5*$AB148</f>
        <v>#N/A</v>
      </c>
      <c r="DN148" s="70" t="e">
        <f aca="false">$DM$7*$J$3*$J$5*$AC148</f>
        <v>#N/A</v>
      </c>
      <c r="DO148" s="70" t="e">
        <f aca="false">$DO$7*$J$2*$J$5*$AB148</f>
        <v>#N/A</v>
      </c>
      <c r="DP148" s="70" t="e">
        <f aca="false">$DO$7*$J$3*$J$5*$AC148</f>
        <v>#N/A</v>
      </c>
      <c r="DQ148" s="70" t="e">
        <f aca="false">$DQ$7*$J$2*$J$5*$AB148</f>
        <v>#N/A</v>
      </c>
      <c r="DR148" s="70" t="e">
        <f aca="false">$DQ$7*$J$3*$J$5*$AC148</f>
        <v>#N/A</v>
      </c>
      <c r="DS148" s="131" t="e">
        <f aca="false">SUM(CI148:CR148,CW148:CX148,DG148:DH148)</f>
        <v>#N/A</v>
      </c>
      <c r="DT148" s="25" t="e">
        <f aca="false">SUM(CI148:CZ148,DC148:DL148)</f>
        <v>#N/A</v>
      </c>
      <c r="DU148" s="131" t="e">
        <f aca="false">SUM(CI148:DR148)</f>
        <v>#N/A</v>
      </c>
      <c r="DZ148" s="70" t="e">
        <f aca="false">$DZ$7*$J$2*$J$5*$AB148</f>
        <v>#N/A</v>
      </c>
      <c r="EA148" s="70" t="e">
        <f aca="false">$DZ$7*$J$3*$J$5*$AC148</f>
        <v>#N/A</v>
      </c>
      <c r="EB148" s="70" t="e">
        <f aca="false">$EB$7*$J$2*$J$5*$AB148</f>
        <v>#N/A</v>
      </c>
      <c r="EC148" s="70" t="e">
        <f aca="false">$EB$7*$J$3*$J$5*$AC148</f>
        <v>#N/A</v>
      </c>
      <c r="ED148" s="70" t="e">
        <f aca="false">$ED$7*$J$2*$J$5*$AB148</f>
        <v>#N/A</v>
      </c>
      <c r="EE148" s="70" t="e">
        <f aca="false">$ED$7*$J$3*$J$5*$AC148</f>
        <v>#N/A</v>
      </c>
      <c r="EF148" s="70" t="e">
        <f aca="false">$EF$7*$J$2*$J$5*$AB148</f>
        <v>#N/A</v>
      </c>
      <c r="EG148" s="70" t="e">
        <f aca="false">$EF$7*$J$3*$J$5*$AC148</f>
        <v>#N/A</v>
      </c>
      <c r="EH148" s="70" t="e">
        <f aca="false">$EH$7*$J$2*$J$5*$AB148</f>
        <v>#N/A</v>
      </c>
      <c r="EI148" s="70" t="e">
        <f aca="false">$EH$7*$J$3*$J$5*$AC148</f>
        <v>#N/A</v>
      </c>
      <c r="EJ148" s="70" t="e">
        <f aca="false">$EJ$7*$J$2*$J$5*$AB148</f>
        <v>#N/A</v>
      </c>
      <c r="EK148" s="70" t="e">
        <f aca="false">$EJ$7*$J$3*$J$5*$AC148</f>
        <v>#N/A</v>
      </c>
      <c r="EL148" s="70" t="e">
        <f aca="false">$EL$7*$J$2*$J$5*$AB148</f>
        <v>#N/A</v>
      </c>
      <c r="EM148" s="70" t="e">
        <f aca="false">$EL$7*$J$3*$J$5*$AC148</f>
        <v>#N/A</v>
      </c>
      <c r="EN148" s="131" t="e">
        <f aca="false">SUM(EB148:EC148)</f>
        <v>#N/A</v>
      </c>
      <c r="EO148" s="25" t="e">
        <f aca="false">SUM(EB148:EE148,EJ148:EM148)</f>
        <v>#N/A</v>
      </c>
      <c r="EP148" s="25" t="e">
        <f aca="false">SUM(DZ148:EM148)</f>
        <v>#N/A</v>
      </c>
    </row>
    <row r="149" customFormat="false" ht="11.25" hidden="false" customHeight="false" outlineLevel="0" collapsed="false">
      <c r="A149" s="51" t="e">
        <f aca="false">VLOOKUP($D149,Curves!$A$2:$I$1700,9)</f>
        <v>#N/A</v>
      </c>
      <c r="B149" s="83" t="e">
        <f aca="false">(1+($A149/2))^(-2*($D149-$A$1)/365.25)</f>
        <v>#N/A</v>
      </c>
      <c r="C149" s="83" t="n">
        <f aca="false">D150-D149</f>
        <v>31</v>
      </c>
      <c r="D149" s="374" t="n">
        <v>41183</v>
      </c>
      <c r="E149" s="375" t="e">
        <f aca="false">VLOOKUP($D149,Curves!$A$2:$H$1700,2)*$B149</f>
        <v>#N/A</v>
      </c>
      <c r="F149" s="51" t="e">
        <f aca="false">VLOOKUP($D149,Curves!$A$2:$H$1700,3)*$B149</f>
        <v>#N/A</v>
      </c>
      <c r="G149" s="51" t="e">
        <f aca="false">VLOOKUP($D149,Curves!$A$2:$H$1700,7)*$B149</f>
        <v>#N/A</v>
      </c>
      <c r="H149" s="51" t="e">
        <f aca="false">VLOOKUP($D149,Curves!$A$2:$H$1700,5)*$B149</f>
        <v>#N/A</v>
      </c>
      <c r="I149" s="51" t="e">
        <f aca="false">VLOOKUP($D149,Curves!$A$2:$H$1700,4)*$B149</f>
        <v>#N/A</v>
      </c>
      <c r="J149" s="376" t="e">
        <f aca="false">VLOOKUP($D149,Curves!$A$2:$H$1700,8)*$B149</f>
        <v>#N/A</v>
      </c>
      <c r="K149" s="51" t="e">
        <f aca="false">($E149+$I149)*$J$5+$J$4</f>
        <v>#N/A</v>
      </c>
      <c r="L149" s="377" t="e">
        <f aca="false">VLOOKUP($D149,Curves!$N$2:$T$2600,2)*$B149</f>
        <v>#N/A</v>
      </c>
      <c r="M149" s="241" t="e">
        <f aca="false">VLOOKUP($D149,Curves!$N$2:$T$2600,3)*$B149</f>
        <v>#N/A</v>
      </c>
      <c r="N149" s="378" t="e">
        <f aca="false">IF($K149&lt;$L149,1,0)</f>
        <v>#N/A</v>
      </c>
      <c r="O149" s="379" t="e">
        <f aca="false">IF($K149&lt;$M149,1,0)</f>
        <v>#N/A</v>
      </c>
      <c r="P149" s="375" t="e">
        <f aca="false">($E149+J149)*$J$5+$J$4</f>
        <v>#N/A</v>
      </c>
      <c r="Q149" s="377" t="e">
        <f aca="false">VLOOKUP($D149,Curves!$N$2:$T$2600,4)*$B149</f>
        <v>#N/A</v>
      </c>
      <c r="R149" s="241" t="e">
        <f aca="false">VLOOKUP($D149,Curves!$N$2:$T$2600,5)*$B149</f>
        <v>#N/A</v>
      </c>
      <c r="S149" s="378" t="e">
        <f aca="false">IF($P149&lt;$Q149,1,0)</f>
        <v>#N/A</v>
      </c>
      <c r="T149" s="379" t="e">
        <f aca="false">IF($P149&lt;$R149,1,0)</f>
        <v>#N/A</v>
      </c>
      <c r="U149" s="380" t="e">
        <f aca="false">($E149+G149)*$J$5+$J$4</f>
        <v>#N/A</v>
      </c>
      <c r="V149" s="380" t="e">
        <f aca="false">($E149+H149)*$J$5+$J$4</f>
        <v>#N/A</v>
      </c>
      <c r="W149" s="380" t="e">
        <f aca="false">($E149+I149)*$J$5+$J$4</f>
        <v>#N/A</v>
      </c>
      <c r="X149" s="269" t="e">
        <f aca="false">VLOOKUP($D149,[5]CurveFetch!$D$8:$S$13000,16,0)*$B149</f>
        <v>#N/A</v>
      </c>
      <c r="Y149" s="241" t="e">
        <f aca="false">VLOOKUP($D149,Curves!$N$2:$T$2600,7)*$B149</f>
        <v>#N/A</v>
      </c>
      <c r="Z149" s="381" t="e">
        <f aca="false">IF($U149&lt;$X149,1,0)</f>
        <v>#N/A</v>
      </c>
      <c r="AA149" s="378" t="e">
        <f aca="false">IF($U149&lt;$Y149,1,0)</f>
        <v>#N/A</v>
      </c>
      <c r="AB149" s="378" t="e">
        <f aca="false">IF($V149&lt;$X149,1,0)</f>
        <v>#N/A</v>
      </c>
      <c r="AC149" s="378" t="e">
        <f aca="false">IF($V149&lt;$X149,1,0)</f>
        <v>#N/A</v>
      </c>
      <c r="AD149" s="378" t="e">
        <f aca="false">IF($W149&lt;$X149,1,0)</f>
        <v>#N/A</v>
      </c>
      <c r="AE149" s="379" t="e">
        <f aca="false">IF($W149&lt;$Y149,1,0)</f>
        <v>#N/A</v>
      </c>
      <c r="AF149" s="70" t="e">
        <f aca="false">$AF$7*$J$2*$J$5*$N149</f>
        <v>#N/A</v>
      </c>
      <c r="AG149" s="70" t="e">
        <f aca="false">$AF$7*$J$2*$J$5*$O149</f>
        <v>#N/A</v>
      </c>
      <c r="AH149" s="70" t="e">
        <f aca="false">$AH$7*$J$2*$J$5*$N149</f>
        <v>#N/A</v>
      </c>
      <c r="AI149" s="70" t="e">
        <f aca="false">$AH$7*$J$2*$J$5*$O149</f>
        <v>#N/A</v>
      </c>
      <c r="AJ149" s="70" t="e">
        <f aca="false">$AJ$7*$J$2*$J$5*$N149</f>
        <v>#N/A</v>
      </c>
      <c r="AK149" s="70" t="e">
        <f aca="false">$AJ$7*$J$2*$J$5*$O149</f>
        <v>#N/A</v>
      </c>
      <c r="AL149" s="70" t="e">
        <f aca="false">$AL$7*$J$2*$J$5*$N149</f>
        <v>#N/A</v>
      </c>
      <c r="AM149" s="70" t="e">
        <f aca="false">$AL$7*$J$3*$J$5*$O149</f>
        <v>#N/A</v>
      </c>
      <c r="AN149" s="70" t="e">
        <f aca="false">$AN$7*$J$2*$J$5*$N149</f>
        <v>#N/A</v>
      </c>
      <c r="AO149" s="70" t="e">
        <f aca="false">$AN$7*$J$3*$J$5*$O149</f>
        <v>#N/A</v>
      </c>
      <c r="AP149" s="70" t="e">
        <f aca="false">$AP$7*$J$2*$J$5*$N149</f>
        <v>#N/A</v>
      </c>
      <c r="AQ149" s="70" t="e">
        <f aca="false">$AN$7*$J$3*$J$5*$O149</f>
        <v>#N/A</v>
      </c>
      <c r="AR149" s="70" t="e">
        <f aca="false">$AR$7*$J$2*$J$5*$N149</f>
        <v>#N/A</v>
      </c>
      <c r="AS149" s="70" t="e">
        <f aca="false">$AR$7*$J$3*$J$5*$O149</f>
        <v>#N/A</v>
      </c>
      <c r="AT149" s="70" t="e">
        <f aca="false">$AT$7*$J$2*$J$5*$N149</f>
        <v>#N/A</v>
      </c>
      <c r="AU149" s="70" t="e">
        <f aca="false">$AT$7*$J$3*$J$5*$O149</f>
        <v>#N/A</v>
      </c>
      <c r="AV149" s="131" t="e">
        <f aca="false">SUM(AF149:AG149,AL149:AM149,AP149:AQ149)</f>
        <v>#N/A</v>
      </c>
      <c r="AW149" s="158" t="e">
        <f aca="false">SUM(AF149:AM149,AP149:AU149)</f>
        <v>#N/A</v>
      </c>
      <c r="AX149" s="131" t="e">
        <f aca="false">SUM(AF149:AU149)</f>
        <v>#N/A</v>
      </c>
      <c r="AY149" s="70" t="e">
        <f aca="false">$AY$7*$J$2*$J$5*$S149</f>
        <v>#N/A</v>
      </c>
      <c r="AZ149" s="70" t="e">
        <f aca="false">$AY$7*$J$3*$J$5*$T149</f>
        <v>#N/A</v>
      </c>
      <c r="BA149" s="70" t="e">
        <f aca="false">$BA$7*$J$2*$J$5*$S149</f>
        <v>#N/A</v>
      </c>
      <c r="BB149" s="70" t="e">
        <f aca="false">$BA$7*$J$3*$J$5*$T149</f>
        <v>#N/A</v>
      </c>
      <c r="BC149" s="70" t="e">
        <f aca="false">$BC$7*$J$2*$J$5*$S149</f>
        <v>#N/A</v>
      </c>
      <c r="BD149" s="70" t="e">
        <f aca="false">$BC$7*$J$3*$J$5*$T149</f>
        <v>#N/A</v>
      </c>
      <c r="BE149" s="70" t="e">
        <f aca="false">$BE$7*$J$2*$J$5*$S149</f>
        <v>#N/A</v>
      </c>
      <c r="BF149" s="70" t="e">
        <f aca="false">$BE$7*$J$3*$J$5*$T149</f>
        <v>#N/A</v>
      </c>
      <c r="BG149" s="70" t="e">
        <f aca="false">$BG$7*$J$2*$J$5*$S149</f>
        <v>#N/A</v>
      </c>
      <c r="BH149" s="70" t="e">
        <f aca="false">$BG$7*$J$3*$J$5*$T149</f>
        <v>#N/A</v>
      </c>
      <c r="BI149" s="70" t="e">
        <f aca="false">$BI$7*$J$2*$J$5*$S149</f>
        <v>#N/A</v>
      </c>
      <c r="BJ149" s="70" t="e">
        <f aca="false">$BI$7*$J$3*$J$5*$T149</f>
        <v>#N/A</v>
      </c>
      <c r="BK149" s="70" t="e">
        <f aca="false">$BK$7*$J$2*$J$5*$S149</f>
        <v>#N/A</v>
      </c>
      <c r="BL149" s="70" t="e">
        <f aca="false">$BK$7*$J$3*$J$5*$T149</f>
        <v>#N/A</v>
      </c>
      <c r="BM149" s="70" t="e">
        <f aca="false">$BM$7*$J$2*$J$5*$S149</f>
        <v>#N/A</v>
      </c>
      <c r="BN149" s="70" t="e">
        <f aca="false">$BM$7*$J$3*$J$5*$T149</f>
        <v>#N/A</v>
      </c>
      <c r="BO149" s="70" t="e">
        <f aca="false">$BO$7*$J$2*$J$5*$S149</f>
        <v>#N/A</v>
      </c>
      <c r="BP149" s="70" t="e">
        <f aca="false">$BO$7*$J$3*$J$5*$T149</f>
        <v>#N/A</v>
      </c>
      <c r="BQ149" s="70" t="e">
        <f aca="false">$BQ$7*$J$2*$J$5*$S149</f>
        <v>#N/A</v>
      </c>
      <c r="BR149" s="70" t="e">
        <f aca="false">$BQ$7*$J$3*$J$5*$T149</f>
        <v>#N/A</v>
      </c>
      <c r="BS149" s="70" t="e">
        <f aca="false">$BS$7*$J$2*$J$5*$S149</f>
        <v>#N/A</v>
      </c>
      <c r="BT149" s="70" t="e">
        <f aca="false">$BS$7*$J$3*$J$5*$T149</f>
        <v>#N/A</v>
      </c>
      <c r="BU149" s="70" t="e">
        <f aca="false">$BU$7*$J$2*$J$5*$S149</f>
        <v>#N/A</v>
      </c>
      <c r="BV149" s="70" t="e">
        <f aca="false">$BU$7*$J$3*$J$5*$T149</f>
        <v>#N/A</v>
      </c>
      <c r="BW149" s="382" t="e">
        <f aca="false">SUM(AY149:BF149,BI149:BL149)</f>
        <v>#N/A</v>
      </c>
      <c r="BX149" s="383" t="e">
        <f aca="false">SUM(AY149:BF149,BI149:BL149,BS149:BV149)</f>
        <v>#N/A</v>
      </c>
      <c r="BY149" s="25" t="e">
        <f aca="false">SUM(AY149:BV149)</f>
        <v>#N/A</v>
      </c>
      <c r="BZ149" s="70" t="e">
        <f aca="false">$BZ$7*$J$2*$J$5*$N149</f>
        <v>#N/A</v>
      </c>
      <c r="CA149" s="70" t="e">
        <f aca="false">$BZ$7*$J$3*$J$5*$O149</f>
        <v>#N/A</v>
      </c>
      <c r="CB149" s="70" t="e">
        <f aca="false">$CB$7*$J$2*$J$5*$N149</f>
        <v>#N/A</v>
      </c>
      <c r="CC149" s="70" t="e">
        <f aca="false">$CB$7*$J$3*$J$5*$O149</f>
        <v>#N/A</v>
      </c>
      <c r="CD149" s="70" t="e">
        <f aca="false">$CD$7*$J$2*$J$5*$N149</f>
        <v>#N/A</v>
      </c>
      <c r="CE149" s="70" t="e">
        <f aca="false">$CD$7*$J$3*$J$5*$O149</f>
        <v>#N/A</v>
      </c>
      <c r="CF149" s="131" t="e">
        <f aca="false">SUM(BZ149:CA149)</f>
        <v>#N/A</v>
      </c>
      <c r="CG149" s="383" t="e">
        <f aca="false">SUM(BZ149:CC149)</f>
        <v>#N/A</v>
      </c>
      <c r="CH149" s="131" t="e">
        <f aca="false">SUM(BZ149:CE149)</f>
        <v>#N/A</v>
      </c>
      <c r="CI149" s="70" t="e">
        <f aca="false">$CI$7*$J$2*$J$5*$AB149</f>
        <v>#N/A</v>
      </c>
      <c r="CJ149" s="70" t="e">
        <f aca="false">$CI$7*$J$3*$J$5*$AC149</f>
        <v>#N/A</v>
      </c>
      <c r="CK149" s="70" t="e">
        <f aca="false">$CK$7*$J$2*$J$5*$AB149</f>
        <v>#N/A</v>
      </c>
      <c r="CL149" s="70" t="e">
        <f aca="false">$CK$7*$J$3*$J$5*$AC149</f>
        <v>#N/A</v>
      </c>
      <c r="CM149" s="70" t="e">
        <f aca="false">$CM$7*$J$2*$J$5*$AB149</f>
        <v>#N/A</v>
      </c>
      <c r="CN149" s="70" t="e">
        <f aca="false">$CM$7*$J$3*$J$5*$AC149</f>
        <v>#N/A</v>
      </c>
      <c r="CO149" s="70" t="e">
        <f aca="false">$CO$7*$J$2*$J$5*$AB149</f>
        <v>#N/A</v>
      </c>
      <c r="CP149" s="70" t="e">
        <f aca="false">$CO$7*$J$3*$J$5*$AC149</f>
        <v>#N/A</v>
      </c>
      <c r="CQ149" s="70" t="e">
        <f aca="false">$CQ$7*$J$2*$J$5*$AB149</f>
        <v>#N/A</v>
      </c>
      <c r="CR149" s="70" t="e">
        <f aca="false">$CQ$7*$J$3*$J$5*$AC149</f>
        <v>#N/A</v>
      </c>
      <c r="CS149" s="70" t="e">
        <f aca="false">$CS$7*$J$2*$J$5*$AB149</f>
        <v>#N/A</v>
      </c>
      <c r="CT149" s="70" t="e">
        <f aca="false">$CS$7*$J$3*$J$5*$AC149</f>
        <v>#N/A</v>
      </c>
      <c r="CU149" s="70" t="e">
        <f aca="false">$CU$7*$J$2*$J$5*$AB149</f>
        <v>#N/A</v>
      </c>
      <c r="CV149" s="70" t="e">
        <f aca="false">$CU$7*$J$3*$J$5*$AC149</f>
        <v>#N/A</v>
      </c>
      <c r="CW149" s="70" t="e">
        <f aca="false">$CW$7*$J$2*$J$5*$AB149</f>
        <v>#N/A</v>
      </c>
      <c r="CX149" s="70" t="e">
        <f aca="false">$CW$7*$J$3*$J$5*$AC149</f>
        <v>#N/A</v>
      </c>
      <c r="CY149" s="70" t="e">
        <f aca="false">$CY$7*$J$2*$J$5*$AB149</f>
        <v>#N/A</v>
      </c>
      <c r="CZ149" s="70" t="e">
        <f aca="false">$CY$7*$J$3*$J$5*$AC149</f>
        <v>#N/A</v>
      </c>
      <c r="DA149" s="70" t="e">
        <f aca="false">$DA$7*$J$2*$J$5*$AB149</f>
        <v>#N/A</v>
      </c>
      <c r="DB149" s="70" t="e">
        <f aca="false">$DA$7*$J$3*$J$5*$AC149</f>
        <v>#N/A</v>
      </c>
      <c r="DC149" s="70"/>
      <c r="DD149" s="70"/>
      <c r="DE149" s="70" t="e">
        <f aca="false">$DF$7*$J$2*$J$5*$AB149</f>
        <v>#N/A</v>
      </c>
      <c r="DF149" s="70" t="e">
        <f aca="false">$DF$7*$J$3*$J$5*$AC149</f>
        <v>#N/A</v>
      </c>
      <c r="DG149" s="70" t="e">
        <f aca="false">$DG$7*$J$2*$J$5*$AB149</f>
        <v>#N/A</v>
      </c>
      <c r="DH149" s="70" t="e">
        <f aca="false">$DG$7*$J$3*$J$5*$AC149</f>
        <v>#N/A</v>
      </c>
      <c r="DI149" s="70" t="e">
        <f aca="false">$DI$7*$J$2*$J$5*$AB149</f>
        <v>#N/A</v>
      </c>
      <c r="DJ149" s="70" t="e">
        <f aca="false">$DI$7*$J$3*$J$5*$AC149</f>
        <v>#N/A</v>
      </c>
      <c r="DK149" s="70" t="e">
        <f aca="false">$DK$7*$J$2*$J$5*$AB149</f>
        <v>#N/A</v>
      </c>
      <c r="DL149" s="70" t="e">
        <f aca="false">$DK$7*$J$3*$J$5*$AC149</f>
        <v>#N/A</v>
      </c>
      <c r="DM149" s="70" t="e">
        <f aca="false">$DM$7*$J$2*$J$5*$AB149</f>
        <v>#N/A</v>
      </c>
      <c r="DN149" s="70" t="e">
        <f aca="false">$DM$7*$J$3*$J$5*$AC149</f>
        <v>#N/A</v>
      </c>
      <c r="DO149" s="70" t="e">
        <f aca="false">$DO$7*$J$2*$J$5*$AB149</f>
        <v>#N/A</v>
      </c>
      <c r="DP149" s="70" t="e">
        <f aca="false">$DO$7*$J$3*$J$5*$AC149</f>
        <v>#N/A</v>
      </c>
      <c r="DQ149" s="70" t="e">
        <f aca="false">$DQ$7*$J$2*$J$5*$AB149</f>
        <v>#N/A</v>
      </c>
      <c r="DR149" s="70" t="e">
        <f aca="false">$DQ$7*$J$3*$J$5*$AC149</f>
        <v>#N/A</v>
      </c>
      <c r="DS149" s="131" t="e">
        <f aca="false">SUM(CI149:CR149,CW149:CX149,DG149:DH149)</f>
        <v>#N/A</v>
      </c>
      <c r="DT149" s="25" t="e">
        <f aca="false">SUM(CI149:CZ149,DC149:DL149)</f>
        <v>#N/A</v>
      </c>
      <c r="DU149" s="131" t="e">
        <f aca="false">SUM(CI149:DR149)</f>
        <v>#N/A</v>
      </c>
      <c r="DZ149" s="70" t="e">
        <f aca="false">$DZ$7*$J$2*$J$5*$AB149</f>
        <v>#N/A</v>
      </c>
      <c r="EA149" s="70" t="e">
        <f aca="false">$DZ$7*$J$3*$J$5*$AC149</f>
        <v>#N/A</v>
      </c>
      <c r="EB149" s="70" t="e">
        <f aca="false">$EB$7*$J$2*$J$5*$AB149</f>
        <v>#N/A</v>
      </c>
      <c r="EC149" s="70" t="e">
        <f aca="false">$EB$7*$J$3*$J$5*$AC149</f>
        <v>#N/A</v>
      </c>
      <c r="ED149" s="70" t="e">
        <f aca="false">$ED$7*$J$2*$J$5*$AB149</f>
        <v>#N/A</v>
      </c>
      <c r="EE149" s="70" t="e">
        <f aca="false">$ED$7*$J$3*$J$5*$AC149</f>
        <v>#N/A</v>
      </c>
      <c r="EF149" s="70" t="e">
        <f aca="false">$EF$7*$J$2*$J$5*$AB149</f>
        <v>#N/A</v>
      </c>
      <c r="EG149" s="70" t="e">
        <f aca="false">$EF$7*$J$3*$J$5*$AC149</f>
        <v>#N/A</v>
      </c>
      <c r="EH149" s="70" t="e">
        <f aca="false">$EH$7*$J$2*$J$5*$AB149</f>
        <v>#N/A</v>
      </c>
      <c r="EI149" s="70" t="e">
        <f aca="false">$EH$7*$J$3*$J$5*$AC149</f>
        <v>#N/A</v>
      </c>
      <c r="EJ149" s="70" t="e">
        <f aca="false">$EJ$7*$J$2*$J$5*$AB149</f>
        <v>#N/A</v>
      </c>
      <c r="EK149" s="70" t="e">
        <f aca="false">$EJ$7*$J$3*$J$5*$AC149</f>
        <v>#N/A</v>
      </c>
      <c r="EL149" s="70" t="e">
        <f aca="false">$EL$7*$J$2*$J$5*$AB149</f>
        <v>#N/A</v>
      </c>
      <c r="EM149" s="70" t="e">
        <f aca="false">$EL$7*$J$3*$J$5*$AC149</f>
        <v>#N/A</v>
      </c>
      <c r="EN149" s="131" t="e">
        <f aca="false">SUM(EB149:EC149)</f>
        <v>#N/A</v>
      </c>
      <c r="EO149" s="25" t="e">
        <f aca="false">SUM(EB149:EE149,EJ149:EM149)</f>
        <v>#N/A</v>
      </c>
      <c r="EP149" s="25" t="e">
        <f aca="false">SUM(DZ149:EM149)</f>
        <v>#N/A</v>
      </c>
    </row>
    <row r="150" customFormat="false" ht="11.25" hidden="false" customHeight="false" outlineLevel="0" collapsed="false">
      <c r="A150" s="51" t="e">
        <f aca="false">VLOOKUP($D150,Curves!$A$2:$I$1700,9)</f>
        <v>#N/A</v>
      </c>
      <c r="B150" s="83" t="e">
        <f aca="false">(1+($A150/2))^(-2*($D150-$A$1)/365.25)</f>
        <v>#N/A</v>
      </c>
      <c r="C150" s="83" t="n">
        <f aca="false">D151-D150</f>
        <v>30</v>
      </c>
      <c r="D150" s="374" t="n">
        <v>41214</v>
      </c>
      <c r="E150" s="375" t="e">
        <f aca="false">VLOOKUP($D150,Curves!$A$2:$H$1700,2)*$B150</f>
        <v>#N/A</v>
      </c>
      <c r="F150" s="51" t="e">
        <f aca="false">VLOOKUP($D150,Curves!$A$2:$H$1700,3)*$B150</f>
        <v>#N/A</v>
      </c>
      <c r="G150" s="51" t="e">
        <f aca="false">VLOOKUP($D150,Curves!$A$2:$H$1700,7)*$B150</f>
        <v>#N/A</v>
      </c>
      <c r="H150" s="51" t="e">
        <f aca="false">VLOOKUP($D150,Curves!$A$2:$H$1700,5)*$B150</f>
        <v>#N/A</v>
      </c>
      <c r="I150" s="51" t="e">
        <f aca="false">VLOOKUP($D150,Curves!$A$2:$H$1700,4)*$B150</f>
        <v>#N/A</v>
      </c>
      <c r="J150" s="376" t="e">
        <f aca="false">VLOOKUP($D150,Curves!$A$2:$H$1700,8)*$B150</f>
        <v>#N/A</v>
      </c>
      <c r="K150" s="51" t="e">
        <f aca="false">($E150+$I150)*$J$5+$J$4</f>
        <v>#N/A</v>
      </c>
      <c r="L150" s="377" t="e">
        <f aca="false">VLOOKUP($D150,Curves!$N$2:$T$2600,2)*$B150</f>
        <v>#N/A</v>
      </c>
      <c r="M150" s="241" t="e">
        <f aca="false">VLOOKUP($D150,Curves!$N$2:$T$2600,3)*$B150</f>
        <v>#N/A</v>
      </c>
      <c r="N150" s="378" t="e">
        <f aca="false">IF($K150&lt;$L150,1,0)</f>
        <v>#N/A</v>
      </c>
      <c r="O150" s="379" t="e">
        <f aca="false">IF($K150&lt;$M150,1,0)</f>
        <v>#N/A</v>
      </c>
      <c r="P150" s="375" t="e">
        <f aca="false">($E150+J150)*$J$5+$J$4</f>
        <v>#N/A</v>
      </c>
      <c r="Q150" s="377" t="e">
        <f aca="false">VLOOKUP($D150,Curves!$N$2:$T$2600,4)*$B150</f>
        <v>#N/A</v>
      </c>
      <c r="R150" s="241" t="e">
        <f aca="false">VLOOKUP($D150,Curves!$N$2:$T$2600,5)*$B150</f>
        <v>#N/A</v>
      </c>
      <c r="S150" s="378" t="e">
        <f aca="false">IF($P150&lt;$Q150,1,0)</f>
        <v>#N/A</v>
      </c>
      <c r="T150" s="379" t="e">
        <f aca="false">IF($P150&lt;$R150,1,0)</f>
        <v>#N/A</v>
      </c>
      <c r="U150" s="380" t="e">
        <f aca="false">($E150+G150)*$J$5+$J$4</f>
        <v>#N/A</v>
      </c>
      <c r="V150" s="380" t="e">
        <f aca="false">($E150+H150)*$J$5+$J$4</f>
        <v>#N/A</v>
      </c>
      <c r="W150" s="380" t="e">
        <f aca="false">($E150+I150)*$J$5+$J$4</f>
        <v>#N/A</v>
      </c>
      <c r="X150" s="269" t="e">
        <f aca="false">VLOOKUP($D150,[5]CurveFetch!$D$8:$S$13000,16,0)*$B150</f>
        <v>#N/A</v>
      </c>
      <c r="Y150" s="241" t="e">
        <f aca="false">VLOOKUP($D150,Curves!$N$2:$T$2600,7)*$B150</f>
        <v>#N/A</v>
      </c>
      <c r="Z150" s="381" t="e">
        <f aca="false">IF($U150&lt;$X150,1,0)</f>
        <v>#N/A</v>
      </c>
      <c r="AA150" s="378" t="e">
        <f aca="false">IF($U150&lt;$Y150,1,0)</f>
        <v>#N/A</v>
      </c>
      <c r="AB150" s="378" t="e">
        <f aca="false">IF($V150&lt;$X150,1,0)</f>
        <v>#N/A</v>
      </c>
      <c r="AC150" s="378" t="e">
        <f aca="false">IF($V150&lt;$X150,1,0)</f>
        <v>#N/A</v>
      </c>
      <c r="AD150" s="378" t="e">
        <f aca="false">IF($W150&lt;$X150,1,0)</f>
        <v>#N/A</v>
      </c>
      <c r="AE150" s="379" t="e">
        <f aca="false">IF($W150&lt;$Y150,1,0)</f>
        <v>#N/A</v>
      </c>
      <c r="AF150" s="70" t="e">
        <f aca="false">$AF$7*$J$2*$J$5*$N150</f>
        <v>#N/A</v>
      </c>
      <c r="AG150" s="70" t="e">
        <f aca="false">$AF$7*$J$2*$J$5*$O150</f>
        <v>#N/A</v>
      </c>
      <c r="AH150" s="70" t="e">
        <f aca="false">$AH$7*$J$2*$J$5*$N150</f>
        <v>#N/A</v>
      </c>
      <c r="AI150" s="70" t="e">
        <f aca="false">$AH$7*$J$2*$J$5*$O150</f>
        <v>#N/A</v>
      </c>
      <c r="AJ150" s="70" t="e">
        <f aca="false">$AJ$7*$J$2*$J$5*$N150</f>
        <v>#N/A</v>
      </c>
      <c r="AK150" s="70" t="e">
        <f aca="false">$AJ$7*$J$2*$J$5*$O150</f>
        <v>#N/A</v>
      </c>
      <c r="AL150" s="70" t="e">
        <f aca="false">$AL$7*$J$2*$J$5*$N150</f>
        <v>#N/A</v>
      </c>
      <c r="AM150" s="70" t="e">
        <f aca="false">$AL$7*$J$3*$J$5*$O150</f>
        <v>#N/A</v>
      </c>
      <c r="AN150" s="70" t="e">
        <f aca="false">$AN$7*$J$2*$J$5*$N150</f>
        <v>#N/A</v>
      </c>
      <c r="AO150" s="70" t="e">
        <f aca="false">$AN$7*$J$3*$J$5*$O150</f>
        <v>#N/A</v>
      </c>
      <c r="AP150" s="70" t="e">
        <f aca="false">$AP$7*$J$2*$J$5*$N150</f>
        <v>#N/A</v>
      </c>
      <c r="AQ150" s="70" t="e">
        <f aca="false">$AN$7*$J$3*$J$5*$O150</f>
        <v>#N/A</v>
      </c>
      <c r="AR150" s="70" t="e">
        <f aca="false">$AR$7*$J$2*$J$5*$N150</f>
        <v>#N/A</v>
      </c>
      <c r="AS150" s="70" t="e">
        <f aca="false">$AR$7*$J$3*$J$5*$O150</f>
        <v>#N/A</v>
      </c>
      <c r="AT150" s="70" t="e">
        <f aca="false">$AT$7*$J$2*$J$5*$N150</f>
        <v>#N/A</v>
      </c>
      <c r="AU150" s="70" t="e">
        <f aca="false">$AT$7*$J$3*$J$5*$O150</f>
        <v>#N/A</v>
      </c>
      <c r="AV150" s="131" t="e">
        <f aca="false">SUM(AF150:AG150,AL150:AM150,AP150:AQ150)</f>
        <v>#N/A</v>
      </c>
      <c r="AW150" s="158" t="e">
        <f aca="false">SUM(AF150:AM150,AP150:AU150)</f>
        <v>#N/A</v>
      </c>
      <c r="AX150" s="131" t="e">
        <f aca="false">SUM(AF150:AU150)</f>
        <v>#N/A</v>
      </c>
      <c r="AY150" s="70" t="e">
        <f aca="false">$AY$7*$J$2*$J$5*$S150</f>
        <v>#N/A</v>
      </c>
      <c r="AZ150" s="70" t="e">
        <f aca="false">$AY$7*$J$3*$J$5*$T150</f>
        <v>#N/A</v>
      </c>
      <c r="BA150" s="70" t="e">
        <f aca="false">$BA$7*$J$2*$J$5*$S150</f>
        <v>#N/A</v>
      </c>
      <c r="BB150" s="70" t="e">
        <f aca="false">$BA$7*$J$3*$J$5*$T150</f>
        <v>#N/A</v>
      </c>
      <c r="BC150" s="70" t="e">
        <f aca="false">$BC$7*$J$2*$J$5*$S150</f>
        <v>#N/A</v>
      </c>
      <c r="BD150" s="70" t="e">
        <f aca="false">$BC$7*$J$3*$J$5*$T150</f>
        <v>#N/A</v>
      </c>
      <c r="BE150" s="70" t="e">
        <f aca="false">$BE$7*$J$2*$J$5*$S150</f>
        <v>#N/A</v>
      </c>
      <c r="BF150" s="70" t="e">
        <f aca="false">$BE$7*$J$3*$J$5*$T150</f>
        <v>#N/A</v>
      </c>
      <c r="BG150" s="70" t="e">
        <f aca="false">$BG$7*$J$2*$J$5*$S150</f>
        <v>#N/A</v>
      </c>
      <c r="BH150" s="70" t="e">
        <f aca="false">$BG$7*$J$3*$J$5*$T150</f>
        <v>#N/A</v>
      </c>
      <c r="BI150" s="70" t="e">
        <f aca="false">$BI$7*$J$2*$J$5*$S150</f>
        <v>#N/A</v>
      </c>
      <c r="BJ150" s="70" t="e">
        <f aca="false">$BI$7*$J$3*$J$5*$T150</f>
        <v>#N/A</v>
      </c>
      <c r="BK150" s="70" t="e">
        <f aca="false">$BK$7*$J$2*$J$5*$S150</f>
        <v>#N/A</v>
      </c>
      <c r="BL150" s="70" t="e">
        <f aca="false">$BK$7*$J$3*$J$5*$T150</f>
        <v>#N/A</v>
      </c>
      <c r="BM150" s="70" t="e">
        <f aca="false">$BM$7*$J$2*$J$5*$S150</f>
        <v>#N/A</v>
      </c>
      <c r="BN150" s="70" t="e">
        <f aca="false">$BM$7*$J$3*$J$5*$T150</f>
        <v>#N/A</v>
      </c>
      <c r="BO150" s="70" t="e">
        <f aca="false">$BO$7*$J$2*$J$5*$S150</f>
        <v>#N/A</v>
      </c>
      <c r="BP150" s="70" t="e">
        <f aca="false">$BO$7*$J$3*$J$5*$T150</f>
        <v>#N/A</v>
      </c>
      <c r="BQ150" s="70" t="e">
        <f aca="false">$BQ$7*$J$2*$J$5*$S150</f>
        <v>#N/A</v>
      </c>
      <c r="BR150" s="70" t="e">
        <f aca="false">$BQ$7*$J$3*$J$5*$T150</f>
        <v>#N/A</v>
      </c>
      <c r="BS150" s="70" t="e">
        <f aca="false">$BS$7*$J$2*$J$5*$S150</f>
        <v>#N/A</v>
      </c>
      <c r="BT150" s="70" t="e">
        <f aca="false">$BS$7*$J$3*$J$5*$T150</f>
        <v>#N/A</v>
      </c>
      <c r="BU150" s="70" t="e">
        <f aca="false">$BU$7*$J$2*$J$5*$S150</f>
        <v>#N/A</v>
      </c>
      <c r="BV150" s="70" t="e">
        <f aca="false">$BU$7*$J$3*$J$5*$T150</f>
        <v>#N/A</v>
      </c>
      <c r="BW150" s="382" t="e">
        <f aca="false">SUM(AY150:BF150,BI150:BL150)</f>
        <v>#N/A</v>
      </c>
      <c r="BX150" s="383" t="e">
        <f aca="false">SUM(AY150:BF150,BI150:BL150,BS150:BV150)</f>
        <v>#N/A</v>
      </c>
      <c r="BY150" s="25" t="e">
        <f aca="false">SUM(AY150:BV150)</f>
        <v>#N/A</v>
      </c>
      <c r="BZ150" s="70" t="e">
        <f aca="false">$BZ$7*$J$2*$J$5*$N150</f>
        <v>#N/A</v>
      </c>
      <c r="CA150" s="70" t="e">
        <f aca="false">$BZ$7*$J$3*$J$5*$O150</f>
        <v>#N/A</v>
      </c>
      <c r="CB150" s="70" t="e">
        <f aca="false">$CB$7*$J$2*$J$5*$N150</f>
        <v>#N/A</v>
      </c>
      <c r="CC150" s="70" t="e">
        <f aca="false">$CB$7*$J$3*$J$5*$O150</f>
        <v>#N/A</v>
      </c>
      <c r="CD150" s="70" t="e">
        <f aca="false">$CD$7*$J$2*$J$5*$N150</f>
        <v>#N/A</v>
      </c>
      <c r="CE150" s="70" t="e">
        <f aca="false">$CD$7*$J$3*$J$5*$O150</f>
        <v>#N/A</v>
      </c>
      <c r="CF150" s="131" t="e">
        <f aca="false">SUM(BZ150:CA150)</f>
        <v>#N/A</v>
      </c>
      <c r="CG150" s="383" t="e">
        <f aca="false">SUM(BZ150:CC150)</f>
        <v>#N/A</v>
      </c>
      <c r="CH150" s="131" t="e">
        <f aca="false">SUM(BZ150:CE150)</f>
        <v>#N/A</v>
      </c>
      <c r="CI150" s="70" t="e">
        <f aca="false">$CI$7*$J$2*$J$5*$AB150</f>
        <v>#N/A</v>
      </c>
      <c r="CJ150" s="70" t="e">
        <f aca="false">$CI$7*$J$3*$J$5*$AC150</f>
        <v>#N/A</v>
      </c>
      <c r="CK150" s="70" t="e">
        <f aca="false">$CK$7*$J$2*$J$5*$AB150</f>
        <v>#N/A</v>
      </c>
      <c r="CL150" s="70" t="e">
        <f aca="false">$CK$7*$J$3*$J$5*$AC150</f>
        <v>#N/A</v>
      </c>
      <c r="CM150" s="70" t="e">
        <f aca="false">$CM$7*$J$2*$J$5*$AB150</f>
        <v>#N/A</v>
      </c>
      <c r="CN150" s="70" t="e">
        <f aca="false">$CM$7*$J$3*$J$5*$AC150</f>
        <v>#N/A</v>
      </c>
      <c r="CO150" s="70" t="e">
        <f aca="false">$CO$7*$J$2*$J$5*$AB150</f>
        <v>#N/A</v>
      </c>
      <c r="CP150" s="70" t="e">
        <f aca="false">$CO$7*$J$3*$J$5*$AC150</f>
        <v>#N/A</v>
      </c>
      <c r="CQ150" s="70" t="e">
        <f aca="false">$CQ$7*$J$2*$J$5*$AB150</f>
        <v>#N/A</v>
      </c>
      <c r="CR150" s="70" t="e">
        <f aca="false">$CQ$7*$J$3*$J$5*$AC150</f>
        <v>#N/A</v>
      </c>
      <c r="CS150" s="70" t="e">
        <f aca="false">$CS$7*$J$2*$J$5*$AB150</f>
        <v>#N/A</v>
      </c>
      <c r="CT150" s="70" t="e">
        <f aca="false">$CS$7*$J$3*$J$5*$AC150</f>
        <v>#N/A</v>
      </c>
      <c r="CU150" s="70" t="e">
        <f aca="false">$CU$7*$J$2*$J$5*$AB150</f>
        <v>#N/A</v>
      </c>
      <c r="CV150" s="70" t="e">
        <f aca="false">$CU$7*$J$3*$J$5*$AC150</f>
        <v>#N/A</v>
      </c>
      <c r="CW150" s="70" t="e">
        <f aca="false">$CW$7*$J$2*$J$5*$AB150</f>
        <v>#N/A</v>
      </c>
      <c r="CX150" s="70" t="e">
        <f aca="false">$CW$7*$J$3*$J$5*$AC150</f>
        <v>#N/A</v>
      </c>
      <c r="CY150" s="70" t="e">
        <f aca="false">$CY$7*$J$2*$J$5*$AB150</f>
        <v>#N/A</v>
      </c>
      <c r="CZ150" s="70" t="e">
        <f aca="false">$CY$7*$J$3*$J$5*$AC150</f>
        <v>#N/A</v>
      </c>
      <c r="DA150" s="70" t="e">
        <f aca="false">$DA$7*$J$2*$J$5*$AB150</f>
        <v>#N/A</v>
      </c>
      <c r="DB150" s="70" t="e">
        <f aca="false">$DA$7*$J$3*$J$5*$AC150</f>
        <v>#N/A</v>
      </c>
      <c r="DC150" s="70"/>
      <c r="DD150" s="70"/>
      <c r="DE150" s="70" t="e">
        <f aca="false">$DF$7*$J$2*$J$5*$AB150</f>
        <v>#N/A</v>
      </c>
      <c r="DF150" s="70" t="e">
        <f aca="false">$DF$7*$J$3*$J$5*$AC150</f>
        <v>#N/A</v>
      </c>
      <c r="DG150" s="70" t="e">
        <f aca="false">$DG$7*$J$2*$J$5*$AB150</f>
        <v>#N/A</v>
      </c>
      <c r="DH150" s="70" t="e">
        <f aca="false">$DG$7*$J$3*$J$5*$AC150</f>
        <v>#N/A</v>
      </c>
      <c r="DI150" s="70" t="e">
        <f aca="false">$DI$7*$J$2*$J$5*$AB150</f>
        <v>#N/A</v>
      </c>
      <c r="DJ150" s="70" t="e">
        <f aca="false">$DI$7*$J$3*$J$5*$AC150</f>
        <v>#N/A</v>
      </c>
      <c r="DK150" s="70" t="e">
        <f aca="false">$DK$7*$J$2*$J$5*$AB150</f>
        <v>#N/A</v>
      </c>
      <c r="DL150" s="70" t="e">
        <f aca="false">$DK$7*$J$3*$J$5*$AC150</f>
        <v>#N/A</v>
      </c>
      <c r="DM150" s="70" t="e">
        <f aca="false">$DM$7*$J$2*$J$5*$AB150</f>
        <v>#N/A</v>
      </c>
      <c r="DN150" s="70" t="e">
        <f aca="false">$DM$7*$J$3*$J$5*$AC150</f>
        <v>#N/A</v>
      </c>
      <c r="DO150" s="70" t="e">
        <f aca="false">$DO$7*$J$2*$J$5*$AB150</f>
        <v>#N/A</v>
      </c>
      <c r="DP150" s="70" t="e">
        <f aca="false">$DO$7*$J$3*$J$5*$AC150</f>
        <v>#N/A</v>
      </c>
      <c r="DQ150" s="70" t="e">
        <f aca="false">$DQ$7*$J$2*$J$5*$AB150</f>
        <v>#N/A</v>
      </c>
      <c r="DR150" s="70" t="e">
        <f aca="false">$DQ$7*$J$3*$J$5*$AC150</f>
        <v>#N/A</v>
      </c>
      <c r="DS150" s="131" t="e">
        <f aca="false">SUM(CI150:CR150,CW150:CX150,DG150:DH150)</f>
        <v>#N/A</v>
      </c>
      <c r="DT150" s="25" t="e">
        <f aca="false">SUM(CI150:CZ150,DC150:DL150)</f>
        <v>#N/A</v>
      </c>
      <c r="DU150" s="131" t="e">
        <f aca="false">SUM(CI150:DR150)</f>
        <v>#N/A</v>
      </c>
      <c r="DZ150" s="70" t="e">
        <f aca="false">$DZ$7*$J$2*$J$5*$AB150</f>
        <v>#N/A</v>
      </c>
      <c r="EA150" s="70" t="e">
        <f aca="false">$DZ$7*$J$3*$J$5*$AC150</f>
        <v>#N/A</v>
      </c>
      <c r="EB150" s="70" t="e">
        <f aca="false">$EB$7*$J$2*$J$5*$AB150</f>
        <v>#N/A</v>
      </c>
      <c r="EC150" s="70" t="e">
        <f aca="false">$EB$7*$J$3*$J$5*$AC150</f>
        <v>#N/A</v>
      </c>
      <c r="ED150" s="70" t="e">
        <f aca="false">$ED$7*$J$2*$J$5*$AB150</f>
        <v>#N/A</v>
      </c>
      <c r="EE150" s="70" t="e">
        <f aca="false">$ED$7*$J$3*$J$5*$AC150</f>
        <v>#N/A</v>
      </c>
      <c r="EF150" s="70" t="e">
        <f aca="false">$EF$7*$J$2*$J$5*$AB150</f>
        <v>#N/A</v>
      </c>
      <c r="EG150" s="70" t="e">
        <f aca="false">$EF$7*$J$3*$J$5*$AC150</f>
        <v>#N/A</v>
      </c>
      <c r="EH150" s="70" t="e">
        <f aca="false">$EH$7*$J$2*$J$5*$AB150</f>
        <v>#N/A</v>
      </c>
      <c r="EI150" s="70" t="e">
        <f aca="false">$EH$7*$J$3*$J$5*$AC150</f>
        <v>#N/A</v>
      </c>
      <c r="EJ150" s="70" t="e">
        <f aca="false">$EJ$7*$J$2*$J$5*$AB150</f>
        <v>#N/A</v>
      </c>
      <c r="EK150" s="70" t="e">
        <f aca="false">$EJ$7*$J$3*$J$5*$AC150</f>
        <v>#N/A</v>
      </c>
      <c r="EL150" s="70" t="e">
        <f aca="false">$EL$7*$J$2*$J$5*$AB150</f>
        <v>#N/A</v>
      </c>
      <c r="EM150" s="70" t="e">
        <f aca="false">$EL$7*$J$3*$J$5*$AC150</f>
        <v>#N/A</v>
      </c>
      <c r="EN150" s="131" t="e">
        <f aca="false">SUM(EB150:EC150)</f>
        <v>#N/A</v>
      </c>
      <c r="EO150" s="25" t="e">
        <f aca="false">SUM(EB150:EE150,EJ150:EM150)</f>
        <v>#N/A</v>
      </c>
      <c r="EP150" s="25" t="e">
        <f aca="false">SUM(DZ150:EM150)</f>
        <v>#N/A</v>
      </c>
    </row>
    <row r="151" customFormat="false" ht="11.25" hidden="false" customHeight="false" outlineLevel="0" collapsed="false">
      <c r="A151" s="51" t="e">
        <f aca="false">VLOOKUP($D151,Curves!$A$2:$I$1700,9)</f>
        <v>#N/A</v>
      </c>
      <c r="B151" s="83" t="e">
        <f aca="false">(1+($A151/2))^(-2*($D151-$A$1)/365.25)</f>
        <v>#N/A</v>
      </c>
      <c r="C151" s="83" t="n">
        <f aca="false">D152-D151</f>
        <v>31</v>
      </c>
      <c r="D151" s="374" t="n">
        <v>41244</v>
      </c>
      <c r="E151" s="375" t="e">
        <f aca="false">VLOOKUP($D151,Curves!$A$2:$H$1700,2)*$B151</f>
        <v>#N/A</v>
      </c>
      <c r="F151" s="51" t="e">
        <f aca="false">VLOOKUP($D151,Curves!$A$2:$H$1700,3)*$B151</f>
        <v>#N/A</v>
      </c>
      <c r="G151" s="51" t="e">
        <f aca="false">VLOOKUP($D151,Curves!$A$2:$H$1700,7)*$B151</f>
        <v>#N/A</v>
      </c>
      <c r="H151" s="51" t="e">
        <f aca="false">VLOOKUP($D151,Curves!$A$2:$H$1700,5)*$B151</f>
        <v>#N/A</v>
      </c>
      <c r="I151" s="51" t="e">
        <f aca="false">VLOOKUP($D151,Curves!$A$2:$H$1700,4)*$B151</f>
        <v>#N/A</v>
      </c>
      <c r="J151" s="376" t="e">
        <f aca="false">VLOOKUP($D151,Curves!$A$2:$H$1700,8)*$B151</f>
        <v>#N/A</v>
      </c>
      <c r="K151" s="51" t="e">
        <f aca="false">($E151+$I151)*$J$5+$J$4</f>
        <v>#N/A</v>
      </c>
      <c r="L151" s="377" t="e">
        <f aca="false">VLOOKUP($D151,Curves!$N$2:$T$2600,2)*$B151</f>
        <v>#N/A</v>
      </c>
      <c r="M151" s="241" t="e">
        <f aca="false">VLOOKUP($D151,Curves!$N$2:$T$2600,3)*$B151</f>
        <v>#N/A</v>
      </c>
      <c r="N151" s="378" t="e">
        <f aca="false">IF($K151&lt;$L151,1,0)</f>
        <v>#N/A</v>
      </c>
      <c r="O151" s="379" t="e">
        <f aca="false">IF($K151&lt;$M151,1,0)</f>
        <v>#N/A</v>
      </c>
      <c r="P151" s="375" t="e">
        <f aca="false">($E151+J151)*$J$5+$J$4</f>
        <v>#N/A</v>
      </c>
      <c r="Q151" s="377" t="e">
        <f aca="false">VLOOKUP($D151,Curves!$N$2:$T$2600,4)*$B151</f>
        <v>#N/A</v>
      </c>
      <c r="R151" s="241" t="e">
        <f aca="false">VLOOKUP($D151,Curves!$N$2:$T$2600,5)*$B151</f>
        <v>#N/A</v>
      </c>
      <c r="S151" s="378" t="e">
        <f aca="false">IF($P151&lt;$Q151,1,0)</f>
        <v>#N/A</v>
      </c>
      <c r="T151" s="379" t="e">
        <f aca="false">IF($P151&lt;$R151,1,0)</f>
        <v>#N/A</v>
      </c>
      <c r="U151" s="380" t="e">
        <f aca="false">($E151+G151)*$J$5+$J$4</f>
        <v>#N/A</v>
      </c>
      <c r="V151" s="380" t="e">
        <f aca="false">($E151+H151)*$J$5+$J$4</f>
        <v>#N/A</v>
      </c>
      <c r="W151" s="380" t="e">
        <f aca="false">($E151+I151)*$J$5+$J$4</f>
        <v>#N/A</v>
      </c>
      <c r="X151" s="269" t="e">
        <f aca="false">VLOOKUP($D151,[5]CurveFetch!$D$8:$S$13000,16,0)*$B151</f>
        <v>#N/A</v>
      </c>
      <c r="Y151" s="241" t="e">
        <f aca="false">VLOOKUP($D151,Curves!$N$2:$T$2600,7)*$B151</f>
        <v>#N/A</v>
      </c>
      <c r="Z151" s="381" t="e">
        <f aca="false">IF($U151&lt;$X151,1,0)</f>
        <v>#N/A</v>
      </c>
      <c r="AA151" s="378" t="e">
        <f aca="false">IF($U151&lt;$Y151,1,0)</f>
        <v>#N/A</v>
      </c>
      <c r="AB151" s="378" t="e">
        <f aca="false">IF($V151&lt;$X151,1,0)</f>
        <v>#N/A</v>
      </c>
      <c r="AC151" s="378" t="e">
        <f aca="false">IF($V151&lt;$X151,1,0)</f>
        <v>#N/A</v>
      </c>
      <c r="AD151" s="378" t="e">
        <f aca="false">IF($W151&lt;$X151,1,0)</f>
        <v>#N/A</v>
      </c>
      <c r="AE151" s="379" t="e">
        <f aca="false">IF($W151&lt;$Y151,1,0)</f>
        <v>#N/A</v>
      </c>
      <c r="AF151" s="70" t="e">
        <f aca="false">$AF$7*$J$2*$J$5*$N151</f>
        <v>#N/A</v>
      </c>
      <c r="AG151" s="70" t="e">
        <f aca="false">$AF$7*$J$2*$J$5*$O151</f>
        <v>#N/A</v>
      </c>
      <c r="AH151" s="70" t="e">
        <f aca="false">$AH$7*$J$2*$J$5*$N151</f>
        <v>#N/A</v>
      </c>
      <c r="AI151" s="70" t="e">
        <f aca="false">$AH$7*$J$2*$J$5*$O151</f>
        <v>#N/A</v>
      </c>
      <c r="AJ151" s="70" t="e">
        <f aca="false">$AJ$7*$J$2*$J$5*$N151</f>
        <v>#N/A</v>
      </c>
      <c r="AK151" s="70" t="e">
        <f aca="false">$AJ$7*$J$2*$J$5*$O151</f>
        <v>#N/A</v>
      </c>
      <c r="AL151" s="70" t="e">
        <f aca="false">$AL$7*$J$2*$J$5*$N151</f>
        <v>#N/A</v>
      </c>
      <c r="AM151" s="70" t="e">
        <f aca="false">$AL$7*$J$3*$J$5*$O151</f>
        <v>#N/A</v>
      </c>
      <c r="AN151" s="70" t="e">
        <f aca="false">$AN$7*$J$2*$J$5*$N151</f>
        <v>#N/A</v>
      </c>
      <c r="AO151" s="70" t="e">
        <f aca="false">$AN$7*$J$3*$J$5*$O151</f>
        <v>#N/A</v>
      </c>
      <c r="AP151" s="70" t="e">
        <f aca="false">$AP$7*$J$2*$J$5*$N151</f>
        <v>#N/A</v>
      </c>
      <c r="AQ151" s="70" t="e">
        <f aca="false">$AN$7*$J$3*$J$5*$O151</f>
        <v>#N/A</v>
      </c>
      <c r="AR151" s="70" t="e">
        <f aca="false">$AR$7*$J$2*$J$5*$N151</f>
        <v>#N/A</v>
      </c>
      <c r="AS151" s="70" t="e">
        <f aca="false">$AR$7*$J$3*$J$5*$O151</f>
        <v>#N/A</v>
      </c>
      <c r="AT151" s="70" t="e">
        <f aca="false">$AT$7*$J$2*$J$5*$N151</f>
        <v>#N/A</v>
      </c>
      <c r="AU151" s="70" t="e">
        <f aca="false">$AT$7*$J$3*$J$5*$O151</f>
        <v>#N/A</v>
      </c>
      <c r="AV151" s="131" t="e">
        <f aca="false">SUM(AF151:AG151,AL151:AM151,AP151:AQ151)</f>
        <v>#N/A</v>
      </c>
      <c r="AW151" s="158" t="e">
        <f aca="false">SUM(AF151:AM151,AP151:AU151)</f>
        <v>#N/A</v>
      </c>
      <c r="AX151" s="131" t="e">
        <f aca="false">SUM(AF151:AU151)</f>
        <v>#N/A</v>
      </c>
      <c r="AY151" s="70" t="e">
        <f aca="false">$AY$7*$J$2*$J$5*$S151</f>
        <v>#N/A</v>
      </c>
      <c r="AZ151" s="70" t="e">
        <f aca="false">$AY$7*$J$3*$J$5*$T151</f>
        <v>#N/A</v>
      </c>
      <c r="BA151" s="70" t="e">
        <f aca="false">$BA$7*$J$2*$J$5*$S151</f>
        <v>#N/A</v>
      </c>
      <c r="BB151" s="70" t="e">
        <f aca="false">$BA$7*$J$3*$J$5*$T151</f>
        <v>#N/A</v>
      </c>
      <c r="BC151" s="70" t="e">
        <f aca="false">$BC$7*$J$2*$J$5*$S151</f>
        <v>#N/A</v>
      </c>
      <c r="BD151" s="70" t="e">
        <f aca="false">$BC$7*$J$3*$J$5*$T151</f>
        <v>#N/A</v>
      </c>
      <c r="BE151" s="70" t="e">
        <f aca="false">$BE$7*$J$2*$J$5*$S151</f>
        <v>#N/A</v>
      </c>
      <c r="BF151" s="70" t="e">
        <f aca="false">$BE$7*$J$3*$J$5*$T151</f>
        <v>#N/A</v>
      </c>
      <c r="BG151" s="70" t="e">
        <f aca="false">$BG$7*$J$2*$J$5*$S151</f>
        <v>#N/A</v>
      </c>
      <c r="BH151" s="70" t="e">
        <f aca="false">$BG$7*$J$3*$J$5*$T151</f>
        <v>#N/A</v>
      </c>
      <c r="BI151" s="70" t="e">
        <f aca="false">$BI$7*$J$2*$J$5*$S151</f>
        <v>#N/A</v>
      </c>
      <c r="BJ151" s="70" t="e">
        <f aca="false">$BI$7*$J$3*$J$5*$T151</f>
        <v>#N/A</v>
      </c>
      <c r="BK151" s="70" t="e">
        <f aca="false">$BK$7*$J$2*$J$5*$S151</f>
        <v>#N/A</v>
      </c>
      <c r="BL151" s="70" t="e">
        <f aca="false">$BK$7*$J$3*$J$5*$T151</f>
        <v>#N/A</v>
      </c>
      <c r="BM151" s="70" t="e">
        <f aca="false">$BM$7*$J$2*$J$5*$S151</f>
        <v>#N/A</v>
      </c>
      <c r="BN151" s="70" t="e">
        <f aca="false">$BM$7*$J$3*$J$5*$T151</f>
        <v>#N/A</v>
      </c>
      <c r="BO151" s="70" t="e">
        <f aca="false">$BO$7*$J$2*$J$5*$S151</f>
        <v>#N/A</v>
      </c>
      <c r="BP151" s="70" t="e">
        <f aca="false">$BO$7*$J$3*$J$5*$T151</f>
        <v>#N/A</v>
      </c>
      <c r="BQ151" s="70" t="e">
        <f aca="false">$BQ$7*$J$2*$J$5*$S151</f>
        <v>#N/A</v>
      </c>
      <c r="BR151" s="70" t="e">
        <f aca="false">$BQ$7*$J$3*$J$5*$T151</f>
        <v>#N/A</v>
      </c>
      <c r="BS151" s="70" t="e">
        <f aca="false">$BS$7*$J$2*$J$5*$S151</f>
        <v>#N/A</v>
      </c>
      <c r="BT151" s="70" t="e">
        <f aca="false">$BS$7*$J$3*$J$5*$T151</f>
        <v>#N/A</v>
      </c>
      <c r="BU151" s="70" t="e">
        <f aca="false">$BU$7*$J$2*$J$5*$S151</f>
        <v>#N/A</v>
      </c>
      <c r="BV151" s="70" t="e">
        <f aca="false">$BU$7*$J$3*$J$5*$T151</f>
        <v>#N/A</v>
      </c>
      <c r="BW151" s="382" t="e">
        <f aca="false">SUM(AY151:BF151,BI151:BL151)</f>
        <v>#N/A</v>
      </c>
      <c r="BX151" s="383" t="e">
        <f aca="false">SUM(AY151:BF151,BI151:BL151,BS151:BV151)</f>
        <v>#N/A</v>
      </c>
      <c r="BY151" s="25" t="e">
        <f aca="false">SUM(AY151:BV151)</f>
        <v>#N/A</v>
      </c>
      <c r="BZ151" s="70" t="e">
        <f aca="false">$BZ$7*$J$2*$J$5*$N151</f>
        <v>#N/A</v>
      </c>
      <c r="CA151" s="70" t="e">
        <f aca="false">$BZ$7*$J$3*$J$5*$O151</f>
        <v>#N/A</v>
      </c>
      <c r="CB151" s="70" t="e">
        <f aca="false">$CB$7*$J$2*$J$5*$N151</f>
        <v>#N/A</v>
      </c>
      <c r="CC151" s="70" t="e">
        <f aca="false">$CB$7*$J$3*$J$5*$O151</f>
        <v>#N/A</v>
      </c>
      <c r="CD151" s="70" t="e">
        <f aca="false">$CD$7*$J$2*$J$5*$N151</f>
        <v>#N/A</v>
      </c>
      <c r="CE151" s="70" t="e">
        <f aca="false">$CD$7*$J$3*$J$5*$O151</f>
        <v>#N/A</v>
      </c>
      <c r="CF151" s="131" t="e">
        <f aca="false">SUM(BZ151:CA151)</f>
        <v>#N/A</v>
      </c>
      <c r="CG151" s="383" t="e">
        <f aca="false">SUM(BZ151:CC151)</f>
        <v>#N/A</v>
      </c>
      <c r="CH151" s="131" t="e">
        <f aca="false">SUM(BZ151:CE151)</f>
        <v>#N/A</v>
      </c>
      <c r="CI151" s="70" t="e">
        <f aca="false">$CI$7*$J$2*$J$5*$AB151</f>
        <v>#N/A</v>
      </c>
      <c r="CJ151" s="70" t="e">
        <f aca="false">$CI$7*$J$3*$J$5*$AC151</f>
        <v>#N/A</v>
      </c>
      <c r="CK151" s="70" t="e">
        <f aca="false">$CK$7*$J$2*$J$5*$AB151</f>
        <v>#N/A</v>
      </c>
      <c r="CL151" s="70" t="e">
        <f aca="false">$CK$7*$J$3*$J$5*$AC151</f>
        <v>#N/A</v>
      </c>
      <c r="CM151" s="70" t="e">
        <f aca="false">$CM$7*$J$2*$J$5*$AB151</f>
        <v>#N/A</v>
      </c>
      <c r="CN151" s="70" t="e">
        <f aca="false">$CM$7*$J$3*$J$5*$AC151</f>
        <v>#N/A</v>
      </c>
      <c r="CO151" s="70" t="e">
        <f aca="false">$CO$7*$J$2*$J$5*$AB151</f>
        <v>#N/A</v>
      </c>
      <c r="CP151" s="70" t="e">
        <f aca="false">$CO$7*$J$3*$J$5*$AC151</f>
        <v>#N/A</v>
      </c>
      <c r="CQ151" s="70" t="e">
        <f aca="false">$CQ$7*$J$2*$J$5*$AB151</f>
        <v>#N/A</v>
      </c>
      <c r="CR151" s="70" t="e">
        <f aca="false">$CQ$7*$J$3*$J$5*$AC151</f>
        <v>#N/A</v>
      </c>
      <c r="CS151" s="70" t="e">
        <f aca="false">$CS$7*$J$2*$J$5*$AB151</f>
        <v>#N/A</v>
      </c>
      <c r="CT151" s="70" t="e">
        <f aca="false">$CS$7*$J$3*$J$5*$AC151</f>
        <v>#N/A</v>
      </c>
      <c r="CU151" s="70" t="e">
        <f aca="false">$CU$7*$J$2*$J$5*$AB151</f>
        <v>#N/A</v>
      </c>
      <c r="CV151" s="70" t="e">
        <f aca="false">$CU$7*$J$3*$J$5*$AC151</f>
        <v>#N/A</v>
      </c>
      <c r="CW151" s="70" t="e">
        <f aca="false">$CW$7*$J$2*$J$5*$AB151</f>
        <v>#N/A</v>
      </c>
      <c r="CX151" s="70" t="e">
        <f aca="false">$CW$7*$J$3*$J$5*$AC151</f>
        <v>#N/A</v>
      </c>
      <c r="CY151" s="70" t="e">
        <f aca="false">$CY$7*$J$2*$J$5*$AB151</f>
        <v>#N/A</v>
      </c>
      <c r="CZ151" s="70" t="e">
        <f aca="false">$CY$7*$J$3*$J$5*$AC151</f>
        <v>#N/A</v>
      </c>
      <c r="DA151" s="70" t="e">
        <f aca="false">$DA$7*$J$2*$J$5*$AB151</f>
        <v>#N/A</v>
      </c>
      <c r="DB151" s="70" t="e">
        <f aca="false">$DA$7*$J$3*$J$5*$AC151</f>
        <v>#N/A</v>
      </c>
      <c r="DC151" s="70"/>
      <c r="DD151" s="70"/>
      <c r="DE151" s="70" t="e">
        <f aca="false">$DF$7*$J$2*$J$5*$AB151</f>
        <v>#N/A</v>
      </c>
      <c r="DF151" s="70" t="e">
        <f aca="false">$DF$7*$J$3*$J$5*$AC151</f>
        <v>#N/A</v>
      </c>
      <c r="DG151" s="70" t="e">
        <f aca="false">$DG$7*$J$2*$J$5*$AB151</f>
        <v>#N/A</v>
      </c>
      <c r="DH151" s="70" t="e">
        <f aca="false">$DG$7*$J$3*$J$5*$AC151</f>
        <v>#N/A</v>
      </c>
      <c r="DI151" s="70" t="e">
        <f aca="false">$DI$7*$J$2*$J$5*$AB151</f>
        <v>#N/A</v>
      </c>
      <c r="DJ151" s="70" t="e">
        <f aca="false">$DI$7*$J$3*$J$5*$AC151</f>
        <v>#N/A</v>
      </c>
      <c r="DK151" s="70" t="e">
        <f aca="false">$DK$7*$J$2*$J$5*$AB151</f>
        <v>#N/A</v>
      </c>
      <c r="DL151" s="70" t="e">
        <f aca="false">$DK$7*$J$3*$J$5*$AC151</f>
        <v>#N/A</v>
      </c>
      <c r="DM151" s="70" t="e">
        <f aca="false">$DM$7*$J$2*$J$5*$AB151</f>
        <v>#N/A</v>
      </c>
      <c r="DN151" s="70" t="e">
        <f aca="false">$DM$7*$J$3*$J$5*$AC151</f>
        <v>#N/A</v>
      </c>
      <c r="DO151" s="70" t="e">
        <f aca="false">$DO$7*$J$2*$J$5*$AB151</f>
        <v>#N/A</v>
      </c>
      <c r="DP151" s="70" t="e">
        <f aca="false">$DO$7*$J$3*$J$5*$AC151</f>
        <v>#N/A</v>
      </c>
      <c r="DQ151" s="70" t="e">
        <f aca="false">$DQ$7*$J$2*$J$5*$AB151</f>
        <v>#N/A</v>
      </c>
      <c r="DR151" s="70" t="e">
        <f aca="false">$DQ$7*$J$3*$J$5*$AC151</f>
        <v>#N/A</v>
      </c>
      <c r="DS151" s="131" t="e">
        <f aca="false">SUM(CI151:CR151,CW151:CX151,DG151:DH151)</f>
        <v>#N/A</v>
      </c>
      <c r="DT151" s="25" t="e">
        <f aca="false">SUM(CI151:CZ151,DC151:DL151)</f>
        <v>#N/A</v>
      </c>
      <c r="DU151" s="131" t="e">
        <f aca="false">SUM(CI151:DR151)</f>
        <v>#N/A</v>
      </c>
      <c r="DZ151" s="70" t="e">
        <f aca="false">$DZ$7*$J$2*$J$5*$AB151</f>
        <v>#N/A</v>
      </c>
      <c r="EA151" s="70" t="e">
        <f aca="false">$DZ$7*$J$3*$J$5*$AC151</f>
        <v>#N/A</v>
      </c>
      <c r="EB151" s="70" t="e">
        <f aca="false">$EB$7*$J$2*$J$5*$AB151</f>
        <v>#N/A</v>
      </c>
      <c r="EC151" s="70" t="e">
        <f aca="false">$EB$7*$J$3*$J$5*$AC151</f>
        <v>#N/A</v>
      </c>
      <c r="ED151" s="70" t="e">
        <f aca="false">$ED$7*$J$2*$J$5*$AB151</f>
        <v>#N/A</v>
      </c>
      <c r="EE151" s="70" t="e">
        <f aca="false">$ED$7*$J$3*$J$5*$AC151</f>
        <v>#N/A</v>
      </c>
      <c r="EF151" s="70" t="e">
        <f aca="false">$EF$7*$J$2*$J$5*$AB151</f>
        <v>#N/A</v>
      </c>
      <c r="EG151" s="70" t="e">
        <f aca="false">$EF$7*$J$3*$J$5*$AC151</f>
        <v>#N/A</v>
      </c>
      <c r="EH151" s="70" t="e">
        <f aca="false">$EH$7*$J$2*$J$5*$AB151</f>
        <v>#N/A</v>
      </c>
      <c r="EI151" s="70" t="e">
        <f aca="false">$EH$7*$J$3*$J$5*$AC151</f>
        <v>#N/A</v>
      </c>
      <c r="EJ151" s="70" t="e">
        <f aca="false">$EJ$7*$J$2*$J$5*$AB151</f>
        <v>#N/A</v>
      </c>
      <c r="EK151" s="70" t="e">
        <f aca="false">$EJ$7*$J$3*$J$5*$AC151</f>
        <v>#N/A</v>
      </c>
      <c r="EL151" s="70" t="e">
        <f aca="false">$EL$7*$J$2*$J$5*$AB151</f>
        <v>#N/A</v>
      </c>
      <c r="EM151" s="70" t="e">
        <f aca="false">$EL$7*$J$3*$J$5*$AC151</f>
        <v>#N/A</v>
      </c>
      <c r="EN151" s="131" t="e">
        <f aca="false">SUM(EB151:EC151)</f>
        <v>#N/A</v>
      </c>
      <c r="EO151" s="25" t="e">
        <f aca="false">SUM(EB151:EE151,EJ151:EM151)</f>
        <v>#N/A</v>
      </c>
      <c r="EP151" s="25" t="e">
        <f aca="false">SUM(DZ151:EM151)</f>
        <v>#N/A</v>
      </c>
    </row>
    <row r="152" customFormat="false" ht="11.25" hidden="false" customHeight="false" outlineLevel="0" collapsed="false">
      <c r="A152" s="51" t="e">
        <f aca="false">VLOOKUP($D152,Curves!$A$2:$I$1700,9)</f>
        <v>#N/A</v>
      </c>
      <c r="B152" s="83" t="e">
        <f aca="false">(1+($A152/2))^(-2*($D152-$A$1)/365.25)</f>
        <v>#N/A</v>
      </c>
      <c r="C152" s="83" t="n">
        <f aca="false">D153-D152</f>
        <v>31</v>
      </c>
      <c r="D152" s="374" t="n">
        <v>41275</v>
      </c>
      <c r="E152" s="375" t="e">
        <f aca="false">VLOOKUP($D152,Curves!$A$2:$H$1700,2)*$B152</f>
        <v>#N/A</v>
      </c>
      <c r="F152" s="51" t="e">
        <f aca="false">VLOOKUP($D152,Curves!$A$2:$H$1700,3)*$B152</f>
        <v>#N/A</v>
      </c>
      <c r="G152" s="51" t="e">
        <f aca="false">VLOOKUP($D152,Curves!$A$2:$H$1700,7)*$B152</f>
        <v>#N/A</v>
      </c>
      <c r="H152" s="51" t="e">
        <f aca="false">VLOOKUP($D152,Curves!$A$2:$H$1700,5)*$B152</f>
        <v>#N/A</v>
      </c>
      <c r="I152" s="51" t="e">
        <f aca="false">VLOOKUP($D152,Curves!$A$2:$H$1700,4)*$B152</f>
        <v>#N/A</v>
      </c>
      <c r="J152" s="376" t="e">
        <f aca="false">VLOOKUP($D152,Curves!$A$2:$H$1700,8)*$B152</f>
        <v>#N/A</v>
      </c>
      <c r="K152" s="51" t="e">
        <f aca="false">($E152+$I152)*$J$5+$J$4</f>
        <v>#N/A</v>
      </c>
      <c r="L152" s="377" t="e">
        <f aca="false">VLOOKUP($D152,Curves!$N$2:$T$2600,2)*$B152</f>
        <v>#N/A</v>
      </c>
      <c r="M152" s="241" t="e">
        <f aca="false">VLOOKUP($D152,Curves!$N$2:$T$2600,3)*$B152</f>
        <v>#N/A</v>
      </c>
      <c r="N152" s="378" t="e">
        <f aca="false">IF($K152&lt;$L152,1,0)</f>
        <v>#N/A</v>
      </c>
      <c r="O152" s="379" t="e">
        <f aca="false">IF($K152&lt;$M152,1,0)</f>
        <v>#N/A</v>
      </c>
      <c r="P152" s="375" t="e">
        <f aca="false">($E152+J152)*$J$5+$J$4</f>
        <v>#N/A</v>
      </c>
      <c r="Q152" s="377" t="e">
        <f aca="false">VLOOKUP($D152,Curves!$N$2:$T$2600,4)*$B152</f>
        <v>#N/A</v>
      </c>
      <c r="R152" s="241" t="e">
        <f aca="false">VLOOKUP($D152,Curves!$N$2:$T$2600,5)*$B152</f>
        <v>#N/A</v>
      </c>
      <c r="S152" s="378" t="e">
        <f aca="false">IF($P152&lt;$Q152,1,0)</f>
        <v>#N/A</v>
      </c>
      <c r="T152" s="379" t="e">
        <f aca="false">IF($P152&lt;$R152,1,0)</f>
        <v>#N/A</v>
      </c>
      <c r="U152" s="380" t="e">
        <f aca="false">($E152+G152)*$J$5+$J$4</f>
        <v>#N/A</v>
      </c>
      <c r="V152" s="380" t="e">
        <f aca="false">($E152+H152)*$J$5+$J$4</f>
        <v>#N/A</v>
      </c>
      <c r="W152" s="380" t="e">
        <f aca="false">($E152+I152)*$J$5+$J$4</f>
        <v>#N/A</v>
      </c>
      <c r="X152" s="269" t="e">
        <f aca="false">VLOOKUP($D152,[5]CurveFetch!$D$8:$S$13000,16,0)*$B152</f>
        <v>#N/A</v>
      </c>
      <c r="Y152" s="241" t="e">
        <f aca="false">VLOOKUP($D152,Curves!$N$2:$T$2600,7)*$B152</f>
        <v>#N/A</v>
      </c>
      <c r="Z152" s="381" t="e">
        <f aca="false">IF($U152&lt;$X152,1,0)</f>
        <v>#N/A</v>
      </c>
      <c r="AA152" s="378" t="e">
        <f aca="false">IF($U152&lt;$Y152,1,0)</f>
        <v>#N/A</v>
      </c>
      <c r="AB152" s="378" t="e">
        <f aca="false">IF($V152&lt;$X152,1,0)</f>
        <v>#N/A</v>
      </c>
      <c r="AC152" s="378" t="e">
        <f aca="false">IF($V152&lt;$X152,1,0)</f>
        <v>#N/A</v>
      </c>
      <c r="AD152" s="378" t="e">
        <f aca="false">IF($W152&lt;$X152,1,0)</f>
        <v>#N/A</v>
      </c>
      <c r="AE152" s="379" t="e">
        <f aca="false">IF($W152&lt;$Y152,1,0)</f>
        <v>#N/A</v>
      </c>
      <c r="AF152" s="70" t="e">
        <f aca="false">$AF$7*$J$2*$J$5*$N152</f>
        <v>#N/A</v>
      </c>
      <c r="AG152" s="70" t="e">
        <f aca="false">$AF$7*$J$2*$J$5*$O152</f>
        <v>#N/A</v>
      </c>
      <c r="AH152" s="70" t="e">
        <f aca="false">$AH$7*$J$2*$J$5*$N152</f>
        <v>#N/A</v>
      </c>
      <c r="AI152" s="70" t="e">
        <f aca="false">$AH$7*$J$2*$J$5*$O152</f>
        <v>#N/A</v>
      </c>
      <c r="AJ152" s="70" t="e">
        <f aca="false">$AJ$7*$J$2*$J$5*$N152</f>
        <v>#N/A</v>
      </c>
      <c r="AK152" s="70" t="e">
        <f aca="false">$AJ$7*$J$2*$J$5*$O152</f>
        <v>#N/A</v>
      </c>
      <c r="AL152" s="70" t="e">
        <f aca="false">$AL$7*$J$2*$J$5*$N152</f>
        <v>#N/A</v>
      </c>
      <c r="AM152" s="70" t="e">
        <f aca="false">$AL$7*$J$3*$J$5*$O152</f>
        <v>#N/A</v>
      </c>
      <c r="AN152" s="70" t="e">
        <f aca="false">$AN$7*$J$2*$J$5*$N152</f>
        <v>#N/A</v>
      </c>
      <c r="AO152" s="70" t="e">
        <f aca="false">$AN$7*$J$3*$J$5*$O152</f>
        <v>#N/A</v>
      </c>
      <c r="AP152" s="70" t="e">
        <f aca="false">$AP$7*$J$2*$J$5*$N152</f>
        <v>#N/A</v>
      </c>
      <c r="AQ152" s="70" t="e">
        <f aca="false">$AN$7*$J$3*$J$5*$O152</f>
        <v>#N/A</v>
      </c>
      <c r="AR152" s="70" t="e">
        <f aca="false">$AR$7*$J$2*$J$5*$N152</f>
        <v>#N/A</v>
      </c>
      <c r="AS152" s="70" t="e">
        <f aca="false">$AR$7*$J$3*$J$5*$O152</f>
        <v>#N/A</v>
      </c>
      <c r="AT152" s="70" t="e">
        <f aca="false">$AT$7*$J$2*$J$5*$N152</f>
        <v>#N/A</v>
      </c>
      <c r="AU152" s="70" t="e">
        <f aca="false">$AT$7*$J$3*$J$5*$O152</f>
        <v>#N/A</v>
      </c>
      <c r="AV152" s="131" t="e">
        <f aca="false">SUM(AF152:AG152,AL152:AM152,AP152:AQ152)</f>
        <v>#N/A</v>
      </c>
      <c r="AW152" s="158" t="e">
        <f aca="false">SUM(AF152:AM152,AP152:AU152)</f>
        <v>#N/A</v>
      </c>
      <c r="AX152" s="131" t="e">
        <f aca="false">SUM(AF152:AU152)</f>
        <v>#N/A</v>
      </c>
      <c r="AY152" s="70" t="e">
        <f aca="false">$AY$7*$J$2*$J$5*$S152</f>
        <v>#N/A</v>
      </c>
      <c r="AZ152" s="70" t="e">
        <f aca="false">$AY$7*$J$3*$J$5*$T152</f>
        <v>#N/A</v>
      </c>
      <c r="BA152" s="70" t="e">
        <f aca="false">$BA$7*$J$2*$J$5*$S152</f>
        <v>#N/A</v>
      </c>
      <c r="BB152" s="70" t="e">
        <f aca="false">$BA$7*$J$3*$J$5*$T152</f>
        <v>#N/A</v>
      </c>
      <c r="BC152" s="70" t="e">
        <f aca="false">$BC$7*$J$2*$J$5*$S152</f>
        <v>#N/A</v>
      </c>
      <c r="BD152" s="70" t="e">
        <f aca="false">$BC$7*$J$3*$J$5*$T152</f>
        <v>#N/A</v>
      </c>
      <c r="BE152" s="70" t="e">
        <f aca="false">$BE$7*$J$2*$J$5*$S152</f>
        <v>#N/A</v>
      </c>
      <c r="BF152" s="70" t="e">
        <f aca="false">$BE$7*$J$3*$J$5*$T152</f>
        <v>#N/A</v>
      </c>
      <c r="BG152" s="70" t="e">
        <f aca="false">$BG$7*$J$2*$J$5*$S152</f>
        <v>#N/A</v>
      </c>
      <c r="BH152" s="70" t="e">
        <f aca="false">$BG$7*$J$3*$J$5*$T152</f>
        <v>#N/A</v>
      </c>
      <c r="BI152" s="70" t="e">
        <f aca="false">$BI$7*$J$2*$J$5*$S152</f>
        <v>#N/A</v>
      </c>
      <c r="BJ152" s="70" t="e">
        <f aca="false">$BI$7*$J$3*$J$5*$T152</f>
        <v>#N/A</v>
      </c>
      <c r="BK152" s="70" t="e">
        <f aca="false">$BK$7*$J$2*$J$5*$S152</f>
        <v>#N/A</v>
      </c>
      <c r="BL152" s="70" t="e">
        <f aca="false">$BK$7*$J$3*$J$5*$T152</f>
        <v>#N/A</v>
      </c>
      <c r="BM152" s="70" t="e">
        <f aca="false">$BM$7*$J$2*$J$5*$S152</f>
        <v>#N/A</v>
      </c>
      <c r="BN152" s="70" t="e">
        <f aca="false">$BM$7*$J$3*$J$5*$T152</f>
        <v>#N/A</v>
      </c>
      <c r="BO152" s="70" t="e">
        <f aca="false">$BO$7*$J$2*$J$5*$S152</f>
        <v>#N/A</v>
      </c>
      <c r="BP152" s="70" t="e">
        <f aca="false">$BO$7*$J$3*$J$5*$T152</f>
        <v>#N/A</v>
      </c>
      <c r="BQ152" s="70" t="e">
        <f aca="false">$BQ$7*$J$2*$J$5*$S152</f>
        <v>#N/A</v>
      </c>
      <c r="BR152" s="70" t="e">
        <f aca="false">$BQ$7*$J$3*$J$5*$T152</f>
        <v>#N/A</v>
      </c>
      <c r="BS152" s="70" t="e">
        <f aca="false">$BS$7*$J$2*$J$5*$S152</f>
        <v>#N/A</v>
      </c>
      <c r="BT152" s="70" t="e">
        <f aca="false">$BS$7*$J$3*$J$5*$T152</f>
        <v>#N/A</v>
      </c>
      <c r="BU152" s="70" t="e">
        <f aca="false">$BU$7*$J$2*$J$5*$S152</f>
        <v>#N/A</v>
      </c>
      <c r="BV152" s="70" t="e">
        <f aca="false">$BU$7*$J$3*$J$5*$T152</f>
        <v>#N/A</v>
      </c>
      <c r="BW152" s="382" t="e">
        <f aca="false">SUM(AY152:BF152,BI152:BL152)</f>
        <v>#N/A</v>
      </c>
      <c r="BX152" s="383" t="e">
        <f aca="false">SUM(AY152:BF152,BI152:BL152,BS152:BV152)</f>
        <v>#N/A</v>
      </c>
      <c r="BY152" s="25" t="e">
        <f aca="false">SUM(AY152:BV152)</f>
        <v>#N/A</v>
      </c>
      <c r="BZ152" s="70" t="e">
        <f aca="false">$BZ$7*$J$2*$J$5*$N152</f>
        <v>#N/A</v>
      </c>
      <c r="CA152" s="70" t="e">
        <f aca="false">$BZ$7*$J$3*$J$5*$O152</f>
        <v>#N/A</v>
      </c>
      <c r="CB152" s="70" t="e">
        <f aca="false">$CB$7*$J$2*$J$5*$N152</f>
        <v>#N/A</v>
      </c>
      <c r="CC152" s="70" t="e">
        <f aca="false">$CB$7*$J$3*$J$5*$O152</f>
        <v>#N/A</v>
      </c>
      <c r="CD152" s="70" t="e">
        <f aca="false">$CD$7*$J$2*$J$5*$N152</f>
        <v>#N/A</v>
      </c>
      <c r="CE152" s="70" t="e">
        <f aca="false">$CD$7*$J$3*$J$5*$O152</f>
        <v>#N/A</v>
      </c>
      <c r="CF152" s="131" t="e">
        <f aca="false">SUM(BZ152:CA152)</f>
        <v>#N/A</v>
      </c>
      <c r="CG152" s="383" t="e">
        <f aca="false">SUM(BZ152:CC152)</f>
        <v>#N/A</v>
      </c>
      <c r="CH152" s="131" t="e">
        <f aca="false">SUM(BZ152:CE152)</f>
        <v>#N/A</v>
      </c>
      <c r="CI152" s="70" t="e">
        <f aca="false">$CI$7*$J$2*$J$5*$AB152</f>
        <v>#N/A</v>
      </c>
      <c r="CJ152" s="70" t="e">
        <f aca="false">$CI$7*$J$3*$J$5*$AC152</f>
        <v>#N/A</v>
      </c>
      <c r="CK152" s="70" t="e">
        <f aca="false">$CK$7*$J$2*$J$5*$AB152</f>
        <v>#N/A</v>
      </c>
      <c r="CL152" s="70" t="e">
        <f aca="false">$CK$7*$J$3*$J$5*$AC152</f>
        <v>#N/A</v>
      </c>
      <c r="CM152" s="70" t="e">
        <f aca="false">$CM$7*$J$2*$J$5*$AB152</f>
        <v>#N/A</v>
      </c>
      <c r="CN152" s="70" t="e">
        <f aca="false">$CM$7*$J$3*$J$5*$AC152</f>
        <v>#N/A</v>
      </c>
      <c r="CO152" s="70" t="e">
        <f aca="false">$CO$7*$J$2*$J$5*$AB152</f>
        <v>#N/A</v>
      </c>
      <c r="CP152" s="70" t="e">
        <f aca="false">$CO$7*$J$3*$J$5*$AC152</f>
        <v>#N/A</v>
      </c>
      <c r="CQ152" s="70" t="e">
        <f aca="false">$CQ$7*$J$2*$J$5*$AB152</f>
        <v>#N/A</v>
      </c>
      <c r="CR152" s="70" t="e">
        <f aca="false">$CQ$7*$J$3*$J$5*$AC152</f>
        <v>#N/A</v>
      </c>
      <c r="CS152" s="70" t="e">
        <f aca="false">$CS$7*$J$2*$J$5*$AB152</f>
        <v>#N/A</v>
      </c>
      <c r="CT152" s="70" t="e">
        <f aca="false">$CS$7*$J$3*$J$5*$AC152</f>
        <v>#N/A</v>
      </c>
      <c r="CU152" s="70" t="e">
        <f aca="false">$CU$7*$J$2*$J$5*$AB152</f>
        <v>#N/A</v>
      </c>
      <c r="CV152" s="70" t="e">
        <f aca="false">$CU$7*$J$3*$J$5*$AC152</f>
        <v>#N/A</v>
      </c>
      <c r="CW152" s="70" t="e">
        <f aca="false">$CW$7*$J$2*$J$5*$AB152</f>
        <v>#N/A</v>
      </c>
      <c r="CX152" s="70" t="e">
        <f aca="false">$CW$7*$J$3*$J$5*$AC152</f>
        <v>#N/A</v>
      </c>
      <c r="CY152" s="70" t="e">
        <f aca="false">$CY$7*$J$2*$J$5*$AB152</f>
        <v>#N/A</v>
      </c>
      <c r="CZ152" s="70" t="e">
        <f aca="false">$CY$7*$J$3*$J$5*$AC152</f>
        <v>#N/A</v>
      </c>
      <c r="DA152" s="70" t="e">
        <f aca="false">$DA$7*$J$2*$J$5*$AB152</f>
        <v>#N/A</v>
      </c>
      <c r="DB152" s="70" t="e">
        <f aca="false">$DA$7*$J$3*$J$5*$AC152</f>
        <v>#N/A</v>
      </c>
      <c r="DC152" s="70"/>
      <c r="DD152" s="70"/>
      <c r="DE152" s="70" t="e">
        <f aca="false">$DF$7*$J$2*$J$5*$AB152</f>
        <v>#N/A</v>
      </c>
      <c r="DF152" s="70" t="e">
        <f aca="false">$DF$7*$J$3*$J$5*$AC152</f>
        <v>#N/A</v>
      </c>
      <c r="DG152" s="70" t="e">
        <f aca="false">$DG$7*$J$2*$J$5*$AB152</f>
        <v>#N/A</v>
      </c>
      <c r="DH152" s="70" t="e">
        <f aca="false">$DG$7*$J$3*$J$5*$AC152</f>
        <v>#N/A</v>
      </c>
      <c r="DI152" s="70" t="e">
        <f aca="false">$DI$7*$J$2*$J$5*$AB152</f>
        <v>#N/A</v>
      </c>
      <c r="DJ152" s="70" t="e">
        <f aca="false">$DI$7*$J$3*$J$5*$AC152</f>
        <v>#N/A</v>
      </c>
      <c r="DK152" s="70" t="e">
        <f aca="false">$DK$7*$J$2*$J$5*$AB152</f>
        <v>#N/A</v>
      </c>
      <c r="DL152" s="70" t="e">
        <f aca="false">$DK$7*$J$3*$J$5*$AC152</f>
        <v>#N/A</v>
      </c>
      <c r="DM152" s="70" t="e">
        <f aca="false">$DM$7*$J$2*$J$5*$AB152</f>
        <v>#N/A</v>
      </c>
      <c r="DN152" s="70" t="e">
        <f aca="false">$DM$7*$J$3*$J$5*$AC152</f>
        <v>#N/A</v>
      </c>
      <c r="DO152" s="70" t="e">
        <f aca="false">$DO$7*$J$2*$J$5*$AB152</f>
        <v>#N/A</v>
      </c>
      <c r="DP152" s="70" t="e">
        <f aca="false">$DO$7*$J$3*$J$5*$AC152</f>
        <v>#N/A</v>
      </c>
      <c r="DQ152" s="70" t="e">
        <f aca="false">$DQ$7*$J$2*$J$5*$AB152</f>
        <v>#N/A</v>
      </c>
      <c r="DR152" s="70" t="e">
        <f aca="false">$DQ$7*$J$3*$J$5*$AC152</f>
        <v>#N/A</v>
      </c>
      <c r="DS152" s="131" t="e">
        <f aca="false">SUM(CI152:CR152,CW152:CX152,DG152:DH152)</f>
        <v>#N/A</v>
      </c>
      <c r="DT152" s="25" t="e">
        <f aca="false">SUM(CI152:CZ152,DC152:DL152)</f>
        <v>#N/A</v>
      </c>
      <c r="DU152" s="131" t="e">
        <f aca="false">SUM(CI152:DR152)</f>
        <v>#N/A</v>
      </c>
      <c r="DZ152" s="70" t="e">
        <f aca="false">$DZ$7*$J$2*$J$5*$AB152</f>
        <v>#N/A</v>
      </c>
      <c r="EA152" s="70" t="e">
        <f aca="false">$DZ$7*$J$3*$J$5*$AC152</f>
        <v>#N/A</v>
      </c>
      <c r="EB152" s="70" t="e">
        <f aca="false">$EB$7*$J$2*$J$5*$AB152</f>
        <v>#N/A</v>
      </c>
      <c r="EC152" s="70" t="e">
        <f aca="false">$EB$7*$J$3*$J$5*$AC152</f>
        <v>#N/A</v>
      </c>
      <c r="ED152" s="70" t="e">
        <f aca="false">$ED$7*$J$2*$J$5*$AB152</f>
        <v>#N/A</v>
      </c>
      <c r="EE152" s="70" t="e">
        <f aca="false">$ED$7*$J$3*$J$5*$AC152</f>
        <v>#N/A</v>
      </c>
      <c r="EF152" s="70" t="e">
        <f aca="false">$EF$7*$J$2*$J$5*$AB152</f>
        <v>#N/A</v>
      </c>
      <c r="EG152" s="70" t="e">
        <f aca="false">$EF$7*$J$3*$J$5*$AC152</f>
        <v>#N/A</v>
      </c>
      <c r="EH152" s="70" t="e">
        <f aca="false">$EH$7*$J$2*$J$5*$AB152</f>
        <v>#N/A</v>
      </c>
      <c r="EI152" s="70" t="e">
        <f aca="false">$EH$7*$J$3*$J$5*$AC152</f>
        <v>#N/A</v>
      </c>
      <c r="EJ152" s="70" t="e">
        <f aca="false">$EJ$7*$J$2*$J$5*$AB152</f>
        <v>#N/A</v>
      </c>
      <c r="EK152" s="70" t="e">
        <f aca="false">$EJ$7*$J$3*$J$5*$AC152</f>
        <v>#N/A</v>
      </c>
      <c r="EL152" s="70" t="e">
        <f aca="false">$EL$7*$J$2*$J$5*$AB152</f>
        <v>#N/A</v>
      </c>
      <c r="EM152" s="70" t="e">
        <f aca="false">$EL$7*$J$3*$J$5*$AC152</f>
        <v>#N/A</v>
      </c>
      <c r="EN152" s="131" t="e">
        <f aca="false">SUM(EB152:EC152)</f>
        <v>#N/A</v>
      </c>
      <c r="EO152" s="25" t="e">
        <f aca="false">SUM(EB152:EE152,EJ152:EM152)</f>
        <v>#N/A</v>
      </c>
      <c r="EP152" s="25" t="e">
        <f aca="false">SUM(DZ152:EM152)</f>
        <v>#N/A</v>
      </c>
    </row>
    <row r="153" customFormat="false" ht="11.25" hidden="false" customHeight="false" outlineLevel="0" collapsed="false">
      <c r="A153" s="51" t="e">
        <f aca="false">VLOOKUP($D153,Curves!$A$2:$I$1700,9)</f>
        <v>#N/A</v>
      </c>
      <c r="B153" s="83" t="e">
        <f aca="false">(1+($A153/2))^(-2*($D153-$A$1)/365.25)</f>
        <v>#N/A</v>
      </c>
      <c r="C153" s="83" t="n">
        <f aca="false">D154-D153</f>
        <v>28</v>
      </c>
      <c r="D153" s="374" t="n">
        <v>41306</v>
      </c>
      <c r="E153" s="375" t="e">
        <f aca="false">VLOOKUP($D153,Curves!$A$2:$H$1700,2)*$B153</f>
        <v>#N/A</v>
      </c>
      <c r="F153" s="51" t="e">
        <f aca="false">VLOOKUP($D153,Curves!$A$2:$H$1700,3)*$B153</f>
        <v>#N/A</v>
      </c>
      <c r="G153" s="51" t="e">
        <f aca="false">VLOOKUP($D153,Curves!$A$2:$H$1700,7)*$B153</f>
        <v>#N/A</v>
      </c>
      <c r="H153" s="51" t="e">
        <f aca="false">VLOOKUP($D153,Curves!$A$2:$H$1700,5)*$B153</f>
        <v>#N/A</v>
      </c>
      <c r="I153" s="51" t="e">
        <f aca="false">VLOOKUP($D153,Curves!$A$2:$H$1700,4)*$B153</f>
        <v>#N/A</v>
      </c>
      <c r="J153" s="376" t="e">
        <f aca="false">VLOOKUP($D153,Curves!$A$2:$H$1700,8)*$B153</f>
        <v>#N/A</v>
      </c>
      <c r="K153" s="51" t="e">
        <f aca="false">($E153+$I153)*$J$5+$J$4</f>
        <v>#N/A</v>
      </c>
      <c r="L153" s="377" t="e">
        <f aca="false">VLOOKUP($D153,Curves!$N$2:$T$2600,2)*$B153</f>
        <v>#N/A</v>
      </c>
      <c r="M153" s="241" t="e">
        <f aca="false">VLOOKUP($D153,Curves!$N$2:$T$2600,3)*$B153</f>
        <v>#N/A</v>
      </c>
      <c r="N153" s="378" t="e">
        <f aca="false">IF($K153&lt;$L153,1,0)</f>
        <v>#N/A</v>
      </c>
      <c r="O153" s="379" t="e">
        <f aca="false">IF($K153&lt;$M153,1,0)</f>
        <v>#N/A</v>
      </c>
      <c r="P153" s="375" t="e">
        <f aca="false">($E153+J153)*$J$5+$J$4</f>
        <v>#N/A</v>
      </c>
      <c r="Q153" s="377" t="e">
        <f aca="false">VLOOKUP($D153,Curves!$N$2:$T$2600,4)*$B153</f>
        <v>#N/A</v>
      </c>
      <c r="R153" s="241" t="e">
        <f aca="false">VLOOKUP($D153,Curves!$N$2:$T$2600,5)*$B153</f>
        <v>#N/A</v>
      </c>
      <c r="S153" s="378" t="e">
        <f aca="false">IF($P153&lt;$Q153,1,0)</f>
        <v>#N/A</v>
      </c>
      <c r="T153" s="379" t="e">
        <f aca="false">IF($P153&lt;$R153,1,0)</f>
        <v>#N/A</v>
      </c>
      <c r="U153" s="380" t="e">
        <f aca="false">($E153+G153)*$J$5+$J$4</f>
        <v>#N/A</v>
      </c>
      <c r="V153" s="380" t="e">
        <f aca="false">($E153+H153)*$J$5+$J$4</f>
        <v>#N/A</v>
      </c>
      <c r="W153" s="380" t="e">
        <f aca="false">($E153+I153)*$J$5+$J$4</f>
        <v>#N/A</v>
      </c>
      <c r="X153" s="269" t="e">
        <f aca="false">VLOOKUP($D153,[5]CurveFetch!$D$8:$S$13000,16,0)*$B153</f>
        <v>#N/A</v>
      </c>
      <c r="Y153" s="241" t="e">
        <f aca="false">VLOOKUP($D153,Curves!$N$2:$T$2600,7)*$B153</f>
        <v>#N/A</v>
      </c>
      <c r="Z153" s="381" t="e">
        <f aca="false">IF($U153&lt;$X153,1,0)</f>
        <v>#N/A</v>
      </c>
      <c r="AA153" s="378" t="e">
        <f aca="false">IF($U153&lt;$Y153,1,0)</f>
        <v>#N/A</v>
      </c>
      <c r="AB153" s="378" t="e">
        <f aca="false">IF($V153&lt;$X153,1,0)</f>
        <v>#N/A</v>
      </c>
      <c r="AC153" s="378" t="e">
        <f aca="false">IF($V153&lt;$X153,1,0)</f>
        <v>#N/A</v>
      </c>
      <c r="AD153" s="378" t="e">
        <f aca="false">IF($W153&lt;$X153,1,0)</f>
        <v>#N/A</v>
      </c>
      <c r="AE153" s="379" t="e">
        <f aca="false">IF($W153&lt;$Y153,1,0)</f>
        <v>#N/A</v>
      </c>
      <c r="AF153" s="70" t="e">
        <f aca="false">$AF$7*$J$2*$J$5*$N153</f>
        <v>#N/A</v>
      </c>
      <c r="AG153" s="70" t="e">
        <f aca="false">$AF$7*$J$2*$J$5*$O153</f>
        <v>#N/A</v>
      </c>
      <c r="AH153" s="70" t="e">
        <f aca="false">$AH$7*$J$2*$J$5*$N153</f>
        <v>#N/A</v>
      </c>
      <c r="AI153" s="70" t="e">
        <f aca="false">$AH$7*$J$2*$J$5*$O153</f>
        <v>#N/A</v>
      </c>
      <c r="AJ153" s="70" t="e">
        <f aca="false">$AJ$7*$J$2*$J$5*$N153</f>
        <v>#N/A</v>
      </c>
      <c r="AK153" s="70" t="e">
        <f aca="false">$AJ$7*$J$2*$J$5*$O153</f>
        <v>#N/A</v>
      </c>
      <c r="AL153" s="70" t="e">
        <f aca="false">$AL$7*$J$2*$J$5*$N153</f>
        <v>#N/A</v>
      </c>
      <c r="AM153" s="70" t="e">
        <f aca="false">$AL$7*$J$3*$J$5*$O153</f>
        <v>#N/A</v>
      </c>
      <c r="AN153" s="70" t="e">
        <f aca="false">$AN$7*$J$2*$J$5*$N153</f>
        <v>#N/A</v>
      </c>
      <c r="AO153" s="70" t="e">
        <f aca="false">$AN$7*$J$3*$J$5*$O153</f>
        <v>#N/A</v>
      </c>
      <c r="AP153" s="70" t="e">
        <f aca="false">$AP$7*$J$2*$J$5*$N153</f>
        <v>#N/A</v>
      </c>
      <c r="AQ153" s="70" t="e">
        <f aca="false">$AN$7*$J$3*$J$5*$O153</f>
        <v>#N/A</v>
      </c>
      <c r="AR153" s="70" t="e">
        <f aca="false">$AR$7*$J$2*$J$5*$N153</f>
        <v>#N/A</v>
      </c>
      <c r="AS153" s="70" t="e">
        <f aca="false">$AR$7*$J$3*$J$5*$O153</f>
        <v>#N/A</v>
      </c>
      <c r="AT153" s="70" t="e">
        <f aca="false">$AT$7*$J$2*$J$5*$N153</f>
        <v>#N/A</v>
      </c>
      <c r="AU153" s="70" t="e">
        <f aca="false">$AT$7*$J$3*$J$5*$O153</f>
        <v>#N/A</v>
      </c>
      <c r="AV153" s="131" t="e">
        <f aca="false">SUM(AF153:AG153,AL153:AM153,AP153:AQ153)</f>
        <v>#N/A</v>
      </c>
      <c r="AW153" s="158" t="e">
        <f aca="false">SUM(AF153:AM153,AP153:AU153)</f>
        <v>#N/A</v>
      </c>
      <c r="AX153" s="131" t="e">
        <f aca="false">SUM(AF153:AU153)</f>
        <v>#N/A</v>
      </c>
      <c r="AY153" s="70" t="e">
        <f aca="false">$AY$7*$J$2*$J$5*$S153</f>
        <v>#N/A</v>
      </c>
      <c r="AZ153" s="70" t="e">
        <f aca="false">$AY$7*$J$3*$J$5*$T153</f>
        <v>#N/A</v>
      </c>
      <c r="BA153" s="70" t="e">
        <f aca="false">$BA$7*$J$2*$J$5*$S153</f>
        <v>#N/A</v>
      </c>
      <c r="BB153" s="70" t="e">
        <f aca="false">$BA$7*$J$3*$J$5*$T153</f>
        <v>#N/A</v>
      </c>
      <c r="BC153" s="70" t="e">
        <f aca="false">$BC$7*$J$2*$J$5*$S153</f>
        <v>#N/A</v>
      </c>
      <c r="BD153" s="70" t="e">
        <f aca="false">$BC$7*$J$3*$J$5*$T153</f>
        <v>#N/A</v>
      </c>
      <c r="BE153" s="70" t="e">
        <f aca="false">$BE$7*$J$2*$J$5*$S153</f>
        <v>#N/A</v>
      </c>
      <c r="BF153" s="70" t="e">
        <f aca="false">$BE$7*$J$3*$J$5*$T153</f>
        <v>#N/A</v>
      </c>
      <c r="BG153" s="70" t="e">
        <f aca="false">$BG$7*$J$2*$J$5*$S153</f>
        <v>#N/A</v>
      </c>
      <c r="BH153" s="70" t="e">
        <f aca="false">$BG$7*$J$3*$J$5*$T153</f>
        <v>#N/A</v>
      </c>
      <c r="BI153" s="70" t="e">
        <f aca="false">$BI$7*$J$2*$J$5*$S153</f>
        <v>#N/A</v>
      </c>
      <c r="BJ153" s="70" t="e">
        <f aca="false">$BI$7*$J$3*$J$5*$T153</f>
        <v>#N/A</v>
      </c>
      <c r="BK153" s="70" t="e">
        <f aca="false">$BK$7*$J$2*$J$5*$S153</f>
        <v>#N/A</v>
      </c>
      <c r="BL153" s="70" t="e">
        <f aca="false">$BK$7*$J$3*$J$5*$T153</f>
        <v>#N/A</v>
      </c>
      <c r="BM153" s="70" t="e">
        <f aca="false">$BM$7*$J$2*$J$5*$S153</f>
        <v>#N/A</v>
      </c>
      <c r="BN153" s="70" t="e">
        <f aca="false">$BM$7*$J$3*$J$5*$T153</f>
        <v>#N/A</v>
      </c>
      <c r="BO153" s="70" t="e">
        <f aca="false">$BO$7*$J$2*$J$5*$S153</f>
        <v>#N/A</v>
      </c>
      <c r="BP153" s="70" t="e">
        <f aca="false">$BO$7*$J$3*$J$5*$T153</f>
        <v>#N/A</v>
      </c>
      <c r="BQ153" s="70" t="e">
        <f aca="false">$BQ$7*$J$2*$J$5*$S153</f>
        <v>#N/A</v>
      </c>
      <c r="BR153" s="70" t="e">
        <f aca="false">$BQ$7*$J$3*$J$5*$T153</f>
        <v>#N/A</v>
      </c>
      <c r="BS153" s="70" t="e">
        <f aca="false">$BS$7*$J$2*$J$5*$S153</f>
        <v>#N/A</v>
      </c>
      <c r="BT153" s="70" t="e">
        <f aca="false">$BS$7*$J$3*$J$5*$T153</f>
        <v>#N/A</v>
      </c>
      <c r="BU153" s="70" t="e">
        <f aca="false">$BU$7*$J$2*$J$5*$S153</f>
        <v>#N/A</v>
      </c>
      <c r="BV153" s="70" t="e">
        <f aca="false">$BU$7*$J$3*$J$5*$T153</f>
        <v>#N/A</v>
      </c>
      <c r="BW153" s="382" t="e">
        <f aca="false">SUM(AY153:BF153,BI153:BL153)</f>
        <v>#N/A</v>
      </c>
      <c r="BX153" s="383" t="e">
        <f aca="false">SUM(AY153:BF153,BI153:BL153,BS153:BV153)</f>
        <v>#N/A</v>
      </c>
      <c r="BY153" s="25" t="e">
        <f aca="false">SUM(AY153:BV153)</f>
        <v>#N/A</v>
      </c>
      <c r="BZ153" s="70" t="e">
        <f aca="false">$BZ$7*$J$2*$J$5*$N153</f>
        <v>#N/A</v>
      </c>
      <c r="CA153" s="70" t="e">
        <f aca="false">$BZ$7*$J$3*$J$5*$O153</f>
        <v>#N/A</v>
      </c>
      <c r="CB153" s="70" t="e">
        <f aca="false">$CB$7*$J$2*$J$5*$N153</f>
        <v>#N/A</v>
      </c>
      <c r="CC153" s="70" t="e">
        <f aca="false">$CB$7*$J$3*$J$5*$O153</f>
        <v>#N/A</v>
      </c>
      <c r="CD153" s="70" t="e">
        <f aca="false">$CD$7*$J$2*$J$5*$N153</f>
        <v>#N/A</v>
      </c>
      <c r="CE153" s="70" t="e">
        <f aca="false">$CD$7*$J$3*$J$5*$O153</f>
        <v>#N/A</v>
      </c>
      <c r="CF153" s="131" t="e">
        <f aca="false">SUM(BZ153:CA153)</f>
        <v>#N/A</v>
      </c>
      <c r="CG153" s="383" t="e">
        <f aca="false">SUM(BZ153:CC153)</f>
        <v>#N/A</v>
      </c>
      <c r="CH153" s="131" t="e">
        <f aca="false">SUM(BZ153:CE153)</f>
        <v>#N/A</v>
      </c>
      <c r="CI153" s="70" t="e">
        <f aca="false">$CI$7*$J$2*$J$5*$AB153</f>
        <v>#N/A</v>
      </c>
      <c r="CJ153" s="70" t="e">
        <f aca="false">$CI$7*$J$3*$J$5*$AC153</f>
        <v>#N/A</v>
      </c>
      <c r="CK153" s="70" t="e">
        <f aca="false">$CK$7*$J$2*$J$5*$AB153</f>
        <v>#N/A</v>
      </c>
      <c r="CL153" s="70" t="e">
        <f aca="false">$CK$7*$J$3*$J$5*$AC153</f>
        <v>#N/A</v>
      </c>
      <c r="CM153" s="70" t="e">
        <f aca="false">$CM$7*$J$2*$J$5*$AB153</f>
        <v>#N/A</v>
      </c>
      <c r="CN153" s="70" t="e">
        <f aca="false">$CM$7*$J$3*$J$5*$AC153</f>
        <v>#N/A</v>
      </c>
      <c r="CO153" s="70" t="e">
        <f aca="false">$CO$7*$J$2*$J$5*$AB153</f>
        <v>#N/A</v>
      </c>
      <c r="CP153" s="70" t="e">
        <f aca="false">$CO$7*$J$3*$J$5*$AC153</f>
        <v>#N/A</v>
      </c>
      <c r="CQ153" s="70" t="e">
        <f aca="false">$CQ$7*$J$2*$J$5*$AB153</f>
        <v>#N/A</v>
      </c>
      <c r="CR153" s="70" t="e">
        <f aca="false">$CQ$7*$J$3*$J$5*$AC153</f>
        <v>#N/A</v>
      </c>
      <c r="CS153" s="70" t="e">
        <f aca="false">$CS$7*$J$2*$J$5*$AB153</f>
        <v>#N/A</v>
      </c>
      <c r="CT153" s="70" t="e">
        <f aca="false">$CS$7*$J$3*$J$5*$AC153</f>
        <v>#N/A</v>
      </c>
      <c r="CU153" s="70" t="e">
        <f aca="false">$CU$7*$J$2*$J$5*$AB153</f>
        <v>#N/A</v>
      </c>
      <c r="CV153" s="70" t="e">
        <f aca="false">$CU$7*$J$3*$J$5*$AC153</f>
        <v>#N/A</v>
      </c>
      <c r="CW153" s="70" t="e">
        <f aca="false">$CW$7*$J$2*$J$5*$AB153</f>
        <v>#N/A</v>
      </c>
      <c r="CX153" s="70" t="e">
        <f aca="false">$CW$7*$J$3*$J$5*$AC153</f>
        <v>#N/A</v>
      </c>
      <c r="CY153" s="70" t="e">
        <f aca="false">$CY$7*$J$2*$J$5*$AB153</f>
        <v>#N/A</v>
      </c>
      <c r="CZ153" s="70" t="e">
        <f aca="false">$CY$7*$J$3*$J$5*$AC153</f>
        <v>#N/A</v>
      </c>
      <c r="DA153" s="70" t="e">
        <f aca="false">$DA$7*$J$2*$J$5*$AB153</f>
        <v>#N/A</v>
      </c>
      <c r="DB153" s="70" t="e">
        <f aca="false">$DA$7*$J$3*$J$5*$AC153</f>
        <v>#N/A</v>
      </c>
      <c r="DC153" s="70"/>
      <c r="DD153" s="70"/>
      <c r="DE153" s="70" t="e">
        <f aca="false">$DF$7*$J$2*$J$5*$AB153</f>
        <v>#N/A</v>
      </c>
      <c r="DF153" s="70" t="e">
        <f aca="false">$DF$7*$J$3*$J$5*$AC153</f>
        <v>#N/A</v>
      </c>
      <c r="DG153" s="70" t="e">
        <f aca="false">$DG$7*$J$2*$J$5*$AB153</f>
        <v>#N/A</v>
      </c>
      <c r="DH153" s="70" t="e">
        <f aca="false">$DG$7*$J$3*$J$5*$AC153</f>
        <v>#N/A</v>
      </c>
      <c r="DI153" s="70" t="e">
        <f aca="false">$DI$7*$J$2*$J$5*$AB153</f>
        <v>#N/A</v>
      </c>
      <c r="DJ153" s="70" t="e">
        <f aca="false">$DI$7*$J$3*$J$5*$AC153</f>
        <v>#N/A</v>
      </c>
      <c r="DK153" s="70" t="e">
        <f aca="false">$DK$7*$J$2*$J$5*$AB153</f>
        <v>#N/A</v>
      </c>
      <c r="DL153" s="70" t="e">
        <f aca="false">$DK$7*$J$3*$J$5*$AC153</f>
        <v>#N/A</v>
      </c>
      <c r="DM153" s="70" t="e">
        <f aca="false">$DM$7*$J$2*$J$5*$AB153</f>
        <v>#N/A</v>
      </c>
      <c r="DN153" s="70" t="e">
        <f aca="false">$DM$7*$J$3*$J$5*$AC153</f>
        <v>#N/A</v>
      </c>
      <c r="DO153" s="70" t="e">
        <f aca="false">$DO$7*$J$2*$J$5*$AB153</f>
        <v>#N/A</v>
      </c>
      <c r="DP153" s="70" t="e">
        <f aca="false">$DO$7*$J$3*$J$5*$AC153</f>
        <v>#N/A</v>
      </c>
      <c r="DQ153" s="70" t="e">
        <f aca="false">$DQ$7*$J$2*$J$5*$AB153</f>
        <v>#N/A</v>
      </c>
      <c r="DR153" s="70" t="e">
        <f aca="false">$DQ$7*$J$3*$J$5*$AC153</f>
        <v>#N/A</v>
      </c>
      <c r="DS153" s="131" t="e">
        <f aca="false">SUM(CI153:CR153,CW153:CX153,DG153:DH153)</f>
        <v>#N/A</v>
      </c>
      <c r="DT153" s="25" t="e">
        <f aca="false">SUM(CI153:CZ153,DC153:DL153)</f>
        <v>#N/A</v>
      </c>
      <c r="DU153" s="131" t="e">
        <f aca="false">SUM(CI153:DR153)</f>
        <v>#N/A</v>
      </c>
      <c r="DZ153" s="70" t="e">
        <f aca="false">$DZ$7*$J$2*$J$5*$AB153</f>
        <v>#N/A</v>
      </c>
      <c r="EA153" s="70" t="e">
        <f aca="false">$DZ$7*$J$3*$J$5*$AC153</f>
        <v>#N/A</v>
      </c>
      <c r="EB153" s="70" t="e">
        <f aca="false">$EB$7*$J$2*$J$5*$AB153</f>
        <v>#N/A</v>
      </c>
      <c r="EC153" s="70" t="e">
        <f aca="false">$EB$7*$J$3*$J$5*$AC153</f>
        <v>#N/A</v>
      </c>
      <c r="ED153" s="70" t="e">
        <f aca="false">$ED$7*$J$2*$J$5*$AB153</f>
        <v>#N/A</v>
      </c>
      <c r="EE153" s="70" t="e">
        <f aca="false">$ED$7*$J$3*$J$5*$AC153</f>
        <v>#N/A</v>
      </c>
      <c r="EF153" s="70" t="e">
        <f aca="false">$EF$7*$J$2*$J$5*$AB153</f>
        <v>#N/A</v>
      </c>
      <c r="EG153" s="70" t="e">
        <f aca="false">$EF$7*$J$3*$J$5*$AC153</f>
        <v>#N/A</v>
      </c>
      <c r="EH153" s="70" t="e">
        <f aca="false">$EH$7*$J$2*$J$5*$AB153</f>
        <v>#N/A</v>
      </c>
      <c r="EI153" s="70" t="e">
        <f aca="false">$EH$7*$J$3*$J$5*$AC153</f>
        <v>#N/A</v>
      </c>
      <c r="EJ153" s="70" t="e">
        <f aca="false">$EJ$7*$J$2*$J$5*$AB153</f>
        <v>#N/A</v>
      </c>
      <c r="EK153" s="70" t="e">
        <f aca="false">$EJ$7*$J$3*$J$5*$AC153</f>
        <v>#N/A</v>
      </c>
      <c r="EL153" s="70" t="e">
        <f aca="false">$EL$7*$J$2*$J$5*$AB153</f>
        <v>#N/A</v>
      </c>
      <c r="EM153" s="70" t="e">
        <f aca="false">$EL$7*$J$3*$J$5*$AC153</f>
        <v>#N/A</v>
      </c>
      <c r="EN153" s="131" t="e">
        <f aca="false">SUM(EB153:EC153)</f>
        <v>#N/A</v>
      </c>
      <c r="EO153" s="25" t="e">
        <f aca="false">SUM(EB153:EE153,EJ153:EM153)</f>
        <v>#N/A</v>
      </c>
      <c r="EP153" s="25" t="e">
        <f aca="false">SUM(DZ153:EM153)</f>
        <v>#N/A</v>
      </c>
    </row>
    <row r="154" customFormat="false" ht="11.25" hidden="false" customHeight="false" outlineLevel="0" collapsed="false">
      <c r="A154" s="51" t="e">
        <f aca="false">VLOOKUP($D154,Curves!$A$2:$I$1700,9)</f>
        <v>#N/A</v>
      </c>
      <c r="B154" s="83" t="e">
        <f aca="false">(1+($A154/2))^(-2*($D154-$A$1)/365.25)</f>
        <v>#N/A</v>
      </c>
      <c r="C154" s="83" t="n">
        <f aca="false">D155-D154</f>
        <v>31</v>
      </c>
      <c r="D154" s="374" t="n">
        <v>41334</v>
      </c>
      <c r="E154" s="375" t="e">
        <f aca="false">VLOOKUP($D154,Curves!$A$2:$H$1700,2)*$B154</f>
        <v>#N/A</v>
      </c>
      <c r="F154" s="51" t="e">
        <f aca="false">VLOOKUP($D154,Curves!$A$2:$H$1700,3)*$B154</f>
        <v>#N/A</v>
      </c>
      <c r="G154" s="51" t="e">
        <f aca="false">VLOOKUP($D154,Curves!$A$2:$H$1700,7)*$B154</f>
        <v>#N/A</v>
      </c>
      <c r="H154" s="51" t="e">
        <f aca="false">VLOOKUP($D154,Curves!$A$2:$H$1700,5)*$B154</f>
        <v>#N/A</v>
      </c>
      <c r="I154" s="51" t="e">
        <f aca="false">VLOOKUP($D154,Curves!$A$2:$H$1700,4)*$B154</f>
        <v>#N/A</v>
      </c>
      <c r="J154" s="376" t="e">
        <f aca="false">VLOOKUP($D154,Curves!$A$2:$H$1700,8)*$B154</f>
        <v>#N/A</v>
      </c>
      <c r="K154" s="51" t="e">
        <f aca="false">($E154+$I154)*$J$5+$J$4</f>
        <v>#N/A</v>
      </c>
      <c r="L154" s="377" t="e">
        <f aca="false">VLOOKUP($D154,Curves!$N$2:$T$2600,2)*$B154</f>
        <v>#N/A</v>
      </c>
      <c r="M154" s="241" t="e">
        <f aca="false">VLOOKUP($D154,Curves!$N$2:$T$2600,3)*$B154</f>
        <v>#N/A</v>
      </c>
      <c r="N154" s="378" t="e">
        <f aca="false">IF($K154&lt;$L154,1,0)</f>
        <v>#N/A</v>
      </c>
      <c r="O154" s="379" t="e">
        <f aca="false">IF($K154&lt;$M154,1,0)</f>
        <v>#N/A</v>
      </c>
      <c r="P154" s="375" t="e">
        <f aca="false">($E154+J154)*$J$5+$J$4</f>
        <v>#N/A</v>
      </c>
      <c r="Q154" s="377" t="e">
        <f aca="false">VLOOKUP($D154,Curves!$N$2:$T$2600,4)*$B154</f>
        <v>#N/A</v>
      </c>
      <c r="R154" s="241" t="e">
        <f aca="false">VLOOKUP($D154,Curves!$N$2:$T$2600,5)*$B154</f>
        <v>#N/A</v>
      </c>
      <c r="S154" s="378" t="e">
        <f aca="false">IF($P154&lt;$Q154,1,0)</f>
        <v>#N/A</v>
      </c>
      <c r="T154" s="379" t="e">
        <f aca="false">IF($P154&lt;$R154,1,0)</f>
        <v>#N/A</v>
      </c>
      <c r="U154" s="380" t="e">
        <f aca="false">($E154+G154)*$J$5+$J$4</f>
        <v>#N/A</v>
      </c>
      <c r="V154" s="380" t="e">
        <f aca="false">($E154+H154)*$J$5+$J$4</f>
        <v>#N/A</v>
      </c>
      <c r="W154" s="380" t="e">
        <f aca="false">($E154+I154)*$J$5+$J$4</f>
        <v>#N/A</v>
      </c>
      <c r="X154" s="269" t="e">
        <f aca="false">VLOOKUP($D154,[5]CurveFetch!$D$8:$S$13000,16,0)*$B154</f>
        <v>#N/A</v>
      </c>
      <c r="Y154" s="241" t="e">
        <f aca="false">VLOOKUP($D154,Curves!$N$2:$T$2600,7)*$B154</f>
        <v>#N/A</v>
      </c>
      <c r="Z154" s="381" t="e">
        <f aca="false">IF($U154&lt;$X154,1,0)</f>
        <v>#N/A</v>
      </c>
      <c r="AA154" s="378" t="e">
        <f aca="false">IF($U154&lt;$Y154,1,0)</f>
        <v>#N/A</v>
      </c>
      <c r="AB154" s="378" t="e">
        <f aca="false">IF($V154&lt;$X154,1,0)</f>
        <v>#N/A</v>
      </c>
      <c r="AC154" s="378" t="e">
        <f aca="false">IF($V154&lt;$X154,1,0)</f>
        <v>#N/A</v>
      </c>
      <c r="AD154" s="378" t="e">
        <f aca="false">IF($W154&lt;$X154,1,0)</f>
        <v>#N/A</v>
      </c>
      <c r="AE154" s="379" t="e">
        <f aca="false">IF($W154&lt;$Y154,1,0)</f>
        <v>#N/A</v>
      </c>
      <c r="AF154" s="70" t="e">
        <f aca="false">$AF$7*$J$2*$J$5*$N154</f>
        <v>#N/A</v>
      </c>
      <c r="AG154" s="70" t="e">
        <f aca="false">$AF$7*$J$2*$J$5*$O154</f>
        <v>#N/A</v>
      </c>
      <c r="AH154" s="70" t="e">
        <f aca="false">$AH$7*$J$2*$J$5*$N154</f>
        <v>#N/A</v>
      </c>
      <c r="AI154" s="70" t="e">
        <f aca="false">$AH$7*$J$2*$J$5*$O154</f>
        <v>#N/A</v>
      </c>
      <c r="AJ154" s="70" t="e">
        <f aca="false">$AJ$7*$J$2*$J$5*$N154</f>
        <v>#N/A</v>
      </c>
      <c r="AK154" s="70" t="e">
        <f aca="false">$AJ$7*$J$2*$J$5*$O154</f>
        <v>#N/A</v>
      </c>
      <c r="AL154" s="70" t="e">
        <f aca="false">$AL$7*$J$2*$J$5*$N154</f>
        <v>#N/A</v>
      </c>
      <c r="AM154" s="70" t="e">
        <f aca="false">$AL$7*$J$3*$J$5*$O154</f>
        <v>#N/A</v>
      </c>
      <c r="AN154" s="70" t="e">
        <f aca="false">$AN$7*$J$2*$J$5*$N154</f>
        <v>#N/A</v>
      </c>
      <c r="AO154" s="70" t="e">
        <f aca="false">$AN$7*$J$3*$J$5*$O154</f>
        <v>#N/A</v>
      </c>
      <c r="AP154" s="70" t="e">
        <f aca="false">$AP$7*$J$2*$J$5*$N154</f>
        <v>#N/A</v>
      </c>
      <c r="AQ154" s="70" t="e">
        <f aca="false">$AN$7*$J$3*$J$5*$O154</f>
        <v>#N/A</v>
      </c>
      <c r="AR154" s="70" t="e">
        <f aca="false">$AR$7*$J$2*$J$5*$N154</f>
        <v>#N/A</v>
      </c>
      <c r="AS154" s="70" t="e">
        <f aca="false">$AR$7*$J$3*$J$5*$O154</f>
        <v>#N/A</v>
      </c>
      <c r="AT154" s="70" t="e">
        <f aca="false">$AT$7*$J$2*$J$5*$N154</f>
        <v>#N/A</v>
      </c>
      <c r="AU154" s="70" t="e">
        <f aca="false">$AT$7*$J$3*$J$5*$O154</f>
        <v>#N/A</v>
      </c>
      <c r="AV154" s="131" t="e">
        <f aca="false">SUM(AF154:AG154,AL154:AM154,AP154:AQ154)</f>
        <v>#N/A</v>
      </c>
      <c r="AW154" s="158" t="e">
        <f aca="false">SUM(AF154:AM154,AP154:AU154)</f>
        <v>#N/A</v>
      </c>
      <c r="AX154" s="131" t="e">
        <f aca="false">SUM(AF154:AU154)</f>
        <v>#N/A</v>
      </c>
      <c r="AY154" s="70" t="e">
        <f aca="false">$AY$7*$J$2*$J$5*$S154</f>
        <v>#N/A</v>
      </c>
      <c r="AZ154" s="70" t="e">
        <f aca="false">$AY$7*$J$3*$J$5*$T154</f>
        <v>#N/A</v>
      </c>
      <c r="BA154" s="70" t="e">
        <f aca="false">$BA$7*$J$2*$J$5*$S154</f>
        <v>#N/A</v>
      </c>
      <c r="BB154" s="70" t="e">
        <f aca="false">$BA$7*$J$3*$J$5*$T154</f>
        <v>#N/A</v>
      </c>
      <c r="BC154" s="70" t="e">
        <f aca="false">$BC$7*$J$2*$J$5*$S154</f>
        <v>#N/A</v>
      </c>
      <c r="BD154" s="70" t="e">
        <f aca="false">$BC$7*$J$3*$J$5*$T154</f>
        <v>#N/A</v>
      </c>
      <c r="BE154" s="70" t="e">
        <f aca="false">$BE$7*$J$2*$J$5*$S154</f>
        <v>#N/A</v>
      </c>
      <c r="BF154" s="70" t="e">
        <f aca="false">$BE$7*$J$3*$J$5*$T154</f>
        <v>#N/A</v>
      </c>
      <c r="BG154" s="70" t="e">
        <f aca="false">$BG$7*$J$2*$J$5*$S154</f>
        <v>#N/A</v>
      </c>
      <c r="BH154" s="70" t="e">
        <f aca="false">$BG$7*$J$3*$J$5*$T154</f>
        <v>#N/A</v>
      </c>
      <c r="BI154" s="70" t="e">
        <f aca="false">$BI$7*$J$2*$J$5*$S154</f>
        <v>#N/A</v>
      </c>
      <c r="BJ154" s="70" t="e">
        <f aca="false">$BI$7*$J$3*$J$5*$T154</f>
        <v>#N/A</v>
      </c>
      <c r="BK154" s="70" t="e">
        <f aca="false">$BK$7*$J$2*$J$5*$S154</f>
        <v>#N/A</v>
      </c>
      <c r="BL154" s="70" t="e">
        <f aca="false">$BK$7*$J$3*$J$5*$T154</f>
        <v>#N/A</v>
      </c>
      <c r="BM154" s="70" t="e">
        <f aca="false">$BM$7*$J$2*$J$5*$S154</f>
        <v>#N/A</v>
      </c>
      <c r="BN154" s="70" t="e">
        <f aca="false">$BM$7*$J$3*$J$5*$T154</f>
        <v>#N/A</v>
      </c>
      <c r="BO154" s="70" t="e">
        <f aca="false">$BO$7*$J$2*$J$5*$S154</f>
        <v>#N/A</v>
      </c>
      <c r="BP154" s="70" t="e">
        <f aca="false">$BO$7*$J$3*$J$5*$T154</f>
        <v>#N/A</v>
      </c>
      <c r="BQ154" s="70" t="e">
        <f aca="false">$BQ$7*$J$2*$J$5*$S154</f>
        <v>#N/A</v>
      </c>
      <c r="BR154" s="70" t="e">
        <f aca="false">$BQ$7*$J$3*$J$5*$T154</f>
        <v>#N/A</v>
      </c>
      <c r="BS154" s="70" t="e">
        <f aca="false">$BS$7*$J$2*$J$5*$S154</f>
        <v>#N/A</v>
      </c>
      <c r="BT154" s="70" t="e">
        <f aca="false">$BS$7*$J$3*$J$5*$T154</f>
        <v>#N/A</v>
      </c>
      <c r="BU154" s="70" t="e">
        <f aca="false">$BU$7*$J$2*$J$5*$S154</f>
        <v>#N/A</v>
      </c>
      <c r="BV154" s="70" t="e">
        <f aca="false">$BU$7*$J$3*$J$5*$T154</f>
        <v>#N/A</v>
      </c>
      <c r="BW154" s="382" t="e">
        <f aca="false">SUM(AY154:BF154,BI154:BL154)</f>
        <v>#N/A</v>
      </c>
      <c r="BX154" s="383" t="e">
        <f aca="false">SUM(AY154:BF154,BI154:BL154,BS154:BV154)</f>
        <v>#N/A</v>
      </c>
      <c r="BY154" s="25" t="e">
        <f aca="false">SUM(AY154:BV154)</f>
        <v>#N/A</v>
      </c>
      <c r="BZ154" s="70" t="e">
        <f aca="false">$BZ$7*$J$2*$J$5*$N154</f>
        <v>#N/A</v>
      </c>
      <c r="CA154" s="70" t="e">
        <f aca="false">$BZ$7*$J$3*$J$5*$O154</f>
        <v>#N/A</v>
      </c>
      <c r="CB154" s="70" t="e">
        <f aca="false">$CB$7*$J$2*$J$5*$N154</f>
        <v>#N/A</v>
      </c>
      <c r="CC154" s="70" t="e">
        <f aca="false">$CB$7*$J$3*$J$5*$O154</f>
        <v>#N/A</v>
      </c>
      <c r="CD154" s="70" t="e">
        <f aca="false">$CD$7*$J$2*$J$5*$N154</f>
        <v>#N/A</v>
      </c>
      <c r="CE154" s="70" t="e">
        <f aca="false">$CD$7*$J$3*$J$5*$O154</f>
        <v>#N/A</v>
      </c>
      <c r="CF154" s="131" t="e">
        <f aca="false">SUM(BZ154:CA154)</f>
        <v>#N/A</v>
      </c>
      <c r="CG154" s="383" t="e">
        <f aca="false">SUM(BZ154:CC154)</f>
        <v>#N/A</v>
      </c>
      <c r="CH154" s="131" t="e">
        <f aca="false">SUM(BZ154:CE154)</f>
        <v>#N/A</v>
      </c>
      <c r="CI154" s="70" t="e">
        <f aca="false">$CI$7*$J$2*$J$5*$AB154</f>
        <v>#N/A</v>
      </c>
      <c r="CJ154" s="70" t="e">
        <f aca="false">$CI$7*$J$3*$J$5*$AC154</f>
        <v>#N/A</v>
      </c>
      <c r="CK154" s="70" t="e">
        <f aca="false">$CK$7*$J$2*$J$5*$AB154</f>
        <v>#N/A</v>
      </c>
      <c r="CL154" s="70" t="e">
        <f aca="false">$CK$7*$J$3*$J$5*$AC154</f>
        <v>#N/A</v>
      </c>
      <c r="CM154" s="70" t="e">
        <f aca="false">$CM$7*$J$2*$J$5*$AB154</f>
        <v>#N/A</v>
      </c>
      <c r="CN154" s="70" t="e">
        <f aca="false">$CM$7*$J$3*$J$5*$AC154</f>
        <v>#N/A</v>
      </c>
      <c r="CO154" s="70" t="e">
        <f aca="false">$CO$7*$J$2*$J$5*$AB154</f>
        <v>#N/A</v>
      </c>
      <c r="CP154" s="70" t="e">
        <f aca="false">$CO$7*$J$3*$J$5*$AC154</f>
        <v>#N/A</v>
      </c>
      <c r="CQ154" s="70" t="e">
        <f aca="false">$CQ$7*$J$2*$J$5*$AB154</f>
        <v>#N/A</v>
      </c>
      <c r="CR154" s="70" t="e">
        <f aca="false">$CQ$7*$J$3*$J$5*$AC154</f>
        <v>#N/A</v>
      </c>
      <c r="CS154" s="70" t="e">
        <f aca="false">$CS$7*$J$2*$J$5*$AB154</f>
        <v>#N/A</v>
      </c>
      <c r="CT154" s="70" t="e">
        <f aca="false">$CS$7*$J$3*$J$5*$AC154</f>
        <v>#N/A</v>
      </c>
      <c r="CU154" s="70" t="e">
        <f aca="false">$CU$7*$J$2*$J$5*$AB154</f>
        <v>#N/A</v>
      </c>
      <c r="CV154" s="70" t="e">
        <f aca="false">$CU$7*$J$3*$J$5*$AC154</f>
        <v>#N/A</v>
      </c>
      <c r="CW154" s="70" t="e">
        <f aca="false">$CW$7*$J$2*$J$5*$AB154</f>
        <v>#N/A</v>
      </c>
      <c r="CX154" s="70" t="e">
        <f aca="false">$CW$7*$J$3*$J$5*$AC154</f>
        <v>#N/A</v>
      </c>
      <c r="CY154" s="70" t="e">
        <f aca="false">$CY$7*$J$2*$J$5*$AB154</f>
        <v>#N/A</v>
      </c>
      <c r="CZ154" s="70" t="e">
        <f aca="false">$CY$7*$J$3*$J$5*$AC154</f>
        <v>#N/A</v>
      </c>
      <c r="DA154" s="70" t="e">
        <f aca="false">$DA$7*$J$2*$J$5*$AB154</f>
        <v>#N/A</v>
      </c>
      <c r="DB154" s="70" t="e">
        <f aca="false">$DA$7*$J$3*$J$5*$AC154</f>
        <v>#N/A</v>
      </c>
      <c r="DC154" s="70"/>
      <c r="DD154" s="70"/>
      <c r="DE154" s="70" t="e">
        <f aca="false">$DF$7*$J$2*$J$5*$AB154</f>
        <v>#N/A</v>
      </c>
      <c r="DF154" s="70" t="e">
        <f aca="false">$DF$7*$J$3*$J$5*$AC154</f>
        <v>#N/A</v>
      </c>
      <c r="DG154" s="70" t="e">
        <f aca="false">$DG$7*$J$2*$J$5*$AB154</f>
        <v>#N/A</v>
      </c>
      <c r="DH154" s="70" t="e">
        <f aca="false">$DG$7*$J$3*$J$5*$AC154</f>
        <v>#N/A</v>
      </c>
      <c r="DI154" s="70" t="e">
        <f aca="false">$DI$7*$J$2*$J$5*$AB154</f>
        <v>#N/A</v>
      </c>
      <c r="DJ154" s="70" t="e">
        <f aca="false">$DI$7*$J$3*$J$5*$AC154</f>
        <v>#N/A</v>
      </c>
      <c r="DK154" s="70" t="e">
        <f aca="false">$DK$7*$J$2*$J$5*$AB154</f>
        <v>#N/A</v>
      </c>
      <c r="DL154" s="70" t="e">
        <f aca="false">$DK$7*$J$3*$J$5*$AC154</f>
        <v>#N/A</v>
      </c>
      <c r="DM154" s="70" t="e">
        <f aca="false">$DM$7*$J$2*$J$5*$AB154</f>
        <v>#N/A</v>
      </c>
      <c r="DN154" s="70" t="e">
        <f aca="false">$DM$7*$J$3*$J$5*$AC154</f>
        <v>#N/A</v>
      </c>
      <c r="DO154" s="70" t="e">
        <f aca="false">$DO$7*$J$2*$J$5*$AB154</f>
        <v>#N/A</v>
      </c>
      <c r="DP154" s="70" t="e">
        <f aca="false">$DO$7*$J$3*$J$5*$AC154</f>
        <v>#N/A</v>
      </c>
      <c r="DQ154" s="70" t="e">
        <f aca="false">$DQ$7*$J$2*$J$5*$AB154</f>
        <v>#N/A</v>
      </c>
      <c r="DR154" s="70" t="e">
        <f aca="false">$DQ$7*$J$3*$J$5*$AC154</f>
        <v>#N/A</v>
      </c>
      <c r="DS154" s="131" t="e">
        <f aca="false">SUM(CI154:CR154,CW154:CX154,DG154:DH154)</f>
        <v>#N/A</v>
      </c>
      <c r="DT154" s="25" t="e">
        <f aca="false">SUM(CI154:CZ154,DC154:DL154)</f>
        <v>#N/A</v>
      </c>
      <c r="DU154" s="131" t="e">
        <f aca="false">SUM(CI154:DR154)</f>
        <v>#N/A</v>
      </c>
      <c r="DZ154" s="70" t="e">
        <f aca="false">$DZ$7*$J$2*$J$5*$AB154</f>
        <v>#N/A</v>
      </c>
      <c r="EA154" s="70" t="e">
        <f aca="false">$DZ$7*$J$3*$J$5*$AC154</f>
        <v>#N/A</v>
      </c>
      <c r="EB154" s="70" t="e">
        <f aca="false">$EB$7*$J$2*$J$5*$AB154</f>
        <v>#N/A</v>
      </c>
      <c r="EC154" s="70" t="e">
        <f aca="false">$EB$7*$J$3*$J$5*$AC154</f>
        <v>#N/A</v>
      </c>
      <c r="ED154" s="70" t="e">
        <f aca="false">$ED$7*$J$2*$J$5*$AB154</f>
        <v>#N/A</v>
      </c>
      <c r="EE154" s="70" t="e">
        <f aca="false">$ED$7*$J$3*$J$5*$AC154</f>
        <v>#N/A</v>
      </c>
      <c r="EF154" s="70" t="e">
        <f aca="false">$EF$7*$J$2*$J$5*$AB154</f>
        <v>#N/A</v>
      </c>
      <c r="EG154" s="70" t="e">
        <f aca="false">$EF$7*$J$3*$J$5*$AC154</f>
        <v>#N/A</v>
      </c>
      <c r="EH154" s="70" t="e">
        <f aca="false">$EH$7*$J$2*$J$5*$AB154</f>
        <v>#N/A</v>
      </c>
      <c r="EI154" s="70" t="e">
        <f aca="false">$EH$7*$J$3*$J$5*$AC154</f>
        <v>#N/A</v>
      </c>
      <c r="EJ154" s="70" t="e">
        <f aca="false">$EJ$7*$J$2*$J$5*$AB154</f>
        <v>#N/A</v>
      </c>
      <c r="EK154" s="70" t="e">
        <f aca="false">$EJ$7*$J$3*$J$5*$AC154</f>
        <v>#N/A</v>
      </c>
      <c r="EL154" s="70" t="e">
        <f aca="false">$EL$7*$J$2*$J$5*$AB154</f>
        <v>#N/A</v>
      </c>
      <c r="EM154" s="70" t="e">
        <f aca="false">$EL$7*$J$3*$J$5*$AC154</f>
        <v>#N/A</v>
      </c>
      <c r="EN154" s="131" t="e">
        <f aca="false">SUM(EB154:EC154)</f>
        <v>#N/A</v>
      </c>
      <c r="EO154" s="25" t="e">
        <f aca="false">SUM(EB154:EE154,EJ154:EM154)</f>
        <v>#N/A</v>
      </c>
      <c r="EP154" s="25" t="e">
        <f aca="false">SUM(DZ154:EM154)</f>
        <v>#N/A</v>
      </c>
    </row>
    <row r="155" customFormat="false" ht="11.25" hidden="false" customHeight="false" outlineLevel="0" collapsed="false">
      <c r="A155" s="51" t="e">
        <f aca="false">VLOOKUP($D155,Curves!$A$2:$I$1700,9)</f>
        <v>#N/A</v>
      </c>
      <c r="B155" s="83" t="e">
        <f aca="false">(1+($A155/2))^(-2*($D155-$A$1)/365.25)</f>
        <v>#N/A</v>
      </c>
      <c r="C155" s="83" t="n">
        <f aca="false">D156-D155</f>
        <v>30</v>
      </c>
      <c r="D155" s="374" t="n">
        <v>41365</v>
      </c>
      <c r="E155" s="375" t="e">
        <f aca="false">VLOOKUP($D155,Curves!$A$2:$H$1700,2)*$B155</f>
        <v>#N/A</v>
      </c>
      <c r="F155" s="51" t="e">
        <f aca="false">VLOOKUP($D155,Curves!$A$2:$H$1700,3)*$B155</f>
        <v>#N/A</v>
      </c>
      <c r="G155" s="51" t="e">
        <f aca="false">VLOOKUP($D155,Curves!$A$2:$H$1700,7)*$B155</f>
        <v>#N/A</v>
      </c>
      <c r="H155" s="51" t="e">
        <f aca="false">VLOOKUP($D155,Curves!$A$2:$H$1700,5)*$B155</f>
        <v>#N/A</v>
      </c>
      <c r="I155" s="51" t="e">
        <f aca="false">VLOOKUP($D155,Curves!$A$2:$H$1700,4)*$B155</f>
        <v>#N/A</v>
      </c>
      <c r="J155" s="376" t="e">
        <f aca="false">VLOOKUP($D155,Curves!$A$2:$H$1700,8)*$B155</f>
        <v>#N/A</v>
      </c>
      <c r="K155" s="51" t="e">
        <f aca="false">($E155+$I155)*$J$5+$J$4</f>
        <v>#N/A</v>
      </c>
      <c r="L155" s="377" t="e">
        <f aca="false">VLOOKUP($D155,Curves!$N$2:$T$2600,2)*$B155</f>
        <v>#N/A</v>
      </c>
      <c r="M155" s="241" t="e">
        <f aca="false">VLOOKUP($D155,Curves!$N$2:$T$2600,3)*$B155</f>
        <v>#N/A</v>
      </c>
      <c r="N155" s="378" t="e">
        <f aca="false">IF($K155&lt;$L155,1,0)</f>
        <v>#N/A</v>
      </c>
      <c r="O155" s="379" t="e">
        <f aca="false">IF($K155&lt;$M155,1,0)</f>
        <v>#N/A</v>
      </c>
      <c r="P155" s="375" t="e">
        <f aca="false">($E155+J155)*$J$5+$J$4</f>
        <v>#N/A</v>
      </c>
      <c r="Q155" s="377" t="e">
        <f aca="false">VLOOKUP($D155,Curves!$N$2:$T$2600,4)*$B155</f>
        <v>#N/A</v>
      </c>
      <c r="R155" s="241" t="e">
        <f aca="false">VLOOKUP($D155,Curves!$N$2:$T$2600,5)*$B155</f>
        <v>#N/A</v>
      </c>
      <c r="S155" s="378" t="e">
        <f aca="false">IF($P155&lt;$Q155,1,0)</f>
        <v>#N/A</v>
      </c>
      <c r="T155" s="379" t="e">
        <f aca="false">IF($P155&lt;$R155,1,0)</f>
        <v>#N/A</v>
      </c>
      <c r="U155" s="380" t="e">
        <f aca="false">($E155+G155)*$J$5+$J$4</f>
        <v>#N/A</v>
      </c>
      <c r="V155" s="380" t="e">
        <f aca="false">($E155+H155)*$J$5+$J$4</f>
        <v>#N/A</v>
      </c>
      <c r="W155" s="380" t="e">
        <f aca="false">($E155+I155)*$J$5+$J$4</f>
        <v>#N/A</v>
      </c>
      <c r="X155" s="269" t="e">
        <f aca="false">VLOOKUP($D155,[5]CurveFetch!$D$8:$S$13000,16,0)*$B155</f>
        <v>#N/A</v>
      </c>
      <c r="Y155" s="241" t="e">
        <f aca="false">VLOOKUP($D155,Curves!$N$2:$T$2600,7)*$B155</f>
        <v>#N/A</v>
      </c>
      <c r="Z155" s="381" t="e">
        <f aca="false">IF($U155&lt;$X155,1,0)</f>
        <v>#N/A</v>
      </c>
      <c r="AA155" s="378" t="e">
        <f aca="false">IF($U155&lt;$Y155,1,0)</f>
        <v>#N/A</v>
      </c>
      <c r="AB155" s="378" t="e">
        <f aca="false">IF($V155&lt;$X155,1,0)</f>
        <v>#N/A</v>
      </c>
      <c r="AC155" s="378" t="e">
        <f aca="false">IF($V155&lt;$X155,1,0)</f>
        <v>#N/A</v>
      </c>
      <c r="AD155" s="378" t="e">
        <f aca="false">IF($W155&lt;$X155,1,0)</f>
        <v>#N/A</v>
      </c>
      <c r="AE155" s="379" t="e">
        <f aca="false">IF($W155&lt;$Y155,1,0)</f>
        <v>#N/A</v>
      </c>
      <c r="AF155" s="70" t="e">
        <f aca="false">$AF$7*$J$2*$J$5*$N155</f>
        <v>#N/A</v>
      </c>
      <c r="AG155" s="70" t="e">
        <f aca="false">$AF$7*$J$2*$J$5*$O155</f>
        <v>#N/A</v>
      </c>
      <c r="AH155" s="70" t="e">
        <f aca="false">$AH$7*$J$2*$J$5*$N155</f>
        <v>#N/A</v>
      </c>
      <c r="AI155" s="70" t="e">
        <f aca="false">$AH$7*$J$2*$J$5*$O155</f>
        <v>#N/A</v>
      </c>
      <c r="AJ155" s="70" t="e">
        <f aca="false">$AJ$7*$J$2*$J$5*$N155</f>
        <v>#N/A</v>
      </c>
      <c r="AK155" s="70" t="e">
        <f aca="false">$AJ$7*$J$2*$J$5*$O155</f>
        <v>#N/A</v>
      </c>
      <c r="AL155" s="70" t="e">
        <f aca="false">$AL$7*$J$2*$J$5*$N155</f>
        <v>#N/A</v>
      </c>
      <c r="AM155" s="70" t="e">
        <f aca="false">$AL$7*$J$3*$J$5*$O155</f>
        <v>#N/A</v>
      </c>
      <c r="AN155" s="70" t="e">
        <f aca="false">$AN$7*$J$2*$J$5*$N155</f>
        <v>#N/A</v>
      </c>
      <c r="AO155" s="70" t="e">
        <f aca="false">$AN$7*$J$3*$J$5*$O155</f>
        <v>#N/A</v>
      </c>
      <c r="AP155" s="70" t="e">
        <f aca="false">$AP$7*$J$2*$J$5*$N155</f>
        <v>#N/A</v>
      </c>
      <c r="AQ155" s="70" t="e">
        <f aca="false">$AN$7*$J$3*$J$5*$O155</f>
        <v>#N/A</v>
      </c>
      <c r="AR155" s="70" t="e">
        <f aca="false">$AR$7*$J$2*$J$5*$N155</f>
        <v>#N/A</v>
      </c>
      <c r="AS155" s="70" t="e">
        <f aca="false">$AR$7*$J$3*$J$5*$O155</f>
        <v>#N/A</v>
      </c>
      <c r="AT155" s="70" t="e">
        <f aca="false">$AT$7*$J$2*$J$5*$N155</f>
        <v>#N/A</v>
      </c>
      <c r="AU155" s="70" t="e">
        <f aca="false">$AT$7*$J$3*$J$5*$O155</f>
        <v>#N/A</v>
      </c>
      <c r="AV155" s="131" t="e">
        <f aca="false">SUM(AF155:AG155,AL155:AM155,AP155:AQ155)</f>
        <v>#N/A</v>
      </c>
      <c r="AW155" s="158" t="e">
        <f aca="false">SUM(AF155:AM155,AP155:AU155)</f>
        <v>#N/A</v>
      </c>
      <c r="AX155" s="131" t="e">
        <f aca="false">SUM(AF155:AU155)</f>
        <v>#N/A</v>
      </c>
      <c r="AY155" s="70" t="e">
        <f aca="false">$AY$7*$J$2*$J$5*$S155</f>
        <v>#N/A</v>
      </c>
      <c r="AZ155" s="70" t="e">
        <f aca="false">$AY$7*$J$3*$J$5*$T155</f>
        <v>#N/A</v>
      </c>
      <c r="BA155" s="70" t="e">
        <f aca="false">$BA$7*$J$2*$J$5*$S155</f>
        <v>#N/A</v>
      </c>
      <c r="BB155" s="70" t="e">
        <f aca="false">$BA$7*$J$3*$J$5*$T155</f>
        <v>#N/A</v>
      </c>
      <c r="BC155" s="70" t="e">
        <f aca="false">$BC$7*$J$2*$J$5*$S155</f>
        <v>#N/A</v>
      </c>
      <c r="BD155" s="70" t="e">
        <f aca="false">$BC$7*$J$3*$J$5*$T155</f>
        <v>#N/A</v>
      </c>
      <c r="BE155" s="70" t="e">
        <f aca="false">$BE$7*$J$2*$J$5*$S155</f>
        <v>#N/A</v>
      </c>
      <c r="BF155" s="70" t="e">
        <f aca="false">$BE$7*$J$3*$J$5*$T155</f>
        <v>#N/A</v>
      </c>
      <c r="BG155" s="70" t="e">
        <f aca="false">$BG$7*$J$2*$J$5*$S155</f>
        <v>#N/A</v>
      </c>
      <c r="BH155" s="70" t="e">
        <f aca="false">$BG$7*$J$3*$J$5*$T155</f>
        <v>#N/A</v>
      </c>
      <c r="BI155" s="70" t="e">
        <f aca="false">$BI$7*$J$2*$J$5*$S155</f>
        <v>#N/A</v>
      </c>
      <c r="BJ155" s="70" t="e">
        <f aca="false">$BI$7*$J$3*$J$5*$T155</f>
        <v>#N/A</v>
      </c>
      <c r="BK155" s="70" t="e">
        <f aca="false">$BK$7*$J$2*$J$5*$S155</f>
        <v>#N/A</v>
      </c>
      <c r="BL155" s="70" t="e">
        <f aca="false">$BK$7*$J$3*$J$5*$T155</f>
        <v>#N/A</v>
      </c>
      <c r="BM155" s="70" t="e">
        <f aca="false">$BM$7*$J$2*$J$5*$S155</f>
        <v>#N/A</v>
      </c>
      <c r="BN155" s="70" t="e">
        <f aca="false">$BM$7*$J$3*$J$5*$T155</f>
        <v>#N/A</v>
      </c>
      <c r="BO155" s="70" t="e">
        <f aca="false">$BO$7*$J$2*$J$5*$S155</f>
        <v>#N/A</v>
      </c>
      <c r="BP155" s="70" t="e">
        <f aca="false">$BO$7*$J$3*$J$5*$T155</f>
        <v>#N/A</v>
      </c>
      <c r="BQ155" s="70" t="e">
        <f aca="false">$BQ$7*$J$2*$J$5*$S155</f>
        <v>#N/A</v>
      </c>
      <c r="BR155" s="70" t="e">
        <f aca="false">$BQ$7*$J$3*$J$5*$T155</f>
        <v>#N/A</v>
      </c>
      <c r="BS155" s="70" t="e">
        <f aca="false">$BS$7*$J$2*$J$5*$S155</f>
        <v>#N/A</v>
      </c>
      <c r="BT155" s="70" t="e">
        <f aca="false">$BS$7*$J$3*$J$5*$T155</f>
        <v>#N/A</v>
      </c>
      <c r="BU155" s="70" t="e">
        <f aca="false">$BU$7*$J$2*$J$5*$S155</f>
        <v>#N/A</v>
      </c>
      <c r="BV155" s="70" t="e">
        <f aca="false">$BU$7*$J$3*$J$5*$T155</f>
        <v>#N/A</v>
      </c>
      <c r="BW155" s="382" t="e">
        <f aca="false">SUM(AY155:BF155,BI155:BL155)</f>
        <v>#N/A</v>
      </c>
      <c r="BX155" s="383" t="e">
        <f aca="false">SUM(AY155:BF155,BI155:BL155,BS155:BV155)</f>
        <v>#N/A</v>
      </c>
      <c r="BY155" s="25" t="e">
        <f aca="false">SUM(AY155:BV155)</f>
        <v>#N/A</v>
      </c>
      <c r="BZ155" s="70" t="e">
        <f aca="false">$BZ$7*$J$2*$J$5*$N155</f>
        <v>#N/A</v>
      </c>
      <c r="CA155" s="70" t="e">
        <f aca="false">$BZ$7*$J$3*$J$5*$O155</f>
        <v>#N/A</v>
      </c>
      <c r="CB155" s="70" t="e">
        <f aca="false">$CB$7*$J$2*$J$5*$N155</f>
        <v>#N/A</v>
      </c>
      <c r="CC155" s="70" t="e">
        <f aca="false">$CB$7*$J$3*$J$5*$O155</f>
        <v>#N/A</v>
      </c>
      <c r="CD155" s="70" t="e">
        <f aca="false">$CD$7*$J$2*$J$5*$N155</f>
        <v>#N/A</v>
      </c>
      <c r="CE155" s="70" t="e">
        <f aca="false">$CD$7*$J$3*$J$5*$O155</f>
        <v>#N/A</v>
      </c>
      <c r="CF155" s="131" t="e">
        <f aca="false">SUM(BZ155:CA155)</f>
        <v>#N/A</v>
      </c>
      <c r="CG155" s="383" t="e">
        <f aca="false">SUM(BZ155:CC155)</f>
        <v>#N/A</v>
      </c>
      <c r="CH155" s="131" t="e">
        <f aca="false">SUM(BZ155:CE155)</f>
        <v>#N/A</v>
      </c>
      <c r="CI155" s="70" t="e">
        <f aca="false">$CI$7*$J$2*$J$5*$AB155</f>
        <v>#N/A</v>
      </c>
      <c r="CJ155" s="70" t="e">
        <f aca="false">$CI$7*$J$3*$J$5*$AC155</f>
        <v>#N/A</v>
      </c>
      <c r="CK155" s="70" t="e">
        <f aca="false">$CK$7*$J$2*$J$5*$AB155</f>
        <v>#N/A</v>
      </c>
      <c r="CL155" s="70" t="e">
        <f aca="false">$CK$7*$J$3*$J$5*$AC155</f>
        <v>#N/A</v>
      </c>
      <c r="CM155" s="70" t="e">
        <f aca="false">$CM$7*$J$2*$J$5*$AB155</f>
        <v>#N/A</v>
      </c>
      <c r="CN155" s="70" t="e">
        <f aca="false">$CM$7*$J$3*$J$5*$AC155</f>
        <v>#N/A</v>
      </c>
      <c r="CO155" s="70" t="e">
        <f aca="false">$CO$7*$J$2*$J$5*$AB155</f>
        <v>#N/A</v>
      </c>
      <c r="CP155" s="70" t="e">
        <f aca="false">$CO$7*$J$3*$J$5*$AC155</f>
        <v>#N/A</v>
      </c>
      <c r="CQ155" s="70" t="e">
        <f aca="false">$CQ$7*$J$2*$J$5*$AB155</f>
        <v>#N/A</v>
      </c>
      <c r="CR155" s="70" t="e">
        <f aca="false">$CQ$7*$J$3*$J$5*$AC155</f>
        <v>#N/A</v>
      </c>
      <c r="CS155" s="70" t="e">
        <f aca="false">$CS$7*$J$2*$J$5*$AB155</f>
        <v>#N/A</v>
      </c>
      <c r="CT155" s="70" t="e">
        <f aca="false">$CS$7*$J$3*$J$5*$AC155</f>
        <v>#N/A</v>
      </c>
      <c r="CU155" s="70" t="e">
        <f aca="false">$CU$7*$J$2*$J$5*$AB155</f>
        <v>#N/A</v>
      </c>
      <c r="CV155" s="70" t="e">
        <f aca="false">$CU$7*$J$3*$J$5*$AC155</f>
        <v>#N/A</v>
      </c>
      <c r="CW155" s="70" t="e">
        <f aca="false">$CW$7*$J$2*$J$5*$AB155</f>
        <v>#N/A</v>
      </c>
      <c r="CX155" s="70" t="e">
        <f aca="false">$CW$7*$J$3*$J$5*$AC155</f>
        <v>#N/A</v>
      </c>
      <c r="CY155" s="70" t="e">
        <f aca="false">$CY$7*$J$2*$J$5*$AB155</f>
        <v>#N/A</v>
      </c>
      <c r="CZ155" s="70" t="e">
        <f aca="false">$CY$7*$J$3*$J$5*$AC155</f>
        <v>#N/A</v>
      </c>
      <c r="DA155" s="70" t="e">
        <f aca="false">$DA$7*$J$2*$J$5*$AB155</f>
        <v>#N/A</v>
      </c>
      <c r="DB155" s="70" t="e">
        <f aca="false">$DA$7*$J$3*$J$5*$AC155</f>
        <v>#N/A</v>
      </c>
      <c r="DC155" s="70"/>
      <c r="DD155" s="70"/>
      <c r="DE155" s="70" t="e">
        <f aca="false">$DF$7*$J$2*$J$5*$AB155</f>
        <v>#N/A</v>
      </c>
      <c r="DF155" s="70" t="e">
        <f aca="false">$DF$7*$J$3*$J$5*$AC155</f>
        <v>#N/A</v>
      </c>
      <c r="DG155" s="70" t="e">
        <f aca="false">$DG$7*$J$2*$J$5*$AB155</f>
        <v>#N/A</v>
      </c>
      <c r="DH155" s="70" t="e">
        <f aca="false">$DG$7*$J$3*$J$5*$AC155</f>
        <v>#N/A</v>
      </c>
      <c r="DI155" s="70" t="e">
        <f aca="false">$DI$7*$J$2*$J$5*$AB155</f>
        <v>#N/A</v>
      </c>
      <c r="DJ155" s="70" t="e">
        <f aca="false">$DI$7*$J$3*$J$5*$AC155</f>
        <v>#N/A</v>
      </c>
      <c r="DK155" s="70" t="e">
        <f aca="false">$DK$7*$J$2*$J$5*$AB155</f>
        <v>#N/A</v>
      </c>
      <c r="DL155" s="70" t="e">
        <f aca="false">$DK$7*$J$3*$J$5*$AC155</f>
        <v>#N/A</v>
      </c>
      <c r="DM155" s="70" t="e">
        <f aca="false">$DM$7*$J$2*$J$5*$AB155</f>
        <v>#N/A</v>
      </c>
      <c r="DN155" s="70" t="e">
        <f aca="false">$DM$7*$J$3*$J$5*$AC155</f>
        <v>#N/A</v>
      </c>
      <c r="DO155" s="70" t="e">
        <f aca="false">$DO$7*$J$2*$J$5*$AB155</f>
        <v>#N/A</v>
      </c>
      <c r="DP155" s="70" t="e">
        <f aca="false">$DO$7*$J$3*$J$5*$AC155</f>
        <v>#N/A</v>
      </c>
      <c r="DQ155" s="70" t="e">
        <f aca="false">$DQ$7*$J$2*$J$5*$AB155</f>
        <v>#N/A</v>
      </c>
      <c r="DR155" s="70" t="e">
        <f aca="false">$DQ$7*$J$3*$J$5*$AC155</f>
        <v>#N/A</v>
      </c>
      <c r="DS155" s="131" t="e">
        <f aca="false">SUM(CI155:CR155,CW155:CX155,DG155:DH155)</f>
        <v>#N/A</v>
      </c>
      <c r="DT155" s="25" t="e">
        <f aca="false">SUM(CI155:CZ155,DC155:DL155)</f>
        <v>#N/A</v>
      </c>
      <c r="DU155" s="131" t="e">
        <f aca="false">SUM(CI155:DR155)</f>
        <v>#N/A</v>
      </c>
      <c r="DZ155" s="70" t="e">
        <f aca="false">$DZ$7*$J$2*$J$5*$AB155</f>
        <v>#N/A</v>
      </c>
      <c r="EA155" s="70" t="e">
        <f aca="false">$DZ$7*$J$3*$J$5*$AC155</f>
        <v>#N/A</v>
      </c>
      <c r="EB155" s="70" t="e">
        <f aca="false">$EB$7*$J$2*$J$5*$AB155</f>
        <v>#N/A</v>
      </c>
      <c r="EC155" s="70" t="e">
        <f aca="false">$EB$7*$J$3*$J$5*$AC155</f>
        <v>#N/A</v>
      </c>
      <c r="ED155" s="70" t="e">
        <f aca="false">$ED$7*$J$2*$J$5*$AB155</f>
        <v>#N/A</v>
      </c>
      <c r="EE155" s="70" t="e">
        <f aca="false">$ED$7*$J$3*$J$5*$AC155</f>
        <v>#N/A</v>
      </c>
      <c r="EF155" s="70" t="e">
        <f aca="false">$EF$7*$J$2*$J$5*$AB155</f>
        <v>#N/A</v>
      </c>
      <c r="EG155" s="70" t="e">
        <f aca="false">$EF$7*$J$3*$J$5*$AC155</f>
        <v>#N/A</v>
      </c>
      <c r="EH155" s="70" t="e">
        <f aca="false">$EH$7*$J$2*$J$5*$AB155</f>
        <v>#N/A</v>
      </c>
      <c r="EI155" s="70" t="e">
        <f aca="false">$EH$7*$J$3*$J$5*$AC155</f>
        <v>#N/A</v>
      </c>
      <c r="EJ155" s="70" t="e">
        <f aca="false">$EJ$7*$J$2*$J$5*$AB155</f>
        <v>#N/A</v>
      </c>
      <c r="EK155" s="70" t="e">
        <f aca="false">$EJ$7*$J$3*$J$5*$AC155</f>
        <v>#N/A</v>
      </c>
      <c r="EL155" s="70" t="e">
        <f aca="false">$EL$7*$J$2*$J$5*$AB155</f>
        <v>#N/A</v>
      </c>
      <c r="EM155" s="70" t="e">
        <f aca="false">$EL$7*$J$3*$J$5*$AC155</f>
        <v>#N/A</v>
      </c>
      <c r="EN155" s="131" t="e">
        <f aca="false">SUM(EB155:EC155)</f>
        <v>#N/A</v>
      </c>
      <c r="EO155" s="25" t="e">
        <f aca="false">SUM(EB155:EE155,EJ155:EM155)</f>
        <v>#N/A</v>
      </c>
      <c r="EP155" s="25" t="e">
        <f aca="false">SUM(DZ155:EM155)</f>
        <v>#N/A</v>
      </c>
    </row>
    <row r="156" customFormat="false" ht="11.25" hidden="false" customHeight="false" outlineLevel="0" collapsed="false">
      <c r="A156" s="51" t="e">
        <f aca="false">VLOOKUP($D156,Curves!$A$2:$I$1700,9)</f>
        <v>#N/A</v>
      </c>
      <c r="B156" s="83" t="e">
        <f aca="false">(1+($A156/2))^(-2*($D156-$A$1)/365.25)</f>
        <v>#N/A</v>
      </c>
      <c r="C156" s="83" t="n">
        <f aca="false">D157-D156</f>
        <v>31</v>
      </c>
      <c r="D156" s="374" t="n">
        <v>41395</v>
      </c>
      <c r="E156" s="375" t="e">
        <f aca="false">VLOOKUP($D156,Curves!$A$2:$H$1700,2)*$B156</f>
        <v>#N/A</v>
      </c>
      <c r="F156" s="51" t="e">
        <f aca="false">VLOOKUP($D156,Curves!$A$2:$H$1700,3)*$B156</f>
        <v>#N/A</v>
      </c>
      <c r="G156" s="51" t="e">
        <f aca="false">VLOOKUP($D156,Curves!$A$2:$H$1700,7)*$B156</f>
        <v>#N/A</v>
      </c>
      <c r="H156" s="51" t="e">
        <f aca="false">VLOOKUP($D156,Curves!$A$2:$H$1700,5)*$B156</f>
        <v>#N/A</v>
      </c>
      <c r="I156" s="51" t="e">
        <f aca="false">VLOOKUP($D156,Curves!$A$2:$H$1700,4)*$B156</f>
        <v>#N/A</v>
      </c>
      <c r="J156" s="376" t="e">
        <f aca="false">VLOOKUP($D156,Curves!$A$2:$H$1700,8)*$B156</f>
        <v>#N/A</v>
      </c>
      <c r="K156" s="51" t="e">
        <f aca="false">($E156+$I156)*$J$5+$J$4</f>
        <v>#N/A</v>
      </c>
      <c r="L156" s="377" t="e">
        <f aca="false">VLOOKUP($D156,Curves!$N$2:$T$2600,2)*$B156</f>
        <v>#N/A</v>
      </c>
      <c r="M156" s="241" t="e">
        <f aca="false">VLOOKUP($D156,Curves!$N$2:$T$2600,3)*$B156</f>
        <v>#N/A</v>
      </c>
      <c r="N156" s="378" t="e">
        <f aca="false">IF($K156&lt;$L156,1,0)</f>
        <v>#N/A</v>
      </c>
      <c r="O156" s="379" t="e">
        <f aca="false">IF($K156&lt;$M156,1,0)</f>
        <v>#N/A</v>
      </c>
      <c r="P156" s="375" t="e">
        <f aca="false">($E156+J156)*$J$5+$J$4</f>
        <v>#N/A</v>
      </c>
      <c r="Q156" s="377" t="e">
        <f aca="false">VLOOKUP($D156,Curves!$N$2:$T$2600,4)*$B156</f>
        <v>#N/A</v>
      </c>
      <c r="R156" s="241" t="e">
        <f aca="false">VLOOKUP($D156,Curves!$N$2:$T$2600,5)*$B156</f>
        <v>#N/A</v>
      </c>
      <c r="S156" s="378" t="e">
        <f aca="false">IF($P156&lt;$Q156,1,0)</f>
        <v>#N/A</v>
      </c>
      <c r="T156" s="379" t="e">
        <f aca="false">IF($P156&lt;$R156,1,0)</f>
        <v>#N/A</v>
      </c>
      <c r="U156" s="380" t="e">
        <f aca="false">($E156+G156)*$J$5+$J$4</f>
        <v>#N/A</v>
      </c>
      <c r="V156" s="380" t="e">
        <f aca="false">($E156+H156)*$J$5+$J$4</f>
        <v>#N/A</v>
      </c>
      <c r="W156" s="380" t="e">
        <f aca="false">($E156+I156)*$J$5+$J$4</f>
        <v>#N/A</v>
      </c>
      <c r="X156" s="269" t="e">
        <f aca="false">VLOOKUP($D156,[5]CurveFetch!$D$8:$S$13000,16,0)*$B156</f>
        <v>#N/A</v>
      </c>
      <c r="Y156" s="241" t="e">
        <f aca="false">VLOOKUP($D156,Curves!$N$2:$T$2600,7)*$B156</f>
        <v>#N/A</v>
      </c>
      <c r="Z156" s="381" t="e">
        <f aca="false">IF($U156&lt;$X156,1,0)</f>
        <v>#N/A</v>
      </c>
      <c r="AA156" s="378" t="e">
        <f aca="false">IF($U156&lt;$Y156,1,0)</f>
        <v>#N/A</v>
      </c>
      <c r="AB156" s="378" t="e">
        <f aca="false">IF($V156&lt;$X156,1,0)</f>
        <v>#N/A</v>
      </c>
      <c r="AC156" s="378" t="e">
        <f aca="false">IF($V156&lt;$X156,1,0)</f>
        <v>#N/A</v>
      </c>
      <c r="AD156" s="378" t="e">
        <f aca="false">IF($W156&lt;$X156,1,0)</f>
        <v>#N/A</v>
      </c>
      <c r="AE156" s="379" t="e">
        <f aca="false">IF($W156&lt;$Y156,1,0)</f>
        <v>#N/A</v>
      </c>
      <c r="AF156" s="70" t="e">
        <f aca="false">$AF$7*$J$2*$J$5*$N156</f>
        <v>#N/A</v>
      </c>
      <c r="AG156" s="70" t="e">
        <f aca="false">$AF$7*$J$2*$J$5*$O156</f>
        <v>#N/A</v>
      </c>
      <c r="AH156" s="70" t="e">
        <f aca="false">$AH$7*$J$2*$J$5*$N156</f>
        <v>#N/A</v>
      </c>
      <c r="AI156" s="70" t="e">
        <f aca="false">$AH$7*$J$2*$J$5*$O156</f>
        <v>#N/A</v>
      </c>
      <c r="AJ156" s="70" t="e">
        <f aca="false">$AJ$7*$J$2*$J$5*$N156</f>
        <v>#N/A</v>
      </c>
      <c r="AK156" s="70" t="e">
        <f aca="false">$AJ$7*$J$2*$J$5*$O156</f>
        <v>#N/A</v>
      </c>
      <c r="AL156" s="70" t="e">
        <f aca="false">$AL$7*$J$2*$J$5*$N156</f>
        <v>#N/A</v>
      </c>
      <c r="AM156" s="70" t="e">
        <f aca="false">$AL$7*$J$3*$J$5*$O156</f>
        <v>#N/A</v>
      </c>
      <c r="AN156" s="70" t="e">
        <f aca="false">$AN$7*$J$2*$J$5*$N156</f>
        <v>#N/A</v>
      </c>
      <c r="AO156" s="70" t="e">
        <f aca="false">$AN$7*$J$3*$J$5*$O156</f>
        <v>#N/A</v>
      </c>
      <c r="AP156" s="70" t="e">
        <f aca="false">$AP$7*$J$2*$J$5*$N156</f>
        <v>#N/A</v>
      </c>
      <c r="AQ156" s="70" t="e">
        <f aca="false">$AN$7*$J$3*$J$5*$O156</f>
        <v>#N/A</v>
      </c>
      <c r="AR156" s="70" t="e">
        <f aca="false">$AR$7*$J$2*$J$5*$N156</f>
        <v>#N/A</v>
      </c>
      <c r="AS156" s="70" t="e">
        <f aca="false">$AR$7*$J$3*$J$5*$O156</f>
        <v>#N/A</v>
      </c>
      <c r="AT156" s="70" t="e">
        <f aca="false">$AT$7*$J$2*$J$5*$N156</f>
        <v>#N/A</v>
      </c>
      <c r="AU156" s="70" t="e">
        <f aca="false">$AT$7*$J$3*$J$5*$O156</f>
        <v>#N/A</v>
      </c>
      <c r="AV156" s="131" t="e">
        <f aca="false">SUM(AF156:AG156,AL156:AM156,AP156:AQ156)</f>
        <v>#N/A</v>
      </c>
      <c r="AW156" s="158" t="e">
        <f aca="false">SUM(AF156:AM156,AP156:AU156)</f>
        <v>#N/A</v>
      </c>
      <c r="AX156" s="131" t="e">
        <f aca="false">SUM(AF156:AU156)</f>
        <v>#N/A</v>
      </c>
      <c r="AY156" s="70" t="e">
        <f aca="false">$AY$7*$J$2*$J$5*$S156</f>
        <v>#N/A</v>
      </c>
      <c r="AZ156" s="70" t="e">
        <f aca="false">$AY$7*$J$3*$J$5*$T156</f>
        <v>#N/A</v>
      </c>
      <c r="BA156" s="70" t="e">
        <f aca="false">$BA$7*$J$2*$J$5*$S156</f>
        <v>#N/A</v>
      </c>
      <c r="BB156" s="70" t="e">
        <f aca="false">$BA$7*$J$3*$J$5*$T156</f>
        <v>#N/A</v>
      </c>
      <c r="BC156" s="70" t="e">
        <f aca="false">$BC$7*$J$2*$J$5*$S156</f>
        <v>#N/A</v>
      </c>
      <c r="BD156" s="70" t="e">
        <f aca="false">$BC$7*$J$3*$J$5*$T156</f>
        <v>#N/A</v>
      </c>
      <c r="BE156" s="70" t="e">
        <f aca="false">$BE$7*$J$2*$J$5*$S156</f>
        <v>#N/A</v>
      </c>
      <c r="BF156" s="70" t="e">
        <f aca="false">$BE$7*$J$3*$J$5*$T156</f>
        <v>#N/A</v>
      </c>
      <c r="BG156" s="70" t="e">
        <f aca="false">$BG$7*$J$2*$J$5*$S156</f>
        <v>#N/A</v>
      </c>
      <c r="BH156" s="70" t="e">
        <f aca="false">$BG$7*$J$3*$J$5*$T156</f>
        <v>#N/A</v>
      </c>
      <c r="BI156" s="70" t="e">
        <f aca="false">$BI$7*$J$2*$J$5*$S156</f>
        <v>#N/A</v>
      </c>
      <c r="BJ156" s="70" t="e">
        <f aca="false">$BI$7*$J$3*$J$5*$T156</f>
        <v>#N/A</v>
      </c>
      <c r="BK156" s="70" t="e">
        <f aca="false">$BK$7*$J$2*$J$5*$S156</f>
        <v>#N/A</v>
      </c>
      <c r="BL156" s="70" t="e">
        <f aca="false">$BK$7*$J$3*$J$5*$T156</f>
        <v>#N/A</v>
      </c>
      <c r="BM156" s="70" t="e">
        <f aca="false">$BM$7*$J$2*$J$5*$S156</f>
        <v>#N/A</v>
      </c>
      <c r="BN156" s="70" t="e">
        <f aca="false">$BM$7*$J$3*$J$5*$T156</f>
        <v>#N/A</v>
      </c>
      <c r="BO156" s="70" t="e">
        <f aca="false">$BO$7*$J$2*$J$5*$S156</f>
        <v>#N/A</v>
      </c>
      <c r="BP156" s="70" t="e">
        <f aca="false">$BO$7*$J$3*$J$5*$T156</f>
        <v>#N/A</v>
      </c>
      <c r="BQ156" s="70" t="e">
        <f aca="false">$BQ$7*$J$2*$J$5*$S156</f>
        <v>#N/A</v>
      </c>
      <c r="BR156" s="70" t="e">
        <f aca="false">$BQ$7*$J$3*$J$5*$T156</f>
        <v>#N/A</v>
      </c>
      <c r="BS156" s="70" t="e">
        <f aca="false">$BS$7*$J$2*$J$5*$S156</f>
        <v>#N/A</v>
      </c>
      <c r="BT156" s="70" t="e">
        <f aca="false">$BS$7*$J$3*$J$5*$T156</f>
        <v>#N/A</v>
      </c>
      <c r="BU156" s="70" t="e">
        <f aca="false">$BU$7*$J$2*$J$5*$S156</f>
        <v>#N/A</v>
      </c>
      <c r="BV156" s="70" t="e">
        <f aca="false">$BU$7*$J$3*$J$5*$T156</f>
        <v>#N/A</v>
      </c>
      <c r="BW156" s="382" t="e">
        <f aca="false">SUM(AY156:BF156,BI156:BL156)</f>
        <v>#N/A</v>
      </c>
      <c r="BX156" s="383" t="e">
        <f aca="false">SUM(AY156:BF156,BI156:BL156,BS156:BV156)</f>
        <v>#N/A</v>
      </c>
      <c r="BY156" s="25" t="e">
        <f aca="false">SUM(AY156:BV156)</f>
        <v>#N/A</v>
      </c>
      <c r="BZ156" s="70" t="e">
        <f aca="false">$BZ$7*$J$2*$J$5*$N156</f>
        <v>#N/A</v>
      </c>
      <c r="CA156" s="70" t="e">
        <f aca="false">$BZ$7*$J$3*$J$5*$O156</f>
        <v>#N/A</v>
      </c>
      <c r="CB156" s="70" t="e">
        <f aca="false">$CB$7*$J$2*$J$5*$N156</f>
        <v>#N/A</v>
      </c>
      <c r="CC156" s="70" t="e">
        <f aca="false">$CB$7*$J$3*$J$5*$O156</f>
        <v>#N/A</v>
      </c>
      <c r="CD156" s="70" t="e">
        <f aca="false">$CD$7*$J$2*$J$5*$N156</f>
        <v>#N/A</v>
      </c>
      <c r="CE156" s="70" t="e">
        <f aca="false">$CD$7*$J$3*$J$5*$O156</f>
        <v>#N/A</v>
      </c>
      <c r="CF156" s="131" t="e">
        <f aca="false">SUM(BZ156:CA156)</f>
        <v>#N/A</v>
      </c>
      <c r="CG156" s="383" t="e">
        <f aca="false">SUM(BZ156:CC156)</f>
        <v>#N/A</v>
      </c>
      <c r="CH156" s="131" t="e">
        <f aca="false">SUM(BZ156:CE156)</f>
        <v>#N/A</v>
      </c>
      <c r="CI156" s="70" t="e">
        <f aca="false">$CI$7*$J$2*$J$5*$AB156</f>
        <v>#N/A</v>
      </c>
      <c r="CJ156" s="70" t="e">
        <f aca="false">$CI$7*$J$3*$J$5*$AC156</f>
        <v>#N/A</v>
      </c>
      <c r="CK156" s="70" t="e">
        <f aca="false">$CK$7*$J$2*$J$5*$AB156</f>
        <v>#N/A</v>
      </c>
      <c r="CL156" s="70" t="e">
        <f aca="false">$CK$7*$J$3*$J$5*$AC156</f>
        <v>#N/A</v>
      </c>
      <c r="CM156" s="70" t="e">
        <f aca="false">$CM$7*$J$2*$J$5*$AB156</f>
        <v>#N/A</v>
      </c>
      <c r="CN156" s="70" t="e">
        <f aca="false">$CM$7*$J$3*$J$5*$AC156</f>
        <v>#N/A</v>
      </c>
      <c r="CO156" s="70" t="e">
        <f aca="false">$CO$7*$J$2*$J$5*$AB156</f>
        <v>#N/A</v>
      </c>
      <c r="CP156" s="70" t="e">
        <f aca="false">$CO$7*$J$3*$J$5*$AC156</f>
        <v>#N/A</v>
      </c>
      <c r="CQ156" s="70" t="e">
        <f aca="false">$CQ$7*$J$2*$J$5*$AB156</f>
        <v>#N/A</v>
      </c>
      <c r="CR156" s="70" t="e">
        <f aca="false">$CQ$7*$J$3*$J$5*$AC156</f>
        <v>#N/A</v>
      </c>
      <c r="CS156" s="70" t="e">
        <f aca="false">$CS$7*$J$2*$J$5*$AB156</f>
        <v>#N/A</v>
      </c>
      <c r="CT156" s="70" t="e">
        <f aca="false">$CS$7*$J$3*$J$5*$AC156</f>
        <v>#N/A</v>
      </c>
      <c r="CU156" s="70" t="e">
        <f aca="false">$CU$7*$J$2*$J$5*$AB156</f>
        <v>#N/A</v>
      </c>
      <c r="CV156" s="70" t="e">
        <f aca="false">$CU$7*$J$3*$J$5*$AC156</f>
        <v>#N/A</v>
      </c>
      <c r="CW156" s="70" t="e">
        <f aca="false">$CW$7*$J$2*$J$5*$AB156</f>
        <v>#N/A</v>
      </c>
      <c r="CX156" s="70" t="e">
        <f aca="false">$CW$7*$J$3*$J$5*$AC156</f>
        <v>#N/A</v>
      </c>
      <c r="CY156" s="70" t="e">
        <f aca="false">$CY$7*$J$2*$J$5*$AB156</f>
        <v>#N/A</v>
      </c>
      <c r="CZ156" s="70" t="e">
        <f aca="false">$CY$7*$J$3*$J$5*$AC156</f>
        <v>#N/A</v>
      </c>
      <c r="DA156" s="70" t="e">
        <f aca="false">$DA$7*$J$2*$J$5*$AB156</f>
        <v>#N/A</v>
      </c>
      <c r="DB156" s="70" t="e">
        <f aca="false">$DA$7*$J$3*$J$5*$AC156</f>
        <v>#N/A</v>
      </c>
      <c r="DC156" s="70"/>
      <c r="DD156" s="70"/>
      <c r="DE156" s="70" t="e">
        <f aca="false">$DF$7*$J$2*$J$5*$AB156</f>
        <v>#N/A</v>
      </c>
      <c r="DF156" s="70" t="e">
        <f aca="false">$DF$7*$J$3*$J$5*$AC156</f>
        <v>#N/A</v>
      </c>
      <c r="DG156" s="70" t="e">
        <f aca="false">$DG$7*$J$2*$J$5*$AB156</f>
        <v>#N/A</v>
      </c>
      <c r="DH156" s="70" t="e">
        <f aca="false">$DG$7*$J$3*$J$5*$AC156</f>
        <v>#N/A</v>
      </c>
      <c r="DI156" s="70" t="e">
        <f aca="false">$DI$7*$J$2*$J$5*$AB156</f>
        <v>#N/A</v>
      </c>
      <c r="DJ156" s="70" t="e">
        <f aca="false">$DI$7*$J$3*$J$5*$AC156</f>
        <v>#N/A</v>
      </c>
      <c r="DK156" s="70" t="e">
        <f aca="false">$DK$7*$J$2*$J$5*$AB156</f>
        <v>#N/A</v>
      </c>
      <c r="DL156" s="70" t="e">
        <f aca="false">$DK$7*$J$3*$J$5*$AC156</f>
        <v>#N/A</v>
      </c>
      <c r="DM156" s="70" t="e">
        <f aca="false">$DM$7*$J$2*$J$5*$AB156</f>
        <v>#N/A</v>
      </c>
      <c r="DN156" s="70" t="e">
        <f aca="false">$DM$7*$J$3*$J$5*$AC156</f>
        <v>#N/A</v>
      </c>
      <c r="DO156" s="70" t="e">
        <f aca="false">$DO$7*$J$2*$J$5*$AB156</f>
        <v>#N/A</v>
      </c>
      <c r="DP156" s="70" t="e">
        <f aca="false">$DO$7*$J$3*$J$5*$AC156</f>
        <v>#N/A</v>
      </c>
      <c r="DQ156" s="70" t="e">
        <f aca="false">$DQ$7*$J$2*$J$5*$AB156</f>
        <v>#N/A</v>
      </c>
      <c r="DR156" s="70" t="e">
        <f aca="false">$DQ$7*$J$3*$J$5*$AC156</f>
        <v>#N/A</v>
      </c>
      <c r="DS156" s="131" t="e">
        <f aca="false">SUM(CI156:CR156,CW156:CX156,DG156:DH156)</f>
        <v>#N/A</v>
      </c>
      <c r="DT156" s="25" t="e">
        <f aca="false">SUM(CI156:CZ156,DC156:DL156)</f>
        <v>#N/A</v>
      </c>
      <c r="DU156" s="131" t="e">
        <f aca="false">SUM(CI156:DR156)</f>
        <v>#N/A</v>
      </c>
      <c r="DZ156" s="70" t="e">
        <f aca="false">$DZ$7*$J$2*$J$5*$AB156</f>
        <v>#N/A</v>
      </c>
      <c r="EA156" s="70" t="e">
        <f aca="false">$DZ$7*$J$3*$J$5*$AC156</f>
        <v>#N/A</v>
      </c>
      <c r="EB156" s="70" t="e">
        <f aca="false">$EB$7*$J$2*$J$5*$AB156</f>
        <v>#N/A</v>
      </c>
      <c r="EC156" s="70" t="e">
        <f aca="false">$EB$7*$J$3*$J$5*$AC156</f>
        <v>#N/A</v>
      </c>
      <c r="ED156" s="70" t="e">
        <f aca="false">$ED$7*$J$2*$J$5*$AB156</f>
        <v>#N/A</v>
      </c>
      <c r="EE156" s="70" t="e">
        <f aca="false">$ED$7*$J$3*$J$5*$AC156</f>
        <v>#N/A</v>
      </c>
      <c r="EF156" s="70" t="e">
        <f aca="false">$EF$7*$J$2*$J$5*$AB156</f>
        <v>#N/A</v>
      </c>
      <c r="EG156" s="70" t="e">
        <f aca="false">$EF$7*$J$3*$J$5*$AC156</f>
        <v>#N/A</v>
      </c>
      <c r="EH156" s="70" t="e">
        <f aca="false">$EH$7*$J$2*$J$5*$AB156</f>
        <v>#N/A</v>
      </c>
      <c r="EI156" s="70" t="e">
        <f aca="false">$EH$7*$J$3*$J$5*$AC156</f>
        <v>#N/A</v>
      </c>
      <c r="EJ156" s="70" t="e">
        <f aca="false">$EJ$7*$J$2*$J$5*$AB156</f>
        <v>#N/A</v>
      </c>
      <c r="EK156" s="70" t="e">
        <f aca="false">$EJ$7*$J$3*$J$5*$AC156</f>
        <v>#N/A</v>
      </c>
      <c r="EL156" s="70" t="e">
        <f aca="false">$EL$7*$J$2*$J$5*$AB156</f>
        <v>#N/A</v>
      </c>
      <c r="EM156" s="70" t="e">
        <f aca="false">$EL$7*$J$3*$J$5*$AC156</f>
        <v>#N/A</v>
      </c>
      <c r="EN156" s="131" t="e">
        <f aca="false">SUM(EB156:EC156)</f>
        <v>#N/A</v>
      </c>
      <c r="EO156" s="25" t="e">
        <f aca="false">SUM(EB156:EE156,EJ156:EM156)</f>
        <v>#N/A</v>
      </c>
      <c r="EP156" s="25" t="e">
        <f aca="false">SUM(DZ156:EM156)</f>
        <v>#N/A</v>
      </c>
    </row>
    <row r="157" customFormat="false" ht="11.25" hidden="false" customHeight="false" outlineLevel="0" collapsed="false">
      <c r="A157" s="51" t="e">
        <f aca="false">VLOOKUP($D157,Curves!$A$2:$I$1700,9)</f>
        <v>#N/A</v>
      </c>
      <c r="B157" s="83" t="e">
        <f aca="false">(1+($A157/2))^(-2*($D157-$A$1)/365.25)</f>
        <v>#N/A</v>
      </c>
      <c r="C157" s="83" t="n">
        <f aca="false">D158-D157</f>
        <v>30</v>
      </c>
      <c r="D157" s="374" t="n">
        <v>41426</v>
      </c>
      <c r="E157" s="375" t="e">
        <f aca="false">VLOOKUP($D157,Curves!$A$2:$H$1700,2)*$B157</f>
        <v>#N/A</v>
      </c>
      <c r="F157" s="51" t="e">
        <f aca="false">VLOOKUP($D157,Curves!$A$2:$H$1700,3)*$B157</f>
        <v>#N/A</v>
      </c>
      <c r="G157" s="51" t="e">
        <f aca="false">VLOOKUP($D157,Curves!$A$2:$H$1700,7)*$B157</f>
        <v>#N/A</v>
      </c>
      <c r="H157" s="51" t="e">
        <f aca="false">VLOOKUP($D157,Curves!$A$2:$H$1700,5)*$B157</f>
        <v>#N/A</v>
      </c>
      <c r="I157" s="51" t="e">
        <f aca="false">VLOOKUP($D157,Curves!$A$2:$H$1700,4)*$B157</f>
        <v>#N/A</v>
      </c>
      <c r="J157" s="376" t="e">
        <f aca="false">VLOOKUP($D157,Curves!$A$2:$H$1700,8)*$B157</f>
        <v>#N/A</v>
      </c>
      <c r="K157" s="51" t="e">
        <f aca="false">($E157+$I157)*$J$5+$J$4</f>
        <v>#N/A</v>
      </c>
      <c r="L157" s="377" t="e">
        <f aca="false">VLOOKUP($D157,Curves!$N$2:$T$2600,2)*$B157</f>
        <v>#N/A</v>
      </c>
      <c r="M157" s="241" t="e">
        <f aca="false">VLOOKUP($D157,Curves!$N$2:$T$2600,3)*$B157</f>
        <v>#N/A</v>
      </c>
      <c r="N157" s="378" t="e">
        <f aca="false">IF($K157&lt;$L157,1,0)</f>
        <v>#N/A</v>
      </c>
      <c r="O157" s="379" t="e">
        <f aca="false">IF($K157&lt;$M157,1,0)</f>
        <v>#N/A</v>
      </c>
      <c r="P157" s="375" t="e">
        <f aca="false">($E157+J157)*$J$5+$J$4</f>
        <v>#N/A</v>
      </c>
      <c r="Q157" s="377" t="e">
        <f aca="false">VLOOKUP($D157,Curves!$N$2:$T$2600,4)*$B157</f>
        <v>#N/A</v>
      </c>
      <c r="R157" s="241" t="e">
        <f aca="false">VLOOKUP($D157,Curves!$N$2:$T$2600,5)*$B157</f>
        <v>#N/A</v>
      </c>
      <c r="S157" s="378" t="e">
        <f aca="false">IF($P157&lt;$Q157,1,0)</f>
        <v>#N/A</v>
      </c>
      <c r="T157" s="379" t="e">
        <f aca="false">IF($P157&lt;$R157,1,0)</f>
        <v>#N/A</v>
      </c>
      <c r="U157" s="380" t="e">
        <f aca="false">($E157+G157)*$J$5+$J$4</f>
        <v>#N/A</v>
      </c>
      <c r="V157" s="380" t="e">
        <f aca="false">($E157+H157)*$J$5+$J$4</f>
        <v>#N/A</v>
      </c>
      <c r="W157" s="380" t="e">
        <f aca="false">($E157+I157)*$J$5+$J$4</f>
        <v>#N/A</v>
      </c>
      <c r="X157" s="269" t="e">
        <f aca="false">VLOOKUP($D157,[5]CurveFetch!$D$8:$S$13000,16,0)*$B157</f>
        <v>#N/A</v>
      </c>
      <c r="Y157" s="241" t="e">
        <f aca="false">VLOOKUP($D157,Curves!$N$2:$T$2600,7)*$B157</f>
        <v>#N/A</v>
      </c>
      <c r="Z157" s="381" t="e">
        <f aca="false">IF($U157&lt;$X157,1,0)</f>
        <v>#N/A</v>
      </c>
      <c r="AA157" s="378" t="e">
        <f aca="false">IF($U157&lt;$Y157,1,0)</f>
        <v>#N/A</v>
      </c>
      <c r="AB157" s="378" t="e">
        <f aca="false">IF($V157&lt;$X157,1,0)</f>
        <v>#N/A</v>
      </c>
      <c r="AC157" s="378" t="e">
        <f aca="false">IF($V157&lt;$X157,1,0)</f>
        <v>#N/A</v>
      </c>
      <c r="AD157" s="378" t="e">
        <f aca="false">IF($W157&lt;$X157,1,0)</f>
        <v>#N/A</v>
      </c>
      <c r="AE157" s="379" t="e">
        <f aca="false">IF($W157&lt;$Y157,1,0)</f>
        <v>#N/A</v>
      </c>
      <c r="AF157" s="70" t="e">
        <f aca="false">$AF$7*$J$2*$J$5*$N157</f>
        <v>#N/A</v>
      </c>
      <c r="AG157" s="70" t="e">
        <f aca="false">$AF$7*$J$2*$J$5*$O157</f>
        <v>#N/A</v>
      </c>
      <c r="AH157" s="70" t="e">
        <f aca="false">$AH$7*$J$2*$J$5*$N157</f>
        <v>#N/A</v>
      </c>
      <c r="AI157" s="70" t="e">
        <f aca="false">$AH$7*$J$2*$J$5*$O157</f>
        <v>#N/A</v>
      </c>
      <c r="AJ157" s="70" t="e">
        <f aca="false">$AJ$7*$J$2*$J$5*$N157</f>
        <v>#N/A</v>
      </c>
      <c r="AK157" s="70" t="e">
        <f aca="false">$AJ$7*$J$2*$J$5*$O157</f>
        <v>#N/A</v>
      </c>
      <c r="AL157" s="70" t="e">
        <f aca="false">$AL$7*$J$2*$J$5*$N157</f>
        <v>#N/A</v>
      </c>
      <c r="AM157" s="70" t="e">
        <f aca="false">$AL$7*$J$3*$J$5*$O157</f>
        <v>#N/A</v>
      </c>
      <c r="AN157" s="70" t="e">
        <f aca="false">$AN$7*$J$2*$J$5*$N157</f>
        <v>#N/A</v>
      </c>
      <c r="AO157" s="70" t="e">
        <f aca="false">$AN$7*$J$3*$J$5*$O157</f>
        <v>#N/A</v>
      </c>
      <c r="AP157" s="70" t="e">
        <f aca="false">$AP$7*$J$2*$J$5*$N157</f>
        <v>#N/A</v>
      </c>
      <c r="AQ157" s="70" t="e">
        <f aca="false">$AN$7*$J$3*$J$5*$O157</f>
        <v>#N/A</v>
      </c>
      <c r="AR157" s="70" t="e">
        <f aca="false">$AR$7*$J$2*$J$5*$N157</f>
        <v>#N/A</v>
      </c>
      <c r="AS157" s="70" t="e">
        <f aca="false">$AR$7*$J$3*$J$5*$O157</f>
        <v>#N/A</v>
      </c>
      <c r="AT157" s="70" t="e">
        <f aca="false">$AT$7*$J$2*$J$5*$N157</f>
        <v>#N/A</v>
      </c>
      <c r="AU157" s="70" t="e">
        <f aca="false">$AT$7*$J$3*$J$5*$O157</f>
        <v>#N/A</v>
      </c>
      <c r="AV157" s="131" t="e">
        <f aca="false">SUM(AF157:AG157,AL157:AM157,AP157:AQ157)</f>
        <v>#N/A</v>
      </c>
      <c r="AW157" s="158" t="e">
        <f aca="false">SUM(AF157:AM157,AP157:AU157)</f>
        <v>#N/A</v>
      </c>
      <c r="AX157" s="131" t="e">
        <f aca="false">SUM(AF157:AU157)</f>
        <v>#N/A</v>
      </c>
      <c r="AY157" s="70" t="e">
        <f aca="false">$AY$7*$J$2*$J$5*$S157</f>
        <v>#N/A</v>
      </c>
      <c r="AZ157" s="70" t="e">
        <f aca="false">$AY$7*$J$3*$J$5*$T157</f>
        <v>#N/A</v>
      </c>
      <c r="BA157" s="70" t="e">
        <f aca="false">$BA$7*$J$2*$J$5*$S157</f>
        <v>#N/A</v>
      </c>
      <c r="BB157" s="70" t="e">
        <f aca="false">$BA$7*$J$3*$J$5*$T157</f>
        <v>#N/A</v>
      </c>
      <c r="BC157" s="70" t="e">
        <f aca="false">$BC$7*$J$2*$J$5*$S157</f>
        <v>#N/A</v>
      </c>
      <c r="BD157" s="70" t="e">
        <f aca="false">$BC$7*$J$3*$J$5*$T157</f>
        <v>#N/A</v>
      </c>
      <c r="BE157" s="70" t="e">
        <f aca="false">$BE$7*$J$2*$J$5*$S157</f>
        <v>#N/A</v>
      </c>
      <c r="BF157" s="70" t="e">
        <f aca="false">$BE$7*$J$3*$J$5*$T157</f>
        <v>#N/A</v>
      </c>
      <c r="BG157" s="70" t="e">
        <f aca="false">$BG$7*$J$2*$J$5*$S157</f>
        <v>#N/A</v>
      </c>
      <c r="BH157" s="70" t="e">
        <f aca="false">$BG$7*$J$3*$J$5*$T157</f>
        <v>#N/A</v>
      </c>
      <c r="BI157" s="70" t="e">
        <f aca="false">$BI$7*$J$2*$J$5*$S157</f>
        <v>#N/A</v>
      </c>
      <c r="BJ157" s="70" t="e">
        <f aca="false">$BI$7*$J$3*$J$5*$T157</f>
        <v>#N/A</v>
      </c>
      <c r="BK157" s="70" t="e">
        <f aca="false">$BK$7*$J$2*$J$5*$S157</f>
        <v>#N/A</v>
      </c>
      <c r="BL157" s="70" t="e">
        <f aca="false">$BK$7*$J$3*$J$5*$T157</f>
        <v>#N/A</v>
      </c>
      <c r="BM157" s="70" t="e">
        <f aca="false">$BM$7*$J$2*$J$5*$S157</f>
        <v>#N/A</v>
      </c>
      <c r="BN157" s="70" t="e">
        <f aca="false">$BM$7*$J$3*$J$5*$T157</f>
        <v>#N/A</v>
      </c>
      <c r="BO157" s="70" t="e">
        <f aca="false">$BO$7*$J$2*$J$5*$S157</f>
        <v>#N/A</v>
      </c>
      <c r="BP157" s="70" t="e">
        <f aca="false">$BO$7*$J$3*$J$5*$T157</f>
        <v>#N/A</v>
      </c>
      <c r="BQ157" s="70" t="e">
        <f aca="false">$BQ$7*$J$2*$J$5*$S157</f>
        <v>#N/A</v>
      </c>
      <c r="BR157" s="70" t="e">
        <f aca="false">$BQ$7*$J$3*$J$5*$T157</f>
        <v>#N/A</v>
      </c>
      <c r="BS157" s="70" t="e">
        <f aca="false">$BS$7*$J$2*$J$5*$S157</f>
        <v>#N/A</v>
      </c>
      <c r="BT157" s="70" t="e">
        <f aca="false">$BS$7*$J$3*$J$5*$T157</f>
        <v>#N/A</v>
      </c>
      <c r="BU157" s="70" t="e">
        <f aca="false">$BU$7*$J$2*$J$5*$S157</f>
        <v>#N/A</v>
      </c>
      <c r="BV157" s="70" t="e">
        <f aca="false">$BU$7*$J$3*$J$5*$T157</f>
        <v>#N/A</v>
      </c>
      <c r="BW157" s="382" t="e">
        <f aca="false">SUM(AY157:BF157,BI157:BL157)</f>
        <v>#N/A</v>
      </c>
      <c r="BX157" s="383" t="e">
        <f aca="false">SUM(AY157:BF157,BI157:BL157,BS157:BV157)</f>
        <v>#N/A</v>
      </c>
      <c r="BY157" s="25" t="e">
        <f aca="false">SUM(AY157:BV157)</f>
        <v>#N/A</v>
      </c>
      <c r="BZ157" s="70" t="e">
        <f aca="false">$BZ$7*$J$2*$J$5*$N157</f>
        <v>#N/A</v>
      </c>
      <c r="CA157" s="70" t="e">
        <f aca="false">$BZ$7*$J$3*$J$5*$O157</f>
        <v>#N/A</v>
      </c>
      <c r="CB157" s="70" t="e">
        <f aca="false">$CB$7*$J$2*$J$5*$N157</f>
        <v>#N/A</v>
      </c>
      <c r="CC157" s="70" t="e">
        <f aca="false">$CB$7*$J$3*$J$5*$O157</f>
        <v>#N/A</v>
      </c>
      <c r="CD157" s="70" t="e">
        <f aca="false">$CD$7*$J$2*$J$5*$N157</f>
        <v>#N/A</v>
      </c>
      <c r="CE157" s="70" t="e">
        <f aca="false">$CD$7*$J$3*$J$5*$O157</f>
        <v>#N/A</v>
      </c>
      <c r="CF157" s="131" t="e">
        <f aca="false">SUM(BZ157:CA157)</f>
        <v>#N/A</v>
      </c>
      <c r="CG157" s="383" t="e">
        <f aca="false">SUM(BZ157:CC157)</f>
        <v>#N/A</v>
      </c>
      <c r="CH157" s="131" t="e">
        <f aca="false">SUM(BZ157:CE157)</f>
        <v>#N/A</v>
      </c>
      <c r="CI157" s="70" t="e">
        <f aca="false">$CI$7*$J$2*$J$5*$AB157</f>
        <v>#N/A</v>
      </c>
      <c r="CJ157" s="70" t="e">
        <f aca="false">$CI$7*$J$3*$J$5*$AC157</f>
        <v>#N/A</v>
      </c>
      <c r="CK157" s="70" t="e">
        <f aca="false">$CK$7*$J$2*$J$5*$AB157</f>
        <v>#N/A</v>
      </c>
      <c r="CL157" s="70" t="e">
        <f aca="false">$CK$7*$J$3*$J$5*$AC157</f>
        <v>#N/A</v>
      </c>
      <c r="CM157" s="70" t="e">
        <f aca="false">$CM$7*$J$2*$J$5*$AB157</f>
        <v>#N/A</v>
      </c>
      <c r="CN157" s="70" t="e">
        <f aca="false">$CM$7*$J$3*$J$5*$AC157</f>
        <v>#N/A</v>
      </c>
      <c r="CO157" s="70" t="e">
        <f aca="false">$CO$7*$J$2*$J$5*$AB157</f>
        <v>#N/A</v>
      </c>
      <c r="CP157" s="70" t="e">
        <f aca="false">$CO$7*$J$3*$J$5*$AC157</f>
        <v>#N/A</v>
      </c>
      <c r="CQ157" s="70" t="e">
        <f aca="false">$CQ$7*$J$2*$J$5*$AB157</f>
        <v>#N/A</v>
      </c>
      <c r="CR157" s="70" t="e">
        <f aca="false">$CQ$7*$J$3*$J$5*$AC157</f>
        <v>#N/A</v>
      </c>
      <c r="CS157" s="70" t="e">
        <f aca="false">$CS$7*$J$2*$J$5*$AB157</f>
        <v>#N/A</v>
      </c>
      <c r="CT157" s="70" t="e">
        <f aca="false">$CS$7*$J$3*$J$5*$AC157</f>
        <v>#N/A</v>
      </c>
      <c r="CU157" s="70" t="e">
        <f aca="false">$CU$7*$J$2*$J$5*$AB157</f>
        <v>#N/A</v>
      </c>
      <c r="CV157" s="70" t="e">
        <f aca="false">$CU$7*$J$3*$J$5*$AC157</f>
        <v>#N/A</v>
      </c>
      <c r="CW157" s="70" t="e">
        <f aca="false">$CW$7*$J$2*$J$5*$AB157</f>
        <v>#N/A</v>
      </c>
      <c r="CX157" s="70" t="e">
        <f aca="false">$CW$7*$J$3*$J$5*$AC157</f>
        <v>#N/A</v>
      </c>
      <c r="CY157" s="70" t="e">
        <f aca="false">$CY$7*$J$2*$J$5*$AB157</f>
        <v>#N/A</v>
      </c>
      <c r="CZ157" s="70" t="e">
        <f aca="false">$CY$7*$J$3*$J$5*$AC157</f>
        <v>#N/A</v>
      </c>
      <c r="DA157" s="70" t="e">
        <f aca="false">$DA$7*$J$2*$J$5*$AB157</f>
        <v>#N/A</v>
      </c>
      <c r="DB157" s="70" t="e">
        <f aca="false">$DA$7*$J$3*$J$5*$AC157</f>
        <v>#N/A</v>
      </c>
      <c r="DC157" s="70"/>
      <c r="DD157" s="70"/>
      <c r="DE157" s="70" t="e">
        <f aca="false">$DF$7*$J$2*$J$5*$AB157</f>
        <v>#N/A</v>
      </c>
      <c r="DF157" s="70" t="e">
        <f aca="false">$DF$7*$J$3*$J$5*$AC157</f>
        <v>#N/A</v>
      </c>
      <c r="DG157" s="70" t="e">
        <f aca="false">$DG$7*$J$2*$J$5*$AB157</f>
        <v>#N/A</v>
      </c>
      <c r="DH157" s="70" t="e">
        <f aca="false">$DG$7*$J$3*$J$5*$AC157</f>
        <v>#N/A</v>
      </c>
      <c r="DI157" s="70" t="e">
        <f aca="false">$DI$7*$J$2*$J$5*$AB157</f>
        <v>#N/A</v>
      </c>
      <c r="DJ157" s="70" t="e">
        <f aca="false">$DI$7*$J$3*$J$5*$AC157</f>
        <v>#N/A</v>
      </c>
      <c r="DK157" s="70" t="e">
        <f aca="false">$DK$7*$J$2*$J$5*$AB157</f>
        <v>#N/A</v>
      </c>
      <c r="DL157" s="70" t="e">
        <f aca="false">$DK$7*$J$3*$J$5*$AC157</f>
        <v>#N/A</v>
      </c>
      <c r="DM157" s="70" t="e">
        <f aca="false">$DM$7*$J$2*$J$5*$AB157</f>
        <v>#N/A</v>
      </c>
      <c r="DN157" s="70" t="e">
        <f aca="false">$DM$7*$J$3*$J$5*$AC157</f>
        <v>#N/A</v>
      </c>
      <c r="DO157" s="70" t="e">
        <f aca="false">$DO$7*$J$2*$J$5*$AB157</f>
        <v>#N/A</v>
      </c>
      <c r="DP157" s="70" t="e">
        <f aca="false">$DO$7*$J$3*$J$5*$AC157</f>
        <v>#N/A</v>
      </c>
      <c r="DQ157" s="70" t="e">
        <f aca="false">$DQ$7*$J$2*$J$5*$AB157</f>
        <v>#N/A</v>
      </c>
      <c r="DR157" s="70" t="e">
        <f aca="false">$DQ$7*$J$3*$J$5*$AC157</f>
        <v>#N/A</v>
      </c>
      <c r="DS157" s="131" t="e">
        <f aca="false">SUM(CI157:CR157,CW157:CX157,DG157:DH157)</f>
        <v>#N/A</v>
      </c>
      <c r="DT157" s="25" t="e">
        <f aca="false">SUM(CI157:CZ157,DC157:DL157)</f>
        <v>#N/A</v>
      </c>
      <c r="DU157" s="131" t="e">
        <f aca="false">SUM(CI157:DR157)</f>
        <v>#N/A</v>
      </c>
      <c r="DZ157" s="70" t="e">
        <f aca="false">$DZ$7*$J$2*$J$5*$AB157</f>
        <v>#N/A</v>
      </c>
      <c r="EA157" s="70" t="e">
        <f aca="false">$DZ$7*$J$3*$J$5*$AC157</f>
        <v>#N/A</v>
      </c>
      <c r="EB157" s="70" t="e">
        <f aca="false">$EB$7*$J$2*$J$5*$AB157</f>
        <v>#N/A</v>
      </c>
      <c r="EC157" s="70" t="e">
        <f aca="false">$EB$7*$J$3*$J$5*$AC157</f>
        <v>#N/A</v>
      </c>
      <c r="ED157" s="70" t="e">
        <f aca="false">$ED$7*$J$2*$J$5*$AB157</f>
        <v>#N/A</v>
      </c>
      <c r="EE157" s="70" t="e">
        <f aca="false">$ED$7*$J$3*$J$5*$AC157</f>
        <v>#N/A</v>
      </c>
      <c r="EF157" s="70" t="e">
        <f aca="false">$EF$7*$J$2*$J$5*$AB157</f>
        <v>#N/A</v>
      </c>
      <c r="EG157" s="70" t="e">
        <f aca="false">$EF$7*$J$3*$J$5*$AC157</f>
        <v>#N/A</v>
      </c>
      <c r="EH157" s="70" t="e">
        <f aca="false">$EH$7*$J$2*$J$5*$AB157</f>
        <v>#N/A</v>
      </c>
      <c r="EI157" s="70" t="e">
        <f aca="false">$EH$7*$J$3*$J$5*$AC157</f>
        <v>#N/A</v>
      </c>
      <c r="EJ157" s="70" t="e">
        <f aca="false">$EJ$7*$J$2*$J$5*$AB157</f>
        <v>#N/A</v>
      </c>
      <c r="EK157" s="70" t="e">
        <f aca="false">$EJ$7*$J$3*$J$5*$AC157</f>
        <v>#N/A</v>
      </c>
      <c r="EL157" s="70" t="e">
        <f aca="false">$EL$7*$J$2*$J$5*$AB157</f>
        <v>#N/A</v>
      </c>
      <c r="EM157" s="70" t="e">
        <f aca="false">$EL$7*$J$3*$J$5*$AC157</f>
        <v>#N/A</v>
      </c>
      <c r="EN157" s="131" t="e">
        <f aca="false">SUM(EB157:EC157)</f>
        <v>#N/A</v>
      </c>
      <c r="EO157" s="25" t="e">
        <f aca="false">SUM(EB157:EE157,EJ157:EM157)</f>
        <v>#N/A</v>
      </c>
      <c r="EP157" s="25" t="e">
        <f aca="false">SUM(DZ157:EM157)</f>
        <v>#N/A</v>
      </c>
    </row>
    <row r="158" customFormat="false" ht="11.25" hidden="false" customHeight="false" outlineLevel="0" collapsed="false">
      <c r="A158" s="51" t="e">
        <f aca="false">VLOOKUP($D158,Curves!$A$2:$I$1700,9)</f>
        <v>#N/A</v>
      </c>
      <c r="B158" s="83" t="e">
        <f aca="false">(1+($A158/2))^(-2*($D158-$A$1)/365.25)</f>
        <v>#N/A</v>
      </c>
      <c r="C158" s="83" t="n">
        <f aca="false">D159-D158</f>
        <v>31</v>
      </c>
      <c r="D158" s="374" t="n">
        <v>41456</v>
      </c>
      <c r="E158" s="375" t="e">
        <f aca="false">VLOOKUP($D158,Curves!$A$2:$H$1700,2)*$B158</f>
        <v>#N/A</v>
      </c>
      <c r="F158" s="51" t="e">
        <f aca="false">VLOOKUP($D158,Curves!$A$2:$H$1700,3)*$B158</f>
        <v>#N/A</v>
      </c>
      <c r="G158" s="51" t="e">
        <f aca="false">VLOOKUP($D158,Curves!$A$2:$H$1700,7)*$B158</f>
        <v>#N/A</v>
      </c>
      <c r="H158" s="51" t="e">
        <f aca="false">VLOOKUP($D158,Curves!$A$2:$H$1700,5)*$B158</f>
        <v>#N/A</v>
      </c>
      <c r="I158" s="51" t="e">
        <f aca="false">VLOOKUP($D158,Curves!$A$2:$H$1700,4)*$B158</f>
        <v>#N/A</v>
      </c>
      <c r="J158" s="376" t="e">
        <f aca="false">VLOOKUP($D158,Curves!$A$2:$H$1700,8)*$B158</f>
        <v>#N/A</v>
      </c>
      <c r="K158" s="51" t="e">
        <f aca="false">($E158+$I158)*$J$5+$J$4</f>
        <v>#N/A</v>
      </c>
      <c r="L158" s="377" t="e">
        <f aca="false">VLOOKUP($D158,Curves!$N$2:$T$2600,2)*$B158</f>
        <v>#N/A</v>
      </c>
      <c r="M158" s="241" t="e">
        <f aca="false">VLOOKUP($D158,Curves!$N$2:$T$2600,3)*$B158</f>
        <v>#N/A</v>
      </c>
      <c r="N158" s="378" t="e">
        <f aca="false">IF($K158&lt;$L158,1,0)</f>
        <v>#N/A</v>
      </c>
      <c r="O158" s="379" t="e">
        <f aca="false">IF($K158&lt;$M158,1,0)</f>
        <v>#N/A</v>
      </c>
      <c r="P158" s="375" t="e">
        <f aca="false">($E158+J158)*$J$5+$J$4</f>
        <v>#N/A</v>
      </c>
      <c r="Q158" s="377" t="e">
        <f aca="false">VLOOKUP($D158,Curves!$N$2:$T$2600,4)*$B158</f>
        <v>#N/A</v>
      </c>
      <c r="R158" s="241" t="e">
        <f aca="false">VLOOKUP($D158,Curves!$N$2:$T$2600,5)*$B158</f>
        <v>#N/A</v>
      </c>
      <c r="S158" s="378" t="e">
        <f aca="false">IF($P158&lt;$Q158,1,0)</f>
        <v>#N/A</v>
      </c>
      <c r="T158" s="379" t="e">
        <f aca="false">IF($P158&lt;$R158,1,0)</f>
        <v>#N/A</v>
      </c>
      <c r="U158" s="380" t="e">
        <f aca="false">($E158+G158)*$J$5+$J$4</f>
        <v>#N/A</v>
      </c>
      <c r="V158" s="380" t="e">
        <f aca="false">($E158+H158)*$J$5+$J$4</f>
        <v>#N/A</v>
      </c>
      <c r="W158" s="380" t="e">
        <f aca="false">($E158+I158)*$J$5+$J$4</f>
        <v>#N/A</v>
      </c>
      <c r="X158" s="269" t="e">
        <f aca="false">VLOOKUP($D158,[5]CurveFetch!$D$8:$S$13000,16,0)*$B158</f>
        <v>#N/A</v>
      </c>
      <c r="Y158" s="241" t="e">
        <f aca="false">VLOOKUP($D158,Curves!$N$2:$T$2600,7)*$B158</f>
        <v>#N/A</v>
      </c>
      <c r="Z158" s="381" t="e">
        <f aca="false">IF($U158&lt;$X158,1,0)</f>
        <v>#N/A</v>
      </c>
      <c r="AA158" s="378" t="e">
        <f aca="false">IF($U158&lt;$Y158,1,0)</f>
        <v>#N/A</v>
      </c>
      <c r="AB158" s="378" t="e">
        <f aca="false">IF($V158&lt;$X158,1,0)</f>
        <v>#N/A</v>
      </c>
      <c r="AC158" s="378" t="e">
        <f aca="false">IF($V158&lt;$X158,1,0)</f>
        <v>#N/A</v>
      </c>
      <c r="AD158" s="378" t="e">
        <f aca="false">IF($W158&lt;$X158,1,0)</f>
        <v>#N/A</v>
      </c>
      <c r="AE158" s="379" t="e">
        <f aca="false">IF($W158&lt;$Y158,1,0)</f>
        <v>#N/A</v>
      </c>
      <c r="AF158" s="70" t="e">
        <f aca="false">$AF$7*$J$2*$J$5*$N158</f>
        <v>#N/A</v>
      </c>
      <c r="AG158" s="70" t="e">
        <f aca="false">$AF$7*$J$2*$J$5*$O158</f>
        <v>#N/A</v>
      </c>
      <c r="AH158" s="70" t="e">
        <f aca="false">$AH$7*$J$2*$J$5*$N158</f>
        <v>#N/A</v>
      </c>
      <c r="AI158" s="70" t="e">
        <f aca="false">$AH$7*$J$2*$J$5*$O158</f>
        <v>#N/A</v>
      </c>
      <c r="AJ158" s="70" t="e">
        <f aca="false">$AJ$7*$J$2*$J$5*$N158</f>
        <v>#N/A</v>
      </c>
      <c r="AK158" s="70" t="e">
        <f aca="false">$AJ$7*$J$2*$J$5*$O158</f>
        <v>#N/A</v>
      </c>
      <c r="AL158" s="70" t="e">
        <f aca="false">$AL$7*$J$2*$J$5*$N158</f>
        <v>#N/A</v>
      </c>
      <c r="AM158" s="70" t="e">
        <f aca="false">$AL$7*$J$3*$J$5*$O158</f>
        <v>#N/A</v>
      </c>
      <c r="AN158" s="70" t="e">
        <f aca="false">$AN$7*$J$2*$J$5*$N158</f>
        <v>#N/A</v>
      </c>
      <c r="AO158" s="70" t="e">
        <f aca="false">$AN$7*$J$3*$J$5*$O158</f>
        <v>#N/A</v>
      </c>
      <c r="AP158" s="70" t="e">
        <f aca="false">$AP$7*$J$2*$J$5*$N158</f>
        <v>#N/A</v>
      </c>
      <c r="AQ158" s="70" t="e">
        <f aca="false">$AN$7*$J$3*$J$5*$O158</f>
        <v>#N/A</v>
      </c>
      <c r="AR158" s="70" t="e">
        <f aca="false">$AR$7*$J$2*$J$5*$N158</f>
        <v>#N/A</v>
      </c>
      <c r="AS158" s="70" t="e">
        <f aca="false">$AR$7*$J$3*$J$5*$O158</f>
        <v>#N/A</v>
      </c>
      <c r="AT158" s="70" t="e">
        <f aca="false">$AT$7*$J$2*$J$5*$N158</f>
        <v>#N/A</v>
      </c>
      <c r="AU158" s="70" t="e">
        <f aca="false">$AT$7*$J$3*$J$5*$O158</f>
        <v>#N/A</v>
      </c>
      <c r="AV158" s="131" t="e">
        <f aca="false">SUM(AF158:AG158,AL158:AM158,AP158:AQ158)</f>
        <v>#N/A</v>
      </c>
      <c r="AW158" s="158" t="e">
        <f aca="false">SUM(AF158:AM158,AP158:AU158)</f>
        <v>#N/A</v>
      </c>
      <c r="AX158" s="131" t="e">
        <f aca="false">SUM(AF158:AU158)</f>
        <v>#N/A</v>
      </c>
      <c r="AY158" s="70" t="e">
        <f aca="false">$AY$7*$J$2*$J$5*$S158</f>
        <v>#N/A</v>
      </c>
      <c r="AZ158" s="70" t="e">
        <f aca="false">$AY$7*$J$3*$J$5*$T158</f>
        <v>#N/A</v>
      </c>
      <c r="BA158" s="70" t="e">
        <f aca="false">$BA$7*$J$2*$J$5*$S158</f>
        <v>#N/A</v>
      </c>
      <c r="BB158" s="70" t="e">
        <f aca="false">$BA$7*$J$3*$J$5*$T158</f>
        <v>#N/A</v>
      </c>
      <c r="BC158" s="70" t="e">
        <f aca="false">$BC$7*$J$2*$J$5*$S158</f>
        <v>#N/A</v>
      </c>
      <c r="BD158" s="70" t="e">
        <f aca="false">$BC$7*$J$3*$J$5*$T158</f>
        <v>#N/A</v>
      </c>
      <c r="BE158" s="70" t="e">
        <f aca="false">$BE$7*$J$2*$J$5*$S158</f>
        <v>#N/A</v>
      </c>
      <c r="BF158" s="70" t="e">
        <f aca="false">$BE$7*$J$3*$J$5*$T158</f>
        <v>#N/A</v>
      </c>
      <c r="BG158" s="70" t="e">
        <f aca="false">$BG$7*$J$2*$J$5*$S158</f>
        <v>#N/A</v>
      </c>
      <c r="BH158" s="70" t="e">
        <f aca="false">$BG$7*$J$3*$J$5*$T158</f>
        <v>#N/A</v>
      </c>
      <c r="BI158" s="70" t="e">
        <f aca="false">$BI$7*$J$2*$J$5*$S158</f>
        <v>#N/A</v>
      </c>
      <c r="BJ158" s="70" t="e">
        <f aca="false">$BI$7*$J$3*$J$5*$T158</f>
        <v>#N/A</v>
      </c>
      <c r="BK158" s="70" t="e">
        <f aca="false">$BK$7*$J$2*$J$5*$S158</f>
        <v>#N/A</v>
      </c>
      <c r="BL158" s="70" t="e">
        <f aca="false">$BK$7*$J$3*$J$5*$T158</f>
        <v>#N/A</v>
      </c>
      <c r="BM158" s="70" t="e">
        <f aca="false">$BM$7*$J$2*$J$5*$S158</f>
        <v>#N/A</v>
      </c>
      <c r="BN158" s="70" t="e">
        <f aca="false">$BM$7*$J$3*$J$5*$T158</f>
        <v>#N/A</v>
      </c>
      <c r="BO158" s="70" t="e">
        <f aca="false">$BO$7*$J$2*$J$5*$S158</f>
        <v>#N/A</v>
      </c>
      <c r="BP158" s="70" t="e">
        <f aca="false">$BO$7*$J$3*$J$5*$T158</f>
        <v>#N/A</v>
      </c>
      <c r="BQ158" s="70" t="e">
        <f aca="false">$BQ$7*$J$2*$J$5*$S158</f>
        <v>#N/A</v>
      </c>
      <c r="BR158" s="70" t="e">
        <f aca="false">$BQ$7*$J$3*$J$5*$T158</f>
        <v>#N/A</v>
      </c>
      <c r="BS158" s="70" t="e">
        <f aca="false">$BS$7*$J$2*$J$5*$S158</f>
        <v>#N/A</v>
      </c>
      <c r="BT158" s="70" t="e">
        <f aca="false">$BS$7*$J$3*$J$5*$T158</f>
        <v>#N/A</v>
      </c>
      <c r="BU158" s="70" t="e">
        <f aca="false">$BU$7*$J$2*$J$5*$S158</f>
        <v>#N/A</v>
      </c>
      <c r="BV158" s="70" t="e">
        <f aca="false">$BU$7*$J$3*$J$5*$T158</f>
        <v>#N/A</v>
      </c>
      <c r="BW158" s="382" t="e">
        <f aca="false">SUM(AY158:BF158,BI158:BL158)</f>
        <v>#N/A</v>
      </c>
      <c r="BX158" s="383" t="e">
        <f aca="false">SUM(AY158:BF158,BI158:BL158,BS158:BV158)</f>
        <v>#N/A</v>
      </c>
      <c r="BY158" s="25" t="e">
        <f aca="false">SUM(AY158:BV158)</f>
        <v>#N/A</v>
      </c>
      <c r="BZ158" s="70" t="e">
        <f aca="false">$BZ$7*$J$2*$J$5*$N158</f>
        <v>#N/A</v>
      </c>
      <c r="CA158" s="70" t="e">
        <f aca="false">$BZ$7*$J$3*$J$5*$O158</f>
        <v>#N/A</v>
      </c>
      <c r="CB158" s="70" t="e">
        <f aca="false">$CB$7*$J$2*$J$5*$N158</f>
        <v>#N/A</v>
      </c>
      <c r="CC158" s="70" t="e">
        <f aca="false">$CB$7*$J$3*$J$5*$O158</f>
        <v>#N/A</v>
      </c>
      <c r="CD158" s="70" t="e">
        <f aca="false">$CD$7*$J$2*$J$5*$N158</f>
        <v>#N/A</v>
      </c>
      <c r="CE158" s="70" t="e">
        <f aca="false">$CD$7*$J$3*$J$5*$O158</f>
        <v>#N/A</v>
      </c>
      <c r="CF158" s="131" t="e">
        <f aca="false">SUM(BZ158:CA158)</f>
        <v>#N/A</v>
      </c>
      <c r="CG158" s="383" t="e">
        <f aca="false">SUM(BZ158:CC158)</f>
        <v>#N/A</v>
      </c>
      <c r="CH158" s="131" t="e">
        <f aca="false">SUM(BZ158:CE158)</f>
        <v>#N/A</v>
      </c>
      <c r="CI158" s="70" t="e">
        <f aca="false">$CI$7*$J$2*$J$5*$AB158</f>
        <v>#N/A</v>
      </c>
      <c r="CJ158" s="70" t="e">
        <f aca="false">$CI$7*$J$3*$J$5*$AC158</f>
        <v>#N/A</v>
      </c>
      <c r="CK158" s="70" t="e">
        <f aca="false">$CK$7*$J$2*$J$5*$AB158</f>
        <v>#N/A</v>
      </c>
      <c r="CL158" s="70" t="e">
        <f aca="false">$CK$7*$J$3*$J$5*$AC158</f>
        <v>#N/A</v>
      </c>
      <c r="CM158" s="70" t="e">
        <f aca="false">$CM$7*$J$2*$J$5*$AB158</f>
        <v>#N/A</v>
      </c>
      <c r="CN158" s="70" t="e">
        <f aca="false">$CM$7*$J$3*$J$5*$AC158</f>
        <v>#N/A</v>
      </c>
      <c r="CO158" s="70" t="e">
        <f aca="false">$CO$7*$J$2*$J$5*$AB158</f>
        <v>#N/A</v>
      </c>
      <c r="CP158" s="70" t="e">
        <f aca="false">$CO$7*$J$3*$J$5*$AC158</f>
        <v>#N/A</v>
      </c>
      <c r="CQ158" s="70" t="e">
        <f aca="false">$CQ$7*$J$2*$J$5*$AB158</f>
        <v>#N/A</v>
      </c>
      <c r="CR158" s="70" t="e">
        <f aca="false">$CQ$7*$J$3*$J$5*$AC158</f>
        <v>#N/A</v>
      </c>
      <c r="CS158" s="70" t="e">
        <f aca="false">$CS$7*$J$2*$J$5*$AB158</f>
        <v>#N/A</v>
      </c>
      <c r="CT158" s="70" t="e">
        <f aca="false">$CS$7*$J$3*$J$5*$AC158</f>
        <v>#N/A</v>
      </c>
      <c r="CU158" s="70" t="e">
        <f aca="false">$CU$7*$J$2*$J$5*$AB158</f>
        <v>#N/A</v>
      </c>
      <c r="CV158" s="70" t="e">
        <f aca="false">$CU$7*$J$3*$J$5*$AC158</f>
        <v>#N/A</v>
      </c>
      <c r="CW158" s="70" t="e">
        <f aca="false">$CW$7*$J$2*$J$5*$AB158</f>
        <v>#N/A</v>
      </c>
      <c r="CX158" s="70" t="e">
        <f aca="false">$CW$7*$J$3*$J$5*$AC158</f>
        <v>#N/A</v>
      </c>
      <c r="CY158" s="70" t="e">
        <f aca="false">$CY$7*$J$2*$J$5*$AB158</f>
        <v>#N/A</v>
      </c>
      <c r="CZ158" s="70" t="e">
        <f aca="false">$CY$7*$J$3*$J$5*$AC158</f>
        <v>#N/A</v>
      </c>
      <c r="DA158" s="70" t="e">
        <f aca="false">$DA$7*$J$2*$J$5*$AB158</f>
        <v>#N/A</v>
      </c>
      <c r="DB158" s="70" t="e">
        <f aca="false">$DA$7*$J$3*$J$5*$AC158</f>
        <v>#N/A</v>
      </c>
      <c r="DC158" s="70"/>
      <c r="DD158" s="70"/>
      <c r="DE158" s="70" t="e">
        <f aca="false">$DF$7*$J$2*$J$5*$AB158</f>
        <v>#N/A</v>
      </c>
      <c r="DF158" s="70" t="e">
        <f aca="false">$DF$7*$J$3*$J$5*$AC158</f>
        <v>#N/A</v>
      </c>
      <c r="DG158" s="70" t="e">
        <f aca="false">$DG$7*$J$2*$J$5*$AB158</f>
        <v>#N/A</v>
      </c>
      <c r="DH158" s="70" t="e">
        <f aca="false">$DG$7*$J$3*$J$5*$AC158</f>
        <v>#N/A</v>
      </c>
      <c r="DI158" s="70" t="e">
        <f aca="false">$DI$7*$J$2*$J$5*$AB158</f>
        <v>#N/A</v>
      </c>
      <c r="DJ158" s="70" t="e">
        <f aca="false">$DI$7*$J$3*$J$5*$AC158</f>
        <v>#N/A</v>
      </c>
      <c r="DK158" s="70" t="e">
        <f aca="false">$DK$7*$J$2*$J$5*$AB158</f>
        <v>#N/A</v>
      </c>
      <c r="DL158" s="70" t="e">
        <f aca="false">$DK$7*$J$3*$J$5*$AC158</f>
        <v>#N/A</v>
      </c>
      <c r="DM158" s="70" t="e">
        <f aca="false">$DM$7*$J$2*$J$5*$AB158</f>
        <v>#N/A</v>
      </c>
      <c r="DN158" s="70" t="e">
        <f aca="false">$DM$7*$J$3*$J$5*$AC158</f>
        <v>#N/A</v>
      </c>
      <c r="DO158" s="70" t="e">
        <f aca="false">$DO$7*$J$2*$J$5*$AB158</f>
        <v>#N/A</v>
      </c>
      <c r="DP158" s="70" t="e">
        <f aca="false">$DO$7*$J$3*$J$5*$AC158</f>
        <v>#N/A</v>
      </c>
      <c r="DQ158" s="70" t="e">
        <f aca="false">$DQ$7*$J$2*$J$5*$AB158</f>
        <v>#N/A</v>
      </c>
      <c r="DR158" s="70" t="e">
        <f aca="false">$DQ$7*$J$3*$J$5*$AC158</f>
        <v>#N/A</v>
      </c>
      <c r="DS158" s="131" t="e">
        <f aca="false">SUM(CI158:CR158,CW158:CX158,DG158:DH158)</f>
        <v>#N/A</v>
      </c>
      <c r="DT158" s="25" t="e">
        <f aca="false">SUM(CI158:CZ158,DC158:DL158)</f>
        <v>#N/A</v>
      </c>
      <c r="DU158" s="131" t="e">
        <f aca="false">SUM(CI158:DR158)</f>
        <v>#N/A</v>
      </c>
      <c r="DZ158" s="70" t="e">
        <f aca="false">$DZ$7*$J$2*$J$5*$AB158</f>
        <v>#N/A</v>
      </c>
      <c r="EA158" s="70" t="e">
        <f aca="false">$DZ$7*$J$3*$J$5*$AC158</f>
        <v>#N/A</v>
      </c>
      <c r="EB158" s="70" t="e">
        <f aca="false">$EB$7*$J$2*$J$5*$AB158</f>
        <v>#N/A</v>
      </c>
      <c r="EC158" s="70" t="e">
        <f aca="false">$EB$7*$J$3*$J$5*$AC158</f>
        <v>#N/A</v>
      </c>
      <c r="ED158" s="70" t="e">
        <f aca="false">$ED$7*$J$2*$J$5*$AB158</f>
        <v>#N/A</v>
      </c>
      <c r="EE158" s="70" t="e">
        <f aca="false">$ED$7*$J$3*$J$5*$AC158</f>
        <v>#N/A</v>
      </c>
      <c r="EF158" s="70" t="e">
        <f aca="false">$EF$7*$J$2*$J$5*$AB158</f>
        <v>#N/A</v>
      </c>
      <c r="EG158" s="70" t="e">
        <f aca="false">$EF$7*$J$3*$J$5*$AC158</f>
        <v>#N/A</v>
      </c>
      <c r="EH158" s="70" t="e">
        <f aca="false">$EH$7*$J$2*$J$5*$AB158</f>
        <v>#N/A</v>
      </c>
      <c r="EI158" s="70" t="e">
        <f aca="false">$EH$7*$J$3*$J$5*$AC158</f>
        <v>#N/A</v>
      </c>
      <c r="EJ158" s="70" t="e">
        <f aca="false">$EJ$7*$J$2*$J$5*$AB158</f>
        <v>#N/A</v>
      </c>
      <c r="EK158" s="70" t="e">
        <f aca="false">$EJ$7*$J$3*$J$5*$AC158</f>
        <v>#N/A</v>
      </c>
      <c r="EL158" s="70" t="e">
        <f aca="false">$EL$7*$J$2*$J$5*$AB158</f>
        <v>#N/A</v>
      </c>
      <c r="EM158" s="70" t="e">
        <f aca="false">$EL$7*$J$3*$J$5*$AC158</f>
        <v>#N/A</v>
      </c>
      <c r="EN158" s="131" t="e">
        <f aca="false">SUM(EB158:EC158)</f>
        <v>#N/A</v>
      </c>
      <c r="EO158" s="25" t="e">
        <f aca="false">SUM(EB158:EE158,EJ158:EM158)</f>
        <v>#N/A</v>
      </c>
      <c r="EP158" s="25" t="e">
        <f aca="false">SUM(DZ158:EM158)</f>
        <v>#N/A</v>
      </c>
    </row>
    <row r="159" customFormat="false" ht="11.25" hidden="false" customHeight="false" outlineLevel="0" collapsed="false">
      <c r="A159" s="51" t="e">
        <f aca="false">VLOOKUP($D159,Curves!$A$2:$I$1700,9)</f>
        <v>#N/A</v>
      </c>
      <c r="B159" s="83" t="e">
        <f aca="false">(1+($A159/2))^(-2*($D159-$A$1)/365.25)</f>
        <v>#N/A</v>
      </c>
      <c r="C159" s="83" t="n">
        <f aca="false">D160-D159</f>
        <v>31</v>
      </c>
      <c r="D159" s="374" t="n">
        <v>41487</v>
      </c>
      <c r="E159" s="375" t="e">
        <f aca="false">VLOOKUP($D159,Curves!$A$2:$H$1700,2)*$B159</f>
        <v>#N/A</v>
      </c>
      <c r="F159" s="51" t="e">
        <f aca="false">VLOOKUP($D159,Curves!$A$2:$H$1700,3)*$B159</f>
        <v>#N/A</v>
      </c>
      <c r="G159" s="51" t="e">
        <f aca="false">VLOOKUP($D159,Curves!$A$2:$H$1700,7)*$B159</f>
        <v>#N/A</v>
      </c>
      <c r="H159" s="51" t="e">
        <f aca="false">VLOOKUP($D159,Curves!$A$2:$H$1700,5)*$B159</f>
        <v>#N/A</v>
      </c>
      <c r="I159" s="51" t="e">
        <f aca="false">VLOOKUP($D159,Curves!$A$2:$H$1700,4)*$B159</f>
        <v>#N/A</v>
      </c>
      <c r="J159" s="376" t="e">
        <f aca="false">VLOOKUP($D159,Curves!$A$2:$H$1700,8)*$B159</f>
        <v>#N/A</v>
      </c>
      <c r="K159" s="51" t="e">
        <f aca="false">($E159+$I159)*$J$5+$J$4</f>
        <v>#N/A</v>
      </c>
      <c r="L159" s="377" t="e">
        <f aca="false">VLOOKUP($D159,Curves!$N$2:$T$2600,2)*$B159</f>
        <v>#N/A</v>
      </c>
      <c r="M159" s="241" t="e">
        <f aca="false">VLOOKUP($D159,Curves!$N$2:$T$2600,3)*$B159</f>
        <v>#N/A</v>
      </c>
      <c r="N159" s="378" t="e">
        <f aca="false">IF($K159&lt;$L159,1,0)</f>
        <v>#N/A</v>
      </c>
      <c r="O159" s="379" t="e">
        <f aca="false">IF($K159&lt;$M159,1,0)</f>
        <v>#N/A</v>
      </c>
      <c r="P159" s="375" t="e">
        <f aca="false">($E159+J159)*$J$5+$J$4</f>
        <v>#N/A</v>
      </c>
      <c r="Q159" s="377" t="e">
        <f aca="false">VLOOKUP($D159,Curves!$N$2:$T$2600,4)*$B159</f>
        <v>#N/A</v>
      </c>
      <c r="R159" s="241" t="e">
        <f aca="false">VLOOKUP($D159,Curves!$N$2:$T$2600,5)*$B159</f>
        <v>#N/A</v>
      </c>
      <c r="S159" s="378" t="e">
        <f aca="false">IF($P159&lt;$Q159,1,0)</f>
        <v>#N/A</v>
      </c>
      <c r="T159" s="379" t="e">
        <f aca="false">IF($P159&lt;$R159,1,0)</f>
        <v>#N/A</v>
      </c>
      <c r="U159" s="380" t="e">
        <f aca="false">($E159+G159)*$J$5+$J$4</f>
        <v>#N/A</v>
      </c>
      <c r="V159" s="380" t="e">
        <f aca="false">($E159+H159)*$J$5+$J$4</f>
        <v>#N/A</v>
      </c>
      <c r="W159" s="380" t="e">
        <f aca="false">($E159+I159)*$J$5+$J$4</f>
        <v>#N/A</v>
      </c>
      <c r="X159" s="269" t="e">
        <f aca="false">VLOOKUP($D159,[5]CurveFetch!$D$8:$S$13000,16,0)*$B159</f>
        <v>#N/A</v>
      </c>
      <c r="Y159" s="241" t="e">
        <f aca="false">VLOOKUP($D159,Curves!$N$2:$T$2600,7)*$B159</f>
        <v>#N/A</v>
      </c>
      <c r="Z159" s="381" t="e">
        <f aca="false">IF($U159&lt;$X159,1,0)</f>
        <v>#N/A</v>
      </c>
      <c r="AA159" s="378" t="e">
        <f aca="false">IF($U159&lt;$Y159,1,0)</f>
        <v>#N/A</v>
      </c>
      <c r="AB159" s="378" t="e">
        <f aca="false">IF($V159&lt;$X159,1,0)</f>
        <v>#N/A</v>
      </c>
      <c r="AC159" s="378" t="e">
        <f aca="false">IF($V159&lt;$X159,1,0)</f>
        <v>#N/A</v>
      </c>
      <c r="AD159" s="378" t="e">
        <f aca="false">IF($W159&lt;$X159,1,0)</f>
        <v>#N/A</v>
      </c>
      <c r="AE159" s="379" t="e">
        <f aca="false">IF($W159&lt;$Y159,1,0)</f>
        <v>#N/A</v>
      </c>
      <c r="AF159" s="70" t="e">
        <f aca="false">$AF$7*$J$2*$J$5*$N159</f>
        <v>#N/A</v>
      </c>
      <c r="AG159" s="70" t="e">
        <f aca="false">$AF$7*$J$2*$J$5*$O159</f>
        <v>#N/A</v>
      </c>
      <c r="AH159" s="70" t="e">
        <f aca="false">$AH$7*$J$2*$J$5*$N159</f>
        <v>#N/A</v>
      </c>
      <c r="AI159" s="70" t="e">
        <f aca="false">$AH$7*$J$2*$J$5*$O159</f>
        <v>#N/A</v>
      </c>
      <c r="AJ159" s="70" t="e">
        <f aca="false">$AJ$7*$J$2*$J$5*$N159</f>
        <v>#N/A</v>
      </c>
      <c r="AK159" s="70" t="e">
        <f aca="false">$AJ$7*$J$2*$J$5*$O159</f>
        <v>#N/A</v>
      </c>
      <c r="AL159" s="70" t="e">
        <f aca="false">$AL$7*$J$2*$J$5*$N159</f>
        <v>#N/A</v>
      </c>
      <c r="AM159" s="70" t="e">
        <f aca="false">$AL$7*$J$3*$J$5*$O159</f>
        <v>#N/A</v>
      </c>
      <c r="AN159" s="70" t="e">
        <f aca="false">$AN$7*$J$2*$J$5*$N159</f>
        <v>#N/A</v>
      </c>
      <c r="AO159" s="70" t="e">
        <f aca="false">$AN$7*$J$3*$J$5*$O159</f>
        <v>#N/A</v>
      </c>
      <c r="AP159" s="70" t="e">
        <f aca="false">$AP$7*$J$2*$J$5*$N159</f>
        <v>#N/A</v>
      </c>
      <c r="AQ159" s="70" t="e">
        <f aca="false">$AN$7*$J$3*$J$5*$O159</f>
        <v>#N/A</v>
      </c>
      <c r="AR159" s="70" t="e">
        <f aca="false">$AR$7*$J$2*$J$5*$N159</f>
        <v>#N/A</v>
      </c>
      <c r="AS159" s="70" t="e">
        <f aca="false">$AR$7*$J$3*$J$5*$O159</f>
        <v>#N/A</v>
      </c>
      <c r="AT159" s="70" t="e">
        <f aca="false">$AT$7*$J$2*$J$5*$N159</f>
        <v>#N/A</v>
      </c>
      <c r="AU159" s="70" t="e">
        <f aca="false">$AT$7*$J$3*$J$5*$O159</f>
        <v>#N/A</v>
      </c>
      <c r="AV159" s="131" t="e">
        <f aca="false">SUM(AF159:AG159,AL159:AM159,AP159:AQ159)</f>
        <v>#N/A</v>
      </c>
      <c r="AW159" s="158" t="e">
        <f aca="false">SUM(AF159:AM159,AP159:AU159)</f>
        <v>#N/A</v>
      </c>
      <c r="AX159" s="131" t="e">
        <f aca="false">SUM(AF159:AU159)</f>
        <v>#N/A</v>
      </c>
      <c r="AY159" s="70" t="e">
        <f aca="false">$AY$7*$J$2*$J$5*$S159</f>
        <v>#N/A</v>
      </c>
      <c r="AZ159" s="70" t="e">
        <f aca="false">$AY$7*$J$3*$J$5*$T159</f>
        <v>#N/A</v>
      </c>
      <c r="BA159" s="70" t="e">
        <f aca="false">$BA$7*$J$2*$J$5*$S159</f>
        <v>#N/A</v>
      </c>
      <c r="BB159" s="70" t="e">
        <f aca="false">$BA$7*$J$3*$J$5*$T159</f>
        <v>#N/A</v>
      </c>
      <c r="BC159" s="70" t="e">
        <f aca="false">$BC$7*$J$2*$J$5*$S159</f>
        <v>#N/A</v>
      </c>
      <c r="BD159" s="70" t="e">
        <f aca="false">$BC$7*$J$3*$J$5*$T159</f>
        <v>#N/A</v>
      </c>
      <c r="BE159" s="70" t="e">
        <f aca="false">$BE$7*$J$2*$J$5*$S159</f>
        <v>#N/A</v>
      </c>
      <c r="BF159" s="70" t="e">
        <f aca="false">$BE$7*$J$3*$J$5*$T159</f>
        <v>#N/A</v>
      </c>
      <c r="BG159" s="70" t="e">
        <f aca="false">$BG$7*$J$2*$J$5*$S159</f>
        <v>#N/A</v>
      </c>
      <c r="BH159" s="70" t="e">
        <f aca="false">$BG$7*$J$3*$J$5*$T159</f>
        <v>#N/A</v>
      </c>
      <c r="BI159" s="70" t="e">
        <f aca="false">$BI$7*$J$2*$J$5*$S159</f>
        <v>#N/A</v>
      </c>
      <c r="BJ159" s="70" t="e">
        <f aca="false">$BI$7*$J$3*$J$5*$T159</f>
        <v>#N/A</v>
      </c>
      <c r="BK159" s="70" t="e">
        <f aca="false">$BK$7*$J$2*$J$5*$S159</f>
        <v>#N/A</v>
      </c>
      <c r="BL159" s="70" t="e">
        <f aca="false">$BK$7*$J$3*$J$5*$T159</f>
        <v>#N/A</v>
      </c>
      <c r="BM159" s="70" t="e">
        <f aca="false">$BM$7*$J$2*$J$5*$S159</f>
        <v>#N/A</v>
      </c>
      <c r="BN159" s="70" t="e">
        <f aca="false">$BM$7*$J$3*$J$5*$T159</f>
        <v>#N/A</v>
      </c>
      <c r="BO159" s="70" t="e">
        <f aca="false">$BO$7*$J$2*$J$5*$S159</f>
        <v>#N/A</v>
      </c>
      <c r="BP159" s="70" t="e">
        <f aca="false">$BO$7*$J$3*$J$5*$T159</f>
        <v>#N/A</v>
      </c>
      <c r="BQ159" s="70" t="e">
        <f aca="false">$BQ$7*$J$2*$J$5*$S159</f>
        <v>#N/A</v>
      </c>
      <c r="BR159" s="70" t="e">
        <f aca="false">$BQ$7*$J$3*$J$5*$T159</f>
        <v>#N/A</v>
      </c>
      <c r="BS159" s="70" t="e">
        <f aca="false">$BS$7*$J$2*$J$5*$S159</f>
        <v>#N/A</v>
      </c>
      <c r="BT159" s="70" t="e">
        <f aca="false">$BS$7*$J$3*$J$5*$T159</f>
        <v>#N/A</v>
      </c>
      <c r="BU159" s="70" t="e">
        <f aca="false">$BU$7*$J$2*$J$5*$S159</f>
        <v>#N/A</v>
      </c>
      <c r="BV159" s="70" t="e">
        <f aca="false">$BU$7*$J$3*$J$5*$T159</f>
        <v>#N/A</v>
      </c>
      <c r="BW159" s="382" t="e">
        <f aca="false">SUM(AY159:BF159,BI159:BL159)</f>
        <v>#N/A</v>
      </c>
      <c r="BX159" s="383" t="e">
        <f aca="false">SUM(AY159:BF159,BI159:BL159,BS159:BV159)</f>
        <v>#N/A</v>
      </c>
      <c r="BY159" s="25" t="e">
        <f aca="false">SUM(AY159:BV159)</f>
        <v>#N/A</v>
      </c>
      <c r="BZ159" s="70" t="e">
        <f aca="false">$BZ$7*$J$2*$J$5*$N159</f>
        <v>#N/A</v>
      </c>
      <c r="CA159" s="70" t="e">
        <f aca="false">$BZ$7*$J$3*$J$5*$O159</f>
        <v>#N/A</v>
      </c>
      <c r="CB159" s="70" t="e">
        <f aca="false">$CB$7*$J$2*$J$5*$N159</f>
        <v>#N/A</v>
      </c>
      <c r="CC159" s="70" t="e">
        <f aca="false">$CB$7*$J$3*$J$5*$O159</f>
        <v>#N/A</v>
      </c>
      <c r="CD159" s="70" t="e">
        <f aca="false">$CD$7*$J$2*$J$5*$N159</f>
        <v>#N/A</v>
      </c>
      <c r="CE159" s="70" t="e">
        <f aca="false">$CD$7*$J$3*$J$5*$O159</f>
        <v>#N/A</v>
      </c>
      <c r="CF159" s="131" t="e">
        <f aca="false">SUM(BZ159:CA159)</f>
        <v>#N/A</v>
      </c>
      <c r="CG159" s="383" t="e">
        <f aca="false">SUM(BZ159:CC159)</f>
        <v>#N/A</v>
      </c>
      <c r="CH159" s="131" t="e">
        <f aca="false">SUM(BZ159:CE159)</f>
        <v>#N/A</v>
      </c>
      <c r="CI159" s="70" t="e">
        <f aca="false">$CI$7*$J$2*$J$5*$AB159</f>
        <v>#N/A</v>
      </c>
      <c r="CJ159" s="70" t="e">
        <f aca="false">$CI$7*$J$3*$J$5*$AC159</f>
        <v>#N/A</v>
      </c>
      <c r="CK159" s="70" t="e">
        <f aca="false">$CK$7*$J$2*$J$5*$AB159</f>
        <v>#N/A</v>
      </c>
      <c r="CL159" s="70" t="e">
        <f aca="false">$CK$7*$J$3*$J$5*$AC159</f>
        <v>#N/A</v>
      </c>
      <c r="CM159" s="70" t="e">
        <f aca="false">$CM$7*$J$2*$J$5*$AB159</f>
        <v>#N/A</v>
      </c>
      <c r="CN159" s="70" t="e">
        <f aca="false">$CM$7*$J$3*$J$5*$AC159</f>
        <v>#N/A</v>
      </c>
      <c r="CO159" s="70" t="e">
        <f aca="false">$CO$7*$J$2*$J$5*$AB159</f>
        <v>#N/A</v>
      </c>
      <c r="CP159" s="70" t="e">
        <f aca="false">$CO$7*$J$3*$J$5*$AC159</f>
        <v>#N/A</v>
      </c>
      <c r="CQ159" s="70" t="e">
        <f aca="false">$CQ$7*$J$2*$J$5*$AB159</f>
        <v>#N/A</v>
      </c>
      <c r="CR159" s="70" t="e">
        <f aca="false">$CQ$7*$J$3*$J$5*$AC159</f>
        <v>#N/A</v>
      </c>
      <c r="CS159" s="70" t="e">
        <f aca="false">$CS$7*$J$2*$J$5*$AB159</f>
        <v>#N/A</v>
      </c>
      <c r="CT159" s="70" t="e">
        <f aca="false">$CS$7*$J$3*$J$5*$AC159</f>
        <v>#N/A</v>
      </c>
      <c r="CU159" s="70" t="e">
        <f aca="false">$CU$7*$J$2*$J$5*$AB159</f>
        <v>#N/A</v>
      </c>
      <c r="CV159" s="70" t="e">
        <f aca="false">$CU$7*$J$3*$J$5*$AC159</f>
        <v>#N/A</v>
      </c>
      <c r="CW159" s="70" t="e">
        <f aca="false">$CW$7*$J$2*$J$5*$AB159</f>
        <v>#N/A</v>
      </c>
      <c r="CX159" s="70" t="e">
        <f aca="false">$CW$7*$J$3*$J$5*$AC159</f>
        <v>#N/A</v>
      </c>
      <c r="CY159" s="70" t="e">
        <f aca="false">$CY$7*$J$2*$J$5*$AB159</f>
        <v>#N/A</v>
      </c>
      <c r="CZ159" s="70" t="e">
        <f aca="false">$CY$7*$J$3*$J$5*$AC159</f>
        <v>#N/A</v>
      </c>
      <c r="DA159" s="70" t="e">
        <f aca="false">$DA$7*$J$2*$J$5*$AB159</f>
        <v>#N/A</v>
      </c>
      <c r="DB159" s="70" t="e">
        <f aca="false">$DA$7*$J$3*$J$5*$AC159</f>
        <v>#N/A</v>
      </c>
      <c r="DC159" s="70"/>
      <c r="DD159" s="70"/>
      <c r="DE159" s="70" t="e">
        <f aca="false">$DF$7*$J$2*$J$5*$AB159</f>
        <v>#N/A</v>
      </c>
      <c r="DF159" s="70" t="e">
        <f aca="false">$DF$7*$J$3*$J$5*$AC159</f>
        <v>#N/A</v>
      </c>
      <c r="DG159" s="70" t="e">
        <f aca="false">$DG$7*$J$2*$J$5*$AB159</f>
        <v>#N/A</v>
      </c>
      <c r="DH159" s="70" t="e">
        <f aca="false">$DG$7*$J$3*$J$5*$AC159</f>
        <v>#N/A</v>
      </c>
      <c r="DI159" s="70" t="e">
        <f aca="false">$DI$7*$J$2*$J$5*$AB159</f>
        <v>#N/A</v>
      </c>
      <c r="DJ159" s="70" t="e">
        <f aca="false">$DI$7*$J$3*$J$5*$AC159</f>
        <v>#N/A</v>
      </c>
      <c r="DK159" s="70" t="e">
        <f aca="false">$DK$7*$J$2*$J$5*$AB159</f>
        <v>#N/A</v>
      </c>
      <c r="DL159" s="70" t="e">
        <f aca="false">$DK$7*$J$3*$J$5*$AC159</f>
        <v>#N/A</v>
      </c>
      <c r="DM159" s="70" t="e">
        <f aca="false">$DM$7*$J$2*$J$5*$AB159</f>
        <v>#N/A</v>
      </c>
      <c r="DN159" s="70" t="e">
        <f aca="false">$DM$7*$J$3*$J$5*$AC159</f>
        <v>#N/A</v>
      </c>
      <c r="DO159" s="70" t="e">
        <f aca="false">$DO$7*$J$2*$J$5*$AB159</f>
        <v>#N/A</v>
      </c>
      <c r="DP159" s="70" t="e">
        <f aca="false">$DO$7*$J$3*$J$5*$AC159</f>
        <v>#N/A</v>
      </c>
      <c r="DQ159" s="70" t="e">
        <f aca="false">$DQ$7*$J$2*$J$5*$AB159</f>
        <v>#N/A</v>
      </c>
      <c r="DR159" s="70" t="e">
        <f aca="false">$DQ$7*$J$3*$J$5*$AC159</f>
        <v>#N/A</v>
      </c>
      <c r="DS159" s="131" t="e">
        <f aca="false">SUM(CI159:CR159,CW159:CX159,DG159:DH159)</f>
        <v>#N/A</v>
      </c>
      <c r="DT159" s="25" t="e">
        <f aca="false">SUM(CI159:CZ159,DC159:DL159)</f>
        <v>#N/A</v>
      </c>
      <c r="DU159" s="131" t="e">
        <f aca="false">SUM(CI159:DR159)</f>
        <v>#N/A</v>
      </c>
      <c r="DZ159" s="70" t="e">
        <f aca="false">$DZ$7*$J$2*$J$5*$AB159</f>
        <v>#N/A</v>
      </c>
      <c r="EA159" s="70" t="e">
        <f aca="false">$DZ$7*$J$3*$J$5*$AC159</f>
        <v>#N/A</v>
      </c>
      <c r="EB159" s="70" t="e">
        <f aca="false">$EB$7*$J$2*$J$5*$AB159</f>
        <v>#N/A</v>
      </c>
      <c r="EC159" s="70" t="e">
        <f aca="false">$EB$7*$J$3*$J$5*$AC159</f>
        <v>#N/A</v>
      </c>
      <c r="ED159" s="70" t="e">
        <f aca="false">$ED$7*$J$2*$J$5*$AB159</f>
        <v>#N/A</v>
      </c>
      <c r="EE159" s="70" t="e">
        <f aca="false">$ED$7*$J$3*$J$5*$AC159</f>
        <v>#N/A</v>
      </c>
      <c r="EF159" s="70" t="e">
        <f aca="false">$EF$7*$J$2*$J$5*$AB159</f>
        <v>#N/A</v>
      </c>
      <c r="EG159" s="70" t="e">
        <f aca="false">$EF$7*$J$3*$J$5*$AC159</f>
        <v>#N/A</v>
      </c>
      <c r="EH159" s="70" t="e">
        <f aca="false">$EH$7*$J$2*$J$5*$AB159</f>
        <v>#N/A</v>
      </c>
      <c r="EI159" s="70" t="e">
        <f aca="false">$EH$7*$J$3*$J$5*$AC159</f>
        <v>#N/A</v>
      </c>
      <c r="EJ159" s="70" t="e">
        <f aca="false">$EJ$7*$J$2*$J$5*$AB159</f>
        <v>#N/A</v>
      </c>
      <c r="EK159" s="70" t="e">
        <f aca="false">$EJ$7*$J$3*$J$5*$AC159</f>
        <v>#N/A</v>
      </c>
      <c r="EL159" s="70" t="e">
        <f aca="false">$EL$7*$J$2*$J$5*$AB159</f>
        <v>#N/A</v>
      </c>
      <c r="EM159" s="70" t="e">
        <f aca="false">$EL$7*$J$3*$J$5*$AC159</f>
        <v>#N/A</v>
      </c>
      <c r="EN159" s="131" t="e">
        <f aca="false">SUM(EB159:EC159)</f>
        <v>#N/A</v>
      </c>
      <c r="EO159" s="25" t="e">
        <f aca="false">SUM(EB159:EE159,EJ159:EM159)</f>
        <v>#N/A</v>
      </c>
      <c r="EP159" s="25" t="e">
        <f aca="false">SUM(DZ159:EM159)</f>
        <v>#N/A</v>
      </c>
    </row>
    <row r="160" customFormat="false" ht="11.25" hidden="false" customHeight="false" outlineLevel="0" collapsed="false">
      <c r="A160" s="51" t="e">
        <f aca="false">VLOOKUP($D160,Curves!$A$2:$I$1700,9)</f>
        <v>#N/A</v>
      </c>
      <c r="B160" s="83" t="e">
        <f aca="false">(1+($A160/2))^(-2*($D160-$A$1)/365.25)</f>
        <v>#N/A</v>
      </c>
      <c r="C160" s="83" t="n">
        <f aca="false">D161-D160</f>
        <v>30</v>
      </c>
      <c r="D160" s="374" t="n">
        <v>41518</v>
      </c>
      <c r="E160" s="375" t="e">
        <f aca="false">VLOOKUP($D160,Curves!$A$2:$H$1700,2)*$B160</f>
        <v>#N/A</v>
      </c>
      <c r="F160" s="51" t="e">
        <f aca="false">VLOOKUP($D160,Curves!$A$2:$H$1700,3)*$B160</f>
        <v>#N/A</v>
      </c>
      <c r="G160" s="51" t="e">
        <f aca="false">VLOOKUP($D160,Curves!$A$2:$H$1700,7)*$B160</f>
        <v>#N/A</v>
      </c>
      <c r="H160" s="51" t="e">
        <f aca="false">VLOOKUP($D160,Curves!$A$2:$H$1700,5)*$B160</f>
        <v>#N/A</v>
      </c>
      <c r="I160" s="51" t="e">
        <f aca="false">VLOOKUP($D160,Curves!$A$2:$H$1700,4)*$B160</f>
        <v>#N/A</v>
      </c>
      <c r="J160" s="376" t="e">
        <f aca="false">VLOOKUP($D160,Curves!$A$2:$H$1700,8)*$B160</f>
        <v>#N/A</v>
      </c>
      <c r="K160" s="51" t="e">
        <f aca="false">($E160+$I160)*$J$5+$J$4</f>
        <v>#N/A</v>
      </c>
      <c r="L160" s="377" t="e">
        <f aca="false">VLOOKUP($D160,Curves!$N$2:$T$2600,2)*$B160</f>
        <v>#N/A</v>
      </c>
      <c r="M160" s="241" t="e">
        <f aca="false">VLOOKUP($D160,Curves!$N$2:$T$2600,3)*$B160</f>
        <v>#N/A</v>
      </c>
      <c r="N160" s="378" t="e">
        <f aca="false">IF($K160&lt;$L160,1,0)</f>
        <v>#N/A</v>
      </c>
      <c r="O160" s="379" t="e">
        <f aca="false">IF($K160&lt;$M160,1,0)</f>
        <v>#N/A</v>
      </c>
      <c r="P160" s="375" t="e">
        <f aca="false">($E160+J160)*$J$5+$J$4</f>
        <v>#N/A</v>
      </c>
      <c r="Q160" s="377" t="e">
        <f aca="false">VLOOKUP($D160,Curves!$N$2:$T$2600,4)*$B160</f>
        <v>#N/A</v>
      </c>
      <c r="R160" s="241" t="e">
        <f aca="false">VLOOKUP($D160,Curves!$N$2:$T$2600,5)*$B160</f>
        <v>#N/A</v>
      </c>
      <c r="S160" s="378" t="e">
        <f aca="false">IF($P160&lt;$Q160,1,0)</f>
        <v>#N/A</v>
      </c>
      <c r="T160" s="379" t="e">
        <f aca="false">IF($P160&lt;$R160,1,0)</f>
        <v>#N/A</v>
      </c>
      <c r="U160" s="380" t="e">
        <f aca="false">($E160+G160)*$J$5+$J$4</f>
        <v>#N/A</v>
      </c>
      <c r="V160" s="380" t="e">
        <f aca="false">($E160+H160)*$J$5+$J$4</f>
        <v>#N/A</v>
      </c>
      <c r="W160" s="380" t="e">
        <f aca="false">($E160+I160)*$J$5+$J$4</f>
        <v>#N/A</v>
      </c>
      <c r="X160" s="269" t="e">
        <f aca="false">VLOOKUP($D160,[5]CurveFetch!$D$8:$S$13000,16,0)*$B160</f>
        <v>#N/A</v>
      </c>
      <c r="Y160" s="241" t="e">
        <f aca="false">VLOOKUP($D160,Curves!$N$2:$T$2600,7)*$B160</f>
        <v>#N/A</v>
      </c>
      <c r="Z160" s="381" t="e">
        <f aca="false">IF($U160&lt;$X160,1,0)</f>
        <v>#N/A</v>
      </c>
      <c r="AA160" s="378" t="e">
        <f aca="false">IF($U160&lt;$Y160,1,0)</f>
        <v>#N/A</v>
      </c>
      <c r="AB160" s="378" t="e">
        <f aca="false">IF($V160&lt;$X160,1,0)</f>
        <v>#N/A</v>
      </c>
      <c r="AC160" s="378" t="e">
        <f aca="false">IF($V160&lt;$X160,1,0)</f>
        <v>#N/A</v>
      </c>
      <c r="AD160" s="378" t="e">
        <f aca="false">IF($W160&lt;$X160,1,0)</f>
        <v>#N/A</v>
      </c>
      <c r="AE160" s="379" t="e">
        <f aca="false">IF($W160&lt;$Y160,1,0)</f>
        <v>#N/A</v>
      </c>
      <c r="AF160" s="70" t="e">
        <f aca="false">$AF$7*$J$2*$J$5*$N160</f>
        <v>#N/A</v>
      </c>
      <c r="AG160" s="70" t="e">
        <f aca="false">$AF$7*$J$2*$J$5*$O160</f>
        <v>#N/A</v>
      </c>
      <c r="AH160" s="70" t="e">
        <f aca="false">$AH$7*$J$2*$J$5*$N160</f>
        <v>#N/A</v>
      </c>
      <c r="AI160" s="70" t="e">
        <f aca="false">$AH$7*$J$2*$J$5*$O160</f>
        <v>#N/A</v>
      </c>
      <c r="AJ160" s="70" t="e">
        <f aca="false">$AJ$7*$J$2*$J$5*$N160</f>
        <v>#N/A</v>
      </c>
      <c r="AK160" s="70" t="e">
        <f aca="false">$AJ$7*$J$2*$J$5*$O160</f>
        <v>#N/A</v>
      </c>
      <c r="AL160" s="70" t="e">
        <f aca="false">$AL$7*$J$2*$J$5*$N160</f>
        <v>#N/A</v>
      </c>
      <c r="AM160" s="70" t="e">
        <f aca="false">$AL$7*$J$3*$J$5*$O160</f>
        <v>#N/A</v>
      </c>
      <c r="AN160" s="70" t="e">
        <f aca="false">$AN$7*$J$2*$J$5*$N160</f>
        <v>#N/A</v>
      </c>
      <c r="AO160" s="70" t="e">
        <f aca="false">$AN$7*$J$3*$J$5*$O160</f>
        <v>#N/A</v>
      </c>
      <c r="AP160" s="70" t="e">
        <f aca="false">$AP$7*$J$2*$J$5*$N160</f>
        <v>#N/A</v>
      </c>
      <c r="AQ160" s="70" t="e">
        <f aca="false">$AN$7*$J$3*$J$5*$O160</f>
        <v>#N/A</v>
      </c>
      <c r="AR160" s="70" t="e">
        <f aca="false">$AR$7*$J$2*$J$5*$N160</f>
        <v>#N/A</v>
      </c>
      <c r="AS160" s="70" t="e">
        <f aca="false">$AR$7*$J$3*$J$5*$O160</f>
        <v>#N/A</v>
      </c>
      <c r="AT160" s="70" t="e">
        <f aca="false">$AT$7*$J$2*$J$5*$N160</f>
        <v>#N/A</v>
      </c>
      <c r="AU160" s="70" t="e">
        <f aca="false">$AT$7*$J$3*$J$5*$O160</f>
        <v>#N/A</v>
      </c>
      <c r="AV160" s="131" t="e">
        <f aca="false">SUM(AF160:AG160,AL160:AM160,AP160:AQ160)</f>
        <v>#N/A</v>
      </c>
      <c r="AW160" s="158" t="e">
        <f aca="false">SUM(AF160:AM160,AP160:AU160)</f>
        <v>#N/A</v>
      </c>
      <c r="AX160" s="131" t="e">
        <f aca="false">SUM(AF160:AU160)</f>
        <v>#N/A</v>
      </c>
      <c r="AY160" s="70" t="e">
        <f aca="false">$AY$7*$J$2*$J$5*$S160</f>
        <v>#N/A</v>
      </c>
      <c r="AZ160" s="70" t="e">
        <f aca="false">$AY$7*$J$3*$J$5*$T160</f>
        <v>#N/A</v>
      </c>
      <c r="BA160" s="70" t="e">
        <f aca="false">$BA$7*$J$2*$J$5*$S160</f>
        <v>#N/A</v>
      </c>
      <c r="BB160" s="70" t="e">
        <f aca="false">$BA$7*$J$3*$J$5*$T160</f>
        <v>#N/A</v>
      </c>
      <c r="BC160" s="70" t="e">
        <f aca="false">$BC$7*$J$2*$J$5*$S160</f>
        <v>#N/A</v>
      </c>
      <c r="BD160" s="70" t="e">
        <f aca="false">$BC$7*$J$3*$J$5*$T160</f>
        <v>#N/A</v>
      </c>
      <c r="BE160" s="70" t="e">
        <f aca="false">$BE$7*$J$2*$J$5*$S160</f>
        <v>#N/A</v>
      </c>
      <c r="BF160" s="70" t="e">
        <f aca="false">$BE$7*$J$3*$J$5*$T160</f>
        <v>#N/A</v>
      </c>
      <c r="BG160" s="70" t="e">
        <f aca="false">$BG$7*$J$2*$J$5*$S160</f>
        <v>#N/A</v>
      </c>
      <c r="BH160" s="70" t="e">
        <f aca="false">$BG$7*$J$3*$J$5*$T160</f>
        <v>#N/A</v>
      </c>
      <c r="BI160" s="70" t="e">
        <f aca="false">$BI$7*$J$2*$J$5*$S160</f>
        <v>#N/A</v>
      </c>
      <c r="BJ160" s="70" t="e">
        <f aca="false">$BI$7*$J$3*$J$5*$T160</f>
        <v>#N/A</v>
      </c>
      <c r="BK160" s="70" t="e">
        <f aca="false">$BK$7*$J$2*$J$5*$S160</f>
        <v>#N/A</v>
      </c>
      <c r="BL160" s="70" t="e">
        <f aca="false">$BK$7*$J$3*$J$5*$T160</f>
        <v>#N/A</v>
      </c>
      <c r="BM160" s="70" t="e">
        <f aca="false">$BM$7*$J$2*$J$5*$S160</f>
        <v>#N/A</v>
      </c>
      <c r="BN160" s="70" t="e">
        <f aca="false">$BM$7*$J$3*$J$5*$T160</f>
        <v>#N/A</v>
      </c>
      <c r="BO160" s="70" t="e">
        <f aca="false">$BO$7*$J$2*$J$5*$S160</f>
        <v>#N/A</v>
      </c>
      <c r="BP160" s="70" t="e">
        <f aca="false">$BO$7*$J$3*$J$5*$T160</f>
        <v>#N/A</v>
      </c>
      <c r="BQ160" s="70" t="e">
        <f aca="false">$BQ$7*$J$2*$J$5*$S160</f>
        <v>#N/A</v>
      </c>
      <c r="BR160" s="70" t="e">
        <f aca="false">$BQ$7*$J$3*$J$5*$T160</f>
        <v>#N/A</v>
      </c>
      <c r="BS160" s="70" t="e">
        <f aca="false">$BS$7*$J$2*$J$5*$S160</f>
        <v>#N/A</v>
      </c>
      <c r="BT160" s="70" t="e">
        <f aca="false">$BS$7*$J$3*$J$5*$T160</f>
        <v>#N/A</v>
      </c>
      <c r="BU160" s="70" t="e">
        <f aca="false">$BU$7*$J$2*$J$5*$S160</f>
        <v>#N/A</v>
      </c>
      <c r="BV160" s="70" t="e">
        <f aca="false">$BU$7*$J$3*$J$5*$T160</f>
        <v>#N/A</v>
      </c>
      <c r="BW160" s="382" t="e">
        <f aca="false">SUM(AY160:BF160,BI160:BL160)</f>
        <v>#N/A</v>
      </c>
      <c r="BX160" s="383" t="e">
        <f aca="false">SUM(AY160:BF160,BI160:BL160,BS160:BV160)</f>
        <v>#N/A</v>
      </c>
      <c r="BY160" s="25" t="e">
        <f aca="false">SUM(AY160:BV160)</f>
        <v>#N/A</v>
      </c>
      <c r="BZ160" s="70" t="e">
        <f aca="false">$BZ$7*$J$2*$J$5*$N160</f>
        <v>#N/A</v>
      </c>
      <c r="CA160" s="70" t="e">
        <f aca="false">$BZ$7*$J$3*$J$5*$O160</f>
        <v>#N/A</v>
      </c>
      <c r="CB160" s="70" t="e">
        <f aca="false">$CB$7*$J$2*$J$5*$N160</f>
        <v>#N/A</v>
      </c>
      <c r="CC160" s="70" t="e">
        <f aca="false">$CB$7*$J$3*$J$5*$O160</f>
        <v>#N/A</v>
      </c>
      <c r="CD160" s="70" t="e">
        <f aca="false">$CD$7*$J$2*$J$5*$N160</f>
        <v>#N/A</v>
      </c>
      <c r="CE160" s="70" t="e">
        <f aca="false">$CD$7*$J$3*$J$5*$O160</f>
        <v>#N/A</v>
      </c>
      <c r="CF160" s="131" t="e">
        <f aca="false">SUM(BZ160:CA160)</f>
        <v>#N/A</v>
      </c>
      <c r="CG160" s="383" t="e">
        <f aca="false">SUM(BZ160:CC160)</f>
        <v>#N/A</v>
      </c>
      <c r="CH160" s="131" t="e">
        <f aca="false">SUM(BZ160:CE160)</f>
        <v>#N/A</v>
      </c>
      <c r="CI160" s="70" t="e">
        <f aca="false">$CI$7*$J$2*$J$5*$AB160</f>
        <v>#N/A</v>
      </c>
      <c r="CJ160" s="70" t="e">
        <f aca="false">$CI$7*$J$3*$J$5*$AC160</f>
        <v>#N/A</v>
      </c>
      <c r="CK160" s="70" t="e">
        <f aca="false">$CK$7*$J$2*$J$5*$AB160</f>
        <v>#N/A</v>
      </c>
      <c r="CL160" s="70" t="e">
        <f aca="false">$CK$7*$J$3*$J$5*$AC160</f>
        <v>#N/A</v>
      </c>
      <c r="CM160" s="70" t="e">
        <f aca="false">$CM$7*$J$2*$J$5*$AB160</f>
        <v>#N/A</v>
      </c>
      <c r="CN160" s="70" t="e">
        <f aca="false">$CM$7*$J$3*$J$5*$AC160</f>
        <v>#N/A</v>
      </c>
      <c r="CO160" s="70" t="e">
        <f aca="false">$CO$7*$J$2*$J$5*$AB160</f>
        <v>#N/A</v>
      </c>
      <c r="CP160" s="70" t="e">
        <f aca="false">$CO$7*$J$3*$J$5*$AC160</f>
        <v>#N/A</v>
      </c>
      <c r="CQ160" s="70" t="e">
        <f aca="false">$CQ$7*$J$2*$J$5*$AB160</f>
        <v>#N/A</v>
      </c>
      <c r="CR160" s="70" t="e">
        <f aca="false">$CQ$7*$J$3*$J$5*$AC160</f>
        <v>#N/A</v>
      </c>
      <c r="CS160" s="70" t="e">
        <f aca="false">$CS$7*$J$2*$J$5*$AB160</f>
        <v>#N/A</v>
      </c>
      <c r="CT160" s="70" t="e">
        <f aca="false">$CS$7*$J$3*$J$5*$AC160</f>
        <v>#N/A</v>
      </c>
      <c r="CU160" s="70" t="e">
        <f aca="false">$CU$7*$J$2*$J$5*$AB160</f>
        <v>#N/A</v>
      </c>
      <c r="CV160" s="70" t="e">
        <f aca="false">$CU$7*$J$3*$J$5*$AC160</f>
        <v>#N/A</v>
      </c>
      <c r="CW160" s="70" t="e">
        <f aca="false">$CW$7*$J$2*$J$5*$AB160</f>
        <v>#N/A</v>
      </c>
      <c r="CX160" s="70" t="e">
        <f aca="false">$CW$7*$J$3*$J$5*$AC160</f>
        <v>#N/A</v>
      </c>
      <c r="CY160" s="70" t="e">
        <f aca="false">$CY$7*$J$2*$J$5*$AB160</f>
        <v>#N/A</v>
      </c>
      <c r="CZ160" s="70" t="e">
        <f aca="false">$CY$7*$J$3*$J$5*$AC160</f>
        <v>#N/A</v>
      </c>
      <c r="DA160" s="70" t="e">
        <f aca="false">$DA$7*$J$2*$J$5*$AB160</f>
        <v>#N/A</v>
      </c>
      <c r="DB160" s="70" t="e">
        <f aca="false">$DA$7*$J$3*$J$5*$AC160</f>
        <v>#N/A</v>
      </c>
      <c r="DC160" s="70"/>
      <c r="DD160" s="70"/>
      <c r="DE160" s="70" t="e">
        <f aca="false">$DF$7*$J$2*$J$5*$AB160</f>
        <v>#N/A</v>
      </c>
      <c r="DF160" s="70" t="e">
        <f aca="false">$DF$7*$J$3*$J$5*$AC160</f>
        <v>#N/A</v>
      </c>
      <c r="DG160" s="70" t="e">
        <f aca="false">$DG$7*$J$2*$J$5*$AB160</f>
        <v>#N/A</v>
      </c>
      <c r="DH160" s="70" t="e">
        <f aca="false">$DG$7*$J$3*$J$5*$AC160</f>
        <v>#N/A</v>
      </c>
      <c r="DI160" s="70" t="e">
        <f aca="false">$DI$7*$J$2*$J$5*$AB160</f>
        <v>#N/A</v>
      </c>
      <c r="DJ160" s="70" t="e">
        <f aca="false">$DI$7*$J$3*$J$5*$AC160</f>
        <v>#N/A</v>
      </c>
      <c r="DK160" s="70" t="e">
        <f aca="false">$DK$7*$J$2*$J$5*$AB160</f>
        <v>#N/A</v>
      </c>
      <c r="DL160" s="70" t="e">
        <f aca="false">$DK$7*$J$3*$J$5*$AC160</f>
        <v>#N/A</v>
      </c>
      <c r="DM160" s="70" t="e">
        <f aca="false">$DM$7*$J$2*$J$5*$AB160</f>
        <v>#N/A</v>
      </c>
      <c r="DN160" s="70" t="e">
        <f aca="false">$DM$7*$J$3*$J$5*$AC160</f>
        <v>#N/A</v>
      </c>
      <c r="DO160" s="70" t="e">
        <f aca="false">$DO$7*$J$2*$J$5*$AB160</f>
        <v>#N/A</v>
      </c>
      <c r="DP160" s="70" t="e">
        <f aca="false">$DO$7*$J$3*$J$5*$AC160</f>
        <v>#N/A</v>
      </c>
      <c r="DQ160" s="70" t="e">
        <f aca="false">$DQ$7*$J$2*$J$5*$AB160</f>
        <v>#N/A</v>
      </c>
      <c r="DR160" s="70" t="e">
        <f aca="false">$DQ$7*$J$3*$J$5*$AC160</f>
        <v>#N/A</v>
      </c>
      <c r="DS160" s="131" t="e">
        <f aca="false">SUM(CI160:CR160,CW160:CX160,DG160:DH160)</f>
        <v>#N/A</v>
      </c>
      <c r="DT160" s="25" t="e">
        <f aca="false">SUM(CI160:CZ160,DC160:DL160)</f>
        <v>#N/A</v>
      </c>
      <c r="DU160" s="131" t="e">
        <f aca="false">SUM(CI160:DR160)</f>
        <v>#N/A</v>
      </c>
      <c r="DZ160" s="70" t="e">
        <f aca="false">$DZ$7*$J$2*$J$5*$AB160</f>
        <v>#N/A</v>
      </c>
      <c r="EA160" s="70" t="e">
        <f aca="false">$DZ$7*$J$3*$J$5*$AC160</f>
        <v>#N/A</v>
      </c>
      <c r="EB160" s="70" t="e">
        <f aca="false">$EB$7*$J$2*$J$5*$AB160</f>
        <v>#N/A</v>
      </c>
      <c r="EC160" s="70" t="e">
        <f aca="false">$EB$7*$J$3*$J$5*$AC160</f>
        <v>#N/A</v>
      </c>
      <c r="ED160" s="70" t="e">
        <f aca="false">$ED$7*$J$2*$J$5*$AB160</f>
        <v>#N/A</v>
      </c>
      <c r="EE160" s="70" t="e">
        <f aca="false">$ED$7*$J$3*$J$5*$AC160</f>
        <v>#N/A</v>
      </c>
      <c r="EF160" s="70" t="e">
        <f aca="false">$EF$7*$J$2*$J$5*$AB160</f>
        <v>#N/A</v>
      </c>
      <c r="EG160" s="70" t="e">
        <f aca="false">$EF$7*$J$3*$J$5*$AC160</f>
        <v>#N/A</v>
      </c>
      <c r="EH160" s="70" t="e">
        <f aca="false">$EH$7*$J$2*$J$5*$AB160</f>
        <v>#N/A</v>
      </c>
      <c r="EI160" s="70" t="e">
        <f aca="false">$EH$7*$J$3*$J$5*$AC160</f>
        <v>#N/A</v>
      </c>
      <c r="EJ160" s="70" t="e">
        <f aca="false">$EJ$7*$J$2*$J$5*$AB160</f>
        <v>#N/A</v>
      </c>
      <c r="EK160" s="70" t="e">
        <f aca="false">$EJ$7*$J$3*$J$5*$AC160</f>
        <v>#N/A</v>
      </c>
      <c r="EL160" s="70" t="e">
        <f aca="false">$EL$7*$J$2*$J$5*$AB160</f>
        <v>#N/A</v>
      </c>
      <c r="EM160" s="70" t="e">
        <f aca="false">$EL$7*$J$3*$J$5*$AC160</f>
        <v>#N/A</v>
      </c>
      <c r="EN160" s="131" t="e">
        <f aca="false">SUM(EB160:EC160)</f>
        <v>#N/A</v>
      </c>
      <c r="EO160" s="25" t="e">
        <f aca="false">SUM(EB160:EE160,EJ160:EM160)</f>
        <v>#N/A</v>
      </c>
      <c r="EP160" s="25" t="e">
        <f aca="false">SUM(DZ160:EM160)</f>
        <v>#N/A</v>
      </c>
    </row>
    <row r="161" customFormat="false" ht="11.25" hidden="false" customHeight="false" outlineLevel="0" collapsed="false">
      <c r="A161" s="51" t="e">
        <f aca="false">VLOOKUP($D161,Curves!$A$2:$I$1700,9)</f>
        <v>#N/A</v>
      </c>
      <c r="B161" s="83" t="e">
        <f aca="false">(1+($A161/2))^(-2*($D161-$A$1)/365.25)</f>
        <v>#N/A</v>
      </c>
      <c r="C161" s="83" t="n">
        <f aca="false">D162-D161</f>
        <v>31</v>
      </c>
      <c r="D161" s="374" t="n">
        <v>41548</v>
      </c>
      <c r="E161" s="375" t="e">
        <f aca="false">VLOOKUP($D161,Curves!$A$2:$H$1700,2)*$B161</f>
        <v>#N/A</v>
      </c>
      <c r="F161" s="51" t="e">
        <f aca="false">VLOOKUP($D161,Curves!$A$2:$H$1700,3)*$B161</f>
        <v>#N/A</v>
      </c>
      <c r="G161" s="51" t="e">
        <f aca="false">VLOOKUP($D161,Curves!$A$2:$H$1700,7)*$B161</f>
        <v>#N/A</v>
      </c>
      <c r="H161" s="51" t="e">
        <f aca="false">VLOOKUP($D161,Curves!$A$2:$H$1700,5)*$B161</f>
        <v>#N/A</v>
      </c>
      <c r="I161" s="51" t="e">
        <f aca="false">VLOOKUP($D161,Curves!$A$2:$H$1700,4)*$B161</f>
        <v>#N/A</v>
      </c>
      <c r="J161" s="376" t="e">
        <f aca="false">VLOOKUP($D161,Curves!$A$2:$H$1700,8)*$B161</f>
        <v>#N/A</v>
      </c>
      <c r="K161" s="51" t="e">
        <f aca="false">($E161+$I161)*$J$5+$J$4</f>
        <v>#N/A</v>
      </c>
      <c r="L161" s="377" t="e">
        <f aca="false">VLOOKUP($D161,Curves!$N$2:$T$2600,2)*$B161</f>
        <v>#N/A</v>
      </c>
      <c r="M161" s="241" t="e">
        <f aca="false">VLOOKUP($D161,Curves!$N$2:$T$2600,3)*$B161</f>
        <v>#N/A</v>
      </c>
      <c r="N161" s="378" t="e">
        <f aca="false">IF($K161&lt;$L161,1,0)</f>
        <v>#N/A</v>
      </c>
      <c r="O161" s="379" t="e">
        <f aca="false">IF($K161&lt;$M161,1,0)</f>
        <v>#N/A</v>
      </c>
      <c r="P161" s="375" t="e">
        <f aca="false">($E161+J161)*$J$5+$J$4</f>
        <v>#N/A</v>
      </c>
      <c r="Q161" s="377" t="e">
        <f aca="false">VLOOKUP($D161,Curves!$N$2:$T$2600,4)*$B161</f>
        <v>#N/A</v>
      </c>
      <c r="R161" s="241" t="e">
        <f aca="false">VLOOKUP($D161,Curves!$N$2:$T$2600,5)*$B161</f>
        <v>#N/A</v>
      </c>
      <c r="S161" s="378" t="e">
        <f aca="false">IF($P161&lt;$Q161,1,0)</f>
        <v>#N/A</v>
      </c>
      <c r="T161" s="379" t="e">
        <f aca="false">IF($P161&lt;$R161,1,0)</f>
        <v>#N/A</v>
      </c>
      <c r="U161" s="380" t="e">
        <f aca="false">($E161+G161)*$J$5+$J$4</f>
        <v>#N/A</v>
      </c>
      <c r="V161" s="380" t="e">
        <f aca="false">($E161+H161)*$J$5+$J$4</f>
        <v>#N/A</v>
      </c>
      <c r="W161" s="380" t="e">
        <f aca="false">($E161+I161)*$J$5+$J$4</f>
        <v>#N/A</v>
      </c>
      <c r="X161" s="269" t="e">
        <f aca="false">VLOOKUP($D161,[5]CurveFetch!$D$8:$S$13000,16,0)*$B161</f>
        <v>#N/A</v>
      </c>
      <c r="Y161" s="241" t="e">
        <f aca="false">VLOOKUP($D161,Curves!$N$2:$T$2600,7)*$B161</f>
        <v>#N/A</v>
      </c>
      <c r="Z161" s="381" t="e">
        <f aca="false">IF($U161&lt;$X161,1,0)</f>
        <v>#N/A</v>
      </c>
      <c r="AA161" s="378" t="e">
        <f aca="false">IF($U161&lt;$Y161,1,0)</f>
        <v>#N/A</v>
      </c>
      <c r="AB161" s="378" t="e">
        <f aca="false">IF($V161&lt;$X161,1,0)</f>
        <v>#N/A</v>
      </c>
      <c r="AC161" s="378" t="e">
        <f aca="false">IF($V161&lt;$X161,1,0)</f>
        <v>#N/A</v>
      </c>
      <c r="AD161" s="378" t="e">
        <f aca="false">IF($W161&lt;$X161,1,0)</f>
        <v>#N/A</v>
      </c>
      <c r="AE161" s="379" t="e">
        <f aca="false">IF($W161&lt;$Y161,1,0)</f>
        <v>#N/A</v>
      </c>
      <c r="AF161" s="70" t="e">
        <f aca="false">$AF$7*$J$2*$J$5*$N161</f>
        <v>#N/A</v>
      </c>
      <c r="AG161" s="70" t="e">
        <f aca="false">$AF$7*$J$2*$J$5*$O161</f>
        <v>#N/A</v>
      </c>
      <c r="AH161" s="70" t="e">
        <f aca="false">$AH$7*$J$2*$J$5*$N161</f>
        <v>#N/A</v>
      </c>
      <c r="AI161" s="70" t="e">
        <f aca="false">$AH$7*$J$2*$J$5*$O161</f>
        <v>#N/A</v>
      </c>
      <c r="AJ161" s="70" t="e">
        <f aca="false">$AJ$7*$J$2*$J$5*$N161</f>
        <v>#N/A</v>
      </c>
      <c r="AK161" s="70" t="e">
        <f aca="false">$AJ$7*$J$2*$J$5*$O161</f>
        <v>#N/A</v>
      </c>
      <c r="AL161" s="70" t="e">
        <f aca="false">$AL$7*$J$2*$J$5*$N161</f>
        <v>#N/A</v>
      </c>
      <c r="AM161" s="70" t="e">
        <f aca="false">$AL$7*$J$3*$J$5*$O161</f>
        <v>#N/A</v>
      </c>
      <c r="AN161" s="70" t="e">
        <f aca="false">$AN$7*$J$2*$J$5*$N161</f>
        <v>#N/A</v>
      </c>
      <c r="AO161" s="70" t="e">
        <f aca="false">$AN$7*$J$3*$J$5*$O161</f>
        <v>#N/A</v>
      </c>
      <c r="AP161" s="70" t="e">
        <f aca="false">$AP$7*$J$2*$J$5*$N161</f>
        <v>#N/A</v>
      </c>
      <c r="AQ161" s="70" t="e">
        <f aca="false">$AN$7*$J$3*$J$5*$O161</f>
        <v>#N/A</v>
      </c>
      <c r="AR161" s="70" t="e">
        <f aca="false">$AR$7*$J$2*$J$5*$N161</f>
        <v>#N/A</v>
      </c>
      <c r="AS161" s="70" t="e">
        <f aca="false">$AR$7*$J$3*$J$5*$O161</f>
        <v>#N/A</v>
      </c>
      <c r="AT161" s="70" t="e">
        <f aca="false">$AT$7*$J$2*$J$5*$N161</f>
        <v>#N/A</v>
      </c>
      <c r="AU161" s="70" t="e">
        <f aca="false">$AT$7*$J$3*$J$5*$O161</f>
        <v>#N/A</v>
      </c>
      <c r="AV161" s="131" t="e">
        <f aca="false">SUM(AF161:AG161,AL161:AM161,AP161:AQ161)</f>
        <v>#N/A</v>
      </c>
      <c r="AW161" s="158" t="e">
        <f aca="false">SUM(AF161:AM161,AP161:AU161)</f>
        <v>#N/A</v>
      </c>
      <c r="AX161" s="131" t="e">
        <f aca="false">SUM(AF161:AU161)</f>
        <v>#N/A</v>
      </c>
      <c r="AY161" s="70" t="e">
        <f aca="false">$AY$7*$J$2*$J$5*$S161</f>
        <v>#N/A</v>
      </c>
      <c r="AZ161" s="70" t="e">
        <f aca="false">$AY$7*$J$3*$J$5*$T161</f>
        <v>#N/A</v>
      </c>
      <c r="BA161" s="70" t="e">
        <f aca="false">$BA$7*$J$2*$J$5*$S161</f>
        <v>#N/A</v>
      </c>
      <c r="BB161" s="70" t="e">
        <f aca="false">$BA$7*$J$3*$J$5*$T161</f>
        <v>#N/A</v>
      </c>
      <c r="BC161" s="70" t="e">
        <f aca="false">$BC$7*$J$2*$J$5*$S161</f>
        <v>#N/A</v>
      </c>
      <c r="BD161" s="70" t="e">
        <f aca="false">$BC$7*$J$3*$J$5*$T161</f>
        <v>#N/A</v>
      </c>
      <c r="BE161" s="70" t="e">
        <f aca="false">$BE$7*$J$2*$J$5*$S161</f>
        <v>#N/A</v>
      </c>
      <c r="BF161" s="70" t="e">
        <f aca="false">$BE$7*$J$3*$J$5*$T161</f>
        <v>#N/A</v>
      </c>
      <c r="BG161" s="70" t="e">
        <f aca="false">$BG$7*$J$2*$J$5*$S161</f>
        <v>#N/A</v>
      </c>
      <c r="BH161" s="70" t="e">
        <f aca="false">$BG$7*$J$3*$J$5*$T161</f>
        <v>#N/A</v>
      </c>
      <c r="BI161" s="70" t="e">
        <f aca="false">$BI$7*$J$2*$J$5*$S161</f>
        <v>#N/A</v>
      </c>
      <c r="BJ161" s="70" t="e">
        <f aca="false">$BI$7*$J$3*$J$5*$T161</f>
        <v>#N/A</v>
      </c>
      <c r="BK161" s="70" t="e">
        <f aca="false">$BK$7*$J$2*$J$5*$S161</f>
        <v>#N/A</v>
      </c>
      <c r="BL161" s="70" t="e">
        <f aca="false">$BK$7*$J$3*$J$5*$T161</f>
        <v>#N/A</v>
      </c>
      <c r="BM161" s="70" t="e">
        <f aca="false">$BM$7*$J$2*$J$5*$S161</f>
        <v>#N/A</v>
      </c>
      <c r="BN161" s="70" t="e">
        <f aca="false">$BM$7*$J$3*$J$5*$T161</f>
        <v>#N/A</v>
      </c>
      <c r="BO161" s="70" t="e">
        <f aca="false">$BO$7*$J$2*$J$5*$S161</f>
        <v>#N/A</v>
      </c>
      <c r="BP161" s="70" t="e">
        <f aca="false">$BO$7*$J$3*$J$5*$T161</f>
        <v>#N/A</v>
      </c>
      <c r="BQ161" s="70" t="e">
        <f aca="false">$BQ$7*$J$2*$J$5*$S161</f>
        <v>#N/A</v>
      </c>
      <c r="BR161" s="70" t="e">
        <f aca="false">$BQ$7*$J$3*$J$5*$T161</f>
        <v>#N/A</v>
      </c>
      <c r="BS161" s="70" t="e">
        <f aca="false">$BS$7*$J$2*$J$5*$S161</f>
        <v>#N/A</v>
      </c>
      <c r="BT161" s="70" t="e">
        <f aca="false">$BS$7*$J$3*$J$5*$T161</f>
        <v>#N/A</v>
      </c>
      <c r="BU161" s="70" t="e">
        <f aca="false">$BU$7*$J$2*$J$5*$S161</f>
        <v>#N/A</v>
      </c>
      <c r="BV161" s="70" t="e">
        <f aca="false">$BU$7*$J$3*$J$5*$T161</f>
        <v>#N/A</v>
      </c>
      <c r="BW161" s="382" t="e">
        <f aca="false">SUM(AY161:BF161,BI161:BL161)</f>
        <v>#N/A</v>
      </c>
      <c r="BX161" s="383" t="e">
        <f aca="false">SUM(AY161:BF161,BI161:BL161,BS161:BV161)</f>
        <v>#N/A</v>
      </c>
      <c r="BY161" s="25" t="e">
        <f aca="false">SUM(AY161:BV161)</f>
        <v>#N/A</v>
      </c>
      <c r="BZ161" s="70" t="e">
        <f aca="false">$BZ$7*$J$2*$J$5*$N161</f>
        <v>#N/A</v>
      </c>
      <c r="CA161" s="70" t="e">
        <f aca="false">$BZ$7*$J$3*$J$5*$O161</f>
        <v>#N/A</v>
      </c>
      <c r="CB161" s="70" t="e">
        <f aca="false">$CB$7*$J$2*$J$5*$N161</f>
        <v>#N/A</v>
      </c>
      <c r="CC161" s="70" t="e">
        <f aca="false">$CB$7*$J$3*$J$5*$O161</f>
        <v>#N/A</v>
      </c>
      <c r="CD161" s="70" t="e">
        <f aca="false">$CD$7*$J$2*$J$5*$N161</f>
        <v>#N/A</v>
      </c>
      <c r="CE161" s="70" t="e">
        <f aca="false">$CD$7*$J$3*$J$5*$O161</f>
        <v>#N/A</v>
      </c>
      <c r="CF161" s="131" t="e">
        <f aca="false">SUM(BZ161:CA161)</f>
        <v>#N/A</v>
      </c>
      <c r="CG161" s="383" t="e">
        <f aca="false">SUM(BZ161:CC161)</f>
        <v>#N/A</v>
      </c>
      <c r="CH161" s="131" t="e">
        <f aca="false">SUM(BZ161:CE161)</f>
        <v>#N/A</v>
      </c>
      <c r="CI161" s="70" t="e">
        <f aca="false">$CI$7*$J$2*$J$5*$AB161</f>
        <v>#N/A</v>
      </c>
      <c r="CJ161" s="70" t="e">
        <f aca="false">$CI$7*$J$3*$J$5*$AC161</f>
        <v>#N/A</v>
      </c>
      <c r="CK161" s="70" t="e">
        <f aca="false">$CK$7*$J$2*$J$5*$AB161</f>
        <v>#N/A</v>
      </c>
      <c r="CL161" s="70" t="e">
        <f aca="false">$CK$7*$J$3*$J$5*$AC161</f>
        <v>#N/A</v>
      </c>
      <c r="CM161" s="70" t="e">
        <f aca="false">$CM$7*$J$2*$J$5*$AB161</f>
        <v>#N/A</v>
      </c>
      <c r="CN161" s="70" t="e">
        <f aca="false">$CM$7*$J$3*$J$5*$AC161</f>
        <v>#N/A</v>
      </c>
      <c r="CO161" s="70" t="e">
        <f aca="false">$CO$7*$J$2*$J$5*$AB161</f>
        <v>#N/A</v>
      </c>
      <c r="CP161" s="70" t="e">
        <f aca="false">$CO$7*$J$3*$J$5*$AC161</f>
        <v>#N/A</v>
      </c>
      <c r="CQ161" s="70" t="e">
        <f aca="false">$CQ$7*$J$2*$J$5*$AB161</f>
        <v>#N/A</v>
      </c>
      <c r="CR161" s="70" t="e">
        <f aca="false">$CQ$7*$J$3*$J$5*$AC161</f>
        <v>#N/A</v>
      </c>
      <c r="CS161" s="70" t="e">
        <f aca="false">$CS$7*$J$2*$J$5*$AB161</f>
        <v>#N/A</v>
      </c>
      <c r="CT161" s="70" t="e">
        <f aca="false">$CS$7*$J$3*$J$5*$AC161</f>
        <v>#N/A</v>
      </c>
      <c r="CU161" s="70" t="e">
        <f aca="false">$CU$7*$J$2*$J$5*$AB161</f>
        <v>#N/A</v>
      </c>
      <c r="CV161" s="70" t="e">
        <f aca="false">$CU$7*$J$3*$J$5*$AC161</f>
        <v>#N/A</v>
      </c>
      <c r="CW161" s="70" t="e">
        <f aca="false">$CW$7*$J$2*$J$5*$AB161</f>
        <v>#N/A</v>
      </c>
      <c r="CX161" s="70" t="e">
        <f aca="false">$CW$7*$J$3*$J$5*$AC161</f>
        <v>#N/A</v>
      </c>
      <c r="CY161" s="70" t="e">
        <f aca="false">$CY$7*$J$2*$J$5*$AB161</f>
        <v>#N/A</v>
      </c>
      <c r="CZ161" s="70" t="e">
        <f aca="false">$CY$7*$J$3*$J$5*$AC161</f>
        <v>#N/A</v>
      </c>
      <c r="DA161" s="70" t="e">
        <f aca="false">$DA$7*$J$2*$J$5*$AB161</f>
        <v>#N/A</v>
      </c>
      <c r="DB161" s="70" t="e">
        <f aca="false">$DA$7*$J$3*$J$5*$AC161</f>
        <v>#N/A</v>
      </c>
      <c r="DC161" s="70"/>
      <c r="DD161" s="70"/>
      <c r="DE161" s="70" t="e">
        <f aca="false">$DF$7*$J$2*$J$5*$AB161</f>
        <v>#N/A</v>
      </c>
      <c r="DF161" s="70" t="e">
        <f aca="false">$DF$7*$J$3*$J$5*$AC161</f>
        <v>#N/A</v>
      </c>
      <c r="DG161" s="70" t="e">
        <f aca="false">$DG$7*$J$2*$J$5*$AB161</f>
        <v>#N/A</v>
      </c>
      <c r="DH161" s="70" t="e">
        <f aca="false">$DG$7*$J$3*$J$5*$AC161</f>
        <v>#N/A</v>
      </c>
      <c r="DI161" s="70" t="e">
        <f aca="false">$DI$7*$J$2*$J$5*$AB161</f>
        <v>#N/A</v>
      </c>
      <c r="DJ161" s="70" t="e">
        <f aca="false">$DI$7*$J$3*$J$5*$AC161</f>
        <v>#N/A</v>
      </c>
      <c r="DK161" s="70" t="e">
        <f aca="false">$DK$7*$J$2*$J$5*$AB161</f>
        <v>#N/A</v>
      </c>
      <c r="DL161" s="70" t="e">
        <f aca="false">$DK$7*$J$3*$J$5*$AC161</f>
        <v>#N/A</v>
      </c>
      <c r="DM161" s="70" t="e">
        <f aca="false">$DM$7*$J$2*$J$5*$AB161</f>
        <v>#N/A</v>
      </c>
      <c r="DN161" s="70" t="e">
        <f aca="false">$DM$7*$J$3*$J$5*$AC161</f>
        <v>#N/A</v>
      </c>
      <c r="DO161" s="70" t="e">
        <f aca="false">$DO$7*$J$2*$J$5*$AB161</f>
        <v>#N/A</v>
      </c>
      <c r="DP161" s="70" t="e">
        <f aca="false">$DO$7*$J$3*$J$5*$AC161</f>
        <v>#N/A</v>
      </c>
      <c r="DQ161" s="70" t="e">
        <f aca="false">$DQ$7*$J$2*$J$5*$AB161</f>
        <v>#N/A</v>
      </c>
      <c r="DR161" s="70" t="e">
        <f aca="false">$DQ$7*$J$3*$J$5*$AC161</f>
        <v>#N/A</v>
      </c>
      <c r="DS161" s="131" t="e">
        <f aca="false">SUM(CI161:CR161,CW161:CX161,DG161:DH161)</f>
        <v>#N/A</v>
      </c>
      <c r="DT161" s="25" t="e">
        <f aca="false">SUM(CI161:CZ161,DC161:DL161)</f>
        <v>#N/A</v>
      </c>
      <c r="DU161" s="131" t="e">
        <f aca="false">SUM(CI161:DR161)</f>
        <v>#N/A</v>
      </c>
      <c r="DZ161" s="70" t="e">
        <f aca="false">$DZ$7*$J$2*$J$5*$AB161</f>
        <v>#N/A</v>
      </c>
      <c r="EA161" s="70" t="e">
        <f aca="false">$DZ$7*$J$3*$J$5*$AC161</f>
        <v>#N/A</v>
      </c>
      <c r="EB161" s="70" t="e">
        <f aca="false">$EB$7*$J$2*$J$5*$AB161</f>
        <v>#N/A</v>
      </c>
      <c r="EC161" s="70" t="e">
        <f aca="false">$EB$7*$J$3*$J$5*$AC161</f>
        <v>#N/A</v>
      </c>
      <c r="ED161" s="70" t="e">
        <f aca="false">$ED$7*$J$2*$J$5*$AB161</f>
        <v>#N/A</v>
      </c>
      <c r="EE161" s="70" t="e">
        <f aca="false">$ED$7*$J$3*$J$5*$AC161</f>
        <v>#N/A</v>
      </c>
      <c r="EF161" s="70" t="e">
        <f aca="false">$EF$7*$J$2*$J$5*$AB161</f>
        <v>#N/A</v>
      </c>
      <c r="EG161" s="70" t="e">
        <f aca="false">$EF$7*$J$3*$J$5*$AC161</f>
        <v>#N/A</v>
      </c>
      <c r="EH161" s="70" t="e">
        <f aca="false">$EH$7*$J$2*$J$5*$AB161</f>
        <v>#N/A</v>
      </c>
      <c r="EI161" s="70" t="e">
        <f aca="false">$EH$7*$J$3*$J$5*$AC161</f>
        <v>#N/A</v>
      </c>
      <c r="EJ161" s="70" t="e">
        <f aca="false">$EJ$7*$J$2*$J$5*$AB161</f>
        <v>#N/A</v>
      </c>
      <c r="EK161" s="70" t="e">
        <f aca="false">$EJ$7*$J$3*$J$5*$AC161</f>
        <v>#N/A</v>
      </c>
      <c r="EL161" s="70" t="e">
        <f aca="false">$EL$7*$J$2*$J$5*$AB161</f>
        <v>#N/A</v>
      </c>
      <c r="EM161" s="70" t="e">
        <f aca="false">$EL$7*$J$3*$J$5*$AC161</f>
        <v>#N/A</v>
      </c>
      <c r="EN161" s="131" t="e">
        <f aca="false">SUM(EB161:EC161)</f>
        <v>#N/A</v>
      </c>
      <c r="EO161" s="25" t="e">
        <f aca="false">SUM(EB161:EE161,EJ161:EM161)</f>
        <v>#N/A</v>
      </c>
      <c r="EP161" s="25" t="e">
        <f aca="false">SUM(DZ161:EM161)</f>
        <v>#N/A</v>
      </c>
    </row>
    <row r="162" customFormat="false" ht="11.25" hidden="false" customHeight="false" outlineLevel="0" collapsed="false">
      <c r="A162" s="51" t="e">
        <f aca="false">VLOOKUP($D162,Curves!$A$2:$I$1700,9)</f>
        <v>#N/A</v>
      </c>
      <c r="B162" s="83" t="e">
        <f aca="false">(1+($A162/2))^(-2*($D162-$A$1)/365.25)</f>
        <v>#N/A</v>
      </c>
      <c r="C162" s="83" t="n">
        <f aca="false">D163-D162</f>
        <v>30</v>
      </c>
      <c r="D162" s="374" t="n">
        <v>41579</v>
      </c>
      <c r="E162" s="375" t="e">
        <f aca="false">VLOOKUP($D162,Curves!$A$2:$H$1700,2)*$B162</f>
        <v>#N/A</v>
      </c>
      <c r="F162" s="51" t="e">
        <f aca="false">VLOOKUP($D162,Curves!$A$2:$H$1700,3)*$B162</f>
        <v>#N/A</v>
      </c>
      <c r="G162" s="51" t="e">
        <f aca="false">VLOOKUP($D162,Curves!$A$2:$H$1700,7)*$B162</f>
        <v>#N/A</v>
      </c>
      <c r="H162" s="51" t="e">
        <f aca="false">VLOOKUP($D162,Curves!$A$2:$H$1700,5)*$B162</f>
        <v>#N/A</v>
      </c>
      <c r="I162" s="51" t="e">
        <f aca="false">VLOOKUP($D162,Curves!$A$2:$H$1700,4)*$B162</f>
        <v>#N/A</v>
      </c>
      <c r="J162" s="376" t="e">
        <f aca="false">VLOOKUP($D162,Curves!$A$2:$H$1700,8)*$B162</f>
        <v>#N/A</v>
      </c>
      <c r="K162" s="51" t="e">
        <f aca="false">($E162+$I162)*$J$5+$J$4</f>
        <v>#N/A</v>
      </c>
      <c r="L162" s="377" t="e">
        <f aca="false">VLOOKUP($D162,Curves!$N$2:$T$2600,2)*$B162</f>
        <v>#N/A</v>
      </c>
      <c r="M162" s="241" t="e">
        <f aca="false">VLOOKUP($D162,Curves!$N$2:$T$2600,3)*$B162</f>
        <v>#N/A</v>
      </c>
      <c r="N162" s="378" t="e">
        <f aca="false">IF($K162&lt;$L162,1,0)</f>
        <v>#N/A</v>
      </c>
      <c r="O162" s="379" t="e">
        <f aca="false">IF($K162&lt;$M162,1,0)</f>
        <v>#N/A</v>
      </c>
      <c r="P162" s="375" t="e">
        <f aca="false">($E162+J162)*$J$5+$J$4</f>
        <v>#N/A</v>
      </c>
      <c r="Q162" s="377" t="e">
        <f aca="false">VLOOKUP($D162,Curves!$N$2:$T$2600,4)*$B162</f>
        <v>#N/A</v>
      </c>
      <c r="R162" s="241" t="e">
        <f aca="false">VLOOKUP($D162,Curves!$N$2:$T$2600,5)*$B162</f>
        <v>#N/A</v>
      </c>
      <c r="S162" s="378" t="e">
        <f aca="false">IF($P162&lt;$Q162,1,0)</f>
        <v>#N/A</v>
      </c>
      <c r="T162" s="379" t="e">
        <f aca="false">IF($P162&lt;$R162,1,0)</f>
        <v>#N/A</v>
      </c>
      <c r="U162" s="380" t="e">
        <f aca="false">($E162+G162)*$J$5+$J$4</f>
        <v>#N/A</v>
      </c>
      <c r="V162" s="380" t="e">
        <f aca="false">($E162+H162)*$J$5+$J$4</f>
        <v>#N/A</v>
      </c>
      <c r="W162" s="380" t="e">
        <f aca="false">($E162+I162)*$J$5+$J$4</f>
        <v>#N/A</v>
      </c>
      <c r="X162" s="269" t="e">
        <f aca="false">VLOOKUP($D162,[5]CurveFetch!$D$8:$S$13000,16,0)*$B162</f>
        <v>#N/A</v>
      </c>
      <c r="Y162" s="241" t="e">
        <f aca="false">VLOOKUP($D162,Curves!$N$2:$T$2600,7)*$B162</f>
        <v>#N/A</v>
      </c>
      <c r="Z162" s="381" t="e">
        <f aca="false">IF($U162&lt;$X162,1,0)</f>
        <v>#N/A</v>
      </c>
      <c r="AA162" s="378" t="e">
        <f aca="false">IF($U162&lt;$Y162,1,0)</f>
        <v>#N/A</v>
      </c>
      <c r="AB162" s="378" t="e">
        <f aca="false">IF($V162&lt;$X162,1,0)</f>
        <v>#N/A</v>
      </c>
      <c r="AC162" s="378" t="e">
        <f aca="false">IF($V162&lt;$X162,1,0)</f>
        <v>#N/A</v>
      </c>
      <c r="AD162" s="378" t="e">
        <f aca="false">IF($W162&lt;$X162,1,0)</f>
        <v>#N/A</v>
      </c>
      <c r="AE162" s="379" t="e">
        <f aca="false">IF($W162&lt;$Y162,1,0)</f>
        <v>#N/A</v>
      </c>
      <c r="AF162" s="70" t="e">
        <f aca="false">$AF$7*$J$2*$J$5*$N162</f>
        <v>#N/A</v>
      </c>
      <c r="AG162" s="70" t="e">
        <f aca="false">$AF$7*$J$2*$J$5*$O162</f>
        <v>#N/A</v>
      </c>
      <c r="AH162" s="70" t="e">
        <f aca="false">$AH$7*$J$2*$J$5*$N162</f>
        <v>#N/A</v>
      </c>
      <c r="AI162" s="70" t="e">
        <f aca="false">$AH$7*$J$2*$J$5*$O162</f>
        <v>#N/A</v>
      </c>
      <c r="AJ162" s="70" t="e">
        <f aca="false">$AJ$7*$J$2*$J$5*$N162</f>
        <v>#N/A</v>
      </c>
      <c r="AK162" s="70" t="e">
        <f aca="false">$AJ$7*$J$2*$J$5*$O162</f>
        <v>#N/A</v>
      </c>
      <c r="AL162" s="70" t="e">
        <f aca="false">$AL$7*$J$2*$J$5*$N162</f>
        <v>#N/A</v>
      </c>
      <c r="AM162" s="70" t="e">
        <f aca="false">$AL$7*$J$3*$J$5*$O162</f>
        <v>#N/A</v>
      </c>
      <c r="AN162" s="70" t="e">
        <f aca="false">$AN$7*$J$2*$J$5*$N162</f>
        <v>#N/A</v>
      </c>
      <c r="AO162" s="70" t="e">
        <f aca="false">$AN$7*$J$3*$J$5*$O162</f>
        <v>#N/A</v>
      </c>
      <c r="AP162" s="70" t="e">
        <f aca="false">$AP$7*$J$2*$J$5*$N162</f>
        <v>#N/A</v>
      </c>
      <c r="AQ162" s="70" t="e">
        <f aca="false">$AN$7*$J$3*$J$5*$O162</f>
        <v>#N/A</v>
      </c>
      <c r="AR162" s="70" t="e">
        <f aca="false">$AR$7*$J$2*$J$5*$N162</f>
        <v>#N/A</v>
      </c>
      <c r="AS162" s="70" t="e">
        <f aca="false">$AR$7*$J$3*$J$5*$O162</f>
        <v>#N/A</v>
      </c>
      <c r="AT162" s="70" t="e">
        <f aca="false">$AT$7*$J$2*$J$5*$N162</f>
        <v>#N/A</v>
      </c>
      <c r="AU162" s="70" t="e">
        <f aca="false">$AT$7*$J$3*$J$5*$O162</f>
        <v>#N/A</v>
      </c>
      <c r="AV162" s="131" t="e">
        <f aca="false">SUM(AF162:AG162,AL162:AM162,AP162:AQ162)</f>
        <v>#N/A</v>
      </c>
      <c r="AW162" s="158" t="e">
        <f aca="false">SUM(AF162:AM162,AP162:AU162)</f>
        <v>#N/A</v>
      </c>
      <c r="AX162" s="131" t="e">
        <f aca="false">SUM(AF162:AU162)</f>
        <v>#N/A</v>
      </c>
      <c r="AY162" s="70" t="e">
        <f aca="false">$AY$7*$J$2*$J$5*$S162</f>
        <v>#N/A</v>
      </c>
      <c r="AZ162" s="70" t="e">
        <f aca="false">$AY$7*$J$3*$J$5*$T162</f>
        <v>#N/A</v>
      </c>
      <c r="BA162" s="70" t="e">
        <f aca="false">$BA$7*$J$2*$J$5*$S162</f>
        <v>#N/A</v>
      </c>
      <c r="BB162" s="70" t="e">
        <f aca="false">$BA$7*$J$3*$J$5*$T162</f>
        <v>#N/A</v>
      </c>
      <c r="BC162" s="70" t="e">
        <f aca="false">$BC$7*$J$2*$J$5*$S162</f>
        <v>#N/A</v>
      </c>
      <c r="BD162" s="70" t="e">
        <f aca="false">$BC$7*$J$3*$J$5*$T162</f>
        <v>#N/A</v>
      </c>
      <c r="BE162" s="70" t="e">
        <f aca="false">$BE$7*$J$2*$J$5*$S162</f>
        <v>#N/A</v>
      </c>
      <c r="BF162" s="70" t="e">
        <f aca="false">$BE$7*$J$3*$J$5*$T162</f>
        <v>#N/A</v>
      </c>
      <c r="BG162" s="70" t="e">
        <f aca="false">$BG$7*$J$2*$J$5*$S162</f>
        <v>#N/A</v>
      </c>
      <c r="BH162" s="70" t="e">
        <f aca="false">$BG$7*$J$3*$J$5*$T162</f>
        <v>#N/A</v>
      </c>
      <c r="BI162" s="70" t="e">
        <f aca="false">$BI$7*$J$2*$J$5*$S162</f>
        <v>#N/A</v>
      </c>
      <c r="BJ162" s="70" t="e">
        <f aca="false">$BI$7*$J$3*$J$5*$T162</f>
        <v>#N/A</v>
      </c>
      <c r="BK162" s="70" t="e">
        <f aca="false">$BK$7*$J$2*$J$5*$S162</f>
        <v>#N/A</v>
      </c>
      <c r="BL162" s="70" t="e">
        <f aca="false">$BK$7*$J$3*$J$5*$T162</f>
        <v>#N/A</v>
      </c>
      <c r="BM162" s="70" t="e">
        <f aca="false">$BM$7*$J$2*$J$5*$S162</f>
        <v>#N/A</v>
      </c>
      <c r="BN162" s="70" t="e">
        <f aca="false">$BM$7*$J$3*$J$5*$T162</f>
        <v>#N/A</v>
      </c>
      <c r="BO162" s="70" t="e">
        <f aca="false">$BO$7*$J$2*$J$5*$S162</f>
        <v>#N/A</v>
      </c>
      <c r="BP162" s="70" t="e">
        <f aca="false">$BO$7*$J$3*$J$5*$T162</f>
        <v>#N/A</v>
      </c>
      <c r="BQ162" s="70" t="e">
        <f aca="false">$BQ$7*$J$2*$J$5*$S162</f>
        <v>#N/A</v>
      </c>
      <c r="BR162" s="70" t="e">
        <f aca="false">$BQ$7*$J$3*$J$5*$T162</f>
        <v>#N/A</v>
      </c>
      <c r="BS162" s="70" t="e">
        <f aca="false">$BS$7*$J$2*$J$5*$S162</f>
        <v>#N/A</v>
      </c>
      <c r="BT162" s="70" t="e">
        <f aca="false">$BS$7*$J$3*$J$5*$T162</f>
        <v>#N/A</v>
      </c>
      <c r="BU162" s="70" t="e">
        <f aca="false">$BU$7*$J$2*$J$5*$S162</f>
        <v>#N/A</v>
      </c>
      <c r="BV162" s="70" t="e">
        <f aca="false">$BU$7*$J$3*$J$5*$T162</f>
        <v>#N/A</v>
      </c>
      <c r="BW162" s="382" t="e">
        <f aca="false">SUM(AY162:BF162,BI162:BL162)</f>
        <v>#N/A</v>
      </c>
      <c r="BX162" s="383" t="e">
        <f aca="false">SUM(AY162:BF162,BI162:BL162,BS162:BV162)</f>
        <v>#N/A</v>
      </c>
      <c r="BY162" s="25" t="e">
        <f aca="false">SUM(AY162:BV162)</f>
        <v>#N/A</v>
      </c>
      <c r="BZ162" s="70" t="e">
        <f aca="false">$BZ$7*$J$2*$J$5*$N162</f>
        <v>#N/A</v>
      </c>
      <c r="CA162" s="70" t="e">
        <f aca="false">$BZ$7*$J$3*$J$5*$O162</f>
        <v>#N/A</v>
      </c>
      <c r="CB162" s="70" t="e">
        <f aca="false">$CB$7*$J$2*$J$5*$N162</f>
        <v>#N/A</v>
      </c>
      <c r="CC162" s="70" t="e">
        <f aca="false">$CB$7*$J$3*$J$5*$O162</f>
        <v>#N/A</v>
      </c>
      <c r="CD162" s="70" t="e">
        <f aca="false">$CD$7*$J$2*$J$5*$N162</f>
        <v>#N/A</v>
      </c>
      <c r="CE162" s="70" t="e">
        <f aca="false">$CD$7*$J$3*$J$5*$O162</f>
        <v>#N/A</v>
      </c>
      <c r="CF162" s="131" t="e">
        <f aca="false">SUM(BZ162:CA162)</f>
        <v>#N/A</v>
      </c>
      <c r="CG162" s="383" t="e">
        <f aca="false">SUM(BZ162:CC162)</f>
        <v>#N/A</v>
      </c>
      <c r="CH162" s="131" t="e">
        <f aca="false">SUM(BZ162:CE162)</f>
        <v>#N/A</v>
      </c>
      <c r="CI162" s="70" t="e">
        <f aca="false">$CI$7*$J$2*$J$5*$AB162</f>
        <v>#N/A</v>
      </c>
      <c r="CJ162" s="70" t="e">
        <f aca="false">$CI$7*$J$3*$J$5*$AC162</f>
        <v>#N/A</v>
      </c>
      <c r="CK162" s="70" t="e">
        <f aca="false">$CK$7*$J$2*$J$5*$AB162</f>
        <v>#N/A</v>
      </c>
      <c r="CL162" s="70" t="e">
        <f aca="false">$CK$7*$J$3*$J$5*$AC162</f>
        <v>#N/A</v>
      </c>
      <c r="CM162" s="70" t="e">
        <f aca="false">$CM$7*$J$2*$J$5*$AB162</f>
        <v>#N/A</v>
      </c>
      <c r="CN162" s="70" t="e">
        <f aca="false">$CM$7*$J$3*$J$5*$AC162</f>
        <v>#N/A</v>
      </c>
      <c r="CO162" s="70" t="e">
        <f aca="false">$CO$7*$J$2*$J$5*$AB162</f>
        <v>#N/A</v>
      </c>
      <c r="CP162" s="70" t="e">
        <f aca="false">$CO$7*$J$3*$J$5*$AC162</f>
        <v>#N/A</v>
      </c>
      <c r="CQ162" s="70" t="e">
        <f aca="false">$CQ$7*$J$2*$J$5*$AB162</f>
        <v>#N/A</v>
      </c>
      <c r="CR162" s="70" t="e">
        <f aca="false">$CQ$7*$J$3*$J$5*$AC162</f>
        <v>#N/A</v>
      </c>
      <c r="CS162" s="70" t="e">
        <f aca="false">$CS$7*$J$2*$J$5*$AB162</f>
        <v>#N/A</v>
      </c>
      <c r="CT162" s="70" t="e">
        <f aca="false">$CS$7*$J$3*$J$5*$AC162</f>
        <v>#N/A</v>
      </c>
      <c r="CU162" s="70" t="e">
        <f aca="false">$CU$7*$J$2*$J$5*$AB162</f>
        <v>#N/A</v>
      </c>
      <c r="CV162" s="70" t="e">
        <f aca="false">$CU$7*$J$3*$J$5*$AC162</f>
        <v>#N/A</v>
      </c>
      <c r="CW162" s="70" t="e">
        <f aca="false">$CW$7*$J$2*$J$5*$AB162</f>
        <v>#N/A</v>
      </c>
      <c r="CX162" s="70" t="e">
        <f aca="false">$CW$7*$J$3*$J$5*$AC162</f>
        <v>#N/A</v>
      </c>
      <c r="CY162" s="70" t="e">
        <f aca="false">$CY$7*$J$2*$J$5*$AB162</f>
        <v>#N/A</v>
      </c>
      <c r="CZ162" s="70" t="e">
        <f aca="false">$CY$7*$J$3*$J$5*$AC162</f>
        <v>#N/A</v>
      </c>
      <c r="DA162" s="70" t="e">
        <f aca="false">$DA$7*$J$2*$J$5*$AB162</f>
        <v>#N/A</v>
      </c>
      <c r="DB162" s="70" t="e">
        <f aca="false">$DA$7*$J$3*$J$5*$AC162</f>
        <v>#N/A</v>
      </c>
      <c r="DC162" s="70"/>
      <c r="DD162" s="70"/>
      <c r="DE162" s="70" t="e">
        <f aca="false">$DF$7*$J$2*$J$5*$AB162</f>
        <v>#N/A</v>
      </c>
      <c r="DF162" s="70" t="e">
        <f aca="false">$DF$7*$J$3*$J$5*$AC162</f>
        <v>#N/A</v>
      </c>
      <c r="DG162" s="70" t="e">
        <f aca="false">$DG$7*$J$2*$J$5*$AB162</f>
        <v>#N/A</v>
      </c>
      <c r="DH162" s="70" t="e">
        <f aca="false">$DG$7*$J$3*$J$5*$AC162</f>
        <v>#N/A</v>
      </c>
      <c r="DI162" s="70" t="e">
        <f aca="false">$DI$7*$J$2*$J$5*$AB162</f>
        <v>#N/A</v>
      </c>
      <c r="DJ162" s="70" t="e">
        <f aca="false">$DI$7*$J$3*$J$5*$AC162</f>
        <v>#N/A</v>
      </c>
      <c r="DK162" s="70" t="e">
        <f aca="false">$DK$7*$J$2*$J$5*$AB162</f>
        <v>#N/A</v>
      </c>
      <c r="DL162" s="70" t="e">
        <f aca="false">$DK$7*$J$3*$J$5*$AC162</f>
        <v>#N/A</v>
      </c>
      <c r="DM162" s="70" t="e">
        <f aca="false">$DM$7*$J$2*$J$5*$AB162</f>
        <v>#N/A</v>
      </c>
      <c r="DN162" s="70" t="e">
        <f aca="false">$DM$7*$J$3*$J$5*$AC162</f>
        <v>#N/A</v>
      </c>
      <c r="DO162" s="70" t="e">
        <f aca="false">$DO$7*$J$2*$J$5*$AB162</f>
        <v>#N/A</v>
      </c>
      <c r="DP162" s="70" t="e">
        <f aca="false">$DO$7*$J$3*$J$5*$AC162</f>
        <v>#N/A</v>
      </c>
      <c r="DQ162" s="70" t="e">
        <f aca="false">$DQ$7*$J$2*$J$5*$AB162</f>
        <v>#N/A</v>
      </c>
      <c r="DR162" s="70" t="e">
        <f aca="false">$DQ$7*$J$3*$J$5*$AC162</f>
        <v>#N/A</v>
      </c>
      <c r="DS162" s="131" t="e">
        <f aca="false">SUM(CI162:CR162,CW162:CX162,DG162:DH162)</f>
        <v>#N/A</v>
      </c>
      <c r="DT162" s="25" t="e">
        <f aca="false">SUM(CI162:CZ162,DC162:DL162)</f>
        <v>#N/A</v>
      </c>
      <c r="DU162" s="131" t="e">
        <f aca="false">SUM(CI162:DR162)</f>
        <v>#N/A</v>
      </c>
      <c r="DZ162" s="70" t="e">
        <f aca="false">$DZ$7*$J$2*$J$5*$AB162</f>
        <v>#N/A</v>
      </c>
      <c r="EA162" s="70" t="e">
        <f aca="false">$DZ$7*$J$3*$J$5*$AC162</f>
        <v>#N/A</v>
      </c>
      <c r="EB162" s="70" t="e">
        <f aca="false">$EB$7*$J$2*$J$5*$AB162</f>
        <v>#N/A</v>
      </c>
      <c r="EC162" s="70" t="e">
        <f aca="false">$EB$7*$J$3*$J$5*$AC162</f>
        <v>#N/A</v>
      </c>
      <c r="ED162" s="70" t="e">
        <f aca="false">$ED$7*$J$2*$J$5*$AB162</f>
        <v>#N/A</v>
      </c>
      <c r="EE162" s="70" t="e">
        <f aca="false">$ED$7*$J$3*$J$5*$AC162</f>
        <v>#N/A</v>
      </c>
      <c r="EF162" s="70" t="e">
        <f aca="false">$EF$7*$J$2*$J$5*$AB162</f>
        <v>#N/A</v>
      </c>
      <c r="EG162" s="70" t="e">
        <f aca="false">$EF$7*$J$3*$J$5*$AC162</f>
        <v>#N/A</v>
      </c>
      <c r="EH162" s="70" t="e">
        <f aca="false">$EH$7*$J$2*$J$5*$AB162</f>
        <v>#N/A</v>
      </c>
      <c r="EI162" s="70" t="e">
        <f aca="false">$EH$7*$J$3*$J$5*$AC162</f>
        <v>#N/A</v>
      </c>
      <c r="EJ162" s="70" t="e">
        <f aca="false">$EJ$7*$J$2*$J$5*$AB162</f>
        <v>#N/A</v>
      </c>
      <c r="EK162" s="70" t="e">
        <f aca="false">$EJ$7*$J$3*$J$5*$AC162</f>
        <v>#N/A</v>
      </c>
      <c r="EL162" s="70" t="e">
        <f aca="false">$EL$7*$J$2*$J$5*$AB162</f>
        <v>#N/A</v>
      </c>
      <c r="EM162" s="70" t="e">
        <f aca="false">$EL$7*$J$3*$J$5*$AC162</f>
        <v>#N/A</v>
      </c>
      <c r="EN162" s="131" t="e">
        <f aca="false">SUM(EB162:EC162)</f>
        <v>#N/A</v>
      </c>
      <c r="EO162" s="25" t="e">
        <f aca="false">SUM(EB162:EE162,EJ162:EM162)</f>
        <v>#N/A</v>
      </c>
      <c r="EP162" s="25" t="e">
        <f aca="false">SUM(DZ162:EM162)</f>
        <v>#N/A</v>
      </c>
    </row>
    <row r="163" customFormat="false" ht="11.25" hidden="false" customHeight="false" outlineLevel="0" collapsed="false">
      <c r="A163" s="51" t="e">
        <f aca="false">VLOOKUP($D163,Curves!$A$2:$I$1700,9)</f>
        <v>#N/A</v>
      </c>
      <c r="B163" s="83" t="e">
        <f aca="false">(1+($A163/2))^(-2*($D163-$A$1)/365.25)</f>
        <v>#N/A</v>
      </c>
      <c r="C163" s="83" t="n">
        <f aca="false">D164-D163</f>
        <v>31</v>
      </c>
      <c r="D163" s="374" t="n">
        <v>41609</v>
      </c>
      <c r="E163" s="375" t="e">
        <f aca="false">VLOOKUP($D163,Curves!$A$2:$H$1700,2)*$B163</f>
        <v>#N/A</v>
      </c>
      <c r="F163" s="51" t="e">
        <f aca="false">VLOOKUP($D163,Curves!$A$2:$H$1700,3)*$B163</f>
        <v>#N/A</v>
      </c>
      <c r="G163" s="51" t="e">
        <f aca="false">VLOOKUP($D163,Curves!$A$2:$H$1700,7)*$B163</f>
        <v>#N/A</v>
      </c>
      <c r="H163" s="51" t="e">
        <f aca="false">VLOOKUP($D163,Curves!$A$2:$H$1700,5)*$B163</f>
        <v>#N/A</v>
      </c>
      <c r="I163" s="51" t="e">
        <f aca="false">VLOOKUP($D163,Curves!$A$2:$H$1700,4)*$B163</f>
        <v>#N/A</v>
      </c>
      <c r="J163" s="376" t="e">
        <f aca="false">VLOOKUP($D163,Curves!$A$2:$H$1700,8)*$B163</f>
        <v>#N/A</v>
      </c>
      <c r="K163" s="51" t="e">
        <f aca="false">($E163+$I163)*$J$5+$J$4</f>
        <v>#N/A</v>
      </c>
      <c r="L163" s="377" t="e">
        <f aca="false">VLOOKUP($D163,Curves!$N$2:$T$2600,2)*$B163</f>
        <v>#N/A</v>
      </c>
      <c r="M163" s="241" t="e">
        <f aca="false">VLOOKUP($D163,Curves!$N$2:$T$2600,3)*$B163</f>
        <v>#N/A</v>
      </c>
      <c r="N163" s="378" t="e">
        <f aca="false">IF($K163&lt;$L163,1,0)</f>
        <v>#N/A</v>
      </c>
      <c r="O163" s="379" t="e">
        <f aca="false">IF($K163&lt;$M163,1,0)</f>
        <v>#N/A</v>
      </c>
      <c r="P163" s="375" t="e">
        <f aca="false">($E163+J163)*$J$5+$J$4</f>
        <v>#N/A</v>
      </c>
      <c r="Q163" s="377" t="e">
        <f aca="false">VLOOKUP($D163,Curves!$N$2:$T$2600,4)*$B163</f>
        <v>#N/A</v>
      </c>
      <c r="R163" s="241" t="e">
        <f aca="false">VLOOKUP($D163,Curves!$N$2:$T$2600,5)*$B163</f>
        <v>#N/A</v>
      </c>
      <c r="S163" s="378" t="e">
        <f aca="false">IF($P163&lt;$Q163,1,0)</f>
        <v>#N/A</v>
      </c>
      <c r="T163" s="379" t="e">
        <f aca="false">IF($P163&lt;$R163,1,0)</f>
        <v>#N/A</v>
      </c>
      <c r="U163" s="380" t="e">
        <f aca="false">($E163+G163)*$J$5+$J$4</f>
        <v>#N/A</v>
      </c>
      <c r="V163" s="380" t="e">
        <f aca="false">($E163+H163)*$J$5+$J$4</f>
        <v>#N/A</v>
      </c>
      <c r="W163" s="380" t="e">
        <f aca="false">($E163+I163)*$J$5+$J$4</f>
        <v>#N/A</v>
      </c>
      <c r="X163" s="269" t="e">
        <f aca="false">VLOOKUP($D163,[5]CurveFetch!$D$8:$S$13000,16,0)*$B163</f>
        <v>#N/A</v>
      </c>
      <c r="Y163" s="241" t="e">
        <f aca="false">VLOOKUP($D163,Curves!$N$2:$T$2600,7)*$B163</f>
        <v>#N/A</v>
      </c>
      <c r="Z163" s="381" t="e">
        <f aca="false">IF($U163&lt;$X163,1,0)</f>
        <v>#N/A</v>
      </c>
      <c r="AA163" s="378" t="e">
        <f aca="false">IF($U163&lt;$Y163,1,0)</f>
        <v>#N/A</v>
      </c>
      <c r="AB163" s="378" t="e">
        <f aca="false">IF($V163&lt;$X163,1,0)</f>
        <v>#N/A</v>
      </c>
      <c r="AC163" s="378" t="e">
        <f aca="false">IF($V163&lt;$X163,1,0)</f>
        <v>#N/A</v>
      </c>
      <c r="AD163" s="378" t="e">
        <f aca="false">IF($W163&lt;$X163,1,0)</f>
        <v>#N/A</v>
      </c>
      <c r="AE163" s="379" t="e">
        <f aca="false">IF($W163&lt;$Y163,1,0)</f>
        <v>#N/A</v>
      </c>
      <c r="AF163" s="70" t="e">
        <f aca="false">$AF$7*$J$2*$J$5*$N163</f>
        <v>#N/A</v>
      </c>
      <c r="AG163" s="70" t="e">
        <f aca="false">$AF$7*$J$2*$J$5*$O163</f>
        <v>#N/A</v>
      </c>
      <c r="AH163" s="70" t="e">
        <f aca="false">$AH$7*$J$2*$J$5*$N163</f>
        <v>#N/A</v>
      </c>
      <c r="AI163" s="70" t="e">
        <f aca="false">$AH$7*$J$2*$J$5*$O163</f>
        <v>#N/A</v>
      </c>
      <c r="AJ163" s="70" t="e">
        <f aca="false">$AJ$7*$J$2*$J$5*$N163</f>
        <v>#N/A</v>
      </c>
      <c r="AK163" s="70" t="e">
        <f aca="false">$AJ$7*$J$2*$J$5*$O163</f>
        <v>#N/A</v>
      </c>
      <c r="AL163" s="70" t="e">
        <f aca="false">$AL$7*$J$2*$J$5*$N163</f>
        <v>#N/A</v>
      </c>
      <c r="AM163" s="70" t="e">
        <f aca="false">$AL$7*$J$3*$J$5*$O163</f>
        <v>#N/A</v>
      </c>
      <c r="AN163" s="70" t="e">
        <f aca="false">$AN$7*$J$2*$J$5*$N163</f>
        <v>#N/A</v>
      </c>
      <c r="AO163" s="70" t="e">
        <f aca="false">$AN$7*$J$3*$J$5*$O163</f>
        <v>#N/A</v>
      </c>
      <c r="AP163" s="70" t="e">
        <f aca="false">$AP$7*$J$2*$J$5*$N163</f>
        <v>#N/A</v>
      </c>
      <c r="AQ163" s="70" t="e">
        <f aca="false">$AN$7*$J$3*$J$5*$O163</f>
        <v>#N/A</v>
      </c>
      <c r="AR163" s="70" t="e">
        <f aca="false">$AR$7*$J$2*$J$5*$N163</f>
        <v>#N/A</v>
      </c>
      <c r="AS163" s="70" t="e">
        <f aca="false">$AR$7*$J$3*$J$5*$O163</f>
        <v>#N/A</v>
      </c>
      <c r="AT163" s="70" t="e">
        <f aca="false">$AT$7*$J$2*$J$5*$N163</f>
        <v>#N/A</v>
      </c>
      <c r="AU163" s="70" t="e">
        <f aca="false">$AT$7*$J$3*$J$5*$O163</f>
        <v>#N/A</v>
      </c>
      <c r="AV163" s="131" t="e">
        <f aca="false">SUM(AF163:AG163,AL163:AM163,AP163:AQ163)</f>
        <v>#N/A</v>
      </c>
      <c r="AW163" s="158" t="e">
        <f aca="false">SUM(AF163:AM163,AP163:AU163)</f>
        <v>#N/A</v>
      </c>
      <c r="AX163" s="131" t="e">
        <f aca="false">SUM(AF163:AU163)</f>
        <v>#N/A</v>
      </c>
      <c r="AY163" s="70" t="e">
        <f aca="false">$AY$7*$J$2*$J$5*$S163</f>
        <v>#N/A</v>
      </c>
      <c r="AZ163" s="70" t="e">
        <f aca="false">$AY$7*$J$3*$J$5*$T163</f>
        <v>#N/A</v>
      </c>
      <c r="BA163" s="70" t="e">
        <f aca="false">$BA$7*$J$2*$J$5*$S163</f>
        <v>#N/A</v>
      </c>
      <c r="BB163" s="70" t="e">
        <f aca="false">$BA$7*$J$3*$J$5*$T163</f>
        <v>#N/A</v>
      </c>
      <c r="BC163" s="70" t="e">
        <f aca="false">$BC$7*$J$2*$J$5*$S163</f>
        <v>#N/A</v>
      </c>
      <c r="BD163" s="70" t="e">
        <f aca="false">$BC$7*$J$3*$J$5*$T163</f>
        <v>#N/A</v>
      </c>
      <c r="BE163" s="70" t="e">
        <f aca="false">$BE$7*$J$2*$J$5*$S163</f>
        <v>#N/A</v>
      </c>
      <c r="BF163" s="70" t="e">
        <f aca="false">$BE$7*$J$3*$J$5*$T163</f>
        <v>#N/A</v>
      </c>
      <c r="BG163" s="70" t="e">
        <f aca="false">$BG$7*$J$2*$J$5*$S163</f>
        <v>#N/A</v>
      </c>
      <c r="BH163" s="70" t="e">
        <f aca="false">$BG$7*$J$3*$J$5*$T163</f>
        <v>#N/A</v>
      </c>
      <c r="BI163" s="70" t="e">
        <f aca="false">$BI$7*$J$2*$J$5*$S163</f>
        <v>#N/A</v>
      </c>
      <c r="BJ163" s="70" t="e">
        <f aca="false">$BI$7*$J$3*$J$5*$T163</f>
        <v>#N/A</v>
      </c>
      <c r="BK163" s="70" t="e">
        <f aca="false">$BK$7*$J$2*$J$5*$S163</f>
        <v>#N/A</v>
      </c>
      <c r="BL163" s="70" t="e">
        <f aca="false">$BK$7*$J$3*$J$5*$T163</f>
        <v>#N/A</v>
      </c>
      <c r="BM163" s="70" t="e">
        <f aca="false">$BM$7*$J$2*$J$5*$S163</f>
        <v>#N/A</v>
      </c>
      <c r="BN163" s="70" t="e">
        <f aca="false">$BM$7*$J$3*$J$5*$T163</f>
        <v>#N/A</v>
      </c>
      <c r="BO163" s="70" t="e">
        <f aca="false">$BO$7*$J$2*$J$5*$S163</f>
        <v>#N/A</v>
      </c>
      <c r="BP163" s="70" t="e">
        <f aca="false">$BO$7*$J$3*$J$5*$T163</f>
        <v>#N/A</v>
      </c>
      <c r="BQ163" s="70" t="e">
        <f aca="false">$BQ$7*$J$2*$J$5*$S163</f>
        <v>#N/A</v>
      </c>
      <c r="BR163" s="70" t="e">
        <f aca="false">$BQ$7*$J$3*$J$5*$T163</f>
        <v>#N/A</v>
      </c>
      <c r="BS163" s="70" t="e">
        <f aca="false">$BS$7*$J$2*$J$5*$S163</f>
        <v>#N/A</v>
      </c>
      <c r="BT163" s="70" t="e">
        <f aca="false">$BS$7*$J$3*$J$5*$T163</f>
        <v>#N/A</v>
      </c>
      <c r="BU163" s="70" t="e">
        <f aca="false">$BU$7*$J$2*$J$5*$S163</f>
        <v>#N/A</v>
      </c>
      <c r="BV163" s="70" t="e">
        <f aca="false">$BU$7*$J$3*$J$5*$T163</f>
        <v>#N/A</v>
      </c>
      <c r="BW163" s="382" t="e">
        <f aca="false">SUM(AY163:BF163,BI163:BL163)</f>
        <v>#N/A</v>
      </c>
      <c r="BX163" s="383" t="e">
        <f aca="false">SUM(AY163:BF163,BI163:BL163,BS163:BV163)</f>
        <v>#N/A</v>
      </c>
      <c r="BY163" s="25" t="e">
        <f aca="false">SUM(AY163:BV163)</f>
        <v>#N/A</v>
      </c>
      <c r="BZ163" s="70" t="e">
        <f aca="false">$BZ$7*$J$2*$J$5*$N163</f>
        <v>#N/A</v>
      </c>
      <c r="CA163" s="70" t="e">
        <f aca="false">$BZ$7*$J$3*$J$5*$O163</f>
        <v>#N/A</v>
      </c>
      <c r="CB163" s="70" t="e">
        <f aca="false">$CB$7*$J$2*$J$5*$N163</f>
        <v>#N/A</v>
      </c>
      <c r="CC163" s="70" t="e">
        <f aca="false">$CB$7*$J$3*$J$5*$O163</f>
        <v>#N/A</v>
      </c>
      <c r="CD163" s="70" t="e">
        <f aca="false">$CD$7*$J$2*$J$5*$N163</f>
        <v>#N/A</v>
      </c>
      <c r="CE163" s="70" t="e">
        <f aca="false">$CD$7*$J$3*$J$5*$O163</f>
        <v>#N/A</v>
      </c>
      <c r="CF163" s="131" t="e">
        <f aca="false">SUM(BZ163:CA163)</f>
        <v>#N/A</v>
      </c>
      <c r="CG163" s="383" t="e">
        <f aca="false">SUM(BZ163:CC163)</f>
        <v>#N/A</v>
      </c>
      <c r="CH163" s="131" t="e">
        <f aca="false">SUM(BZ163:CE163)</f>
        <v>#N/A</v>
      </c>
      <c r="CI163" s="70" t="e">
        <f aca="false">$CI$7*$J$2*$J$5*$AB163</f>
        <v>#N/A</v>
      </c>
      <c r="CJ163" s="70" t="e">
        <f aca="false">$CI$7*$J$3*$J$5*$AC163</f>
        <v>#N/A</v>
      </c>
      <c r="CK163" s="70" t="e">
        <f aca="false">$CK$7*$J$2*$J$5*$AB163</f>
        <v>#N/A</v>
      </c>
      <c r="CL163" s="70" t="e">
        <f aca="false">$CK$7*$J$3*$J$5*$AC163</f>
        <v>#N/A</v>
      </c>
      <c r="CM163" s="70" t="e">
        <f aca="false">$CM$7*$J$2*$J$5*$AB163</f>
        <v>#N/A</v>
      </c>
      <c r="CN163" s="70" t="e">
        <f aca="false">$CM$7*$J$3*$J$5*$AC163</f>
        <v>#N/A</v>
      </c>
      <c r="CO163" s="70" t="e">
        <f aca="false">$CO$7*$J$2*$J$5*$AB163</f>
        <v>#N/A</v>
      </c>
      <c r="CP163" s="70" t="e">
        <f aca="false">$CO$7*$J$3*$J$5*$AC163</f>
        <v>#N/A</v>
      </c>
      <c r="CQ163" s="70" t="e">
        <f aca="false">$CQ$7*$J$2*$J$5*$AB163</f>
        <v>#N/A</v>
      </c>
      <c r="CR163" s="70" t="e">
        <f aca="false">$CQ$7*$J$3*$J$5*$AC163</f>
        <v>#N/A</v>
      </c>
      <c r="CS163" s="70" t="e">
        <f aca="false">$CS$7*$J$2*$J$5*$AB163</f>
        <v>#N/A</v>
      </c>
      <c r="CT163" s="70" t="e">
        <f aca="false">$CS$7*$J$3*$J$5*$AC163</f>
        <v>#N/A</v>
      </c>
      <c r="CU163" s="70" t="e">
        <f aca="false">$CU$7*$J$2*$J$5*$AB163</f>
        <v>#N/A</v>
      </c>
      <c r="CV163" s="70" t="e">
        <f aca="false">$CU$7*$J$3*$J$5*$AC163</f>
        <v>#N/A</v>
      </c>
      <c r="CW163" s="70" t="e">
        <f aca="false">$CW$7*$J$2*$J$5*$AB163</f>
        <v>#N/A</v>
      </c>
      <c r="CX163" s="70" t="e">
        <f aca="false">$CW$7*$J$3*$J$5*$AC163</f>
        <v>#N/A</v>
      </c>
      <c r="CY163" s="70" t="e">
        <f aca="false">$CY$7*$J$2*$J$5*$AB163</f>
        <v>#N/A</v>
      </c>
      <c r="CZ163" s="70" t="e">
        <f aca="false">$CY$7*$J$3*$J$5*$AC163</f>
        <v>#N/A</v>
      </c>
      <c r="DA163" s="70" t="e">
        <f aca="false">$DA$7*$J$2*$J$5*$AB163</f>
        <v>#N/A</v>
      </c>
      <c r="DB163" s="70" t="e">
        <f aca="false">$DA$7*$J$3*$J$5*$AC163</f>
        <v>#N/A</v>
      </c>
      <c r="DC163" s="70"/>
      <c r="DD163" s="70"/>
      <c r="DE163" s="70" t="e">
        <f aca="false">$DF$7*$J$2*$J$5*$AB163</f>
        <v>#N/A</v>
      </c>
      <c r="DF163" s="70" t="e">
        <f aca="false">$DF$7*$J$3*$J$5*$AC163</f>
        <v>#N/A</v>
      </c>
      <c r="DG163" s="70" t="e">
        <f aca="false">$DG$7*$J$2*$J$5*$AB163</f>
        <v>#N/A</v>
      </c>
      <c r="DH163" s="70" t="e">
        <f aca="false">$DG$7*$J$3*$J$5*$AC163</f>
        <v>#N/A</v>
      </c>
      <c r="DI163" s="70" t="e">
        <f aca="false">$DI$7*$J$2*$J$5*$AB163</f>
        <v>#N/A</v>
      </c>
      <c r="DJ163" s="70" t="e">
        <f aca="false">$DI$7*$J$3*$J$5*$AC163</f>
        <v>#N/A</v>
      </c>
      <c r="DK163" s="70" t="e">
        <f aca="false">$DK$7*$J$2*$J$5*$AB163</f>
        <v>#N/A</v>
      </c>
      <c r="DL163" s="70" t="e">
        <f aca="false">$DK$7*$J$3*$J$5*$AC163</f>
        <v>#N/A</v>
      </c>
      <c r="DM163" s="70" t="e">
        <f aca="false">$DM$7*$J$2*$J$5*$AB163</f>
        <v>#N/A</v>
      </c>
      <c r="DN163" s="70" t="e">
        <f aca="false">$DM$7*$J$3*$J$5*$AC163</f>
        <v>#N/A</v>
      </c>
      <c r="DO163" s="70" t="e">
        <f aca="false">$DO$7*$J$2*$J$5*$AB163</f>
        <v>#N/A</v>
      </c>
      <c r="DP163" s="70" t="e">
        <f aca="false">$DO$7*$J$3*$J$5*$AC163</f>
        <v>#N/A</v>
      </c>
      <c r="DQ163" s="70" t="e">
        <f aca="false">$DQ$7*$J$2*$J$5*$AB163</f>
        <v>#N/A</v>
      </c>
      <c r="DR163" s="70" t="e">
        <f aca="false">$DQ$7*$J$3*$J$5*$AC163</f>
        <v>#N/A</v>
      </c>
      <c r="DS163" s="131" t="e">
        <f aca="false">SUM(CI163:CR163,CW163:CX163,DG163:DH163)</f>
        <v>#N/A</v>
      </c>
      <c r="DT163" s="25" t="e">
        <f aca="false">SUM(CI163:CZ163,DC163:DL163)</f>
        <v>#N/A</v>
      </c>
      <c r="DU163" s="131" t="e">
        <f aca="false">SUM(CI163:DR163)</f>
        <v>#N/A</v>
      </c>
      <c r="DZ163" s="70" t="e">
        <f aca="false">$DZ$7*$J$2*$J$5*$AB163</f>
        <v>#N/A</v>
      </c>
      <c r="EA163" s="70" t="e">
        <f aca="false">$DZ$7*$J$3*$J$5*$AC163</f>
        <v>#N/A</v>
      </c>
      <c r="EB163" s="70" t="e">
        <f aca="false">$EB$7*$J$2*$J$5*$AB163</f>
        <v>#N/A</v>
      </c>
      <c r="EC163" s="70" t="e">
        <f aca="false">$EB$7*$J$3*$J$5*$AC163</f>
        <v>#N/A</v>
      </c>
      <c r="ED163" s="70" t="e">
        <f aca="false">$ED$7*$J$2*$J$5*$AB163</f>
        <v>#N/A</v>
      </c>
      <c r="EE163" s="70" t="e">
        <f aca="false">$ED$7*$J$3*$J$5*$AC163</f>
        <v>#N/A</v>
      </c>
      <c r="EF163" s="70" t="e">
        <f aca="false">$EF$7*$J$2*$J$5*$AB163</f>
        <v>#N/A</v>
      </c>
      <c r="EG163" s="70" t="e">
        <f aca="false">$EF$7*$J$3*$J$5*$AC163</f>
        <v>#N/A</v>
      </c>
      <c r="EH163" s="70" t="e">
        <f aca="false">$EH$7*$J$2*$J$5*$AB163</f>
        <v>#N/A</v>
      </c>
      <c r="EI163" s="70" t="e">
        <f aca="false">$EH$7*$J$3*$J$5*$AC163</f>
        <v>#N/A</v>
      </c>
      <c r="EJ163" s="70" t="e">
        <f aca="false">$EJ$7*$J$2*$J$5*$AB163</f>
        <v>#N/A</v>
      </c>
      <c r="EK163" s="70" t="e">
        <f aca="false">$EJ$7*$J$3*$J$5*$AC163</f>
        <v>#N/A</v>
      </c>
      <c r="EL163" s="70" t="e">
        <f aca="false">$EL$7*$J$2*$J$5*$AB163</f>
        <v>#N/A</v>
      </c>
      <c r="EM163" s="70" t="e">
        <f aca="false">$EL$7*$J$3*$J$5*$AC163</f>
        <v>#N/A</v>
      </c>
      <c r="EN163" s="131" t="e">
        <f aca="false">SUM(EB163:EC163)</f>
        <v>#N/A</v>
      </c>
      <c r="EO163" s="25" t="e">
        <f aca="false">SUM(EB163:EE163,EJ163:EM163)</f>
        <v>#N/A</v>
      </c>
      <c r="EP163" s="25" t="e">
        <f aca="false">SUM(DZ163:EM163)</f>
        <v>#N/A</v>
      </c>
    </row>
    <row r="164" customFormat="false" ht="11.25" hidden="false" customHeight="false" outlineLevel="0" collapsed="false">
      <c r="A164" s="51" t="e">
        <f aca="false">VLOOKUP($D164,Curves!$A$2:$I$1700,9)</f>
        <v>#N/A</v>
      </c>
      <c r="B164" s="83" t="e">
        <f aca="false">(1+($A164/2))^(-2*($D164-$A$1)/365.25)</f>
        <v>#N/A</v>
      </c>
      <c r="C164" s="83" t="n">
        <f aca="false">D165-D164</f>
        <v>31</v>
      </c>
      <c r="D164" s="374" t="n">
        <v>41640</v>
      </c>
      <c r="E164" s="375" t="e">
        <f aca="false">VLOOKUP($D164,Curves!$A$2:$H$1700,2)*$B164</f>
        <v>#N/A</v>
      </c>
      <c r="F164" s="51" t="e">
        <f aca="false">VLOOKUP($D164,Curves!$A$2:$H$1700,3)*$B164</f>
        <v>#N/A</v>
      </c>
      <c r="G164" s="51" t="e">
        <f aca="false">VLOOKUP($D164,Curves!$A$2:$H$1700,7)*$B164</f>
        <v>#N/A</v>
      </c>
      <c r="H164" s="51" t="e">
        <f aca="false">VLOOKUP($D164,Curves!$A$2:$H$1700,5)*$B164</f>
        <v>#N/A</v>
      </c>
      <c r="I164" s="51" t="e">
        <f aca="false">VLOOKUP($D164,Curves!$A$2:$H$1700,4)*$B164</f>
        <v>#N/A</v>
      </c>
      <c r="J164" s="376" t="e">
        <f aca="false">VLOOKUP($D164,Curves!$A$2:$H$1700,8)*$B164</f>
        <v>#N/A</v>
      </c>
      <c r="K164" s="51" t="e">
        <f aca="false">($E164+$I164)*$J$5+$J$4</f>
        <v>#N/A</v>
      </c>
      <c r="L164" s="377" t="e">
        <f aca="false">VLOOKUP($D164,Curves!$N$2:$T$2600,2)*$B164</f>
        <v>#N/A</v>
      </c>
      <c r="M164" s="241" t="e">
        <f aca="false">VLOOKUP($D164,Curves!$N$2:$T$2600,3)*$B164</f>
        <v>#N/A</v>
      </c>
      <c r="N164" s="378" t="e">
        <f aca="false">IF($K164&lt;$L164,1,0)</f>
        <v>#N/A</v>
      </c>
      <c r="O164" s="379" t="e">
        <f aca="false">IF($K164&lt;$M164,1,0)</f>
        <v>#N/A</v>
      </c>
      <c r="P164" s="375" t="e">
        <f aca="false">($E164+J164)*$J$5+$J$4</f>
        <v>#N/A</v>
      </c>
      <c r="Q164" s="377" t="e">
        <f aca="false">VLOOKUP($D164,Curves!$N$2:$T$2600,4)*$B164</f>
        <v>#N/A</v>
      </c>
      <c r="R164" s="241" t="e">
        <f aca="false">VLOOKUP($D164,Curves!$N$2:$T$2600,5)*$B164</f>
        <v>#N/A</v>
      </c>
      <c r="S164" s="378" t="e">
        <f aca="false">IF($P164&lt;$Q164,1,0)</f>
        <v>#N/A</v>
      </c>
      <c r="T164" s="379" t="e">
        <f aca="false">IF($P164&lt;$R164,1,0)</f>
        <v>#N/A</v>
      </c>
      <c r="U164" s="380" t="e">
        <f aca="false">($E164+G164)*$J$5+$J$4</f>
        <v>#N/A</v>
      </c>
      <c r="V164" s="380" t="e">
        <f aca="false">($E164+H164)*$J$5+$J$4</f>
        <v>#N/A</v>
      </c>
      <c r="W164" s="380" t="e">
        <f aca="false">($E164+I164)*$J$5+$J$4</f>
        <v>#N/A</v>
      </c>
      <c r="X164" s="269" t="e">
        <f aca="false">VLOOKUP($D164,[5]CurveFetch!$D$8:$S$13000,16,0)*$B164</f>
        <v>#N/A</v>
      </c>
      <c r="Y164" s="241" t="e">
        <f aca="false">VLOOKUP($D164,Curves!$N$2:$T$2600,7)*$B164</f>
        <v>#N/A</v>
      </c>
      <c r="Z164" s="381" t="e">
        <f aca="false">IF($U164&lt;$X164,1,0)</f>
        <v>#N/A</v>
      </c>
      <c r="AA164" s="378" t="e">
        <f aca="false">IF($U164&lt;$Y164,1,0)</f>
        <v>#N/A</v>
      </c>
      <c r="AB164" s="378" t="e">
        <f aca="false">IF($V164&lt;$X164,1,0)</f>
        <v>#N/A</v>
      </c>
      <c r="AC164" s="378" t="e">
        <f aca="false">IF($V164&lt;$X164,1,0)</f>
        <v>#N/A</v>
      </c>
      <c r="AD164" s="378" t="e">
        <f aca="false">IF($W164&lt;$X164,1,0)</f>
        <v>#N/A</v>
      </c>
      <c r="AE164" s="379" t="e">
        <f aca="false">IF($W164&lt;$Y164,1,0)</f>
        <v>#N/A</v>
      </c>
      <c r="AF164" s="70" t="e">
        <f aca="false">$AF$7*$J$2*$J$5*$N164</f>
        <v>#N/A</v>
      </c>
      <c r="AG164" s="70" t="e">
        <f aca="false">$AF$7*$J$2*$J$5*$O164</f>
        <v>#N/A</v>
      </c>
      <c r="AH164" s="70" t="e">
        <f aca="false">$AH$7*$J$2*$J$5*$N164</f>
        <v>#N/A</v>
      </c>
      <c r="AI164" s="70" t="e">
        <f aca="false">$AH$7*$J$2*$J$5*$O164</f>
        <v>#N/A</v>
      </c>
      <c r="AJ164" s="70" t="e">
        <f aca="false">$AJ$7*$J$2*$J$5*$N164</f>
        <v>#N/A</v>
      </c>
      <c r="AK164" s="70" t="e">
        <f aca="false">$AJ$7*$J$2*$J$5*$O164</f>
        <v>#N/A</v>
      </c>
      <c r="AL164" s="70" t="e">
        <f aca="false">$AL$7*$J$2*$J$5*$N164</f>
        <v>#N/A</v>
      </c>
      <c r="AM164" s="70" t="e">
        <f aca="false">$AL$7*$J$3*$J$5*$O164</f>
        <v>#N/A</v>
      </c>
      <c r="AN164" s="70" t="e">
        <f aca="false">$AN$7*$J$2*$J$5*$N164</f>
        <v>#N/A</v>
      </c>
      <c r="AO164" s="70" t="e">
        <f aca="false">$AN$7*$J$3*$J$5*$O164</f>
        <v>#N/A</v>
      </c>
      <c r="AP164" s="70" t="e">
        <f aca="false">$AP$7*$J$2*$J$5*$N164</f>
        <v>#N/A</v>
      </c>
      <c r="AQ164" s="70" t="e">
        <f aca="false">$AN$7*$J$3*$J$5*$O164</f>
        <v>#N/A</v>
      </c>
      <c r="AR164" s="70" t="e">
        <f aca="false">$AR$7*$J$2*$J$5*$N164</f>
        <v>#N/A</v>
      </c>
      <c r="AS164" s="70" t="e">
        <f aca="false">$AR$7*$J$3*$J$5*$O164</f>
        <v>#N/A</v>
      </c>
      <c r="AT164" s="70" t="e">
        <f aca="false">$AT$7*$J$2*$J$5*$N164</f>
        <v>#N/A</v>
      </c>
      <c r="AU164" s="70" t="e">
        <f aca="false">$AT$7*$J$3*$J$5*$O164</f>
        <v>#N/A</v>
      </c>
      <c r="AV164" s="131" t="e">
        <f aca="false">SUM(AF164:AG164,AL164:AM164,AP164:AQ164)</f>
        <v>#N/A</v>
      </c>
      <c r="AW164" s="158" t="e">
        <f aca="false">SUM(AF164:AM164,AP164:AU164)</f>
        <v>#N/A</v>
      </c>
      <c r="AX164" s="131" t="e">
        <f aca="false">SUM(AF164:AU164)</f>
        <v>#N/A</v>
      </c>
      <c r="AY164" s="70" t="e">
        <f aca="false">$AY$7*$J$2*$J$5*$S164</f>
        <v>#N/A</v>
      </c>
      <c r="AZ164" s="70" t="e">
        <f aca="false">$AY$7*$J$3*$J$5*$T164</f>
        <v>#N/A</v>
      </c>
      <c r="BA164" s="70" t="e">
        <f aca="false">$BA$7*$J$2*$J$5*$S164</f>
        <v>#N/A</v>
      </c>
      <c r="BB164" s="70" t="e">
        <f aca="false">$BA$7*$J$3*$J$5*$T164</f>
        <v>#N/A</v>
      </c>
      <c r="BC164" s="70" t="e">
        <f aca="false">$BC$7*$J$2*$J$5*$S164</f>
        <v>#N/A</v>
      </c>
      <c r="BD164" s="70" t="e">
        <f aca="false">$BC$7*$J$3*$J$5*$T164</f>
        <v>#N/A</v>
      </c>
      <c r="BE164" s="70" t="e">
        <f aca="false">$BE$7*$J$2*$J$5*$S164</f>
        <v>#N/A</v>
      </c>
      <c r="BF164" s="70" t="e">
        <f aca="false">$BE$7*$J$3*$J$5*$T164</f>
        <v>#N/A</v>
      </c>
      <c r="BG164" s="70" t="e">
        <f aca="false">$BG$7*$J$2*$J$5*$S164</f>
        <v>#N/A</v>
      </c>
      <c r="BH164" s="70" t="e">
        <f aca="false">$BG$7*$J$3*$J$5*$T164</f>
        <v>#N/A</v>
      </c>
      <c r="BI164" s="70" t="e">
        <f aca="false">$BI$7*$J$2*$J$5*$S164</f>
        <v>#N/A</v>
      </c>
      <c r="BJ164" s="70" t="e">
        <f aca="false">$BI$7*$J$3*$J$5*$T164</f>
        <v>#N/A</v>
      </c>
      <c r="BK164" s="70" t="e">
        <f aca="false">$BK$7*$J$2*$J$5*$S164</f>
        <v>#N/A</v>
      </c>
      <c r="BL164" s="70" t="e">
        <f aca="false">$BK$7*$J$3*$J$5*$T164</f>
        <v>#N/A</v>
      </c>
      <c r="BM164" s="70" t="e">
        <f aca="false">$BM$7*$J$2*$J$5*$S164</f>
        <v>#N/A</v>
      </c>
      <c r="BN164" s="70" t="e">
        <f aca="false">$BM$7*$J$3*$J$5*$T164</f>
        <v>#N/A</v>
      </c>
      <c r="BO164" s="70" t="e">
        <f aca="false">$BO$7*$J$2*$J$5*$S164</f>
        <v>#N/A</v>
      </c>
      <c r="BP164" s="70" t="e">
        <f aca="false">$BO$7*$J$3*$J$5*$T164</f>
        <v>#N/A</v>
      </c>
      <c r="BQ164" s="70" t="e">
        <f aca="false">$BQ$7*$J$2*$J$5*$S164</f>
        <v>#N/A</v>
      </c>
      <c r="BR164" s="70" t="e">
        <f aca="false">$BQ$7*$J$3*$J$5*$T164</f>
        <v>#N/A</v>
      </c>
      <c r="BS164" s="70" t="e">
        <f aca="false">$BS$7*$J$2*$J$5*$S164</f>
        <v>#N/A</v>
      </c>
      <c r="BT164" s="70" t="e">
        <f aca="false">$BS$7*$J$3*$J$5*$T164</f>
        <v>#N/A</v>
      </c>
      <c r="BU164" s="70" t="e">
        <f aca="false">$BU$7*$J$2*$J$5*$S164</f>
        <v>#N/A</v>
      </c>
      <c r="BV164" s="70" t="e">
        <f aca="false">$BU$7*$J$3*$J$5*$T164</f>
        <v>#N/A</v>
      </c>
      <c r="BW164" s="382" t="e">
        <f aca="false">SUM(AY164:BF164,BI164:BL164)</f>
        <v>#N/A</v>
      </c>
      <c r="BX164" s="383" t="e">
        <f aca="false">SUM(AY164:BF164,BI164:BL164,BS164:BV164)</f>
        <v>#N/A</v>
      </c>
      <c r="BY164" s="25" t="e">
        <f aca="false">SUM(AY164:BV164)</f>
        <v>#N/A</v>
      </c>
      <c r="BZ164" s="70" t="e">
        <f aca="false">$BZ$7*$J$2*$J$5*$N164</f>
        <v>#N/A</v>
      </c>
      <c r="CA164" s="70" t="e">
        <f aca="false">$BZ$7*$J$3*$J$5*$O164</f>
        <v>#N/A</v>
      </c>
      <c r="CB164" s="70" t="e">
        <f aca="false">$CB$7*$J$2*$J$5*$N164</f>
        <v>#N/A</v>
      </c>
      <c r="CC164" s="70" t="e">
        <f aca="false">$CB$7*$J$3*$J$5*$O164</f>
        <v>#N/A</v>
      </c>
      <c r="CD164" s="70" t="e">
        <f aca="false">$CD$7*$J$2*$J$5*$N164</f>
        <v>#N/A</v>
      </c>
      <c r="CE164" s="70" t="e">
        <f aca="false">$CD$7*$J$3*$J$5*$O164</f>
        <v>#N/A</v>
      </c>
      <c r="CF164" s="131" t="e">
        <f aca="false">SUM(BZ164:CA164)</f>
        <v>#N/A</v>
      </c>
      <c r="CG164" s="383" t="e">
        <f aca="false">SUM(BZ164:CC164)</f>
        <v>#N/A</v>
      </c>
      <c r="CH164" s="131" t="e">
        <f aca="false">SUM(BZ164:CE164)</f>
        <v>#N/A</v>
      </c>
      <c r="CI164" s="70" t="e">
        <f aca="false">$CI$7*$J$2*$J$5*$AB164</f>
        <v>#N/A</v>
      </c>
      <c r="CJ164" s="70" t="e">
        <f aca="false">$CI$7*$J$3*$J$5*$AC164</f>
        <v>#N/A</v>
      </c>
      <c r="CK164" s="70" t="e">
        <f aca="false">$CK$7*$J$2*$J$5*$AB164</f>
        <v>#N/A</v>
      </c>
      <c r="CL164" s="70" t="e">
        <f aca="false">$CK$7*$J$3*$J$5*$AC164</f>
        <v>#N/A</v>
      </c>
      <c r="CM164" s="70" t="e">
        <f aca="false">$CM$7*$J$2*$J$5*$AB164</f>
        <v>#N/A</v>
      </c>
      <c r="CN164" s="70" t="e">
        <f aca="false">$CM$7*$J$3*$J$5*$AC164</f>
        <v>#N/A</v>
      </c>
      <c r="CO164" s="70" t="e">
        <f aca="false">$CO$7*$J$2*$J$5*$AB164</f>
        <v>#N/A</v>
      </c>
      <c r="CP164" s="70" t="e">
        <f aca="false">$CO$7*$J$3*$J$5*$AC164</f>
        <v>#N/A</v>
      </c>
      <c r="CQ164" s="70" t="e">
        <f aca="false">$CQ$7*$J$2*$J$5*$AB164</f>
        <v>#N/A</v>
      </c>
      <c r="CR164" s="70" t="e">
        <f aca="false">$CQ$7*$J$3*$J$5*$AC164</f>
        <v>#N/A</v>
      </c>
      <c r="CS164" s="70" t="e">
        <f aca="false">$CS$7*$J$2*$J$5*$AB164</f>
        <v>#N/A</v>
      </c>
      <c r="CT164" s="70" t="e">
        <f aca="false">$CS$7*$J$3*$J$5*$AC164</f>
        <v>#N/A</v>
      </c>
      <c r="CU164" s="70" t="e">
        <f aca="false">$CU$7*$J$2*$J$5*$AB164</f>
        <v>#N/A</v>
      </c>
      <c r="CV164" s="70" t="e">
        <f aca="false">$CU$7*$J$3*$J$5*$AC164</f>
        <v>#N/A</v>
      </c>
      <c r="CW164" s="70" t="e">
        <f aca="false">$CW$7*$J$2*$J$5*$AB164</f>
        <v>#N/A</v>
      </c>
      <c r="CX164" s="70" t="e">
        <f aca="false">$CW$7*$J$3*$J$5*$AC164</f>
        <v>#N/A</v>
      </c>
      <c r="CY164" s="70" t="e">
        <f aca="false">$CY$7*$J$2*$J$5*$AB164</f>
        <v>#N/A</v>
      </c>
      <c r="CZ164" s="70" t="e">
        <f aca="false">$CY$7*$J$3*$J$5*$AC164</f>
        <v>#N/A</v>
      </c>
      <c r="DA164" s="70" t="e">
        <f aca="false">$DA$7*$J$2*$J$5*$AB164</f>
        <v>#N/A</v>
      </c>
      <c r="DB164" s="70" t="e">
        <f aca="false">$DA$7*$J$3*$J$5*$AC164</f>
        <v>#N/A</v>
      </c>
      <c r="DC164" s="70"/>
      <c r="DD164" s="70"/>
      <c r="DE164" s="70" t="e">
        <f aca="false">$DF$7*$J$2*$J$5*$AB164</f>
        <v>#N/A</v>
      </c>
      <c r="DF164" s="70" t="e">
        <f aca="false">$DF$7*$J$3*$J$5*$AC164</f>
        <v>#N/A</v>
      </c>
      <c r="DG164" s="70" t="e">
        <f aca="false">$DG$7*$J$2*$J$5*$AB164</f>
        <v>#N/A</v>
      </c>
      <c r="DH164" s="70" t="e">
        <f aca="false">$DG$7*$J$3*$J$5*$AC164</f>
        <v>#N/A</v>
      </c>
      <c r="DI164" s="70" t="e">
        <f aca="false">$DI$7*$J$2*$J$5*$AB164</f>
        <v>#N/A</v>
      </c>
      <c r="DJ164" s="70" t="e">
        <f aca="false">$DI$7*$J$3*$J$5*$AC164</f>
        <v>#N/A</v>
      </c>
      <c r="DK164" s="70" t="e">
        <f aca="false">$DK$7*$J$2*$J$5*$AB164</f>
        <v>#N/A</v>
      </c>
      <c r="DL164" s="70" t="e">
        <f aca="false">$DK$7*$J$3*$J$5*$AC164</f>
        <v>#N/A</v>
      </c>
      <c r="DM164" s="70" t="e">
        <f aca="false">$DM$7*$J$2*$J$5*$AB164</f>
        <v>#N/A</v>
      </c>
      <c r="DN164" s="70" t="e">
        <f aca="false">$DM$7*$J$3*$J$5*$AC164</f>
        <v>#N/A</v>
      </c>
      <c r="DO164" s="70" t="e">
        <f aca="false">$DO$7*$J$2*$J$5*$AB164</f>
        <v>#N/A</v>
      </c>
      <c r="DP164" s="70" t="e">
        <f aca="false">$DO$7*$J$3*$J$5*$AC164</f>
        <v>#N/A</v>
      </c>
      <c r="DQ164" s="70" t="e">
        <f aca="false">$DQ$7*$J$2*$J$5*$AB164</f>
        <v>#N/A</v>
      </c>
      <c r="DR164" s="70" t="e">
        <f aca="false">$DQ$7*$J$3*$J$5*$AC164</f>
        <v>#N/A</v>
      </c>
      <c r="DS164" s="131" t="e">
        <f aca="false">SUM(CI164:CR164,CW164:CX164,DG164:DH164)</f>
        <v>#N/A</v>
      </c>
      <c r="DT164" s="25" t="e">
        <f aca="false">SUM(CI164:CZ164,DC164:DL164)</f>
        <v>#N/A</v>
      </c>
      <c r="DU164" s="131" t="e">
        <f aca="false">SUM(CI164:DR164)</f>
        <v>#N/A</v>
      </c>
      <c r="DZ164" s="70" t="e">
        <f aca="false">$DZ$7*$J$2*$J$5*$AB164</f>
        <v>#N/A</v>
      </c>
      <c r="EA164" s="70" t="e">
        <f aca="false">$DZ$7*$J$3*$J$5*$AC164</f>
        <v>#N/A</v>
      </c>
      <c r="EB164" s="70" t="e">
        <f aca="false">$EB$7*$J$2*$J$5*$AB164</f>
        <v>#N/A</v>
      </c>
      <c r="EC164" s="70" t="e">
        <f aca="false">$EB$7*$J$3*$J$5*$AC164</f>
        <v>#N/A</v>
      </c>
      <c r="ED164" s="70" t="e">
        <f aca="false">$ED$7*$J$2*$J$5*$AB164</f>
        <v>#N/A</v>
      </c>
      <c r="EE164" s="70" t="e">
        <f aca="false">$ED$7*$J$3*$J$5*$AC164</f>
        <v>#N/A</v>
      </c>
      <c r="EF164" s="70" t="e">
        <f aca="false">$EF$7*$J$2*$J$5*$AB164</f>
        <v>#N/A</v>
      </c>
      <c r="EG164" s="70" t="e">
        <f aca="false">$EF$7*$J$3*$J$5*$AC164</f>
        <v>#N/A</v>
      </c>
      <c r="EH164" s="70" t="e">
        <f aca="false">$EH$7*$J$2*$J$5*$AB164</f>
        <v>#N/A</v>
      </c>
      <c r="EI164" s="70" t="e">
        <f aca="false">$EH$7*$J$3*$J$5*$AC164</f>
        <v>#N/A</v>
      </c>
      <c r="EJ164" s="70" t="e">
        <f aca="false">$EJ$7*$J$2*$J$5*$AB164</f>
        <v>#N/A</v>
      </c>
      <c r="EK164" s="70" t="e">
        <f aca="false">$EJ$7*$J$3*$J$5*$AC164</f>
        <v>#N/A</v>
      </c>
      <c r="EL164" s="70" t="e">
        <f aca="false">$EL$7*$J$2*$J$5*$AB164</f>
        <v>#N/A</v>
      </c>
      <c r="EM164" s="70" t="e">
        <f aca="false">$EL$7*$J$3*$J$5*$AC164</f>
        <v>#N/A</v>
      </c>
      <c r="EN164" s="131" t="e">
        <f aca="false">SUM(EB164:EC164)</f>
        <v>#N/A</v>
      </c>
      <c r="EO164" s="25" t="e">
        <f aca="false">SUM(EB164:EE164,EJ164:EM164)</f>
        <v>#N/A</v>
      </c>
      <c r="EP164" s="25" t="e">
        <f aca="false">SUM(DZ164:EM164)</f>
        <v>#N/A</v>
      </c>
    </row>
    <row r="165" customFormat="false" ht="11.25" hidden="false" customHeight="false" outlineLevel="0" collapsed="false">
      <c r="A165" s="51" t="e">
        <f aca="false">VLOOKUP($D165,Curves!$A$2:$I$1700,9)</f>
        <v>#N/A</v>
      </c>
      <c r="B165" s="83" t="e">
        <f aca="false">(1+($A165/2))^(-2*($D165-$A$1)/365.25)</f>
        <v>#N/A</v>
      </c>
      <c r="C165" s="83" t="n">
        <f aca="false">D166-D165</f>
        <v>28</v>
      </c>
      <c r="D165" s="374" t="n">
        <v>41671</v>
      </c>
      <c r="E165" s="375" t="e">
        <f aca="false">VLOOKUP($D165,Curves!$A$2:$H$1700,2)*$B165</f>
        <v>#N/A</v>
      </c>
      <c r="F165" s="51" t="e">
        <f aca="false">VLOOKUP($D165,Curves!$A$2:$H$1700,3)*$B165</f>
        <v>#N/A</v>
      </c>
      <c r="G165" s="51" t="e">
        <f aca="false">VLOOKUP($D165,Curves!$A$2:$H$1700,7)*$B165</f>
        <v>#N/A</v>
      </c>
      <c r="H165" s="51" t="e">
        <f aca="false">VLOOKUP($D165,Curves!$A$2:$H$1700,5)*$B165</f>
        <v>#N/A</v>
      </c>
      <c r="I165" s="51" t="e">
        <f aca="false">VLOOKUP($D165,Curves!$A$2:$H$1700,4)*$B165</f>
        <v>#N/A</v>
      </c>
      <c r="J165" s="376" t="e">
        <f aca="false">VLOOKUP($D165,Curves!$A$2:$H$1700,8)*$B165</f>
        <v>#N/A</v>
      </c>
      <c r="K165" s="51" t="e">
        <f aca="false">($E165+$I165)*$J$5+$J$4</f>
        <v>#N/A</v>
      </c>
      <c r="L165" s="377" t="e">
        <f aca="false">VLOOKUP($D165,Curves!$N$2:$T$2600,2)*$B165</f>
        <v>#N/A</v>
      </c>
      <c r="M165" s="241" t="e">
        <f aca="false">VLOOKUP($D165,Curves!$N$2:$T$2600,3)*$B165</f>
        <v>#N/A</v>
      </c>
      <c r="N165" s="378" t="e">
        <f aca="false">IF($K165&lt;$L165,1,0)</f>
        <v>#N/A</v>
      </c>
      <c r="O165" s="379" t="e">
        <f aca="false">IF($K165&lt;$M165,1,0)</f>
        <v>#N/A</v>
      </c>
      <c r="P165" s="375" t="e">
        <f aca="false">($E165+J165)*$J$5+$J$4</f>
        <v>#N/A</v>
      </c>
      <c r="Q165" s="377" t="e">
        <f aca="false">VLOOKUP($D165,Curves!$N$2:$T$2600,4)*$B165</f>
        <v>#N/A</v>
      </c>
      <c r="R165" s="241" t="e">
        <f aca="false">VLOOKUP($D165,Curves!$N$2:$T$2600,5)*$B165</f>
        <v>#N/A</v>
      </c>
      <c r="S165" s="378" t="e">
        <f aca="false">IF($P165&lt;$Q165,1,0)</f>
        <v>#N/A</v>
      </c>
      <c r="T165" s="379" t="e">
        <f aca="false">IF($P165&lt;$R165,1,0)</f>
        <v>#N/A</v>
      </c>
      <c r="U165" s="380" t="e">
        <f aca="false">($E165+G165)*$J$5+$J$4</f>
        <v>#N/A</v>
      </c>
      <c r="V165" s="380" t="e">
        <f aca="false">($E165+H165)*$J$5+$J$4</f>
        <v>#N/A</v>
      </c>
      <c r="W165" s="380" t="e">
        <f aca="false">($E165+I165)*$J$5+$J$4</f>
        <v>#N/A</v>
      </c>
      <c r="X165" s="269" t="e">
        <f aca="false">VLOOKUP($D165,[5]CurveFetch!$D$8:$S$13000,16,0)*$B165</f>
        <v>#N/A</v>
      </c>
      <c r="Y165" s="241" t="e">
        <f aca="false">VLOOKUP($D165,Curves!$N$2:$T$2600,7)*$B165</f>
        <v>#N/A</v>
      </c>
      <c r="Z165" s="381" t="e">
        <f aca="false">IF($U165&lt;$X165,1,0)</f>
        <v>#N/A</v>
      </c>
      <c r="AA165" s="378" t="e">
        <f aca="false">IF($U165&lt;$Y165,1,0)</f>
        <v>#N/A</v>
      </c>
      <c r="AB165" s="378" t="e">
        <f aca="false">IF($V165&lt;$X165,1,0)</f>
        <v>#N/A</v>
      </c>
      <c r="AC165" s="378" t="e">
        <f aca="false">IF($V165&lt;$X165,1,0)</f>
        <v>#N/A</v>
      </c>
      <c r="AD165" s="378" t="e">
        <f aca="false">IF($W165&lt;$X165,1,0)</f>
        <v>#N/A</v>
      </c>
      <c r="AE165" s="379" t="e">
        <f aca="false">IF($W165&lt;$Y165,1,0)</f>
        <v>#N/A</v>
      </c>
      <c r="AF165" s="70" t="e">
        <f aca="false">$AF$7*$J$2*$J$5*$N165</f>
        <v>#N/A</v>
      </c>
      <c r="AG165" s="70" t="e">
        <f aca="false">$AF$7*$J$2*$J$5*$O165</f>
        <v>#N/A</v>
      </c>
      <c r="AH165" s="70" t="e">
        <f aca="false">$AH$7*$J$2*$J$5*$N165</f>
        <v>#N/A</v>
      </c>
      <c r="AI165" s="70" t="e">
        <f aca="false">$AH$7*$J$2*$J$5*$O165</f>
        <v>#N/A</v>
      </c>
      <c r="AJ165" s="70" t="e">
        <f aca="false">$AJ$7*$J$2*$J$5*$N165</f>
        <v>#N/A</v>
      </c>
      <c r="AK165" s="70" t="e">
        <f aca="false">$AJ$7*$J$2*$J$5*$O165</f>
        <v>#N/A</v>
      </c>
      <c r="AL165" s="70" t="e">
        <f aca="false">$AL$7*$J$2*$J$5*$N165</f>
        <v>#N/A</v>
      </c>
      <c r="AM165" s="70" t="e">
        <f aca="false">$AL$7*$J$3*$J$5*$O165</f>
        <v>#N/A</v>
      </c>
      <c r="AN165" s="70" t="e">
        <f aca="false">$AN$7*$J$2*$J$5*$N165</f>
        <v>#N/A</v>
      </c>
      <c r="AO165" s="70" t="e">
        <f aca="false">$AN$7*$J$3*$J$5*$O165</f>
        <v>#N/A</v>
      </c>
      <c r="AP165" s="70" t="e">
        <f aca="false">$AP$7*$J$2*$J$5*$N165</f>
        <v>#N/A</v>
      </c>
      <c r="AQ165" s="70" t="e">
        <f aca="false">$AN$7*$J$3*$J$5*$O165</f>
        <v>#N/A</v>
      </c>
      <c r="AR165" s="70" t="e">
        <f aca="false">$AR$7*$J$2*$J$5*$N165</f>
        <v>#N/A</v>
      </c>
      <c r="AS165" s="70" t="e">
        <f aca="false">$AR$7*$J$3*$J$5*$O165</f>
        <v>#N/A</v>
      </c>
      <c r="AT165" s="70" t="e">
        <f aca="false">$AT$7*$J$2*$J$5*$N165</f>
        <v>#N/A</v>
      </c>
      <c r="AU165" s="70" t="e">
        <f aca="false">$AT$7*$J$3*$J$5*$O165</f>
        <v>#N/A</v>
      </c>
      <c r="AV165" s="131" t="e">
        <f aca="false">SUM(AF165:AG165,AL165:AM165,AP165:AQ165)</f>
        <v>#N/A</v>
      </c>
      <c r="AW165" s="158" t="e">
        <f aca="false">SUM(AF165:AM165,AP165:AU165)</f>
        <v>#N/A</v>
      </c>
      <c r="AX165" s="131" t="e">
        <f aca="false">SUM(AF165:AU165)</f>
        <v>#N/A</v>
      </c>
      <c r="AY165" s="70" t="e">
        <f aca="false">$AY$7*$J$2*$J$5*$S165</f>
        <v>#N/A</v>
      </c>
      <c r="AZ165" s="70" t="e">
        <f aca="false">$AY$7*$J$3*$J$5*$T165</f>
        <v>#N/A</v>
      </c>
      <c r="BA165" s="70" t="e">
        <f aca="false">$BA$7*$J$2*$J$5*$S165</f>
        <v>#N/A</v>
      </c>
      <c r="BB165" s="70" t="e">
        <f aca="false">$BA$7*$J$3*$J$5*$T165</f>
        <v>#N/A</v>
      </c>
      <c r="BC165" s="70" t="e">
        <f aca="false">$BC$7*$J$2*$J$5*$S165</f>
        <v>#N/A</v>
      </c>
      <c r="BD165" s="70" t="e">
        <f aca="false">$BC$7*$J$3*$J$5*$T165</f>
        <v>#N/A</v>
      </c>
      <c r="BE165" s="70" t="e">
        <f aca="false">$BE$7*$J$2*$J$5*$S165</f>
        <v>#N/A</v>
      </c>
      <c r="BF165" s="70" t="e">
        <f aca="false">$BE$7*$J$3*$J$5*$T165</f>
        <v>#N/A</v>
      </c>
      <c r="BG165" s="70" t="e">
        <f aca="false">$BG$7*$J$2*$J$5*$S165</f>
        <v>#N/A</v>
      </c>
      <c r="BH165" s="70" t="e">
        <f aca="false">$BG$7*$J$3*$J$5*$T165</f>
        <v>#N/A</v>
      </c>
      <c r="BI165" s="70" t="e">
        <f aca="false">$BI$7*$J$2*$J$5*$S165</f>
        <v>#N/A</v>
      </c>
      <c r="BJ165" s="70" t="e">
        <f aca="false">$BI$7*$J$3*$J$5*$T165</f>
        <v>#N/A</v>
      </c>
      <c r="BK165" s="70" t="e">
        <f aca="false">$BK$7*$J$2*$J$5*$S165</f>
        <v>#N/A</v>
      </c>
      <c r="BL165" s="70" t="e">
        <f aca="false">$BK$7*$J$3*$J$5*$T165</f>
        <v>#N/A</v>
      </c>
      <c r="BM165" s="70" t="e">
        <f aca="false">$BM$7*$J$2*$J$5*$S165</f>
        <v>#N/A</v>
      </c>
      <c r="BN165" s="70" t="e">
        <f aca="false">$BM$7*$J$3*$J$5*$T165</f>
        <v>#N/A</v>
      </c>
      <c r="BO165" s="70" t="e">
        <f aca="false">$BO$7*$J$2*$J$5*$S165</f>
        <v>#N/A</v>
      </c>
      <c r="BP165" s="70" t="e">
        <f aca="false">$BO$7*$J$3*$J$5*$T165</f>
        <v>#N/A</v>
      </c>
      <c r="BQ165" s="70" t="e">
        <f aca="false">$BQ$7*$J$2*$J$5*$S165</f>
        <v>#N/A</v>
      </c>
      <c r="BR165" s="70" t="e">
        <f aca="false">$BQ$7*$J$3*$J$5*$T165</f>
        <v>#N/A</v>
      </c>
      <c r="BS165" s="70" t="e">
        <f aca="false">$BS$7*$J$2*$J$5*$S165</f>
        <v>#N/A</v>
      </c>
      <c r="BT165" s="70" t="e">
        <f aca="false">$BS$7*$J$3*$J$5*$T165</f>
        <v>#N/A</v>
      </c>
      <c r="BU165" s="70" t="e">
        <f aca="false">$BU$7*$J$2*$J$5*$S165</f>
        <v>#N/A</v>
      </c>
      <c r="BV165" s="70" t="e">
        <f aca="false">$BU$7*$J$3*$J$5*$T165</f>
        <v>#N/A</v>
      </c>
      <c r="BW165" s="382" t="e">
        <f aca="false">SUM(AY165:BF165,BI165:BL165)</f>
        <v>#N/A</v>
      </c>
      <c r="BX165" s="383" t="e">
        <f aca="false">SUM(AY165:BF165,BI165:BL165,BS165:BV165)</f>
        <v>#N/A</v>
      </c>
      <c r="BY165" s="25" t="e">
        <f aca="false">SUM(AY165:BV165)</f>
        <v>#N/A</v>
      </c>
      <c r="BZ165" s="70" t="e">
        <f aca="false">$BZ$7*$J$2*$J$5*$N165</f>
        <v>#N/A</v>
      </c>
      <c r="CA165" s="70" t="e">
        <f aca="false">$BZ$7*$J$3*$J$5*$O165</f>
        <v>#N/A</v>
      </c>
      <c r="CB165" s="70" t="e">
        <f aca="false">$CB$7*$J$2*$J$5*$N165</f>
        <v>#N/A</v>
      </c>
      <c r="CC165" s="70" t="e">
        <f aca="false">$CB$7*$J$3*$J$5*$O165</f>
        <v>#N/A</v>
      </c>
      <c r="CD165" s="70" t="e">
        <f aca="false">$CD$7*$J$2*$J$5*$N165</f>
        <v>#N/A</v>
      </c>
      <c r="CE165" s="70" t="e">
        <f aca="false">$CD$7*$J$3*$J$5*$O165</f>
        <v>#N/A</v>
      </c>
      <c r="CF165" s="131" t="e">
        <f aca="false">SUM(BZ165:CA165)</f>
        <v>#N/A</v>
      </c>
      <c r="CG165" s="383" t="e">
        <f aca="false">SUM(BZ165:CC165)</f>
        <v>#N/A</v>
      </c>
      <c r="CH165" s="131" t="e">
        <f aca="false">SUM(BZ165:CE165)</f>
        <v>#N/A</v>
      </c>
      <c r="CI165" s="70" t="e">
        <f aca="false">$CI$7*$J$2*$J$5*$AB165</f>
        <v>#N/A</v>
      </c>
      <c r="CJ165" s="70" t="e">
        <f aca="false">$CI$7*$J$3*$J$5*$AC165</f>
        <v>#N/A</v>
      </c>
      <c r="CK165" s="70" t="e">
        <f aca="false">$CK$7*$J$2*$J$5*$AB165</f>
        <v>#N/A</v>
      </c>
      <c r="CL165" s="70" t="e">
        <f aca="false">$CK$7*$J$3*$J$5*$AC165</f>
        <v>#N/A</v>
      </c>
      <c r="CM165" s="70" t="e">
        <f aca="false">$CM$7*$J$2*$J$5*$AB165</f>
        <v>#N/A</v>
      </c>
      <c r="CN165" s="70" t="e">
        <f aca="false">$CM$7*$J$3*$J$5*$AC165</f>
        <v>#N/A</v>
      </c>
      <c r="CO165" s="70" t="e">
        <f aca="false">$CO$7*$J$2*$J$5*$AB165</f>
        <v>#N/A</v>
      </c>
      <c r="CP165" s="70" t="e">
        <f aca="false">$CO$7*$J$3*$J$5*$AC165</f>
        <v>#N/A</v>
      </c>
      <c r="CQ165" s="70" t="e">
        <f aca="false">$CQ$7*$J$2*$J$5*$AB165</f>
        <v>#N/A</v>
      </c>
      <c r="CR165" s="70" t="e">
        <f aca="false">$CQ$7*$J$3*$J$5*$AC165</f>
        <v>#N/A</v>
      </c>
      <c r="CS165" s="70" t="e">
        <f aca="false">$CS$7*$J$2*$J$5*$AB165</f>
        <v>#N/A</v>
      </c>
      <c r="CT165" s="70" t="e">
        <f aca="false">$CS$7*$J$3*$J$5*$AC165</f>
        <v>#N/A</v>
      </c>
      <c r="CU165" s="70" t="e">
        <f aca="false">$CU$7*$J$2*$J$5*$AB165</f>
        <v>#N/A</v>
      </c>
      <c r="CV165" s="70" t="e">
        <f aca="false">$CU$7*$J$3*$J$5*$AC165</f>
        <v>#N/A</v>
      </c>
      <c r="CW165" s="70" t="e">
        <f aca="false">$CW$7*$J$2*$J$5*$AB165</f>
        <v>#N/A</v>
      </c>
      <c r="CX165" s="70" t="e">
        <f aca="false">$CW$7*$J$3*$J$5*$AC165</f>
        <v>#N/A</v>
      </c>
      <c r="CY165" s="70" t="e">
        <f aca="false">$CY$7*$J$2*$J$5*$AB165</f>
        <v>#N/A</v>
      </c>
      <c r="CZ165" s="70" t="e">
        <f aca="false">$CY$7*$J$3*$J$5*$AC165</f>
        <v>#N/A</v>
      </c>
      <c r="DA165" s="70" t="e">
        <f aca="false">$DA$7*$J$2*$J$5*$AB165</f>
        <v>#N/A</v>
      </c>
      <c r="DB165" s="70" t="e">
        <f aca="false">$DA$7*$J$3*$J$5*$AC165</f>
        <v>#N/A</v>
      </c>
      <c r="DC165" s="70"/>
      <c r="DD165" s="70"/>
      <c r="DE165" s="70" t="e">
        <f aca="false">$DF$7*$J$2*$J$5*$AB165</f>
        <v>#N/A</v>
      </c>
      <c r="DF165" s="70" t="e">
        <f aca="false">$DF$7*$J$3*$J$5*$AC165</f>
        <v>#N/A</v>
      </c>
      <c r="DG165" s="70" t="e">
        <f aca="false">$DG$7*$J$2*$J$5*$AB165</f>
        <v>#N/A</v>
      </c>
      <c r="DH165" s="70" t="e">
        <f aca="false">$DG$7*$J$3*$J$5*$AC165</f>
        <v>#N/A</v>
      </c>
      <c r="DI165" s="70" t="e">
        <f aca="false">$DI$7*$J$2*$J$5*$AB165</f>
        <v>#N/A</v>
      </c>
      <c r="DJ165" s="70" t="e">
        <f aca="false">$DI$7*$J$3*$J$5*$AC165</f>
        <v>#N/A</v>
      </c>
      <c r="DK165" s="70" t="e">
        <f aca="false">$DK$7*$J$2*$J$5*$AB165</f>
        <v>#N/A</v>
      </c>
      <c r="DL165" s="70" t="e">
        <f aca="false">$DK$7*$J$3*$J$5*$AC165</f>
        <v>#N/A</v>
      </c>
      <c r="DM165" s="70" t="e">
        <f aca="false">$DM$7*$J$2*$J$5*$AB165</f>
        <v>#N/A</v>
      </c>
      <c r="DN165" s="70" t="e">
        <f aca="false">$DM$7*$J$3*$J$5*$AC165</f>
        <v>#N/A</v>
      </c>
      <c r="DO165" s="70" t="e">
        <f aca="false">$DO$7*$J$2*$J$5*$AB165</f>
        <v>#N/A</v>
      </c>
      <c r="DP165" s="70" t="e">
        <f aca="false">$DO$7*$J$3*$J$5*$AC165</f>
        <v>#N/A</v>
      </c>
      <c r="DQ165" s="70" t="e">
        <f aca="false">$DQ$7*$J$2*$J$5*$AB165</f>
        <v>#N/A</v>
      </c>
      <c r="DR165" s="70" t="e">
        <f aca="false">$DQ$7*$J$3*$J$5*$AC165</f>
        <v>#N/A</v>
      </c>
      <c r="DS165" s="131" t="e">
        <f aca="false">SUM(CI165:CR165,CW165:CX165,DG165:DH165)</f>
        <v>#N/A</v>
      </c>
      <c r="DT165" s="25" t="e">
        <f aca="false">SUM(CI165:CZ165,DC165:DL165)</f>
        <v>#N/A</v>
      </c>
      <c r="DU165" s="131" t="e">
        <f aca="false">SUM(CI165:DR165)</f>
        <v>#N/A</v>
      </c>
      <c r="DZ165" s="70" t="e">
        <f aca="false">$DZ$7*$J$2*$J$5*$AB165</f>
        <v>#N/A</v>
      </c>
      <c r="EA165" s="70" t="e">
        <f aca="false">$DZ$7*$J$3*$J$5*$AC165</f>
        <v>#N/A</v>
      </c>
      <c r="EB165" s="70" t="e">
        <f aca="false">$EB$7*$J$2*$J$5*$AB165</f>
        <v>#N/A</v>
      </c>
      <c r="EC165" s="70" t="e">
        <f aca="false">$EB$7*$J$3*$J$5*$AC165</f>
        <v>#N/A</v>
      </c>
      <c r="ED165" s="70" t="e">
        <f aca="false">$ED$7*$J$2*$J$5*$AB165</f>
        <v>#N/A</v>
      </c>
      <c r="EE165" s="70" t="e">
        <f aca="false">$ED$7*$J$3*$J$5*$AC165</f>
        <v>#N/A</v>
      </c>
      <c r="EF165" s="70" t="e">
        <f aca="false">$EF$7*$J$2*$J$5*$AB165</f>
        <v>#N/A</v>
      </c>
      <c r="EG165" s="70" t="e">
        <f aca="false">$EF$7*$J$3*$J$5*$AC165</f>
        <v>#N/A</v>
      </c>
      <c r="EH165" s="70" t="e">
        <f aca="false">$EH$7*$J$2*$J$5*$AB165</f>
        <v>#N/A</v>
      </c>
      <c r="EI165" s="70" t="e">
        <f aca="false">$EH$7*$J$3*$J$5*$AC165</f>
        <v>#N/A</v>
      </c>
      <c r="EJ165" s="70" t="e">
        <f aca="false">$EJ$7*$J$2*$J$5*$AB165</f>
        <v>#N/A</v>
      </c>
      <c r="EK165" s="70" t="e">
        <f aca="false">$EJ$7*$J$3*$J$5*$AC165</f>
        <v>#N/A</v>
      </c>
      <c r="EL165" s="70" t="e">
        <f aca="false">$EL$7*$J$2*$J$5*$AB165</f>
        <v>#N/A</v>
      </c>
      <c r="EM165" s="70" t="e">
        <f aca="false">$EL$7*$J$3*$J$5*$AC165</f>
        <v>#N/A</v>
      </c>
      <c r="EN165" s="131" t="e">
        <f aca="false">SUM(EB165:EC165)</f>
        <v>#N/A</v>
      </c>
      <c r="EO165" s="25" t="e">
        <f aca="false">SUM(EB165:EE165,EJ165:EM165)</f>
        <v>#N/A</v>
      </c>
      <c r="EP165" s="25" t="e">
        <f aca="false">SUM(DZ165:EM165)</f>
        <v>#N/A</v>
      </c>
    </row>
    <row r="166" customFormat="false" ht="11.25" hidden="false" customHeight="false" outlineLevel="0" collapsed="false">
      <c r="A166" s="51" t="e">
        <f aca="false">VLOOKUP($D166,Curves!$A$2:$I$1700,9)</f>
        <v>#N/A</v>
      </c>
      <c r="B166" s="83" t="e">
        <f aca="false">(1+($A166/2))^(-2*($D166-$A$1)/365.25)</f>
        <v>#N/A</v>
      </c>
      <c r="C166" s="83" t="n">
        <f aca="false">D167-D166</f>
        <v>31</v>
      </c>
      <c r="D166" s="374" t="n">
        <v>41699</v>
      </c>
      <c r="E166" s="375" t="e">
        <f aca="false">VLOOKUP($D166,Curves!$A$2:$H$1700,2)*$B166</f>
        <v>#N/A</v>
      </c>
      <c r="F166" s="51" t="e">
        <f aca="false">VLOOKUP($D166,Curves!$A$2:$H$1700,3)*$B166</f>
        <v>#N/A</v>
      </c>
      <c r="G166" s="51" t="e">
        <f aca="false">VLOOKUP($D166,Curves!$A$2:$H$1700,7)*$B166</f>
        <v>#N/A</v>
      </c>
      <c r="H166" s="51" t="e">
        <f aca="false">VLOOKUP($D166,Curves!$A$2:$H$1700,5)*$B166</f>
        <v>#N/A</v>
      </c>
      <c r="I166" s="51" t="e">
        <f aca="false">VLOOKUP($D166,Curves!$A$2:$H$1700,4)*$B166</f>
        <v>#N/A</v>
      </c>
      <c r="J166" s="376" t="e">
        <f aca="false">VLOOKUP($D166,Curves!$A$2:$H$1700,8)*$B166</f>
        <v>#N/A</v>
      </c>
      <c r="K166" s="51" t="e">
        <f aca="false">($E166+$I166)*$J$5+$J$4</f>
        <v>#N/A</v>
      </c>
      <c r="L166" s="377" t="e">
        <f aca="false">VLOOKUP($D166,Curves!$N$2:$T$2600,2)*$B166</f>
        <v>#N/A</v>
      </c>
      <c r="M166" s="241" t="e">
        <f aca="false">VLOOKUP($D166,Curves!$N$2:$T$2600,3)*$B166</f>
        <v>#N/A</v>
      </c>
      <c r="N166" s="378" t="e">
        <f aca="false">IF($K166&lt;$L166,1,0)</f>
        <v>#N/A</v>
      </c>
      <c r="O166" s="379" t="e">
        <f aca="false">IF($K166&lt;$M166,1,0)</f>
        <v>#N/A</v>
      </c>
      <c r="P166" s="375" t="e">
        <f aca="false">($E166+J166)*$J$5+$J$4</f>
        <v>#N/A</v>
      </c>
      <c r="Q166" s="377" t="e">
        <f aca="false">VLOOKUP($D166,Curves!$N$2:$T$2600,4)*$B166</f>
        <v>#N/A</v>
      </c>
      <c r="R166" s="241" t="e">
        <f aca="false">VLOOKUP($D166,Curves!$N$2:$T$2600,5)*$B166</f>
        <v>#N/A</v>
      </c>
      <c r="S166" s="378" t="e">
        <f aca="false">IF($P166&lt;$Q166,1,0)</f>
        <v>#N/A</v>
      </c>
      <c r="T166" s="379" t="e">
        <f aca="false">IF($P166&lt;$R166,1,0)</f>
        <v>#N/A</v>
      </c>
      <c r="U166" s="380" t="e">
        <f aca="false">($E166+G166)*$J$5+$J$4</f>
        <v>#N/A</v>
      </c>
      <c r="V166" s="380" t="e">
        <f aca="false">($E166+H166)*$J$5+$J$4</f>
        <v>#N/A</v>
      </c>
      <c r="W166" s="380" t="e">
        <f aca="false">($E166+I166)*$J$5+$J$4</f>
        <v>#N/A</v>
      </c>
      <c r="X166" s="269" t="e">
        <f aca="false">VLOOKUP($D166,[5]CurveFetch!$D$8:$S$13000,16,0)*$B166</f>
        <v>#N/A</v>
      </c>
      <c r="Y166" s="241" t="e">
        <f aca="false">VLOOKUP($D166,Curves!$N$2:$T$2600,7)*$B166</f>
        <v>#N/A</v>
      </c>
      <c r="Z166" s="381" t="e">
        <f aca="false">IF($U166&lt;$X166,1,0)</f>
        <v>#N/A</v>
      </c>
      <c r="AA166" s="378" t="e">
        <f aca="false">IF($U166&lt;$Y166,1,0)</f>
        <v>#N/A</v>
      </c>
      <c r="AB166" s="378" t="e">
        <f aca="false">IF($V166&lt;$X166,1,0)</f>
        <v>#N/A</v>
      </c>
      <c r="AC166" s="378" t="e">
        <f aca="false">IF($V166&lt;$X166,1,0)</f>
        <v>#N/A</v>
      </c>
      <c r="AD166" s="378" t="e">
        <f aca="false">IF($W166&lt;$X166,1,0)</f>
        <v>#N/A</v>
      </c>
      <c r="AE166" s="379" t="e">
        <f aca="false">IF($W166&lt;$Y166,1,0)</f>
        <v>#N/A</v>
      </c>
      <c r="AF166" s="70" t="e">
        <f aca="false">$AF$7*$J$2*$J$5*$N166</f>
        <v>#N/A</v>
      </c>
      <c r="AG166" s="70" t="e">
        <f aca="false">$AF$7*$J$2*$J$5*$O166</f>
        <v>#N/A</v>
      </c>
      <c r="AH166" s="70" t="e">
        <f aca="false">$AH$7*$J$2*$J$5*$N166</f>
        <v>#N/A</v>
      </c>
      <c r="AI166" s="70" t="e">
        <f aca="false">$AH$7*$J$2*$J$5*$O166</f>
        <v>#N/A</v>
      </c>
      <c r="AJ166" s="70" t="e">
        <f aca="false">$AJ$7*$J$2*$J$5*$N166</f>
        <v>#N/A</v>
      </c>
      <c r="AK166" s="70" t="e">
        <f aca="false">$AJ$7*$J$2*$J$5*$O166</f>
        <v>#N/A</v>
      </c>
      <c r="AL166" s="70" t="e">
        <f aca="false">$AL$7*$J$2*$J$5*$N166</f>
        <v>#N/A</v>
      </c>
      <c r="AM166" s="70" t="e">
        <f aca="false">$AL$7*$J$3*$J$5*$O166</f>
        <v>#N/A</v>
      </c>
      <c r="AN166" s="70" t="e">
        <f aca="false">$AN$7*$J$2*$J$5*$N166</f>
        <v>#N/A</v>
      </c>
      <c r="AO166" s="70" t="e">
        <f aca="false">$AN$7*$J$3*$J$5*$O166</f>
        <v>#N/A</v>
      </c>
      <c r="AP166" s="70" t="e">
        <f aca="false">$AP$7*$J$2*$J$5*$N166</f>
        <v>#N/A</v>
      </c>
      <c r="AQ166" s="70" t="e">
        <f aca="false">$AN$7*$J$3*$J$5*$O166</f>
        <v>#N/A</v>
      </c>
      <c r="AR166" s="70" t="e">
        <f aca="false">$AR$7*$J$2*$J$5*$N166</f>
        <v>#N/A</v>
      </c>
      <c r="AS166" s="70" t="e">
        <f aca="false">$AR$7*$J$3*$J$5*$O166</f>
        <v>#N/A</v>
      </c>
      <c r="AT166" s="70" t="e">
        <f aca="false">$AT$7*$J$2*$J$5*$N166</f>
        <v>#N/A</v>
      </c>
      <c r="AU166" s="70" t="e">
        <f aca="false">$AT$7*$J$3*$J$5*$O166</f>
        <v>#N/A</v>
      </c>
      <c r="AV166" s="131" t="e">
        <f aca="false">SUM(AF166:AG166,AL166:AM166,AP166:AQ166)</f>
        <v>#N/A</v>
      </c>
      <c r="AW166" s="158" t="e">
        <f aca="false">SUM(AF166:AM166,AP166:AU166)</f>
        <v>#N/A</v>
      </c>
      <c r="AX166" s="131" t="e">
        <f aca="false">SUM(AF166:AU166)</f>
        <v>#N/A</v>
      </c>
      <c r="AY166" s="70" t="e">
        <f aca="false">$AY$7*$J$2*$J$5*$S166</f>
        <v>#N/A</v>
      </c>
      <c r="AZ166" s="70" t="e">
        <f aca="false">$AY$7*$J$3*$J$5*$T166</f>
        <v>#N/A</v>
      </c>
      <c r="BA166" s="70" t="e">
        <f aca="false">$BA$7*$J$2*$J$5*$S166</f>
        <v>#N/A</v>
      </c>
      <c r="BB166" s="70" t="e">
        <f aca="false">$BA$7*$J$3*$J$5*$T166</f>
        <v>#N/A</v>
      </c>
      <c r="BC166" s="70" t="e">
        <f aca="false">$BC$7*$J$2*$J$5*$S166</f>
        <v>#N/A</v>
      </c>
      <c r="BD166" s="70" t="e">
        <f aca="false">$BC$7*$J$3*$J$5*$T166</f>
        <v>#N/A</v>
      </c>
      <c r="BE166" s="70" t="e">
        <f aca="false">$BE$7*$J$2*$J$5*$S166</f>
        <v>#N/A</v>
      </c>
      <c r="BF166" s="70" t="e">
        <f aca="false">$BE$7*$J$3*$J$5*$T166</f>
        <v>#N/A</v>
      </c>
      <c r="BG166" s="70" t="e">
        <f aca="false">$BG$7*$J$2*$J$5*$S166</f>
        <v>#N/A</v>
      </c>
      <c r="BH166" s="70" t="e">
        <f aca="false">$BG$7*$J$3*$J$5*$T166</f>
        <v>#N/A</v>
      </c>
      <c r="BI166" s="70" t="e">
        <f aca="false">$BI$7*$J$2*$J$5*$S166</f>
        <v>#N/A</v>
      </c>
      <c r="BJ166" s="70" t="e">
        <f aca="false">$BI$7*$J$3*$J$5*$T166</f>
        <v>#N/A</v>
      </c>
      <c r="BK166" s="70" t="e">
        <f aca="false">$BK$7*$J$2*$J$5*$S166</f>
        <v>#N/A</v>
      </c>
      <c r="BL166" s="70" t="e">
        <f aca="false">$BK$7*$J$3*$J$5*$T166</f>
        <v>#N/A</v>
      </c>
      <c r="BM166" s="70" t="e">
        <f aca="false">$BM$7*$J$2*$J$5*$S166</f>
        <v>#N/A</v>
      </c>
      <c r="BN166" s="70" t="e">
        <f aca="false">$BM$7*$J$3*$J$5*$T166</f>
        <v>#N/A</v>
      </c>
      <c r="BO166" s="70" t="e">
        <f aca="false">$BO$7*$J$2*$J$5*$S166</f>
        <v>#N/A</v>
      </c>
      <c r="BP166" s="70" t="e">
        <f aca="false">$BO$7*$J$3*$J$5*$T166</f>
        <v>#N/A</v>
      </c>
      <c r="BQ166" s="70" t="e">
        <f aca="false">$BQ$7*$J$2*$J$5*$S166</f>
        <v>#N/A</v>
      </c>
      <c r="BR166" s="70" t="e">
        <f aca="false">$BQ$7*$J$3*$J$5*$T166</f>
        <v>#N/A</v>
      </c>
      <c r="BS166" s="70" t="e">
        <f aca="false">$BS$7*$J$2*$J$5*$S166</f>
        <v>#N/A</v>
      </c>
      <c r="BT166" s="70" t="e">
        <f aca="false">$BS$7*$J$3*$J$5*$T166</f>
        <v>#N/A</v>
      </c>
      <c r="BU166" s="70" t="e">
        <f aca="false">$BU$7*$J$2*$J$5*$S166</f>
        <v>#N/A</v>
      </c>
      <c r="BV166" s="70" t="e">
        <f aca="false">$BU$7*$J$3*$J$5*$T166</f>
        <v>#N/A</v>
      </c>
      <c r="BW166" s="382" t="e">
        <f aca="false">SUM(AY166:BF166,BI166:BL166)</f>
        <v>#N/A</v>
      </c>
      <c r="BX166" s="383" t="e">
        <f aca="false">SUM(AY166:BF166,BI166:BL166,BS166:BV166)</f>
        <v>#N/A</v>
      </c>
      <c r="BY166" s="25" t="e">
        <f aca="false">SUM(AY166:BV166)</f>
        <v>#N/A</v>
      </c>
      <c r="BZ166" s="70" t="e">
        <f aca="false">$BZ$7*$J$2*$J$5*$N166</f>
        <v>#N/A</v>
      </c>
      <c r="CA166" s="70" t="e">
        <f aca="false">$BZ$7*$J$3*$J$5*$O166</f>
        <v>#N/A</v>
      </c>
      <c r="CB166" s="70" t="e">
        <f aca="false">$CB$7*$J$2*$J$5*$N166</f>
        <v>#N/A</v>
      </c>
      <c r="CC166" s="70" t="e">
        <f aca="false">$CB$7*$J$3*$J$5*$O166</f>
        <v>#N/A</v>
      </c>
      <c r="CD166" s="70" t="e">
        <f aca="false">$CD$7*$J$2*$J$5*$N166</f>
        <v>#N/A</v>
      </c>
      <c r="CE166" s="70" t="e">
        <f aca="false">$CD$7*$J$3*$J$5*$O166</f>
        <v>#N/A</v>
      </c>
      <c r="CF166" s="131" t="e">
        <f aca="false">SUM(BZ166:CA166)</f>
        <v>#N/A</v>
      </c>
      <c r="CG166" s="383" t="e">
        <f aca="false">SUM(BZ166:CC166)</f>
        <v>#N/A</v>
      </c>
      <c r="CH166" s="131" t="e">
        <f aca="false">SUM(BZ166:CE166)</f>
        <v>#N/A</v>
      </c>
      <c r="CI166" s="70" t="e">
        <f aca="false">$CI$7*$J$2*$J$5*$AB166</f>
        <v>#N/A</v>
      </c>
      <c r="CJ166" s="70" t="e">
        <f aca="false">$CI$7*$J$3*$J$5*$AC166</f>
        <v>#N/A</v>
      </c>
      <c r="CK166" s="70" t="e">
        <f aca="false">$CK$7*$J$2*$J$5*$AB166</f>
        <v>#N/A</v>
      </c>
      <c r="CL166" s="70" t="e">
        <f aca="false">$CK$7*$J$3*$J$5*$AC166</f>
        <v>#N/A</v>
      </c>
      <c r="CM166" s="70" t="e">
        <f aca="false">$CM$7*$J$2*$J$5*$AB166</f>
        <v>#N/A</v>
      </c>
      <c r="CN166" s="70" t="e">
        <f aca="false">$CM$7*$J$3*$J$5*$AC166</f>
        <v>#N/A</v>
      </c>
      <c r="CO166" s="70" t="e">
        <f aca="false">$CO$7*$J$2*$J$5*$AB166</f>
        <v>#N/A</v>
      </c>
      <c r="CP166" s="70" t="e">
        <f aca="false">$CO$7*$J$3*$J$5*$AC166</f>
        <v>#N/A</v>
      </c>
      <c r="CQ166" s="70" t="e">
        <f aca="false">$CQ$7*$J$2*$J$5*$AB166</f>
        <v>#N/A</v>
      </c>
      <c r="CR166" s="70" t="e">
        <f aca="false">$CQ$7*$J$3*$J$5*$AC166</f>
        <v>#N/A</v>
      </c>
      <c r="CS166" s="70" t="e">
        <f aca="false">$CS$7*$J$2*$J$5*$AB166</f>
        <v>#N/A</v>
      </c>
      <c r="CT166" s="70" t="e">
        <f aca="false">$CS$7*$J$3*$J$5*$AC166</f>
        <v>#N/A</v>
      </c>
      <c r="CU166" s="70" t="e">
        <f aca="false">$CU$7*$J$2*$J$5*$AB166</f>
        <v>#N/A</v>
      </c>
      <c r="CV166" s="70" t="e">
        <f aca="false">$CU$7*$J$3*$J$5*$AC166</f>
        <v>#N/A</v>
      </c>
      <c r="CW166" s="70" t="e">
        <f aca="false">$CW$7*$J$2*$J$5*$AB166</f>
        <v>#N/A</v>
      </c>
      <c r="CX166" s="70" t="e">
        <f aca="false">$CW$7*$J$3*$J$5*$AC166</f>
        <v>#N/A</v>
      </c>
      <c r="CY166" s="70" t="e">
        <f aca="false">$CY$7*$J$2*$J$5*$AB166</f>
        <v>#N/A</v>
      </c>
      <c r="CZ166" s="70" t="e">
        <f aca="false">$CY$7*$J$3*$J$5*$AC166</f>
        <v>#N/A</v>
      </c>
      <c r="DA166" s="70" t="e">
        <f aca="false">$DA$7*$J$2*$J$5*$AB166</f>
        <v>#N/A</v>
      </c>
      <c r="DB166" s="70" t="e">
        <f aca="false">$DA$7*$J$3*$J$5*$AC166</f>
        <v>#N/A</v>
      </c>
      <c r="DC166" s="70"/>
      <c r="DD166" s="70"/>
      <c r="DE166" s="70" t="e">
        <f aca="false">$DF$7*$J$2*$J$5*$AB166</f>
        <v>#N/A</v>
      </c>
      <c r="DF166" s="70" t="e">
        <f aca="false">$DF$7*$J$3*$J$5*$AC166</f>
        <v>#N/A</v>
      </c>
      <c r="DG166" s="70" t="e">
        <f aca="false">$DG$7*$J$2*$J$5*$AB166</f>
        <v>#N/A</v>
      </c>
      <c r="DH166" s="70" t="e">
        <f aca="false">$DG$7*$J$3*$J$5*$AC166</f>
        <v>#N/A</v>
      </c>
      <c r="DI166" s="70" t="e">
        <f aca="false">$DI$7*$J$2*$J$5*$AB166</f>
        <v>#N/A</v>
      </c>
      <c r="DJ166" s="70" t="e">
        <f aca="false">$DI$7*$J$3*$J$5*$AC166</f>
        <v>#N/A</v>
      </c>
      <c r="DK166" s="70" t="e">
        <f aca="false">$DK$7*$J$2*$J$5*$AB166</f>
        <v>#N/A</v>
      </c>
      <c r="DL166" s="70" t="e">
        <f aca="false">$DK$7*$J$3*$J$5*$AC166</f>
        <v>#N/A</v>
      </c>
      <c r="DM166" s="70" t="e">
        <f aca="false">$DM$7*$J$2*$J$5*$AB166</f>
        <v>#N/A</v>
      </c>
      <c r="DN166" s="70" t="e">
        <f aca="false">$DM$7*$J$3*$J$5*$AC166</f>
        <v>#N/A</v>
      </c>
      <c r="DO166" s="70" t="e">
        <f aca="false">$DO$7*$J$2*$J$5*$AB166</f>
        <v>#N/A</v>
      </c>
      <c r="DP166" s="70" t="e">
        <f aca="false">$DO$7*$J$3*$J$5*$AC166</f>
        <v>#N/A</v>
      </c>
      <c r="DQ166" s="70" t="e">
        <f aca="false">$DQ$7*$J$2*$J$5*$AB166</f>
        <v>#N/A</v>
      </c>
      <c r="DR166" s="70" t="e">
        <f aca="false">$DQ$7*$J$3*$J$5*$AC166</f>
        <v>#N/A</v>
      </c>
      <c r="DS166" s="131" t="e">
        <f aca="false">SUM(CI166:CR166,CW166:CX166,DG166:DH166)</f>
        <v>#N/A</v>
      </c>
      <c r="DT166" s="25" t="e">
        <f aca="false">SUM(CI166:CZ166,DC166:DL166)</f>
        <v>#N/A</v>
      </c>
      <c r="DU166" s="131" t="e">
        <f aca="false">SUM(CI166:DR166)</f>
        <v>#N/A</v>
      </c>
      <c r="DZ166" s="70" t="e">
        <f aca="false">$DZ$7*$J$2*$J$5*$AB166</f>
        <v>#N/A</v>
      </c>
      <c r="EA166" s="70" t="e">
        <f aca="false">$DZ$7*$J$3*$J$5*$AC166</f>
        <v>#N/A</v>
      </c>
      <c r="EB166" s="70" t="e">
        <f aca="false">$EB$7*$J$2*$J$5*$AB166</f>
        <v>#N/A</v>
      </c>
      <c r="EC166" s="70" t="e">
        <f aca="false">$EB$7*$J$3*$J$5*$AC166</f>
        <v>#N/A</v>
      </c>
      <c r="ED166" s="70" t="e">
        <f aca="false">$ED$7*$J$2*$J$5*$AB166</f>
        <v>#N/A</v>
      </c>
      <c r="EE166" s="70" t="e">
        <f aca="false">$ED$7*$J$3*$J$5*$AC166</f>
        <v>#N/A</v>
      </c>
      <c r="EF166" s="70" t="e">
        <f aca="false">$EF$7*$J$2*$J$5*$AB166</f>
        <v>#N/A</v>
      </c>
      <c r="EG166" s="70" t="e">
        <f aca="false">$EF$7*$J$3*$J$5*$AC166</f>
        <v>#N/A</v>
      </c>
      <c r="EH166" s="70" t="e">
        <f aca="false">$EH$7*$J$2*$J$5*$AB166</f>
        <v>#N/A</v>
      </c>
      <c r="EI166" s="70" t="e">
        <f aca="false">$EH$7*$J$3*$J$5*$AC166</f>
        <v>#N/A</v>
      </c>
      <c r="EJ166" s="70" t="e">
        <f aca="false">$EJ$7*$J$2*$J$5*$AB166</f>
        <v>#N/A</v>
      </c>
      <c r="EK166" s="70" t="e">
        <f aca="false">$EJ$7*$J$3*$J$5*$AC166</f>
        <v>#N/A</v>
      </c>
      <c r="EL166" s="70" t="e">
        <f aca="false">$EL$7*$J$2*$J$5*$AB166</f>
        <v>#N/A</v>
      </c>
      <c r="EM166" s="70" t="e">
        <f aca="false">$EL$7*$J$3*$J$5*$AC166</f>
        <v>#N/A</v>
      </c>
      <c r="EN166" s="131" t="e">
        <f aca="false">SUM(EB166:EC166)</f>
        <v>#N/A</v>
      </c>
      <c r="EO166" s="25" t="e">
        <f aca="false">SUM(EB166:EE166,EJ166:EM166)</f>
        <v>#N/A</v>
      </c>
      <c r="EP166" s="25" t="e">
        <f aca="false">SUM(DZ166:EM166)</f>
        <v>#N/A</v>
      </c>
    </row>
    <row r="167" customFormat="false" ht="11.25" hidden="false" customHeight="false" outlineLevel="0" collapsed="false">
      <c r="A167" s="51" t="e">
        <f aca="false">VLOOKUP($D167,Curves!$A$2:$I$1700,9)</f>
        <v>#N/A</v>
      </c>
      <c r="B167" s="83" t="e">
        <f aca="false">(1+($A167/2))^(-2*($D167-$A$1)/365.25)</f>
        <v>#N/A</v>
      </c>
      <c r="C167" s="83" t="n">
        <f aca="false">D168-D167</f>
        <v>30</v>
      </c>
      <c r="D167" s="374" t="n">
        <v>41730</v>
      </c>
      <c r="E167" s="375" t="e">
        <f aca="false">VLOOKUP($D167,Curves!$A$2:$H$1700,2)*$B167</f>
        <v>#N/A</v>
      </c>
      <c r="F167" s="51" t="e">
        <f aca="false">VLOOKUP($D167,Curves!$A$2:$H$1700,3)*$B167</f>
        <v>#N/A</v>
      </c>
      <c r="G167" s="51" t="e">
        <f aca="false">VLOOKUP($D167,Curves!$A$2:$H$1700,7)*$B167</f>
        <v>#N/A</v>
      </c>
      <c r="H167" s="51" t="e">
        <f aca="false">VLOOKUP($D167,Curves!$A$2:$H$1700,5)*$B167</f>
        <v>#N/A</v>
      </c>
      <c r="I167" s="51" t="e">
        <f aca="false">VLOOKUP($D167,Curves!$A$2:$H$1700,4)*$B167</f>
        <v>#N/A</v>
      </c>
      <c r="J167" s="376" t="e">
        <f aca="false">VLOOKUP($D167,Curves!$A$2:$H$1700,8)*$B167</f>
        <v>#N/A</v>
      </c>
      <c r="K167" s="51" t="e">
        <f aca="false">($E167+$I167)*$J$5+$J$4</f>
        <v>#N/A</v>
      </c>
      <c r="L167" s="377" t="e">
        <f aca="false">VLOOKUP($D167,Curves!$N$2:$T$2600,2)*$B167</f>
        <v>#N/A</v>
      </c>
      <c r="M167" s="241" t="e">
        <f aca="false">VLOOKUP($D167,Curves!$N$2:$T$2600,3)*$B167</f>
        <v>#N/A</v>
      </c>
      <c r="N167" s="378" t="e">
        <f aca="false">IF($K167&lt;$L167,1,0)</f>
        <v>#N/A</v>
      </c>
      <c r="O167" s="379" t="e">
        <f aca="false">IF($K167&lt;$M167,1,0)</f>
        <v>#N/A</v>
      </c>
      <c r="P167" s="375" t="e">
        <f aca="false">($E167+J167)*$J$5+$J$4</f>
        <v>#N/A</v>
      </c>
      <c r="Q167" s="377" t="e">
        <f aca="false">VLOOKUP($D167,Curves!$N$2:$T$2600,4)*$B167</f>
        <v>#N/A</v>
      </c>
      <c r="R167" s="241" t="e">
        <f aca="false">VLOOKUP($D167,Curves!$N$2:$T$2600,5)*$B167</f>
        <v>#N/A</v>
      </c>
      <c r="S167" s="378" t="e">
        <f aca="false">IF($P167&lt;$Q167,1,0)</f>
        <v>#N/A</v>
      </c>
      <c r="T167" s="379" t="e">
        <f aca="false">IF($P167&lt;$R167,1,0)</f>
        <v>#N/A</v>
      </c>
      <c r="U167" s="380" t="e">
        <f aca="false">($E167+G167)*$J$5+$J$4</f>
        <v>#N/A</v>
      </c>
      <c r="V167" s="380" t="e">
        <f aca="false">($E167+H167)*$J$5+$J$4</f>
        <v>#N/A</v>
      </c>
      <c r="W167" s="380" t="e">
        <f aca="false">($E167+I167)*$J$5+$J$4</f>
        <v>#N/A</v>
      </c>
      <c r="X167" s="269" t="e">
        <f aca="false">VLOOKUP($D167,[5]CurveFetch!$D$8:$S$13000,16,0)*$B167</f>
        <v>#N/A</v>
      </c>
      <c r="Y167" s="241" t="e">
        <f aca="false">VLOOKUP($D167,Curves!$N$2:$T$2600,7)*$B167</f>
        <v>#N/A</v>
      </c>
      <c r="Z167" s="381" t="e">
        <f aca="false">IF($U167&lt;$X167,1,0)</f>
        <v>#N/A</v>
      </c>
      <c r="AA167" s="378" t="e">
        <f aca="false">IF($U167&lt;$Y167,1,0)</f>
        <v>#N/A</v>
      </c>
      <c r="AB167" s="378" t="e">
        <f aca="false">IF($V167&lt;$X167,1,0)</f>
        <v>#N/A</v>
      </c>
      <c r="AC167" s="378" t="e">
        <f aca="false">IF($V167&lt;$X167,1,0)</f>
        <v>#N/A</v>
      </c>
      <c r="AD167" s="378" t="e">
        <f aca="false">IF($W167&lt;$X167,1,0)</f>
        <v>#N/A</v>
      </c>
      <c r="AE167" s="379" t="e">
        <f aca="false">IF($W167&lt;$Y167,1,0)</f>
        <v>#N/A</v>
      </c>
      <c r="AF167" s="70" t="e">
        <f aca="false">$AF$7*$J$2*$J$5*$N167</f>
        <v>#N/A</v>
      </c>
      <c r="AG167" s="70" t="e">
        <f aca="false">$AF$7*$J$2*$J$5*$O167</f>
        <v>#N/A</v>
      </c>
      <c r="AH167" s="70" t="e">
        <f aca="false">$AH$7*$J$2*$J$5*$N167</f>
        <v>#N/A</v>
      </c>
      <c r="AI167" s="70" t="e">
        <f aca="false">$AH$7*$J$2*$J$5*$O167</f>
        <v>#N/A</v>
      </c>
      <c r="AJ167" s="70" t="e">
        <f aca="false">$AJ$7*$J$2*$J$5*$N167</f>
        <v>#N/A</v>
      </c>
      <c r="AK167" s="70" t="e">
        <f aca="false">$AJ$7*$J$2*$J$5*$O167</f>
        <v>#N/A</v>
      </c>
      <c r="AL167" s="70" t="e">
        <f aca="false">$AL$7*$J$2*$J$5*$N167</f>
        <v>#N/A</v>
      </c>
      <c r="AM167" s="70" t="e">
        <f aca="false">$AL$7*$J$3*$J$5*$O167</f>
        <v>#N/A</v>
      </c>
      <c r="AN167" s="70" t="e">
        <f aca="false">$AN$7*$J$2*$J$5*$N167</f>
        <v>#N/A</v>
      </c>
      <c r="AO167" s="70" t="e">
        <f aca="false">$AN$7*$J$3*$J$5*$O167</f>
        <v>#N/A</v>
      </c>
      <c r="AP167" s="70" t="e">
        <f aca="false">$AP$7*$J$2*$J$5*$N167</f>
        <v>#N/A</v>
      </c>
      <c r="AQ167" s="70" t="e">
        <f aca="false">$AN$7*$J$3*$J$5*$O167</f>
        <v>#N/A</v>
      </c>
      <c r="AR167" s="70" t="e">
        <f aca="false">$AR$7*$J$2*$J$5*$N167</f>
        <v>#N/A</v>
      </c>
      <c r="AS167" s="70" t="e">
        <f aca="false">$AR$7*$J$3*$J$5*$O167</f>
        <v>#N/A</v>
      </c>
      <c r="AT167" s="70" t="e">
        <f aca="false">$AT$7*$J$2*$J$5*$N167</f>
        <v>#N/A</v>
      </c>
      <c r="AU167" s="70" t="e">
        <f aca="false">$AT$7*$J$3*$J$5*$O167</f>
        <v>#N/A</v>
      </c>
      <c r="AV167" s="131" t="e">
        <f aca="false">SUM(AF167:AG167,AL167:AM167,AP167:AQ167)</f>
        <v>#N/A</v>
      </c>
      <c r="AW167" s="158" t="e">
        <f aca="false">SUM(AF167:AM167,AP167:AU167)</f>
        <v>#N/A</v>
      </c>
      <c r="AX167" s="131" t="e">
        <f aca="false">SUM(AF167:AU167)</f>
        <v>#N/A</v>
      </c>
      <c r="AY167" s="70" t="e">
        <f aca="false">$AY$7*$J$2*$J$5*$S167</f>
        <v>#N/A</v>
      </c>
      <c r="AZ167" s="70" t="e">
        <f aca="false">$AY$7*$J$3*$J$5*$T167</f>
        <v>#N/A</v>
      </c>
      <c r="BA167" s="70" t="e">
        <f aca="false">$BA$7*$J$2*$J$5*$S167</f>
        <v>#N/A</v>
      </c>
      <c r="BB167" s="70" t="e">
        <f aca="false">$BA$7*$J$3*$J$5*$T167</f>
        <v>#N/A</v>
      </c>
      <c r="BC167" s="70" t="e">
        <f aca="false">$BC$7*$J$2*$J$5*$S167</f>
        <v>#N/A</v>
      </c>
      <c r="BD167" s="70" t="e">
        <f aca="false">$BC$7*$J$3*$J$5*$T167</f>
        <v>#N/A</v>
      </c>
      <c r="BE167" s="70" t="e">
        <f aca="false">$BE$7*$J$2*$J$5*$S167</f>
        <v>#N/A</v>
      </c>
      <c r="BF167" s="70" t="e">
        <f aca="false">$BE$7*$J$3*$J$5*$T167</f>
        <v>#N/A</v>
      </c>
      <c r="BG167" s="70" t="e">
        <f aca="false">$BG$7*$J$2*$J$5*$S167</f>
        <v>#N/A</v>
      </c>
      <c r="BH167" s="70" t="e">
        <f aca="false">$BG$7*$J$3*$J$5*$T167</f>
        <v>#N/A</v>
      </c>
      <c r="BI167" s="70" t="e">
        <f aca="false">$BI$7*$J$2*$J$5*$S167</f>
        <v>#N/A</v>
      </c>
      <c r="BJ167" s="70" t="e">
        <f aca="false">$BI$7*$J$3*$J$5*$T167</f>
        <v>#N/A</v>
      </c>
      <c r="BK167" s="70" t="e">
        <f aca="false">$BK$7*$J$2*$J$5*$S167</f>
        <v>#N/A</v>
      </c>
      <c r="BL167" s="70" t="e">
        <f aca="false">$BK$7*$J$3*$J$5*$T167</f>
        <v>#N/A</v>
      </c>
      <c r="BM167" s="70" t="e">
        <f aca="false">$BM$7*$J$2*$J$5*$S167</f>
        <v>#N/A</v>
      </c>
      <c r="BN167" s="70" t="e">
        <f aca="false">$BM$7*$J$3*$J$5*$T167</f>
        <v>#N/A</v>
      </c>
      <c r="BO167" s="70" t="e">
        <f aca="false">$BO$7*$J$2*$J$5*$S167</f>
        <v>#N/A</v>
      </c>
      <c r="BP167" s="70" t="e">
        <f aca="false">$BO$7*$J$3*$J$5*$T167</f>
        <v>#N/A</v>
      </c>
      <c r="BQ167" s="70" t="e">
        <f aca="false">$BQ$7*$J$2*$J$5*$S167</f>
        <v>#N/A</v>
      </c>
      <c r="BR167" s="70" t="e">
        <f aca="false">$BQ$7*$J$3*$J$5*$T167</f>
        <v>#N/A</v>
      </c>
      <c r="BS167" s="70" t="e">
        <f aca="false">$BS$7*$J$2*$J$5*$S167</f>
        <v>#N/A</v>
      </c>
      <c r="BT167" s="70" t="e">
        <f aca="false">$BS$7*$J$3*$J$5*$T167</f>
        <v>#N/A</v>
      </c>
      <c r="BU167" s="70" t="e">
        <f aca="false">$BU$7*$J$2*$J$5*$S167</f>
        <v>#N/A</v>
      </c>
      <c r="BV167" s="70" t="e">
        <f aca="false">$BU$7*$J$3*$J$5*$T167</f>
        <v>#N/A</v>
      </c>
      <c r="BW167" s="382" t="e">
        <f aca="false">SUM(AY167:BF167,BI167:BL167)</f>
        <v>#N/A</v>
      </c>
      <c r="BX167" s="383" t="e">
        <f aca="false">SUM(AY167:BF167,BI167:BL167,BS167:BV167)</f>
        <v>#N/A</v>
      </c>
      <c r="BY167" s="25" t="e">
        <f aca="false">SUM(AY167:BV167)</f>
        <v>#N/A</v>
      </c>
      <c r="BZ167" s="70" t="e">
        <f aca="false">$BZ$7*$J$2*$J$5*$N167</f>
        <v>#N/A</v>
      </c>
      <c r="CA167" s="70" t="e">
        <f aca="false">$BZ$7*$J$3*$J$5*$O167</f>
        <v>#N/A</v>
      </c>
      <c r="CB167" s="70" t="e">
        <f aca="false">$CB$7*$J$2*$J$5*$N167</f>
        <v>#N/A</v>
      </c>
      <c r="CC167" s="70" t="e">
        <f aca="false">$CB$7*$J$3*$J$5*$O167</f>
        <v>#N/A</v>
      </c>
      <c r="CD167" s="70" t="e">
        <f aca="false">$CD$7*$J$2*$J$5*$N167</f>
        <v>#N/A</v>
      </c>
      <c r="CE167" s="70" t="e">
        <f aca="false">$CD$7*$J$3*$J$5*$O167</f>
        <v>#N/A</v>
      </c>
      <c r="CF167" s="131" t="e">
        <f aca="false">SUM(BZ167:CA167)</f>
        <v>#N/A</v>
      </c>
      <c r="CG167" s="383" t="e">
        <f aca="false">SUM(BZ167:CC167)</f>
        <v>#N/A</v>
      </c>
      <c r="CH167" s="131" t="e">
        <f aca="false">SUM(BZ167:CE167)</f>
        <v>#N/A</v>
      </c>
      <c r="CI167" s="70" t="e">
        <f aca="false">$CI$7*$J$2*$J$5*$AB167</f>
        <v>#N/A</v>
      </c>
      <c r="CJ167" s="70" t="e">
        <f aca="false">$CI$7*$J$3*$J$5*$AC167</f>
        <v>#N/A</v>
      </c>
      <c r="CK167" s="70" t="e">
        <f aca="false">$CK$7*$J$2*$J$5*$AB167</f>
        <v>#N/A</v>
      </c>
      <c r="CL167" s="70" t="e">
        <f aca="false">$CK$7*$J$3*$J$5*$AC167</f>
        <v>#N/A</v>
      </c>
      <c r="CM167" s="70" t="e">
        <f aca="false">$CM$7*$J$2*$J$5*$AB167</f>
        <v>#N/A</v>
      </c>
      <c r="CN167" s="70" t="e">
        <f aca="false">$CM$7*$J$3*$J$5*$AC167</f>
        <v>#N/A</v>
      </c>
      <c r="CO167" s="70" t="e">
        <f aca="false">$CO$7*$J$2*$J$5*$AB167</f>
        <v>#N/A</v>
      </c>
      <c r="CP167" s="70" t="e">
        <f aca="false">$CO$7*$J$3*$J$5*$AC167</f>
        <v>#N/A</v>
      </c>
      <c r="CQ167" s="70" t="e">
        <f aca="false">$CQ$7*$J$2*$J$5*$AB167</f>
        <v>#N/A</v>
      </c>
      <c r="CR167" s="70" t="e">
        <f aca="false">$CQ$7*$J$3*$J$5*$AC167</f>
        <v>#N/A</v>
      </c>
      <c r="CS167" s="70" t="e">
        <f aca="false">$CS$7*$J$2*$J$5*$AB167</f>
        <v>#N/A</v>
      </c>
      <c r="CT167" s="70" t="e">
        <f aca="false">$CS$7*$J$3*$J$5*$AC167</f>
        <v>#N/A</v>
      </c>
      <c r="CU167" s="70" t="e">
        <f aca="false">$CU$7*$J$2*$J$5*$AB167</f>
        <v>#N/A</v>
      </c>
      <c r="CV167" s="70" t="e">
        <f aca="false">$CU$7*$J$3*$J$5*$AC167</f>
        <v>#N/A</v>
      </c>
      <c r="CW167" s="70" t="e">
        <f aca="false">$CW$7*$J$2*$J$5*$AB167</f>
        <v>#N/A</v>
      </c>
      <c r="CX167" s="70" t="e">
        <f aca="false">$CW$7*$J$3*$J$5*$AC167</f>
        <v>#N/A</v>
      </c>
      <c r="CY167" s="70" t="e">
        <f aca="false">$CY$7*$J$2*$J$5*$AB167</f>
        <v>#N/A</v>
      </c>
      <c r="CZ167" s="70" t="e">
        <f aca="false">$CY$7*$J$3*$J$5*$AC167</f>
        <v>#N/A</v>
      </c>
      <c r="DA167" s="70" t="e">
        <f aca="false">$DA$7*$J$2*$J$5*$AB167</f>
        <v>#N/A</v>
      </c>
      <c r="DB167" s="70" t="e">
        <f aca="false">$DA$7*$J$3*$J$5*$AC167</f>
        <v>#N/A</v>
      </c>
      <c r="DC167" s="70"/>
      <c r="DD167" s="70"/>
      <c r="DE167" s="70" t="e">
        <f aca="false">$DF$7*$J$2*$J$5*$AB167</f>
        <v>#N/A</v>
      </c>
      <c r="DF167" s="70" t="e">
        <f aca="false">$DF$7*$J$3*$J$5*$AC167</f>
        <v>#N/A</v>
      </c>
      <c r="DG167" s="70" t="e">
        <f aca="false">$DG$7*$J$2*$J$5*$AB167</f>
        <v>#N/A</v>
      </c>
      <c r="DH167" s="70" t="e">
        <f aca="false">$DG$7*$J$3*$J$5*$AC167</f>
        <v>#N/A</v>
      </c>
      <c r="DI167" s="70" t="e">
        <f aca="false">$DI$7*$J$2*$J$5*$AB167</f>
        <v>#N/A</v>
      </c>
      <c r="DJ167" s="70" t="e">
        <f aca="false">$DI$7*$J$3*$J$5*$AC167</f>
        <v>#N/A</v>
      </c>
      <c r="DK167" s="70" t="e">
        <f aca="false">$DK$7*$J$2*$J$5*$AB167</f>
        <v>#N/A</v>
      </c>
      <c r="DL167" s="70" t="e">
        <f aca="false">$DK$7*$J$3*$J$5*$AC167</f>
        <v>#N/A</v>
      </c>
      <c r="DM167" s="70" t="e">
        <f aca="false">$DM$7*$J$2*$J$5*$AB167</f>
        <v>#N/A</v>
      </c>
      <c r="DN167" s="70" t="e">
        <f aca="false">$DM$7*$J$3*$J$5*$AC167</f>
        <v>#N/A</v>
      </c>
      <c r="DO167" s="70" t="e">
        <f aca="false">$DO$7*$J$2*$J$5*$AB167</f>
        <v>#N/A</v>
      </c>
      <c r="DP167" s="70" t="e">
        <f aca="false">$DO$7*$J$3*$J$5*$AC167</f>
        <v>#N/A</v>
      </c>
      <c r="DQ167" s="70" t="e">
        <f aca="false">$DQ$7*$J$2*$J$5*$AB167</f>
        <v>#N/A</v>
      </c>
      <c r="DR167" s="70" t="e">
        <f aca="false">$DQ$7*$J$3*$J$5*$AC167</f>
        <v>#N/A</v>
      </c>
      <c r="DS167" s="131" t="e">
        <f aca="false">SUM(CI167:CR167,CW167:CX167,DG167:DH167)</f>
        <v>#N/A</v>
      </c>
      <c r="DT167" s="25" t="e">
        <f aca="false">SUM(CI167:CZ167,DC167:DL167)</f>
        <v>#N/A</v>
      </c>
      <c r="DU167" s="131" t="e">
        <f aca="false">SUM(CI167:DR167)</f>
        <v>#N/A</v>
      </c>
      <c r="DZ167" s="70" t="e">
        <f aca="false">$DZ$7*$J$2*$J$5*$AB167</f>
        <v>#N/A</v>
      </c>
      <c r="EA167" s="70" t="e">
        <f aca="false">$DZ$7*$J$3*$J$5*$AC167</f>
        <v>#N/A</v>
      </c>
      <c r="EB167" s="70" t="e">
        <f aca="false">$EB$7*$J$2*$J$5*$AB167</f>
        <v>#N/A</v>
      </c>
      <c r="EC167" s="70" t="e">
        <f aca="false">$EB$7*$J$3*$J$5*$AC167</f>
        <v>#N/A</v>
      </c>
      <c r="ED167" s="70" t="e">
        <f aca="false">$ED$7*$J$2*$J$5*$AB167</f>
        <v>#N/A</v>
      </c>
      <c r="EE167" s="70" t="e">
        <f aca="false">$ED$7*$J$3*$J$5*$AC167</f>
        <v>#N/A</v>
      </c>
      <c r="EF167" s="70" t="e">
        <f aca="false">$EF$7*$J$2*$J$5*$AB167</f>
        <v>#N/A</v>
      </c>
      <c r="EG167" s="70" t="e">
        <f aca="false">$EF$7*$J$3*$J$5*$AC167</f>
        <v>#N/A</v>
      </c>
      <c r="EH167" s="70" t="e">
        <f aca="false">$EH$7*$J$2*$J$5*$AB167</f>
        <v>#N/A</v>
      </c>
      <c r="EI167" s="70" t="e">
        <f aca="false">$EH$7*$J$3*$J$5*$AC167</f>
        <v>#N/A</v>
      </c>
      <c r="EJ167" s="70" t="e">
        <f aca="false">$EJ$7*$J$2*$J$5*$AB167</f>
        <v>#N/A</v>
      </c>
      <c r="EK167" s="70" t="e">
        <f aca="false">$EJ$7*$J$3*$J$5*$AC167</f>
        <v>#N/A</v>
      </c>
      <c r="EL167" s="70" t="e">
        <f aca="false">$EL$7*$J$2*$J$5*$AB167</f>
        <v>#N/A</v>
      </c>
      <c r="EM167" s="70" t="e">
        <f aca="false">$EL$7*$J$3*$J$5*$AC167</f>
        <v>#N/A</v>
      </c>
      <c r="EN167" s="131" t="e">
        <f aca="false">SUM(EB167:EC167)</f>
        <v>#N/A</v>
      </c>
      <c r="EO167" s="25" t="e">
        <f aca="false">SUM(EB167:EE167,EJ167:EM167)</f>
        <v>#N/A</v>
      </c>
      <c r="EP167" s="25" t="e">
        <f aca="false">SUM(DZ167:EM167)</f>
        <v>#N/A</v>
      </c>
    </row>
    <row r="168" customFormat="false" ht="11.25" hidden="false" customHeight="false" outlineLevel="0" collapsed="false">
      <c r="A168" s="51" t="e">
        <f aca="false">VLOOKUP($D168,Curves!$A$2:$I$1700,9)</f>
        <v>#N/A</v>
      </c>
      <c r="B168" s="83" t="e">
        <f aca="false">(1+($A168/2))^(-2*($D168-$A$1)/365.25)</f>
        <v>#N/A</v>
      </c>
      <c r="C168" s="83" t="n">
        <f aca="false">D169-D168</f>
        <v>31</v>
      </c>
      <c r="D168" s="374" t="n">
        <v>41760</v>
      </c>
      <c r="E168" s="375" t="e">
        <f aca="false">VLOOKUP($D168,Curves!$A$2:$H$1700,2)*$B168</f>
        <v>#N/A</v>
      </c>
      <c r="F168" s="51" t="e">
        <f aca="false">VLOOKUP($D168,Curves!$A$2:$H$1700,3)*$B168</f>
        <v>#N/A</v>
      </c>
      <c r="G168" s="51" t="e">
        <f aca="false">VLOOKUP($D168,Curves!$A$2:$H$1700,7)*$B168</f>
        <v>#N/A</v>
      </c>
      <c r="H168" s="51" t="e">
        <f aca="false">VLOOKUP($D168,Curves!$A$2:$H$1700,5)*$B168</f>
        <v>#N/A</v>
      </c>
      <c r="I168" s="51" t="e">
        <f aca="false">VLOOKUP($D168,Curves!$A$2:$H$1700,4)*$B168</f>
        <v>#N/A</v>
      </c>
      <c r="J168" s="376" t="e">
        <f aca="false">VLOOKUP($D168,Curves!$A$2:$H$1700,8)*$B168</f>
        <v>#N/A</v>
      </c>
      <c r="K168" s="51" t="e">
        <f aca="false">($E168+$I168)*$J$5+$J$4</f>
        <v>#N/A</v>
      </c>
      <c r="L168" s="377" t="e">
        <f aca="false">VLOOKUP($D168,Curves!$N$2:$T$2600,2)*$B168</f>
        <v>#N/A</v>
      </c>
      <c r="M168" s="241" t="e">
        <f aca="false">VLOOKUP($D168,Curves!$N$2:$T$2600,3)*$B168</f>
        <v>#N/A</v>
      </c>
      <c r="N168" s="378" t="e">
        <f aca="false">IF($K168&lt;$L168,1,0)</f>
        <v>#N/A</v>
      </c>
      <c r="O168" s="379" t="e">
        <f aca="false">IF($K168&lt;$M168,1,0)</f>
        <v>#N/A</v>
      </c>
      <c r="P168" s="375" t="e">
        <f aca="false">($E168+J168)*$J$5+$J$4</f>
        <v>#N/A</v>
      </c>
      <c r="Q168" s="377" t="e">
        <f aca="false">VLOOKUP($D168,Curves!$N$2:$T$2600,4)*$B168</f>
        <v>#N/A</v>
      </c>
      <c r="R168" s="241" t="e">
        <f aca="false">VLOOKUP($D168,Curves!$N$2:$T$2600,5)*$B168</f>
        <v>#N/A</v>
      </c>
      <c r="S168" s="378" t="e">
        <f aca="false">IF($P168&lt;$Q168,1,0)</f>
        <v>#N/A</v>
      </c>
      <c r="T168" s="379" t="e">
        <f aca="false">IF($P168&lt;$R168,1,0)</f>
        <v>#N/A</v>
      </c>
      <c r="U168" s="380" t="e">
        <f aca="false">($E168+G168)*$J$5+$J$4</f>
        <v>#N/A</v>
      </c>
      <c r="V168" s="380" t="e">
        <f aca="false">($E168+H168)*$J$5+$J$4</f>
        <v>#N/A</v>
      </c>
      <c r="W168" s="380" t="e">
        <f aca="false">($E168+I168)*$J$5+$J$4</f>
        <v>#N/A</v>
      </c>
      <c r="X168" s="269" t="e">
        <f aca="false">VLOOKUP($D168,[5]CurveFetch!$D$8:$S$13000,16,0)*$B168</f>
        <v>#N/A</v>
      </c>
      <c r="Y168" s="241" t="e">
        <f aca="false">VLOOKUP($D168,Curves!$N$2:$T$2600,7)*$B168</f>
        <v>#N/A</v>
      </c>
      <c r="Z168" s="381" t="e">
        <f aca="false">IF($U168&lt;$X168,1,0)</f>
        <v>#N/A</v>
      </c>
      <c r="AA168" s="378" t="e">
        <f aca="false">IF($U168&lt;$Y168,1,0)</f>
        <v>#N/A</v>
      </c>
      <c r="AB168" s="378" t="e">
        <f aca="false">IF($V168&lt;$X168,1,0)</f>
        <v>#N/A</v>
      </c>
      <c r="AC168" s="378" t="e">
        <f aca="false">IF($V168&lt;$X168,1,0)</f>
        <v>#N/A</v>
      </c>
      <c r="AD168" s="378" t="e">
        <f aca="false">IF($W168&lt;$X168,1,0)</f>
        <v>#N/A</v>
      </c>
      <c r="AE168" s="379" t="e">
        <f aca="false">IF($W168&lt;$Y168,1,0)</f>
        <v>#N/A</v>
      </c>
      <c r="AF168" s="70" t="e">
        <f aca="false">$AF$7*$J$2*$J$5*$N168</f>
        <v>#N/A</v>
      </c>
      <c r="AG168" s="70" t="e">
        <f aca="false">$AF$7*$J$2*$J$5*$O168</f>
        <v>#N/A</v>
      </c>
      <c r="AH168" s="70" t="e">
        <f aca="false">$AH$7*$J$2*$J$5*$N168</f>
        <v>#N/A</v>
      </c>
      <c r="AI168" s="70" t="e">
        <f aca="false">$AH$7*$J$2*$J$5*$O168</f>
        <v>#N/A</v>
      </c>
      <c r="AJ168" s="70" t="e">
        <f aca="false">$AJ$7*$J$2*$J$5*$N168</f>
        <v>#N/A</v>
      </c>
      <c r="AK168" s="70" t="e">
        <f aca="false">$AJ$7*$J$2*$J$5*$O168</f>
        <v>#N/A</v>
      </c>
      <c r="AL168" s="70" t="e">
        <f aca="false">$AL$7*$J$2*$J$5*$N168</f>
        <v>#N/A</v>
      </c>
      <c r="AM168" s="70" t="e">
        <f aca="false">$AL$7*$J$3*$J$5*$O168</f>
        <v>#N/A</v>
      </c>
      <c r="AN168" s="70" t="e">
        <f aca="false">$AN$7*$J$2*$J$5*$N168</f>
        <v>#N/A</v>
      </c>
      <c r="AO168" s="70" t="e">
        <f aca="false">$AN$7*$J$3*$J$5*$O168</f>
        <v>#N/A</v>
      </c>
      <c r="AP168" s="70" t="e">
        <f aca="false">$AP$7*$J$2*$J$5*$N168</f>
        <v>#N/A</v>
      </c>
      <c r="AQ168" s="70" t="e">
        <f aca="false">$AN$7*$J$3*$J$5*$O168</f>
        <v>#N/A</v>
      </c>
      <c r="AR168" s="70" t="e">
        <f aca="false">$AR$7*$J$2*$J$5*$N168</f>
        <v>#N/A</v>
      </c>
      <c r="AS168" s="70" t="e">
        <f aca="false">$AR$7*$J$3*$J$5*$O168</f>
        <v>#N/A</v>
      </c>
      <c r="AT168" s="70" t="e">
        <f aca="false">$AT$7*$J$2*$J$5*$N168</f>
        <v>#N/A</v>
      </c>
      <c r="AU168" s="70" t="e">
        <f aca="false">$AT$7*$J$3*$J$5*$O168</f>
        <v>#N/A</v>
      </c>
      <c r="AV168" s="131" t="e">
        <f aca="false">SUM(AF168:AG168,AL168:AM168,AP168:AQ168)</f>
        <v>#N/A</v>
      </c>
      <c r="AW168" s="158" t="e">
        <f aca="false">SUM(AF168:AM168,AP168:AU168)</f>
        <v>#N/A</v>
      </c>
      <c r="AX168" s="131" t="e">
        <f aca="false">SUM(AF168:AU168)</f>
        <v>#N/A</v>
      </c>
      <c r="AY168" s="70" t="e">
        <f aca="false">$AY$7*$J$2*$J$5*$S168</f>
        <v>#N/A</v>
      </c>
      <c r="AZ168" s="70" t="e">
        <f aca="false">$AY$7*$J$3*$J$5*$T168</f>
        <v>#N/A</v>
      </c>
      <c r="BA168" s="70" t="e">
        <f aca="false">$BA$7*$J$2*$J$5*$S168</f>
        <v>#N/A</v>
      </c>
      <c r="BB168" s="70" t="e">
        <f aca="false">$BA$7*$J$3*$J$5*$T168</f>
        <v>#N/A</v>
      </c>
      <c r="BC168" s="70" t="e">
        <f aca="false">$BC$7*$J$2*$J$5*$S168</f>
        <v>#N/A</v>
      </c>
      <c r="BD168" s="70" t="e">
        <f aca="false">$BC$7*$J$3*$J$5*$T168</f>
        <v>#N/A</v>
      </c>
      <c r="BE168" s="70" t="e">
        <f aca="false">$BE$7*$J$2*$J$5*$S168</f>
        <v>#N/A</v>
      </c>
      <c r="BF168" s="70" t="e">
        <f aca="false">$BE$7*$J$3*$J$5*$T168</f>
        <v>#N/A</v>
      </c>
      <c r="BG168" s="70" t="e">
        <f aca="false">$BG$7*$J$2*$J$5*$S168</f>
        <v>#N/A</v>
      </c>
      <c r="BH168" s="70" t="e">
        <f aca="false">$BG$7*$J$3*$J$5*$T168</f>
        <v>#N/A</v>
      </c>
      <c r="BI168" s="70" t="e">
        <f aca="false">$BI$7*$J$2*$J$5*$S168</f>
        <v>#N/A</v>
      </c>
      <c r="BJ168" s="70" t="e">
        <f aca="false">$BI$7*$J$3*$J$5*$T168</f>
        <v>#N/A</v>
      </c>
      <c r="BK168" s="70" t="e">
        <f aca="false">$BK$7*$J$2*$J$5*$S168</f>
        <v>#N/A</v>
      </c>
      <c r="BL168" s="70" t="e">
        <f aca="false">$BK$7*$J$3*$J$5*$T168</f>
        <v>#N/A</v>
      </c>
      <c r="BM168" s="70" t="e">
        <f aca="false">$BM$7*$J$2*$J$5*$S168</f>
        <v>#N/A</v>
      </c>
      <c r="BN168" s="70" t="e">
        <f aca="false">$BM$7*$J$3*$J$5*$T168</f>
        <v>#N/A</v>
      </c>
      <c r="BO168" s="70" t="e">
        <f aca="false">$BO$7*$J$2*$J$5*$S168</f>
        <v>#N/A</v>
      </c>
      <c r="BP168" s="70" t="e">
        <f aca="false">$BO$7*$J$3*$J$5*$T168</f>
        <v>#N/A</v>
      </c>
      <c r="BQ168" s="70" t="e">
        <f aca="false">$BQ$7*$J$2*$J$5*$S168</f>
        <v>#N/A</v>
      </c>
      <c r="BR168" s="70" t="e">
        <f aca="false">$BQ$7*$J$3*$J$5*$T168</f>
        <v>#N/A</v>
      </c>
      <c r="BS168" s="70" t="e">
        <f aca="false">$BS$7*$J$2*$J$5*$S168</f>
        <v>#N/A</v>
      </c>
      <c r="BT168" s="70" t="e">
        <f aca="false">$BS$7*$J$3*$J$5*$T168</f>
        <v>#N/A</v>
      </c>
      <c r="BU168" s="70" t="e">
        <f aca="false">$BU$7*$J$2*$J$5*$S168</f>
        <v>#N/A</v>
      </c>
      <c r="BV168" s="70" t="e">
        <f aca="false">$BU$7*$J$3*$J$5*$T168</f>
        <v>#N/A</v>
      </c>
      <c r="BW168" s="382" t="e">
        <f aca="false">SUM(AY168:BF168,BI168:BL168)</f>
        <v>#N/A</v>
      </c>
      <c r="BX168" s="383" t="e">
        <f aca="false">SUM(AY168:BF168,BI168:BL168,BS168:BV168)</f>
        <v>#N/A</v>
      </c>
      <c r="BY168" s="25" t="e">
        <f aca="false">SUM(AY168:BV168)</f>
        <v>#N/A</v>
      </c>
      <c r="BZ168" s="70" t="e">
        <f aca="false">$BZ$7*$J$2*$J$5*$N168</f>
        <v>#N/A</v>
      </c>
      <c r="CA168" s="70" t="e">
        <f aca="false">$BZ$7*$J$3*$J$5*$O168</f>
        <v>#N/A</v>
      </c>
      <c r="CB168" s="70" t="e">
        <f aca="false">$CB$7*$J$2*$J$5*$N168</f>
        <v>#N/A</v>
      </c>
      <c r="CC168" s="70" t="e">
        <f aca="false">$CB$7*$J$3*$J$5*$O168</f>
        <v>#N/A</v>
      </c>
      <c r="CD168" s="70" t="e">
        <f aca="false">$CD$7*$J$2*$J$5*$N168</f>
        <v>#N/A</v>
      </c>
      <c r="CE168" s="70" t="e">
        <f aca="false">$CD$7*$J$3*$J$5*$O168</f>
        <v>#N/A</v>
      </c>
      <c r="CF168" s="131" t="e">
        <f aca="false">SUM(BZ168:CA168)</f>
        <v>#N/A</v>
      </c>
      <c r="CG168" s="383" t="e">
        <f aca="false">SUM(BZ168:CC168)</f>
        <v>#N/A</v>
      </c>
      <c r="CH168" s="131" t="e">
        <f aca="false">SUM(BZ168:CE168)</f>
        <v>#N/A</v>
      </c>
      <c r="CI168" s="70" t="e">
        <f aca="false">$CI$7*$J$2*$J$5*$AB168</f>
        <v>#N/A</v>
      </c>
      <c r="CJ168" s="70" t="e">
        <f aca="false">$CI$7*$J$3*$J$5*$AC168</f>
        <v>#N/A</v>
      </c>
      <c r="CK168" s="70" t="e">
        <f aca="false">$CK$7*$J$2*$J$5*$AB168</f>
        <v>#N/A</v>
      </c>
      <c r="CL168" s="70" t="e">
        <f aca="false">$CK$7*$J$3*$J$5*$AC168</f>
        <v>#N/A</v>
      </c>
      <c r="CM168" s="70" t="e">
        <f aca="false">$CM$7*$J$2*$J$5*$AB168</f>
        <v>#N/A</v>
      </c>
      <c r="CN168" s="70" t="e">
        <f aca="false">$CM$7*$J$3*$J$5*$AC168</f>
        <v>#N/A</v>
      </c>
      <c r="CO168" s="70" t="e">
        <f aca="false">$CO$7*$J$2*$J$5*$AB168</f>
        <v>#N/A</v>
      </c>
      <c r="CP168" s="70" t="e">
        <f aca="false">$CO$7*$J$3*$J$5*$AC168</f>
        <v>#N/A</v>
      </c>
      <c r="CQ168" s="70" t="e">
        <f aca="false">$CQ$7*$J$2*$J$5*$AB168</f>
        <v>#N/A</v>
      </c>
      <c r="CR168" s="70" t="e">
        <f aca="false">$CQ$7*$J$3*$J$5*$AC168</f>
        <v>#N/A</v>
      </c>
      <c r="CS168" s="70" t="e">
        <f aca="false">$CS$7*$J$2*$J$5*$AB168</f>
        <v>#N/A</v>
      </c>
      <c r="CT168" s="70" t="e">
        <f aca="false">$CS$7*$J$3*$J$5*$AC168</f>
        <v>#N/A</v>
      </c>
      <c r="CU168" s="70" t="e">
        <f aca="false">$CU$7*$J$2*$J$5*$AB168</f>
        <v>#N/A</v>
      </c>
      <c r="CV168" s="70" t="e">
        <f aca="false">$CU$7*$J$3*$J$5*$AC168</f>
        <v>#N/A</v>
      </c>
      <c r="CW168" s="70" t="e">
        <f aca="false">$CW$7*$J$2*$J$5*$AB168</f>
        <v>#N/A</v>
      </c>
      <c r="CX168" s="70" t="e">
        <f aca="false">$CW$7*$J$3*$J$5*$AC168</f>
        <v>#N/A</v>
      </c>
      <c r="CY168" s="70" t="e">
        <f aca="false">$CY$7*$J$2*$J$5*$AB168</f>
        <v>#N/A</v>
      </c>
      <c r="CZ168" s="70" t="e">
        <f aca="false">$CY$7*$J$3*$J$5*$AC168</f>
        <v>#N/A</v>
      </c>
      <c r="DA168" s="70" t="e">
        <f aca="false">$DA$7*$J$2*$J$5*$AB168</f>
        <v>#N/A</v>
      </c>
      <c r="DB168" s="70" t="e">
        <f aca="false">$DA$7*$J$3*$J$5*$AC168</f>
        <v>#N/A</v>
      </c>
      <c r="DC168" s="70"/>
      <c r="DD168" s="70"/>
      <c r="DE168" s="70" t="e">
        <f aca="false">$DF$7*$J$2*$J$5*$AB168</f>
        <v>#N/A</v>
      </c>
      <c r="DF168" s="70" t="e">
        <f aca="false">$DF$7*$J$3*$J$5*$AC168</f>
        <v>#N/A</v>
      </c>
      <c r="DG168" s="70" t="e">
        <f aca="false">$DG$7*$J$2*$J$5*$AB168</f>
        <v>#N/A</v>
      </c>
      <c r="DH168" s="70" t="e">
        <f aca="false">$DG$7*$J$3*$J$5*$AC168</f>
        <v>#N/A</v>
      </c>
      <c r="DI168" s="70" t="e">
        <f aca="false">$DI$7*$J$2*$J$5*$AB168</f>
        <v>#N/A</v>
      </c>
      <c r="DJ168" s="70" t="e">
        <f aca="false">$DI$7*$J$3*$J$5*$AC168</f>
        <v>#N/A</v>
      </c>
      <c r="DK168" s="70" t="e">
        <f aca="false">$DK$7*$J$2*$J$5*$AB168</f>
        <v>#N/A</v>
      </c>
      <c r="DL168" s="70" t="e">
        <f aca="false">$DK$7*$J$3*$J$5*$AC168</f>
        <v>#N/A</v>
      </c>
      <c r="DM168" s="70" t="e">
        <f aca="false">$DM$7*$J$2*$J$5*$AB168</f>
        <v>#N/A</v>
      </c>
      <c r="DN168" s="70" t="e">
        <f aca="false">$DM$7*$J$3*$J$5*$AC168</f>
        <v>#N/A</v>
      </c>
      <c r="DO168" s="70" t="e">
        <f aca="false">$DO$7*$J$2*$J$5*$AB168</f>
        <v>#N/A</v>
      </c>
      <c r="DP168" s="70" t="e">
        <f aca="false">$DO$7*$J$3*$J$5*$AC168</f>
        <v>#N/A</v>
      </c>
      <c r="DQ168" s="70" t="e">
        <f aca="false">$DQ$7*$J$2*$J$5*$AB168</f>
        <v>#N/A</v>
      </c>
      <c r="DR168" s="70" t="e">
        <f aca="false">$DQ$7*$J$3*$J$5*$AC168</f>
        <v>#N/A</v>
      </c>
      <c r="DS168" s="131" t="e">
        <f aca="false">SUM(CI168:CR168,CW168:CX168,DG168:DH168)</f>
        <v>#N/A</v>
      </c>
      <c r="DT168" s="25" t="e">
        <f aca="false">SUM(CI168:CZ168,DC168:DL168)</f>
        <v>#N/A</v>
      </c>
      <c r="DU168" s="131" t="e">
        <f aca="false">SUM(CI168:DR168)</f>
        <v>#N/A</v>
      </c>
      <c r="DZ168" s="70" t="e">
        <f aca="false">$DZ$7*$J$2*$J$5*$AB168</f>
        <v>#N/A</v>
      </c>
      <c r="EA168" s="70" t="e">
        <f aca="false">$DZ$7*$J$3*$J$5*$AC168</f>
        <v>#N/A</v>
      </c>
      <c r="EB168" s="70" t="e">
        <f aca="false">$EB$7*$J$2*$J$5*$AB168</f>
        <v>#N/A</v>
      </c>
      <c r="EC168" s="70" t="e">
        <f aca="false">$EB$7*$J$3*$J$5*$AC168</f>
        <v>#N/A</v>
      </c>
      <c r="ED168" s="70" t="e">
        <f aca="false">$ED$7*$J$2*$J$5*$AB168</f>
        <v>#N/A</v>
      </c>
      <c r="EE168" s="70" t="e">
        <f aca="false">$ED$7*$J$3*$J$5*$AC168</f>
        <v>#N/A</v>
      </c>
      <c r="EF168" s="70" t="e">
        <f aca="false">$EF$7*$J$2*$J$5*$AB168</f>
        <v>#N/A</v>
      </c>
      <c r="EG168" s="70" t="e">
        <f aca="false">$EF$7*$J$3*$J$5*$AC168</f>
        <v>#N/A</v>
      </c>
      <c r="EH168" s="70" t="e">
        <f aca="false">$EH$7*$J$2*$J$5*$AB168</f>
        <v>#N/A</v>
      </c>
      <c r="EI168" s="70" t="e">
        <f aca="false">$EH$7*$J$3*$J$5*$AC168</f>
        <v>#N/A</v>
      </c>
      <c r="EJ168" s="70" t="e">
        <f aca="false">$EJ$7*$J$2*$J$5*$AB168</f>
        <v>#N/A</v>
      </c>
      <c r="EK168" s="70" t="e">
        <f aca="false">$EJ$7*$J$3*$J$5*$AC168</f>
        <v>#N/A</v>
      </c>
      <c r="EL168" s="70" t="e">
        <f aca="false">$EL$7*$J$2*$J$5*$AB168</f>
        <v>#N/A</v>
      </c>
      <c r="EM168" s="70" t="e">
        <f aca="false">$EL$7*$J$3*$J$5*$AC168</f>
        <v>#N/A</v>
      </c>
      <c r="EN168" s="131" t="e">
        <f aca="false">SUM(EB168:EC168)</f>
        <v>#N/A</v>
      </c>
      <c r="EO168" s="25" t="e">
        <f aca="false">SUM(EB168:EE168,EJ168:EM168)</f>
        <v>#N/A</v>
      </c>
      <c r="EP168" s="25" t="e">
        <f aca="false">SUM(DZ168:EM168)</f>
        <v>#N/A</v>
      </c>
    </row>
    <row r="169" customFormat="false" ht="11.25" hidden="false" customHeight="false" outlineLevel="0" collapsed="false">
      <c r="A169" s="51" t="e">
        <f aca="false">VLOOKUP($D169,Curves!$A$2:$I$1700,9)</f>
        <v>#N/A</v>
      </c>
      <c r="B169" s="83" t="e">
        <f aca="false">(1+($A169/2))^(-2*($D169-$A$1)/365.25)</f>
        <v>#N/A</v>
      </c>
      <c r="C169" s="83" t="n">
        <f aca="false">D170-D169</f>
        <v>30</v>
      </c>
      <c r="D169" s="374" t="n">
        <v>41791</v>
      </c>
      <c r="E169" s="375" t="e">
        <f aca="false">VLOOKUP($D169,Curves!$A$2:$H$1700,2)*$B169</f>
        <v>#N/A</v>
      </c>
      <c r="F169" s="51" t="e">
        <f aca="false">VLOOKUP($D169,Curves!$A$2:$H$1700,3)*$B169</f>
        <v>#N/A</v>
      </c>
      <c r="G169" s="51" t="e">
        <f aca="false">VLOOKUP($D169,Curves!$A$2:$H$1700,7)*$B169</f>
        <v>#N/A</v>
      </c>
      <c r="H169" s="51" t="e">
        <f aca="false">VLOOKUP($D169,Curves!$A$2:$H$1700,5)*$B169</f>
        <v>#N/A</v>
      </c>
      <c r="I169" s="51" t="e">
        <f aca="false">VLOOKUP($D169,Curves!$A$2:$H$1700,4)*$B169</f>
        <v>#N/A</v>
      </c>
      <c r="J169" s="376" t="e">
        <f aca="false">VLOOKUP($D169,Curves!$A$2:$H$1700,8)*$B169</f>
        <v>#N/A</v>
      </c>
      <c r="K169" s="51" t="e">
        <f aca="false">($E169+$I169)*$J$5+$J$4</f>
        <v>#N/A</v>
      </c>
      <c r="L169" s="377" t="e">
        <f aca="false">VLOOKUP($D169,Curves!$N$2:$T$2600,2)*$B169</f>
        <v>#N/A</v>
      </c>
      <c r="M169" s="241" t="e">
        <f aca="false">VLOOKUP($D169,Curves!$N$2:$T$2600,3)*$B169</f>
        <v>#N/A</v>
      </c>
      <c r="N169" s="378" t="e">
        <f aca="false">IF($K169&lt;$L169,1,0)</f>
        <v>#N/A</v>
      </c>
      <c r="O169" s="379" t="e">
        <f aca="false">IF($K169&lt;$M169,1,0)</f>
        <v>#N/A</v>
      </c>
      <c r="P169" s="375" t="e">
        <f aca="false">($E169+J169)*$J$5+$J$4</f>
        <v>#N/A</v>
      </c>
      <c r="Q169" s="377" t="e">
        <f aca="false">VLOOKUP($D169,Curves!$N$2:$T$2600,4)*$B169</f>
        <v>#N/A</v>
      </c>
      <c r="R169" s="241" t="e">
        <f aca="false">VLOOKUP($D169,Curves!$N$2:$T$2600,5)*$B169</f>
        <v>#N/A</v>
      </c>
      <c r="S169" s="378" t="e">
        <f aca="false">IF($P169&lt;$Q169,1,0)</f>
        <v>#N/A</v>
      </c>
      <c r="T169" s="379" t="e">
        <f aca="false">IF($P169&lt;$R169,1,0)</f>
        <v>#N/A</v>
      </c>
      <c r="U169" s="380" t="e">
        <f aca="false">($E169+G169)*$J$5+$J$4</f>
        <v>#N/A</v>
      </c>
      <c r="V169" s="380" t="e">
        <f aca="false">($E169+H169)*$J$5+$J$4</f>
        <v>#N/A</v>
      </c>
      <c r="W169" s="380" t="e">
        <f aca="false">($E169+I169)*$J$5+$J$4</f>
        <v>#N/A</v>
      </c>
      <c r="X169" s="269" t="e">
        <f aca="false">VLOOKUP($D169,[5]CurveFetch!$D$8:$S$13000,16,0)*$B169</f>
        <v>#N/A</v>
      </c>
      <c r="Y169" s="241" t="e">
        <f aca="false">VLOOKUP($D169,Curves!$N$2:$T$2600,7)*$B169</f>
        <v>#N/A</v>
      </c>
      <c r="Z169" s="381" t="e">
        <f aca="false">IF($U169&lt;$X169,1,0)</f>
        <v>#N/A</v>
      </c>
      <c r="AA169" s="378" t="e">
        <f aca="false">IF($U169&lt;$Y169,1,0)</f>
        <v>#N/A</v>
      </c>
      <c r="AB169" s="378" t="e">
        <f aca="false">IF($V169&lt;$X169,1,0)</f>
        <v>#N/A</v>
      </c>
      <c r="AC169" s="378" t="e">
        <f aca="false">IF($V169&lt;$X169,1,0)</f>
        <v>#N/A</v>
      </c>
      <c r="AD169" s="378" t="e">
        <f aca="false">IF($W169&lt;$X169,1,0)</f>
        <v>#N/A</v>
      </c>
      <c r="AE169" s="379" t="e">
        <f aca="false">IF($W169&lt;$Y169,1,0)</f>
        <v>#N/A</v>
      </c>
      <c r="AF169" s="70" t="e">
        <f aca="false">$AF$7*$J$2*$J$5*$N169</f>
        <v>#N/A</v>
      </c>
      <c r="AG169" s="70" t="e">
        <f aca="false">$AF$7*$J$2*$J$5*$O169</f>
        <v>#N/A</v>
      </c>
      <c r="AH169" s="70" t="e">
        <f aca="false">$AH$7*$J$2*$J$5*$N169</f>
        <v>#N/A</v>
      </c>
      <c r="AI169" s="70" t="e">
        <f aca="false">$AH$7*$J$2*$J$5*$O169</f>
        <v>#N/A</v>
      </c>
      <c r="AJ169" s="70" t="e">
        <f aca="false">$AJ$7*$J$2*$J$5*$N169</f>
        <v>#N/A</v>
      </c>
      <c r="AK169" s="70" t="e">
        <f aca="false">$AJ$7*$J$2*$J$5*$O169</f>
        <v>#N/A</v>
      </c>
      <c r="AL169" s="70" t="e">
        <f aca="false">$AL$7*$J$2*$J$5*$N169</f>
        <v>#N/A</v>
      </c>
      <c r="AM169" s="70" t="e">
        <f aca="false">$AL$7*$J$3*$J$5*$O169</f>
        <v>#N/A</v>
      </c>
      <c r="AN169" s="70" t="e">
        <f aca="false">$AN$7*$J$2*$J$5*$N169</f>
        <v>#N/A</v>
      </c>
      <c r="AO169" s="70" t="e">
        <f aca="false">$AN$7*$J$3*$J$5*$O169</f>
        <v>#N/A</v>
      </c>
      <c r="AP169" s="70" t="e">
        <f aca="false">$AP$7*$J$2*$J$5*$N169</f>
        <v>#N/A</v>
      </c>
      <c r="AQ169" s="70" t="e">
        <f aca="false">$AN$7*$J$3*$J$5*$O169</f>
        <v>#N/A</v>
      </c>
      <c r="AR169" s="70" t="e">
        <f aca="false">$AR$7*$J$2*$J$5*$N169</f>
        <v>#N/A</v>
      </c>
      <c r="AS169" s="70" t="e">
        <f aca="false">$AR$7*$J$3*$J$5*$O169</f>
        <v>#N/A</v>
      </c>
      <c r="AT169" s="70" t="e">
        <f aca="false">$AT$7*$J$2*$J$5*$N169</f>
        <v>#N/A</v>
      </c>
      <c r="AU169" s="70" t="e">
        <f aca="false">$AT$7*$J$3*$J$5*$O169</f>
        <v>#N/A</v>
      </c>
      <c r="AV169" s="131" t="e">
        <f aca="false">SUM(AF169:AG169,AL169:AM169,AP169:AQ169)</f>
        <v>#N/A</v>
      </c>
      <c r="AW169" s="158" t="e">
        <f aca="false">SUM(AF169:AM169,AP169:AU169)</f>
        <v>#N/A</v>
      </c>
      <c r="AX169" s="131" t="e">
        <f aca="false">SUM(AF169:AU169)</f>
        <v>#N/A</v>
      </c>
      <c r="AY169" s="70" t="e">
        <f aca="false">$AY$7*$J$2*$J$5*$S169</f>
        <v>#N/A</v>
      </c>
      <c r="AZ169" s="70" t="e">
        <f aca="false">$AY$7*$J$3*$J$5*$T169</f>
        <v>#N/A</v>
      </c>
      <c r="BA169" s="70" t="e">
        <f aca="false">$BA$7*$J$2*$J$5*$S169</f>
        <v>#N/A</v>
      </c>
      <c r="BB169" s="70" t="e">
        <f aca="false">$BA$7*$J$3*$J$5*$T169</f>
        <v>#N/A</v>
      </c>
      <c r="BC169" s="70" t="e">
        <f aca="false">$BC$7*$J$2*$J$5*$S169</f>
        <v>#N/A</v>
      </c>
      <c r="BD169" s="70" t="e">
        <f aca="false">$BC$7*$J$3*$J$5*$T169</f>
        <v>#N/A</v>
      </c>
      <c r="BE169" s="70" t="e">
        <f aca="false">$BE$7*$J$2*$J$5*$S169</f>
        <v>#N/A</v>
      </c>
      <c r="BF169" s="70" t="e">
        <f aca="false">$BE$7*$J$3*$J$5*$T169</f>
        <v>#N/A</v>
      </c>
      <c r="BG169" s="70" t="e">
        <f aca="false">$BG$7*$J$2*$J$5*$S169</f>
        <v>#N/A</v>
      </c>
      <c r="BH169" s="70" t="e">
        <f aca="false">$BG$7*$J$3*$J$5*$T169</f>
        <v>#N/A</v>
      </c>
      <c r="BI169" s="70" t="e">
        <f aca="false">$BI$7*$J$2*$J$5*$S169</f>
        <v>#N/A</v>
      </c>
      <c r="BJ169" s="70" t="e">
        <f aca="false">$BI$7*$J$3*$J$5*$T169</f>
        <v>#N/A</v>
      </c>
      <c r="BK169" s="70" t="e">
        <f aca="false">$BK$7*$J$2*$J$5*$S169</f>
        <v>#N/A</v>
      </c>
      <c r="BL169" s="70" t="e">
        <f aca="false">$BK$7*$J$3*$J$5*$T169</f>
        <v>#N/A</v>
      </c>
      <c r="BM169" s="70" t="e">
        <f aca="false">$BM$7*$J$2*$J$5*$S169</f>
        <v>#N/A</v>
      </c>
      <c r="BN169" s="70" t="e">
        <f aca="false">$BM$7*$J$3*$J$5*$T169</f>
        <v>#N/A</v>
      </c>
      <c r="BO169" s="70" t="e">
        <f aca="false">$BO$7*$J$2*$J$5*$S169</f>
        <v>#N/A</v>
      </c>
      <c r="BP169" s="70" t="e">
        <f aca="false">$BO$7*$J$3*$J$5*$T169</f>
        <v>#N/A</v>
      </c>
      <c r="BQ169" s="70" t="e">
        <f aca="false">$BQ$7*$J$2*$J$5*$S169</f>
        <v>#N/A</v>
      </c>
      <c r="BR169" s="70" t="e">
        <f aca="false">$BQ$7*$J$3*$J$5*$T169</f>
        <v>#N/A</v>
      </c>
      <c r="BS169" s="70" t="e">
        <f aca="false">$BS$7*$J$2*$J$5*$S169</f>
        <v>#N/A</v>
      </c>
      <c r="BT169" s="70" t="e">
        <f aca="false">$BS$7*$J$3*$J$5*$T169</f>
        <v>#N/A</v>
      </c>
      <c r="BU169" s="70" t="e">
        <f aca="false">$BU$7*$J$2*$J$5*$S169</f>
        <v>#N/A</v>
      </c>
      <c r="BV169" s="70" t="e">
        <f aca="false">$BU$7*$J$3*$J$5*$T169</f>
        <v>#N/A</v>
      </c>
      <c r="BW169" s="382" t="e">
        <f aca="false">SUM(AY169:BF169,BI169:BL169)</f>
        <v>#N/A</v>
      </c>
      <c r="BX169" s="383" t="e">
        <f aca="false">SUM(AY169:BF169,BI169:BL169,BS169:BV169)</f>
        <v>#N/A</v>
      </c>
      <c r="BY169" s="25" t="e">
        <f aca="false">SUM(AY169:BV169)</f>
        <v>#N/A</v>
      </c>
      <c r="BZ169" s="70" t="e">
        <f aca="false">$BZ$7*$J$2*$J$5*$N169</f>
        <v>#N/A</v>
      </c>
      <c r="CA169" s="70" t="e">
        <f aca="false">$BZ$7*$J$3*$J$5*$O169</f>
        <v>#N/A</v>
      </c>
      <c r="CB169" s="70" t="e">
        <f aca="false">$CB$7*$J$2*$J$5*$N169</f>
        <v>#N/A</v>
      </c>
      <c r="CC169" s="70" t="e">
        <f aca="false">$CB$7*$J$3*$J$5*$O169</f>
        <v>#N/A</v>
      </c>
      <c r="CD169" s="70" t="e">
        <f aca="false">$CD$7*$J$2*$J$5*$N169</f>
        <v>#N/A</v>
      </c>
      <c r="CE169" s="70" t="e">
        <f aca="false">$CD$7*$J$3*$J$5*$O169</f>
        <v>#N/A</v>
      </c>
      <c r="CF169" s="131" t="e">
        <f aca="false">SUM(BZ169:CA169)</f>
        <v>#N/A</v>
      </c>
      <c r="CG169" s="383" t="e">
        <f aca="false">SUM(BZ169:CC169)</f>
        <v>#N/A</v>
      </c>
      <c r="CH169" s="131" t="e">
        <f aca="false">SUM(BZ169:CE169)</f>
        <v>#N/A</v>
      </c>
      <c r="CI169" s="70" t="e">
        <f aca="false">$CI$7*$J$2*$J$5*$AB169</f>
        <v>#N/A</v>
      </c>
      <c r="CJ169" s="70" t="e">
        <f aca="false">$CI$7*$J$3*$J$5*$AC169</f>
        <v>#N/A</v>
      </c>
      <c r="CK169" s="70" t="e">
        <f aca="false">$CK$7*$J$2*$J$5*$AB169</f>
        <v>#N/A</v>
      </c>
      <c r="CL169" s="70" t="e">
        <f aca="false">$CK$7*$J$3*$J$5*$AC169</f>
        <v>#N/A</v>
      </c>
      <c r="CM169" s="70" t="e">
        <f aca="false">$CM$7*$J$2*$J$5*$AB169</f>
        <v>#N/A</v>
      </c>
      <c r="CN169" s="70" t="e">
        <f aca="false">$CM$7*$J$3*$J$5*$AC169</f>
        <v>#N/A</v>
      </c>
      <c r="CO169" s="70" t="e">
        <f aca="false">$CO$7*$J$2*$J$5*$AB169</f>
        <v>#N/A</v>
      </c>
      <c r="CP169" s="70" t="e">
        <f aca="false">$CO$7*$J$3*$J$5*$AC169</f>
        <v>#N/A</v>
      </c>
      <c r="CQ169" s="70" t="e">
        <f aca="false">$CQ$7*$J$2*$J$5*$AB169</f>
        <v>#N/A</v>
      </c>
      <c r="CR169" s="70" t="e">
        <f aca="false">$CQ$7*$J$3*$J$5*$AC169</f>
        <v>#N/A</v>
      </c>
      <c r="CS169" s="70" t="e">
        <f aca="false">$CS$7*$J$2*$J$5*$AB169</f>
        <v>#N/A</v>
      </c>
      <c r="CT169" s="70" t="e">
        <f aca="false">$CS$7*$J$3*$J$5*$AC169</f>
        <v>#N/A</v>
      </c>
      <c r="CU169" s="70" t="e">
        <f aca="false">$CU$7*$J$2*$J$5*$AB169</f>
        <v>#N/A</v>
      </c>
      <c r="CV169" s="70" t="e">
        <f aca="false">$CU$7*$J$3*$J$5*$AC169</f>
        <v>#N/A</v>
      </c>
      <c r="CW169" s="70" t="e">
        <f aca="false">$CW$7*$J$2*$J$5*$AB169</f>
        <v>#N/A</v>
      </c>
      <c r="CX169" s="70" t="e">
        <f aca="false">$CW$7*$J$3*$J$5*$AC169</f>
        <v>#N/A</v>
      </c>
      <c r="CY169" s="70" t="e">
        <f aca="false">$CY$7*$J$2*$J$5*$AB169</f>
        <v>#N/A</v>
      </c>
      <c r="CZ169" s="70" t="e">
        <f aca="false">$CY$7*$J$3*$J$5*$AC169</f>
        <v>#N/A</v>
      </c>
      <c r="DA169" s="70" t="e">
        <f aca="false">$DA$7*$J$2*$J$5*$AB169</f>
        <v>#N/A</v>
      </c>
      <c r="DB169" s="70" t="e">
        <f aca="false">$DA$7*$J$3*$J$5*$AC169</f>
        <v>#N/A</v>
      </c>
      <c r="DC169" s="70"/>
      <c r="DD169" s="70"/>
      <c r="DE169" s="70" t="e">
        <f aca="false">$DF$7*$J$2*$J$5*$AB169</f>
        <v>#N/A</v>
      </c>
      <c r="DF169" s="70" t="e">
        <f aca="false">$DF$7*$J$3*$J$5*$AC169</f>
        <v>#N/A</v>
      </c>
      <c r="DG169" s="70" t="e">
        <f aca="false">$DG$7*$J$2*$J$5*$AB169</f>
        <v>#N/A</v>
      </c>
      <c r="DH169" s="70" t="e">
        <f aca="false">$DG$7*$J$3*$J$5*$AC169</f>
        <v>#N/A</v>
      </c>
      <c r="DI169" s="70" t="e">
        <f aca="false">$DI$7*$J$2*$J$5*$AB169</f>
        <v>#N/A</v>
      </c>
      <c r="DJ169" s="70" t="e">
        <f aca="false">$DI$7*$J$3*$J$5*$AC169</f>
        <v>#N/A</v>
      </c>
      <c r="DK169" s="70" t="e">
        <f aca="false">$DK$7*$J$2*$J$5*$AB169</f>
        <v>#N/A</v>
      </c>
      <c r="DL169" s="70" t="e">
        <f aca="false">$DK$7*$J$3*$J$5*$AC169</f>
        <v>#N/A</v>
      </c>
      <c r="DM169" s="70" t="e">
        <f aca="false">$DM$7*$J$2*$J$5*$AB169</f>
        <v>#N/A</v>
      </c>
      <c r="DN169" s="70" t="e">
        <f aca="false">$DM$7*$J$3*$J$5*$AC169</f>
        <v>#N/A</v>
      </c>
      <c r="DO169" s="70" t="e">
        <f aca="false">$DO$7*$J$2*$J$5*$AB169</f>
        <v>#N/A</v>
      </c>
      <c r="DP169" s="70" t="e">
        <f aca="false">$DO$7*$J$3*$J$5*$AC169</f>
        <v>#N/A</v>
      </c>
      <c r="DQ169" s="70" t="e">
        <f aca="false">$DQ$7*$J$2*$J$5*$AB169</f>
        <v>#N/A</v>
      </c>
      <c r="DR169" s="70" t="e">
        <f aca="false">$DQ$7*$J$3*$J$5*$AC169</f>
        <v>#N/A</v>
      </c>
      <c r="DS169" s="131" t="e">
        <f aca="false">SUM(CI169:CR169,CW169:CX169,DG169:DH169)</f>
        <v>#N/A</v>
      </c>
      <c r="DT169" s="25" t="e">
        <f aca="false">SUM(CI169:CZ169,DC169:DL169)</f>
        <v>#N/A</v>
      </c>
      <c r="DU169" s="131" t="e">
        <f aca="false">SUM(CI169:DR169)</f>
        <v>#N/A</v>
      </c>
      <c r="DZ169" s="70" t="e">
        <f aca="false">$DZ$7*$J$2*$J$5*$AB169</f>
        <v>#N/A</v>
      </c>
      <c r="EA169" s="70" t="e">
        <f aca="false">$DZ$7*$J$3*$J$5*$AC169</f>
        <v>#N/A</v>
      </c>
      <c r="EB169" s="70" t="e">
        <f aca="false">$EB$7*$J$2*$J$5*$AB169</f>
        <v>#N/A</v>
      </c>
      <c r="EC169" s="70" t="e">
        <f aca="false">$EB$7*$J$3*$J$5*$AC169</f>
        <v>#N/A</v>
      </c>
      <c r="ED169" s="70" t="e">
        <f aca="false">$ED$7*$J$2*$J$5*$AB169</f>
        <v>#N/A</v>
      </c>
      <c r="EE169" s="70" t="e">
        <f aca="false">$ED$7*$J$3*$J$5*$AC169</f>
        <v>#N/A</v>
      </c>
      <c r="EF169" s="70" t="e">
        <f aca="false">$EF$7*$J$2*$J$5*$AB169</f>
        <v>#N/A</v>
      </c>
      <c r="EG169" s="70" t="e">
        <f aca="false">$EF$7*$J$3*$J$5*$AC169</f>
        <v>#N/A</v>
      </c>
      <c r="EH169" s="70" t="e">
        <f aca="false">$EH$7*$J$2*$J$5*$AB169</f>
        <v>#N/A</v>
      </c>
      <c r="EI169" s="70" t="e">
        <f aca="false">$EH$7*$J$3*$J$5*$AC169</f>
        <v>#N/A</v>
      </c>
      <c r="EJ169" s="70" t="e">
        <f aca="false">$EJ$7*$J$2*$J$5*$AB169</f>
        <v>#N/A</v>
      </c>
      <c r="EK169" s="70" t="e">
        <f aca="false">$EJ$7*$J$3*$J$5*$AC169</f>
        <v>#N/A</v>
      </c>
      <c r="EL169" s="70" t="e">
        <f aca="false">$EL$7*$J$2*$J$5*$AB169</f>
        <v>#N/A</v>
      </c>
      <c r="EM169" s="70" t="e">
        <f aca="false">$EL$7*$J$3*$J$5*$AC169</f>
        <v>#N/A</v>
      </c>
      <c r="EN169" s="131" t="e">
        <f aca="false">SUM(EB169:EC169)</f>
        <v>#N/A</v>
      </c>
      <c r="EO169" s="25" t="e">
        <f aca="false">SUM(EB169:EE169,EJ169:EM169)</f>
        <v>#N/A</v>
      </c>
      <c r="EP169" s="25" t="e">
        <f aca="false">SUM(DZ169:EM169)</f>
        <v>#N/A</v>
      </c>
    </row>
    <row r="170" customFormat="false" ht="11.25" hidden="false" customHeight="false" outlineLevel="0" collapsed="false">
      <c r="A170" s="51" t="e">
        <f aca="false">VLOOKUP($D170,Curves!$A$2:$I$1700,9)</f>
        <v>#N/A</v>
      </c>
      <c r="B170" s="83" t="e">
        <f aca="false">(1+($A170/2))^(-2*($D170-$A$1)/365.25)</f>
        <v>#N/A</v>
      </c>
      <c r="C170" s="83" t="n">
        <f aca="false">D171-D170</f>
        <v>31</v>
      </c>
      <c r="D170" s="374" t="n">
        <v>41821</v>
      </c>
      <c r="E170" s="375" t="e">
        <f aca="false">VLOOKUP($D170,Curves!$A$2:$H$1700,2)*$B170</f>
        <v>#N/A</v>
      </c>
      <c r="F170" s="51" t="e">
        <f aca="false">VLOOKUP($D170,Curves!$A$2:$H$1700,3)*$B170</f>
        <v>#N/A</v>
      </c>
      <c r="G170" s="51" t="e">
        <f aca="false">VLOOKUP($D170,Curves!$A$2:$H$1700,7)*$B170</f>
        <v>#N/A</v>
      </c>
      <c r="H170" s="51" t="e">
        <f aca="false">VLOOKUP($D170,Curves!$A$2:$H$1700,5)*$B170</f>
        <v>#N/A</v>
      </c>
      <c r="I170" s="51" t="e">
        <f aca="false">VLOOKUP($D170,Curves!$A$2:$H$1700,4)*$B170</f>
        <v>#N/A</v>
      </c>
      <c r="J170" s="376" t="e">
        <f aca="false">VLOOKUP($D170,Curves!$A$2:$H$1700,8)*$B170</f>
        <v>#N/A</v>
      </c>
      <c r="K170" s="51" t="e">
        <f aca="false">($E170+$I170)*$J$5+$J$4</f>
        <v>#N/A</v>
      </c>
      <c r="L170" s="377" t="e">
        <f aca="false">VLOOKUP($D170,Curves!$N$2:$T$2600,2)*$B170</f>
        <v>#N/A</v>
      </c>
      <c r="M170" s="241" t="e">
        <f aca="false">VLOOKUP($D170,Curves!$N$2:$T$2600,3)*$B170</f>
        <v>#N/A</v>
      </c>
      <c r="N170" s="378" t="e">
        <f aca="false">IF($K170&lt;$L170,1,0)</f>
        <v>#N/A</v>
      </c>
      <c r="O170" s="379" t="e">
        <f aca="false">IF($K170&lt;$M170,1,0)</f>
        <v>#N/A</v>
      </c>
      <c r="P170" s="375" t="e">
        <f aca="false">($E170+J170)*$J$5+$J$4</f>
        <v>#N/A</v>
      </c>
      <c r="Q170" s="377" t="e">
        <f aca="false">VLOOKUP($D170,Curves!$N$2:$T$2600,4)*$B170</f>
        <v>#N/A</v>
      </c>
      <c r="R170" s="241" t="e">
        <f aca="false">VLOOKUP($D170,Curves!$N$2:$T$2600,5)*$B170</f>
        <v>#N/A</v>
      </c>
      <c r="S170" s="378" t="e">
        <f aca="false">IF($P170&lt;$Q170,1,0)</f>
        <v>#N/A</v>
      </c>
      <c r="T170" s="379" t="e">
        <f aca="false">IF($P170&lt;$R170,1,0)</f>
        <v>#N/A</v>
      </c>
      <c r="U170" s="380" t="e">
        <f aca="false">($E170+G170)*$J$5+$J$4</f>
        <v>#N/A</v>
      </c>
      <c r="V170" s="380" t="e">
        <f aca="false">($E170+H170)*$J$5+$J$4</f>
        <v>#N/A</v>
      </c>
      <c r="W170" s="380" t="e">
        <f aca="false">($E170+I170)*$J$5+$J$4</f>
        <v>#N/A</v>
      </c>
      <c r="X170" s="269" t="e">
        <f aca="false">VLOOKUP($D170,[5]CurveFetch!$D$8:$S$13000,16,0)*$B170</f>
        <v>#N/A</v>
      </c>
      <c r="Y170" s="241" t="e">
        <f aca="false">VLOOKUP($D170,Curves!$N$2:$T$2600,7)*$B170</f>
        <v>#N/A</v>
      </c>
      <c r="Z170" s="381" t="e">
        <f aca="false">IF($U170&lt;$X170,1,0)</f>
        <v>#N/A</v>
      </c>
      <c r="AA170" s="378" t="e">
        <f aca="false">IF($U170&lt;$Y170,1,0)</f>
        <v>#N/A</v>
      </c>
      <c r="AB170" s="378" t="e">
        <f aca="false">IF($V170&lt;$X170,1,0)</f>
        <v>#N/A</v>
      </c>
      <c r="AC170" s="378" t="e">
        <f aca="false">IF($V170&lt;$X170,1,0)</f>
        <v>#N/A</v>
      </c>
      <c r="AD170" s="378" t="e">
        <f aca="false">IF($W170&lt;$X170,1,0)</f>
        <v>#N/A</v>
      </c>
      <c r="AE170" s="379" t="e">
        <f aca="false">IF($W170&lt;$Y170,1,0)</f>
        <v>#N/A</v>
      </c>
      <c r="AF170" s="70" t="e">
        <f aca="false">$AF$7*$J$2*$J$5*$N170</f>
        <v>#N/A</v>
      </c>
      <c r="AG170" s="70" t="e">
        <f aca="false">$AF$7*$J$2*$J$5*$O170</f>
        <v>#N/A</v>
      </c>
      <c r="AH170" s="70" t="e">
        <f aca="false">$AH$7*$J$2*$J$5*$N170</f>
        <v>#N/A</v>
      </c>
      <c r="AI170" s="70" t="e">
        <f aca="false">$AH$7*$J$2*$J$5*$O170</f>
        <v>#N/A</v>
      </c>
      <c r="AJ170" s="70" t="e">
        <f aca="false">$AJ$7*$J$2*$J$5*$N170</f>
        <v>#N/A</v>
      </c>
      <c r="AK170" s="70" t="e">
        <f aca="false">$AJ$7*$J$2*$J$5*$O170</f>
        <v>#N/A</v>
      </c>
      <c r="AL170" s="70" t="e">
        <f aca="false">$AL$7*$J$2*$J$5*$N170</f>
        <v>#N/A</v>
      </c>
      <c r="AM170" s="70" t="e">
        <f aca="false">$AL$7*$J$3*$J$5*$O170</f>
        <v>#N/A</v>
      </c>
      <c r="AN170" s="70" t="e">
        <f aca="false">$AN$7*$J$2*$J$5*$N170</f>
        <v>#N/A</v>
      </c>
      <c r="AO170" s="70" t="e">
        <f aca="false">$AN$7*$J$3*$J$5*$O170</f>
        <v>#N/A</v>
      </c>
      <c r="AP170" s="70" t="e">
        <f aca="false">$AP$7*$J$2*$J$5*$N170</f>
        <v>#N/A</v>
      </c>
      <c r="AQ170" s="70" t="e">
        <f aca="false">$AN$7*$J$3*$J$5*$O170</f>
        <v>#N/A</v>
      </c>
      <c r="AR170" s="70" t="e">
        <f aca="false">$AR$7*$J$2*$J$5*$N170</f>
        <v>#N/A</v>
      </c>
      <c r="AS170" s="70" t="e">
        <f aca="false">$AR$7*$J$3*$J$5*$O170</f>
        <v>#N/A</v>
      </c>
      <c r="AT170" s="70" t="e">
        <f aca="false">$AT$7*$J$2*$J$5*$N170</f>
        <v>#N/A</v>
      </c>
      <c r="AU170" s="70" t="e">
        <f aca="false">$AT$7*$J$3*$J$5*$O170</f>
        <v>#N/A</v>
      </c>
      <c r="AV170" s="131" t="e">
        <f aca="false">SUM(AF170:AG170,AL170:AM170,AP170:AQ170)</f>
        <v>#N/A</v>
      </c>
      <c r="AW170" s="158" t="e">
        <f aca="false">SUM(AF170:AM170,AP170:AU170)</f>
        <v>#N/A</v>
      </c>
      <c r="AX170" s="131" t="e">
        <f aca="false">SUM(AF170:AU170)</f>
        <v>#N/A</v>
      </c>
      <c r="AY170" s="70" t="e">
        <f aca="false">$AY$7*$J$2*$J$5*$S170</f>
        <v>#N/A</v>
      </c>
      <c r="AZ170" s="70" t="e">
        <f aca="false">$AY$7*$J$3*$J$5*$T170</f>
        <v>#N/A</v>
      </c>
      <c r="BA170" s="70" t="e">
        <f aca="false">$BA$7*$J$2*$J$5*$S170</f>
        <v>#N/A</v>
      </c>
      <c r="BB170" s="70" t="e">
        <f aca="false">$BA$7*$J$3*$J$5*$T170</f>
        <v>#N/A</v>
      </c>
      <c r="BC170" s="70" t="e">
        <f aca="false">$BC$7*$J$2*$J$5*$S170</f>
        <v>#N/A</v>
      </c>
      <c r="BD170" s="70" t="e">
        <f aca="false">$BC$7*$J$3*$J$5*$T170</f>
        <v>#N/A</v>
      </c>
      <c r="BE170" s="70" t="e">
        <f aca="false">$BE$7*$J$2*$J$5*$S170</f>
        <v>#N/A</v>
      </c>
      <c r="BF170" s="70" t="e">
        <f aca="false">$BE$7*$J$3*$J$5*$T170</f>
        <v>#N/A</v>
      </c>
      <c r="BG170" s="70" t="e">
        <f aca="false">$BG$7*$J$2*$J$5*$S170</f>
        <v>#N/A</v>
      </c>
      <c r="BH170" s="70" t="e">
        <f aca="false">$BG$7*$J$3*$J$5*$T170</f>
        <v>#N/A</v>
      </c>
      <c r="BI170" s="70" t="e">
        <f aca="false">$BI$7*$J$2*$J$5*$S170</f>
        <v>#N/A</v>
      </c>
      <c r="BJ170" s="70" t="e">
        <f aca="false">$BI$7*$J$3*$J$5*$T170</f>
        <v>#N/A</v>
      </c>
      <c r="BK170" s="70" t="e">
        <f aca="false">$BK$7*$J$2*$J$5*$S170</f>
        <v>#N/A</v>
      </c>
      <c r="BL170" s="70" t="e">
        <f aca="false">$BK$7*$J$3*$J$5*$T170</f>
        <v>#N/A</v>
      </c>
      <c r="BM170" s="70" t="e">
        <f aca="false">$BM$7*$J$2*$J$5*$S170</f>
        <v>#N/A</v>
      </c>
      <c r="BN170" s="70" t="e">
        <f aca="false">$BM$7*$J$3*$J$5*$T170</f>
        <v>#N/A</v>
      </c>
      <c r="BO170" s="70" t="e">
        <f aca="false">$BO$7*$J$2*$J$5*$S170</f>
        <v>#N/A</v>
      </c>
      <c r="BP170" s="70" t="e">
        <f aca="false">$BO$7*$J$3*$J$5*$T170</f>
        <v>#N/A</v>
      </c>
      <c r="BQ170" s="70" t="e">
        <f aca="false">$BQ$7*$J$2*$J$5*$S170</f>
        <v>#N/A</v>
      </c>
      <c r="BR170" s="70" t="e">
        <f aca="false">$BQ$7*$J$3*$J$5*$T170</f>
        <v>#N/A</v>
      </c>
      <c r="BS170" s="70" t="e">
        <f aca="false">$BS$7*$J$2*$J$5*$S170</f>
        <v>#N/A</v>
      </c>
      <c r="BT170" s="70" t="e">
        <f aca="false">$BS$7*$J$3*$J$5*$T170</f>
        <v>#N/A</v>
      </c>
      <c r="BU170" s="70" t="e">
        <f aca="false">$BU$7*$J$2*$J$5*$S170</f>
        <v>#N/A</v>
      </c>
      <c r="BV170" s="70" t="e">
        <f aca="false">$BU$7*$J$3*$J$5*$T170</f>
        <v>#N/A</v>
      </c>
      <c r="BW170" s="382" t="e">
        <f aca="false">SUM(AY170:BF170,BI170:BL170)</f>
        <v>#N/A</v>
      </c>
      <c r="BX170" s="383" t="e">
        <f aca="false">SUM(AY170:BF170,BI170:BL170,BS170:BV170)</f>
        <v>#N/A</v>
      </c>
      <c r="BY170" s="25" t="e">
        <f aca="false">SUM(AY170:BV170)</f>
        <v>#N/A</v>
      </c>
      <c r="BZ170" s="70" t="e">
        <f aca="false">$BZ$7*$J$2*$J$5*$N170</f>
        <v>#N/A</v>
      </c>
      <c r="CA170" s="70" t="e">
        <f aca="false">$BZ$7*$J$3*$J$5*$O170</f>
        <v>#N/A</v>
      </c>
      <c r="CB170" s="70" t="e">
        <f aca="false">$CB$7*$J$2*$J$5*$N170</f>
        <v>#N/A</v>
      </c>
      <c r="CC170" s="70" t="e">
        <f aca="false">$CB$7*$J$3*$J$5*$O170</f>
        <v>#N/A</v>
      </c>
      <c r="CD170" s="70" t="e">
        <f aca="false">$CD$7*$J$2*$J$5*$N170</f>
        <v>#N/A</v>
      </c>
      <c r="CE170" s="70" t="e">
        <f aca="false">$CD$7*$J$3*$J$5*$O170</f>
        <v>#N/A</v>
      </c>
      <c r="CF170" s="131" t="e">
        <f aca="false">SUM(BZ170:CA170)</f>
        <v>#N/A</v>
      </c>
      <c r="CG170" s="383" t="e">
        <f aca="false">SUM(BZ170:CC170)</f>
        <v>#N/A</v>
      </c>
      <c r="CH170" s="131" t="e">
        <f aca="false">SUM(BZ170:CE170)</f>
        <v>#N/A</v>
      </c>
      <c r="CI170" s="70" t="e">
        <f aca="false">$CI$7*$J$2*$J$5*$AB170</f>
        <v>#N/A</v>
      </c>
      <c r="CJ170" s="70" t="e">
        <f aca="false">$CI$7*$J$3*$J$5*$AC170</f>
        <v>#N/A</v>
      </c>
      <c r="CK170" s="70" t="e">
        <f aca="false">$CK$7*$J$2*$J$5*$AB170</f>
        <v>#N/A</v>
      </c>
      <c r="CL170" s="70" t="e">
        <f aca="false">$CK$7*$J$3*$J$5*$AC170</f>
        <v>#N/A</v>
      </c>
      <c r="CM170" s="70" t="e">
        <f aca="false">$CM$7*$J$2*$J$5*$AB170</f>
        <v>#N/A</v>
      </c>
      <c r="CN170" s="70" t="e">
        <f aca="false">$CM$7*$J$3*$J$5*$AC170</f>
        <v>#N/A</v>
      </c>
      <c r="CO170" s="70" t="e">
        <f aca="false">$CO$7*$J$2*$J$5*$AB170</f>
        <v>#N/A</v>
      </c>
      <c r="CP170" s="70" t="e">
        <f aca="false">$CO$7*$J$3*$J$5*$AC170</f>
        <v>#N/A</v>
      </c>
      <c r="CQ170" s="70" t="e">
        <f aca="false">$CQ$7*$J$2*$J$5*$AB170</f>
        <v>#N/A</v>
      </c>
      <c r="CR170" s="70" t="e">
        <f aca="false">$CQ$7*$J$3*$J$5*$AC170</f>
        <v>#N/A</v>
      </c>
      <c r="CS170" s="70" t="e">
        <f aca="false">$CS$7*$J$2*$J$5*$AB170</f>
        <v>#N/A</v>
      </c>
      <c r="CT170" s="70" t="e">
        <f aca="false">$CS$7*$J$3*$J$5*$AC170</f>
        <v>#N/A</v>
      </c>
      <c r="CU170" s="70" t="e">
        <f aca="false">$CU$7*$J$2*$J$5*$AB170</f>
        <v>#N/A</v>
      </c>
      <c r="CV170" s="70" t="e">
        <f aca="false">$CU$7*$J$3*$J$5*$AC170</f>
        <v>#N/A</v>
      </c>
      <c r="CW170" s="70" t="e">
        <f aca="false">$CW$7*$J$2*$J$5*$AB170</f>
        <v>#N/A</v>
      </c>
      <c r="CX170" s="70" t="e">
        <f aca="false">$CW$7*$J$3*$J$5*$AC170</f>
        <v>#N/A</v>
      </c>
      <c r="CY170" s="70" t="e">
        <f aca="false">$CY$7*$J$2*$J$5*$AB170</f>
        <v>#N/A</v>
      </c>
      <c r="CZ170" s="70" t="e">
        <f aca="false">$CY$7*$J$3*$J$5*$AC170</f>
        <v>#N/A</v>
      </c>
      <c r="DA170" s="70" t="e">
        <f aca="false">$DA$7*$J$2*$J$5*$AB170</f>
        <v>#N/A</v>
      </c>
      <c r="DB170" s="70" t="e">
        <f aca="false">$DA$7*$J$3*$J$5*$AC170</f>
        <v>#N/A</v>
      </c>
      <c r="DC170" s="70"/>
      <c r="DD170" s="70"/>
      <c r="DE170" s="70" t="e">
        <f aca="false">$DF$7*$J$2*$J$5*$AB170</f>
        <v>#N/A</v>
      </c>
      <c r="DF170" s="70" t="e">
        <f aca="false">$DF$7*$J$3*$J$5*$AC170</f>
        <v>#N/A</v>
      </c>
      <c r="DG170" s="70" t="e">
        <f aca="false">$DG$7*$J$2*$J$5*$AB170</f>
        <v>#N/A</v>
      </c>
      <c r="DH170" s="70" t="e">
        <f aca="false">$DG$7*$J$3*$J$5*$AC170</f>
        <v>#N/A</v>
      </c>
      <c r="DI170" s="70" t="e">
        <f aca="false">$DI$7*$J$2*$J$5*$AB170</f>
        <v>#N/A</v>
      </c>
      <c r="DJ170" s="70" t="e">
        <f aca="false">$DI$7*$J$3*$J$5*$AC170</f>
        <v>#N/A</v>
      </c>
      <c r="DK170" s="70" t="e">
        <f aca="false">$DK$7*$J$2*$J$5*$AB170</f>
        <v>#N/A</v>
      </c>
      <c r="DL170" s="70" t="e">
        <f aca="false">$DK$7*$J$3*$J$5*$AC170</f>
        <v>#N/A</v>
      </c>
      <c r="DM170" s="70" t="e">
        <f aca="false">$DM$7*$J$2*$J$5*$AB170</f>
        <v>#N/A</v>
      </c>
      <c r="DN170" s="70" t="e">
        <f aca="false">$DM$7*$J$3*$J$5*$AC170</f>
        <v>#N/A</v>
      </c>
      <c r="DO170" s="70" t="e">
        <f aca="false">$DO$7*$J$2*$J$5*$AB170</f>
        <v>#N/A</v>
      </c>
      <c r="DP170" s="70" t="e">
        <f aca="false">$DO$7*$J$3*$J$5*$AC170</f>
        <v>#N/A</v>
      </c>
      <c r="DQ170" s="70" t="e">
        <f aca="false">$DQ$7*$J$2*$J$5*$AB170</f>
        <v>#N/A</v>
      </c>
      <c r="DR170" s="70" t="e">
        <f aca="false">$DQ$7*$J$3*$J$5*$AC170</f>
        <v>#N/A</v>
      </c>
      <c r="DS170" s="131" t="e">
        <f aca="false">SUM(CI170:CR170,CW170:CX170,DG170:DH170)</f>
        <v>#N/A</v>
      </c>
      <c r="DT170" s="25" t="e">
        <f aca="false">SUM(CI170:CZ170,DC170:DL170)</f>
        <v>#N/A</v>
      </c>
      <c r="DU170" s="131" t="e">
        <f aca="false">SUM(CI170:DR170)</f>
        <v>#N/A</v>
      </c>
      <c r="DZ170" s="70" t="e">
        <f aca="false">$DZ$7*$J$2*$J$5*$AB170</f>
        <v>#N/A</v>
      </c>
      <c r="EA170" s="70" t="e">
        <f aca="false">$DZ$7*$J$3*$J$5*$AC170</f>
        <v>#N/A</v>
      </c>
      <c r="EB170" s="70" t="e">
        <f aca="false">$EB$7*$J$2*$J$5*$AB170</f>
        <v>#N/A</v>
      </c>
      <c r="EC170" s="70" t="e">
        <f aca="false">$EB$7*$J$3*$J$5*$AC170</f>
        <v>#N/A</v>
      </c>
      <c r="ED170" s="70" t="e">
        <f aca="false">$ED$7*$J$2*$J$5*$AB170</f>
        <v>#N/A</v>
      </c>
      <c r="EE170" s="70" t="e">
        <f aca="false">$ED$7*$J$3*$J$5*$AC170</f>
        <v>#N/A</v>
      </c>
      <c r="EF170" s="70" t="e">
        <f aca="false">$EF$7*$J$2*$J$5*$AB170</f>
        <v>#N/A</v>
      </c>
      <c r="EG170" s="70" t="e">
        <f aca="false">$EF$7*$J$3*$J$5*$AC170</f>
        <v>#N/A</v>
      </c>
      <c r="EH170" s="70" t="e">
        <f aca="false">$EH$7*$J$2*$J$5*$AB170</f>
        <v>#N/A</v>
      </c>
      <c r="EI170" s="70" t="e">
        <f aca="false">$EH$7*$J$3*$J$5*$AC170</f>
        <v>#N/A</v>
      </c>
      <c r="EJ170" s="70" t="e">
        <f aca="false">$EJ$7*$J$2*$J$5*$AB170</f>
        <v>#N/A</v>
      </c>
      <c r="EK170" s="70" t="e">
        <f aca="false">$EJ$7*$J$3*$J$5*$AC170</f>
        <v>#N/A</v>
      </c>
      <c r="EL170" s="70" t="e">
        <f aca="false">$EL$7*$J$2*$J$5*$AB170</f>
        <v>#N/A</v>
      </c>
      <c r="EM170" s="70" t="e">
        <f aca="false">$EL$7*$J$3*$J$5*$AC170</f>
        <v>#N/A</v>
      </c>
      <c r="EN170" s="131" t="e">
        <f aca="false">SUM(EB170:EC170)</f>
        <v>#N/A</v>
      </c>
      <c r="EO170" s="25" t="e">
        <f aca="false">SUM(EB170:EE170,EJ170:EM170)</f>
        <v>#N/A</v>
      </c>
      <c r="EP170" s="25" t="e">
        <f aca="false">SUM(DZ170:EM170)</f>
        <v>#N/A</v>
      </c>
    </row>
    <row r="171" customFormat="false" ht="11.25" hidden="false" customHeight="false" outlineLevel="0" collapsed="false">
      <c r="A171" s="51" t="e">
        <f aca="false">VLOOKUP($D171,Curves!$A$2:$I$1700,9)</f>
        <v>#N/A</v>
      </c>
      <c r="B171" s="83" t="e">
        <f aca="false">(1+($A171/2))^(-2*($D171-$A$1)/365.25)</f>
        <v>#N/A</v>
      </c>
      <c r="C171" s="83" t="n">
        <f aca="false">D172-D171</f>
        <v>31</v>
      </c>
      <c r="D171" s="374" t="n">
        <v>41852</v>
      </c>
      <c r="E171" s="375" t="e">
        <f aca="false">VLOOKUP($D171,Curves!$A$2:$H$1700,2)*$B171</f>
        <v>#N/A</v>
      </c>
      <c r="F171" s="51" t="e">
        <f aca="false">VLOOKUP($D171,Curves!$A$2:$H$1700,3)*$B171</f>
        <v>#N/A</v>
      </c>
      <c r="G171" s="51" t="e">
        <f aca="false">VLOOKUP($D171,Curves!$A$2:$H$1700,7)*$B171</f>
        <v>#N/A</v>
      </c>
      <c r="H171" s="51" t="e">
        <f aca="false">VLOOKUP($D171,Curves!$A$2:$H$1700,5)*$B171</f>
        <v>#N/A</v>
      </c>
      <c r="I171" s="51" t="e">
        <f aca="false">VLOOKUP($D171,Curves!$A$2:$H$1700,4)*$B171</f>
        <v>#N/A</v>
      </c>
      <c r="J171" s="376" t="e">
        <f aca="false">VLOOKUP($D171,Curves!$A$2:$H$1700,8)*$B171</f>
        <v>#N/A</v>
      </c>
      <c r="K171" s="51" t="e">
        <f aca="false">($E171+$I171)*$J$5+$J$4</f>
        <v>#N/A</v>
      </c>
      <c r="L171" s="377" t="e">
        <f aca="false">VLOOKUP($D171,Curves!$N$2:$T$2600,2)*$B171</f>
        <v>#N/A</v>
      </c>
      <c r="M171" s="241" t="e">
        <f aca="false">VLOOKUP($D171,Curves!$N$2:$T$2600,3)*$B171</f>
        <v>#N/A</v>
      </c>
      <c r="N171" s="378" t="e">
        <f aca="false">IF($K171&lt;$L171,1,0)</f>
        <v>#N/A</v>
      </c>
      <c r="O171" s="379" t="e">
        <f aca="false">IF($K171&lt;$M171,1,0)</f>
        <v>#N/A</v>
      </c>
      <c r="P171" s="375" t="e">
        <f aca="false">($E171+J171)*$J$5+$J$4</f>
        <v>#N/A</v>
      </c>
      <c r="Q171" s="377" t="e">
        <f aca="false">VLOOKUP($D171,Curves!$N$2:$T$2600,4)*$B171</f>
        <v>#N/A</v>
      </c>
      <c r="R171" s="241" t="e">
        <f aca="false">VLOOKUP($D171,Curves!$N$2:$T$2600,5)*$B171</f>
        <v>#N/A</v>
      </c>
      <c r="S171" s="378" t="e">
        <f aca="false">IF($P171&lt;$Q171,1,0)</f>
        <v>#N/A</v>
      </c>
      <c r="T171" s="379" t="e">
        <f aca="false">IF($P171&lt;$R171,1,0)</f>
        <v>#N/A</v>
      </c>
      <c r="U171" s="380" t="e">
        <f aca="false">($E171+G171)*$J$5+$J$4</f>
        <v>#N/A</v>
      </c>
      <c r="V171" s="380" t="e">
        <f aca="false">($E171+H171)*$J$5+$J$4</f>
        <v>#N/A</v>
      </c>
      <c r="W171" s="380" t="e">
        <f aca="false">($E171+I171)*$J$5+$J$4</f>
        <v>#N/A</v>
      </c>
      <c r="X171" s="269" t="e">
        <f aca="false">VLOOKUP($D171,[5]CurveFetch!$D$8:$S$13000,16,0)*$B171</f>
        <v>#N/A</v>
      </c>
      <c r="Y171" s="241" t="e">
        <f aca="false">VLOOKUP($D171,Curves!$N$2:$T$2600,7)*$B171</f>
        <v>#N/A</v>
      </c>
      <c r="Z171" s="381" t="e">
        <f aca="false">IF($U171&lt;$X171,1,0)</f>
        <v>#N/A</v>
      </c>
      <c r="AA171" s="378" t="e">
        <f aca="false">IF($U171&lt;$Y171,1,0)</f>
        <v>#N/A</v>
      </c>
      <c r="AB171" s="378" t="e">
        <f aca="false">IF($V171&lt;$X171,1,0)</f>
        <v>#N/A</v>
      </c>
      <c r="AC171" s="378" t="e">
        <f aca="false">IF($V171&lt;$X171,1,0)</f>
        <v>#N/A</v>
      </c>
      <c r="AD171" s="378" t="e">
        <f aca="false">IF($W171&lt;$X171,1,0)</f>
        <v>#N/A</v>
      </c>
      <c r="AE171" s="379" t="e">
        <f aca="false">IF($W171&lt;$Y171,1,0)</f>
        <v>#N/A</v>
      </c>
      <c r="AF171" s="70" t="e">
        <f aca="false">$AF$7*$J$2*$J$5*$N171</f>
        <v>#N/A</v>
      </c>
      <c r="AG171" s="70" t="e">
        <f aca="false">$AF$7*$J$2*$J$5*$O171</f>
        <v>#N/A</v>
      </c>
      <c r="AH171" s="70" t="e">
        <f aca="false">$AH$7*$J$2*$J$5*$N171</f>
        <v>#N/A</v>
      </c>
      <c r="AI171" s="70" t="e">
        <f aca="false">$AH$7*$J$2*$J$5*$O171</f>
        <v>#N/A</v>
      </c>
      <c r="AJ171" s="70" t="e">
        <f aca="false">$AJ$7*$J$2*$J$5*$N171</f>
        <v>#N/A</v>
      </c>
      <c r="AK171" s="70" t="e">
        <f aca="false">$AJ$7*$J$2*$J$5*$O171</f>
        <v>#N/A</v>
      </c>
      <c r="AL171" s="70" t="e">
        <f aca="false">$AL$7*$J$2*$J$5*$N171</f>
        <v>#N/A</v>
      </c>
      <c r="AM171" s="70" t="e">
        <f aca="false">$AL$7*$J$3*$J$5*$O171</f>
        <v>#N/A</v>
      </c>
      <c r="AN171" s="70" t="e">
        <f aca="false">$AN$7*$J$2*$J$5*$N171</f>
        <v>#N/A</v>
      </c>
      <c r="AO171" s="70" t="e">
        <f aca="false">$AN$7*$J$3*$J$5*$O171</f>
        <v>#N/A</v>
      </c>
      <c r="AP171" s="70" t="e">
        <f aca="false">$AP$7*$J$2*$J$5*$N171</f>
        <v>#N/A</v>
      </c>
      <c r="AQ171" s="70" t="e">
        <f aca="false">$AN$7*$J$3*$J$5*$O171</f>
        <v>#N/A</v>
      </c>
      <c r="AR171" s="70" t="e">
        <f aca="false">$AR$7*$J$2*$J$5*$N171</f>
        <v>#N/A</v>
      </c>
      <c r="AS171" s="70" t="e">
        <f aca="false">$AR$7*$J$3*$J$5*$O171</f>
        <v>#N/A</v>
      </c>
      <c r="AT171" s="70" t="e">
        <f aca="false">$AT$7*$J$2*$J$5*$N171</f>
        <v>#N/A</v>
      </c>
      <c r="AU171" s="70" t="e">
        <f aca="false">$AT$7*$J$3*$J$5*$O171</f>
        <v>#N/A</v>
      </c>
      <c r="AV171" s="131" t="e">
        <f aca="false">SUM(AF171:AG171,AL171:AM171,AP171:AQ171)</f>
        <v>#N/A</v>
      </c>
      <c r="AW171" s="158" t="e">
        <f aca="false">SUM(AF171:AM171,AP171:AU171)</f>
        <v>#N/A</v>
      </c>
      <c r="AX171" s="131" t="e">
        <f aca="false">SUM(AF171:AU171)</f>
        <v>#N/A</v>
      </c>
      <c r="AY171" s="70" t="e">
        <f aca="false">$AY$7*$J$2*$J$5*$S171</f>
        <v>#N/A</v>
      </c>
      <c r="AZ171" s="70" t="e">
        <f aca="false">$AY$7*$J$3*$J$5*$T171</f>
        <v>#N/A</v>
      </c>
      <c r="BA171" s="70" t="e">
        <f aca="false">$BA$7*$J$2*$J$5*$S171</f>
        <v>#N/A</v>
      </c>
      <c r="BB171" s="70" t="e">
        <f aca="false">$BA$7*$J$3*$J$5*$T171</f>
        <v>#N/A</v>
      </c>
      <c r="BC171" s="70" t="e">
        <f aca="false">$BC$7*$J$2*$J$5*$S171</f>
        <v>#N/A</v>
      </c>
      <c r="BD171" s="70" t="e">
        <f aca="false">$BC$7*$J$3*$J$5*$T171</f>
        <v>#N/A</v>
      </c>
      <c r="BE171" s="70" t="e">
        <f aca="false">$BE$7*$J$2*$J$5*$S171</f>
        <v>#N/A</v>
      </c>
      <c r="BF171" s="70" t="e">
        <f aca="false">$BE$7*$J$3*$J$5*$T171</f>
        <v>#N/A</v>
      </c>
      <c r="BG171" s="70" t="e">
        <f aca="false">$BG$7*$J$2*$J$5*$S171</f>
        <v>#N/A</v>
      </c>
      <c r="BH171" s="70" t="e">
        <f aca="false">$BG$7*$J$3*$J$5*$T171</f>
        <v>#N/A</v>
      </c>
      <c r="BI171" s="70" t="e">
        <f aca="false">$BI$7*$J$2*$J$5*$S171</f>
        <v>#N/A</v>
      </c>
      <c r="BJ171" s="70" t="e">
        <f aca="false">$BI$7*$J$3*$J$5*$T171</f>
        <v>#N/A</v>
      </c>
      <c r="BK171" s="70" t="e">
        <f aca="false">$BK$7*$J$2*$J$5*$S171</f>
        <v>#N/A</v>
      </c>
      <c r="BL171" s="70" t="e">
        <f aca="false">$BK$7*$J$3*$J$5*$T171</f>
        <v>#N/A</v>
      </c>
      <c r="BM171" s="70" t="e">
        <f aca="false">$BM$7*$J$2*$J$5*$S171</f>
        <v>#N/A</v>
      </c>
      <c r="BN171" s="70" t="e">
        <f aca="false">$BM$7*$J$3*$J$5*$T171</f>
        <v>#N/A</v>
      </c>
      <c r="BO171" s="70" t="e">
        <f aca="false">$BO$7*$J$2*$J$5*$S171</f>
        <v>#N/A</v>
      </c>
      <c r="BP171" s="70" t="e">
        <f aca="false">$BO$7*$J$3*$J$5*$T171</f>
        <v>#N/A</v>
      </c>
      <c r="BQ171" s="70" t="e">
        <f aca="false">$BQ$7*$J$2*$J$5*$S171</f>
        <v>#N/A</v>
      </c>
      <c r="BR171" s="70" t="e">
        <f aca="false">$BQ$7*$J$3*$J$5*$T171</f>
        <v>#N/A</v>
      </c>
      <c r="BS171" s="70" t="e">
        <f aca="false">$BS$7*$J$2*$J$5*$S171</f>
        <v>#N/A</v>
      </c>
      <c r="BT171" s="70" t="e">
        <f aca="false">$BS$7*$J$3*$J$5*$T171</f>
        <v>#N/A</v>
      </c>
      <c r="BU171" s="70" t="e">
        <f aca="false">$BU$7*$J$2*$J$5*$S171</f>
        <v>#N/A</v>
      </c>
      <c r="BV171" s="70" t="e">
        <f aca="false">$BU$7*$J$3*$J$5*$T171</f>
        <v>#N/A</v>
      </c>
      <c r="BW171" s="382" t="e">
        <f aca="false">SUM(AY171:BF171,BI171:BL171)</f>
        <v>#N/A</v>
      </c>
      <c r="BX171" s="383" t="e">
        <f aca="false">SUM(AY171:BF171,BI171:BL171,BS171:BV171)</f>
        <v>#N/A</v>
      </c>
      <c r="BY171" s="25" t="e">
        <f aca="false">SUM(AY171:BV171)</f>
        <v>#N/A</v>
      </c>
      <c r="BZ171" s="70" t="e">
        <f aca="false">$BZ$7*$J$2*$J$5*$N171</f>
        <v>#N/A</v>
      </c>
      <c r="CA171" s="70" t="e">
        <f aca="false">$BZ$7*$J$3*$J$5*$O171</f>
        <v>#N/A</v>
      </c>
      <c r="CB171" s="70" t="e">
        <f aca="false">$CB$7*$J$2*$J$5*$N171</f>
        <v>#N/A</v>
      </c>
      <c r="CC171" s="70" t="e">
        <f aca="false">$CB$7*$J$3*$J$5*$O171</f>
        <v>#N/A</v>
      </c>
      <c r="CD171" s="70" t="e">
        <f aca="false">$CD$7*$J$2*$J$5*$N171</f>
        <v>#N/A</v>
      </c>
      <c r="CE171" s="70" t="e">
        <f aca="false">$CD$7*$J$3*$J$5*$O171</f>
        <v>#N/A</v>
      </c>
      <c r="CF171" s="131" t="e">
        <f aca="false">SUM(BZ171:CA171)</f>
        <v>#N/A</v>
      </c>
      <c r="CG171" s="383" t="e">
        <f aca="false">SUM(BZ171:CC171)</f>
        <v>#N/A</v>
      </c>
      <c r="CH171" s="131" t="e">
        <f aca="false">SUM(BZ171:CE171)</f>
        <v>#N/A</v>
      </c>
      <c r="CI171" s="70" t="e">
        <f aca="false">$CI$7*$J$2*$J$5*$AB171</f>
        <v>#N/A</v>
      </c>
      <c r="CJ171" s="70" t="e">
        <f aca="false">$CI$7*$J$3*$J$5*$AC171</f>
        <v>#N/A</v>
      </c>
      <c r="CK171" s="70" t="e">
        <f aca="false">$CK$7*$J$2*$J$5*$AB171</f>
        <v>#N/A</v>
      </c>
      <c r="CL171" s="70" t="e">
        <f aca="false">$CK$7*$J$3*$J$5*$AC171</f>
        <v>#N/A</v>
      </c>
      <c r="CM171" s="70" t="e">
        <f aca="false">$CM$7*$J$2*$J$5*$AB171</f>
        <v>#N/A</v>
      </c>
      <c r="CN171" s="70" t="e">
        <f aca="false">$CM$7*$J$3*$J$5*$AC171</f>
        <v>#N/A</v>
      </c>
      <c r="CO171" s="70" t="e">
        <f aca="false">$CO$7*$J$2*$J$5*$AB171</f>
        <v>#N/A</v>
      </c>
      <c r="CP171" s="70" t="e">
        <f aca="false">$CO$7*$J$3*$J$5*$AC171</f>
        <v>#N/A</v>
      </c>
      <c r="CQ171" s="70" t="e">
        <f aca="false">$CQ$7*$J$2*$J$5*$AB171</f>
        <v>#N/A</v>
      </c>
      <c r="CR171" s="70" t="e">
        <f aca="false">$CQ$7*$J$3*$J$5*$AC171</f>
        <v>#N/A</v>
      </c>
      <c r="CS171" s="70" t="e">
        <f aca="false">$CS$7*$J$2*$J$5*$AB171</f>
        <v>#N/A</v>
      </c>
      <c r="CT171" s="70" t="e">
        <f aca="false">$CS$7*$J$3*$J$5*$AC171</f>
        <v>#N/A</v>
      </c>
      <c r="CU171" s="70" t="e">
        <f aca="false">$CU$7*$J$2*$J$5*$AB171</f>
        <v>#N/A</v>
      </c>
      <c r="CV171" s="70" t="e">
        <f aca="false">$CU$7*$J$3*$J$5*$AC171</f>
        <v>#N/A</v>
      </c>
      <c r="CW171" s="70" t="e">
        <f aca="false">$CW$7*$J$2*$J$5*$AB171</f>
        <v>#N/A</v>
      </c>
      <c r="CX171" s="70" t="e">
        <f aca="false">$CW$7*$J$3*$J$5*$AC171</f>
        <v>#N/A</v>
      </c>
      <c r="CY171" s="70" t="e">
        <f aca="false">$CY$7*$J$2*$J$5*$AB171</f>
        <v>#N/A</v>
      </c>
      <c r="CZ171" s="70" t="e">
        <f aca="false">$CY$7*$J$3*$J$5*$AC171</f>
        <v>#N/A</v>
      </c>
      <c r="DA171" s="70" t="e">
        <f aca="false">$DA$7*$J$2*$J$5*$AB171</f>
        <v>#N/A</v>
      </c>
      <c r="DB171" s="70" t="e">
        <f aca="false">$DA$7*$J$3*$J$5*$AC171</f>
        <v>#N/A</v>
      </c>
      <c r="DC171" s="70"/>
      <c r="DD171" s="70"/>
      <c r="DE171" s="70" t="e">
        <f aca="false">$DF$7*$J$2*$J$5*$AB171</f>
        <v>#N/A</v>
      </c>
      <c r="DF171" s="70" t="e">
        <f aca="false">$DF$7*$J$3*$J$5*$AC171</f>
        <v>#N/A</v>
      </c>
      <c r="DG171" s="70" t="e">
        <f aca="false">$DG$7*$J$2*$J$5*$AB171</f>
        <v>#N/A</v>
      </c>
      <c r="DH171" s="70" t="e">
        <f aca="false">$DG$7*$J$3*$J$5*$AC171</f>
        <v>#N/A</v>
      </c>
      <c r="DI171" s="70" t="e">
        <f aca="false">$DI$7*$J$2*$J$5*$AB171</f>
        <v>#N/A</v>
      </c>
      <c r="DJ171" s="70" t="e">
        <f aca="false">$DI$7*$J$3*$J$5*$AC171</f>
        <v>#N/A</v>
      </c>
      <c r="DK171" s="70" t="e">
        <f aca="false">$DK$7*$J$2*$J$5*$AB171</f>
        <v>#N/A</v>
      </c>
      <c r="DL171" s="70" t="e">
        <f aca="false">$DK$7*$J$3*$J$5*$AC171</f>
        <v>#N/A</v>
      </c>
      <c r="DM171" s="70" t="e">
        <f aca="false">$DM$7*$J$2*$J$5*$AB171</f>
        <v>#N/A</v>
      </c>
      <c r="DN171" s="70" t="e">
        <f aca="false">$DM$7*$J$3*$J$5*$AC171</f>
        <v>#N/A</v>
      </c>
      <c r="DO171" s="70" t="e">
        <f aca="false">$DO$7*$J$2*$J$5*$AB171</f>
        <v>#N/A</v>
      </c>
      <c r="DP171" s="70" t="e">
        <f aca="false">$DO$7*$J$3*$J$5*$AC171</f>
        <v>#N/A</v>
      </c>
      <c r="DQ171" s="70" t="e">
        <f aca="false">$DQ$7*$J$2*$J$5*$AB171</f>
        <v>#N/A</v>
      </c>
      <c r="DR171" s="70" t="e">
        <f aca="false">$DQ$7*$J$3*$J$5*$AC171</f>
        <v>#N/A</v>
      </c>
      <c r="DS171" s="131" t="e">
        <f aca="false">SUM(CI171:CR171,CW171:CX171,DG171:DH171)</f>
        <v>#N/A</v>
      </c>
      <c r="DT171" s="25" t="e">
        <f aca="false">SUM(CI171:CZ171,DC171:DL171)</f>
        <v>#N/A</v>
      </c>
      <c r="DU171" s="131" t="e">
        <f aca="false">SUM(CI171:DR171)</f>
        <v>#N/A</v>
      </c>
      <c r="DZ171" s="70" t="e">
        <f aca="false">$DZ$7*$J$2*$J$5*$AB171</f>
        <v>#N/A</v>
      </c>
      <c r="EA171" s="70" t="e">
        <f aca="false">$DZ$7*$J$3*$J$5*$AC171</f>
        <v>#N/A</v>
      </c>
      <c r="EB171" s="70" t="e">
        <f aca="false">$EB$7*$J$2*$J$5*$AB171</f>
        <v>#N/A</v>
      </c>
      <c r="EC171" s="70" t="e">
        <f aca="false">$EB$7*$J$3*$J$5*$AC171</f>
        <v>#N/A</v>
      </c>
      <c r="ED171" s="70" t="e">
        <f aca="false">$ED$7*$J$2*$J$5*$AB171</f>
        <v>#N/A</v>
      </c>
      <c r="EE171" s="70" t="e">
        <f aca="false">$ED$7*$J$3*$J$5*$AC171</f>
        <v>#N/A</v>
      </c>
      <c r="EF171" s="70" t="e">
        <f aca="false">$EF$7*$J$2*$J$5*$AB171</f>
        <v>#N/A</v>
      </c>
      <c r="EG171" s="70" t="e">
        <f aca="false">$EF$7*$J$3*$J$5*$AC171</f>
        <v>#N/A</v>
      </c>
      <c r="EH171" s="70" t="e">
        <f aca="false">$EH$7*$J$2*$J$5*$AB171</f>
        <v>#N/A</v>
      </c>
      <c r="EI171" s="70" t="e">
        <f aca="false">$EH$7*$J$3*$J$5*$AC171</f>
        <v>#N/A</v>
      </c>
      <c r="EJ171" s="70" t="e">
        <f aca="false">$EJ$7*$J$2*$J$5*$AB171</f>
        <v>#N/A</v>
      </c>
      <c r="EK171" s="70" t="e">
        <f aca="false">$EJ$7*$J$3*$J$5*$AC171</f>
        <v>#N/A</v>
      </c>
      <c r="EL171" s="70" t="e">
        <f aca="false">$EL$7*$J$2*$J$5*$AB171</f>
        <v>#N/A</v>
      </c>
      <c r="EM171" s="70" t="e">
        <f aca="false">$EL$7*$J$3*$J$5*$AC171</f>
        <v>#N/A</v>
      </c>
      <c r="EN171" s="131" t="e">
        <f aca="false">SUM(EB171:EC171)</f>
        <v>#N/A</v>
      </c>
      <c r="EO171" s="25" t="e">
        <f aca="false">SUM(EB171:EE171,EJ171:EM171)</f>
        <v>#N/A</v>
      </c>
      <c r="EP171" s="25" t="e">
        <f aca="false">SUM(DZ171:EM171)</f>
        <v>#N/A</v>
      </c>
    </row>
    <row r="172" customFormat="false" ht="11.25" hidden="false" customHeight="false" outlineLevel="0" collapsed="false">
      <c r="A172" s="51" t="e">
        <f aca="false">VLOOKUP($D172,Curves!$A$2:$I$1700,9)</f>
        <v>#N/A</v>
      </c>
      <c r="B172" s="83" t="e">
        <f aca="false">(1+($A172/2))^(-2*($D172-$A$1)/365.25)</f>
        <v>#N/A</v>
      </c>
      <c r="C172" s="83" t="n">
        <f aca="false">D173-D172</f>
        <v>30</v>
      </c>
      <c r="D172" s="374" t="n">
        <v>41883</v>
      </c>
      <c r="E172" s="375" t="e">
        <f aca="false">VLOOKUP($D172,Curves!$A$2:$H$1700,2)*$B172</f>
        <v>#N/A</v>
      </c>
      <c r="F172" s="51" t="e">
        <f aca="false">VLOOKUP($D172,Curves!$A$2:$H$1700,3)*$B172</f>
        <v>#N/A</v>
      </c>
      <c r="G172" s="51" t="e">
        <f aca="false">VLOOKUP($D172,Curves!$A$2:$H$1700,7)*$B172</f>
        <v>#N/A</v>
      </c>
      <c r="H172" s="51" t="e">
        <f aca="false">VLOOKUP($D172,Curves!$A$2:$H$1700,5)*$B172</f>
        <v>#N/A</v>
      </c>
      <c r="I172" s="51" t="e">
        <f aca="false">VLOOKUP($D172,Curves!$A$2:$H$1700,4)*$B172</f>
        <v>#N/A</v>
      </c>
      <c r="J172" s="376" t="e">
        <f aca="false">VLOOKUP($D172,Curves!$A$2:$H$1700,8)*$B172</f>
        <v>#N/A</v>
      </c>
      <c r="K172" s="51" t="e">
        <f aca="false">($E172+$I172)*$J$5+$J$4</f>
        <v>#N/A</v>
      </c>
      <c r="L172" s="377" t="e">
        <f aca="false">VLOOKUP($D172,Curves!$N$2:$T$2600,2)*$B172</f>
        <v>#N/A</v>
      </c>
      <c r="M172" s="241" t="e">
        <f aca="false">VLOOKUP($D172,Curves!$N$2:$T$2600,3)*$B172</f>
        <v>#N/A</v>
      </c>
      <c r="N172" s="378" t="e">
        <f aca="false">IF($K172&lt;$L172,1,0)</f>
        <v>#N/A</v>
      </c>
      <c r="O172" s="379" t="e">
        <f aca="false">IF($K172&lt;$M172,1,0)</f>
        <v>#N/A</v>
      </c>
      <c r="P172" s="375" t="e">
        <f aca="false">($E172+J172)*$J$5+$J$4</f>
        <v>#N/A</v>
      </c>
      <c r="Q172" s="377" t="e">
        <f aca="false">VLOOKUP($D172,Curves!$N$2:$T$2600,4)*$B172</f>
        <v>#N/A</v>
      </c>
      <c r="R172" s="241" t="e">
        <f aca="false">VLOOKUP($D172,Curves!$N$2:$T$2600,5)*$B172</f>
        <v>#N/A</v>
      </c>
      <c r="S172" s="378" t="e">
        <f aca="false">IF($P172&lt;$Q172,1,0)</f>
        <v>#N/A</v>
      </c>
      <c r="T172" s="379" t="e">
        <f aca="false">IF($P172&lt;$R172,1,0)</f>
        <v>#N/A</v>
      </c>
      <c r="U172" s="380" t="e">
        <f aca="false">($E172+G172)*$J$5+$J$4</f>
        <v>#N/A</v>
      </c>
      <c r="V172" s="380" t="e">
        <f aca="false">($E172+H172)*$J$5+$J$4</f>
        <v>#N/A</v>
      </c>
      <c r="W172" s="380" t="e">
        <f aca="false">($E172+I172)*$J$5+$J$4</f>
        <v>#N/A</v>
      </c>
      <c r="X172" s="269" t="e">
        <f aca="false">VLOOKUP($D172,[5]CurveFetch!$D$8:$S$13000,16,0)*$B172</f>
        <v>#N/A</v>
      </c>
      <c r="Y172" s="241" t="e">
        <f aca="false">VLOOKUP($D172,Curves!$N$2:$T$2600,7)*$B172</f>
        <v>#N/A</v>
      </c>
      <c r="Z172" s="381" t="e">
        <f aca="false">IF($U172&lt;$X172,1,0)</f>
        <v>#N/A</v>
      </c>
      <c r="AA172" s="378" t="e">
        <f aca="false">IF($U172&lt;$Y172,1,0)</f>
        <v>#N/A</v>
      </c>
      <c r="AB172" s="378" t="e">
        <f aca="false">IF($V172&lt;$X172,1,0)</f>
        <v>#N/A</v>
      </c>
      <c r="AC172" s="378" t="e">
        <f aca="false">IF($V172&lt;$X172,1,0)</f>
        <v>#N/A</v>
      </c>
      <c r="AD172" s="378" t="e">
        <f aca="false">IF($W172&lt;$X172,1,0)</f>
        <v>#N/A</v>
      </c>
      <c r="AE172" s="379" t="e">
        <f aca="false">IF($W172&lt;$Y172,1,0)</f>
        <v>#N/A</v>
      </c>
      <c r="AF172" s="70" t="e">
        <f aca="false">$AF$7*$J$2*$J$5*$N172</f>
        <v>#N/A</v>
      </c>
      <c r="AG172" s="70" t="e">
        <f aca="false">$AF$7*$J$2*$J$5*$O172</f>
        <v>#N/A</v>
      </c>
      <c r="AH172" s="70" t="e">
        <f aca="false">$AH$7*$J$2*$J$5*$N172</f>
        <v>#N/A</v>
      </c>
      <c r="AI172" s="70" t="e">
        <f aca="false">$AH$7*$J$2*$J$5*$O172</f>
        <v>#N/A</v>
      </c>
      <c r="AJ172" s="70" t="e">
        <f aca="false">$AJ$7*$J$2*$J$5*$N172</f>
        <v>#N/A</v>
      </c>
      <c r="AK172" s="70" t="e">
        <f aca="false">$AJ$7*$J$2*$J$5*$O172</f>
        <v>#N/A</v>
      </c>
      <c r="AL172" s="70" t="e">
        <f aca="false">$AL$7*$J$2*$J$5*$N172</f>
        <v>#N/A</v>
      </c>
      <c r="AM172" s="70" t="e">
        <f aca="false">$AL$7*$J$3*$J$5*$O172</f>
        <v>#N/A</v>
      </c>
      <c r="AN172" s="70" t="e">
        <f aca="false">$AN$7*$J$2*$J$5*$N172</f>
        <v>#N/A</v>
      </c>
      <c r="AO172" s="70" t="e">
        <f aca="false">$AN$7*$J$3*$J$5*$O172</f>
        <v>#N/A</v>
      </c>
      <c r="AP172" s="70" t="e">
        <f aca="false">$AP$7*$J$2*$J$5*$N172</f>
        <v>#N/A</v>
      </c>
      <c r="AQ172" s="70" t="e">
        <f aca="false">$AN$7*$J$3*$J$5*$O172</f>
        <v>#N/A</v>
      </c>
      <c r="AR172" s="70" t="e">
        <f aca="false">$AR$7*$J$2*$J$5*$N172</f>
        <v>#N/A</v>
      </c>
      <c r="AS172" s="70" t="e">
        <f aca="false">$AR$7*$J$3*$J$5*$O172</f>
        <v>#N/A</v>
      </c>
      <c r="AT172" s="70" t="e">
        <f aca="false">$AT$7*$J$2*$J$5*$N172</f>
        <v>#N/A</v>
      </c>
      <c r="AU172" s="70" t="e">
        <f aca="false">$AT$7*$J$3*$J$5*$O172</f>
        <v>#N/A</v>
      </c>
      <c r="AV172" s="131" t="e">
        <f aca="false">SUM(AF172:AG172,AL172:AM172,AP172:AQ172)</f>
        <v>#N/A</v>
      </c>
      <c r="AW172" s="158" t="e">
        <f aca="false">SUM(AF172:AM172,AP172:AU172)</f>
        <v>#N/A</v>
      </c>
      <c r="AX172" s="131" t="e">
        <f aca="false">SUM(AF172:AU172)</f>
        <v>#N/A</v>
      </c>
      <c r="AY172" s="70" t="e">
        <f aca="false">$AY$7*$J$2*$J$5*$S172</f>
        <v>#N/A</v>
      </c>
      <c r="AZ172" s="70" t="e">
        <f aca="false">$AY$7*$J$3*$J$5*$T172</f>
        <v>#N/A</v>
      </c>
      <c r="BA172" s="70" t="e">
        <f aca="false">$BA$7*$J$2*$J$5*$S172</f>
        <v>#N/A</v>
      </c>
      <c r="BB172" s="70" t="e">
        <f aca="false">$BA$7*$J$3*$J$5*$T172</f>
        <v>#N/A</v>
      </c>
      <c r="BC172" s="70" t="e">
        <f aca="false">$BC$7*$J$2*$J$5*$S172</f>
        <v>#N/A</v>
      </c>
      <c r="BD172" s="70" t="e">
        <f aca="false">$BC$7*$J$3*$J$5*$T172</f>
        <v>#N/A</v>
      </c>
      <c r="BE172" s="70" t="e">
        <f aca="false">$BE$7*$J$2*$J$5*$S172</f>
        <v>#N/A</v>
      </c>
      <c r="BF172" s="70" t="e">
        <f aca="false">$BE$7*$J$3*$J$5*$T172</f>
        <v>#N/A</v>
      </c>
      <c r="BG172" s="70" t="e">
        <f aca="false">$BG$7*$J$2*$J$5*$S172</f>
        <v>#N/A</v>
      </c>
      <c r="BH172" s="70" t="e">
        <f aca="false">$BG$7*$J$3*$J$5*$T172</f>
        <v>#N/A</v>
      </c>
      <c r="BI172" s="70" t="e">
        <f aca="false">$BI$7*$J$2*$J$5*$S172</f>
        <v>#N/A</v>
      </c>
      <c r="BJ172" s="70" t="e">
        <f aca="false">$BI$7*$J$3*$J$5*$T172</f>
        <v>#N/A</v>
      </c>
      <c r="BK172" s="70" t="e">
        <f aca="false">$BK$7*$J$2*$J$5*$S172</f>
        <v>#N/A</v>
      </c>
      <c r="BL172" s="70" t="e">
        <f aca="false">$BK$7*$J$3*$J$5*$T172</f>
        <v>#N/A</v>
      </c>
      <c r="BM172" s="70" t="e">
        <f aca="false">$BM$7*$J$2*$J$5*$S172</f>
        <v>#N/A</v>
      </c>
      <c r="BN172" s="70" t="e">
        <f aca="false">$BM$7*$J$3*$J$5*$T172</f>
        <v>#N/A</v>
      </c>
      <c r="BO172" s="70" t="e">
        <f aca="false">$BO$7*$J$2*$J$5*$S172</f>
        <v>#N/A</v>
      </c>
      <c r="BP172" s="70" t="e">
        <f aca="false">$BO$7*$J$3*$J$5*$T172</f>
        <v>#N/A</v>
      </c>
      <c r="BQ172" s="70" t="e">
        <f aca="false">$BQ$7*$J$2*$J$5*$S172</f>
        <v>#N/A</v>
      </c>
      <c r="BR172" s="70" t="e">
        <f aca="false">$BQ$7*$J$3*$J$5*$T172</f>
        <v>#N/A</v>
      </c>
      <c r="BS172" s="70" t="e">
        <f aca="false">$BS$7*$J$2*$J$5*$S172</f>
        <v>#N/A</v>
      </c>
      <c r="BT172" s="70" t="e">
        <f aca="false">$BS$7*$J$3*$J$5*$T172</f>
        <v>#N/A</v>
      </c>
      <c r="BU172" s="70" t="e">
        <f aca="false">$BU$7*$J$2*$J$5*$S172</f>
        <v>#N/A</v>
      </c>
      <c r="BV172" s="70" t="e">
        <f aca="false">$BU$7*$J$3*$J$5*$T172</f>
        <v>#N/A</v>
      </c>
      <c r="BW172" s="382" t="e">
        <f aca="false">SUM(AY172:BF172,BI172:BL172)</f>
        <v>#N/A</v>
      </c>
      <c r="BX172" s="383" t="e">
        <f aca="false">SUM(AY172:BF172,BI172:BL172,BS172:BV172)</f>
        <v>#N/A</v>
      </c>
      <c r="BY172" s="25" t="e">
        <f aca="false">SUM(AY172:BV172)</f>
        <v>#N/A</v>
      </c>
      <c r="BZ172" s="70" t="e">
        <f aca="false">$BZ$7*$J$2*$J$5*$N172</f>
        <v>#N/A</v>
      </c>
      <c r="CA172" s="70" t="e">
        <f aca="false">$BZ$7*$J$3*$J$5*$O172</f>
        <v>#N/A</v>
      </c>
      <c r="CB172" s="70" t="e">
        <f aca="false">$CB$7*$J$2*$J$5*$N172</f>
        <v>#N/A</v>
      </c>
      <c r="CC172" s="70" t="e">
        <f aca="false">$CB$7*$J$3*$J$5*$O172</f>
        <v>#N/A</v>
      </c>
      <c r="CD172" s="70" t="e">
        <f aca="false">$CD$7*$J$2*$J$5*$N172</f>
        <v>#N/A</v>
      </c>
      <c r="CE172" s="70" t="e">
        <f aca="false">$CD$7*$J$3*$J$5*$O172</f>
        <v>#N/A</v>
      </c>
      <c r="CF172" s="131" t="e">
        <f aca="false">SUM(BZ172:CA172)</f>
        <v>#N/A</v>
      </c>
      <c r="CG172" s="383" t="e">
        <f aca="false">SUM(BZ172:CC172)</f>
        <v>#N/A</v>
      </c>
      <c r="CH172" s="131" t="e">
        <f aca="false">SUM(BZ172:CE172)</f>
        <v>#N/A</v>
      </c>
      <c r="CI172" s="70" t="e">
        <f aca="false">$CI$7*$J$2*$J$5*$AB172</f>
        <v>#N/A</v>
      </c>
      <c r="CJ172" s="70" t="e">
        <f aca="false">$CI$7*$J$3*$J$5*$AC172</f>
        <v>#N/A</v>
      </c>
      <c r="CK172" s="70" t="e">
        <f aca="false">$CK$7*$J$2*$J$5*$AB172</f>
        <v>#N/A</v>
      </c>
      <c r="CL172" s="70" t="e">
        <f aca="false">$CK$7*$J$3*$J$5*$AC172</f>
        <v>#N/A</v>
      </c>
      <c r="CM172" s="70" t="e">
        <f aca="false">$CM$7*$J$2*$J$5*$AB172</f>
        <v>#N/A</v>
      </c>
      <c r="CN172" s="70" t="e">
        <f aca="false">$CM$7*$J$3*$J$5*$AC172</f>
        <v>#N/A</v>
      </c>
      <c r="CO172" s="70" t="e">
        <f aca="false">$CO$7*$J$2*$J$5*$AB172</f>
        <v>#N/A</v>
      </c>
      <c r="CP172" s="70" t="e">
        <f aca="false">$CO$7*$J$3*$J$5*$AC172</f>
        <v>#N/A</v>
      </c>
      <c r="CQ172" s="70" t="e">
        <f aca="false">$CQ$7*$J$2*$J$5*$AB172</f>
        <v>#N/A</v>
      </c>
      <c r="CR172" s="70" t="e">
        <f aca="false">$CQ$7*$J$3*$J$5*$AC172</f>
        <v>#N/A</v>
      </c>
      <c r="CS172" s="70" t="e">
        <f aca="false">$CS$7*$J$2*$J$5*$AB172</f>
        <v>#N/A</v>
      </c>
      <c r="CT172" s="70" t="e">
        <f aca="false">$CS$7*$J$3*$J$5*$AC172</f>
        <v>#N/A</v>
      </c>
      <c r="CU172" s="70" t="e">
        <f aca="false">$CU$7*$J$2*$J$5*$AB172</f>
        <v>#N/A</v>
      </c>
      <c r="CV172" s="70" t="e">
        <f aca="false">$CU$7*$J$3*$J$5*$AC172</f>
        <v>#N/A</v>
      </c>
      <c r="CW172" s="70" t="e">
        <f aca="false">$CW$7*$J$2*$J$5*$AB172</f>
        <v>#N/A</v>
      </c>
      <c r="CX172" s="70" t="e">
        <f aca="false">$CW$7*$J$3*$J$5*$AC172</f>
        <v>#N/A</v>
      </c>
      <c r="CY172" s="70" t="e">
        <f aca="false">$CY$7*$J$2*$J$5*$AB172</f>
        <v>#N/A</v>
      </c>
      <c r="CZ172" s="70" t="e">
        <f aca="false">$CY$7*$J$3*$J$5*$AC172</f>
        <v>#N/A</v>
      </c>
      <c r="DA172" s="70" t="e">
        <f aca="false">$DA$7*$J$2*$J$5*$AB172</f>
        <v>#N/A</v>
      </c>
      <c r="DB172" s="70" t="e">
        <f aca="false">$DA$7*$J$3*$J$5*$AC172</f>
        <v>#N/A</v>
      </c>
      <c r="DC172" s="70"/>
      <c r="DD172" s="70"/>
      <c r="DE172" s="70" t="e">
        <f aca="false">$DF$7*$J$2*$J$5*$AB172</f>
        <v>#N/A</v>
      </c>
      <c r="DF172" s="70" t="e">
        <f aca="false">$DF$7*$J$3*$J$5*$AC172</f>
        <v>#N/A</v>
      </c>
      <c r="DG172" s="70" t="e">
        <f aca="false">$DG$7*$J$2*$J$5*$AB172</f>
        <v>#N/A</v>
      </c>
      <c r="DH172" s="70" t="e">
        <f aca="false">$DG$7*$J$3*$J$5*$AC172</f>
        <v>#N/A</v>
      </c>
      <c r="DI172" s="70" t="e">
        <f aca="false">$DI$7*$J$2*$J$5*$AB172</f>
        <v>#N/A</v>
      </c>
      <c r="DJ172" s="70" t="e">
        <f aca="false">$DI$7*$J$3*$J$5*$AC172</f>
        <v>#N/A</v>
      </c>
      <c r="DK172" s="70" t="e">
        <f aca="false">$DK$7*$J$2*$J$5*$AB172</f>
        <v>#N/A</v>
      </c>
      <c r="DL172" s="70" t="e">
        <f aca="false">$DK$7*$J$3*$J$5*$AC172</f>
        <v>#N/A</v>
      </c>
      <c r="DM172" s="70" t="e">
        <f aca="false">$DM$7*$J$2*$J$5*$AB172</f>
        <v>#N/A</v>
      </c>
      <c r="DN172" s="70" t="e">
        <f aca="false">$DM$7*$J$3*$J$5*$AC172</f>
        <v>#N/A</v>
      </c>
      <c r="DO172" s="70" t="e">
        <f aca="false">$DO$7*$J$2*$J$5*$AB172</f>
        <v>#N/A</v>
      </c>
      <c r="DP172" s="70" t="e">
        <f aca="false">$DO$7*$J$3*$J$5*$AC172</f>
        <v>#N/A</v>
      </c>
      <c r="DQ172" s="70" t="e">
        <f aca="false">$DQ$7*$J$2*$J$5*$AB172</f>
        <v>#N/A</v>
      </c>
      <c r="DR172" s="70" t="e">
        <f aca="false">$DQ$7*$J$3*$J$5*$AC172</f>
        <v>#N/A</v>
      </c>
      <c r="DS172" s="131" t="e">
        <f aca="false">SUM(CI172:CR172,CW172:CX172,DG172:DH172)</f>
        <v>#N/A</v>
      </c>
      <c r="DT172" s="25" t="e">
        <f aca="false">SUM(CI172:CZ172,DC172:DL172)</f>
        <v>#N/A</v>
      </c>
      <c r="DU172" s="131" t="e">
        <f aca="false">SUM(CI172:DR172)</f>
        <v>#N/A</v>
      </c>
      <c r="DZ172" s="70" t="e">
        <f aca="false">$DZ$7*$J$2*$J$5*$AB172</f>
        <v>#N/A</v>
      </c>
      <c r="EA172" s="70" t="e">
        <f aca="false">$DZ$7*$J$3*$J$5*$AC172</f>
        <v>#N/A</v>
      </c>
      <c r="EB172" s="70" t="e">
        <f aca="false">$EB$7*$J$2*$J$5*$AB172</f>
        <v>#N/A</v>
      </c>
      <c r="EC172" s="70" t="e">
        <f aca="false">$EB$7*$J$3*$J$5*$AC172</f>
        <v>#N/A</v>
      </c>
      <c r="ED172" s="70" t="e">
        <f aca="false">$ED$7*$J$2*$J$5*$AB172</f>
        <v>#N/A</v>
      </c>
      <c r="EE172" s="70" t="e">
        <f aca="false">$ED$7*$J$3*$J$5*$AC172</f>
        <v>#N/A</v>
      </c>
      <c r="EF172" s="70" t="e">
        <f aca="false">$EF$7*$J$2*$J$5*$AB172</f>
        <v>#N/A</v>
      </c>
      <c r="EG172" s="70" t="e">
        <f aca="false">$EF$7*$J$3*$J$5*$AC172</f>
        <v>#N/A</v>
      </c>
      <c r="EH172" s="70" t="e">
        <f aca="false">$EH$7*$J$2*$J$5*$AB172</f>
        <v>#N/A</v>
      </c>
      <c r="EI172" s="70" t="e">
        <f aca="false">$EH$7*$J$3*$J$5*$AC172</f>
        <v>#N/A</v>
      </c>
      <c r="EJ172" s="70" t="e">
        <f aca="false">$EJ$7*$J$2*$J$5*$AB172</f>
        <v>#N/A</v>
      </c>
      <c r="EK172" s="70" t="e">
        <f aca="false">$EJ$7*$J$3*$J$5*$AC172</f>
        <v>#N/A</v>
      </c>
      <c r="EL172" s="70" t="e">
        <f aca="false">$EL$7*$J$2*$J$5*$AB172</f>
        <v>#N/A</v>
      </c>
      <c r="EM172" s="70" t="e">
        <f aca="false">$EL$7*$J$3*$J$5*$AC172</f>
        <v>#N/A</v>
      </c>
      <c r="EN172" s="131" t="e">
        <f aca="false">SUM(EB172:EC172)</f>
        <v>#N/A</v>
      </c>
      <c r="EO172" s="25" t="e">
        <f aca="false">SUM(EB172:EE172,EJ172:EM172)</f>
        <v>#N/A</v>
      </c>
      <c r="EP172" s="25" t="e">
        <f aca="false">SUM(DZ172:EM172)</f>
        <v>#N/A</v>
      </c>
    </row>
    <row r="173" customFormat="false" ht="11.25" hidden="false" customHeight="false" outlineLevel="0" collapsed="false">
      <c r="A173" s="51" t="e">
        <f aca="false">VLOOKUP($D173,Curves!$A$2:$I$1700,9)</f>
        <v>#N/A</v>
      </c>
      <c r="B173" s="83" t="e">
        <f aca="false">(1+($A173/2))^(-2*($D173-$A$1)/365.25)</f>
        <v>#N/A</v>
      </c>
      <c r="C173" s="83" t="n">
        <f aca="false">D174-D173</f>
        <v>31</v>
      </c>
      <c r="D173" s="374" t="n">
        <v>41913</v>
      </c>
      <c r="E173" s="375" t="e">
        <f aca="false">VLOOKUP($D173,Curves!$A$2:$H$1700,2)*$B173</f>
        <v>#N/A</v>
      </c>
      <c r="F173" s="51" t="e">
        <f aca="false">VLOOKUP($D173,Curves!$A$2:$H$1700,3)*$B173</f>
        <v>#N/A</v>
      </c>
      <c r="G173" s="51" t="e">
        <f aca="false">VLOOKUP($D173,Curves!$A$2:$H$1700,7)*$B173</f>
        <v>#N/A</v>
      </c>
      <c r="H173" s="51" t="e">
        <f aca="false">VLOOKUP($D173,Curves!$A$2:$H$1700,5)*$B173</f>
        <v>#N/A</v>
      </c>
      <c r="I173" s="51" t="e">
        <f aca="false">VLOOKUP($D173,Curves!$A$2:$H$1700,4)*$B173</f>
        <v>#N/A</v>
      </c>
      <c r="J173" s="376" t="e">
        <f aca="false">VLOOKUP($D173,Curves!$A$2:$H$1700,8)*$B173</f>
        <v>#N/A</v>
      </c>
      <c r="K173" s="51" t="e">
        <f aca="false">($E173+$I173)*$J$5+$J$4</f>
        <v>#N/A</v>
      </c>
      <c r="L173" s="377" t="e">
        <f aca="false">VLOOKUP($D173,Curves!$N$2:$T$2600,2)*$B173</f>
        <v>#N/A</v>
      </c>
      <c r="M173" s="241" t="e">
        <f aca="false">VLOOKUP($D173,Curves!$N$2:$T$2600,3)*$B173</f>
        <v>#N/A</v>
      </c>
      <c r="N173" s="378" t="e">
        <f aca="false">IF($K173&lt;$L173,1,0)</f>
        <v>#N/A</v>
      </c>
      <c r="O173" s="379" t="e">
        <f aca="false">IF($K173&lt;$M173,1,0)</f>
        <v>#N/A</v>
      </c>
      <c r="P173" s="375" t="e">
        <f aca="false">($E173+J173)*$J$5+$J$4</f>
        <v>#N/A</v>
      </c>
      <c r="Q173" s="377" t="e">
        <f aca="false">VLOOKUP($D173,Curves!$N$2:$T$2600,4)*$B173</f>
        <v>#N/A</v>
      </c>
      <c r="R173" s="241" t="e">
        <f aca="false">VLOOKUP($D173,Curves!$N$2:$T$2600,5)*$B173</f>
        <v>#N/A</v>
      </c>
      <c r="S173" s="378" t="e">
        <f aca="false">IF($P173&lt;$Q173,1,0)</f>
        <v>#N/A</v>
      </c>
      <c r="T173" s="379" t="e">
        <f aca="false">IF($P173&lt;$R173,1,0)</f>
        <v>#N/A</v>
      </c>
      <c r="U173" s="380" t="e">
        <f aca="false">($E173+G173)*$J$5+$J$4</f>
        <v>#N/A</v>
      </c>
      <c r="V173" s="380" t="e">
        <f aca="false">($E173+H173)*$J$5+$J$4</f>
        <v>#N/A</v>
      </c>
      <c r="W173" s="380" t="e">
        <f aca="false">($E173+I173)*$J$5+$J$4</f>
        <v>#N/A</v>
      </c>
      <c r="X173" s="269" t="e">
        <f aca="false">VLOOKUP($D173,[5]CurveFetch!$D$8:$S$13000,16,0)*$B173</f>
        <v>#N/A</v>
      </c>
      <c r="Y173" s="241" t="e">
        <f aca="false">VLOOKUP($D173,Curves!$N$2:$T$2600,7)*$B173</f>
        <v>#N/A</v>
      </c>
      <c r="Z173" s="381" t="e">
        <f aca="false">IF($U173&lt;$X173,1,0)</f>
        <v>#N/A</v>
      </c>
      <c r="AA173" s="378" t="e">
        <f aca="false">IF($U173&lt;$Y173,1,0)</f>
        <v>#N/A</v>
      </c>
      <c r="AB173" s="378" t="e">
        <f aca="false">IF($V173&lt;$X173,1,0)</f>
        <v>#N/A</v>
      </c>
      <c r="AC173" s="378" t="e">
        <f aca="false">IF($V173&lt;$X173,1,0)</f>
        <v>#N/A</v>
      </c>
      <c r="AD173" s="378" t="e">
        <f aca="false">IF($W173&lt;$X173,1,0)</f>
        <v>#N/A</v>
      </c>
      <c r="AE173" s="379" t="e">
        <f aca="false">IF($W173&lt;$Y173,1,0)</f>
        <v>#N/A</v>
      </c>
      <c r="AF173" s="70" t="e">
        <f aca="false">$AF$7*$J$2*$J$5*$N173</f>
        <v>#N/A</v>
      </c>
      <c r="AG173" s="70" t="e">
        <f aca="false">$AF$7*$J$2*$J$5*$O173</f>
        <v>#N/A</v>
      </c>
      <c r="AH173" s="70" t="e">
        <f aca="false">$AH$7*$J$2*$J$5*$N173</f>
        <v>#N/A</v>
      </c>
      <c r="AI173" s="70" t="e">
        <f aca="false">$AH$7*$J$2*$J$5*$O173</f>
        <v>#N/A</v>
      </c>
      <c r="AJ173" s="70" t="e">
        <f aca="false">$AJ$7*$J$2*$J$5*$N173</f>
        <v>#N/A</v>
      </c>
      <c r="AK173" s="70" t="e">
        <f aca="false">$AJ$7*$J$2*$J$5*$O173</f>
        <v>#N/A</v>
      </c>
      <c r="AL173" s="70" t="e">
        <f aca="false">$AL$7*$J$2*$J$5*$N173</f>
        <v>#N/A</v>
      </c>
      <c r="AM173" s="70" t="e">
        <f aca="false">$AL$7*$J$3*$J$5*$O173</f>
        <v>#N/A</v>
      </c>
      <c r="AN173" s="70" t="e">
        <f aca="false">$AN$7*$J$2*$J$5*$N173</f>
        <v>#N/A</v>
      </c>
      <c r="AO173" s="70" t="e">
        <f aca="false">$AN$7*$J$3*$J$5*$O173</f>
        <v>#N/A</v>
      </c>
      <c r="AP173" s="70" t="e">
        <f aca="false">$AP$7*$J$2*$J$5*$N173</f>
        <v>#N/A</v>
      </c>
      <c r="AQ173" s="70" t="e">
        <f aca="false">$AN$7*$J$3*$J$5*$O173</f>
        <v>#N/A</v>
      </c>
      <c r="AR173" s="70" t="e">
        <f aca="false">$AR$7*$J$2*$J$5*$N173</f>
        <v>#N/A</v>
      </c>
      <c r="AS173" s="70" t="e">
        <f aca="false">$AR$7*$J$3*$J$5*$O173</f>
        <v>#N/A</v>
      </c>
      <c r="AT173" s="70" t="e">
        <f aca="false">$AT$7*$J$2*$J$5*$N173</f>
        <v>#N/A</v>
      </c>
      <c r="AU173" s="70" t="e">
        <f aca="false">$AT$7*$J$3*$J$5*$O173</f>
        <v>#N/A</v>
      </c>
      <c r="AV173" s="131" t="e">
        <f aca="false">SUM(AF173:AG173,AL173:AM173,AP173:AQ173)</f>
        <v>#N/A</v>
      </c>
      <c r="AW173" s="158" t="e">
        <f aca="false">SUM(AF173:AM173,AP173:AU173)</f>
        <v>#N/A</v>
      </c>
      <c r="AX173" s="131" t="e">
        <f aca="false">SUM(AF173:AU173)</f>
        <v>#N/A</v>
      </c>
      <c r="AY173" s="70" t="e">
        <f aca="false">$AY$7*$J$2*$J$5*$S173</f>
        <v>#N/A</v>
      </c>
      <c r="AZ173" s="70" t="e">
        <f aca="false">$AY$7*$J$3*$J$5*$T173</f>
        <v>#N/A</v>
      </c>
      <c r="BA173" s="70" t="e">
        <f aca="false">$BA$7*$J$2*$J$5*$S173</f>
        <v>#N/A</v>
      </c>
      <c r="BB173" s="70" t="e">
        <f aca="false">$BA$7*$J$3*$J$5*$T173</f>
        <v>#N/A</v>
      </c>
      <c r="BC173" s="70" t="e">
        <f aca="false">$BC$7*$J$2*$J$5*$S173</f>
        <v>#N/A</v>
      </c>
      <c r="BD173" s="70" t="e">
        <f aca="false">$BC$7*$J$3*$J$5*$T173</f>
        <v>#N/A</v>
      </c>
      <c r="BE173" s="70" t="e">
        <f aca="false">$BE$7*$J$2*$J$5*$S173</f>
        <v>#N/A</v>
      </c>
      <c r="BF173" s="70" t="e">
        <f aca="false">$BE$7*$J$3*$J$5*$T173</f>
        <v>#N/A</v>
      </c>
      <c r="BG173" s="70" t="e">
        <f aca="false">$BG$7*$J$2*$J$5*$S173</f>
        <v>#N/A</v>
      </c>
      <c r="BH173" s="70" t="e">
        <f aca="false">$BG$7*$J$3*$J$5*$T173</f>
        <v>#N/A</v>
      </c>
      <c r="BI173" s="70" t="e">
        <f aca="false">$BI$7*$J$2*$J$5*$S173</f>
        <v>#N/A</v>
      </c>
      <c r="BJ173" s="70" t="e">
        <f aca="false">$BI$7*$J$3*$J$5*$T173</f>
        <v>#N/A</v>
      </c>
      <c r="BK173" s="70" t="e">
        <f aca="false">$BK$7*$J$2*$J$5*$S173</f>
        <v>#N/A</v>
      </c>
      <c r="BL173" s="70" t="e">
        <f aca="false">$BK$7*$J$3*$J$5*$T173</f>
        <v>#N/A</v>
      </c>
      <c r="BM173" s="70" t="e">
        <f aca="false">$BM$7*$J$2*$J$5*$S173</f>
        <v>#N/A</v>
      </c>
      <c r="BN173" s="70" t="e">
        <f aca="false">$BM$7*$J$3*$J$5*$T173</f>
        <v>#N/A</v>
      </c>
      <c r="BO173" s="70" t="e">
        <f aca="false">$BO$7*$J$2*$J$5*$S173</f>
        <v>#N/A</v>
      </c>
      <c r="BP173" s="70" t="e">
        <f aca="false">$BO$7*$J$3*$J$5*$T173</f>
        <v>#N/A</v>
      </c>
      <c r="BQ173" s="70" t="e">
        <f aca="false">$BQ$7*$J$2*$J$5*$S173</f>
        <v>#N/A</v>
      </c>
      <c r="BR173" s="70" t="e">
        <f aca="false">$BQ$7*$J$3*$J$5*$T173</f>
        <v>#N/A</v>
      </c>
      <c r="BS173" s="70" t="e">
        <f aca="false">$BS$7*$J$2*$J$5*$S173</f>
        <v>#N/A</v>
      </c>
      <c r="BT173" s="70" t="e">
        <f aca="false">$BS$7*$J$3*$J$5*$T173</f>
        <v>#N/A</v>
      </c>
      <c r="BU173" s="70" t="e">
        <f aca="false">$BU$7*$J$2*$J$5*$S173</f>
        <v>#N/A</v>
      </c>
      <c r="BV173" s="70" t="e">
        <f aca="false">$BU$7*$J$3*$J$5*$T173</f>
        <v>#N/A</v>
      </c>
      <c r="BW173" s="382" t="e">
        <f aca="false">SUM(AY173:BF173,BI173:BL173)</f>
        <v>#N/A</v>
      </c>
      <c r="BX173" s="383" t="e">
        <f aca="false">SUM(AY173:BF173,BI173:BL173,BS173:BV173)</f>
        <v>#N/A</v>
      </c>
      <c r="BY173" s="25" t="e">
        <f aca="false">SUM(AY173:BV173)</f>
        <v>#N/A</v>
      </c>
      <c r="BZ173" s="70" t="e">
        <f aca="false">$BZ$7*$J$2*$J$5*$N173</f>
        <v>#N/A</v>
      </c>
      <c r="CA173" s="70" t="e">
        <f aca="false">$BZ$7*$J$3*$J$5*$O173</f>
        <v>#N/A</v>
      </c>
      <c r="CB173" s="70" t="e">
        <f aca="false">$CB$7*$J$2*$J$5*$N173</f>
        <v>#N/A</v>
      </c>
      <c r="CC173" s="70" t="e">
        <f aca="false">$CB$7*$J$3*$J$5*$O173</f>
        <v>#N/A</v>
      </c>
      <c r="CD173" s="70" t="e">
        <f aca="false">$CD$7*$J$2*$J$5*$N173</f>
        <v>#N/A</v>
      </c>
      <c r="CE173" s="70" t="e">
        <f aca="false">$CD$7*$J$3*$J$5*$O173</f>
        <v>#N/A</v>
      </c>
      <c r="CF173" s="131" t="e">
        <f aca="false">SUM(BZ173:CA173)</f>
        <v>#N/A</v>
      </c>
      <c r="CG173" s="383" t="e">
        <f aca="false">SUM(BZ173:CC173)</f>
        <v>#N/A</v>
      </c>
      <c r="CH173" s="131" t="e">
        <f aca="false">SUM(BZ173:CE173)</f>
        <v>#N/A</v>
      </c>
      <c r="CI173" s="70" t="e">
        <f aca="false">$CI$7*$J$2*$J$5*$AB173</f>
        <v>#N/A</v>
      </c>
      <c r="CJ173" s="70" t="e">
        <f aca="false">$CI$7*$J$3*$J$5*$AC173</f>
        <v>#N/A</v>
      </c>
      <c r="CK173" s="70" t="e">
        <f aca="false">$CK$7*$J$2*$J$5*$AB173</f>
        <v>#N/A</v>
      </c>
      <c r="CL173" s="70" t="e">
        <f aca="false">$CK$7*$J$3*$J$5*$AC173</f>
        <v>#N/A</v>
      </c>
      <c r="CM173" s="70" t="e">
        <f aca="false">$CM$7*$J$2*$J$5*$AB173</f>
        <v>#N/A</v>
      </c>
      <c r="CN173" s="70" t="e">
        <f aca="false">$CM$7*$J$3*$J$5*$AC173</f>
        <v>#N/A</v>
      </c>
      <c r="CO173" s="70" t="e">
        <f aca="false">$CO$7*$J$2*$J$5*$AB173</f>
        <v>#N/A</v>
      </c>
      <c r="CP173" s="70" t="e">
        <f aca="false">$CO$7*$J$3*$J$5*$AC173</f>
        <v>#N/A</v>
      </c>
      <c r="CQ173" s="70" t="e">
        <f aca="false">$CQ$7*$J$2*$J$5*$AB173</f>
        <v>#N/A</v>
      </c>
      <c r="CR173" s="70" t="e">
        <f aca="false">$CQ$7*$J$3*$J$5*$AC173</f>
        <v>#N/A</v>
      </c>
      <c r="CS173" s="70" t="e">
        <f aca="false">$CS$7*$J$2*$J$5*$AB173</f>
        <v>#N/A</v>
      </c>
      <c r="CT173" s="70" t="e">
        <f aca="false">$CS$7*$J$3*$J$5*$AC173</f>
        <v>#N/A</v>
      </c>
      <c r="CU173" s="70" t="e">
        <f aca="false">$CU$7*$J$2*$J$5*$AB173</f>
        <v>#N/A</v>
      </c>
      <c r="CV173" s="70" t="e">
        <f aca="false">$CU$7*$J$3*$J$5*$AC173</f>
        <v>#N/A</v>
      </c>
      <c r="CW173" s="70" t="e">
        <f aca="false">$CW$7*$J$2*$J$5*$AB173</f>
        <v>#N/A</v>
      </c>
      <c r="CX173" s="70" t="e">
        <f aca="false">$CW$7*$J$3*$J$5*$AC173</f>
        <v>#N/A</v>
      </c>
      <c r="CY173" s="70" t="e">
        <f aca="false">$CY$7*$J$2*$J$5*$AB173</f>
        <v>#N/A</v>
      </c>
      <c r="CZ173" s="70" t="e">
        <f aca="false">$CY$7*$J$3*$J$5*$AC173</f>
        <v>#N/A</v>
      </c>
      <c r="DA173" s="70" t="e">
        <f aca="false">$DA$7*$J$2*$J$5*$AB173</f>
        <v>#N/A</v>
      </c>
      <c r="DB173" s="70" t="e">
        <f aca="false">$DA$7*$J$3*$J$5*$AC173</f>
        <v>#N/A</v>
      </c>
      <c r="DC173" s="70"/>
      <c r="DD173" s="70"/>
      <c r="DE173" s="70" t="e">
        <f aca="false">$DF$7*$J$2*$J$5*$AB173</f>
        <v>#N/A</v>
      </c>
      <c r="DF173" s="70" t="e">
        <f aca="false">$DF$7*$J$3*$J$5*$AC173</f>
        <v>#N/A</v>
      </c>
      <c r="DG173" s="70" t="e">
        <f aca="false">$DG$7*$J$2*$J$5*$AB173</f>
        <v>#N/A</v>
      </c>
      <c r="DH173" s="70" t="e">
        <f aca="false">$DG$7*$J$3*$J$5*$AC173</f>
        <v>#N/A</v>
      </c>
      <c r="DI173" s="70" t="e">
        <f aca="false">$DI$7*$J$2*$J$5*$AB173</f>
        <v>#N/A</v>
      </c>
      <c r="DJ173" s="70" t="e">
        <f aca="false">$DI$7*$J$3*$J$5*$AC173</f>
        <v>#N/A</v>
      </c>
      <c r="DK173" s="70" t="e">
        <f aca="false">$DK$7*$J$2*$J$5*$AB173</f>
        <v>#N/A</v>
      </c>
      <c r="DL173" s="70" t="e">
        <f aca="false">$DK$7*$J$3*$J$5*$AC173</f>
        <v>#N/A</v>
      </c>
      <c r="DM173" s="70" t="e">
        <f aca="false">$DM$7*$J$2*$J$5*$AB173</f>
        <v>#N/A</v>
      </c>
      <c r="DN173" s="70" t="e">
        <f aca="false">$DM$7*$J$3*$J$5*$AC173</f>
        <v>#N/A</v>
      </c>
      <c r="DO173" s="70" t="e">
        <f aca="false">$DO$7*$J$2*$J$5*$AB173</f>
        <v>#N/A</v>
      </c>
      <c r="DP173" s="70" t="e">
        <f aca="false">$DO$7*$J$3*$J$5*$AC173</f>
        <v>#N/A</v>
      </c>
      <c r="DQ173" s="70" t="e">
        <f aca="false">$DQ$7*$J$2*$J$5*$AB173</f>
        <v>#N/A</v>
      </c>
      <c r="DR173" s="70" t="e">
        <f aca="false">$DQ$7*$J$3*$J$5*$AC173</f>
        <v>#N/A</v>
      </c>
      <c r="DS173" s="131" t="e">
        <f aca="false">SUM(CI173:CR173,CW173:CX173,DG173:DH173)</f>
        <v>#N/A</v>
      </c>
      <c r="DT173" s="25" t="e">
        <f aca="false">SUM(CI173:CZ173,DC173:DL173)</f>
        <v>#N/A</v>
      </c>
      <c r="DU173" s="131" t="e">
        <f aca="false">SUM(CI173:DR173)</f>
        <v>#N/A</v>
      </c>
      <c r="DZ173" s="70" t="e">
        <f aca="false">$DZ$7*$J$2*$J$5*$AB173</f>
        <v>#N/A</v>
      </c>
      <c r="EA173" s="70" t="e">
        <f aca="false">$DZ$7*$J$3*$J$5*$AC173</f>
        <v>#N/A</v>
      </c>
      <c r="EB173" s="70" t="e">
        <f aca="false">$EB$7*$J$2*$J$5*$AB173</f>
        <v>#N/A</v>
      </c>
      <c r="EC173" s="70" t="e">
        <f aca="false">$EB$7*$J$3*$J$5*$AC173</f>
        <v>#N/A</v>
      </c>
      <c r="ED173" s="70" t="e">
        <f aca="false">$ED$7*$J$2*$J$5*$AB173</f>
        <v>#N/A</v>
      </c>
      <c r="EE173" s="70" t="e">
        <f aca="false">$ED$7*$J$3*$J$5*$AC173</f>
        <v>#N/A</v>
      </c>
      <c r="EF173" s="70" t="e">
        <f aca="false">$EF$7*$J$2*$J$5*$AB173</f>
        <v>#N/A</v>
      </c>
      <c r="EG173" s="70" t="e">
        <f aca="false">$EF$7*$J$3*$J$5*$AC173</f>
        <v>#N/A</v>
      </c>
      <c r="EH173" s="70" t="e">
        <f aca="false">$EH$7*$J$2*$J$5*$AB173</f>
        <v>#N/A</v>
      </c>
      <c r="EI173" s="70" t="e">
        <f aca="false">$EH$7*$J$3*$J$5*$AC173</f>
        <v>#N/A</v>
      </c>
      <c r="EJ173" s="70" t="e">
        <f aca="false">$EJ$7*$J$2*$J$5*$AB173</f>
        <v>#N/A</v>
      </c>
      <c r="EK173" s="70" t="e">
        <f aca="false">$EJ$7*$J$3*$J$5*$AC173</f>
        <v>#N/A</v>
      </c>
      <c r="EL173" s="70" t="e">
        <f aca="false">$EL$7*$J$2*$J$5*$AB173</f>
        <v>#N/A</v>
      </c>
      <c r="EM173" s="70" t="e">
        <f aca="false">$EL$7*$J$3*$J$5*$AC173</f>
        <v>#N/A</v>
      </c>
      <c r="EN173" s="131" t="e">
        <f aca="false">SUM(EB173:EC173)</f>
        <v>#N/A</v>
      </c>
      <c r="EO173" s="25" t="e">
        <f aca="false">SUM(EB173:EE173,EJ173:EM173)</f>
        <v>#N/A</v>
      </c>
      <c r="EP173" s="25" t="e">
        <f aca="false">SUM(DZ173:EM173)</f>
        <v>#N/A</v>
      </c>
    </row>
    <row r="174" customFormat="false" ht="11.25" hidden="false" customHeight="false" outlineLevel="0" collapsed="false">
      <c r="A174" s="51" t="e">
        <f aca="false">VLOOKUP($D174,Curves!$A$2:$I$1700,9)</f>
        <v>#N/A</v>
      </c>
      <c r="B174" s="83" t="e">
        <f aca="false">(1+($A174/2))^(-2*($D174-$A$1)/365.25)</f>
        <v>#N/A</v>
      </c>
      <c r="C174" s="83" t="n">
        <f aca="false">D175-D174</f>
        <v>30</v>
      </c>
      <c r="D174" s="374" t="n">
        <v>41944</v>
      </c>
      <c r="E174" s="375" t="e">
        <f aca="false">VLOOKUP($D174,Curves!$A$2:$H$1700,2)*$B174</f>
        <v>#N/A</v>
      </c>
      <c r="F174" s="51" t="e">
        <f aca="false">VLOOKUP($D174,Curves!$A$2:$H$1700,3)*$B174</f>
        <v>#N/A</v>
      </c>
      <c r="G174" s="51" t="e">
        <f aca="false">VLOOKUP($D174,Curves!$A$2:$H$1700,7)*$B174</f>
        <v>#N/A</v>
      </c>
      <c r="H174" s="51" t="e">
        <f aca="false">VLOOKUP($D174,Curves!$A$2:$H$1700,5)*$B174</f>
        <v>#N/A</v>
      </c>
      <c r="I174" s="51" t="e">
        <f aca="false">VLOOKUP($D174,Curves!$A$2:$H$1700,4)*$B174</f>
        <v>#N/A</v>
      </c>
      <c r="J174" s="376" t="e">
        <f aca="false">VLOOKUP($D174,Curves!$A$2:$H$1700,8)*$B174</f>
        <v>#N/A</v>
      </c>
      <c r="K174" s="51" t="e">
        <f aca="false">($E174+$I174)*$J$5+$J$4</f>
        <v>#N/A</v>
      </c>
      <c r="L174" s="377" t="e">
        <f aca="false">VLOOKUP($D174,Curves!$N$2:$T$2600,2)*$B174</f>
        <v>#N/A</v>
      </c>
      <c r="M174" s="241" t="e">
        <f aca="false">VLOOKUP($D174,Curves!$N$2:$T$2600,3)*$B174</f>
        <v>#N/A</v>
      </c>
      <c r="N174" s="378" t="e">
        <f aca="false">IF($K174&lt;$L174,1,0)</f>
        <v>#N/A</v>
      </c>
      <c r="O174" s="379" t="e">
        <f aca="false">IF($K174&lt;$M174,1,0)</f>
        <v>#N/A</v>
      </c>
      <c r="P174" s="375" t="e">
        <f aca="false">($E174+J174)*$J$5+$J$4</f>
        <v>#N/A</v>
      </c>
      <c r="Q174" s="377" t="e">
        <f aca="false">VLOOKUP($D174,Curves!$N$2:$T$2600,4)*$B174</f>
        <v>#N/A</v>
      </c>
      <c r="R174" s="241" t="e">
        <f aca="false">VLOOKUP($D174,Curves!$N$2:$T$2600,5)*$B174</f>
        <v>#N/A</v>
      </c>
      <c r="S174" s="378" t="e">
        <f aca="false">IF($P174&lt;$Q174,1,0)</f>
        <v>#N/A</v>
      </c>
      <c r="T174" s="379" t="e">
        <f aca="false">IF($P174&lt;$R174,1,0)</f>
        <v>#N/A</v>
      </c>
      <c r="U174" s="380" t="e">
        <f aca="false">($E174+G174)*$J$5+$J$4</f>
        <v>#N/A</v>
      </c>
      <c r="V174" s="380" t="e">
        <f aca="false">($E174+H174)*$J$5+$J$4</f>
        <v>#N/A</v>
      </c>
      <c r="W174" s="380" t="e">
        <f aca="false">($E174+I174)*$J$5+$J$4</f>
        <v>#N/A</v>
      </c>
      <c r="X174" s="269" t="e">
        <f aca="false">VLOOKUP($D174,[5]CurveFetch!$D$8:$S$13000,16,0)*$B174</f>
        <v>#N/A</v>
      </c>
      <c r="Y174" s="241" t="e">
        <f aca="false">VLOOKUP($D174,Curves!$N$2:$T$2600,7)*$B174</f>
        <v>#N/A</v>
      </c>
      <c r="Z174" s="381" t="e">
        <f aca="false">IF($U174&lt;$X174,1,0)</f>
        <v>#N/A</v>
      </c>
      <c r="AA174" s="378" t="e">
        <f aca="false">IF($U174&lt;$Y174,1,0)</f>
        <v>#N/A</v>
      </c>
      <c r="AB174" s="378" t="e">
        <f aca="false">IF($V174&lt;$X174,1,0)</f>
        <v>#N/A</v>
      </c>
      <c r="AC174" s="378" t="e">
        <f aca="false">IF($V174&lt;$X174,1,0)</f>
        <v>#N/A</v>
      </c>
      <c r="AD174" s="378" t="e">
        <f aca="false">IF($W174&lt;$X174,1,0)</f>
        <v>#N/A</v>
      </c>
      <c r="AE174" s="379" t="e">
        <f aca="false">IF($W174&lt;$Y174,1,0)</f>
        <v>#N/A</v>
      </c>
      <c r="AF174" s="70" t="e">
        <f aca="false">$AF$7*$J$2*$J$5*$N174</f>
        <v>#N/A</v>
      </c>
      <c r="AG174" s="70" t="e">
        <f aca="false">$AF$7*$J$2*$J$5*$O174</f>
        <v>#N/A</v>
      </c>
      <c r="AH174" s="70" t="e">
        <f aca="false">$AH$7*$J$2*$J$5*$N174</f>
        <v>#N/A</v>
      </c>
      <c r="AI174" s="70" t="e">
        <f aca="false">$AH$7*$J$2*$J$5*$O174</f>
        <v>#N/A</v>
      </c>
      <c r="AJ174" s="70" t="e">
        <f aca="false">$AJ$7*$J$2*$J$5*$N174</f>
        <v>#N/A</v>
      </c>
      <c r="AK174" s="70" t="e">
        <f aca="false">$AJ$7*$J$2*$J$5*$O174</f>
        <v>#N/A</v>
      </c>
      <c r="AL174" s="70" t="e">
        <f aca="false">$AL$7*$J$2*$J$5*$N174</f>
        <v>#N/A</v>
      </c>
      <c r="AM174" s="70" t="e">
        <f aca="false">$AL$7*$J$3*$J$5*$O174</f>
        <v>#N/A</v>
      </c>
      <c r="AN174" s="70" t="e">
        <f aca="false">$AN$7*$J$2*$J$5*$N174</f>
        <v>#N/A</v>
      </c>
      <c r="AO174" s="70" t="e">
        <f aca="false">$AN$7*$J$3*$J$5*$O174</f>
        <v>#N/A</v>
      </c>
      <c r="AP174" s="70" t="e">
        <f aca="false">$AP$7*$J$2*$J$5*$N174</f>
        <v>#N/A</v>
      </c>
      <c r="AQ174" s="70" t="e">
        <f aca="false">$AN$7*$J$3*$J$5*$O174</f>
        <v>#N/A</v>
      </c>
      <c r="AR174" s="70" t="e">
        <f aca="false">$AR$7*$J$2*$J$5*$N174</f>
        <v>#N/A</v>
      </c>
      <c r="AS174" s="70" t="e">
        <f aca="false">$AR$7*$J$3*$J$5*$O174</f>
        <v>#N/A</v>
      </c>
      <c r="AT174" s="70" t="e">
        <f aca="false">$AT$7*$J$2*$J$5*$N174</f>
        <v>#N/A</v>
      </c>
      <c r="AU174" s="70" t="e">
        <f aca="false">$AT$7*$J$3*$J$5*$O174</f>
        <v>#N/A</v>
      </c>
      <c r="AV174" s="131" t="e">
        <f aca="false">SUM(AF174:AG174,AL174:AM174,AP174:AQ174)</f>
        <v>#N/A</v>
      </c>
      <c r="AW174" s="158" t="e">
        <f aca="false">SUM(AF174:AM174,AP174:AU174)</f>
        <v>#N/A</v>
      </c>
      <c r="AX174" s="131" t="e">
        <f aca="false">SUM(AF174:AU174)</f>
        <v>#N/A</v>
      </c>
      <c r="AY174" s="70" t="e">
        <f aca="false">$AY$7*$J$2*$J$5*$S174</f>
        <v>#N/A</v>
      </c>
      <c r="AZ174" s="70" t="e">
        <f aca="false">$AY$7*$J$3*$J$5*$T174</f>
        <v>#N/A</v>
      </c>
      <c r="BA174" s="70" t="e">
        <f aca="false">$BA$7*$J$2*$J$5*$S174</f>
        <v>#N/A</v>
      </c>
      <c r="BB174" s="70" t="e">
        <f aca="false">$BA$7*$J$3*$J$5*$T174</f>
        <v>#N/A</v>
      </c>
      <c r="BC174" s="70" t="e">
        <f aca="false">$BC$7*$J$2*$J$5*$S174</f>
        <v>#N/A</v>
      </c>
      <c r="BD174" s="70" t="e">
        <f aca="false">$BC$7*$J$3*$J$5*$T174</f>
        <v>#N/A</v>
      </c>
      <c r="BE174" s="70" t="e">
        <f aca="false">$BE$7*$J$2*$J$5*$S174</f>
        <v>#N/A</v>
      </c>
      <c r="BF174" s="70" t="e">
        <f aca="false">$BE$7*$J$3*$J$5*$T174</f>
        <v>#N/A</v>
      </c>
      <c r="BG174" s="70" t="e">
        <f aca="false">$BG$7*$J$2*$J$5*$S174</f>
        <v>#N/A</v>
      </c>
      <c r="BH174" s="70" t="e">
        <f aca="false">$BG$7*$J$3*$J$5*$T174</f>
        <v>#N/A</v>
      </c>
      <c r="BI174" s="70" t="e">
        <f aca="false">$BI$7*$J$2*$J$5*$S174</f>
        <v>#N/A</v>
      </c>
      <c r="BJ174" s="70" t="e">
        <f aca="false">$BI$7*$J$3*$J$5*$T174</f>
        <v>#N/A</v>
      </c>
      <c r="BK174" s="70" t="e">
        <f aca="false">$BK$7*$J$2*$J$5*$S174</f>
        <v>#N/A</v>
      </c>
      <c r="BL174" s="70" t="e">
        <f aca="false">$BK$7*$J$3*$J$5*$T174</f>
        <v>#N/A</v>
      </c>
      <c r="BM174" s="70" t="e">
        <f aca="false">$BM$7*$J$2*$J$5*$S174</f>
        <v>#N/A</v>
      </c>
      <c r="BN174" s="70" t="e">
        <f aca="false">$BM$7*$J$3*$J$5*$T174</f>
        <v>#N/A</v>
      </c>
      <c r="BO174" s="70" t="e">
        <f aca="false">$BO$7*$J$2*$J$5*$S174</f>
        <v>#N/A</v>
      </c>
      <c r="BP174" s="70" t="e">
        <f aca="false">$BO$7*$J$3*$J$5*$T174</f>
        <v>#N/A</v>
      </c>
      <c r="BQ174" s="70" t="e">
        <f aca="false">$BQ$7*$J$2*$J$5*$S174</f>
        <v>#N/A</v>
      </c>
      <c r="BR174" s="70" t="e">
        <f aca="false">$BQ$7*$J$3*$J$5*$T174</f>
        <v>#N/A</v>
      </c>
      <c r="BS174" s="70" t="e">
        <f aca="false">$BS$7*$J$2*$J$5*$S174</f>
        <v>#N/A</v>
      </c>
      <c r="BT174" s="70" t="e">
        <f aca="false">$BS$7*$J$3*$J$5*$T174</f>
        <v>#N/A</v>
      </c>
      <c r="BU174" s="70" t="e">
        <f aca="false">$BU$7*$J$2*$J$5*$S174</f>
        <v>#N/A</v>
      </c>
      <c r="BV174" s="70" t="e">
        <f aca="false">$BU$7*$J$3*$J$5*$T174</f>
        <v>#N/A</v>
      </c>
      <c r="BW174" s="382" t="e">
        <f aca="false">SUM(AY174:BF174,BI174:BL174)</f>
        <v>#N/A</v>
      </c>
      <c r="BX174" s="383" t="e">
        <f aca="false">SUM(AY174:BF174,BI174:BL174,BS174:BV174)</f>
        <v>#N/A</v>
      </c>
      <c r="BY174" s="25" t="e">
        <f aca="false">SUM(AY174:BV174)</f>
        <v>#N/A</v>
      </c>
      <c r="BZ174" s="70" t="e">
        <f aca="false">$BZ$7*$J$2*$J$5*$N174</f>
        <v>#N/A</v>
      </c>
      <c r="CA174" s="70" t="e">
        <f aca="false">$BZ$7*$J$3*$J$5*$O174</f>
        <v>#N/A</v>
      </c>
      <c r="CB174" s="70" t="e">
        <f aca="false">$CB$7*$J$2*$J$5*$N174</f>
        <v>#N/A</v>
      </c>
      <c r="CC174" s="70" t="e">
        <f aca="false">$CB$7*$J$3*$J$5*$O174</f>
        <v>#N/A</v>
      </c>
      <c r="CD174" s="70" t="e">
        <f aca="false">$CD$7*$J$2*$J$5*$N174</f>
        <v>#N/A</v>
      </c>
      <c r="CE174" s="70" t="e">
        <f aca="false">$CD$7*$J$3*$J$5*$O174</f>
        <v>#N/A</v>
      </c>
      <c r="CF174" s="131" t="e">
        <f aca="false">SUM(BZ174:CA174)</f>
        <v>#N/A</v>
      </c>
      <c r="CG174" s="383" t="e">
        <f aca="false">SUM(BZ174:CC174)</f>
        <v>#N/A</v>
      </c>
      <c r="CH174" s="131" t="e">
        <f aca="false">SUM(BZ174:CE174)</f>
        <v>#N/A</v>
      </c>
      <c r="CI174" s="70" t="e">
        <f aca="false">$CI$7*$J$2*$J$5*$AB174</f>
        <v>#N/A</v>
      </c>
      <c r="CJ174" s="70" t="e">
        <f aca="false">$CI$7*$J$3*$J$5*$AC174</f>
        <v>#N/A</v>
      </c>
      <c r="CK174" s="70" t="e">
        <f aca="false">$CK$7*$J$2*$J$5*$AB174</f>
        <v>#N/A</v>
      </c>
      <c r="CL174" s="70" t="e">
        <f aca="false">$CK$7*$J$3*$J$5*$AC174</f>
        <v>#N/A</v>
      </c>
      <c r="CM174" s="70" t="e">
        <f aca="false">$CM$7*$J$2*$J$5*$AB174</f>
        <v>#N/A</v>
      </c>
      <c r="CN174" s="70" t="e">
        <f aca="false">$CM$7*$J$3*$J$5*$AC174</f>
        <v>#N/A</v>
      </c>
      <c r="CO174" s="70" t="e">
        <f aca="false">$CO$7*$J$2*$J$5*$AB174</f>
        <v>#N/A</v>
      </c>
      <c r="CP174" s="70" t="e">
        <f aca="false">$CO$7*$J$3*$J$5*$AC174</f>
        <v>#N/A</v>
      </c>
      <c r="CQ174" s="70" t="e">
        <f aca="false">$CQ$7*$J$2*$J$5*$AB174</f>
        <v>#N/A</v>
      </c>
      <c r="CR174" s="70" t="e">
        <f aca="false">$CQ$7*$J$3*$J$5*$AC174</f>
        <v>#N/A</v>
      </c>
      <c r="CS174" s="70" t="e">
        <f aca="false">$CS$7*$J$2*$J$5*$AB174</f>
        <v>#N/A</v>
      </c>
      <c r="CT174" s="70" t="e">
        <f aca="false">$CS$7*$J$3*$J$5*$AC174</f>
        <v>#N/A</v>
      </c>
      <c r="CU174" s="70" t="e">
        <f aca="false">$CU$7*$J$2*$J$5*$AB174</f>
        <v>#N/A</v>
      </c>
      <c r="CV174" s="70" t="e">
        <f aca="false">$CU$7*$J$3*$J$5*$AC174</f>
        <v>#N/A</v>
      </c>
      <c r="CW174" s="70" t="e">
        <f aca="false">$CW$7*$J$2*$J$5*$AB174</f>
        <v>#N/A</v>
      </c>
      <c r="CX174" s="70" t="e">
        <f aca="false">$CW$7*$J$3*$J$5*$AC174</f>
        <v>#N/A</v>
      </c>
      <c r="CY174" s="70" t="e">
        <f aca="false">$CY$7*$J$2*$J$5*$AB174</f>
        <v>#N/A</v>
      </c>
      <c r="CZ174" s="70" t="e">
        <f aca="false">$CY$7*$J$3*$J$5*$AC174</f>
        <v>#N/A</v>
      </c>
      <c r="DA174" s="70" t="e">
        <f aca="false">$DA$7*$J$2*$J$5*$AB174</f>
        <v>#N/A</v>
      </c>
      <c r="DB174" s="70" t="e">
        <f aca="false">$DA$7*$J$3*$J$5*$AC174</f>
        <v>#N/A</v>
      </c>
      <c r="DC174" s="70"/>
      <c r="DD174" s="70"/>
      <c r="DE174" s="70" t="e">
        <f aca="false">$DF$7*$J$2*$J$5*$AB174</f>
        <v>#N/A</v>
      </c>
      <c r="DF174" s="70" t="e">
        <f aca="false">$DF$7*$J$3*$J$5*$AC174</f>
        <v>#N/A</v>
      </c>
      <c r="DG174" s="70" t="e">
        <f aca="false">$DG$7*$J$2*$J$5*$AB174</f>
        <v>#N/A</v>
      </c>
      <c r="DH174" s="70" t="e">
        <f aca="false">$DG$7*$J$3*$J$5*$AC174</f>
        <v>#N/A</v>
      </c>
      <c r="DI174" s="70" t="e">
        <f aca="false">$DI$7*$J$2*$J$5*$AB174</f>
        <v>#N/A</v>
      </c>
      <c r="DJ174" s="70" t="e">
        <f aca="false">$DI$7*$J$3*$J$5*$AC174</f>
        <v>#N/A</v>
      </c>
      <c r="DK174" s="70" t="e">
        <f aca="false">$DK$7*$J$2*$J$5*$AB174</f>
        <v>#N/A</v>
      </c>
      <c r="DL174" s="70" t="e">
        <f aca="false">$DK$7*$J$3*$J$5*$AC174</f>
        <v>#N/A</v>
      </c>
      <c r="DM174" s="70" t="e">
        <f aca="false">$DM$7*$J$2*$J$5*$AB174</f>
        <v>#N/A</v>
      </c>
      <c r="DN174" s="70" t="e">
        <f aca="false">$DM$7*$J$3*$J$5*$AC174</f>
        <v>#N/A</v>
      </c>
      <c r="DO174" s="70" t="e">
        <f aca="false">$DO$7*$J$2*$J$5*$AB174</f>
        <v>#N/A</v>
      </c>
      <c r="DP174" s="70" t="e">
        <f aca="false">$DO$7*$J$3*$J$5*$AC174</f>
        <v>#N/A</v>
      </c>
      <c r="DQ174" s="70" t="e">
        <f aca="false">$DQ$7*$J$2*$J$5*$AB174</f>
        <v>#N/A</v>
      </c>
      <c r="DR174" s="70" t="e">
        <f aca="false">$DQ$7*$J$3*$J$5*$AC174</f>
        <v>#N/A</v>
      </c>
      <c r="DS174" s="131" t="e">
        <f aca="false">SUM(CI174:CR174,CW174:CX174,DG174:DH174)</f>
        <v>#N/A</v>
      </c>
      <c r="DT174" s="25" t="e">
        <f aca="false">SUM(CI174:CZ174,DC174:DL174)</f>
        <v>#N/A</v>
      </c>
      <c r="DU174" s="131" t="e">
        <f aca="false">SUM(CI174:DR174)</f>
        <v>#N/A</v>
      </c>
      <c r="DZ174" s="70" t="e">
        <f aca="false">$DZ$7*$J$2*$J$5*$AB174</f>
        <v>#N/A</v>
      </c>
      <c r="EA174" s="70" t="e">
        <f aca="false">$DZ$7*$J$3*$J$5*$AC174</f>
        <v>#N/A</v>
      </c>
      <c r="EB174" s="70" t="e">
        <f aca="false">$EB$7*$J$2*$J$5*$AB174</f>
        <v>#N/A</v>
      </c>
      <c r="EC174" s="70" t="e">
        <f aca="false">$EB$7*$J$3*$J$5*$AC174</f>
        <v>#N/A</v>
      </c>
      <c r="ED174" s="70" t="e">
        <f aca="false">$ED$7*$J$2*$J$5*$AB174</f>
        <v>#N/A</v>
      </c>
      <c r="EE174" s="70" t="e">
        <f aca="false">$ED$7*$J$3*$J$5*$AC174</f>
        <v>#N/A</v>
      </c>
      <c r="EF174" s="70" t="e">
        <f aca="false">$EF$7*$J$2*$J$5*$AB174</f>
        <v>#N/A</v>
      </c>
      <c r="EG174" s="70" t="e">
        <f aca="false">$EF$7*$J$3*$J$5*$AC174</f>
        <v>#N/A</v>
      </c>
      <c r="EH174" s="70" t="e">
        <f aca="false">$EH$7*$J$2*$J$5*$AB174</f>
        <v>#N/A</v>
      </c>
      <c r="EI174" s="70" t="e">
        <f aca="false">$EH$7*$J$3*$J$5*$AC174</f>
        <v>#N/A</v>
      </c>
      <c r="EJ174" s="70" t="e">
        <f aca="false">$EJ$7*$J$2*$J$5*$AB174</f>
        <v>#N/A</v>
      </c>
      <c r="EK174" s="70" t="e">
        <f aca="false">$EJ$7*$J$3*$J$5*$AC174</f>
        <v>#N/A</v>
      </c>
      <c r="EL174" s="70" t="e">
        <f aca="false">$EL$7*$J$2*$J$5*$AB174</f>
        <v>#N/A</v>
      </c>
      <c r="EM174" s="70" t="e">
        <f aca="false">$EL$7*$J$3*$J$5*$AC174</f>
        <v>#N/A</v>
      </c>
      <c r="EN174" s="131" t="e">
        <f aca="false">SUM(EB174:EC174)</f>
        <v>#N/A</v>
      </c>
      <c r="EO174" s="25" t="e">
        <f aca="false">SUM(EB174:EE174,EJ174:EM174)</f>
        <v>#N/A</v>
      </c>
      <c r="EP174" s="25" t="e">
        <f aca="false">SUM(DZ174:EM174)</f>
        <v>#N/A</v>
      </c>
    </row>
    <row r="175" customFormat="false" ht="11.25" hidden="false" customHeight="false" outlineLevel="0" collapsed="false">
      <c r="A175" s="51" t="e">
        <f aca="false">VLOOKUP($D175,Curves!$A$2:$I$1700,9)</f>
        <v>#N/A</v>
      </c>
      <c r="B175" s="83" t="e">
        <f aca="false">(1+($A175/2))^(-2*($D175-$A$1)/365.25)</f>
        <v>#N/A</v>
      </c>
      <c r="C175" s="83" t="n">
        <f aca="false">D176-D175</f>
        <v>31</v>
      </c>
      <c r="D175" s="374" t="n">
        <v>41974</v>
      </c>
      <c r="E175" s="375" t="e">
        <f aca="false">VLOOKUP($D175,Curves!$A$2:$H$1700,2)*$B175</f>
        <v>#N/A</v>
      </c>
      <c r="F175" s="51" t="e">
        <f aca="false">VLOOKUP($D175,Curves!$A$2:$H$1700,3)*$B175</f>
        <v>#N/A</v>
      </c>
      <c r="G175" s="51" t="e">
        <f aca="false">VLOOKUP($D175,Curves!$A$2:$H$1700,7)*$B175</f>
        <v>#N/A</v>
      </c>
      <c r="H175" s="51" t="e">
        <f aca="false">VLOOKUP($D175,Curves!$A$2:$H$1700,5)*$B175</f>
        <v>#N/A</v>
      </c>
      <c r="I175" s="51" t="e">
        <f aca="false">VLOOKUP($D175,Curves!$A$2:$H$1700,4)*$B175</f>
        <v>#N/A</v>
      </c>
      <c r="J175" s="376" t="e">
        <f aca="false">VLOOKUP($D175,Curves!$A$2:$H$1700,8)*$B175</f>
        <v>#N/A</v>
      </c>
      <c r="K175" s="51" t="e">
        <f aca="false">($E175+$I175)*$J$5+$J$4</f>
        <v>#N/A</v>
      </c>
      <c r="L175" s="377" t="e">
        <f aca="false">VLOOKUP($D175,Curves!$N$2:$T$2600,2)*$B175</f>
        <v>#N/A</v>
      </c>
      <c r="M175" s="241" t="e">
        <f aca="false">VLOOKUP($D175,Curves!$N$2:$T$2600,3)*$B175</f>
        <v>#N/A</v>
      </c>
      <c r="N175" s="378" t="e">
        <f aca="false">IF($K175&lt;$L175,1,0)</f>
        <v>#N/A</v>
      </c>
      <c r="O175" s="379" t="e">
        <f aca="false">IF($K175&lt;$M175,1,0)</f>
        <v>#N/A</v>
      </c>
      <c r="P175" s="375" t="e">
        <f aca="false">($E175+J175)*$J$5+$J$4</f>
        <v>#N/A</v>
      </c>
      <c r="Q175" s="377" t="e">
        <f aca="false">VLOOKUP($D175,Curves!$N$2:$T$2600,4)*$B175</f>
        <v>#N/A</v>
      </c>
      <c r="R175" s="241" t="e">
        <f aca="false">VLOOKUP($D175,Curves!$N$2:$T$2600,5)*$B175</f>
        <v>#N/A</v>
      </c>
      <c r="S175" s="378" t="e">
        <f aca="false">IF($P175&lt;$Q175,1,0)</f>
        <v>#N/A</v>
      </c>
      <c r="T175" s="379" t="e">
        <f aca="false">IF($P175&lt;$R175,1,0)</f>
        <v>#N/A</v>
      </c>
      <c r="U175" s="380" t="e">
        <f aca="false">($E175+G175)*$J$5+$J$4</f>
        <v>#N/A</v>
      </c>
      <c r="V175" s="380" t="e">
        <f aca="false">($E175+H175)*$J$5+$J$4</f>
        <v>#N/A</v>
      </c>
      <c r="W175" s="380" t="e">
        <f aca="false">($E175+I175)*$J$5+$J$4</f>
        <v>#N/A</v>
      </c>
      <c r="X175" s="269" t="e">
        <f aca="false">VLOOKUP($D175,[5]CurveFetch!$D$8:$S$13000,16,0)*$B175</f>
        <v>#N/A</v>
      </c>
      <c r="Y175" s="241" t="e">
        <f aca="false">VLOOKUP($D175,Curves!$N$2:$T$2600,7)*$B175</f>
        <v>#N/A</v>
      </c>
      <c r="Z175" s="381" t="e">
        <f aca="false">IF($U175&lt;$X175,1,0)</f>
        <v>#N/A</v>
      </c>
      <c r="AA175" s="378" t="e">
        <f aca="false">IF($U175&lt;$Y175,1,0)</f>
        <v>#N/A</v>
      </c>
      <c r="AB175" s="378" t="e">
        <f aca="false">IF($V175&lt;$X175,1,0)</f>
        <v>#N/A</v>
      </c>
      <c r="AC175" s="378" t="e">
        <f aca="false">IF($V175&lt;$X175,1,0)</f>
        <v>#N/A</v>
      </c>
      <c r="AD175" s="378" t="e">
        <f aca="false">IF($W175&lt;$X175,1,0)</f>
        <v>#N/A</v>
      </c>
      <c r="AE175" s="379" t="e">
        <f aca="false">IF($W175&lt;$Y175,1,0)</f>
        <v>#N/A</v>
      </c>
      <c r="AF175" s="70" t="e">
        <f aca="false">$AF$7*$J$2*$J$5*$N175</f>
        <v>#N/A</v>
      </c>
      <c r="AG175" s="70" t="e">
        <f aca="false">$AF$7*$J$2*$J$5*$O175</f>
        <v>#N/A</v>
      </c>
      <c r="AH175" s="70" t="e">
        <f aca="false">$AH$7*$J$2*$J$5*$N175</f>
        <v>#N/A</v>
      </c>
      <c r="AI175" s="70" t="e">
        <f aca="false">$AH$7*$J$2*$J$5*$O175</f>
        <v>#N/A</v>
      </c>
      <c r="AJ175" s="70" t="e">
        <f aca="false">$AJ$7*$J$2*$J$5*$N175</f>
        <v>#N/A</v>
      </c>
      <c r="AK175" s="70" t="e">
        <f aca="false">$AJ$7*$J$2*$J$5*$O175</f>
        <v>#N/A</v>
      </c>
      <c r="AL175" s="70" t="e">
        <f aca="false">$AL$7*$J$2*$J$5*$N175</f>
        <v>#N/A</v>
      </c>
      <c r="AM175" s="70" t="e">
        <f aca="false">$AL$7*$J$3*$J$5*$O175</f>
        <v>#N/A</v>
      </c>
      <c r="AN175" s="70" t="e">
        <f aca="false">$AN$7*$J$2*$J$5*$N175</f>
        <v>#N/A</v>
      </c>
      <c r="AO175" s="70" t="e">
        <f aca="false">$AN$7*$J$3*$J$5*$O175</f>
        <v>#N/A</v>
      </c>
      <c r="AP175" s="70" t="e">
        <f aca="false">$AP$7*$J$2*$J$5*$N175</f>
        <v>#N/A</v>
      </c>
      <c r="AQ175" s="70" t="e">
        <f aca="false">$AN$7*$J$3*$J$5*$O175</f>
        <v>#N/A</v>
      </c>
      <c r="AR175" s="70" t="e">
        <f aca="false">$AR$7*$J$2*$J$5*$N175</f>
        <v>#N/A</v>
      </c>
      <c r="AS175" s="70" t="e">
        <f aca="false">$AR$7*$J$3*$J$5*$O175</f>
        <v>#N/A</v>
      </c>
      <c r="AT175" s="70" t="e">
        <f aca="false">$AT$7*$J$2*$J$5*$N175</f>
        <v>#N/A</v>
      </c>
      <c r="AU175" s="70" t="e">
        <f aca="false">$AT$7*$J$3*$J$5*$O175</f>
        <v>#N/A</v>
      </c>
      <c r="AV175" s="131" t="e">
        <f aca="false">SUM(AF175:AG175,AL175:AM175,AP175:AQ175)</f>
        <v>#N/A</v>
      </c>
      <c r="AW175" s="158" t="e">
        <f aca="false">SUM(AF175:AM175,AP175:AU175)</f>
        <v>#N/A</v>
      </c>
      <c r="AX175" s="131" t="e">
        <f aca="false">SUM(AF175:AU175)</f>
        <v>#N/A</v>
      </c>
      <c r="AY175" s="70" t="e">
        <f aca="false">$AY$7*$J$2*$J$5*$S175</f>
        <v>#N/A</v>
      </c>
      <c r="AZ175" s="70" t="e">
        <f aca="false">$AY$7*$J$3*$J$5*$T175</f>
        <v>#N/A</v>
      </c>
      <c r="BA175" s="70" t="e">
        <f aca="false">$BA$7*$J$2*$J$5*$S175</f>
        <v>#N/A</v>
      </c>
      <c r="BB175" s="70" t="e">
        <f aca="false">$BA$7*$J$3*$J$5*$T175</f>
        <v>#N/A</v>
      </c>
      <c r="BC175" s="70" t="e">
        <f aca="false">$BC$7*$J$2*$J$5*$S175</f>
        <v>#N/A</v>
      </c>
      <c r="BD175" s="70" t="e">
        <f aca="false">$BC$7*$J$3*$J$5*$T175</f>
        <v>#N/A</v>
      </c>
      <c r="BE175" s="70" t="e">
        <f aca="false">$BE$7*$J$2*$J$5*$S175</f>
        <v>#N/A</v>
      </c>
      <c r="BF175" s="70" t="e">
        <f aca="false">$BE$7*$J$3*$J$5*$T175</f>
        <v>#N/A</v>
      </c>
      <c r="BG175" s="70" t="e">
        <f aca="false">$BG$7*$J$2*$J$5*$S175</f>
        <v>#N/A</v>
      </c>
      <c r="BH175" s="70" t="e">
        <f aca="false">$BG$7*$J$3*$J$5*$T175</f>
        <v>#N/A</v>
      </c>
      <c r="BI175" s="70" t="e">
        <f aca="false">$BI$7*$J$2*$J$5*$S175</f>
        <v>#N/A</v>
      </c>
      <c r="BJ175" s="70" t="e">
        <f aca="false">$BI$7*$J$3*$J$5*$T175</f>
        <v>#N/A</v>
      </c>
      <c r="BK175" s="70" t="e">
        <f aca="false">$BK$7*$J$2*$J$5*$S175</f>
        <v>#N/A</v>
      </c>
      <c r="BL175" s="70" t="e">
        <f aca="false">$BK$7*$J$3*$J$5*$T175</f>
        <v>#N/A</v>
      </c>
      <c r="BM175" s="70" t="e">
        <f aca="false">$BM$7*$J$2*$J$5*$S175</f>
        <v>#N/A</v>
      </c>
      <c r="BN175" s="70" t="e">
        <f aca="false">$BM$7*$J$3*$J$5*$T175</f>
        <v>#N/A</v>
      </c>
      <c r="BO175" s="70" t="e">
        <f aca="false">$BO$7*$J$2*$J$5*$S175</f>
        <v>#N/A</v>
      </c>
      <c r="BP175" s="70" t="e">
        <f aca="false">$BO$7*$J$3*$J$5*$T175</f>
        <v>#N/A</v>
      </c>
      <c r="BQ175" s="70" t="e">
        <f aca="false">$BQ$7*$J$2*$J$5*$S175</f>
        <v>#N/A</v>
      </c>
      <c r="BR175" s="70" t="e">
        <f aca="false">$BQ$7*$J$3*$J$5*$T175</f>
        <v>#N/A</v>
      </c>
      <c r="BS175" s="70" t="e">
        <f aca="false">$BS$7*$J$2*$J$5*$S175</f>
        <v>#N/A</v>
      </c>
      <c r="BT175" s="70" t="e">
        <f aca="false">$BS$7*$J$3*$J$5*$T175</f>
        <v>#N/A</v>
      </c>
      <c r="BU175" s="70" t="e">
        <f aca="false">$BU$7*$J$2*$J$5*$S175</f>
        <v>#N/A</v>
      </c>
      <c r="BV175" s="70" t="e">
        <f aca="false">$BU$7*$J$3*$J$5*$T175</f>
        <v>#N/A</v>
      </c>
      <c r="BW175" s="382" t="e">
        <f aca="false">SUM(AY175:BF175,BI175:BL175)</f>
        <v>#N/A</v>
      </c>
      <c r="BX175" s="383" t="e">
        <f aca="false">SUM(AY175:BF175,BI175:BL175,BS175:BV175)</f>
        <v>#N/A</v>
      </c>
      <c r="BY175" s="25" t="e">
        <f aca="false">SUM(AY175:BV175)</f>
        <v>#N/A</v>
      </c>
      <c r="BZ175" s="70" t="e">
        <f aca="false">$BZ$7*$J$2*$J$5*$N175</f>
        <v>#N/A</v>
      </c>
      <c r="CA175" s="70" t="e">
        <f aca="false">$BZ$7*$J$3*$J$5*$O175</f>
        <v>#N/A</v>
      </c>
      <c r="CB175" s="70" t="e">
        <f aca="false">$CB$7*$J$2*$J$5*$N175</f>
        <v>#N/A</v>
      </c>
      <c r="CC175" s="70" t="e">
        <f aca="false">$CB$7*$J$3*$J$5*$O175</f>
        <v>#N/A</v>
      </c>
      <c r="CD175" s="70" t="e">
        <f aca="false">$CD$7*$J$2*$J$5*$N175</f>
        <v>#N/A</v>
      </c>
      <c r="CE175" s="70" t="e">
        <f aca="false">$CD$7*$J$3*$J$5*$O175</f>
        <v>#N/A</v>
      </c>
      <c r="CF175" s="131" t="e">
        <f aca="false">SUM(BZ175:CA175)</f>
        <v>#N/A</v>
      </c>
      <c r="CG175" s="383" t="e">
        <f aca="false">SUM(BZ175:CC175)</f>
        <v>#N/A</v>
      </c>
      <c r="CH175" s="131" t="e">
        <f aca="false">SUM(BZ175:CE175)</f>
        <v>#N/A</v>
      </c>
      <c r="CI175" s="70" t="e">
        <f aca="false">$CI$7*$J$2*$J$5*$AB175</f>
        <v>#N/A</v>
      </c>
      <c r="CJ175" s="70" t="e">
        <f aca="false">$CI$7*$J$3*$J$5*$AC175</f>
        <v>#N/A</v>
      </c>
      <c r="CK175" s="70" t="e">
        <f aca="false">$CK$7*$J$2*$J$5*$AB175</f>
        <v>#N/A</v>
      </c>
      <c r="CL175" s="70" t="e">
        <f aca="false">$CK$7*$J$3*$J$5*$AC175</f>
        <v>#N/A</v>
      </c>
      <c r="CM175" s="70" t="e">
        <f aca="false">$CM$7*$J$2*$J$5*$AB175</f>
        <v>#N/A</v>
      </c>
      <c r="CN175" s="70" t="e">
        <f aca="false">$CM$7*$J$3*$J$5*$AC175</f>
        <v>#N/A</v>
      </c>
      <c r="CO175" s="70" t="e">
        <f aca="false">$CO$7*$J$2*$J$5*$AB175</f>
        <v>#N/A</v>
      </c>
      <c r="CP175" s="70" t="e">
        <f aca="false">$CO$7*$J$3*$J$5*$AC175</f>
        <v>#N/A</v>
      </c>
      <c r="CQ175" s="70" t="e">
        <f aca="false">$CQ$7*$J$2*$J$5*$AB175</f>
        <v>#N/A</v>
      </c>
      <c r="CR175" s="70" t="e">
        <f aca="false">$CQ$7*$J$3*$J$5*$AC175</f>
        <v>#N/A</v>
      </c>
      <c r="CS175" s="70" t="e">
        <f aca="false">$CS$7*$J$2*$J$5*$AB175</f>
        <v>#N/A</v>
      </c>
      <c r="CT175" s="70" t="e">
        <f aca="false">$CS$7*$J$3*$J$5*$AC175</f>
        <v>#N/A</v>
      </c>
      <c r="CU175" s="70" t="e">
        <f aca="false">$CU$7*$J$2*$J$5*$AB175</f>
        <v>#N/A</v>
      </c>
      <c r="CV175" s="70" t="e">
        <f aca="false">$CU$7*$J$3*$J$5*$AC175</f>
        <v>#N/A</v>
      </c>
      <c r="CW175" s="70" t="e">
        <f aca="false">$CW$7*$J$2*$J$5*$AB175</f>
        <v>#N/A</v>
      </c>
      <c r="CX175" s="70" t="e">
        <f aca="false">$CW$7*$J$3*$J$5*$AC175</f>
        <v>#N/A</v>
      </c>
      <c r="CY175" s="70" t="e">
        <f aca="false">$CY$7*$J$2*$J$5*$AB175</f>
        <v>#N/A</v>
      </c>
      <c r="CZ175" s="70" t="e">
        <f aca="false">$CY$7*$J$3*$J$5*$AC175</f>
        <v>#N/A</v>
      </c>
      <c r="DA175" s="70" t="e">
        <f aca="false">$DA$7*$J$2*$J$5*$AB175</f>
        <v>#N/A</v>
      </c>
      <c r="DB175" s="70" t="e">
        <f aca="false">$DA$7*$J$3*$J$5*$AC175</f>
        <v>#N/A</v>
      </c>
      <c r="DC175" s="70"/>
      <c r="DD175" s="70"/>
      <c r="DE175" s="70" t="e">
        <f aca="false">$DF$7*$J$2*$J$5*$AB175</f>
        <v>#N/A</v>
      </c>
      <c r="DF175" s="70" t="e">
        <f aca="false">$DF$7*$J$3*$J$5*$AC175</f>
        <v>#N/A</v>
      </c>
      <c r="DG175" s="70" t="e">
        <f aca="false">$DG$7*$J$2*$J$5*$AB175</f>
        <v>#N/A</v>
      </c>
      <c r="DH175" s="70" t="e">
        <f aca="false">$DG$7*$J$3*$J$5*$AC175</f>
        <v>#N/A</v>
      </c>
      <c r="DI175" s="70" t="e">
        <f aca="false">$DI$7*$J$2*$J$5*$AB175</f>
        <v>#N/A</v>
      </c>
      <c r="DJ175" s="70" t="e">
        <f aca="false">$DI$7*$J$3*$J$5*$AC175</f>
        <v>#N/A</v>
      </c>
      <c r="DK175" s="70" t="e">
        <f aca="false">$DK$7*$J$2*$J$5*$AB175</f>
        <v>#N/A</v>
      </c>
      <c r="DL175" s="70" t="e">
        <f aca="false">$DK$7*$J$3*$J$5*$AC175</f>
        <v>#N/A</v>
      </c>
      <c r="DM175" s="70" t="e">
        <f aca="false">$DM$7*$J$2*$J$5*$AB175</f>
        <v>#N/A</v>
      </c>
      <c r="DN175" s="70" t="e">
        <f aca="false">$DM$7*$J$3*$J$5*$AC175</f>
        <v>#N/A</v>
      </c>
      <c r="DO175" s="70" t="e">
        <f aca="false">$DO$7*$J$2*$J$5*$AB175</f>
        <v>#N/A</v>
      </c>
      <c r="DP175" s="70" t="e">
        <f aca="false">$DO$7*$J$3*$J$5*$AC175</f>
        <v>#N/A</v>
      </c>
      <c r="DQ175" s="70" t="e">
        <f aca="false">$DQ$7*$J$2*$J$5*$AB175</f>
        <v>#N/A</v>
      </c>
      <c r="DR175" s="70" t="e">
        <f aca="false">$DQ$7*$J$3*$J$5*$AC175</f>
        <v>#N/A</v>
      </c>
      <c r="DS175" s="131" t="e">
        <f aca="false">SUM(CI175:CR175,CW175:CX175,DG175:DH175)</f>
        <v>#N/A</v>
      </c>
      <c r="DT175" s="25" t="e">
        <f aca="false">SUM(CI175:CZ175,DC175:DL175)</f>
        <v>#N/A</v>
      </c>
      <c r="DU175" s="131" t="e">
        <f aca="false">SUM(CI175:DR175)</f>
        <v>#N/A</v>
      </c>
      <c r="DZ175" s="70" t="e">
        <f aca="false">$DZ$7*$J$2*$J$5*$AB175</f>
        <v>#N/A</v>
      </c>
      <c r="EA175" s="70" t="e">
        <f aca="false">$DZ$7*$J$3*$J$5*$AC175</f>
        <v>#N/A</v>
      </c>
      <c r="EB175" s="70" t="e">
        <f aca="false">$EB$7*$J$2*$J$5*$AB175</f>
        <v>#N/A</v>
      </c>
      <c r="EC175" s="70" t="e">
        <f aca="false">$EB$7*$J$3*$J$5*$AC175</f>
        <v>#N/A</v>
      </c>
      <c r="ED175" s="70" t="e">
        <f aca="false">$ED$7*$J$2*$J$5*$AB175</f>
        <v>#N/A</v>
      </c>
      <c r="EE175" s="70" t="e">
        <f aca="false">$ED$7*$J$3*$J$5*$AC175</f>
        <v>#N/A</v>
      </c>
      <c r="EF175" s="70" t="e">
        <f aca="false">$EF$7*$J$2*$J$5*$AB175</f>
        <v>#N/A</v>
      </c>
      <c r="EG175" s="70" t="e">
        <f aca="false">$EF$7*$J$3*$J$5*$AC175</f>
        <v>#N/A</v>
      </c>
      <c r="EH175" s="70" t="e">
        <f aca="false">$EH$7*$J$2*$J$5*$AB175</f>
        <v>#N/A</v>
      </c>
      <c r="EI175" s="70" t="e">
        <f aca="false">$EH$7*$J$3*$J$5*$AC175</f>
        <v>#N/A</v>
      </c>
      <c r="EJ175" s="70" t="e">
        <f aca="false">$EJ$7*$J$2*$J$5*$AB175</f>
        <v>#N/A</v>
      </c>
      <c r="EK175" s="70" t="e">
        <f aca="false">$EJ$7*$J$3*$J$5*$AC175</f>
        <v>#N/A</v>
      </c>
      <c r="EL175" s="70" t="e">
        <f aca="false">$EL$7*$J$2*$J$5*$AB175</f>
        <v>#N/A</v>
      </c>
      <c r="EM175" s="70" t="e">
        <f aca="false">$EL$7*$J$3*$J$5*$AC175</f>
        <v>#N/A</v>
      </c>
      <c r="EN175" s="131" t="e">
        <f aca="false">SUM(EB175:EC175)</f>
        <v>#N/A</v>
      </c>
      <c r="EO175" s="25" t="e">
        <f aca="false">SUM(EB175:EE175,EJ175:EM175)</f>
        <v>#N/A</v>
      </c>
      <c r="EP175" s="25" t="e">
        <f aca="false">SUM(DZ175:EM175)</f>
        <v>#N/A</v>
      </c>
    </row>
    <row r="176" customFormat="false" ht="11.25" hidden="false" customHeight="false" outlineLevel="0" collapsed="false">
      <c r="A176" s="51" t="e">
        <f aca="false">VLOOKUP($D176,Curves!$A$2:$I$1700,9)</f>
        <v>#N/A</v>
      </c>
      <c r="B176" s="83" t="e">
        <f aca="false">(1+($A176/2))^(-2*($D176-$A$1)/365.25)</f>
        <v>#N/A</v>
      </c>
      <c r="C176" s="83" t="n">
        <f aca="false">D177-D176</f>
        <v>31</v>
      </c>
      <c r="D176" s="374" t="n">
        <v>42005</v>
      </c>
      <c r="E176" s="375" t="e">
        <f aca="false">VLOOKUP($D176,Curves!$A$2:$H$1700,2)*$B176</f>
        <v>#N/A</v>
      </c>
      <c r="F176" s="51" t="e">
        <f aca="false">VLOOKUP($D176,Curves!$A$2:$H$1700,3)*$B176</f>
        <v>#N/A</v>
      </c>
      <c r="G176" s="51" t="e">
        <f aca="false">VLOOKUP($D176,Curves!$A$2:$H$1700,7)*$B176</f>
        <v>#N/A</v>
      </c>
      <c r="H176" s="51" t="e">
        <f aca="false">VLOOKUP($D176,Curves!$A$2:$H$1700,5)*$B176</f>
        <v>#N/A</v>
      </c>
      <c r="I176" s="51" t="e">
        <f aca="false">VLOOKUP($D176,Curves!$A$2:$H$1700,4)*$B176</f>
        <v>#N/A</v>
      </c>
      <c r="J176" s="376" t="e">
        <f aca="false">VLOOKUP($D176,Curves!$A$2:$H$1700,8)*$B176</f>
        <v>#N/A</v>
      </c>
      <c r="K176" s="51" t="e">
        <f aca="false">($E176+$I176)*$J$5+$J$4</f>
        <v>#N/A</v>
      </c>
      <c r="L176" s="377" t="e">
        <f aca="false">VLOOKUP($D176,Curves!$N$2:$T$2600,2)*$B176</f>
        <v>#N/A</v>
      </c>
      <c r="M176" s="241" t="e">
        <f aca="false">VLOOKUP($D176,Curves!$N$2:$T$2600,3)*$B176</f>
        <v>#N/A</v>
      </c>
      <c r="N176" s="378" t="e">
        <f aca="false">IF($K176&lt;$L176,1,0)</f>
        <v>#N/A</v>
      </c>
      <c r="O176" s="379" t="e">
        <f aca="false">IF($K176&lt;$M176,1,0)</f>
        <v>#N/A</v>
      </c>
      <c r="P176" s="375" t="e">
        <f aca="false">($E176+J176)*$J$5+$J$4</f>
        <v>#N/A</v>
      </c>
      <c r="Q176" s="377" t="e">
        <f aca="false">VLOOKUP($D176,Curves!$N$2:$T$2600,4)*$B176</f>
        <v>#N/A</v>
      </c>
      <c r="R176" s="241" t="e">
        <f aca="false">VLOOKUP($D176,Curves!$N$2:$T$2600,5)*$B176</f>
        <v>#N/A</v>
      </c>
      <c r="S176" s="378" t="e">
        <f aca="false">IF($P176&lt;$Q176,1,0)</f>
        <v>#N/A</v>
      </c>
      <c r="T176" s="379" t="e">
        <f aca="false">IF($P176&lt;$R176,1,0)</f>
        <v>#N/A</v>
      </c>
      <c r="U176" s="380" t="e">
        <f aca="false">($E176+G176)*$J$5+$J$4</f>
        <v>#N/A</v>
      </c>
      <c r="V176" s="380" t="e">
        <f aca="false">($E176+H176)*$J$5+$J$4</f>
        <v>#N/A</v>
      </c>
      <c r="W176" s="380" t="e">
        <f aca="false">($E176+I176)*$J$5+$J$4</f>
        <v>#N/A</v>
      </c>
      <c r="X176" s="269" t="e">
        <f aca="false">VLOOKUP($D176,[5]CurveFetch!$D$8:$S$13000,16,0)*$B176</f>
        <v>#N/A</v>
      </c>
      <c r="Y176" s="241" t="e">
        <f aca="false">VLOOKUP($D176,Curves!$N$2:$T$2600,7)*$B176</f>
        <v>#N/A</v>
      </c>
      <c r="Z176" s="381" t="e">
        <f aca="false">IF($U176&lt;$X176,1,0)</f>
        <v>#N/A</v>
      </c>
      <c r="AA176" s="378" t="e">
        <f aca="false">IF($U176&lt;$Y176,1,0)</f>
        <v>#N/A</v>
      </c>
      <c r="AB176" s="378" t="e">
        <f aca="false">IF($V176&lt;$X176,1,0)</f>
        <v>#N/A</v>
      </c>
      <c r="AC176" s="378" t="e">
        <f aca="false">IF($V176&lt;$X176,1,0)</f>
        <v>#N/A</v>
      </c>
      <c r="AD176" s="378" t="e">
        <f aca="false">IF($W176&lt;$X176,1,0)</f>
        <v>#N/A</v>
      </c>
      <c r="AE176" s="379" t="e">
        <f aca="false">IF($W176&lt;$Y176,1,0)</f>
        <v>#N/A</v>
      </c>
      <c r="AF176" s="70" t="e">
        <f aca="false">$AF$7*$J$2*$J$5*$N176</f>
        <v>#N/A</v>
      </c>
      <c r="AG176" s="70" t="e">
        <f aca="false">$AF$7*$J$2*$J$5*$O176</f>
        <v>#N/A</v>
      </c>
      <c r="AH176" s="70" t="e">
        <f aca="false">$AH$7*$J$2*$J$5*$N176</f>
        <v>#N/A</v>
      </c>
      <c r="AI176" s="70" t="e">
        <f aca="false">$AH$7*$J$2*$J$5*$O176</f>
        <v>#N/A</v>
      </c>
      <c r="AJ176" s="70" t="e">
        <f aca="false">$AJ$7*$J$2*$J$5*$N176</f>
        <v>#N/A</v>
      </c>
      <c r="AK176" s="70" t="e">
        <f aca="false">$AJ$7*$J$2*$J$5*$O176</f>
        <v>#N/A</v>
      </c>
      <c r="AL176" s="70" t="e">
        <f aca="false">$AL$7*$J$2*$J$5*$N176</f>
        <v>#N/A</v>
      </c>
      <c r="AM176" s="70" t="e">
        <f aca="false">$AL$7*$J$3*$J$5*$O176</f>
        <v>#N/A</v>
      </c>
      <c r="AN176" s="70" t="e">
        <f aca="false">$AN$7*$J$2*$J$5*$N176</f>
        <v>#N/A</v>
      </c>
      <c r="AO176" s="70" t="e">
        <f aca="false">$AN$7*$J$3*$J$5*$O176</f>
        <v>#N/A</v>
      </c>
      <c r="AP176" s="70" t="e">
        <f aca="false">$AP$7*$J$2*$J$5*$N176</f>
        <v>#N/A</v>
      </c>
      <c r="AQ176" s="70" t="e">
        <f aca="false">$AN$7*$J$3*$J$5*$O176</f>
        <v>#N/A</v>
      </c>
      <c r="AR176" s="70" t="e">
        <f aca="false">$AR$7*$J$2*$J$5*$N176</f>
        <v>#N/A</v>
      </c>
      <c r="AS176" s="70" t="e">
        <f aca="false">$AR$7*$J$3*$J$5*$O176</f>
        <v>#N/A</v>
      </c>
      <c r="AT176" s="70" t="e">
        <f aca="false">$AT$7*$J$2*$J$5*$N176</f>
        <v>#N/A</v>
      </c>
      <c r="AU176" s="70" t="e">
        <f aca="false">$AT$7*$J$3*$J$5*$O176</f>
        <v>#N/A</v>
      </c>
      <c r="AV176" s="131" t="e">
        <f aca="false">SUM(AF176:AG176,AL176:AM176,AP176:AQ176)</f>
        <v>#N/A</v>
      </c>
      <c r="AW176" s="158" t="e">
        <f aca="false">SUM(AF176:AM176,AP176:AU176)</f>
        <v>#N/A</v>
      </c>
      <c r="AX176" s="131" t="e">
        <f aca="false">SUM(AF176:AU176)</f>
        <v>#N/A</v>
      </c>
      <c r="AY176" s="70" t="e">
        <f aca="false">$AY$7*$J$2*$J$5*$S176</f>
        <v>#N/A</v>
      </c>
      <c r="AZ176" s="70" t="e">
        <f aca="false">$AY$7*$J$3*$J$5*$T176</f>
        <v>#N/A</v>
      </c>
      <c r="BA176" s="70" t="e">
        <f aca="false">$BA$7*$J$2*$J$5*$S176</f>
        <v>#N/A</v>
      </c>
      <c r="BB176" s="70" t="e">
        <f aca="false">$BA$7*$J$3*$J$5*$T176</f>
        <v>#N/A</v>
      </c>
      <c r="BC176" s="70" t="e">
        <f aca="false">$BC$7*$J$2*$J$5*$S176</f>
        <v>#N/A</v>
      </c>
      <c r="BD176" s="70" t="e">
        <f aca="false">$BC$7*$J$3*$J$5*$T176</f>
        <v>#N/A</v>
      </c>
      <c r="BE176" s="70" t="e">
        <f aca="false">$BE$7*$J$2*$J$5*$S176</f>
        <v>#N/A</v>
      </c>
      <c r="BF176" s="70" t="e">
        <f aca="false">$BE$7*$J$3*$J$5*$T176</f>
        <v>#N/A</v>
      </c>
      <c r="BG176" s="70" t="e">
        <f aca="false">$BG$7*$J$2*$J$5*$S176</f>
        <v>#N/A</v>
      </c>
      <c r="BH176" s="70" t="e">
        <f aca="false">$BG$7*$J$3*$J$5*$T176</f>
        <v>#N/A</v>
      </c>
      <c r="BI176" s="70" t="e">
        <f aca="false">$BI$7*$J$2*$J$5*$S176</f>
        <v>#N/A</v>
      </c>
      <c r="BJ176" s="70" t="e">
        <f aca="false">$BI$7*$J$3*$J$5*$T176</f>
        <v>#N/A</v>
      </c>
      <c r="BK176" s="70" t="e">
        <f aca="false">$BK$7*$J$2*$J$5*$S176</f>
        <v>#N/A</v>
      </c>
      <c r="BL176" s="70" t="e">
        <f aca="false">$BK$7*$J$3*$J$5*$T176</f>
        <v>#N/A</v>
      </c>
      <c r="BM176" s="70" t="e">
        <f aca="false">$BM$7*$J$2*$J$5*$S176</f>
        <v>#N/A</v>
      </c>
      <c r="BN176" s="70" t="e">
        <f aca="false">$BM$7*$J$3*$J$5*$T176</f>
        <v>#N/A</v>
      </c>
      <c r="BO176" s="70" t="e">
        <f aca="false">$BO$7*$J$2*$J$5*$S176</f>
        <v>#N/A</v>
      </c>
      <c r="BP176" s="70" t="e">
        <f aca="false">$BO$7*$J$3*$J$5*$T176</f>
        <v>#N/A</v>
      </c>
      <c r="BQ176" s="70" t="e">
        <f aca="false">$BQ$7*$J$2*$J$5*$S176</f>
        <v>#N/A</v>
      </c>
      <c r="BR176" s="70" t="e">
        <f aca="false">$BQ$7*$J$3*$J$5*$T176</f>
        <v>#N/A</v>
      </c>
      <c r="BS176" s="70" t="e">
        <f aca="false">$BS$7*$J$2*$J$5*$S176</f>
        <v>#N/A</v>
      </c>
      <c r="BT176" s="70" t="e">
        <f aca="false">$BS$7*$J$3*$J$5*$T176</f>
        <v>#N/A</v>
      </c>
      <c r="BU176" s="70" t="e">
        <f aca="false">$BU$7*$J$2*$J$5*$S176</f>
        <v>#N/A</v>
      </c>
      <c r="BV176" s="70" t="e">
        <f aca="false">$BU$7*$J$3*$J$5*$T176</f>
        <v>#N/A</v>
      </c>
      <c r="BW176" s="382" t="e">
        <f aca="false">SUM(AY176:BF176,BI176:BL176)</f>
        <v>#N/A</v>
      </c>
      <c r="BX176" s="383" t="e">
        <f aca="false">SUM(AY176:BF176,BI176:BL176,BS176:BV176)</f>
        <v>#N/A</v>
      </c>
      <c r="BY176" s="25" t="e">
        <f aca="false">SUM(AY176:BV176)</f>
        <v>#N/A</v>
      </c>
      <c r="BZ176" s="70" t="e">
        <f aca="false">$BZ$7*$J$2*$J$5*$N176</f>
        <v>#N/A</v>
      </c>
      <c r="CA176" s="70" t="e">
        <f aca="false">$BZ$7*$J$3*$J$5*$O176</f>
        <v>#N/A</v>
      </c>
      <c r="CB176" s="70" t="e">
        <f aca="false">$CB$7*$J$2*$J$5*$N176</f>
        <v>#N/A</v>
      </c>
      <c r="CC176" s="70" t="e">
        <f aca="false">$CB$7*$J$3*$J$5*$O176</f>
        <v>#N/A</v>
      </c>
      <c r="CD176" s="70" t="e">
        <f aca="false">$CD$7*$J$2*$J$5*$N176</f>
        <v>#N/A</v>
      </c>
      <c r="CE176" s="70" t="e">
        <f aca="false">$CD$7*$J$3*$J$5*$O176</f>
        <v>#N/A</v>
      </c>
      <c r="CF176" s="131" t="e">
        <f aca="false">SUM(BZ176:CA176)</f>
        <v>#N/A</v>
      </c>
      <c r="CG176" s="383" t="e">
        <f aca="false">SUM(BZ176:CC176)</f>
        <v>#N/A</v>
      </c>
      <c r="CH176" s="131" t="e">
        <f aca="false">SUM(BZ176:CE176)</f>
        <v>#N/A</v>
      </c>
      <c r="CI176" s="70" t="e">
        <f aca="false">$CI$7*$J$2*$J$5*$AB176</f>
        <v>#N/A</v>
      </c>
      <c r="CJ176" s="70" t="e">
        <f aca="false">$CI$7*$J$3*$J$5*$AC176</f>
        <v>#N/A</v>
      </c>
      <c r="CK176" s="70" t="e">
        <f aca="false">$CK$7*$J$2*$J$5*$AB176</f>
        <v>#N/A</v>
      </c>
      <c r="CL176" s="70" t="e">
        <f aca="false">$CK$7*$J$3*$J$5*$AC176</f>
        <v>#N/A</v>
      </c>
      <c r="CM176" s="70" t="e">
        <f aca="false">$CM$7*$J$2*$J$5*$AB176</f>
        <v>#N/A</v>
      </c>
      <c r="CN176" s="70" t="e">
        <f aca="false">$CM$7*$J$3*$J$5*$AC176</f>
        <v>#N/A</v>
      </c>
      <c r="CO176" s="70" t="e">
        <f aca="false">$CO$7*$J$2*$J$5*$AB176</f>
        <v>#N/A</v>
      </c>
      <c r="CP176" s="70" t="e">
        <f aca="false">$CO$7*$J$3*$J$5*$AC176</f>
        <v>#N/A</v>
      </c>
      <c r="CQ176" s="70" t="e">
        <f aca="false">$CQ$7*$J$2*$J$5*$AB176</f>
        <v>#N/A</v>
      </c>
      <c r="CR176" s="70" t="e">
        <f aca="false">$CQ$7*$J$3*$J$5*$AC176</f>
        <v>#N/A</v>
      </c>
      <c r="CS176" s="70" t="e">
        <f aca="false">$CS$7*$J$2*$J$5*$AB176</f>
        <v>#N/A</v>
      </c>
      <c r="CT176" s="70" t="e">
        <f aca="false">$CS$7*$J$3*$J$5*$AC176</f>
        <v>#N/A</v>
      </c>
      <c r="CU176" s="70" t="e">
        <f aca="false">$CU$7*$J$2*$J$5*$AB176</f>
        <v>#N/A</v>
      </c>
      <c r="CV176" s="70" t="e">
        <f aca="false">$CU$7*$J$3*$J$5*$AC176</f>
        <v>#N/A</v>
      </c>
      <c r="CW176" s="70" t="e">
        <f aca="false">$CW$7*$J$2*$J$5*$AB176</f>
        <v>#N/A</v>
      </c>
      <c r="CX176" s="70" t="e">
        <f aca="false">$CW$7*$J$3*$J$5*$AC176</f>
        <v>#N/A</v>
      </c>
      <c r="CY176" s="70" t="e">
        <f aca="false">$CY$7*$J$2*$J$5*$AB176</f>
        <v>#N/A</v>
      </c>
      <c r="CZ176" s="70" t="e">
        <f aca="false">$CY$7*$J$3*$J$5*$AC176</f>
        <v>#N/A</v>
      </c>
      <c r="DA176" s="70" t="e">
        <f aca="false">$DA$7*$J$2*$J$5*$AB176</f>
        <v>#N/A</v>
      </c>
      <c r="DB176" s="70" t="e">
        <f aca="false">$DA$7*$J$3*$J$5*$AC176</f>
        <v>#N/A</v>
      </c>
      <c r="DC176" s="70"/>
      <c r="DD176" s="70"/>
      <c r="DE176" s="70" t="e">
        <f aca="false">$DF$7*$J$2*$J$5*$AB176</f>
        <v>#N/A</v>
      </c>
      <c r="DF176" s="70" t="e">
        <f aca="false">$DF$7*$J$3*$J$5*$AC176</f>
        <v>#N/A</v>
      </c>
      <c r="DG176" s="70" t="e">
        <f aca="false">$DG$7*$J$2*$J$5*$AB176</f>
        <v>#N/A</v>
      </c>
      <c r="DH176" s="70" t="e">
        <f aca="false">$DG$7*$J$3*$J$5*$AC176</f>
        <v>#N/A</v>
      </c>
      <c r="DI176" s="70" t="e">
        <f aca="false">$DI$7*$J$2*$J$5*$AB176</f>
        <v>#N/A</v>
      </c>
      <c r="DJ176" s="70" t="e">
        <f aca="false">$DI$7*$J$3*$J$5*$AC176</f>
        <v>#N/A</v>
      </c>
      <c r="DK176" s="70" t="e">
        <f aca="false">$DK$7*$J$2*$J$5*$AB176</f>
        <v>#N/A</v>
      </c>
      <c r="DL176" s="70" t="e">
        <f aca="false">$DK$7*$J$3*$J$5*$AC176</f>
        <v>#N/A</v>
      </c>
      <c r="DM176" s="70" t="e">
        <f aca="false">$DM$7*$J$2*$J$5*$AB176</f>
        <v>#N/A</v>
      </c>
      <c r="DN176" s="70" t="e">
        <f aca="false">$DM$7*$J$3*$J$5*$AC176</f>
        <v>#N/A</v>
      </c>
      <c r="DO176" s="70" t="e">
        <f aca="false">$DO$7*$J$2*$J$5*$AB176</f>
        <v>#N/A</v>
      </c>
      <c r="DP176" s="70" t="e">
        <f aca="false">$DO$7*$J$3*$J$5*$AC176</f>
        <v>#N/A</v>
      </c>
      <c r="DQ176" s="70" t="e">
        <f aca="false">$DQ$7*$J$2*$J$5*$AB176</f>
        <v>#N/A</v>
      </c>
      <c r="DR176" s="70" t="e">
        <f aca="false">$DQ$7*$J$3*$J$5*$AC176</f>
        <v>#N/A</v>
      </c>
      <c r="DS176" s="131" t="e">
        <f aca="false">SUM(CI176:CR176,CW176:CX176,DG176:DH176)</f>
        <v>#N/A</v>
      </c>
      <c r="DT176" s="25" t="e">
        <f aca="false">SUM(CI176:CZ176,DC176:DL176)</f>
        <v>#N/A</v>
      </c>
      <c r="DU176" s="131" t="e">
        <f aca="false">SUM(CI176:DR176)</f>
        <v>#N/A</v>
      </c>
      <c r="DZ176" s="70" t="e">
        <f aca="false">$DZ$7*$J$2*$J$5*$AB176</f>
        <v>#N/A</v>
      </c>
      <c r="EA176" s="70" t="e">
        <f aca="false">$DZ$7*$J$3*$J$5*$AC176</f>
        <v>#N/A</v>
      </c>
      <c r="EB176" s="70" t="e">
        <f aca="false">$EB$7*$J$2*$J$5*$AB176</f>
        <v>#N/A</v>
      </c>
      <c r="EC176" s="70" t="e">
        <f aca="false">$EB$7*$J$3*$J$5*$AC176</f>
        <v>#N/A</v>
      </c>
      <c r="ED176" s="70" t="e">
        <f aca="false">$ED$7*$J$2*$J$5*$AB176</f>
        <v>#N/A</v>
      </c>
      <c r="EE176" s="70" t="e">
        <f aca="false">$ED$7*$J$3*$J$5*$AC176</f>
        <v>#N/A</v>
      </c>
      <c r="EF176" s="70" t="e">
        <f aca="false">$EF$7*$J$2*$J$5*$AB176</f>
        <v>#N/A</v>
      </c>
      <c r="EG176" s="70" t="e">
        <f aca="false">$EF$7*$J$3*$J$5*$AC176</f>
        <v>#N/A</v>
      </c>
      <c r="EH176" s="70" t="e">
        <f aca="false">$EH$7*$J$2*$J$5*$AB176</f>
        <v>#N/A</v>
      </c>
      <c r="EI176" s="70" t="e">
        <f aca="false">$EH$7*$J$3*$J$5*$AC176</f>
        <v>#N/A</v>
      </c>
      <c r="EJ176" s="70" t="e">
        <f aca="false">$EJ$7*$J$2*$J$5*$AB176</f>
        <v>#N/A</v>
      </c>
      <c r="EK176" s="70" t="e">
        <f aca="false">$EJ$7*$J$3*$J$5*$AC176</f>
        <v>#N/A</v>
      </c>
      <c r="EL176" s="70" t="e">
        <f aca="false">$EL$7*$J$2*$J$5*$AB176</f>
        <v>#N/A</v>
      </c>
      <c r="EM176" s="70" t="e">
        <f aca="false">$EL$7*$J$3*$J$5*$AC176</f>
        <v>#N/A</v>
      </c>
      <c r="EN176" s="131" t="e">
        <f aca="false">SUM(EB176:EC176)</f>
        <v>#N/A</v>
      </c>
      <c r="EO176" s="25" t="e">
        <f aca="false">SUM(EB176:EE176,EJ176:EM176)</f>
        <v>#N/A</v>
      </c>
      <c r="EP176" s="25" t="e">
        <f aca="false">SUM(DZ176:EM176)</f>
        <v>#N/A</v>
      </c>
    </row>
    <row r="177" customFormat="false" ht="11.25" hidden="false" customHeight="false" outlineLevel="0" collapsed="false">
      <c r="A177" s="51" t="e">
        <f aca="false">VLOOKUP($D177,Curves!$A$2:$I$1700,9)</f>
        <v>#N/A</v>
      </c>
      <c r="B177" s="83" t="e">
        <f aca="false">(1+($A177/2))^(-2*($D177-$A$1)/365.25)</f>
        <v>#N/A</v>
      </c>
      <c r="C177" s="83" t="n">
        <f aca="false">D178-D177</f>
        <v>28</v>
      </c>
      <c r="D177" s="374" t="n">
        <v>42036</v>
      </c>
      <c r="E177" s="375" t="e">
        <f aca="false">VLOOKUP($D177,Curves!$A$2:$H$1700,2)*$B177</f>
        <v>#N/A</v>
      </c>
      <c r="F177" s="51" t="e">
        <f aca="false">VLOOKUP($D177,Curves!$A$2:$H$1700,3)*$B177</f>
        <v>#N/A</v>
      </c>
      <c r="G177" s="51" t="e">
        <f aca="false">VLOOKUP($D177,Curves!$A$2:$H$1700,7)*$B177</f>
        <v>#N/A</v>
      </c>
      <c r="H177" s="51" t="e">
        <f aca="false">VLOOKUP($D177,Curves!$A$2:$H$1700,5)*$B177</f>
        <v>#N/A</v>
      </c>
      <c r="I177" s="51" t="e">
        <f aca="false">VLOOKUP($D177,Curves!$A$2:$H$1700,4)*$B177</f>
        <v>#N/A</v>
      </c>
      <c r="J177" s="376" t="e">
        <f aca="false">VLOOKUP($D177,Curves!$A$2:$H$1700,8)*$B177</f>
        <v>#N/A</v>
      </c>
      <c r="K177" s="51" t="e">
        <f aca="false">($E177+$I177)*$J$5+$J$4</f>
        <v>#N/A</v>
      </c>
      <c r="L177" s="377" t="e">
        <f aca="false">VLOOKUP($D177,Curves!$N$2:$T$2600,2)*$B177</f>
        <v>#N/A</v>
      </c>
      <c r="M177" s="241" t="e">
        <f aca="false">VLOOKUP($D177,Curves!$N$2:$T$2600,3)*$B177</f>
        <v>#N/A</v>
      </c>
      <c r="N177" s="378" t="e">
        <f aca="false">IF($K177&lt;$L177,1,0)</f>
        <v>#N/A</v>
      </c>
      <c r="O177" s="379" t="e">
        <f aca="false">IF($K177&lt;$M177,1,0)</f>
        <v>#N/A</v>
      </c>
      <c r="P177" s="375" t="e">
        <f aca="false">($E177+J177)*$J$5+$J$4</f>
        <v>#N/A</v>
      </c>
      <c r="Q177" s="377" t="e">
        <f aca="false">VLOOKUP($D177,Curves!$N$2:$T$2600,4)*$B177</f>
        <v>#N/A</v>
      </c>
      <c r="R177" s="241" t="e">
        <f aca="false">VLOOKUP($D177,Curves!$N$2:$T$2600,5)*$B177</f>
        <v>#N/A</v>
      </c>
      <c r="S177" s="378" t="e">
        <f aca="false">IF($P177&lt;$Q177,1,0)</f>
        <v>#N/A</v>
      </c>
      <c r="T177" s="379" t="e">
        <f aca="false">IF($P177&lt;$R177,1,0)</f>
        <v>#N/A</v>
      </c>
      <c r="U177" s="380" t="e">
        <f aca="false">($E177+G177)*$J$5+$J$4</f>
        <v>#N/A</v>
      </c>
      <c r="V177" s="380" t="e">
        <f aca="false">($E177+H177)*$J$5+$J$4</f>
        <v>#N/A</v>
      </c>
      <c r="W177" s="380" t="e">
        <f aca="false">($E177+I177)*$J$5+$J$4</f>
        <v>#N/A</v>
      </c>
      <c r="X177" s="269" t="e">
        <f aca="false">VLOOKUP($D177,[5]CurveFetch!$D$8:$S$13000,16,0)*$B177</f>
        <v>#N/A</v>
      </c>
      <c r="Y177" s="241" t="e">
        <f aca="false">VLOOKUP($D177,Curves!$N$2:$T$2600,7)*$B177</f>
        <v>#N/A</v>
      </c>
      <c r="Z177" s="381" t="e">
        <f aca="false">IF($U177&lt;$X177,1,0)</f>
        <v>#N/A</v>
      </c>
      <c r="AA177" s="378" t="e">
        <f aca="false">IF($U177&lt;$Y177,1,0)</f>
        <v>#N/A</v>
      </c>
      <c r="AB177" s="378" t="e">
        <f aca="false">IF($V177&lt;$X177,1,0)</f>
        <v>#N/A</v>
      </c>
      <c r="AC177" s="378" t="e">
        <f aca="false">IF($V177&lt;$X177,1,0)</f>
        <v>#N/A</v>
      </c>
      <c r="AD177" s="378" t="e">
        <f aca="false">IF($W177&lt;$X177,1,0)</f>
        <v>#N/A</v>
      </c>
      <c r="AE177" s="379" t="e">
        <f aca="false">IF($W177&lt;$Y177,1,0)</f>
        <v>#N/A</v>
      </c>
      <c r="AF177" s="70" t="e">
        <f aca="false">$AF$7*$J$2*$J$5*$N177</f>
        <v>#N/A</v>
      </c>
      <c r="AG177" s="70" t="e">
        <f aca="false">$AF$7*$J$2*$J$5*$O177</f>
        <v>#N/A</v>
      </c>
      <c r="AH177" s="70" t="e">
        <f aca="false">$AH$7*$J$2*$J$5*$N177</f>
        <v>#N/A</v>
      </c>
      <c r="AI177" s="70" t="e">
        <f aca="false">$AH$7*$J$2*$J$5*$O177</f>
        <v>#N/A</v>
      </c>
      <c r="AJ177" s="70" t="e">
        <f aca="false">$AJ$7*$J$2*$J$5*$N177</f>
        <v>#N/A</v>
      </c>
      <c r="AK177" s="70" t="e">
        <f aca="false">$AJ$7*$J$2*$J$5*$O177</f>
        <v>#N/A</v>
      </c>
      <c r="AL177" s="70" t="e">
        <f aca="false">$AL$7*$J$2*$J$5*$N177</f>
        <v>#N/A</v>
      </c>
      <c r="AM177" s="70" t="e">
        <f aca="false">$AL$7*$J$3*$J$5*$O177</f>
        <v>#N/A</v>
      </c>
      <c r="AN177" s="70" t="e">
        <f aca="false">$AN$7*$J$2*$J$5*$N177</f>
        <v>#N/A</v>
      </c>
      <c r="AO177" s="70" t="e">
        <f aca="false">$AN$7*$J$3*$J$5*$O177</f>
        <v>#N/A</v>
      </c>
      <c r="AP177" s="70" t="e">
        <f aca="false">$AP$7*$J$2*$J$5*$N177</f>
        <v>#N/A</v>
      </c>
      <c r="AQ177" s="70" t="e">
        <f aca="false">$AN$7*$J$3*$J$5*$O177</f>
        <v>#N/A</v>
      </c>
      <c r="AR177" s="70" t="e">
        <f aca="false">$AR$7*$J$2*$J$5*$N177</f>
        <v>#N/A</v>
      </c>
      <c r="AS177" s="70" t="e">
        <f aca="false">$AR$7*$J$3*$J$5*$O177</f>
        <v>#N/A</v>
      </c>
      <c r="AT177" s="70" t="e">
        <f aca="false">$AT$7*$J$2*$J$5*$N177</f>
        <v>#N/A</v>
      </c>
      <c r="AU177" s="70" t="e">
        <f aca="false">$AT$7*$J$3*$J$5*$O177</f>
        <v>#N/A</v>
      </c>
      <c r="AV177" s="131" t="e">
        <f aca="false">SUM(AF177:AG177,AL177:AM177,AP177:AQ177)</f>
        <v>#N/A</v>
      </c>
      <c r="AW177" s="158" t="e">
        <f aca="false">SUM(AF177:AM177,AP177:AU177)</f>
        <v>#N/A</v>
      </c>
      <c r="AX177" s="131" t="e">
        <f aca="false">SUM(AF177:AU177)</f>
        <v>#N/A</v>
      </c>
      <c r="AY177" s="70" t="e">
        <f aca="false">$AY$7*$J$2*$J$5*$S177</f>
        <v>#N/A</v>
      </c>
      <c r="AZ177" s="70" t="e">
        <f aca="false">$AY$7*$J$3*$J$5*$T177</f>
        <v>#N/A</v>
      </c>
      <c r="BA177" s="70" t="e">
        <f aca="false">$BA$7*$J$2*$J$5*$S177</f>
        <v>#N/A</v>
      </c>
      <c r="BB177" s="70" t="e">
        <f aca="false">$BA$7*$J$3*$J$5*$T177</f>
        <v>#N/A</v>
      </c>
      <c r="BC177" s="70" t="e">
        <f aca="false">$BC$7*$J$2*$J$5*$S177</f>
        <v>#N/A</v>
      </c>
      <c r="BD177" s="70" t="e">
        <f aca="false">$BC$7*$J$3*$J$5*$T177</f>
        <v>#N/A</v>
      </c>
      <c r="BE177" s="70" t="e">
        <f aca="false">$BE$7*$J$2*$J$5*$S177</f>
        <v>#N/A</v>
      </c>
      <c r="BF177" s="70" t="e">
        <f aca="false">$BE$7*$J$3*$J$5*$T177</f>
        <v>#N/A</v>
      </c>
      <c r="BG177" s="70" t="e">
        <f aca="false">$BG$7*$J$2*$J$5*$S177</f>
        <v>#N/A</v>
      </c>
      <c r="BH177" s="70" t="e">
        <f aca="false">$BG$7*$J$3*$J$5*$T177</f>
        <v>#N/A</v>
      </c>
      <c r="BI177" s="70" t="e">
        <f aca="false">$BI$7*$J$2*$J$5*$S177</f>
        <v>#N/A</v>
      </c>
      <c r="BJ177" s="70" t="e">
        <f aca="false">$BI$7*$J$3*$J$5*$T177</f>
        <v>#N/A</v>
      </c>
      <c r="BK177" s="70" t="e">
        <f aca="false">$BK$7*$J$2*$J$5*$S177</f>
        <v>#N/A</v>
      </c>
      <c r="BL177" s="70" t="e">
        <f aca="false">$BK$7*$J$3*$J$5*$T177</f>
        <v>#N/A</v>
      </c>
      <c r="BM177" s="70" t="e">
        <f aca="false">$BM$7*$J$2*$J$5*$S177</f>
        <v>#N/A</v>
      </c>
      <c r="BN177" s="70" t="e">
        <f aca="false">$BM$7*$J$3*$J$5*$T177</f>
        <v>#N/A</v>
      </c>
      <c r="BO177" s="70" t="e">
        <f aca="false">$BO$7*$J$2*$J$5*$S177</f>
        <v>#N/A</v>
      </c>
      <c r="BP177" s="70" t="e">
        <f aca="false">$BO$7*$J$3*$J$5*$T177</f>
        <v>#N/A</v>
      </c>
      <c r="BQ177" s="70" t="e">
        <f aca="false">$BQ$7*$J$2*$J$5*$S177</f>
        <v>#N/A</v>
      </c>
      <c r="BR177" s="70" t="e">
        <f aca="false">$BQ$7*$J$3*$J$5*$T177</f>
        <v>#N/A</v>
      </c>
      <c r="BS177" s="70" t="e">
        <f aca="false">$BS$7*$J$2*$J$5*$S177</f>
        <v>#N/A</v>
      </c>
      <c r="BT177" s="70" t="e">
        <f aca="false">$BS$7*$J$3*$J$5*$T177</f>
        <v>#N/A</v>
      </c>
      <c r="BU177" s="70" t="e">
        <f aca="false">$BU$7*$J$2*$J$5*$S177</f>
        <v>#N/A</v>
      </c>
      <c r="BV177" s="70" t="e">
        <f aca="false">$BU$7*$J$3*$J$5*$T177</f>
        <v>#N/A</v>
      </c>
      <c r="BW177" s="382" t="e">
        <f aca="false">SUM(AY177:BF177,BI177:BL177)</f>
        <v>#N/A</v>
      </c>
      <c r="BX177" s="383" t="e">
        <f aca="false">SUM(AY177:BF177,BI177:BL177,BS177:BV177)</f>
        <v>#N/A</v>
      </c>
      <c r="BY177" s="25" t="e">
        <f aca="false">SUM(AY177:BV177)</f>
        <v>#N/A</v>
      </c>
      <c r="BZ177" s="70" t="e">
        <f aca="false">$BZ$7*$J$2*$J$5*$N177</f>
        <v>#N/A</v>
      </c>
      <c r="CA177" s="70" t="e">
        <f aca="false">$BZ$7*$J$3*$J$5*$O177</f>
        <v>#N/A</v>
      </c>
      <c r="CB177" s="70" t="e">
        <f aca="false">$CB$7*$J$2*$J$5*$N177</f>
        <v>#N/A</v>
      </c>
      <c r="CC177" s="70" t="e">
        <f aca="false">$CB$7*$J$3*$J$5*$O177</f>
        <v>#N/A</v>
      </c>
      <c r="CD177" s="70" t="e">
        <f aca="false">$CD$7*$J$2*$J$5*$N177</f>
        <v>#N/A</v>
      </c>
      <c r="CE177" s="70" t="e">
        <f aca="false">$CD$7*$J$3*$J$5*$O177</f>
        <v>#N/A</v>
      </c>
      <c r="CF177" s="131" t="e">
        <f aca="false">SUM(BZ177:CA177)</f>
        <v>#N/A</v>
      </c>
      <c r="CG177" s="383" t="e">
        <f aca="false">SUM(BZ177:CC177)</f>
        <v>#N/A</v>
      </c>
      <c r="CH177" s="131" t="e">
        <f aca="false">SUM(BZ177:CE177)</f>
        <v>#N/A</v>
      </c>
      <c r="CI177" s="70" t="e">
        <f aca="false">$CI$7*$J$2*$J$5*$AB177</f>
        <v>#N/A</v>
      </c>
      <c r="CJ177" s="70" t="e">
        <f aca="false">$CI$7*$J$3*$J$5*$AC177</f>
        <v>#N/A</v>
      </c>
      <c r="CK177" s="70" t="e">
        <f aca="false">$CK$7*$J$2*$J$5*$AB177</f>
        <v>#N/A</v>
      </c>
      <c r="CL177" s="70" t="e">
        <f aca="false">$CK$7*$J$3*$J$5*$AC177</f>
        <v>#N/A</v>
      </c>
      <c r="CM177" s="70" t="e">
        <f aca="false">$CM$7*$J$2*$J$5*$AB177</f>
        <v>#N/A</v>
      </c>
      <c r="CN177" s="70" t="e">
        <f aca="false">$CM$7*$J$3*$J$5*$AC177</f>
        <v>#N/A</v>
      </c>
      <c r="CO177" s="70" t="e">
        <f aca="false">$CO$7*$J$2*$J$5*$AB177</f>
        <v>#N/A</v>
      </c>
      <c r="CP177" s="70" t="e">
        <f aca="false">$CO$7*$J$3*$J$5*$AC177</f>
        <v>#N/A</v>
      </c>
      <c r="CQ177" s="70" t="e">
        <f aca="false">$CQ$7*$J$2*$J$5*$AB177</f>
        <v>#N/A</v>
      </c>
      <c r="CR177" s="70" t="e">
        <f aca="false">$CQ$7*$J$3*$J$5*$AC177</f>
        <v>#N/A</v>
      </c>
      <c r="CS177" s="70" t="e">
        <f aca="false">$CS$7*$J$2*$J$5*$AB177</f>
        <v>#N/A</v>
      </c>
      <c r="CT177" s="70" t="e">
        <f aca="false">$CS$7*$J$3*$J$5*$AC177</f>
        <v>#N/A</v>
      </c>
      <c r="CU177" s="70" t="e">
        <f aca="false">$CU$7*$J$2*$J$5*$AB177</f>
        <v>#N/A</v>
      </c>
      <c r="CV177" s="70" t="e">
        <f aca="false">$CU$7*$J$3*$J$5*$AC177</f>
        <v>#N/A</v>
      </c>
      <c r="CW177" s="70" t="e">
        <f aca="false">$CW$7*$J$2*$J$5*$AB177</f>
        <v>#N/A</v>
      </c>
      <c r="CX177" s="70" t="e">
        <f aca="false">$CW$7*$J$3*$J$5*$AC177</f>
        <v>#N/A</v>
      </c>
      <c r="CY177" s="70" t="e">
        <f aca="false">$CY$7*$J$2*$J$5*$AB177</f>
        <v>#N/A</v>
      </c>
      <c r="CZ177" s="70" t="e">
        <f aca="false">$CY$7*$J$3*$J$5*$AC177</f>
        <v>#N/A</v>
      </c>
      <c r="DA177" s="70" t="e">
        <f aca="false">$DA$7*$J$2*$J$5*$AB177</f>
        <v>#N/A</v>
      </c>
      <c r="DB177" s="70" t="e">
        <f aca="false">$DA$7*$J$3*$J$5*$AC177</f>
        <v>#N/A</v>
      </c>
      <c r="DC177" s="70"/>
      <c r="DD177" s="70"/>
      <c r="DE177" s="70" t="e">
        <f aca="false">$DF$7*$J$2*$J$5*$AB177</f>
        <v>#N/A</v>
      </c>
      <c r="DF177" s="70" t="e">
        <f aca="false">$DF$7*$J$3*$J$5*$AC177</f>
        <v>#N/A</v>
      </c>
      <c r="DG177" s="70" t="e">
        <f aca="false">$DG$7*$J$2*$J$5*$AB177</f>
        <v>#N/A</v>
      </c>
      <c r="DH177" s="70" t="e">
        <f aca="false">$DG$7*$J$3*$J$5*$AC177</f>
        <v>#N/A</v>
      </c>
      <c r="DI177" s="70" t="e">
        <f aca="false">$DI$7*$J$2*$J$5*$AB177</f>
        <v>#N/A</v>
      </c>
      <c r="DJ177" s="70" t="e">
        <f aca="false">$DI$7*$J$3*$J$5*$AC177</f>
        <v>#N/A</v>
      </c>
      <c r="DK177" s="70" t="e">
        <f aca="false">$DK$7*$J$2*$J$5*$AB177</f>
        <v>#N/A</v>
      </c>
      <c r="DL177" s="70" t="e">
        <f aca="false">$DK$7*$J$3*$J$5*$AC177</f>
        <v>#N/A</v>
      </c>
      <c r="DM177" s="70" t="e">
        <f aca="false">$DM$7*$J$2*$J$5*$AB177</f>
        <v>#N/A</v>
      </c>
      <c r="DN177" s="70" t="e">
        <f aca="false">$DM$7*$J$3*$J$5*$AC177</f>
        <v>#N/A</v>
      </c>
      <c r="DO177" s="70" t="e">
        <f aca="false">$DO$7*$J$2*$J$5*$AB177</f>
        <v>#N/A</v>
      </c>
      <c r="DP177" s="70" t="e">
        <f aca="false">$DO$7*$J$3*$J$5*$AC177</f>
        <v>#N/A</v>
      </c>
      <c r="DQ177" s="70" t="e">
        <f aca="false">$DQ$7*$J$2*$J$5*$AB177</f>
        <v>#N/A</v>
      </c>
      <c r="DR177" s="70" t="e">
        <f aca="false">$DQ$7*$J$3*$J$5*$AC177</f>
        <v>#N/A</v>
      </c>
      <c r="DS177" s="131" t="e">
        <f aca="false">SUM(CI177:CR177,CW177:CX177,DG177:DH177)</f>
        <v>#N/A</v>
      </c>
      <c r="DT177" s="25" t="e">
        <f aca="false">SUM(CI177:CZ177,DC177:DL177)</f>
        <v>#N/A</v>
      </c>
      <c r="DU177" s="131" t="e">
        <f aca="false">SUM(CI177:DR177)</f>
        <v>#N/A</v>
      </c>
      <c r="DZ177" s="70" t="e">
        <f aca="false">$DZ$7*$J$2*$J$5*$AB177</f>
        <v>#N/A</v>
      </c>
      <c r="EA177" s="70" t="e">
        <f aca="false">$DZ$7*$J$3*$J$5*$AC177</f>
        <v>#N/A</v>
      </c>
      <c r="EB177" s="70" t="e">
        <f aca="false">$EB$7*$J$2*$J$5*$AB177</f>
        <v>#N/A</v>
      </c>
      <c r="EC177" s="70" t="e">
        <f aca="false">$EB$7*$J$3*$J$5*$AC177</f>
        <v>#N/A</v>
      </c>
      <c r="ED177" s="70" t="e">
        <f aca="false">$ED$7*$J$2*$J$5*$AB177</f>
        <v>#N/A</v>
      </c>
      <c r="EE177" s="70" t="e">
        <f aca="false">$ED$7*$J$3*$J$5*$AC177</f>
        <v>#N/A</v>
      </c>
      <c r="EF177" s="70" t="e">
        <f aca="false">$EF$7*$J$2*$J$5*$AB177</f>
        <v>#N/A</v>
      </c>
      <c r="EG177" s="70" t="e">
        <f aca="false">$EF$7*$J$3*$J$5*$AC177</f>
        <v>#N/A</v>
      </c>
      <c r="EH177" s="70" t="e">
        <f aca="false">$EH$7*$J$2*$J$5*$AB177</f>
        <v>#N/A</v>
      </c>
      <c r="EI177" s="70" t="e">
        <f aca="false">$EH$7*$J$3*$J$5*$AC177</f>
        <v>#N/A</v>
      </c>
      <c r="EJ177" s="70" t="e">
        <f aca="false">$EJ$7*$J$2*$J$5*$AB177</f>
        <v>#N/A</v>
      </c>
      <c r="EK177" s="70" t="e">
        <f aca="false">$EJ$7*$J$3*$J$5*$AC177</f>
        <v>#N/A</v>
      </c>
      <c r="EL177" s="70" t="e">
        <f aca="false">$EL$7*$J$2*$J$5*$AB177</f>
        <v>#N/A</v>
      </c>
      <c r="EM177" s="70" t="e">
        <f aca="false">$EL$7*$J$3*$J$5*$AC177</f>
        <v>#N/A</v>
      </c>
      <c r="EN177" s="131" t="e">
        <f aca="false">SUM(EB177:EC177)</f>
        <v>#N/A</v>
      </c>
      <c r="EO177" s="25" t="e">
        <f aca="false">SUM(EB177:EE177,EJ177:EM177)</f>
        <v>#N/A</v>
      </c>
      <c r="EP177" s="25" t="e">
        <f aca="false">SUM(DZ177:EM177)</f>
        <v>#N/A</v>
      </c>
    </row>
    <row r="178" customFormat="false" ht="11.25" hidden="false" customHeight="false" outlineLevel="0" collapsed="false">
      <c r="A178" s="51" t="e">
        <f aca="false">VLOOKUP($D178,Curves!$A$2:$I$1700,9)</f>
        <v>#N/A</v>
      </c>
      <c r="B178" s="83" t="e">
        <f aca="false">(1+($A178/2))^(-2*($D178-$A$1)/365.25)</f>
        <v>#N/A</v>
      </c>
      <c r="C178" s="83" t="n">
        <f aca="false">D179-D178</f>
        <v>31</v>
      </c>
      <c r="D178" s="374" t="n">
        <v>42064</v>
      </c>
      <c r="E178" s="375" t="e">
        <f aca="false">VLOOKUP($D178,Curves!$A$2:$H$1700,2)*$B178</f>
        <v>#N/A</v>
      </c>
      <c r="F178" s="51" t="e">
        <f aca="false">VLOOKUP($D178,Curves!$A$2:$H$1700,3)*$B178</f>
        <v>#N/A</v>
      </c>
      <c r="G178" s="51" t="e">
        <f aca="false">VLOOKUP($D178,Curves!$A$2:$H$1700,7)*$B178</f>
        <v>#N/A</v>
      </c>
      <c r="H178" s="51" t="e">
        <f aca="false">VLOOKUP($D178,Curves!$A$2:$H$1700,5)*$B178</f>
        <v>#N/A</v>
      </c>
      <c r="I178" s="51" t="e">
        <f aca="false">VLOOKUP($D178,Curves!$A$2:$H$1700,4)*$B178</f>
        <v>#N/A</v>
      </c>
      <c r="J178" s="376" t="e">
        <f aca="false">VLOOKUP($D178,Curves!$A$2:$H$1700,8)*$B178</f>
        <v>#N/A</v>
      </c>
      <c r="K178" s="51" t="e">
        <f aca="false">($E178+$I178)*$J$5+$J$4</f>
        <v>#N/A</v>
      </c>
      <c r="L178" s="377" t="e">
        <f aca="false">VLOOKUP($D178,Curves!$N$2:$T$2600,2)*$B178</f>
        <v>#N/A</v>
      </c>
      <c r="M178" s="241" t="e">
        <f aca="false">VLOOKUP($D178,Curves!$N$2:$T$2600,3)*$B178</f>
        <v>#N/A</v>
      </c>
      <c r="N178" s="378" t="e">
        <f aca="false">IF($K178&lt;$L178,1,0)</f>
        <v>#N/A</v>
      </c>
      <c r="O178" s="379" t="e">
        <f aca="false">IF($K178&lt;$M178,1,0)</f>
        <v>#N/A</v>
      </c>
      <c r="P178" s="375" t="e">
        <f aca="false">($E178+J178)*$J$5+$J$4</f>
        <v>#N/A</v>
      </c>
      <c r="Q178" s="377" t="e">
        <f aca="false">VLOOKUP($D178,Curves!$N$2:$T$2600,4)*$B178</f>
        <v>#N/A</v>
      </c>
      <c r="R178" s="241" t="e">
        <f aca="false">VLOOKUP($D178,Curves!$N$2:$T$2600,5)*$B178</f>
        <v>#N/A</v>
      </c>
      <c r="S178" s="378" t="e">
        <f aca="false">IF($P178&lt;$Q178,1,0)</f>
        <v>#N/A</v>
      </c>
      <c r="T178" s="379" t="e">
        <f aca="false">IF($P178&lt;$R178,1,0)</f>
        <v>#N/A</v>
      </c>
      <c r="U178" s="380" t="e">
        <f aca="false">($E178+G178)*$J$5+$J$4</f>
        <v>#N/A</v>
      </c>
      <c r="V178" s="380" t="e">
        <f aca="false">($E178+H178)*$J$5+$J$4</f>
        <v>#N/A</v>
      </c>
      <c r="W178" s="380" t="e">
        <f aca="false">($E178+I178)*$J$5+$J$4</f>
        <v>#N/A</v>
      </c>
      <c r="X178" s="269" t="e">
        <f aca="false">VLOOKUP($D178,[5]CurveFetch!$D$8:$S$13000,16,0)*$B178</f>
        <v>#N/A</v>
      </c>
      <c r="Y178" s="241" t="e">
        <f aca="false">VLOOKUP($D178,Curves!$N$2:$T$2600,7)*$B178</f>
        <v>#N/A</v>
      </c>
      <c r="Z178" s="381" t="e">
        <f aca="false">IF($U178&lt;$X178,1,0)</f>
        <v>#N/A</v>
      </c>
      <c r="AA178" s="378" t="e">
        <f aca="false">IF($U178&lt;$Y178,1,0)</f>
        <v>#N/A</v>
      </c>
      <c r="AB178" s="378" t="e">
        <f aca="false">IF($V178&lt;$X178,1,0)</f>
        <v>#N/A</v>
      </c>
      <c r="AC178" s="378" t="e">
        <f aca="false">IF($V178&lt;$X178,1,0)</f>
        <v>#N/A</v>
      </c>
      <c r="AD178" s="378" t="e">
        <f aca="false">IF($W178&lt;$X178,1,0)</f>
        <v>#N/A</v>
      </c>
      <c r="AE178" s="379" t="e">
        <f aca="false">IF($W178&lt;$Y178,1,0)</f>
        <v>#N/A</v>
      </c>
      <c r="AF178" s="70" t="e">
        <f aca="false">$AF$7*$J$2*$J$5*$N178</f>
        <v>#N/A</v>
      </c>
      <c r="AG178" s="70" t="e">
        <f aca="false">$AF$7*$J$2*$J$5*$O178</f>
        <v>#N/A</v>
      </c>
      <c r="AH178" s="70" t="e">
        <f aca="false">$AH$7*$J$2*$J$5*$N178</f>
        <v>#N/A</v>
      </c>
      <c r="AI178" s="70" t="e">
        <f aca="false">$AH$7*$J$2*$J$5*$O178</f>
        <v>#N/A</v>
      </c>
      <c r="AJ178" s="70" t="e">
        <f aca="false">$AJ$7*$J$2*$J$5*$N178</f>
        <v>#N/A</v>
      </c>
      <c r="AK178" s="70" t="e">
        <f aca="false">$AJ$7*$J$2*$J$5*$O178</f>
        <v>#N/A</v>
      </c>
      <c r="AL178" s="70" t="e">
        <f aca="false">$AL$7*$J$2*$J$5*$N178</f>
        <v>#N/A</v>
      </c>
      <c r="AM178" s="70" t="e">
        <f aca="false">$AL$7*$J$3*$J$5*$O178</f>
        <v>#N/A</v>
      </c>
      <c r="AN178" s="70" t="e">
        <f aca="false">$AN$7*$J$2*$J$5*$N178</f>
        <v>#N/A</v>
      </c>
      <c r="AO178" s="70" t="e">
        <f aca="false">$AN$7*$J$3*$J$5*$O178</f>
        <v>#N/A</v>
      </c>
      <c r="AP178" s="70" t="e">
        <f aca="false">$AP$7*$J$2*$J$5*$N178</f>
        <v>#N/A</v>
      </c>
      <c r="AQ178" s="70" t="e">
        <f aca="false">$AN$7*$J$3*$J$5*$O178</f>
        <v>#N/A</v>
      </c>
      <c r="AR178" s="70" t="e">
        <f aca="false">$AR$7*$J$2*$J$5*$N178</f>
        <v>#N/A</v>
      </c>
      <c r="AS178" s="70" t="e">
        <f aca="false">$AR$7*$J$3*$J$5*$O178</f>
        <v>#N/A</v>
      </c>
      <c r="AT178" s="70" t="e">
        <f aca="false">$AT$7*$J$2*$J$5*$N178</f>
        <v>#N/A</v>
      </c>
      <c r="AU178" s="70" t="e">
        <f aca="false">$AT$7*$J$3*$J$5*$O178</f>
        <v>#N/A</v>
      </c>
      <c r="AV178" s="131" t="e">
        <f aca="false">SUM(AF178:AG178,AL178:AM178,AP178:AQ178)</f>
        <v>#N/A</v>
      </c>
      <c r="AW178" s="158" t="e">
        <f aca="false">SUM(AF178:AM178,AP178:AU178)</f>
        <v>#N/A</v>
      </c>
      <c r="AX178" s="131" t="e">
        <f aca="false">SUM(AF178:AU178)</f>
        <v>#N/A</v>
      </c>
      <c r="AY178" s="70" t="e">
        <f aca="false">$AY$7*$J$2*$J$5*$S178</f>
        <v>#N/A</v>
      </c>
      <c r="AZ178" s="70" t="e">
        <f aca="false">$AY$7*$J$3*$J$5*$T178</f>
        <v>#N/A</v>
      </c>
      <c r="BA178" s="70" t="e">
        <f aca="false">$BA$7*$J$2*$J$5*$S178</f>
        <v>#N/A</v>
      </c>
      <c r="BB178" s="70" t="e">
        <f aca="false">$BA$7*$J$3*$J$5*$T178</f>
        <v>#N/A</v>
      </c>
      <c r="BC178" s="70" t="e">
        <f aca="false">$BC$7*$J$2*$J$5*$S178</f>
        <v>#N/A</v>
      </c>
      <c r="BD178" s="70" t="e">
        <f aca="false">$BC$7*$J$3*$J$5*$T178</f>
        <v>#N/A</v>
      </c>
      <c r="BE178" s="70" t="e">
        <f aca="false">$BE$7*$J$2*$J$5*$S178</f>
        <v>#N/A</v>
      </c>
      <c r="BF178" s="70" t="e">
        <f aca="false">$BE$7*$J$3*$J$5*$T178</f>
        <v>#N/A</v>
      </c>
      <c r="BG178" s="70" t="e">
        <f aca="false">$BG$7*$J$2*$J$5*$S178</f>
        <v>#N/A</v>
      </c>
      <c r="BH178" s="70" t="e">
        <f aca="false">$BG$7*$J$3*$J$5*$T178</f>
        <v>#N/A</v>
      </c>
      <c r="BI178" s="70" t="e">
        <f aca="false">$BI$7*$J$2*$J$5*$S178</f>
        <v>#N/A</v>
      </c>
      <c r="BJ178" s="70" t="e">
        <f aca="false">$BI$7*$J$3*$J$5*$T178</f>
        <v>#N/A</v>
      </c>
      <c r="BK178" s="70" t="e">
        <f aca="false">$BK$7*$J$2*$J$5*$S178</f>
        <v>#N/A</v>
      </c>
      <c r="BL178" s="70" t="e">
        <f aca="false">$BK$7*$J$3*$J$5*$T178</f>
        <v>#N/A</v>
      </c>
      <c r="BM178" s="70" t="e">
        <f aca="false">$BM$7*$J$2*$J$5*$S178</f>
        <v>#N/A</v>
      </c>
      <c r="BN178" s="70" t="e">
        <f aca="false">$BM$7*$J$3*$J$5*$T178</f>
        <v>#N/A</v>
      </c>
      <c r="BO178" s="70" t="e">
        <f aca="false">$BO$7*$J$2*$J$5*$S178</f>
        <v>#N/A</v>
      </c>
      <c r="BP178" s="70" t="e">
        <f aca="false">$BO$7*$J$3*$J$5*$T178</f>
        <v>#N/A</v>
      </c>
      <c r="BQ178" s="70" t="e">
        <f aca="false">$BQ$7*$J$2*$J$5*$S178</f>
        <v>#N/A</v>
      </c>
      <c r="BR178" s="70" t="e">
        <f aca="false">$BQ$7*$J$3*$J$5*$T178</f>
        <v>#N/A</v>
      </c>
      <c r="BS178" s="70" t="e">
        <f aca="false">$BS$7*$J$2*$J$5*$S178</f>
        <v>#N/A</v>
      </c>
      <c r="BT178" s="70" t="e">
        <f aca="false">$BS$7*$J$3*$J$5*$T178</f>
        <v>#N/A</v>
      </c>
      <c r="BU178" s="70" t="e">
        <f aca="false">$BU$7*$J$2*$J$5*$S178</f>
        <v>#N/A</v>
      </c>
      <c r="BV178" s="70" t="e">
        <f aca="false">$BU$7*$J$3*$J$5*$T178</f>
        <v>#N/A</v>
      </c>
      <c r="BW178" s="382" t="e">
        <f aca="false">SUM(AY178:BF178,BI178:BL178)</f>
        <v>#N/A</v>
      </c>
      <c r="BX178" s="383" t="e">
        <f aca="false">SUM(AY178:BF178,BI178:BL178,BS178:BV178)</f>
        <v>#N/A</v>
      </c>
      <c r="BY178" s="25" t="e">
        <f aca="false">SUM(AY178:BV178)</f>
        <v>#N/A</v>
      </c>
      <c r="BZ178" s="70" t="e">
        <f aca="false">$BZ$7*$J$2*$J$5*$N178</f>
        <v>#N/A</v>
      </c>
      <c r="CA178" s="70" t="e">
        <f aca="false">$BZ$7*$J$3*$J$5*$O178</f>
        <v>#N/A</v>
      </c>
      <c r="CB178" s="70" t="e">
        <f aca="false">$CB$7*$J$2*$J$5*$N178</f>
        <v>#N/A</v>
      </c>
      <c r="CC178" s="70" t="e">
        <f aca="false">$CB$7*$J$3*$J$5*$O178</f>
        <v>#N/A</v>
      </c>
      <c r="CD178" s="70" t="e">
        <f aca="false">$CD$7*$J$2*$J$5*$N178</f>
        <v>#N/A</v>
      </c>
      <c r="CE178" s="70" t="e">
        <f aca="false">$CD$7*$J$3*$J$5*$O178</f>
        <v>#N/A</v>
      </c>
      <c r="CF178" s="131" t="e">
        <f aca="false">SUM(BZ178:CA178)</f>
        <v>#N/A</v>
      </c>
      <c r="CG178" s="383" t="e">
        <f aca="false">SUM(BZ178:CC178)</f>
        <v>#N/A</v>
      </c>
      <c r="CH178" s="131" t="e">
        <f aca="false">SUM(BZ178:CE178)</f>
        <v>#N/A</v>
      </c>
      <c r="CI178" s="70" t="e">
        <f aca="false">$CI$7*$J$2*$J$5*$AB178</f>
        <v>#N/A</v>
      </c>
      <c r="CJ178" s="70" t="e">
        <f aca="false">$CI$7*$J$3*$J$5*$AC178</f>
        <v>#N/A</v>
      </c>
      <c r="CK178" s="70" t="e">
        <f aca="false">$CK$7*$J$2*$J$5*$AB178</f>
        <v>#N/A</v>
      </c>
      <c r="CL178" s="70" t="e">
        <f aca="false">$CK$7*$J$3*$J$5*$AC178</f>
        <v>#N/A</v>
      </c>
      <c r="CM178" s="70" t="e">
        <f aca="false">$CM$7*$J$2*$J$5*$AB178</f>
        <v>#N/A</v>
      </c>
      <c r="CN178" s="70" t="e">
        <f aca="false">$CM$7*$J$3*$J$5*$AC178</f>
        <v>#N/A</v>
      </c>
      <c r="CO178" s="70" t="e">
        <f aca="false">$CO$7*$J$2*$J$5*$AB178</f>
        <v>#N/A</v>
      </c>
      <c r="CP178" s="70" t="e">
        <f aca="false">$CO$7*$J$3*$J$5*$AC178</f>
        <v>#N/A</v>
      </c>
      <c r="CQ178" s="70" t="e">
        <f aca="false">$CQ$7*$J$2*$J$5*$AB178</f>
        <v>#N/A</v>
      </c>
      <c r="CR178" s="70" t="e">
        <f aca="false">$CQ$7*$J$3*$J$5*$AC178</f>
        <v>#N/A</v>
      </c>
      <c r="CS178" s="70" t="e">
        <f aca="false">$CS$7*$J$2*$J$5*$AB178</f>
        <v>#N/A</v>
      </c>
      <c r="CT178" s="70" t="e">
        <f aca="false">$CS$7*$J$3*$J$5*$AC178</f>
        <v>#N/A</v>
      </c>
      <c r="CU178" s="70" t="e">
        <f aca="false">$CU$7*$J$2*$J$5*$AB178</f>
        <v>#N/A</v>
      </c>
      <c r="CV178" s="70" t="e">
        <f aca="false">$CU$7*$J$3*$J$5*$AC178</f>
        <v>#N/A</v>
      </c>
      <c r="CW178" s="70" t="e">
        <f aca="false">$CW$7*$J$2*$J$5*$AB178</f>
        <v>#N/A</v>
      </c>
      <c r="CX178" s="70" t="e">
        <f aca="false">$CW$7*$J$3*$J$5*$AC178</f>
        <v>#N/A</v>
      </c>
      <c r="CY178" s="70" t="e">
        <f aca="false">$CY$7*$J$2*$J$5*$AB178</f>
        <v>#N/A</v>
      </c>
      <c r="CZ178" s="70" t="e">
        <f aca="false">$CY$7*$J$3*$J$5*$AC178</f>
        <v>#N/A</v>
      </c>
      <c r="DA178" s="70" t="e">
        <f aca="false">$DA$7*$J$2*$J$5*$AB178</f>
        <v>#N/A</v>
      </c>
      <c r="DB178" s="70" t="e">
        <f aca="false">$DA$7*$J$3*$J$5*$AC178</f>
        <v>#N/A</v>
      </c>
      <c r="DC178" s="70"/>
      <c r="DD178" s="70"/>
      <c r="DE178" s="70" t="e">
        <f aca="false">$DF$7*$J$2*$J$5*$AB178</f>
        <v>#N/A</v>
      </c>
      <c r="DF178" s="70" t="e">
        <f aca="false">$DF$7*$J$3*$J$5*$AC178</f>
        <v>#N/A</v>
      </c>
      <c r="DG178" s="70" t="e">
        <f aca="false">$DG$7*$J$2*$J$5*$AB178</f>
        <v>#N/A</v>
      </c>
      <c r="DH178" s="70" t="e">
        <f aca="false">$DG$7*$J$3*$J$5*$AC178</f>
        <v>#N/A</v>
      </c>
      <c r="DI178" s="70" t="e">
        <f aca="false">$DI$7*$J$2*$J$5*$AB178</f>
        <v>#N/A</v>
      </c>
      <c r="DJ178" s="70" t="e">
        <f aca="false">$DI$7*$J$3*$J$5*$AC178</f>
        <v>#N/A</v>
      </c>
      <c r="DK178" s="70" t="e">
        <f aca="false">$DK$7*$J$2*$J$5*$AB178</f>
        <v>#N/A</v>
      </c>
      <c r="DL178" s="70" t="e">
        <f aca="false">$DK$7*$J$3*$J$5*$AC178</f>
        <v>#N/A</v>
      </c>
      <c r="DM178" s="70" t="e">
        <f aca="false">$DM$7*$J$2*$J$5*$AB178</f>
        <v>#N/A</v>
      </c>
      <c r="DN178" s="70" t="e">
        <f aca="false">$DM$7*$J$3*$J$5*$AC178</f>
        <v>#N/A</v>
      </c>
      <c r="DO178" s="70" t="e">
        <f aca="false">$DO$7*$J$2*$J$5*$AB178</f>
        <v>#N/A</v>
      </c>
      <c r="DP178" s="70" t="e">
        <f aca="false">$DO$7*$J$3*$J$5*$AC178</f>
        <v>#N/A</v>
      </c>
      <c r="DQ178" s="70" t="e">
        <f aca="false">$DQ$7*$J$2*$J$5*$AB178</f>
        <v>#N/A</v>
      </c>
      <c r="DR178" s="70" t="e">
        <f aca="false">$DQ$7*$J$3*$J$5*$AC178</f>
        <v>#N/A</v>
      </c>
      <c r="DS178" s="131" t="e">
        <f aca="false">SUM(CI178:CR178,CW178:CX178,DG178:DH178)</f>
        <v>#N/A</v>
      </c>
      <c r="DT178" s="25" t="e">
        <f aca="false">SUM(CI178:CZ178,DC178:DL178)</f>
        <v>#N/A</v>
      </c>
      <c r="DU178" s="131" t="e">
        <f aca="false">SUM(CI178:DR178)</f>
        <v>#N/A</v>
      </c>
      <c r="DZ178" s="70" t="e">
        <f aca="false">$DZ$7*$J$2*$J$5*$AB178</f>
        <v>#N/A</v>
      </c>
      <c r="EA178" s="70" t="e">
        <f aca="false">$DZ$7*$J$3*$J$5*$AC178</f>
        <v>#N/A</v>
      </c>
      <c r="EB178" s="70" t="e">
        <f aca="false">$EB$7*$J$2*$J$5*$AB178</f>
        <v>#N/A</v>
      </c>
      <c r="EC178" s="70" t="e">
        <f aca="false">$EB$7*$J$3*$J$5*$AC178</f>
        <v>#N/A</v>
      </c>
      <c r="ED178" s="70" t="e">
        <f aca="false">$ED$7*$J$2*$J$5*$AB178</f>
        <v>#N/A</v>
      </c>
      <c r="EE178" s="70" t="e">
        <f aca="false">$ED$7*$J$3*$J$5*$AC178</f>
        <v>#N/A</v>
      </c>
      <c r="EF178" s="70" t="e">
        <f aca="false">$EF$7*$J$2*$J$5*$AB178</f>
        <v>#N/A</v>
      </c>
      <c r="EG178" s="70" t="e">
        <f aca="false">$EF$7*$J$3*$J$5*$AC178</f>
        <v>#N/A</v>
      </c>
      <c r="EH178" s="70" t="e">
        <f aca="false">$EH$7*$J$2*$J$5*$AB178</f>
        <v>#N/A</v>
      </c>
      <c r="EI178" s="70" t="e">
        <f aca="false">$EH$7*$J$3*$J$5*$AC178</f>
        <v>#N/A</v>
      </c>
      <c r="EJ178" s="70" t="e">
        <f aca="false">$EJ$7*$J$2*$J$5*$AB178</f>
        <v>#N/A</v>
      </c>
      <c r="EK178" s="70" t="e">
        <f aca="false">$EJ$7*$J$3*$J$5*$AC178</f>
        <v>#N/A</v>
      </c>
      <c r="EL178" s="70" t="e">
        <f aca="false">$EL$7*$J$2*$J$5*$AB178</f>
        <v>#N/A</v>
      </c>
      <c r="EM178" s="70" t="e">
        <f aca="false">$EL$7*$J$3*$J$5*$AC178</f>
        <v>#N/A</v>
      </c>
      <c r="EN178" s="131" t="e">
        <f aca="false">SUM(EB178:EC178)</f>
        <v>#N/A</v>
      </c>
      <c r="EO178" s="25" t="e">
        <f aca="false">SUM(EB178:EE178,EJ178:EM178)</f>
        <v>#N/A</v>
      </c>
      <c r="EP178" s="25" t="e">
        <f aca="false">SUM(DZ178:EM178)</f>
        <v>#N/A</v>
      </c>
    </row>
    <row r="179" customFormat="false" ht="11.25" hidden="false" customHeight="false" outlineLevel="0" collapsed="false">
      <c r="A179" s="51" t="e">
        <f aca="false">VLOOKUP($D179,Curves!$A$2:$I$1700,9)</f>
        <v>#N/A</v>
      </c>
      <c r="B179" s="83" t="e">
        <f aca="false">(1+($A179/2))^(-2*($D179-$A$1)/365.25)</f>
        <v>#N/A</v>
      </c>
      <c r="C179" s="83" t="n">
        <f aca="false">D180-D179</f>
        <v>30</v>
      </c>
      <c r="D179" s="374" t="n">
        <v>42095</v>
      </c>
      <c r="E179" s="375" t="e">
        <f aca="false">VLOOKUP($D179,Curves!$A$2:$H$1700,2)*$B179</f>
        <v>#N/A</v>
      </c>
      <c r="F179" s="51" t="e">
        <f aca="false">VLOOKUP($D179,Curves!$A$2:$H$1700,3)*$B179</f>
        <v>#N/A</v>
      </c>
      <c r="G179" s="51" t="e">
        <f aca="false">VLOOKUP($D179,Curves!$A$2:$H$1700,7)*$B179</f>
        <v>#N/A</v>
      </c>
      <c r="H179" s="51" t="e">
        <f aca="false">VLOOKUP($D179,Curves!$A$2:$H$1700,5)*$B179</f>
        <v>#N/A</v>
      </c>
      <c r="I179" s="51" t="e">
        <f aca="false">VLOOKUP($D179,Curves!$A$2:$H$1700,4)*$B179</f>
        <v>#N/A</v>
      </c>
      <c r="J179" s="376" t="e">
        <f aca="false">VLOOKUP($D179,Curves!$A$2:$H$1700,8)*$B179</f>
        <v>#N/A</v>
      </c>
      <c r="K179" s="51" t="e">
        <f aca="false">($E179+$I179)*$J$5+$J$4</f>
        <v>#N/A</v>
      </c>
      <c r="L179" s="377" t="e">
        <f aca="false">VLOOKUP($D179,Curves!$N$2:$T$2600,2)*$B179</f>
        <v>#N/A</v>
      </c>
      <c r="M179" s="241" t="e">
        <f aca="false">VLOOKUP($D179,Curves!$N$2:$T$2600,3)*$B179</f>
        <v>#N/A</v>
      </c>
      <c r="N179" s="378" t="e">
        <f aca="false">IF($K179&lt;$L179,1,0)</f>
        <v>#N/A</v>
      </c>
      <c r="O179" s="379" t="e">
        <f aca="false">IF($K179&lt;$M179,1,0)</f>
        <v>#N/A</v>
      </c>
      <c r="P179" s="375" t="e">
        <f aca="false">($E179+J179)*$J$5+$J$4</f>
        <v>#N/A</v>
      </c>
      <c r="Q179" s="377" t="e">
        <f aca="false">VLOOKUP($D179,Curves!$N$2:$T$2600,4)*$B179</f>
        <v>#N/A</v>
      </c>
      <c r="R179" s="241" t="e">
        <f aca="false">VLOOKUP($D179,Curves!$N$2:$T$2600,5)*$B179</f>
        <v>#N/A</v>
      </c>
      <c r="S179" s="378" t="e">
        <f aca="false">IF($P179&lt;$Q179,1,0)</f>
        <v>#N/A</v>
      </c>
      <c r="T179" s="379" t="e">
        <f aca="false">IF($P179&lt;$R179,1,0)</f>
        <v>#N/A</v>
      </c>
      <c r="U179" s="380" t="e">
        <f aca="false">($E179+G179)*$J$5+$J$4</f>
        <v>#N/A</v>
      </c>
      <c r="V179" s="380" t="e">
        <f aca="false">($E179+H179)*$J$5+$J$4</f>
        <v>#N/A</v>
      </c>
      <c r="W179" s="380" t="e">
        <f aca="false">($E179+I179)*$J$5+$J$4</f>
        <v>#N/A</v>
      </c>
      <c r="X179" s="269" t="e">
        <f aca="false">VLOOKUP($D179,[5]CurveFetch!$D$8:$S$13000,16,0)*$B179</f>
        <v>#N/A</v>
      </c>
      <c r="Y179" s="241" t="e">
        <f aca="false">VLOOKUP($D179,Curves!$N$2:$T$2600,7)*$B179</f>
        <v>#N/A</v>
      </c>
      <c r="Z179" s="381" t="e">
        <f aca="false">IF($U179&lt;$X179,1,0)</f>
        <v>#N/A</v>
      </c>
      <c r="AA179" s="378" t="e">
        <f aca="false">IF($U179&lt;$Y179,1,0)</f>
        <v>#N/A</v>
      </c>
      <c r="AB179" s="378" t="e">
        <f aca="false">IF($V179&lt;$X179,1,0)</f>
        <v>#N/A</v>
      </c>
      <c r="AC179" s="378" t="e">
        <f aca="false">IF($V179&lt;$X179,1,0)</f>
        <v>#N/A</v>
      </c>
      <c r="AD179" s="378" t="e">
        <f aca="false">IF($W179&lt;$X179,1,0)</f>
        <v>#N/A</v>
      </c>
      <c r="AE179" s="379" t="e">
        <f aca="false">IF($W179&lt;$Y179,1,0)</f>
        <v>#N/A</v>
      </c>
      <c r="AF179" s="70" t="e">
        <f aca="false">$AF$7*$J$2*$J$5*$N179</f>
        <v>#N/A</v>
      </c>
      <c r="AG179" s="70" t="e">
        <f aca="false">$AF$7*$J$2*$J$5*$O179</f>
        <v>#N/A</v>
      </c>
      <c r="AH179" s="70" t="e">
        <f aca="false">$AH$7*$J$2*$J$5*$N179</f>
        <v>#N/A</v>
      </c>
      <c r="AI179" s="70" t="e">
        <f aca="false">$AH$7*$J$2*$J$5*$O179</f>
        <v>#N/A</v>
      </c>
      <c r="AJ179" s="70" t="e">
        <f aca="false">$AJ$7*$J$2*$J$5*$N179</f>
        <v>#N/A</v>
      </c>
      <c r="AK179" s="70" t="e">
        <f aca="false">$AJ$7*$J$2*$J$5*$O179</f>
        <v>#N/A</v>
      </c>
      <c r="AL179" s="70" t="e">
        <f aca="false">$AL$7*$J$2*$J$5*$N179</f>
        <v>#N/A</v>
      </c>
      <c r="AM179" s="70" t="e">
        <f aca="false">$AL$7*$J$3*$J$5*$O179</f>
        <v>#N/A</v>
      </c>
      <c r="AN179" s="70" t="e">
        <f aca="false">$AN$7*$J$2*$J$5*$N179</f>
        <v>#N/A</v>
      </c>
      <c r="AO179" s="70" t="e">
        <f aca="false">$AN$7*$J$3*$J$5*$O179</f>
        <v>#N/A</v>
      </c>
      <c r="AP179" s="70" t="e">
        <f aca="false">$AP$7*$J$2*$J$5*$N179</f>
        <v>#N/A</v>
      </c>
      <c r="AQ179" s="70" t="e">
        <f aca="false">$AN$7*$J$3*$J$5*$O179</f>
        <v>#N/A</v>
      </c>
      <c r="AR179" s="70" t="e">
        <f aca="false">$AR$7*$J$2*$J$5*$N179</f>
        <v>#N/A</v>
      </c>
      <c r="AS179" s="70" t="e">
        <f aca="false">$AR$7*$J$3*$J$5*$O179</f>
        <v>#N/A</v>
      </c>
      <c r="AT179" s="70" t="e">
        <f aca="false">$AT$7*$J$2*$J$5*$N179</f>
        <v>#N/A</v>
      </c>
      <c r="AU179" s="70" t="e">
        <f aca="false">$AT$7*$J$3*$J$5*$O179</f>
        <v>#N/A</v>
      </c>
      <c r="AV179" s="131" t="e">
        <f aca="false">SUM(AF179:AG179,AL179:AM179,AP179:AQ179)</f>
        <v>#N/A</v>
      </c>
      <c r="AW179" s="158" t="e">
        <f aca="false">SUM(AF179:AM179,AP179:AU179)</f>
        <v>#N/A</v>
      </c>
      <c r="AX179" s="131" t="e">
        <f aca="false">SUM(AF179:AU179)</f>
        <v>#N/A</v>
      </c>
      <c r="AY179" s="70" t="e">
        <f aca="false">$AY$7*$J$2*$J$5*$S179</f>
        <v>#N/A</v>
      </c>
      <c r="AZ179" s="70" t="e">
        <f aca="false">$AY$7*$J$3*$J$5*$T179</f>
        <v>#N/A</v>
      </c>
      <c r="BA179" s="70" t="e">
        <f aca="false">$BA$7*$J$2*$J$5*$S179</f>
        <v>#N/A</v>
      </c>
      <c r="BB179" s="70" t="e">
        <f aca="false">$BA$7*$J$3*$J$5*$T179</f>
        <v>#N/A</v>
      </c>
      <c r="BC179" s="70" t="e">
        <f aca="false">$BC$7*$J$2*$J$5*$S179</f>
        <v>#N/A</v>
      </c>
      <c r="BD179" s="70" t="e">
        <f aca="false">$BC$7*$J$3*$J$5*$T179</f>
        <v>#N/A</v>
      </c>
      <c r="BE179" s="70" t="e">
        <f aca="false">$BE$7*$J$2*$J$5*$S179</f>
        <v>#N/A</v>
      </c>
      <c r="BF179" s="70" t="e">
        <f aca="false">$BE$7*$J$3*$J$5*$T179</f>
        <v>#N/A</v>
      </c>
      <c r="BG179" s="70" t="e">
        <f aca="false">$BG$7*$J$2*$J$5*$S179</f>
        <v>#N/A</v>
      </c>
      <c r="BH179" s="70" t="e">
        <f aca="false">$BG$7*$J$3*$J$5*$T179</f>
        <v>#N/A</v>
      </c>
      <c r="BI179" s="70" t="e">
        <f aca="false">$BI$7*$J$2*$J$5*$S179</f>
        <v>#N/A</v>
      </c>
      <c r="BJ179" s="70" t="e">
        <f aca="false">$BI$7*$J$3*$J$5*$T179</f>
        <v>#N/A</v>
      </c>
      <c r="BK179" s="70" t="e">
        <f aca="false">$BK$7*$J$2*$J$5*$S179</f>
        <v>#N/A</v>
      </c>
      <c r="BL179" s="70" t="e">
        <f aca="false">$BK$7*$J$3*$J$5*$T179</f>
        <v>#N/A</v>
      </c>
      <c r="BM179" s="70" t="e">
        <f aca="false">$BM$7*$J$2*$J$5*$S179</f>
        <v>#N/A</v>
      </c>
      <c r="BN179" s="70" t="e">
        <f aca="false">$BM$7*$J$3*$J$5*$T179</f>
        <v>#N/A</v>
      </c>
      <c r="BO179" s="70" t="e">
        <f aca="false">$BO$7*$J$2*$J$5*$S179</f>
        <v>#N/A</v>
      </c>
      <c r="BP179" s="70" t="e">
        <f aca="false">$BO$7*$J$3*$J$5*$T179</f>
        <v>#N/A</v>
      </c>
      <c r="BQ179" s="70" t="e">
        <f aca="false">$BQ$7*$J$2*$J$5*$S179</f>
        <v>#N/A</v>
      </c>
      <c r="BR179" s="70" t="e">
        <f aca="false">$BQ$7*$J$3*$J$5*$T179</f>
        <v>#N/A</v>
      </c>
      <c r="BS179" s="70" t="e">
        <f aca="false">$BS$7*$J$2*$J$5*$S179</f>
        <v>#N/A</v>
      </c>
      <c r="BT179" s="70" t="e">
        <f aca="false">$BS$7*$J$3*$J$5*$T179</f>
        <v>#N/A</v>
      </c>
      <c r="BU179" s="70" t="e">
        <f aca="false">$BU$7*$J$2*$J$5*$S179</f>
        <v>#N/A</v>
      </c>
      <c r="BV179" s="70" t="e">
        <f aca="false">$BU$7*$J$3*$J$5*$T179</f>
        <v>#N/A</v>
      </c>
      <c r="BW179" s="382" t="e">
        <f aca="false">SUM(AY179:BF179,BI179:BL179)</f>
        <v>#N/A</v>
      </c>
      <c r="BX179" s="383" t="e">
        <f aca="false">SUM(AY179:BF179,BI179:BL179,BS179:BV179)</f>
        <v>#N/A</v>
      </c>
      <c r="BY179" s="25" t="e">
        <f aca="false">SUM(AY179:BV179)</f>
        <v>#N/A</v>
      </c>
      <c r="BZ179" s="70" t="e">
        <f aca="false">$BZ$7*$J$2*$J$5*$N179</f>
        <v>#N/A</v>
      </c>
      <c r="CA179" s="70" t="e">
        <f aca="false">$BZ$7*$J$3*$J$5*$O179</f>
        <v>#N/A</v>
      </c>
      <c r="CB179" s="70" t="e">
        <f aca="false">$CB$7*$J$2*$J$5*$N179</f>
        <v>#N/A</v>
      </c>
      <c r="CC179" s="70" t="e">
        <f aca="false">$CB$7*$J$3*$J$5*$O179</f>
        <v>#N/A</v>
      </c>
      <c r="CD179" s="70" t="e">
        <f aca="false">$CD$7*$J$2*$J$5*$N179</f>
        <v>#N/A</v>
      </c>
      <c r="CE179" s="70" t="e">
        <f aca="false">$CD$7*$J$3*$J$5*$O179</f>
        <v>#N/A</v>
      </c>
      <c r="CF179" s="131" t="e">
        <f aca="false">SUM(BZ179:CA179)</f>
        <v>#N/A</v>
      </c>
      <c r="CG179" s="383" t="e">
        <f aca="false">SUM(BZ179:CC179)</f>
        <v>#N/A</v>
      </c>
      <c r="CH179" s="131" t="e">
        <f aca="false">SUM(BZ179:CE179)</f>
        <v>#N/A</v>
      </c>
      <c r="CI179" s="70" t="e">
        <f aca="false">$CI$7*$J$2*$J$5*$AB179</f>
        <v>#N/A</v>
      </c>
      <c r="CJ179" s="70" t="e">
        <f aca="false">$CI$7*$J$3*$J$5*$AC179</f>
        <v>#N/A</v>
      </c>
      <c r="CK179" s="70" t="e">
        <f aca="false">$CK$7*$J$2*$J$5*$AB179</f>
        <v>#N/A</v>
      </c>
      <c r="CL179" s="70" t="e">
        <f aca="false">$CK$7*$J$3*$J$5*$AC179</f>
        <v>#N/A</v>
      </c>
      <c r="CM179" s="70" t="e">
        <f aca="false">$CM$7*$J$2*$J$5*$AB179</f>
        <v>#N/A</v>
      </c>
      <c r="CN179" s="70" t="e">
        <f aca="false">$CM$7*$J$3*$J$5*$AC179</f>
        <v>#N/A</v>
      </c>
      <c r="CO179" s="70" t="e">
        <f aca="false">$CO$7*$J$2*$J$5*$AB179</f>
        <v>#N/A</v>
      </c>
      <c r="CP179" s="70" t="e">
        <f aca="false">$CO$7*$J$3*$J$5*$AC179</f>
        <v>#N/A</v>
      </c>
      <c r="CQ179" s="70" t="e">
        <f aca="false">$CQ$7*$J$2*$J$5*$AB179</f>
        <v>#N/A</v>
      </c>
      <c r="CR179" s="70" t="e">
        <f aca="false">$CQ$7*$J$3*$J$5*$AC179</f>
        <v>#N/A</v>
      </c>
      <c r="CS179" s="70" t="e">
        <f aca="false">$CS$7*$J$2*$J$5*$AB179</f>
        <v>#N/A</v>
      </c>
      <c r="CT179" s="70" t="e">
        <f aca="false">$CS$7*$J$3*$J$5*$AC179</f>
        <v>#N/A</v>
      </c>
      <c r="CU179" s="70" t="e">
        <f aca="false">$CU$7*$J$2*$J$5*$AB179</f>
        <v>#N/A</v>
      </c>
      <c r="CV179" s="70" t="e">
        <f aca="false">$CU$7*$J$3*$J$5*$AC179</f>
        <v>#N/A</v>
      </c>
      <c r="CW179" s="70" t="e">
        <f aca="false">$CW$7*$J$2*$J$5*$AB179</f>
        <v>#N/A</v>
      </c>
      <c r="CX179" s="70" t="e">
        <f aca="false">$CW$7*$J$3*$J$5*$AC179</f>
        <v>#N/A</v>
      </c>
      <c r="CY179" s="70" t="e">
        <f aca="false">$CY$7*$J$2*$J$5*$AB179</f>
        <v>#N/A</v>
      </c>
      <c r="CZ179" s="70" t="e">
        <f aca="false">$CY$7*$J$3*$J$5*$AC179</f>
        <v>#N/A</v>
      </c>
      <c r="DA179" s="70" t="e">
        <f aca="false">$DA$7*$J$2*$J$5*$AB179</f>
        <v>#N/A</v>
      </c>
      <c r="DB179" s="70" t="e">
        <f aca="false">$DA$7*$J$3*$J$5*$AC179</f>
        <v>#N/A</v>
      </c>
      <c r="DC179" s="70"/>
      <c r="DD179" s="70"/>
      <c r="DE179" s="70" t="e">
        <f aca="false">$DF$7*$J$2*$J$5*$AB179</f>
        <v>#N/A</v>
      </c>
      <c r="DF179" s="70" t="e">
        <f aca="false">$DF$7*$J$3*$J$5*$AC179</f>
        <v>#N/A</v>
      </c>
      <c r="DG179" s="70" t="e">
        <f aca="false">$DG$7*$J$2*$J$5*$AB179</f>
        <v>#N/A</v>
      </c>
      <c r="DH179" s="70" t="e">
        <f aca="false">$DG$7*$J$3*$J$5*$AC179</f>
        <v>#N/A</v>
      </c>
      <c r="DI179" s="70" t="e">
        <f aca="false">$DI$7*$J$2*$J$5*$AB179</f>
        <v>#N/A</v>
      </c>
      <c r="DJ179" s="70" t="e">
        <f aca="false">$DI$7*$J$3*$J$5*$AC179</f>
        <v>#N/A</v>
      </c>
      <c r="DK179" s="70" t="e">
        <f aca="false">$DK$7*$J$2*$J$5*$AB179</f>
        <v>#N/A</v>
      </c>
      <c r="DL179" s="70" t="e">
        <f aca="false">$DK$7*$J$3*$J$5*$AC179</f>
        <v>#N/A</v>
      </c>
      <c r="DM179" s="70" t="e">
        <f aca="false">$DM$7*$J$2*$J$5*$AB179</f>
        <v>#N/A</v>
      </c>
      <c r="DN179" s="70" t="e">
        <f aca="false">$DM$7*$J$3*$J$5*$AC179</f>
        <v>#N/A</v>
      </c>
      <c r="DO179" s="70" t="e">
        <f aca="false">$DO$7*$J$2*$J$5*$AB179</f>
        <v>#N/A</v>
      </c>
      <c r="DP179" s="70" t="e">
        <f aca="false">$DO$7*$J$3*$J$5*$AC179</f>
        <v>#N/A</v>
      </c>
      <c r="DQ179" s="70" t="e">
        <f aca="false">$DQ$7*$J$2*$J$5*$AB179</f>
        <v>#N/A</v>
      </c>
      <c r="DR179" s="70" t="e">
        <f aca="false">$DQ$7*$J$3*$J$5*$AC179</f>
        <v>#N/A</v>
      </c>
      <c r="DS179" s="131" t="e">
        <f aca="false">SUM(CI179:CR179,CW179:CX179,DG179:DH179)</f>
        <v>#N/A</v>
      </c>
      <c r="DT179" s="25" t="e">
        <f aca="false">SUM(CI179:CZ179,DC179:DL179)</f>
        <v>#N/A</v>
      </c>
      <c r="DU179" s="131" t="e">
        <f aca="false">SUM(CI179:DR179)</f>
        <v>#N/A</v>
      </c>
      <c r="DZ179" s="70" t="e">
        <f aca="false">$DZ$7*$J$2*$J$5*$AB179</f>
        <v>#N/A</v>
      </c>
      <c r="EA179" s="70" t="e">
        <f aca="false">$DZ$7*$J$3*$J$5*$AC179</f>
        <v>#N/A</v>
      </c>
      <c r="EB179" s="70" t="e">
        <f aca="false">$EB$7*$J$2*$J$5*$AB179</f>
        <v>#N/A</v>
      </c>
      <c r="EC179" s="70" t="e">
        <f aca="false">$EB$7*$J$3*$J$5*$AC179</f>
        <v>#N/A</v>
      </c>
      <c r="ED179" s="70" t="e">
        <f aca="false">$ED$7*$J$2*$J$5*$AB179</f>
        <v>#N/A</v>
      </c>
      <c r="EE179" s="70" t="e">
        <f aca="false">$ED$7*$J$3*$J$5*$AC179</f>
        <v>#N/A</v>
      </c>
      <c r="EF179" s="70" t="e">
        <f aca="false">$EF$7*$J$2*$J$5*$AB179</f>
        <v>#N/A</v>
      </c>
      <c r="EG179" s="70" t="e">
        <f aca="false">$EF$7*$J$3*$J$5*$AC179</f>
        <v>#N/A</v>
      </c>
      <c r="EH179" s="70" t="e">
        <f aca="false">$EH$7*$J$2*$J$5*$AB179</f>
        <v>#N/A</v>
      </c>
      <c r="EI179" s="70" t="e">
        <f aca="false">$EH$7*$J$3*$J$5*$AC179</f>
        <v>#N/A</v>
      </c>
      <c r="EJ179" s="70" t="e">
        <f aca="false">$EJ$7*$J$2*$J$5*$AB179</f>
        <v>#N/A</v>
      </c>
      <c r="EK179" s="70" t="e">
        <f aca="false">$EJ$7*$J$3*$J$5*$AC179</f>
        <v>#N/A</v>
      </c>
      <c r="EL179" s="70" t="e">
        <f aca="false">$EL$7*$J$2*$J$5*$AB179</f>
        <v>#N/A</v>
      </c>
      <c r="EM179" s="70" t="e">
        <f aca="false">$EL$7*$J$3*$J$5*$AC179</f>
        <v>#N/A</v>
      </c>
      <c r="EN179" s="131" t="e">
        <f aca="false">SUM(EB179:EC179)</f>
        <v>#N/A</v>
      </c>
      <c r="EO179" s="25" t="e">
        <f aca="false">SUM(EB179:EE179,EJ179:EM179)</f>
        <v>#N/A</v>
      </c>
      <c r="EP179" s="25" t="e">
        <f aca="false">SUM(DZ179:EM179)</f>
        <v>#N/A</v>
      </c>
    </row>
    <row r="180" customFormat="false" ht="11.25" hidden="false" customHeight="false" outlineLevel="0" collapsed="false">
      <c r="A180" s="51" t="e">
        <f aca="false">VLOOKUP($D180,Curves!$A$2:$I$1700,9)</f>
        <v>#N/A</v>
      </c>
      <c r="B180" s="83" t="e">
        <f aca="false">(1+($A180/2))^(-2*($D180-$A$1)/365.25)</f>
        <v>#N/A</v>
      </c>
      <c r="C180" s="83" t="n">
        <f aca="false">D181-D180</f>
        <v>31</v>
      </c>
      <c r="D180" s="374" t="n">
        <v>42125</v>
      </c>
      <c r="E180" s="375" t="e">
        <f aca="false">VLOOKUP($D180,Curves!$A$2:$H$1700,2)*$B180</f>
        <v>#N/A</v>
      </c>
      <c r="F180" s="51" t="e">
        <f aca="false">VLOOKUP($D180,Curves!$A$2:$H$1700,3)*$B180</f>
        <v>#N/A</v>
      </c>
      <c r="G180" s="51" t="e">
        <f aca="false">VLOOKUP($D180,Curves!$A$2:$H$1700,7)*$B180</f>
        <v>#N/A</v>
      </c>
      <c r="H180" s="51" t="e">
        <f aca="false">VLOOKUP($D180,Curves!$A$2:$H$1700,5)*$B180</f>
        <v>#N/A</v>
      </c>
      <c r="I180" s="51" t="e">
        <f aca="false">VLOOKUP($D180,Curves!$A$2:$H$1700,4)*$B180</f>
        <v>#N/A</v>
      </c>
      <c r="J180" s="376" t="e">
        <f aca="false">VLOOKUP($D180,Curves!$A$2:$H$1700,8)*$B180</f>
        <v>#N/A</v>
      </c>
      <c r="K180" s="51" t="e">
        <f aca="false">($E180+$I180)*$J$5+$J$4</f>
        <v>#N/A</v>
      </c>
      <c r="L180" s="377" t="e">
        <f aca="false">VLOOKUP($D180,Curves!$N$2:$T$2600,2)*$B180</f>
        <v>#N/A</v>
      </c>
      <c r="M180" s="241" t="e">
        <f aca="false">VLOOKUP($D180,Curves!$N$2:$T$2600,3)*$B180</f>
        <v>#N/A</v>
      </c>
      <c r="N180" s="378" t="e">
        <f aca="false">IF($K180&lt;$L180,1,0)</f>
        <v>#N/A</v>
      </c>
      <c r="O180" s="379" t="e">
        <f aca="false">IF($K180&lt;$M180,1,0)</f>
        <v>#N/A</v>
      </c>
      <c r="P180" s="375" t="e">
        <f aca="false">($E180+J180)*$J$5+$J$4</f>
        <v>#N/A</v>
      </c>
      <c r="Q180" s="377" t="e">
        <f aca="false">VLOOKUP($D180,Curves!$N$2:$T$2600,4)*$B180</f>
        <v>#N/A</v>
      </c>
      <c r="R180" s="241" t="e">
        <f aca="false">VLOOKUP($D180,Curves!$N$2:$T$2600,5)*$B180</f>
        <v>#N/A</v>
      </c>
      <c r="S180" s="378" t="e">
        <f aca="false">IF($P180&lt;$Q180,1,0)</f>
        <v>#N/A</v>
      </c>
      <c r="T180" s="379" t="e">
        <f aca="false">IF($P180&lt;$R180,1,0)</f>
        <v>#N/A</v>
      </c>
      <c r="U180" s="380" t="e">
        <f aca="false">($E180+G180)*$J$5+$J$4</f>
        <v>#N/A</v>
      </c>
      <c r="V180" s="380" t="e">
        <f aca="false">($E180+H180)*$J$5+$J$4</f>
        <v>#N/A</v>
      </c>
      <c r="W180" s="380" t="e">
        <f aca="false">($E180+I180)*$J$5+$J$4</f>
        <v>#N/A</v>
      </c>
      <c r="X180" s="269" t="e">
        <f aca="false">VLOOKUP($D180,[5]CurveFetch!$D$8:$S$13000,16,0)*$B180</f>
        <v>#N/A</v>
      </c>
      <c r="Y180" s="241" t="e">
        <f aca="false">VLOOKUP($D180,Curves!$N$2:$T$2600,7)*$B180</f>
        <v>#N/A</v>
      </c>
      <c r="Z180" s="381" t="e">
        <f aca="false">IF($U180&lt;$X180,1,0)</f>
        <v>#N/A</v>
      </c>
      <c r="AA180" s="378" t="e">
        <f aca="false">IF($U180&lt;$Y180,1,0)</f>
        <v>#N/A</v>
      </c>
      <c r="AB180" s="378" t="e">
        <f aca="false">IF($V180&lt;$X180,1,0)</f>
        <v>#N/A</v>
      </c>
      <c r="AC180" s="378" t="e">
        <f aca="false">IF($V180&lt;$X180,1,0)</f>
        <v>#N/A</v>
      </c>
      <c r="AD180" s="378" t="e">
        <f aca="false">IF($W180&lt;$X180,1,0)</f>
        <v>#N/A</v>
      </c>
      <c r="AE180" s="379" t="e">
        <f aca="false">IF($W180&lt;$Y180,1,0)</f>
        <v>#N/A</v>
      </c>
      <c r="AF180" s="70" t="e">
        <f aca="false">$AF$7*$J$2*$J$5*$N180</f>
        <v>#N/A</v>
      </c>
      <c r="AG180" s="70" t="e">
        <f aca="false">$AF$7*$J$2*$J$5*$O180</f>
        <v>#N/A</v>
      </c>
      <c r="AH180" s="70" t="e">
        <f aca="false">$AH$7*$J$2*$J$5*$N180</f>
        <v>#N/A</v>
      </c>
      <c r="AI180" s="70" t="e">
        <f aca="false">$AH$7*$J$2*$J$5*$O180</f>
        <v>#N/A</v>
      </c>
      <c r="AJ180" s="70" t="e">
        <f aca="false">$AJ$7*$J$2*$J$5*$N180</f>
        <v>#N/A</v>
      </c>
      <c r="AK180" s="70" t="e">
        <f aca="false">$AJ$7*$J$2*$J$5*$O180</f>
        <v>#N/A</v>
      </c>
      <c r="AL180" s="70" t="e">
        <f aca="false">$AL$7*$J$2*$J$5*$N180</f>
        <v>#N/A</v>
      </c>
      <c r="AM180" s="70" t="e">
        <f aca="false">$AL$7*$J$3*$J$5*$O180</f>
        <v>#N/A</v>
      </c>
      <c r="AN180" s="70" t="e">
        <f aca="false">$AN$7*$J$2*$J$5*$N180</f>
        <v>#N/A</v>
      </c>
      <c r="AO180" s="70" t="e">
        <f aca="false">$AN$7*$J$3*$J$5*$O180</f>
        <v>#N/A</v>
      </c>
      <c r="AP180" s="70" t="e">
        <f aca="false">$AP$7*$J$2*$J$5*$N180</f>
        <v>#N/A</v>
      </c>
      <c r="AQ180" s="70" t="e">
        <f aca="false">$AN$7*$J$3*$J$5*$O180</f>
        <v>#N/A</v>
      </c>
      <c r="AR180" s="70" t="e">
        <f aca="false">$AR$7*$J$2*$J$5*$N180</f>
        <v>#N/A</v>
      </c>
      <c r="AS180" s="70" t="e">
        <f aca="false">$AR$7*$J$3*$J$5*$O180</f>
        <v>#N/A</v>
      </c>
      <c r="AT180" s="70" t="e">
        <f aca="false">$AT$7*$J$2*$J$5*$N180</f>
        <v>#N/A</v>
      </c>
      <c r="AU180" s="70" t="e">
        <f aca="false">$AT$7*$J$3*$J$5*$O180</f>
        <v>#N/A</v>
      </c>
      <c r="AV180" s="131" t="e">
        <f aca="false">SUM(AF180:AG180,AL180:AM180,AP180:AQ180)</f>
        <v>#N/A</v>
      </c>
      <c r="AW180" s="158" t="e">
        <f aca="false">SUM(AF180:AM180,AP180:AU180)</f>
        <v>#N/A</v>
      </c>
      <c r="AX180" s="131" t="e">
        <f aca="false">SUM(AF180:AU180)</f>
        <v>#N/A</v>
      </c>
      <c r="AY180" s="70" t="e">
        <f aca="false">$AY$7*$J$2*$J$5*$S180</f>
        <v>#N/A</v>
      </c>
      <c r="AZ180" s="70" t="e">
        <f aca="false">$AY$7*$J$3*$J$5*$T180</f>
        <v>#N/A</v>
      </c>
      <c r="BA180" s="70" t="e">
        <f aca="false">$BA$7*$J$2*$J$5*$S180</f>
        <v>#N/A</v>
      </c>
      <c r="BB180" s="70" t="e">
        <f aca="false">$BA$7*$J$3*$J$5*$T180</f>
        <v>#N/A</v>
      </c>
      <c r="BC180" s="70" t="e">
        <f aca="false">$BC$7*$J$2*$J$5*$S180</f>
        <v>#N/A</v>
      </c>
      <c r="BD180" s="70" t="e">
        <f aca="false">$BC$7*$J$3*$J$5*$T180</f>
        <v>#N/A</v>
      </c>
      <c r="BE180" s="70" t="e">
        <f aca="false">$BE$7*$J$2*$J$5*$S180</f>
        <v>#N/A</v>
      </c>
      <c r="BF180" s="70" t="e">
        <f aca="false">$BE$7*$J$3*$J$5*$T180</f>
        <v>#N/A</v>
      </c>
      <c r="BG180" s="70" t="e">
        <f aca="false">$BG$7*$J$2*$J$5*$S180</f>
        <v>#N/A</v>
      </c>
      <c r="BH180" s="70" t="e">
        <f aca="false">$BG$7*$J$3*$J$5*$T180</f>
        <v>#N/A</v>
      </c>
      <c r="BI180" s="70" t="e">
        <f aca="false">$BI$7*$J$2*$J$5*$S180</f>
        <v>#N/A</v>
      </c>
      <c r="BJ180" s="70" t="e">
        <f aca="false">$BI$7*$J$3*$J$5*$T180</f>
        <v>#N/A</v>
      </c>
      <c r="BK180" s="70" t="e">
        <f aca="false">$BK$7*$J$2*$J$5*$S180</f>
        <v>#N/A</v>
      </c>
      <c r="BL180" s="70" t="e">
        <f aca="false">$BK$7*$J$3*$J$5*$T180</f>
        <v>#N/A</v>
      </c>
      <c r="BM180" s="70" t="e">
        <f aca="false">$BM$7*$J$2*$J$5*$S180</f>
        <v>#N/A</v>
      </c>
      <c r="BN180" s="70" t="e">
        <f aca="false">$BM$7*$J$3*$J$5*$T180</f>
        <v>#N/A</v>
      </c>
      <c r="BO180" s="70" t="e">
        <f aca="false">$BO$7*$J$2*$J$5*$S180</f>
        <v>#N/A</v>
      </c>
      <c r="BP180" s="70" t="e">
        <f aca="false">$BO$7*$J$3*$J$5*$T180</f>
        <v>#N/A</v>
      </c>
      <c r="BQ180" s="70" t="e">
        <f aca="false">$BQ$7*$J$2*$J$5*$S180</f>
        <v>#N/A</v>
      </c>
      <c r="BR180" s="70" t="e">
        <f aca="false">$BQ$7*$J$3*$J$5*$T180</f>
        <v>#N/A</v>
      </c>
      <c r="BS180" s="70" t="e">
        <f aca="false">$BS$7*$J$2*$J$5*$S180</f>
        <v>#N/A</v>
      </c>
      <c r="BT180" s="70" t="e">
        <f aca="false">$BS$7*$J$3*$J$5*$T180</f>
        <v>#N/A</v>
      </c>
      <c r="BU180" s="70" t="e">
        <f aca="false">$BU$7*$J$2*$J$5*$S180</f>
        <v>#N/A</v>
      </c>
      <c r="BV180" s="70" t="e">
        <f aca="false">$BU$7*$J$3*$J$5*$T180</f>
        <v>#N/A</v>
      </c>
      <c r="BW180" s="382" t="e">
        <f aca="false">SUM(AY180:BF180,BI180:BL180)</f>
        <v>#N/A</v>
      </c>
      <c r="BX180" s="383" t="e">
        <f aca="false">SUM(AY180:BF180,BI180:BL180,BS180:BV180)</f>
        <v>#N/A</v>
      </c>
      <c r="BY180" s="25" t="e">
        <f aca="false">SUM(AY180:BV180)</f>
        <v>#N/A</v>
      </c>
      <c r="BZ180" s="70" t="e">
        <f aca="false">$BZ$7*$J$2*$J$5*$N180</f>
        <v>#N/A</v>
      </c>
      <c r="CA180" s="70" t="e">
        <f aca="false">$BZ$7*$J$3*$J$5*$O180</f>
        <v>#N/A</v>
      </c>
      <c r="CB180" s="70" t="e">
        <f aca="false">$CB$7*$J$2*$J$5*$N180</f>
        <v>#N/A</v>
      </c>
      <c r="CC180" s="70" t="e">
        <f aca="false">$CB$7*$J$3*$J$5*$O180</f>
        <v>#N/A</v>
      </c>
      <c r="CD180" s="70" t="e">
        <f aca="false">$CD$7*$J$2*$J$5*$N180</f>
        <v>#N/A</v>
      </c>
      <c r="CE180" s="70" t="e">
        <f aca="false">$CD$7*$J$3*$J$5*$O180</f>
        <v>#N/A</v>
      </c>
      <c r="CF180" s="131" t="e">
        <f aca="false">SUM(BZ180:CA180)</f>
        <v>#N/A</v>
      </c>
      <c r="CG180" s="383" t="e">
        <f aca="false">SUM(BZ180:CC180)</f>
        <v>#N/A</v>
      </c>
      <c r="CH180" s="131" t="e">
        <f aca="false">SUM(BZ180:CE180)</f>
        <v>#N/A</v>
      </c>
      <c r="CI180" s="70" t="e">
        <f aca="false">$CI$7*$J$2*$J$5*$AB180</f>
        <v>#N/A</v>
      </c>
      <c r="CJ180" s="70" t="e">
        <f aca="false">$CI$7*$J$3*$J$5*$AC180</f>
        <v>#N/A</v>
      </c>
      <c r="CK180" s="70" t="e">
        <f aca="false">$CK$7*$J$2*$J$5*$AB180</f>
        <v>#N/A</v>
      </c>
      <c r="CL180" s="70" t="e">
        <f aca="false">$CK$7*$J$3*$J$5*$AC180</f>
        <v>#N/A</v>
      </c>
      <c r="CM180" s="70" t="e">
        <f aca="false">$CM$7*$J$2*$J$5*$AB180</f>
        <v>#N/A</v>
      </c>
      <c r="CN180" s="70" t="e">
        <f aca="false">$CM$7*$J$3*$J$5*$AC180</f>
        <v>#N/A</v>
      </c>
      <c r="CO180" s="70" t="e">
        <f aca="false">$CO$7*$J$2*$J$5*$AB180</f>
        <v>#N/A</v>
      </c>
      <c r="CP180" s="70" t="e">
        <f aca="false">$CO$7*$J$3*$J$5*$AC180</f>
        <v>#N/A</v>
      </c>
      <c r="CQ180" s="70" t="e">
        <f aca="false">$CQ$7*$J$2*$J$5*$AB180</f>
        <v>#N/A</v>
      </c>
      <c r="CR180" s="70" t="e">
        <f aca="false">$CQ$7*$J$3*$J$5*$AC180</f>
        <v>#N/A</v>
      </c>
      <c r="CS180" s="70" t="e">
        <f aca="false">$CS$7*$J$2*$J$5*$AB180</f>
        <v>#N/A</v>
      </c>
      <c r="CT180" s="70" t="e">
        <f aca="false">$CS$7*$J$3*$J$5*$AC180</f>
        <v>#N/A</v>
      </c>
      <c r="CU180" s="70" t="e">
        <f aca="false">$CU$7*$J$2*$J$5*$AB180</f>
        <v>#N/A</v>
      </c>
      <c r="CV180" s="70" t="e">
        <f aca="false">$CU$7*$J$3*$J$5*$AC180</f>
        <v>#N/A</v>
      </c>
      <c r="CW180" s="70" t="e">
        <f aca="false">$CW$7*$J$2*$J$5*$AB180</f>
        <v>#N/A</v>
      </c>
      <c r="CX180" s="70" t="e">
        <f aca="false">$CW$7*$J$3*$J$5*$AC180</f>
        <v>#N/A</v>
      </c>
      <c r="CY180" s="70" t="e">
        <f aca="false">$CY$7*$J$2*$J$5*$AB180</f>
        <v>#N/A</v>
      </c>
      <c r="CZ180" s="70" t="e">
        <f aca="false">$CY$7*$J$3*$J$5*$AC180</f>
        <v>#N/A</v>
      </c>
      <c r="DA180" s="70" t="e">
        <f aca="false">$DA$7*$J$2*$J$5*$AB180</f>
        <v>#N/A</v>
      </c>
      <c r="DB180" s="70" t="e">
        <f aca="false">$DA$7*$J$3*$J$5*$AC180</f>
        <v>#N/A</v>
      </c>
      <c r="DC180" s="70"/>
      <c r="DD180" s="70"/>
      <c r="DE180" s="70" t="e">
        <f aca="false">$DF$7*$J$2*$J$5*$AB180</f>
        <v>#N/A</v>
      </c>
      <c r="DF180" s="70" t="e">
        <f aca="false">$DF$7*$J$3*$J$5*$AC180</f>
        <v>#N/A</v>
      </c>
      <c r="DG180" s="70" t="e">
        <f aca="false">$DG$7*$J$2*$J$5*$AB180</f>
        <v>#N/A</v>
      </c>
      <c r="DH180" s="70" t="e">
        <f aca="false">$DG$7*$J$3*$J$5*$AC180</f>
        <v>#N/A</v>
      </c>
      <c r="DI180" s="70" t="e">
        <f aca="false">$DI$7*$J$2*$J$5*$AB180</f>
        <v>#N/A</v>
      </c>
      <c r="DJ180" s="70" t="e">
        <f aca="false">$DI$7*$J$3*$J$5*$AC180</f>
        <v>#N/A</v>
      </c>
      <c r="DK180" s="70" t="e">
        <f aca="false">$DK$7*$J$2*$J$5*$AB180</f>
        <v>#N/A</v>
      </c>
      <c r="DL180" s="70" t="e">
        <f aca="false">$DK$7*$J$3*$J$5*$AC180</f>
        <v>#N/A</v>
      </c>
      <c r="DM180" s="70" t="e">
        <f aca="false">$DM$7*$J$2*$J$5*$AB180</f>
        <v>#N/A</v>
      </c>
      <c r="DN180" s="70" t="e">
        <f aca="false">$DM$7*$J$3*$J$5*$AC180</f>
        <v>#N/A</v>
      </c>
      <c r="DO180" s="70" t="e">
        <f aca="false">$DO$7*$J$2*$J$5*$AB180</f>
        <v>#N/A</v>
      </c>
      <c r="DP180" s="70" t="e">
        <f aca="false">$DO$7*$J$3*$J$5*$AC180</f>
        <v>#N/A</v>
      </c>
      <c r="DQ180" s="70" t="e">
        <f aca="false">$DQ$7*$J$2*$J$5*$AB180</f>
        <v>#N/A</v>
      </c>
      <c r="DR180" s="70" t="e">
        <f aca="false">$DQ$7*$J$3*$J$5*$AC180</f>
        <v>#N/A</v>
      </c>
      <c r="DS180" s="131" t="e">
        <f aca="false">SUM(CI180:CR180,CW180:CX180,DG180:DH180)</f>
        <v>#N/A</v>
      </c>
      <c r="DT180" s="25" t="e">
        <f aca="false">SUM(CI180:CZ180,DC180:DL180)</f>
        <v>#N/A</v>
      </c>
      <c r="DU180" s="131" t="e">
        <f aca="false">SUM(CI180:DR180)</f>
        <v>#N/A</v>
      </c>
      <c r="DZ180" s="70" t="e">
        <f aca="false">$DZ$7*$J$2*$J$5*$AB180</f>
        <v>#N/A</v>
      </c>
      <c r="EA180" s="70" t="e">
        <f aca="false">$DZ$7*$J$3*$J$5*$AC180</f>
        <v>#N/A</v>
      </c>
      <c r="EB180" s="70" t="e">
        <f aca="false">$EB$7*$J$2*$J$5*$AB180</f>
        <v>#N/A</v>
      </c>
      <c r="EC180" s="70" t="e">
        <f aca="false">$EB$7*$J$3*$J$5*$AC180</f>
        <v>#N/A</v>
      </c>
      <c r="ED180" s="70" t="e">
        <f aca="false">$ED$7*$J$2*$J$5*$AB180</f>
        <v>#N/A</v>
      </c>
      <c r="EE180" s="70" t="e">
        <f aca="false">$ED$7*$J$3*$J$5*$AC180</f>
        <v>#N/A</v>
      </c>
      <c r="EF180" s="70" t="e">
        <f aca="false">$EF$7*$J$2*$J$5*$AB180</f>
        <v>#N/A</v>
      </c>
      <c r="EG180" s="70" t="e">
        <f aca="false">$EF$7*$J$3*$J$5*$AC180</f>
        <v>#N/A</v>
      </c>
      <c r="EH180" s="70" t="e">
        <f aca="false">$EH$7*$J$2*$J$5*$AB180</f>
        <v>#N/A</v>
      </c>
      <c r="EI180" s="70" t="e">
        <f aca="false">$EH$7*$J$3*$J$5*$AC180</f>
        <v>#N/A</v>
      </c>
      <c r="EJ180" s="70" t="e">
        <f aca="false">$EJ$7*$J$2*$J$5*$AB180</f>
        <v>#N/A</v>
      </c>
      <c r="EK180" s="70" t="e">
        <f aca="false">$EJ$7*$J$3*$J$5*$AC180</f>
        <v>#N/A</v>
      </c>
      <c r="EL180" s="70" t="e">
        <f aca="false">$EL$7*$J$2*$J$5*$AB180</f>
        <v>#N/A</v>
      </c>
      <c r="EM180" s="70" t="e">
        <f aca="false">$EL$7*$J$3*$J$5*$AC180</f>
        <v>#N/A</v>
      </c>
      <c r="EN180" s="131" t="e">
        <f aca="false">SUM(EB180:EC180)</f>
        <v>#N/A</v>
      </c>
      <c r="EO180" s="25" t="e">
        <f aca="false">SUM(EB180:EE180,EJ180:EM180)</f>
        <v>#N/A</v>
      </c>
      <c r="EP180" s="25" t="e">
        <f aca="false">SUM(DZ180:EM180)</f>
        <v>#N/A</v>
      </c>
    </row>
    <row r="181" customFormat="false" ht="11.25" hidden="false" customHeight="false" outlineLevel="0" collapsed="false">
      <c r="A181" s="51" t="e">
        <f aca="false">VLOOKUP($D181,Curves!$A$2:$I$1700,9)</f>
        <v>#N/A</v>
      </c>
      <c r="B181" s="83" t="e">
        <f aca="false">(1+($A181/2))^(-2*($D181-$A$1)/365.25)</f>
        <v>#N/A</v>
      </c>
      <c r="C181" s="83" t="n">
        <f aca="false">D182-D181</f>
        <v>30</v>
      </c>
      <c r="D181" s="374" t="n">
        <v>42156</v>
      </c>
      <c r="E181" s="375" t="e">
        <f aca="false">VLOOKUP($D181,Curves!$A$2:$H$1700,2)*$B181</f>
        <v>#N/A</v>
      </c>
      <c r="F181" s="51" t="e">
        <f aca="false">VLOOKUP($D181,Curves!$A$2:$H$1700,3)*$B181</f>
        <v>#N/A</v>
      </c>
      <c r="G181" s="51" t="e">
        <f aca="false">VLOOKUP($D181,Curves!$A$2:$H$1700,7)*$B181</f>
        <v>#N/A</v>
      </c>
      <c r="H181" s="51" t="e">
        <f aca="false">VLOOKUP($D181,Curves!$A$2:$H$1700,5)*$B181</f>
        <v>#N/A</v>
      </c>
      <c r="I181" s="51" t="e">
        <f aca="false">VLOOKUP($D181,Curves!$A$2:$H$1700,4)*$B181</f>
        <v>#N/A</v>
      </c>
      <c r="J181" s="376" t="e">
        <f aca="false">VLOOKUP($D181,Curves!$A$2:$H$1700,8)*$B181</f>
        <v>#N/A</v>
      </c>
      <c r="K181" s="51" t="e">
        <f aca="false">($E181+$I181)*$J$5+$J$4</f>
        <v>#N/A</v>
      </c>
      <c r="L181" s="377" t="e">
        <f aca="false">VLOOKUP($D181,Curves!$N$2:$T$2600,2)*$B181</f>
        <v>#N/A</v>
      </c>
      <c r="M181" s="241" t="e">
        <f aca="false">VLOOKUP($D181,Curves!$N$2:$T$2600,3)*$B181</f>
        <v>#N/A</v>
      </c>
      <c r="N181" s="378" t="e">
        <f aca="false">IF($K181&lt;$L181,1,0)</f>
        <v>#N/A</v>
      </c>
      <c r="O181" s="379" t="e">
        <f aca="false">IF($K181&lt;$M181,1,0)</f>
        <v>#N/A</v>
      </c>
      <c r="P181" s="375" t="e">
        <f aca="false">($E181+J181)*$J$5+$J$4</f>
        <v>#N/A</v>
      </c>
      <c r="Q181" s="377" t="e">
        <f aca="false">VLOOKUP($D181,Curves!$N$2:$T$2600,4)*$B181</f>
        <v>#N/A</v>
      </c>
      <c r="R181" s="241" t="e">
        <f aca="false">VLOOKUP($D181,Curves!$N$2:$T$2600,5)*$B181</f>
        <v>#N/A</v>
      </c>
      <c r="S181" s="378" t="e">
        <f aca="false">IF($P181&lt;$Q181,1,0)</f>
        <v>#N/A</v>
      </c>
      <c r="T181" s="379" t="e">
        <f aca="false">IF($P181&lt;$R181,1,0)</f>
        <v>#N/A</v>
      </c>
      <c r="U181" s="380" t="e">
        <f aca="false">($E181+G181)*$J$5+$J$4</f>
        <v>#N/A</v>
      </c>
      <c r="V181" s="380" t="e">
        <f aca="false">($E181+H181)*$J$5+$J$4</f>
        <v>#N/A</v>
      </c>
      <c r="W181" s="380" t="e">
        <f aca="false">($E181+I181)*$J$5+$J$4</f>
        <v>#N/A</v>
      </c>
      <c r="X181" s="269" t="e">
        <f aca="false">VLOOKUP($D181,[5]CurveFetch!$D$8:$S$13000,16,0)*$B181</f>
        <v>#N/A</v>
      </c>
      <c r="Y181" s="241" t="e">
        <f aca="false">VLOOKUP($D181,Curves!$N$2:$T$2600,7)*$B181</f>
        <v>#N/A</v>
      </c>
      <c r="Z181" s="381" t="e">
        <f aca="false">IF($U181&lt;$X181,1,0)</f>
        <v>#N/A</v>
      </c>
      <c r="AA181" s="378" t="e">
        <f aca="false">IF($U181&lt;$Y181,1,0)</f>
        <v>#N/A</v>
      </c>
      <c r="AB181" s="378" t="e">
        <f aca="false">IF($V181&lt;$X181,1,0)</f>
        <v>#N/A</v>
      </c>
      <c r="AC181" s="378" t="e">
        <f aca="false">IF($V181&lt;$X181,1,0)</f>
        <v>#N/A</v>
      </c>
      <c r="AD181" s="378" t="e">
        <f aca="false">IF($W181&lt;$X181,1,0)</f>
        <v>#N/A</v>
      </c>
      <c r="AE181" s="379" t="e">
        <f aca="false">IF($W181&lt;$Y181,1,0)</f>
        <v>#N/A</v>
      </c>
      <c r="AF181" s="70" t="e">
        <f aca="false">$AF$7*$J$2*$J$5*$N181</f>
        <v>#N/A</v>
      </c>
      <c r="AG181" s="70" t="e">
        <f aca="false">$AF$7*$J$2*$J$5*$O181</f>
        <v>#N/A</v>
      </c>
      <c r="AH181" s="70" t="e">
        <f aca="false">$AH$7*$J$2*$J$5*$N181</f>
        <v>#N/A</v>
      </c>
      <c r="AI181" s="70" t="e">
        <f aca="false">$AH$7*$J$2*$J$5*$O181</f>
        <v>#N/A</v>
      </c>
      <c r="AJ181" s="70" t="e">
        <f aca="false">$AJ$7*$J$2*$J$5*$N181</f>
        <v>#N/A</v>
      </c>
      <c r="AK181" s="70" t="e">
        <f aca="false">$AJ$7*$J$2*$J$5*$O181</f>
        <v>#N/A</v>
      </c>
      <c r="AL181" s="70" t="e">
        <f aca="false">$AL$7*$J$2*$J$5*$N181</f>
        <v>#N/A</v>
      </c>
      <c r="AM181" s="70" t="e">
        <f aca="false">$AL$7*$J$3*$J$5*$O181</f>
        <v>#N/A</v>
      </c>
      <c r="AN181" s="70" t="e">
        <f aca="false">$AN$7*$J$2*$J$5*$N181</f>
        <v>#N/A</v>
      </c>
      <c r="AO181" s="70" t="e">
        <f aca="false">$AN$7*$J$3*$J$5*$O181</f>
        <v>#N/A</v>
      </c>
      <c r="AP181" s="70" t="e">
        <f aca="false">$AP$7*$J$2*$J$5*$N181</f>
        <v>#N/A</v>
      </c>
      <c r="AQ181" s="70" t="e">
        <f aca="false">$AN$7*$J$3*$J$5*$O181</f>
        <v>#N/A</v>
      </c>
      <c r="AR181" s="70" t="e">
        <f aca="false">$AR$7*$J$2*$J$5*$N181</f>
        <v>#N/A</v>
      </c>
      <c r="AS181" s="70" t="e">
        <f aca="false">$AR$7*$J$3*$J$5*$O181</f>
        <v>#N/A</v>
      </c>
      <c r="AT181" s="70" t="e">
        <f aca="false">$AT$7*$J$2*$J$5*$N181</f>
        <v>#N/A</v>
      </c>
      <c r="AU181" s="70" t="e">
        <f aca="false">$AT$7*$J$3*$J$5*$O181</f>
        <v>#N/A</v>
      </c>
      <c r="AV181" s="131" t="e">
        <f aca="false">SUM(AF181:AG181,AL181:AM181,AP181:AQ181)</f>
        <v>#N/A</v>
      </c>
      <c r="AW181" s="158" t="e">
        <f aca="false">SUM(AF181:AM181,AP181:AU181)</f>
        <v>#N/A</v>
      </c>
      <c r="AX181" s="131" t="e">
        <f aca="false">SUM(AF181:AU181)</f>
        <v>#N/A</v>
      </c>
      <c r="AY181" s="70" t="e">
        <f aca="false">$AY$7*$J$2*$J$5*$S181</f>
        <v>#N/A</v>
      </c>
      <c r="AZ181" s="70" t="e">
        <f aca="false">$AY$7*$J$3*$J$5*$T181</f>
        <v>#N/A</v>
      </c>
      <c r="BA181" s="70" t="e">
        <f aca="false">$BA$7*$J$2*$J$5*$S181</f>
        <v>#N/A</v>
      </c>
      <c r="BB181" s="70" t="e">
        <f aca="false">$BA$7*$J$3*$J$5*$T181</f>
        <v>#N/A</v>
      </c>
      <c r="BC181" s="70" t="e">
        <f aca="false">$BC$7*$J$2*$J$5*$S181</f>
        <v>#N/A</v>
      </c>
      <c r="BD181" s="70" t="e">
        <f aca="false">$BC$7*$J$3*$J$5*$T181</f>
        <v>#N/A</v>
      </c>
      <c r="BE181" s="70" t="e">
        <f aca="false">$BE$7*$J$2*$J$5*$S181</f>
        <v>#N/A</v>
      </c>
      <c r="BF181" s="70" t="e">
        <f aca="false">$BE$7*$J$3*$J$5*$T181</f>
        <v>#N/A</v>
      </c>
      <c r="BG181" s="70" t="e">
        <f aca="false">$BG$7*$J$2*$J$5*$S181</f>
        <v>#N/A</v>
      </c>
      <c r="BH181" s="70" t="e">
        <f aca="false">$BG$7*$J$3*$J$5*$T181</f>
        <v>#N/A</v>
      </c>
      <c r="BI181" s="70" t="e">
        <f aca="false">$BI$7*$J$2*$J$5*$S181</f>
        <v>#N/A</v>
      </c>
      <c r="BJ181" s="70" t="e">
        <f aca="false">$BI$7*$J$3*$J$5*$T181</f>
        <v>#N/A</v>
      </c>
      <c r="BK181" s="70" t="e">
        <f aca="false">$BK$7*$J$2*$J$5*$S181</f>
        <v>#N/A</v>
      </c>
      <c r="BL181" s="70" t="e">
        <f aca="false">$BK$7*$J$3*$J$5*$T181</f>
        <v>#N/A</v>
      </c>
      <c r="BM181" s="70" t="e">
        <f aca="false">$BM$7*$J$2*$J$5*$S181</f>
        <v>#N/A</v>
      </c>
      <c r="BN181" s="70" t="e">
        <f aca="false">$BM$7*$J$3*$J$5*$T181</f>
        <v>#N/A</v>
      </c>
      <c r="BO181" s="70" t="e">
        <f aca="false">$BO$7*$J$2*$J$5*$S181</f>
        <v>#N/A</v>
      </c>
      <c r="BP181" s="70" t="e">
        <f aca="false">$BO$7*$J$3*$J$5*$T181</f>
        <v>#N/A</v>
      </c>
      <c r="BQ181" s="70" t="e">
        <f aca="false">$BQ$7*$J$2*$J$5*$S181</f>
        <v>#N/A</v>
      </c>
      <c r="BR181" s="70" t="e">
        <f aca="false">$BQ$7*$J$3*$J$5*$T181</f>
        <v>#N/A</v>
      </c>
      <c r="BS181" s="70" t="e">
        <f aca="false">$BS$7*$J$2*$J$5*$S181</f>
        <v>#N/A</v>
      </c>
      <c r="BT181" s="70" t="e">
        <f aca="false">$BS$7*$J$3*$J$5*$T181</f>
        <v>#N/A</v>
      </c>
      <c r="BU181" s="70" t="e">
        <f aca="false">$BU$7*$J$2*$J$5*$S181</f>
        <v>#N/A</v>
      </c>
      <c r="BV181" s="70" t="e">
        <f aca="false">$BU$7*$J$3*$J$5*$T181</f>
        <v>#N/A</v>
      </c>
      <c r="BW181" s="382" t="e">
        <f aca="false">SUM(AY181:BF181,BI181:BL181)</f>
        <v>#N/A</v>
      </c>
      <c r="BX181" s="383" t="e">
        <f aca="false">SUM(AY181:BF181,BI181:BL181,BS181:BV181)</f>
        <v>#N/A</v>
      </c>
      <c r="BY181" s="25" t="e">
        <f aca="false">SUM(AY181:BV181)</f>
        <v>#N/A</v>
      </c>
      <c r="BZ181" s="70" t="e">
        <f aca="false">$BZ$7*$J$2*$J$5*$N181</f>
        <v>#N/A</v>
      </c>
      <c r="CA181" s="70" t="e">
        <f aca="false">$BZ$7*$J$3*$J$5*$O181</f>
        <v>#N/A</v>
      </c>
      <c r="CB181" s="70" t="e">
        <f aca="false">$CB$7*$J$2*$J$5*$N181</f>
        <v>#N/A</v>
      </c>
      <c r="CC181" s="70" t="e">
        <f aca="false">$CB$7*$J$3*$J$5*$O181</f>
        <v>#N/A</v>
      </c>
      <c r="CD181" s="70" t="e">
        <f aca="false">$CD$7*$J$2*$J$5*$N181</f>
        <v>#N/A</v>
      </c>
      <c r="CE181" s="70" t="e">
        <f aca="false">$CD$7*$J$3*$J$5*$O181</f>
        <v>#N/A</v>
      </c>
      <c r="CF181" s="131" t="e">
        <f aca="false">SUM(BZ181:CA181)</f>
        <v>#N/A</v>
      </c>
      <c r="CG181" s="383" t="e">
        <f aca="false">SUM(BZ181:CC181)</f>
        <v>#N/A</v>
      </c>
      <c r="CH181" s="131" t="e">
        <f aca="false">SUM(BZ181:CE181)</f>
        <v>#N/A</v>
      </c>
      <c r="CI181" s="70" t="e">
        <f aca="false">$CI$7*$J$2*$J$5*$AB181</f>
        <v>#N/A</v>
      </c>
      <c r="CJ181" s="70" t="e">
        <f aca="false">$CI$7*$J$3*$J$5*$AC181</f>
        <v>#N/A</v>
      </c>
      <c r="CK181" s="70" t="e">
        <f aca="false">$CK$7*$J$2*$J$5*$AB181</f>
        <v>#N/A</v>
      </c>
      <c r="CL181" s="70" t="e">
        <f aca="false">$CK$7*$J$3*$J$5*$AC181</f>
        <v>#N/A</v>
      </c>
      <c r="CM181" s="70" t="e">
        <f aca="false">$CM$7*$J$2*$J$5*$AB181</f>
        <v>#N/A</v>
      </c>
      <c r="CN181" s="70" t="e">
        <f aca="false">$CM$7*$J$3*$J$5*$AC181</f>
        <v>#N/A</v>
      </c>
      <c r="CO181" s="70" t="e">
        <f aca="false">$CO$7*$J$2*$J$5*$AB181</f>
        <v>#N/A</v>
      </c>
      <c r="CP181" s="70" t="e">
        <f aca="false">$CO$7*$J$3*$J$5*$AC181</f>
        <v>#N/A</v>
      </c>
      <c r="CQ181" s="70" t="e">
        <f aca="false">$CQ$7*$J$2*$J$5*$AB181</f>
        <v>#N/A</v>
      </c>
      <c r="CR181" s="70" t="e">
        <f aca="false">$CQ$7*$J$3*$J$5*$AC181</f>
        <v>#N/A</v>
      </c>
      <c r="CS181" s="70" t="e">
        <f aca="false">$CS$7*$J$2*$J$5*$AB181</f>
        <v>#N/A</v>
      </c>
      <c r="CT181" s="70" t="e">
        <f aca="false">$CS$7*$J$3*$J$5*$AC181</f>
        <v>#N/A</v>
      </c>
      <c r="CU181" s="70" t="e">
        <f aca="false">$CU$7*$J$2*$J$5*$AB181</f>
        <v>#N/A</v>
      </c>
      <c r="CV181" s="70" t="e">
        <f aca="false">$CU$7*$J$3*$J$5*$AC181</f>
        <v>#N/A</v>
      </c>
      <c r="CW181" s="70" t="e">
        <f aca="false">$CW$7*$J$2*$J$5*$AB181</f>
        <v>#N/A</v>
      </c>
      <c r="CX181" s="70" t="e">
        <f aca="false">$CW$7*$J$3*$J$5*$AC181</f>
        <v>#N/A</v>
      </c>
      <c r="CY181" s="70" t="e">
        <f aca="false">$CY$7*$J$2*$J$5*$AB181</f>
        <v>#N/A</v>
      </c>
      <c r="CZ181" s="70" t="e">
        <f aca="false">$CY$7*$J$3*$J$5*$AC181</f>
        <v>#N/A</v>
      </c>
      <c r="DA181" s="70" t="e">
        <f aca="false">$DA$7*$J$2*$J$5*$AB181</f>
        <v>#N/A</v>
      </c>
      <c r="DB181" s="70" t="e">
        <f aca="false">$DA$7*$J$3*$J$5*$AC181</f>
        <v>#N/A</v>
      </c>
      <c r="DC181" s="70"/>
      <c r="DD181" s="70"/>
      <c r="DE181" s="70" t="e">
        <f aca="false">$DF$7*$J$2*$J$5*$AB181</f>
        <v>#N/A</v>
      </c>
      <c r="DF181" s="70" t="e">
        <f aca="false">$DF$7*$J$3*$J$5*$AC181</f>
        <v>#N/A</v>
      </c>
      <c r="DG181" s="70" t="e">
        <f aca="false">$DG$7*$J$2*$J$5*$AB181</f>
        <v>#N/A</v>
      </c>
      <c r="DH181" s="70" t="e">
        <f aca="false">$DG$7*$J$3*$J$5*$AC181</f>
        <v>#N/A</v>
      </c>
      <c r="DI181" s="70" t="e">
        <f aca="false">$DI$7*$J$2*$J$5*$AB181</f>
        <v>#N/A</v>
      </c>
      <c r="DJ181" s="70" t="e">
        <f aca="false">$DI$7*$J$3*$J$5*$AC181</f>
        <v>#N/A</v>
      </c>
      <c r="DK181" s="70" t="e">
        <f aca="false">$DK$7*$J$2*$J$5*$AB181</f>
        <v>#N/A</v>
      </c>
      <c r="DL181" s="70" t="e">
        <f aca="false">$DK$7*$J$3*$J$5*$AC181</f>
        <v>#N/A</v>
      </c>
      <c r="DM181" s="70" t="e">
        <f aca="false">$DM$7*$J$2*$J$5*$AB181</f>
        <v>#N/A</v>
      </c>
      <c r="DN181" s="70" t="e">
        <f aca="false">$DM$7*$J$3*$J$5*$AC181</f>
        <v>#N/A</v>
      </c>
      <c r="DO181" s="70" t="e">
        <f aca="false">$DO$7*$J$2*$J$5*$AB181</f>
        <v>#N/A</v>
      </c>
      <c r="DP181" s="70" t="e">
        <f aca="false">$DO$7*$J$3*$J$5*$AC181</f>
        <v>#N/A</v>
      </c>
      <c r="DQ181" s="70" t="e">
        <f aca="false">$DQ$7*$J$2*$J$5*$AB181</f>
        <v>#N/A</v>
      </c>
      <c r="DR181" s="70" t="e">
        <f aca="false">$DQ$7*$J$3*$J$5*$AC181</f>
        <v>#N/A</v>
      </c>
      <c r="DS181" s="131" t="e">
        <f aca="false">SUM(CI181:CR181,CW181:CX181,DG181:DH181)</f>
        <v>#N/A</v>
      </c>
      <c r="DT181" s="25" t="e">
        <f aca="false">SUM(CI181:CZ181,DC181:DL181)</f>
        <v>#N/A</v>
      </c>
      <c r="DU181" s="131" t="e">
        <f aca="false">SUM(CI181:DR181)</f>
        <v>#N/A</v>
      </c>
      <c r="DZ181" s="70" t="e">
        <f aca="false">$DZ$7*$J$2*$J$5*$AB181</f>
        <v>#N/A</v>
      </c>
      <c r="EA181" s="70" t="e">
        <f aca="false">$DZ$7*$J$3*$J$5*$AC181</f>
        <v>#N/A</v>
      </c>
      <c r="EB181" s="70" t="e">
        <f aca="false">$EB$7*$J$2*$J$5*$AB181</f>
        <v>#N/A</v>
      </c>
      <c r="EC181" s="70" t="e">
        <f aca="false">$EB$7*$J$3*$J$5*$AC181</f>
        <v>#N/A</v>
      </c>
      <c r="ED181" s="70" t="e">
        <f aca="false">$ED$7*$J$2*$J$5*$AB181</f>
        <v>#N/A</v>
      </c>
      <c r="EE181" s="70" t="e">
        <f aca="false">$ED$7*$J$3*$J$5*$AC181</f>
        <v>#N/A</v>
      </c>
      <c r="EF181" s="70" t="e">
        <f aca="false">$EF$7*$J$2*$J$5*$AB181</f>
        <v>#N/A</v>
      </c>
      <c r="EG181" s="70" t="e">
        <f aca="false">$EF$7*$J$3*$J$5*$AC181</f>
        <v>#N/A</v>
      </c>
      <c r="EH181" s="70" t="e">
        <f aca="false">$EH$7*$J$2*$J$5*$AB181</f>
        <v>#N/A</v>
      </c>
      <c r="EI181" s="70" t="e">
        <f aca="false">$EH$7*$J$3*$J$5*$AC181</f>
        <v>#N/A</v>
      </c>
      <c r="EJ181" s="70" t="e">
        <f aca="false">$EJ$7*$J$2*$J$5*$AB181</f>
        <v>#N/A</v>
      </c>
      <c r="EK181" s="70" t="e">
        <f aca="false">$EJ$7*$J$3*$J$5*$AC181</f>
        <v>#N/A</v>
      </c>
      <c r="EL181" s="70" t="e">
        <f aca="false">$EL$7*$J$2*$J$5*$AB181</f>
        <v>#N/A</v>
      </c>
      <c r="EM181" s="70" t="e">
        <f aca="false">$EL$7*$J$3*$J$5*$AC181</f>
        <v>#N/A</v>
      </c>
      <c r="EN181" s="131" t="e">
        <f aca="false">SUM(EB181:EC181)</f>
        <v>#N/A</v>
      </c>
      <c r="EO181" s="25" t="e">
        <f aca="false">SUM(EB181:EE181,EJ181:EM181)</f>
        <v>#N/A</v>
      </c>
      <c r="EP181" s="25" t="e">
        <f aca="false">SUM(DZ181:EM181)</f>
        <v>#N/A</v>
      </c>
    </row>
    <row r="182" customFormat="false" ht="11.25" hidden="false" customHeight="false" outlineLevel="0" collapsed="false">
      <c r="A182" s="51" t="e">
        <f aca="false">VLOOKUP($D182,Curves!$A$2:$I$1700,9)</f>
        <v>#N/A</v>
      </c>
      <c r="B182" s="83" t="e">
        <f aca="false">(1+($A182/2))^(-2*($D182-$A$1)/365.25)</f>
        <v>#N/A</v>
      </c>
      <c r="C182" s="83" t="n">
        <f aca="false">D183-D182</f>
        <v>31</v>
      </c>
      <c r="D182" s="374" t="n">
        <v>42186</v>
      </c>
      <c r="E182" s="375" t="e">
        <f aca="false">VLOOKUP($D182,Curves!$A$2:$H$1700,2)*$B182</f>
        <v>#N/A</v>
      </c>
      <c r="F182" s="51" t="e">
        <f aca="false">VLOOKUP($D182,Curves!$A$2:$H$1700,3)*$B182</f>
        <v>#N/A</v>
      </c>
      <c r="G182" s="51" t="e">
        <f aca="false">VLOOKUP($D182,Curves!$A$2:$H$1700,7)*$B182</f>
        <v>#N/A</v>
      </c>
      <c r="H182" s="51" t="e">
        <f aca="false">VLOOKUP($D182,Curves!$A$2:$H$1700,5)*$B182</f>
        <v>#N/A</v>
      </c>
      <c r="I182" s="51" t="e">
        <f aca="false">VLOOKUP($D182,Curves!$A$2:$H$1700,4)*$B182</f>
        <v>#N/A</v>
      </c>
      <c r="J182" s="376" t="e">
        <f aca="false">VLOOKUP($D182,Curves!$A$2:$H$1700,8)*$B182</f>
        <v>#N/A</v>
      </c>
      <c r="K182" s="51" t="e">
        <f aca="false">($E182+$I182)*$J$5+$J$4</f>
        <v>#N/A</v>
      </c>
      <c r="L182" s="377" t="e">
        <f aca="false">VLOOKUP($D182,Curves!$N$2:$T$2600,2)*$B182</f>
        <v>#N/A</v>
      </c>
      <c r="M182" s="241" t="e">
        <f aca="false">VLOOKUP($D182,Curves!$N$2:$T$2600,3)*$B182</f>
        <v>#N/A</v>
      </c>
      <c r="N182" s="378" t="e">
        <f aca="false">IF($K182&lt;$L182,1,0)</f>
        <v>#N/A</v>
      </c>
      <c r="O182" s="379" t="e">
        <f aca="false">IF($K182&lt;$M182,1,0)</f>
        <v>#N/A</v>
      </c>
      <c r="P182" s="375" t="e">
        <f aca="false">($E182+J182)*$J$5+$J$4</f>
        <v>#N/A</v>
      </c>
      <c r="Q182" s="377" t="e">
        <f aca="false">VLOOKUP($D182,Curves!$N$2:$T$2600,4)*$B182</f>
        <v>#N/A</v>
      </c>
      <c r="R182" s="241" t="e">
        <f aca="false">VLOOKUP($D182,Curves!$N$2:$T$2600,5)*$B182</f>
        <v>#N/A</v>
      </c>
      <c r="S182" s="378" t="e">
        <f aca="false">IF($P182&lt;$Q182,1,0)</f>
        <v>#N/A</v>
      </c>
      <c r="T182" s="379" t="e">
        <f aca="false">IF($P182&lt;$R182,1,0)</f>
        <v>#N/A</v>
      </c>
      <c r="U182" s="380" t="e">
        <f aca="false">($E182+G182)*$J$5+$J$4</f>
        <v>#N/A</v>
      </c>
      <c r="V182" s="380" t="e">
        <f aca="false">($E182+H182)*$J$5+$J$4</f>
        <v>#N/A</v>
      </c>
      <c r="W182" s="380" t="e">
        <f aca="false">($E182+I182)*$J$5+$J$4</f>
        <v>#N/A</v>
      </c>
      <c r="X182" s="269" t="e">
        <f aca="false">VLOOKUP($D182,[5]CurveFetch!$D$8:$S$13000,16,0)*$B182</f>
        <v>#N/A</v>
      </c>
      <c r="Y182" s="241" t="e">
        <f aca="false">VLOOKUP($D182,Curves!$N$2:$T$2600,7)*$B182</f>
        <v>#N/A</v>
      </c>
      <c r="Z182" s="381" t="e">
        <f aca="false">IF($U182&lt;$X182,1,0)</f>
        <v>#N/A</v>
      </c>
      <c r="AA182" s="378" t="e">
        <f aca="false">IF($U182&lt;$Y182,1,0)</f>
        <v>#N/A</v>
      </c>
      <c r="AB182" s="378" t="e">
        <f aca="false">IF($V182&lt;$X182,1,0)</f>
        <v>#N/A</v>
      </c>
      <c r="AC182" s="378" t="e">
        <f aca="false">IF($V182&lt;$X182,1,0)</f>
        <v>#N/A</v>
      </c>
      <c r="AD182" s="378" t="e">
        <f aca="false">IF($W182&lt;$X182,1,0)</f>
        <v>#N/A</v>
      </c>
      <c r="AE182" s="379" t="e">
        <f aca="false">IF($W182&lt;$Y182,1,0)</f>
        <v>#N/A</v>
      </c>
      <c r="AF182" s="70" t="e">
        <f aca="false">$AF$7*$J$2*$J$5*$N182</f>
        <v>#N/A</v>
      </c>
      <c r="AG182" s="70" t="e">
        <f aca="false">$AF$7*$J$2*$J$5*$O182</f>
        <v>#N/A</v>
      </c>
      <c r="AH182" s="70" t="e">
        <f aca="false">$AH$7*$J$2*$J$5*$N182</f>
        <v>#N/A</v>
      </c>
      <c r="AI182" s="70" t="e">
        <f aca="false">$AH$7*$J$2*$J$5*$O182</f>
        <v>#N/A</v>
      </c>
      <c r="AJ182" s="70" t="e">
        <f aca="false">$AJ$7*$J$2*$J$5*$N182</f>
        <v>#N/A</v>
      </c>
      <c r="AK182" s="70" t="e">
        <f aca="false">$AJ$7*$J$2*$J$5*$O182</f>
        <v>#N/A</v>
      </c>
      <c r="AL182" s="70" t="e">
        <f aca="false">$AL$7*$J$2*$J$5*$N182</f>
        <v>#N/A</v>
      </c>
      <c r="AM182" s="70" t="e">
        <f aca="false">$AL$7*$J$3*$J$5*$O182</f>
        <v>#N/A</v>
      </c>
      <c r="AN182" s="70" t="e">
        <f aca="false">$AN$7*$J$2*$J$5*$N182</f>
        <v>#N/A</v>
      </c>
      <c r="AO182" s="70" t="e">
        <f aca="false">$AN$7*$J$3*$J$5*$O182</f>
        <v>#N/A</v>
      </c>
      <c r="AP182" s="70" t="e">
        <f aca="false">$AP$7*$J$2*$J$5*$N182</f>
        <v>#N/A</v>
      </c>
      <c r="AQ182" s="70" t="e">
        <f aca="false">$AN$7*$J$3*$J$5*$O182</f>
        <v>#N/A</v>
      </c>
      <c r="AR182" s="70" t="e">
        <f aca="false">$AR$7*$J$2*$J$5*$N182</f>
        <v>#N/A</v>
      </c>
      <c r="AS182" s="70" t="e">
        <f aca="false">$AR$7*$J$3*$J$5*$O182</f>
        <v>#N/A</v>
      </c>
      <c r="AT182" s="70" t="e">
        <f aca="false">$AT$7*$J$2*$J$5*$N182</f>
        <v>#N/A</v>
      </c>
      <c r="AU182" s="70" t="e">
        <f aca="false">$AT$7*$J$3*$J$5*$O182</f>
        <v>#N/A</v>
      </c>
      <c r="AV182" s="131" t="e">
        <f aca="false">SUM(AF182:AG182,AL182:AM182,AP182:AQ182)</f>
        <v>#N/A</v>
      </c>
      <c r="AW182" s="158" t="e">
        <f aca="false">SUM(AF182:AM182,AP182:AU182)</f>
        <v>#N/A</v>
      </c>
      <c r="AX182" s="131" t="e">
        <f aca="false">SUM(AF182:AU182)</f>
        <v>#N/A</v>
      </c>
      <c r="AY182" s="70" t="e">
        <f aca="false">$AY$7*$J$2*$J$5*$S182</f>
        <v>#N/A</v>
      </c>
      <c r="AZ182" s="70" t="e">
        <f aca="false">$AY$7*$J$3*$J$5*$T182</f>
        <v>#N/A</v>
      </c>
      <c r="BA182" s="70" t="e">
        <f aca="false">$BA$7*$J$2*$J$5*$S182</f>
        <v>#N/A</v>
      </c>
      <c r="BB182" s="70" t="e">
        <f aca="false">$BA$7*$J$3*$J$5*$T182</f>
        <v>#N/A</v>
      </c>
      <c r="BC182" s="70" t="e">
        <f aca="false">$BC$7*$J$2*$J$5*$S182</f>
        <v>#N/A</v>
      </c>
      <c r="BD182" s="70" t="e">
        <f aca="false">$BC$7*$J$3*$J$5*$T182</f>
        <v>#N/A</v>
      </c>
      <c r="BE182" s="70" t="e">
        <f aca="false">$BE$7*$J$2*$J$5*$S182</f>
        <v>#N/A</v>
      </c>
      <c r="BF182" s="70" t="e">
        <f aca="false">$BE$7*$J$3*$J$5*$T182</f>
        <v>#N/A</v>
      </c>
      <c r="BG182" s="70" t="e">
        <f aca="false">$BG$7*$J$2*$J$5*$S182</f>
        <v>#N/A</v>
      </c>
      <c r="BH182" s="70" t="e">
        <f aca="false">$BG$7*$J$3*$J$5*$T182</f>
        <v>#N/A</v>
      </c>
      <c r="BI182" s="70" t="e">
        <f aca="false">$BI$7*$J$2*$J$5*$S182</f>
        <v>#N/A</v>
      </c>
      <c r="BJ182" s="70" t="e">
        <f aca="false">$BI$7*$J$3*$J$5*$T182</f>
        <v>#N/A</v>
      </c>
      <c r="BK182" s="70" t="e">
        <f aca="false">$BK$7*$J$2*$J$5*$S182</f>
        <v>#N/A</v>
      </c>
      <c r="BL182" s="70" t="e">
        <f aca="false">$BK$7*$J$3*$J$5*$T182</f>
        <v>#N/A</v>
      </c>
      <c r="BM182" s="70" t="e">
        <f aca="false">$BM$7*$J$2*$J$5*$S182</f>
        <v>#N/A</v>
      </c>
      <c r="BN182" s="70" t="e">
        <f aca="false">$BM$7*$J$3*$J$5*$T182</f>
        <v>#N/A</v>
      </c>
      <c r="BO182" s="70" t="e">
        <f aca="false">$BO$7*$J$2*$J$5*$S182</f>
        <v>#N/A</v>
      </c>
      <c r="BP182" s="70" t="e">
        <f aca="false">$BO$7*$J$3*$J$5*$T182</f>
        <v>#N/A</v>
      </c>
      <c r="BQ182" s="70" t="e">
        <f aca="false">$BQ$7*$J$2*$J$5*$S182</f>
        <v>#N/A</v>
      </c>
      <c r="BR182" s="70" t="e">
        <f aca="false">$BQ$7*$J$3*$J$5*$T182</f>
        <v>#N/A</v>
      </c>
      <c r="BS182" s="70" t="e">
        <f aca="false">$BS$7*$J$2*$J$5*$S182</f>
        <v>#N/A</v>
      </c>
      <c r="BT182" s="70" t="e">
        <f aca="false">$BS$7*$J$3*$J$5*$T182</f>
        <v>#N/A</v>
      </c>
      <c r="BU182" s="70" t="e">
        <f aca="false">$BU$7*$J$2*$J$5*$S182</f>
        <v>#N/A</v>
      </c>
      <c r="BV182" s="70" t="e">
        <f aca="false">$BU$7*$J$3*$J$5*$T182</f>
        <v>#N/A</v>
      </c>
      <c r="BW182" s="382" t="e">
        <f aca="false">SUM(AY182:BF182,BI182:BL182)</f>
        <v>#N/A</v>
      </c>
      <c r="BX182" s="383" t="e">
        <f aca="false">SUM(AY182:BF182,BI182:BL182,BS182:BV182)</f>
        <v>#N/A</v>
      </c>
      <c r="BY182" s="25" t="e">
        <f aca="false">SUM(AY182:BV182)</f>
        <v>#N/A</v>
      </c>
      <c r="BZ182" s="70" t="e">
        <f aca="false">$BZ$7*$J$2*$J$5*$N182</f>
        <v>#N/A</v>
      </c>
      <c r="CA182" s="70" t="e">
        <f aca="false">$BZ$7*$J$3*$J$5*$O182</f>
        <v>#N/A</v>
      </c>
      <c r="CB182" s="70" t="e">
        <f aca="false">$CB$7*$J$2*$J$5*$N182</f>
        <v>#N/A</v>
      </c>
      <c r="CC182" s="70" t="e">
        <f aca="false">$CB$7*$J$3*$J$5*$O182</f>
        <v>#N/A</v>
      </c>
      <c r="CD182" s="70" t="e">
        <f aca="false">$CD$7*$J$2*$J$5*$N182</f>
        <v>#N/A</v>
      </c>
      <c r="CE182" s="70" t="e">
        <f aca="false">$CD$7*$J$3*$J$5*$O182</f>
        <v>#N/A</v>
      </c>
      <c r="CF182" s="131" t="e">
        <f aca="false">SUM(BZ182:CA182)</f>
        <v>#N/A</v>
      </c>
      <c r="CG182" s="383" t="e">
        <f aca="false">SUM(BZ182:CC182)</f>
        <v>#N/A</v>
      </c>
      <c r="CH182" s="131" t="e">
        <f aca="false">SUM(BZ182:CE182)</f>
        <v>#N/A</v>
      </c>
      <c r="CI182" s="70" t="e">
        <f aca="false">$CI$7*$J$2*$J$5*$AB182</f>
        <v>#N/A</v>
      </c>
      <c r="CJ182" s="70" t="e">
        <f aca="false">$CI$7*$J$3*$J$5*$AC182</f>
        <v>#N/A</v>
      </c>
      <c r="CK182" s="70" t="e">
        <f aca="false">$CK$7*$J$2*$J$5*$AB182</f>
        <v>#N/A</v>
      </c>
      <c r="CL182" s="70" t="e">
        <f aca="false">$CK$7*$J$3*$J$5*$AC182</f>
        <v>#N/A</v>
      </c>
      <c r="CM182" s="70" t="e">
        <f aca="false">$CM$7*$J$2*$J$5*$AB182</f>
        <v>#N/A</v>
      </c>
      <c r="CN182" s="70" t="e">
        <f aca="false">$CM$7*$J$3*$J$5*$AC182</f>
        <v>#N/A</v>
      </c>
      <c r="CO182" s="70" t="e">
        <f aca="false">$CO$7*$J$2*$J$5*$AB182</f>
        <v>#N/A</v>
      </c>
      <c r="CP182" s="70" t="e">
        <f aca="false">$CO$7*$J$3*$J$5*$AC182</f>
        <v>#N/A</v>
      </c>
      <c r="CQ182" s="70" t="e">
        <f aca="false">$CQ$7*$J$2*$J$5*$AB182</f>
        <v>#N/A</v>
      </c>
      <c r="CR182" s="70" t="e">
        <f aca="false">$CQ$7*$J$3*$J$5*$AC182</f>
        <v>#N/A</v>
      </c>
      <c r="CS182" s="70" t="e">
        <f aca="false">$CS$7*$J$2*$J$5*$AB182</f>
        <v>#N/A</v>
      </c>
      <c r="CT182" s="70" t="e">
        <f aca="false">$CS$7*$J$3*$J$5*$AC182</f>
        <v>#N/A</v>
      </c>
      <c r="CU182" s="70" t="e">
        <f aca="false">$CU$7*$J$2*$J$5*$AB182</f>
        <v>#N/A</v>
      </c>
      <c r="CV182" s="70" t="e">
        <f aca="false">$CU$7*$J$3*$J$5*$AC182</f>
        <v>#N/A</v>
      </c>
      <c r="CW182" s="70" t="e">
        <f aca="false">$CW$7*$J$2*$J$5*$AB182</f>
        <v>#N/A</v>
      </c>
      <c r="CX182" s="70" t="e">
        <f aca="false">$CW$7*$J$3*$J$5*$AC182</f>
        <v>#N/A</v>
      </c>
      <c r="CY182" s="70" t="e">
        <f aca="false">$CY$7*$J$2*$J$5*$AB182</f>
        <v>#N/A</v>
      </c>
      <c r="CZ182" s="70" t="e">
        <f aca="false">$CY$7*$J$3*$J$5*$AC182</f>
        <v>#N/A</v>
      </c>
      <c r="DA182" s="70" t="e">
        <f aca="false">$DA$7*$J$2*$J$5*$AB182</f>
        <v>#N/A</v>
      </c>
      <c r="DB182" s="70" t="e">
        <f aca="false">$DA$7*$J$3*$J$5*$AC182</f>
        <v>#N/A</v>
      </c>
      <c r="DC182" s="70"/>
      <c r="DD182" s="70"/>
      <c r="DE182" s="70" t="e">
        <f aca="false">$DF$7*$J$2*$J$5*$AB182</f>
        <v>#N/A</v>
      </c>
      <c r="DF182" s="70" t="e">
        <f aca="false">$DF$7*$J$3*$J$5*$AC182</f>
        <v>#N/A</v>
      </c>
      <c r="DG182" s="70" t="e">
        <f aca="false">$DG$7*$J$2*$J$5*$AB182</f>
        <v>#N/A</v>
      </c>
      <c r="DH182" s="70" t="e">
        <f aca="false">$DG$7*$J$3*$J$5*$AC182</f>
        <v>#N/A</v>
      </c>
      <c r="DI182" s="70" t="e">
        <f aca="false">$DI$7*$J$2*$J$5*$AB182</f>
        <v>#N/A</v>
      </c>
      <c r="DJ182" s="70" t="e">
        <f aca="false">$DI$7*$J$3*$J$5*$AC182</f>
        <v>#N/A</v>
      </c>
      <c r="DK182" s="70" t="e">
        <f aca="false">$DK$7*$J$2*$J$5*$AB182</f>
        <v>#N/A</v>
      </c>
      <c r="DL182" s="70" t="e">
        <f aca="false">$DK$7*$J$3*$J$5*$AC182</f>
        <v>#N/A</v>
      </c>
      <c r="DM182" s="70" t="e">
        <f aca="false">$DM$7*$J$2*$J$5*$AB182</f>
        <v>#N/A</v>
      </c>
      <c r="DN182" s="70" t="e">
        <f aca="false">$DM$7*$J$3*$J$5*$AC182</f>
        <v>#N/A</v>
      </c>
      <c r="DO182" s="70" t="e">
        <f aca="false">$DO$7*$J$2*$J$5*$AB182</f>
        <v>#N/A</v>
      </c>
      <c r="DP182" s="70" t="e">
        <f aca="false">$DO$7*$J$3*$J$5*$AC182</f>
        <v>#N/A</v>
      </c>
      <c r="DQ182" s="70" t="e">
        <f aca="false">$DQ$7*$J$2*$J$5*$AB182</f>
        <v>#N/A</v>
      </c>
      <c r="DR182" s="70" t="e">
        <f aca="false">$DQ$7*$J$3*$J$5*$AC182</f>
        <v>#N/A</v>
      </c>
      <c r="DS182" s="131" t="e">
        <f aca="false">SUM(CI182:CR182,CW182:CX182,DG182:DH182)</f>
        <v>#N/A</v>
      </c>
      <c r="DT182" s="25" t="e">
        <f aca="false">SUM(CI182:CZ182,DC182:DL182)</f>
        <v>#N/A</v>
      </c>
      <c r="DU182" s="131" t="e">
        <f aca="false">SUM(CI182:DR182)</f>
        <v>#N/A</v>
      </c>
      <c r="DZ182" s="70" t="e">
        <f aca="false">$DZ$7*$J$2*$J$5*$AB182</f>
        <v>#N/A</v>
      </c>
      <c r="EA182" s="70" t="e">
        <f aca="false">$DZ$7*$J$3*$J$5*$AC182</f>
        <v>#N/A</v>
      </c>
      <c r="EB182" s="70" t="e">
        <f aca="false">$EB$7*$J$2*$J$5*$AB182</f>
        <v>#N/A</v>
      </c>
      <c r="EC182" s="70" t="e">
        <f aca="false">$EB$7*$J$3*$J$5*$AC182</f>
        <v>#N/A</v>
      </c>
      <c r="ED182" s="70" t="e">
        <f aca="false">$ED$7*$J$2*$J$5*$AB182</f>
        <v>#N/A</v>
      </c>
      <c r="EE182" s="70" t="e">
        <f aca="false">$ED$7*$J$3*$J$5*$AC182</f>
        <v>#N/A</v>
      </c>
      <c r="EF182" s="70" t="e">
        <f aca="false">$EF$7*$J$2*$J$5*$AB182</f>
        <v>#N/A</v>
      </c>
      <c r="EG182" s="70" t="e">
        <f aca="false">$EF$7*$J$3*$J$5*$AC182</f>
        <v>#N/A</v>
      </c>
      <c r="EH182" s="70" t="e">
        <f aca="false">$EH$7*$J$2*$J$5*$AB182</f>
        <v>#N/A</v>
      </c>
      <c r="EI182" s="70" t="e">
        <f aca="false">$EH$7*$J$3*$J$5*$AC182</f>
        <v>#N/A</v>
      </c>
      <c r="EJ182" s="70" t="e">
        <f aca="false">$EJ$7*$J$2*$J$5*$AB182</f>
        <v>#N/A</v>
      </c>
      <c r="EK182" s="70" t="e">
        <f aca="false">$EJ$7*$J$3*$J$5*$AC182</f>
        <v>#N/A</v>
      </c>
      <c r="EL182" s="70" t="e">
        <f aca="false">$EL$7*$J$2*$J$5*$AB182</f>
        <v>#N/A</v>
      </c>
      <c r="EM182" s="70" t="e">
        <f aca="false">$EL$7*$J$3*$J$5*$AC182</f>
        <v>#N/A</v>
      </c>
      <c r="EN182" s="131" t="e">
        <f aca="false">SUM(EB182:EC182)</f>
        <v>#N/A</v>
      </c>
      <c r="EO182" s="25" t="e">
        <f aca="false">SUM(EB182:EE182,EJ182:EM182)</f>
        <v>#N/A</v>
      </c>
      <c r="EP182" s="25" t="e">
        <f aca="false">SUM(DZ182:EM182)</f>
        <v>#N/A</v>
      </c>
    </row>
    <row r="183" customFormat="false" ht="11.25" hidden="false" customHeight="false" outlineLevel="0" collapsed="false">
      <c r="A183" s="51" t="e">
        <f aca="false">VLOOKUP($D183,Curves!$A$2:$I$1700,9)</f>
        <v>#N/A</v>
      </c>
      <c r="B183" s="83" t="e">
        <f aca="false">(1+($A183/2))^(-2*($D183-$A$1)/365.25)</f>
        <v>#N/A</v>
      </c>
      <c r="C183" s="83" t="n">
        <f aca="false">D184-D183</f>
        <v>31</v>
      </c>
      <c r="D183" s="374" t="n">
        <v>42217</v>
      </c>
      <c r="E183" s="375" t="e">
        <f aca="false">VLOOKUP($D183,Curves!$A$2:$H$1700,2)*$B183</f>
        <v>#N/A</v>
      </c>
      <c r="F183" s="51" t="e">
        <f aca="false">VLOOKUP($D183,Curves!$A$2:$H$1700,3)*$B183</f>
        <v>#N/A</v>
      </c>
      <c r="G183" s="51" t="e">
        <f aca="false">VLOOKUP($D183,Curves!$A$2:$H$1700,7)*$B183</f>
        <v>#N/A</v>
      </c>
      <c r="H183" s="51" t="e">
        <f aca="false">VLOOKUP($D183,Curves!$A$2:$H$1700,5)*$B183</f>
        <v>#N/A</v>
      </c>
      <c r="I183" s="51" t="e">
        <f aca="false">VLOOKUP($D183,Curves!$A$2:$H$1700,4)*$B183</f>
        <v>#N/A</v>
      </c>
      <c r="J183" s="376" t="e">
        <f aca="false">VLOOKUP($D183,Curves!$A$2:$H$1700,8)*$B183</f>
        <v>#N/A</v>
      </c>
      <c r="K183" s="51" t="e">
        <f aca="false">($E183+$I183)*$J$5+$J$4</f>
        <v>#N/A</v>
      </c>
      <c r="L183" s="377" t="e">
        <f aca="false">VLOOKUP($D183,Curves!$N$2:$T$2600,2)*$B183</f>
        <v>#N/A</v>
      </c>
      <c r="M183" s="241" t="e">
        <f aca="false">VLOOKUP($D183,Curves!$N$2:$T$2600,3)*$B183</f>
        <v>#N/A</v>
      </c>
      <c r="N183" s="378" t="e">
        <f aca="false">IF($K183&lt;$L183,1,0)</f>
        <v>#N/A</v>
      </c>
      <c r="O183" s="379" t="e">
        <f aca="false">IF($K183&lt;$M183,1,0)</f>
        <v>#N/A</v>
      </c>
      <c r="P183" s="375" t="e">
        <f aca="false">($E183+J183)*$J$5+$J$4</f>
        <v>#N/A</v>
      </c>
      <c r="Q183" s="377" t="e">
        <f aca="false">VLOOKUP($D183,Curves!$N$2:$T$2600,4)*$B183</f>
        <v>#N/A</v>
      </c>
      <c r="R183" s="241" t="e">
        <f aca="false">VLOOKUP($D183,Curves!$N$2:$T$2600,5)*$B183</f>
        <v>#N/A</v>
      </c>
      <c r="S183" s="378" t="e">
        <f aca="false">IF($P183&lt;$Q183,1,0)</f>
        <v>#N/A</v>
      </c>
      <c r="T183" s="379" t="e">
        <f aca="false">IF($P183&lt;$R183,1,0)</f>
        <v>#N/A</v>
      </c>
      <c r="U183" s="380" t="e">
        <f aca="false">($E183+G183)*$J$5+$J$4</f>
        <v>#N/A</v>
      </c>
      <c r="V183" s="380" t="e">
        <f aca="false">($E183+H183)*$J$5+$J$4</f>
        <v>#N/A</v>
      </c>
      <c r="W183" s="380" t="e">
        <f aca="false">($E183+I183)*$J$5+$J$4</f>
        <v>#N/A</v>
      </c>
      <c r="X183" s="269" t="e">
        <f aca="false">VLOOKUP($D183,[5]CurveFetch!$D$8:$S$13000,16,0)*$B183</f>
        <v>#N/A</v>
      </c>
      <c r="Y183" s="241" t="e">
        <f aca="false">VLOOKUP($D183,Curves!$N$2:$T$2600,7)*$B183</f>
        <v>#N/A</v>
      </c>
      <c r="Z183" s="381" t="e">
        <f aca="false">IF($U183&lt;$X183,1,0)</f>
        <v>#N/A</v>
      </c>
      <c r="AA183" s="378" t="e">
        <f aca="false">IF($U183&lt;$Y183,1,0)</f>
        <v>#N/A</v>
      </c>
      <c r="AB183" s="378" t="e">
        <f aca="false">IF($V183&lt;$X183,1,0)</f>
        <v>#N/A</v>
      </c>
      <c r="AC183" s="378" t="e">
        <f aca="false">IF($V183&lt;$X183,1,0)</f>
        <v>#N/A</v>
      </c>
      <c r="AD183" s="378" t="e">
        <f aca="false">IF($W183&lt;$X183,1,0)</f>
        <v>#N/A</v>
      </c>
      <c r="AE183" s="379" t="e">
        <f aca="false">IF($W183&lt;$Y183,1,0)</f>
        <v>#N/A</v>
      </c>
      <c r="AF183" s="70" t="e">
        <f aca="false">$AF$7*$J$2*$J$5*$N183</f>
        <v>#N/A</v>
      </c>
      <c r="AG183" s="70" t="e">
        <f aca="false">$AF$7*$J$2*$J$5*$O183</f>
        <v>#N/A</v>
      </c>
      <c r="AH183" s="70" t="e">
        <f aca="false">$AH$7*$J$2*$J$5*$N183</f>
        <v>#N/A</v>
      </c>
      <c r="AI183" s="70" t="e">
        <f aca="false">$AH$7*$J$2*$J$5*$O183</f>
        <v>#N/A</v>
      </c>
      <c r="AJ183" s="70" t="e">
        <f aca="false">$AJ$7*$J$2*$J$5*$N183</f>
        <v>#N/A</v>
      </c>
      <c r="AK183" s="70" t="e">
        <f aca="false">$AJ$7*$J$2*$J$5*$O183</f>
        <v>#N/A</v>
      </c>
      <c r="AL183" s="70" t="e">
        <f aca="false">$AL$7*$J$2*$J$5*$N183</f>
        <v>#N/A</v>
      </c>
      <c r="AM183" s="70" t="e">
        <f aca="false">$AL$7*$J$3*$J$5*$O183</f>
        <v>#N/A</v>
      </c>
      <c r="AN183" s="70" t="e">
        <f aca="false">$AN$7*$J$2*$J$5*$N183</f>
        <v>#N/A</v>
      </c>
      <c r="AO183" s="70" t="e">
        <f aca="false">$AN$7*$J$3*$J$5*$O183</f>
        <v>#N/A</v>
      </c>
      <c r="AP183" s="70" t="e">
        <f aca="false">$AP$7*$J$2*$J$5*$N183</f>
        <v>#N/A</v>
      </c>
      <c r="AQ183" s="70" t="e">
        <f aca="false">$AN$7*$J$3*$J$5*$O183</f>
        <v>#N/A</v>
      </c>
      <c r="AR183" s="70" t="e">
        <f aca="false">$AR$7*$J$2*$J$5*$N183</f>
        <v>#N/A</v>
      </c>
      <c r="AS183" s="70" t="e">
        <f aca="false">$AR$7*$J$3*$J$5*$O183</f>
        <v>#N/A</v>
      </c>
      <c r="AT183" s="70" t="e">
        <f aca="false">$AT$7*$J$2*$J$5*$N183</f>
        <v>#N/A</v>
      </c>
      <c r="AU183" s="70" t="e">
        <f aca="false">$AT$7*$J$3*$J$5*$O183</f>
        <v>#N/A</v>
      </c>
      <c r="AV183" s="131" t="e">
        <f aca="false">SUM(AF183:AG183,AL183:AM183,AP183:AQ183)</f>
        <v>#N/A</v>
      </c>
      <c r="AW183" s="158" t="e">
        <f aca="false">SUM(AF183:AM183,AP183:AU183)</f>
        <v>#N/A</v>
      </c>
      <c r="AX183" s="131" t="e">
        <f aca="false">SUM(AF183:AU183)</f>
        <v>#N/A</v>
      </c>
      <c r="AY183" s="70" t="e">
        <f aca="false">$AY$7*$J$2*$J$5*$S183</f>
        <v>#N/A</v>
      </c>
      <c r="AZ183" s="70" t="e">
        <f aca="false">$AY$7*$J$3*$J$5*$T183</f>
        <v>#N/A</v>
      </c>
      <c r="BA183" s="70" t="e">
        <f aca="false">$BA$7*$J$2*$J$5*$S183</f>
        <v>#N/A</v>
      </c>
      <c r="BB183" s="70" t="e">
        <f aca="false">$BA$7*$J$3*$J$5*$T183</f>
        <v>#N/A</v>
      </c>
      <c r="BC183" s="70" t="e">
        <f aca="false">$BC$7*$J$2*$J$5*$S183</f>
        <v>#N/A</v>
      </c>
      <c r="BD183" s="70" t="e">
        <f aca="false">$BC$7*$J$3*$J$5*$T183</f>
        <v>#N/A</v>
      </c>
      <c r="BE183" s="70" t="e">
        <f aca="false">$BE$7*$J$2*$J$5*$S183</f>
        <v>#N/A</v>
      </c>
      <c r="BF183" s="70" t="e">
        <f aca="false">$BE$7*$J$3*$J$5*$T183</f>
        <v>#N/A</v>
      </c>
      <c r="BG183" s="70" t="e">
        <f aca="false">$BG$7*$J$2*$J$5*$S183</f>
        <v>#N/A</v>
      </c>
      <c r="BH183" s="70" t="e">
        <f aca="false">$BG$7*$J$3*$J$5*$T183</f>
        <v>#N/A</v>
      </c>
      <c r="BI183" s="70" t="e">
        <f aca="false">$BI$7*$J$2*$J$5*$S183</f>
        <v>#N/A</v>
      </c>
      <c r="BJ183" s="70" t="e">
        <f aca="false">$BI$7*$J$3*$J$5*$T183</f>
        <v>#N/A</v>
      </c>
      <c r="BK183" s="70" t="e">
        <f aca="false">$BK$7*$J$2*$J$5*$S183</f>
        <v>#N/A</v>
      </c>
      <c r="BL183" s="70" t="e">
        <f aca="false">$BK$7*$J$3*$J$5*$T183</f>
        <v>#N/A</v>
      </c>
      <c r="BM183" s="70" t="e">
        <f aca="false">$BM$7*$J$2*$J$5*$S183</f>
        <v>#N/A</v>
      </c>
      <c r="BN183" s="70" t="e">
        <f aca="false">$BM$7*$J$3*$J$5*$T183</f>
        <v>#N/A</v>
      </c>
      <c r="BO183" s="70" t="e">
        <f aca="false">$BO$7*$J$2*$J$5*$S183</f>
        <v>#N/A</v>
      </c>
      <c r="BP183" s="70" t="e">
        <f aca="false">$BO$7*$J$3*$J$5*$T183</f>
        <v>#N/A</v>
      </c>
      <c r="BQ183" s="70" t="e">
        <f aca="false">$BQ$7*$J$2*$J$5*$S183</f>
        <v>#N/A</v>
      </c>
      <c r="BR183" s="70" t="e">
        <f aca="false">$BQ$7*$J$3*$J$5*$T183</f>
        <v>#N/A</v>
      </c>
      <c r="BS183" s="70" t="e">
        <f aca="false">$BS$7*$J$2*$J$5*$S183</f>
        <v>#N/A</v>
      </c>
      <c r="BT183" s="70" t="e">
        <f aca="false">$BS$7*$J$3*$J$5*$T183</f>
        <v>#N/A</v>
      </c>
      <c r="BU183" s="70" t="e">
        <f aca="false">$BU$7*$J$2*$J$5*$S183</f>
        <v>#N/A</v>
      </c>
      <c r="BV183" s="70" t="e">
        <f aca="false">$BU$7*$J$3*$J$5*$T183</f>
        <v>#N/A</v>
      </c>
      <c r="BW183" s="382" t="e">
        <f aca="false">SUM(AY183:BF183,BI183:BL183)</f>
        <v>#N/A</v>
      </c>
      <c r="BX183" s="383" t="e">
        <f aca="false">SUM(AY183:BF183,BI183:BL183,BS183:BV183)</f>
        <v>#N/A</v>
      </c>
      <c r="BY183" s="25" t="e">
        <f aca="false">SUM(AY183:BV183)</f>
        <v>#N/A</v>
      </c>
      <c r="BZ183" s="70" t="e">
        <f aca="false">$BZ$7*$J$2*$J$5*$N183</f>
        <v>#N/A</v>
      </c>
      <c r="CA183" s="70" t="e">
        <f aca="false">$BZ$7*$J$3*$J$5*$O183</f>
        <v>#N/A</v>
      </c>
      <c r="CB183" s="70" t="e">
        <f aca="false">$CB$7*$J$2*$J$5*$N183</f>
        <v>#N/A</v>
      </c>
      <c r="CC183" s="70" t="e">
        <f aca="false">$CB$7*$J$3*$J$5*$O183</f>
        <v>#N/A</v>
      </c>
      <c r="CD183" s="70" t="e">
        <f aca="false">$CD$7*$J$2*$J$5*$N183</f>
        <v>#N/A</v>
      </c>
      <c r="CE183" s="70" t="e">
        <f aca="false">$CD$7*$J$3*$J$5*$O183</f>
        <v>#N/A</v>
      </c>
      <c r="CF183" s="131" t="e">
        <f aca="false">SUM(BZ183:CA183)</f>
        <v>#N/A</v>
      </c>
      <c r="CG183" s="383" t="e">
        <f aca="false">SUM(BZ183:CC183)</f>
        <v>#N/A</v>
      </c>
      <c r="CH183" s="131" t="e">
        <f aca="false">SUM(BZ183:CE183)</f>
        <v>#N/A</v>
      </c>
      <c r="CI183" s="70" t="e">
        <f aca="false">$CI$7*$J$2*$J$5*$AB183</f>
        <v>#N/A</v>
      </c>
      <c r="CJ183" s="70" t="e">
        <f aca="false">$CI$7*$J$3*$J$5*$AC183</f>
        <v>#N/A</v>
      </c>
      <c r="CK183" s="70" t="e">
        <f aca="false">$CK$7*$J$2*$J$5*$AB183</f>
        <v>#N/A</v>
      </c>
      <c r="CL183" s="70" t="e">
        <f aca="false">$CK$7*$J$3*$J$5*$AC183</f>
        <v>#N/A</v>
      </c>
      <c r="CM183" s="70" t="e">
        <f aca="false">$CM$7*$J$2*$J$5*$AB183</f>
        <v>#N/A</v>
      </c>
      <c r="CN183" s="70" t="e">
        <f aca="false">$CM$7*$J$3*$J$5*$AC183</f>
        <v>#N/A</v>
      </c>
      <c r="CO183" s="70" t="e">
        <f aca="false">$CO$7*$J$2*$J$5*$AB183</f>
        <v>#N/A</v>
      </c>
      <c r="CP183" s="70" t="e">
        <f aca="false">$CO$7*$J$3*$J$5*$AC183</f>
        <v>#N/A</v>
      </c>
      <c r="CQ183" s="70" t="e">
        <f aca="false">$CQ$7*$J$2*$J$5*$AB183</f>
        <v>#N/A</v>
      </c>
      <c r="CR183" s="70" t="e">
        <f aca="false">$CQ$7*$J$3*$J$5*$AC183</f>
        <v>#N/A</v>
      </c>
      <c r="CS183" s="70" t="e">
        <f aca="false">$CS$7*$J$2*$J$5*$AB183</f>
        <v>#N/A</v>
      </c>
      <c r="CT183" s="70" t="e">
        <f aca="false">$CS$7*$J$3*$J$5*$AC183</f>
        <v>#N/A</v>
      </c>
      <c r="CU183" s="70" t="e">
        <f aca="false">$CU$7*$J$2*$J$5*$AB183</f>
        <v>#N/A</v>
      </c>
      <c r="CV183" s="70" t="e">
        <f aca="false">$CU$7*$J$3*$J$5*$AC183</f>
        <v>#N/A</v>
      </c>
      <c r="CW183" s="70" t="e">
        <f aca="false">$CW$7*$J$2*$J$5*$AB183</f>
        <v>#N/A</v>
      </c>
      <c r="CX183" s="70" t="e">
        <f aca="false">$CW$7*$J$3*$J$5*$AC183</f>
        <v>#N/A</v>
      </c>
      <c r="CY183" s="70" t="e">
        <f aca="false">$CY$7*$J$2*$J$5*$AB183</f>
        <v>#N/A</v>
      </c>
      <c r="CZ183" s="70" t="e">
        <f aca="false">$CY$7*$J$3*$J$5*$AC183</f>
        <v>#N/A</v>
      </c>
      <c r="DA183" s="70" t="e">
        <f aca="false">$DA$7*$J$2*$J$5*$AB183</f>
        <v>#N/A</v>
      </c>
      <c r="DB183" s="70" t="e">
        <f aca="false">$DA$7*$J$3*$J$5*$AC183</f>
        <v>#N/A</v>
      </c>
      <c r="DC183" s="70"/>
      <c r="DD183" s="70"/>
      <c r="DE183" s="70" t="e">
        <f aca="false">$DF$7*$J$2*$J$5*$AB183</f>
        <v>#N/A</v>
      </c>
      <c r="DF183" s="70" t="e">
        <f aca="false">$DF$7*$J$3*$J$5*$AC183</f>
        <v>#N/A</v>
      </c>
      <c r="DG183" s="70" t="e">
        <f aca="false">$DG$7*$J$2*$J$5*$AB183</f>
        <v>#N/A</v>
      </c>
      <c r="DH183" s="70" t="e">
        <f aca="false">$DG$7*$J$3*$J$5*$AC183</f>
        <v>#N/A</v>
      </c>
      <c r="DI183" s="70" t="e">
        <f aca="false">$DI$7*$J$2*$J$5*$AB183</f>
        <v>#N/A</v>
      </c>
      <c r="DJ183" s="70" t="e">
        <f aca="false">$DI$7*$J$3*$J$5*$AC183</f>
        <v>#N/A</v>
      </c>
      <c r="DK183" s="70" t="e">
        <f aca="false">$DK$7*$J$2*$J$5*$AB183</f>
        <v>#N/A</v>
      </c>
      <c r="DL183" s="70" t="e">
        <f aca="false">$DK$7*$J$3*$J$5*$AC183</f>
        <v>#N/A</v>
      </c>
      <c r="DM183" s="70" t="e">
        <f aca="false">$DM$7*$J$2*$J$5*$AB183</f>
        <v>#N/A</v>
      </c>
      <c r="DN183" s="70" t="e">
        <f aca="false">$DM$7*$J$3*$J$5*$AC183</f>
        <v>#N/A</v>
      </c>
      <c r="DO183" s="70" t="e">
        <f aca="false">$DO$7*$J$2*$J$5*$AB183</f>
        <v>#N/A</v>
      </c>
      <c r="DP183" s="70" t="e">
        <f aca="false">$DO$7*$J$3*$J$5*$AC183</f>
        <v>#N/A</v>
      </c>
      <c r="DQ183" s="70" t="e">
        <f aca="false">$DQ$7*$J$2*$J$5*$AB183</f>
        <v>#N/A</v>
      </c>
      <c r="DR183" s="70" t="e">
        <f aca="false">$DQ$7*$J$3*$J$5*$AC183</f>
        <v>#N/A</v>
      </c>
      <c r="DS183" s="131" t="e">
        <f aca="false">SUM(CI183:CR183,CW183:CX183,DG183:DH183)</f>
        <v>#N/A</v>
      </c>
      <c r="DT183" s="25" t="e">
        <f aca="false">SUM(CI183:CZ183,DC183:DL183)</f>
        <v>#N/A</v>
      </c>
      <c r="DU183" s="131" t="e">
        <f aca="false">SUM(CI183:DR183)</f>
        <v>#N/A</v>
      </c>
      <c r="DZ183" s="70" t="e">
        <f aca="false">$DZ$7*$J$2*$J$5*$AB183</f>
        <v>#N/A</v>
      </c>
      <c r="EA183" s="70" t="e">
        <f aca="false">$DZ$7*$J$3*$J$5*$AC183</f>
        <v>#N/A</v>
      </c>
      <c r="EB183" s="70" t="e">
        <f aca="false">$EB$7*$J$2*$J$5*$AB183</f>
        <v>#N/A</v>
      </c>
      <c r="EC183" s="70" t="e">
        <f aca="false">$EB$7*$J$3*$J$5*$AC183</f>
        <v>#N/A</v>
      </c>
      <c r="ED183" s="70" t="e">
        <f aca="false">$ED$7*$J$2*$J$5*$AB183</f>
        <v>#N/A</v>
      </c>
      <c r="EE183" s="70" t="e">
        <f aca="false">$ED$7*$J$3*$J$5*$AC183</f>
        <v>#N/A</v>
      </c>
      <c r="EF183" s="70" t="e">
        <f aca="false">$EF$7*$J$2*$J$5*$AB183</f>
        <v>#N/A</v>
      </c>
      <c r="EG183" s="70" t="e">
        <f aca="false">$EF$7*$J$3*$J$5*$AC183</f>
        <v>#N/A</v>
      </c>
      <c r="EH183" s="70" t="e">
        <f aca="false">$EH$7*$J$2*$J$5*$AB183</f>
        <v>#N/A</v>
      </c>
      <c r="EI183" s="70" t="e">
        <f aca="false">$EH$7*$J$3*$J$5*$AC183</f>
        <v>#N/A</v>
      </c>
      <c r="EJ183" s="70" t="e">
        <f aca="false">$EJ$7*$J$2*$J$5*$AB183</f>
        <v>#N/A</v>
      </c>
      <c r="EK183" s="70" t="e">
        <f aca="false">$EJ$7*$J$3*$J$5*$AC183</f>
        <v>#N/A</v>
      </c>
      <c r="EL183" s="70" t="e">
        <f aca="false">$EL$7*$J$2*$J$5*$AB183</f>
        <v>#N/A</v>
      </c>
      <c r="EM183" s="70" t="e">
        <f aca="false">$EL$7*$J$3*$J$5*$AC183</f>
        <v>#N/A</v>
      </c>
      <c r="EN183" s="131" t="e">
        <f aca="false">SUM(EB183:EC183)</f>
        <v>#N/A</v>
      </c>
      <c r="EO183" s="25" t="e">
        <f aca="false">SUM(EB183:EE183,EJ183:EM183)</f>
        <v>#N/A</v>
      </c>
      <c r="EP183" s="25" t="e">
        <f aca="false">SUM(DZ183:EM183)</f>
        <v>#N/A</v>
      </c>
    </row>
    <row r="184" customFormat="false" ht="11.25" hidden="false" customHeight="false" outlineLevel="0" collapsed="false">
      <c r="A184" s="51" t="e">
        <f aca="false">VLOOKUP($D184,Curves!$A$2:$I$1700,9)</f>
        <v>#N/A</v>
      </c>
      <c r="B184" s="83" t="e">
        <f aca="false">(1+($A184/2))^(-2*($D184-$A$1)/365.25)</f>
        <v>#N/A</v>
      </c>
      <c r="C184" s="83" t="n">
        <f aca="false">D185-D184</f>
        <v>30</v>
      </c>
      <c r="D184" s="374" t="n">
        <v>42248</v>
      </c>
      <c r="E184" s="375" t="e">
        <f aca="false">VLOOKUP($D184,Curves!$A$2:$H$1700,2)*$B184</f>
        <v>#N/A</v>
      </c>
      <c r="F184" s="51" t="e">
        <f aca="false">VLOOKUP($D184,Curves!$A$2:$H$1700,3)*$B184</f>
        <v>#N/A</v>
      </c>
      <c r="G184" s="51" t="e">
        <f aca="false">VLOOKUP($D184,Curves!$A$2:$H$1700,7)*$B184</f>
        <v>#N/A</v>
      </c>
      <c r="H184" s="51" t="e">
        <f aca="false">VLOOKUP($D184,Curves!$A$2:$H$1700,5)*$B184</f>
        <v>#N/A</v>
      </c>
      <c r="I184" s="51" t="e">
        <f aca="false">VLOOKUP($D184,Curves!$A$2:$H$1700,4)*$B184</f>
        <v>#N/A</v>
      </c>
      <c r="J184" s="376" t="e">
        <f aca="false">VLOOKUP($D184,Curves!$A$2:$H$1700,8)*$B184</f>
        <v>#N/A</v>
      </c>
      <c r="K184" s="51" t="e">
        <f aca="false">($E184+$I184)*$J$5+$J$4</f>
        <v>#N/A</v>
      </c>
      <c r="L184" s="377" t="e">
        <f aca="false">VLOOKUP($D184,Curves!$N$2:$T$2600,2)*$B184</f>
        <v>#N/A</v>
      </c>
      <c r="M184" s="241" t="e">
        <f aca="false">VLOOKUP($D184,Curves!$N$2:$T$2600,3)*$B184</f>
        <v>#N/A</v>
      </c>
      <c r="N184" s="378" t="e">
        <f aca="false">IF($K184&lt;$L184,1,0)</f>
        <v>#N/A</v>
      </c>
      <c r="O184" s="379" t="e">
        <f aca="false">IF($K184&lt;$M184,1,0)</f>
        <v>#N/A</v>
      </c>
      <c r="P184" s="375" t="e">
        <f aca="false">($E184+J184)*$J$5+$J$4</f>
        <v>#N/A</v>
      </c>
      <c r="Q184" s="377" t="e">
        <f aca="false">VLOOKUP($D184,Curves!$N$2:$T$2600,4)*$B184</f>
        <v>#N/A</v>
      </c>
      <c r="R184" s="241" t="e">
        <f aca="false">VLOOKUP($D184,Curves!$N$2:$T$2600,5)*$B184</f>
        <v>#N/A</v>
      </c>
      <c r="S184" s="378" t="e">
        <f aca="false">IF($P184&lt;$Q184,1,0)</f>
        <v>#N/A</v>
      </c>
      <c r="T184" s="379" t="e">
        <f aca="false">IF($P184&lt;$R184,1,0)</f>
        <v>#N/A</v>
      </c>
      <c r="U184" s="380" t="e">
        <f aca="false">($E184+G184)*$J$5+$J$4</f>
        <v>#N/A</v>
      </c>
      <c r="V184" s="380" t="e">
        <f aca="false">($E184+H184)*$J$5+$J$4</f>
        <v>#N/A</v>
      </c>
      <c r="W184" s="380" t="e">
        <f aca="false">($E184+I184)*$J$5+$J$4</f>
        <v>#N/A</v>
      </c>
      <c r="X184" s="269" t="e">
        <f aca="false">VLOOKUP($D184,[5]CurveFetch!$D$8:$S$13000,16,0)*$B184</f>
        <v>#N/A</v>
      </c>
      <c r="Y184" s="241" t="e">
        <f aca="false">VLOOKUP($D184,Curves!$N$2:$T$2600,7)*$B184</f>
        <v>#N/A</v>
      </c>
      <c r="Z184" s="381" t="e">
        <f aca="false">IF($U184&lt;$X184,1,0)</f>
        <v>#N/A</v>
      </c>
      <c r="AA184" s="378" t="e">
        <f aca="false">IF($U184&lt;$Y184,1,0)</f>
        <v>#N/A</v>
      </c>
      <c r="AB184" s="378" t="e">
        <f aca="false">IF($V184&lt;$X184,1,0)</f>
        <v>#N/A</v>
      </c>
      <c r="AC184" s="378" t="e">
        <f aca="false">IF($V184&lt;$X184,1,0)</f>
        <v>#N/A</v>
      </c>
      <c r="AD184" s="378" t="e">
        <f aca="false">IF($W184&lt;$X184,1,0)</f>
        <v>#N/A</v>
      </c>
      <c r="AE184" s="379" t="e">
        <f aca="false">IF($W184&lt;$Y184,1,0)</f>
        <v>#N/A</v>
      </c>
      <c r="AF184" s="70" t="e">
        <f aca="false">$AF$7*$J$2*$J$5*$N184</f>
        <v>#N/A</v>
      </c>
      <c r="AG184" s="70" t="e">
        <f aca="false">$AF$7*$J$2*$J$5*$O184</f>
        <v>#N/A</v>
      </c>
      <c r="AH184" s="70" t="e">
        <f aca="false">$AH$7*$J$2*$J$5*$N184</f>
        <v>#N/A</v>
      </c>
      <c r="AI184" s="70" t="e">
        <f aca="false">$AH$7*$J$2*$J$5*$O184</f>
        <v>#N/A</v>
      </c>
      <c r="AJ184" s="70" t="e">
        <f aca="false">$AJ$7*$J$2*$J$5*$N184</f>
        <v>#N/A</v>
      </c>
      <c r="AK184" s="70" t="e">
        <f aca="false">$AJ$7*$J$2*$J$5*$O184</f>
        <v>#N/A</v>
      </c>
      <c r="AL184" s="70" t="e">
        <f aca="false">$AL$7*$J$2*$J$5*$N184</f>
        <v>#N/A</v>
      </c>
      <c r="AM184" s="70" t="e">
        <f aca="false">$AL$7*$J$3*$J$5*$O184</f>
        <v>#N/A</v>
      </c>
      <c r="AN184" s="70" t="e">
        <f aca="false">$AN$7*$J$2*$J$5*$N184</f>
        <v>#N/A</v>
      </c>
      <c r="AO184" s="70" t="e">
        <f aca="false">$AN$7*$J$3*$J$5*$O184</f>
        <v>#N/A</v>
      </c>
      <c r="AP184" s="70" t="e">
        <f aca="false">$AP$7*$J$2*$J$5*$N184</f>
        <v>#N/A</v>
      </c>
      <c r="AQ184" s="70" t="e">
        <f aca="false">$AN$7*$J$3*$J$5*$O184</f>
        <v>#N/A</v>
      </c>
      <c r="AR184" s="70" t="e">
        <f aca="false">$AR$7*$J$2*$J$5*$N184</f>
        <v>#N/A</v>
      </c>
      <c r="AS184" s="70" t="e">
        <f aca="false">$AR$7*$J$3*$J$5*$O184</f>
        <v>#N/A</v>
      </c>
      <c r="AT184" s="70" t="e">
        <f aca="false">$AT$7*$J$2*$J$5*$N184</f>
        <v>#N/A</v>
      </c>
      <c r="AU184" s="70" t="e">
        <f aca="false">$AT$7*$J$3*$J$5*$O184</f>
        <v>#N/A</v>
      </c>
      <c r="AV184" s="131" t="e">
        <f aca="false">SUM(AF184:AG184,AL184:AM184,AP184:AQ184)</f>
        <v>#N/A</v>
      </c>
      <c r="AW184" s="158" t="e">
        <f aca="false">SUM(AF184:AM184,AP184:AU184)</f>
        <v>#N/A</v>
      </c>
      <c r="AX184" s="131" t="e">
        <f aca="false">SUM(AF184:AU184)</f>
        <v>#N/A</v>
      </c>
      <c r="AY184" s="70" t="e">
        <f aca="false">$AY$7*$J$2*$J$5*$S184</f>
        <v>#N/A</v>
      </c>
      <c r="AZ184" s="70" t="e">
        <f aca="false">$AY$7*$J$3*$J$5*$T184</f>
        <v>#N/A</v>
      </c>
      <c r="BA184" s="70" t="e">
        <f aca="false">$BA$7*$J$2*$J$5*$S184</f>
        <v>#N/A</v>
      </c>
      <c r="BB184" s="70" t="e">
        <f aca="false">$BA$7*$J$3*$J$5*$T184</f>
        <v>#N/A</v>
      </c>
      <c r="BC184" s="70" t="e">
        <f aca="false">$BC$7*$J$2*$J$5*$S184</f>
        <v>#N/A</v>
      </c>
      <c r="BD184" s="70" t="e">
        <f aca="false">$BC$7*$J$3*$J$5*$T184</f>
        <v>#N/A</v>
      </c>
      <c r="BE184" s="70" t="e">
        <f aca="false">$BE$7*$J$2*$J$5*$S184</f>
        <v>#N/A</v>
      </c>
      <c r="BF184" s="70" t="e">
        <f aca="false">$BE$7*$J$3*$J$5*$T184</f>
        <v>#N/A</v>
      </c>
      <c r="BG184" s="70" t="e">
        <f aca="false">$BG$7*$J$2*$J$5*$S184</f>
        <v>#N/A</v>
      </c>
      <c r="BH184" s="70" t="e">
        <f aca="false">$BG$7*$J$3*$J$5*$T184</f>
        <v>#N/A</v>
      </c>
      <c r="BI184" s="70" t="e">
        <f aca="false">$BI$7*$J$2*$J$5*$S184</f>
        <v>#N/A</v>
      </c>
      <c r="BJ184" s="70" t="e">
        <f aca="false">$BI$7*$J$3*$J$5*$T184</f>
        <v>#N/A</v>
      </c>
      <c r="BK184" s="70" t="e">
        <f aca="false">$BK$7*$J$2*$J$5*$S184</f>
        <v>#N/A</v>
      </c>
      <c r="BL184" s="70" t="e">
        <f aca="false">$BK$7*$J$3*$J$5*$T184</f>
        <v>#N/A</v>
      </c>
      <c r="BM184" s="70" t="e">
        <f aca="false">$BM$7*$J$2*$J$5*$S184</f>
        <v>#N/A</v>
      </c>
      <c r="BN184" s="70" t="e">
        <f aca="false">$BM$7*$J$3*$J$5*$T184</f>
        <v>#N/A</v>
      </c>
      <c r="BO184" s="70" t="e">
        <f aca="false">$BO$7*$J$2*$J$5*$S184</f>
        <v>#N/A</v>
      </c>
      <c r="BP184" s="70" t="e">
        <f aca="false">$BO$7*$J$3*$J$5*$T184</f>
        <v>#N/A</v>
      </c>
      <c r="BQ184" s="70" t="e">
        <f aca="false">$BQ$7*$J$2*$J$5*$S184</f>
        <v>#N/A</v>
      </c>
      <c r="BR184" s="70" t="e">
        <f aca="false">$BQ$7*$J$3*$J$5*$T184</f>
        <v>#N/A</v>
      </c>
      <c r="BS184" s="70" t="e">
        <f aca="false">$BS$7*$J$2*$J$5*$S184</f>
        <v>#N/A</v>
      </c>
      <c r="BT184" s="70" t="e">
        <f aca="false">$BS$7*$J$3*$J$5*$T184</f>
        <v>#N/A</v>
      </c>
      <c r="BU184" s="70" t="e">
        <f aca="false">$BU$7*$J$2*$J$5*$S184</f>
        <v>#N/A</v>
      </c>
      <c r="BV184" s="70" t="e">
        <f aca="false">$BU$7*$J$3*$J$5*$T184</f>
        <v>#N/A</v>
      </c>
      <c r="BW184" s="382" t="e">
        <f aca="false">SUM(AY184:BF184,BI184:BL184)</f>
        <v>#N/A</v>
      </c>
      <c r="BX184" s="383" t="e">
        <f aca="false">SUM(AY184:BF184,BI184:BL184,BS184:BV184)</f>
        <v>#N/A</v>
      </c>
      <c r="BY184" s="25" t="e">
        <f aca="false">SUM(AY184:BV184)</f>
        <v>#N/A</v>
      </c>
      <c r="BZ184" s="70" t="e">
        <f aca="false">$BZ$7*$J$2*$J$5*$N184</f>
        <v>#N/A</v>
      </c>
      <c r="CA184" s="70" t="e">
        <f aca="false">$BZ$7*$J$3*$J$5*$O184</f>
        <v>#N/A</v>
      </c>
      <c r="CB184" s="70" t="e">
        <f aca="false">$CB$7*$J$2*$J$5*$N184</f>
        <v>#N/A</v>
      </c>
      <c r="CC184" s="70" t="e">
        <f aca="false">$CB$7*$J$3*$J$5*$O184</f>
        <v>#N/A</v>
      </c>
      <c r="CD184" s="70" t="e">
        <f aca="false">$CD$7*$J$2*$J$5*$N184</f>
        <v>#N/A</v>
      </c>
      <c r="CE184" s="70" t="e">
        <f aca="false">$CD$7*$J$3*$J$5*$O184</f>
        <v>#N/A</v>
      </c>
      <c r="CF184" s="131" t="e">
        <f aca="false">SUM(BZ184:CA184)</f>
        <v>#N/A</v>
      </c>
      <c r="CG184" s="383" t="e">
        <f aca="false">SUM(BZ184:CC184)</f>
        <v>#N/A</v>
      </c>
      <c r="CH184" s="131" t="e">
        <f aca="false">SUM(BZ184:CE184)</f>
        <v>#N/A</v>
      </c>
      <c r="CI184" s="70" t="e">
        <f aca="false">$CI$7*$J$2*$J$5*$AB184</f>
        <v>#N/A</v>
      </c>
      <c r="CJ184" s="70" t="e">
        <f aca="false">$CI$7*$J$3*$J$5*$AC184</f>
        <v>#N/A</v>
      </c>
      <c r="CK184" s="70" t="e">
        <f aca="false">$CK$7*$J$2*$J$5*$AB184</f>
        <v>#N/A</v>
      </c>
      <c r="CL184" s="70" t="e">
        <f aca="false">$CK$7*$J$3*$J$5*$AC184</f>
        <v>#N/A</v>
      </c>
      <c r="CM184" s="70" t="e">
        <f aca="false">$CM$7*$J$2*$J$5*$AB184</f>
        <v>#N/A</v>
      </c>
      <c r="CN184" s="70" t="e">
        <f aca="false">$CM$7*$J$3*$J$5*$AC184</f>
        <v>#N/A</v>
      </c>
      <c r="CO184" s="70" t="e">
        <f aca="false">$CO$7*$J$2*$J$5*$AB184</f>
        <v>#N/A</v>
      </c>
      <c r="CP184" s="70" t="e">
        <f aca="false">$CO$7*$J$3*$J$5*$AC184</f>
        <v>#N/A</v>
      </c>
      <c r="CQ184" s="70" t="e">
        <f aca="false">$CQ$7*$J$2*$J$5*$AB184</f>
        <v>#N/A</v>
      </c>
      <c r="CR184" s="70" t="e">
        <f aca="false">$CQ$7*$J$3*$J$5*$AC184</f>
        <v>#N/A</v>
      </c>
      <c r="CS184" s="70" t="e">
        <f aca="false">$CS$7*$J$2*$J$5*$AB184</f>
        <v>#N/A</v>
      </c>
      <c r="CT184" s="70" t="e">
        <f aca="false">$CS$7*$J$3*$J$5*$AC184</f>
        <v>#N/A</v>
      </c>
      <c r="CU184" s="70" t="e">
        <f aca="false">$CU$7*$J$2*$J$5*$AB184</f>
        <v>#N/A</v>
      </c>
      <c r="CV184" s="70" t="e">
        <f aca="false">$CU$7*$J$3*$J$5*$AC184</f>
        <v>#N/A</v>
      </c>
      <c r="CW184" s="70" t="e">
        <f aca="false">$CW$7*$J$2*$J$5*$AB184</f>
        <v>#N/A</v>
      </c>
      <c r="CX184" s="70" t="e">
        <f aca="false">$CW$7*$J$3*$J$5*$AC184</f>
        <v>#N/A</v>
      </c>
      <c r="CY184" s="70" t="e">
        <f aca="false">$CY$7*$J$2*$J$5*$AB184</f>
        <v>#N/A</v>
      </c>
      <c r="CZ184" s="70" t="e">
        <f aca="false">$CY$7*$J$3*$J$5*$AC184</f>
        <v>#N/A</v>
      </c>
      <c r="DA184" s="70" t="e">
        <f aca="false">$DA$7*$J$2*$J$5*$AB184</f>
        <v>#N/A</v>
      </c>
      <c r="DB184" s="70" t="e">
        <f aca="false">$DA$7*$J$3*$J$5*$AC184</f>
        <v>#N/A</v>
      </c>
      <c r="DC184" s="70"/>
      <c r="DD184" s="70"/>
      <c r="DE184" s="70" t="e">
        <f aca="false">$DF$7*$J$2*$J$5*$AB184</f>
        <v>#N/A</v>
      </c>
      <c r="DF184" s="70" t="e">
        <f aca="false">$DF$7*$J$3*$J$5*$AC184</f>
        <v>#N/A</v>
      </c>
      <c r="DG184" s="70" t="e">
        <f aca="false">$DG$7*$J$2*$J$5*$AB184</f>
        <v>#N/A</v>
      </c>
      <c r="DH184" s="70" t="e">
        <f aca="false">$DG$7*$J$3*$J$5*$AC184</f>
        <v>#N/A</v>
      </c>
      <c r="DI184" s="70" t="e">
        <f aca="false">$DI$7*$J$2*$J$5*$AB184</f>
        <v>#N/A</v>
      </c>
      <c r="DJ184" s="70" t="e">
        <f aca="false">$DI$7*$J$3*$J$5*$AC184</f>
        <v>#N/A</v>
      </c>
      <c r="DK184" s="70" t="e">
        <f aca="false">$DK$7*$J$2*$J$5*$AB184</f>
        <v>#N/A</v>
      </c>
      <c r="DL184" s="70" t="e">
        <f aca="false">$DK$7*$J$3*$J$5*$AC184</f>
        <v>#N/A</v>
      </c>
      <c r="DM184" s="70" t="e">
        <f aca="false">$DM$7*$J$2*$J$5*$AB184</f>
        <v>#N/A</v>
      </c>
      <c r="DN184" s="70" t="e">
        <f aca="false">$DM$7*$J$3*$J$5*$AC184</f>
        <v>#N/A</v>
      </c>
      <c r="DO184" s="70" t="e">
        <f aca="false">$DO$7*$J$2*$J$5*$AB184</f>
        <v>#N/A</v>
      </c>
      <c r="DP184" s="70" t="e">
        <f aca="false">$DO$7*$J$3*$J$5*$AC184</f>
        <v>#N/A</v>
      </c>
      <c r="DQ184" s="70" t="e">
        <f aca="false">$DQ$7*$J$2*$J$5*$AB184</f>
        <v>#N/A</v>
      </c>
      <c r="DR184" s="70" t="e">
        <f aca="false">$DQ$7*$J$3*$J$5*$AC184</f>
        <v>#N/A</v>
      </c>
      <c r="DS184" s="131" t="e">
        <f aca="false">SUM(CI184:CR184,CW184:CX184,DG184:DH184)</f>
        <v>#N/A</v>
      </c>
      <c r="DT184" s="25" t="e">
        <f aca="false">SUM(CI184:CZ184,DC184:DL184)</f>
        <v>#N/A</v>
      </c>
      <c r="DU184" s="131" t="e">
        <f aca="false">SUM(CI184:DR184)</f>
        <v>#N/A</v>
      </c>
      <c r="DZ184" s="70" t="e">
        <f aca="false">$DZ$7*$J$2*$J$5*$AB184</f>
        <v>#N/A</v>
      </c>
      <c r="EA184" s="70" t="e">
        <f aca="false">$DZ$7*$J$3*$J$5*$AC184</f>
        <v>#N/A</v>
      </c>
      <c r="EB184" s="70" t="e">
        <f aca="false">$EB$7*$J$2*$J$5*$AB184</f>
        <v>#N/A</v>
      </c>
      <c r="EC184" s="70" t="e">
        <f aca="false">$EB$7*$J$3*$J$5*$AC184</f>
        <v>#N/A</v>
      </c>
      <c r="ED184" s="70" t="e">
        <f aca="false">$ED$7*$J$2*$J$5*$AB184</f>
        <v>#N/A</v>
      </c>
      <c r="EE184" s="70" t="e">
        <f aca="false">$ED$7*$J$3*$J$5*$AC184</f>
        <v>#N/A</v>
      </c>
      <c r="EF184" s="70" t="e">
        <f aca="false">$EF$7*$J$2*$J$5*$AB184</f>
        <v>#N/A</v>
      </c>
      <c r="EG184" s="70" t="e">
        <f aca="false">$EF$7*$J$3*$J$5*$AC184</f>
        <v>#N/A</v>
      </c>
      <c r="EH184" s="70" t="e">
        <f aca="false">$EH$7*$J$2*$J$5*$AB184</f>
        <v>#N/A</v>
      </c>
      <c r="EI184" s="70" t="e">
        <f aca="false">$EH$7*$J$3*$J$5*$AC184</f>
        <v>#N/A</v>
      </c>
      <c r="EJ184" s="70" t="e">
        <f aca="false">$EJ$7*$J$2*$J$5*$AB184</f>
        <v>#N/A</v>
      </c>
      <c r="EK184" s="70" t="e">
        <f aca="false">$EJ$7*$J$3*$J$5*$AC184</f>
        <v>#N/A</v>
      </c>
      <c r="EL184" s="70" t="e">
        <f aca="false">$EL$7*$J$2*$J$5*$AB184</f>
        <v>#N/A</v>
      </c>
      <c r="EM184" s="70" t="e">
        <f aca="false">$EL$7*$J$3*$J$5*$AC184</f>
        <v>#N/A</v>
      </c>
      <c r="EN184" s="131" t="e">
        <f aca="false">SUM(EB184:EC184)</f>
        <v>#N/A</v>
      </c>
      <c r="EO184" s="25" t="e">
        <f aca="false">SUM(EB184:EE184,EJ184:EM184)</f>
        <v>#N/A</v>
      </c>
      <c r="EP184" s="25" t="e">
        <f aca="false">SUM(DZ184:EM184)</f>
        <v>#N/A</v>
      </c>
    </row>
    <row r="185" customFormat="false" ht="11.25" hidden="false" customHeight="false" outlineLevel="0" collapsed="false">
      <c r="A185" s="51" t="e">
        <f aca="false">VLOOKUP($D185,Curves!$A$2:$I$1700,9)</f>
        <v>#N/A</v>
      </c>
      <c r="B185" s="83" t="e">
        <f aca="false">(1+($A185/2))^(-2*($D185-$A$1)/365.25)</f>
        <v>#N/A</v>
      </c>
      <c r="C185" s="83" t="n">
        <f aca="false">D186-D185</f>
        <v>31</v>
      </c>
      <c r="D185" s="374" t="n">
        <v>42278</v>
      </c>
      <c r="E185" s="375" t="e">
        <f aca="false">VLOOKUP($D185,Curves!$A$2:$H$1700,2)*$B185</f>
        <v>#N/A</v>
      </c>
      <c r="F185" s="51" t="e">
        <f aca="false">VLOOKUP($D185,Curves!$A$2:$H$1700,3)*$B185</f>
        <v>#N/A</v>
      </c>
      <c r="G185" s="51" t="e">
        <f aca="false">VLOOKUP($D185,Curves!$A$2:$H$1700,7)*$B185</f>
        <v>#N/A</v>
      </c>
      <c r="H185" s="51" t="e">
        <f aca="false">VLOOKUP($D185,Curves!$A$2:$H$1700,5)*$B185</f>
        <v>#N/A</v>
      </c>
      <c r="I185" s="51" t="e">
        <f aca="false">VLOOKUP($D185,Curves!$A$2:$H$1700,4)*$B185</f>
        <v>#N/A</v>
      </c>
      <c r="J185" s="376" t="e">
        <f aca="false">VLOOKUP($D185,Curves!$A$2:$H$1700,8)*$B185</f>
        <v>#N/A</v>
      </c>
      <c r="K185" s="51" t="e">
        <f aca="false">($E185+$I185)*$J$5+$J$4</f>
        <v>#N/A</v>
      </c>
      <c r="L185" s="377" t="e">
        <f aca="false">VLOOKUP($D185,Curves!$N$2:$T$2600,2)*$B185</f>
        <v>#N/A</v>
      </c>
      <c r="M185" s="241" t="e">
        <f aca="false">VLOOKUP($D185,Curves!$N$2:$T$2600,3)*$B185</f>
        <v>#N/A</v>
      </c>
      <c r="N185" s="378" t="e">
        <f aca="false">IF($K185&lt;$L185,1,0)</f>
        <v>#N/A</v>
      </c>
      <c r="O185" s="379" t="e">
        <f aca="false">IF($K185&lt;$M185,1,0)</f>
        <v>#N/A</v>
      </c>
      <c r="P185" s="375" t="e">
        <f aca="false">($E185+J185)*$J$5+$J$4</f>
        <v>#N/A</v>
      </c>
      <c r="Q185" s="377" t="e">
        <f aca="false">VLOOKUP($D185,Curves!$N$2:$T$2600,4)*$B185</f>
        <v>#N/A</v>
      </c>
      <c r="R185" s="241" t="e">
        <f aca="false">VLOOKUP($D185,Curves!$N$2:$T$2600,5)*$B185</f>
        <v>#N/A</v>
      </c>
      <c r="S185" s="378" t="e">
        <f aca="false">IF($P185&lt;$Q185,1,0)</f>
        <v>#N/A</v>
      </c>
      <c r="T185" s="379" t="e">
        <f aca="false">IF($P185&lt;$R185,1,0)</f>
        <v>#N/A</v>
      </c>
      <c r="U185" s="380" t="e">
        <f aca="false">($E185+G185)*$J$5+$J$4</f>
        <v>#N/A</v>
      </c>
      <c r="V185" s="380" t="e">
        <f aca="false">($E185+H185)*$J$5+$J$4</f>
        <v>#N/A</v>
      </c>
      <c r="W185" s="380" t="e">
        <f aca="false">($E185+I185)*$J$5+$J$4</f>
        <v>#N/A</v>
      </c>
      <c r="X185" s="269" t="e">
        <f aca="false">VLOOKUP($D185,[5]CurveFetch!$D$8:$S$13000,16,0)*$B185</f>
        <v>#N/A</v>
      </c>
      <c r="Y185" s="241" t="e">
        <f aca="false">VLOOKUP($D185,Curves!$N$2:$T$2600,7)*$B185</f>
        <v>#N/A</v>
      </c>
      <c r="Z185" s="381" t="e">
        <f aca="false">IF($U185&lt;$X185,1,0)</f>
        <v>#N/A</v>
      </c>
      <c r="AA185" s="378" t="e">
        <f aca="false">IF($U185&lt;$Y185,1,0)</f>
        <v>#N/A</v>
      </c>
      <c r="AB185" s="378" t="e">
        <f aca="false">IF($V185&lt;$X185,1,0)</f>
        <v>#N/A</v>
      </c>
      <c r="AC185" s="378" t="e">
        <f aca="false">IF($V185&lt;$X185,1,0)</f>
        <v>#N/A</v>
      </c>
      <c r="AD185" s="378" t="e">
        <f aca="false">IF($W185&lt;$X185,1,0)</f>
        <v>#N/A</v>
      </c>
      <c r="AE185" s="379" t="e">
        <f aca="false">IF($W185&lt;$Y185,1,0)</f>
        <v>#N/A</v>
      </c>
      <c r="AF185" s="70" t="e">
        <f aca="false">$AF$7*$J$2*$J$5*$N185</f>
        <v>#N/A</v>
      </c>
      <c r="AG185" s="70" t="e">
        <f aca="false">$AF$7*$J$2*$J$5*$O185</f>
        <v>#N/A</v>
      </c>
      <c r="AH185" s="70" t="e">
        <f aca="false">$AH$7*$J$2*$J$5*$N185</f>
        <v>#N/A</v>
      </c>
      <c r="AI185" s="70" t="e">
        <f aca="false">$AH$7*$J$2*$J$5*$O185</f>
        <v>#N/A</v>
      </c>
      <c r="AJ185" s="70" t="e">
        <f aca="false">$AJ$7*$J$2*$J$5*$N185</f>
        <v>#N/A</v>
      </c>
      <c r="AK185" s="70" t="e">
        <f aca="false">$AJ$7*$J$2*$J$5*$O185</f>
        <v>#N/A</v>
      </c>
      <c r="AL185" s="70" t="e">
        <f aca="false">$AL$7*$J$2*$J$5*$N185</f>
        <v>#N/A</v>
      </c>
      <c r="AM185" s="70" t="e">
        <f aca="false">$AL$7*$J$3*$J$5*$O185</f>
        <v>#N/A</v>
      </c>
      <c r="AN185" s="70" t="e">
        <f aca="false">$AN$7*$J$2*$J$5*$N185</f>
        <v>#N/A</v>
      </c>
      <c r="AO185" s="70" t="e">
        <f aca="false">$AN$7*$J$3*$J$5*$O185</f>
        <v>#N/A</v>
      </c>
      <c r="AP185" s="70" t="e">
        <f aca="false">$AP$7*$J$2*$J$5*$N185</f>
        <v>#N/A</v>
      </c>
      <c r="AQ185" s="70" t="e">
        <f aca="false">$AN$7*$J$3*$J$5*$O185</f>
        <v>#N/A</v>
      </c>
      <c r="AR185" s="70" t="e">
        <f aca="false">$AR$7*$J$2*$J$5*$N185</f>
        <v>#N/A</v>
      </c>
      <c r="AS185" s="70" t="e">
        <f aca="false">$AR$7*$J$3*$J$5*$O185</f>
        <v>#N/A</v>
      </c>
      <c r="AT185" s="70" t="e">
        <f aca="false">$AT$7*$J$2*$J$5*$N185</f>
        <v>#N/A</v>
      </c>
      <c r="AU185" s="70" t="e">
        <f aca="false">$AT$7*$J$3*$J$5*$O185</f>
        <v>#N/A</v>
      </c>
      <c r="AV185" s="131" t="e">
        <f aca="false">SUM(AF185:AG185,AL185:AM185,AP185:AQ185)</f>
        <v>#N/A</v>
      </c>
      <c r="AW185" s="158" t="e">
        <f aca="false">SUM(AF185:AM185,AP185:AU185)</f>
        <v>#N/A</v>
      </c>
      <c r="AX185" s="131" t="e">
        <f aca="false">SUM(AF185:AU185)</f>
        <v>#N/A</v>
      </c>
      <c r="AY185" s="70" t="e">
        <f aca="false">$AY$7*$J$2*$J$5*$S185</f>
        <v>#N/A</v>
      </c>
      <c r="AZ185" s="70" t="e">
        <f aca="false">$AY$7*$J$3*$J$5*$T185</f>
        <v>#N/A</v>
      </c>
      <c r="BA185" s="70" t="e">
        <f aca="false">$BA$7*$J$2*$J$5*$S185</f>
        <v>#N/A</v>
      </c>
      <c r="BB185" s="70" t="e">
        <f aca="false">$BA$7*$J$3*$J$5*$T185</f>
        <v>#N/A</v>
      </c>
      <c r="BC185" s="70" t="e">
        <f aca="false">$BC$7*$J$2*$J$5*$S185</f>
        <v>#N/A</v>
      </c>
      <c r="BD185" s="70" t="e">
        <f aca="false">$BC$7*$J$3*$J$5*$T185</f>
        <v>#N/A</v>
      </c>
      <c r="BE185" s="70" t="e">
        <f aca="false">$BE$7*$J$2*$J$5*$S185</f>
        <v>#N/A</v>
      </c>
      <c r="BF185" s="70" t="e">
        <f aca="false">$BE$7*$J$3*$J$5*$T185</f>
        <v>#N/A</v>
      </c>
      <c r="BG185" s="70" t="e">
        <f aca="false">$BG$7*$J$2*$J$5*$S185</f>
        <v>#N/A</v>
      </c>
      <c r="BH185" s="70" t="e">
        <f aca="false">$BG$7*$J$3*$J$5*$T185</f>
        <v>#N/A</v>
      </c>
      <c r="BI185" s="70" t="e">
        <f aca="false">$BI$7*$J$2*$J$5*$S185</f>
        <v>#N/A</v>
      </c>
      <c r="BJ185" s="70" t="e">
        <f aca="false">$BI$7*$J$3*$J$5*$T185</f>
        <v>#N/A</v>
      </c>
      <c r="BK185" s="70" t="e">
        <f aca="false">$BK$7*$J$2*$J$5*$S185</f>
        <v>#N/A</v>
      </c>
      <c r="BL185" s="70" t="e">
        <f aca="false">$BK$7*$J$3*$J$5*$T185</f>
        <v>#N/A</v>
      </c>
      <c r="BM185" s="70" t="e">
        <f aca="false">$BM$7*$J$2*$J$5*$S185</f>
        <v>#N/A</v>
      </c>
      <c r="BN185" s="70" t="e">
        <f aca="false">$BM$7*$J$3*$J$5*$T185</f>
        <v>#N/A</v>
      </c>
      <c r="BO185" s="70" t="e">
        <f aca="false">$BO$7*$J$2*$J$5*$S185</f>
        <v>#N/A</v>
      </c>
      <c r="BP185" s="70" t="e">
        <f aca="false">$BO$7*$J$3*$J$5*$T185</f>
        <v>#N/A</v>
      </c>
      <c r="BQ185" s="70" t="e">
        <f aca="false">$BQ$7*$J$2*$J$5*$S185</f>
        <v>#N/A</v>
      </c>
      <c r="BR185" s="70" t="e">
        <f aca="false">$BQ$7*$J$3*$J$5*$T185</f>
        <v>#N/A</v>
      </c>
      <c r="BS185" s="70" t="e">
        <f aca="false">$BS$7*$J$2*$J$5*$S185</f>
        <v>#N/A</v>
      </c>
      <c r="BT185" s="70" t="e">
        <f aca="false">$BS$7*$J$3*$J$5*$T185</f>
        <v>#N/A</v>
      </c>
      <c r="BU185" s="70" t="e">
        <f aca="false">$BU$7*$J$2*$J$5*$S185</f>
        <v>#N/A</v>
      </c>
      <c r="BV185" s="70" t="e">
        <f aca="false">$BU$7*$J$3*$J$5*$T185</f>
        <v>#N/A</v>
      </c>
      <c r="BW185" s="382" t="e">
        <f aca="false">SUM(AY185:BF185,BI185:BL185)</f>
        <v>#N/A</v>
      </c>
      <c r="BX185" s="383" t="e">
        <f aca="false">SUM(AY185:BF185,BI185:BL185,BS185:BV185)</f>
        <v>#N/A</v>
      </c>
      <c r="BY185" s="25" t="e">
        <f aca="false">SUM(AY185:BV185)</f>
        <v>#N/A</v>
      </c>
      <c r="BZ185" s="70" t="e">
        <f aca="false">$BZ$7*$J$2*$J$5*$N185</f>
        <v>#N/A</v>
      </c>
      <c r="CA185" s="70" t="e">
        <f aca="false">$BZ$7*$J$3*$J$5*$O185</f>
        <v>#N/A</v>
      </c>
      <c r="CB185" s="70" t="e">
        <f aca="false">$CB$7*$J$2*$J$5*$N185</f>
        <v>#N/A</v>
      </c>
      <c r="CC185" s="70" t="e">
        <f aca="false">$CB$7*$J$3*$J$5*$O185</f>
        <v>#N/A</v>
      </c>
      <c r="CD185" s="70" t="e">
        <f aca="false">$CD$7*$J$2*$J$5*$N185</f>
        <v>#N/A</v>
      </c>
      <c r="CE185" s="70" t="e">
        <f aca="false">$CD$7*$J$3*$J$5*$O185</f>
        <v>#N/A</v>
      </c>
      <c r="CF185" s="131" t="e">
        <f aca="false">SUM(BZ185:CA185)</f>
        <v>#N/A</v>
      </c>
      <c r="CG185" s="383" t="e">
        <f aca="false">SUM(BZ185:CC185)</f>
        <v>#N/A</v>
      </c>
      <c r="CH185" s="131" t="e">
        <f aca="false">SUM(BZ185:CE185)</f>
        <v>#N/A</v>
      </c>
      <c r="CI185" s="70" t="e">
        <f aca="false">$CI$7*$J$2*$J$5*$AB185</f>
        <v>#N/A</v>
      </c>
      <c r="CJ185" s="70" t="e">
        <f aca="false">$CI$7*$J$3*$J$5*$AC185</f>
        <v>#N/A</v>
      </c>
      <c r="CK185" s="70" t="e">
        <f aca="false">$CK$7*$J$2*$J$5*$AB185</f>
        <v>#N/A</v>
      </c>
      <c r="CL185" s="70" t="e">
        <f aca="false">$CK$7*$J$3*$J$5*$AC185</f>
        <v>#N/A</v>
      </c>
      <c r="CM185" s="70" t="e">
        <f aca="false">$CM$7*$J$2*$J$5*$AB185</f>
        <v>#N/A</v>
      </c>
      <c r="CN185" s="70" t="e">
        <f aca="false">$CM$7*$J$3*$J$5*$AC185</f>
        <v>#N/A</v>
      </c>
      <c r="CO185" s="70" t="e">
        <f aca="false">$CO$7*$J$2*$J$5*$AB185</f>
        <v>#N/A</v>
      </c>
      <c r="CP185" s="70" t="e">
        <f aca="false">$CO$7*$J$3*$J$5*$AC185</f>
        <v>#N/A</v>
      </c>
      <c r="CQ185" s="70" t="e">
        <f aca="false">$CQ$7*$J$2*$J$5*$AB185</f>
        <v>#N/A</v>
      </c>
      <c r="CR185" s="70" t="e">
        <f aca="false">$CQ$7*$J$3*$J$5*$AC185</f>
        <v>#N/A</v>
      </c>
      <c r="CS185" s="70" t="e">
        <f aca="false">$CS$7*$J$2*$J$5*$AB185</f>
        <v>#N/A</v>
      </c>
      <c r="CT185" s="70" t="e">
        <f aca="false">$CS$7*$J$3*$J$5*$AC185</f>
        <v>#N/A</v>
      </c>
      <c r="CU185" s="70" t="e">
        <f aca="false">$CU$7*$J$2*$J$5*$AB185</f>
        <v>#N/A</v>
      </c>
      <c r="CV185" s="70" t="e">
        <f aca="false">$CU$7*$J$3*$J$5*$AC185</f>
        <v>#N/A</v>
      </c>
      <c r="CW185" s="70" t="e">
        <f aca="false">$CW$7*$J$2*$J$5*$AB185</f>
        <v>#N/A</v>
      </c>
      <c r="CX185" s="70" t="e">
        <f aca="false">$CW$7*$J$3*$J$5*$AC185</f>
        <v>#N/A</v>
      </c>
      <c r="CY185" s="70" t="e">
        <f aca="false">$CY$7*$J$2*$J$5*$AB185</f>
        <v>#N/A</v>
      </c>
      <c r="CZ185" s="70" t="e">
        <f aca="false">$CY$7*$J$3*$J$5*$AC185</f>
        <v>#N/A</v>
      </c>
      <c r="DA185" s="70" t="e">
        <f aca="false">$DA$7*$J$2*$J$5*$AB185</f>
        <v>#N/A</v>
      </c>
      <c r="DB185" s="70" t="e">
        <f aca="false">$DA$7*$J$3*$J$5*$AC185</f>
        <v>#N/A</v>
      </c>
      <c r="DC185" s="70"/>
      <c r="DD185" s="70"/>
      <c r="DE185" s="70" t="e">
        <f aca="false">$DF$7*$J$2*$J$5*$AB185</f>
        <v>#N/A</v>
      </c>
      <c r="DF185" s="70" t="e">
        <f aca="false">$DF$7*$J$3*$J$5*$AC185</f>
        <v>#N/A</v>
      </c>
      <c r="DG185" s="70" t="e">
        <f aca="false">$DG$7*$J$2*$J$5*$AB185</f>
        <v>#N/A</v>
      </c>
      <c r="DH185" s="70" t="e">
        <f aca="false">$DG$7*$J$3*$J$5*$AC185</f>
        <v>#N/A</v>
      </c>
      <c r="DI185" s="70" t="e">
        <f aca="false">$DI$7*$J$2*$J$5*$AB185</f>
        <v>#N/A</v>
      </c>
      <c r="DJ185" s="70" t="e">
        <f aca="false">$DI$7*$J$3*$J$5*$AC185</f>
        <v>#N/A</v>
      </c>
      <c r="DK185" s="70" t="e">
        <f aca="false">$DK$7*$J$2*$J$5*$AB185</f>
        <v>#N/A</v>
      </c>
      <c r="DL185" s="70" t="e">
        <f aca="false">$DK$7*$J$3*$J$5*$AC185</f>
        <v>#N/A</v>
      </c>
      <c r="DM185" s="70" t="e">
        <f aca="false">$DM$7*$J$2*$J$5*$AB185</f>
        <v>#N/A</v>
      </c>
      <c r="DN185" s="70" t="e">
        <f aca="false">$DM$7*$J$3*$J$5*$AC185</f>
        <v>#N/A</v>
      </c>
      <c r="DO185" s="70" t="e">
        <f aca="false">$DO$7*$J$2*$J$5*$AB185</f>
        <v>#N/A</v>
      </c>
      <c r="DP185" s="70" t="e">
        <f aca="false">$DO$7*$J$3*$J$5*$AC185</f>
        <v>#N/A</v>
      </c>
      <c r="DQ185" s="70" t="e">
        <f aca="false">$DQ$7*$J$2*$J$5*$AB185</f>
        <v>#N/A</v>
      </c>
      <c r="DR185" s="70" t="e">
        <f aca="false">$DQ$7*$J$3*$J$5*$AC185</f>
        <v>#N/A</v>
      </c>
      <c r="DS185" s="131" t="e">
        <f aca="false">SUM(CI185:CR185,CW185:CX185,DG185:DH185)</f>
        <v>#N/A</v>
      </c>
      <c r="DT185" s="25" t="e">
        <f aca="false">SUM(CI185:CZ185,DC185:DL185)</f>
        <v>#N/A</v>
      </c>
      <c r="DU185" s="131" t="e">
        <f aca="false">SUM(CI185:DR185)</f>
        <v>#N/A</v>
      </c>
      <c r="DZ185" s="70" t="e">
        <f aca="false">$DZ$7*$J$2*$J$5*$AB185</f>
        <v>#N/A</v>
      </c>
      <c r="EA185" s="70" t="e">
        <f aca="false">$DZ$7*$J$3*$J$5*$AC185</f>
        <v>#N/A</v>
      </c>
      <c r="EB185" s="70" t="e">
        <f aca="false">$EB$7*$J$2*$J$5*$AB185</f>
        <v>#N/A</v>
      </c>
      <c r="EC185" s="70" t="e">
        <f aca="false">$EB$7*$J$3*$J$5*$AC185</f>
        <v>#N/A</v>
      </c>
      <c r="ED185" s="70" t="e">
        <f aca="false">$ED$7*$J$2*$J$5*$AB185</f>
        <v>#N/A</v>
      </c>
      <c r="EE185" s="70" t="e">
        <f aca="false">$ED$7*$J$3*$J$5*$AC185</f>
        <v>#N/A</v>
      </c>
      <c r="EF185" s="70" t="e">
        <f aca="false">$EF$7*$J$2*$J$5*$AB185</f>
        <v>#N/A</v>
      </c>
      <c r="EG185" s="70" t="e">
        <f aca="false">$EF$7*$J$3*$J$5*$AC185</f>
        <v>#N/A</v>
      </c>
      <c r="EH185" s="70" t="e">
        <f aca="false">$EH$7*$J$2*$J$5*$AB185</f>
        <v>#N/A</v>
      </c>
      <c r="EI185" s="70" t="e">
        <f aca="false">$EH$7*$J$3*$J$5*$AC185</f>
        <v>#N/A</v>
      </c>
      <c r="EJ185" s="70" t="e">
        <f aca="false">$EJ$7*$J$2*$J$5*$AB185</f>
        <v>#N/A</v>
      </c>
      <c r="EK185" s="70" t="e">
        <f aca="false">$EJ$7*$J$3*$J$5*$AC185</f>
        <v>#N/A</v>
      </c>
      <c r="EL185" s="70" t="e">
        <f aca="false">$EL$7*$J$2*$J$5*$AB185</f>
        <v>#N/A</v>
      </c>
      <c r="EM185" s="70" t="e">
        <f aca="false">$EL$7*$J$3*$J$5*$AC185</f>
        <v>#N/A</v>
      </c>
      <c r="EN185" s="131" t="e">
        <f aca="false">SUM(EB185:EC185)</f>
        <v>#N/A</v>
      </c>
      <c r="EO185" s="25" t="e">
        <f aca="false">SUM(EB185:EE185,EJ185:EM185)</f>
        <v>#N/A</v>
      </c>
      <c r="EP185" s="25" t="e">
        <f aca="false">SUM(DZ185:EM185)</f>
        <v>#N/A</v>
      </c>
    </row>
    <row r="186" customFormat="false" ht="11.25" hidden="false" customHeight="false" outlineLevel="0" collapsed="false">
      <c r="A186" s="51" t="e">
        <f aca="false">VLOOKUP($D186,Curves!$A$2:$I$1700,9)</f>
        <v>#N/A</v>
      </c>
      <c r="B186" s="83" t="e">
        <f aca="false">(1+($A186/2))^(-2*($D186-$A$1)/365.25)</f>
        <v>#N/A</v>
      </c>
      <c r="C186" s="83" t="n">
        <f aca="false">D187-D186</f>
        <v>30</v>
      </c>
      <c r="D186" s="374" t="n">
        <v>42309</v>
      </c>
      <c r="E186" s="375" t="e">
        <f aca="false">VLOOKUP($D186,Curves!$A$2:$H$1700,2)*$B186</f>
        <v>#N/A</v>
      </c>
      <c r="F186" s="51" t="e">
        <f aca="false">VLOOKUP($D186,Curves!$A$2:$H$1700,3)*$B186</f>
        <v>#N/A</v>
      </c>
      <c r="G186" s="51" t="e">
        <f aca="false">VLOOKUP($D186,Curves!$A$2:$H$1700,7)*$B186</f>
        <v>#N/A</v>
      </c>
      <c r="H186" s="51" t="e">
        <f aca="false">VLOOKUP($D186,Curves!$A$2:$H$1700,5)*$B186</f>
        <v>#N/A</v>
      </c>
      <c r="I186" s="51" t="e">
        <f aca="false">VLOOKUP($D186,Curves!$A$2:$H$1700,4)*$B186</f>
        <v>#N/A</v>
      </c>
      <c r="J186" s="376" t="e">
        <f aca="false">VLOOKUP($D186,Curves!$A$2:$H$1700,8)*$B186</f>
        <v>#N/A</v>
      </c>
      <c r="K186" s="51" t="e">
        <f aca="false">($E186+$I186)*$J$5+$J$4</f>
        <v>#N/A</v>
      </c>
      <c r="L186" s="377" t="e">
        <f aca="false">VLOOKUP($D186,Curves!$N$2:$T$2600,2)*$B186</f>
        <v>#N/A</v>
      </c>
      <c r="M186" s="241" t="e">
        <f aca="false">VLOOKUP($D186,Curves!$N$2:$T$2600,3)*$B186</f>
        <v>#N/A</v>
      </c>
      <c r="N186" s="378" t="e">
        <f aca="false">IF($K186&lt;$L186,1,0)</f>
        <v>#N/A</v>
      </c>
      <c r="O186" s="379" t="e">
        <f aca="false">IF($K186&lt;$M186,1,0)</f>
        <v>#N/A</v>
      </c>
      <c r="P186" s="375" t="e">
        <f aca="false">($E186+J186)*$J$5+$J$4</f>
        <v>#N/A</v>
      </c>
      <c r="Q186" s="377" t="e">
        <f aca="false">VLOOKUP($D186,Curves!$N$2:$T$2600,4)*$B186</f>
        <v>#N/A</v>
      </c>
      <c r="R186" s="241" t="e">
        <f aca="false">VLOOKUP($D186,Curves!$N$2:$T$2600,5)*$B186</f>
        <v>#N/A</v>
      </c>
      <c r="S186" s="378" t="e">
        <f aca="false">IF($P186&lt;$Q186,1,0)</f>
        <v>#N/A</v>
      </c>
      <c r="T186" s="379" t="e">
        <f aca="false">IF($P186&lt;$R186,1,0)</f>
        <v>#N/A</v>
      </c>
      <c r="U186" s="380" t="e">
        <f aca="false">($E186+G186)*$J$5+$J$4</f>
        <v>#N/A</v>
      </c>
      <c r="V186" s="380" t="e">
        <f aca="false">($E186+H186)*$J$5+$J$4</f>
        <v>#N/A</v>
      </c>
      <c r="W186" s="380" t="e">
        <f aca="false">($E186+I186)*$J$5+$J$4</f>
        <v>#N/A</v>
      </c>
      <c r="X186" s="269" t="e">
        <f aca="false">VLOOKUP($D186,[5]CurveFetch!$D$8:$S$13000,16,0)*$B186</f>
        <v>#N/A</v>
      </c>
      <c r="Y186" s="241" t="e">
        <f aca="false">VLOOKUP($D186,Curves!$N$2:$T$2600,7)*$B186</f>
        <v>#N/A</v>
      </c>
      <c r="Z186" s="381" t="e">
        <f aca="false">IF($U186&lt;$X186,1,0)</f>
        <v>#N/A</v>
      </c>
      <c r="AA186" s="378" t="e">
        <f aca="false">IF($U186&lt;$Y186,1,0)</f>
        <v>#N/A</v>
      </c>
      <c r="AB186" s="378" t="e">
        <f aca="false">IF($V186&lt;$X186,1,0)</f>
        <v>#N/A</v>
      </c>
      <c r="AC186" s="378" t="e">
        <f aca="false">IF($V186&lt;$X186,1,0)</f>
        <v>#N/A</v>
      </c>
      <c r="AD186" s="378" t="e">
        <f aca="false">IF($W186&lt;$X186,1,0)</f>
        <v>#N/A</v>
      </c>
      <c r="AE186" s="379" t="e">
        <f aca="false">IF($W186&lt;$Y186,1,0)</f>
        <v>#N/A</v>
      </c>
      <c r="AF186" s="70" t="e">
        <f aca="false">$AF$7*$J$2*$J$5*$N186</f>
        <v>#N/A</v>
      </c>
      <c r="AG186" s="70" t="e">
        <f aca="false">$AF$7*$J$2*$J$5*$O186</f>
        <v>#N/A</v>
      </c>
      <c r="AH186" s="70" t="e">
        <f aca="false">$AH$7*$J$2*$J$5*$N186</f>
        <v>#N/A</v>
      </c>
      <c r="AI186" s="70" t="e">
        <f aca="false">$AH$7*$J$2*$J$5*$O186</f>
        <v>#N/A</v>
      </c>
      <c r="AJ186" s="70" t="e">
        <f aca="false">$AJ$7*$J$2*$J$5*$N186</f>
        <v>#N/A</v>
      </c>
      <c r="AK186" s="70" t="e">
        <f aca="false">$AJ$7*$J$2*$J$5*$O186</f>
        <v>#N/A</v>
      </c>
      <c r="AL186" s="70" t="e">
        <f aca="false">$AL$7*$J$2*$J$5*$N186</f>
        <v>#N/A</v>
      </c>
      <c r="AM186" s="70" t="e">
        <f aca="false">$AL$7*$J$3*$J$5*$O186</f>
        <v>#N/A</v>
      </c>
      <c r="AN186" s="70" t="e">
        <f aca="false">$AN$7*$J$2*$J$5*$N186</f>
        <v>#N/A</v>
      </c>
      <c r="AO186" s="70" t="e">
        <f aca="false">$AN$7*$J$3*$J$5*$O186</f>
        <v>#N/A</v>
      </c>
      <c r="AP186" s="70" t="e">
        <f aca="false">$AP$7*$J$2*$J$5*$N186</f>
        <v>#N/A</v>
      </c>
      <c r="AQ186" s="70" t="e">
        <f aca="false">$AN$7*$J$3*$J$5*$O186</f>
        <v>#N/A</v>
      </c>
      <c r="AR186" s="70" t="e">
        <f aca="false">$AR$7*$J$2*$J$5*$N186</f>
        <v>#N/A</v>
      </c>
      <c r="AS186" s="70" t="e">
        <f aca="false">$AR$7*$J$3*$J$5*$O186</f>
        <v>#N/A</v>
      </c>
      <c r="AT186" s="70" t="e">
        <f aca="false">$AT$7*$J$2*$J$5*$N186</f>
        <v>#N/A</v>
      </c>
      <c r="AU186" s="70" t="e">
        <f aca="false">$AT$7*$J$3*$J$5*$O186</f>
        <v>#N/A</v>
      </c>
      <c r="AV186" s="131" t="e">
        <f aca="false">SUM(AF186:AG186,AL186:AM186,AP186:AQ186)</f>
        <v>#N/A</v>
      </c>
      <c r="AW186" s="158" t="e">
        <f aca="false">SUM(AF186:AM186,AP186:AU186)</f>
        <v>#N/A</v>
      </c>
      <c r="AX186" s="131" t="e">
        <f aca="false">SUM(AF186:AU186)</f>
        <v>#N/A</v>
      </c>
      <c r="AY186" s="70" t="e">
        <f aca="false">$AY$7*$J$2*$J$5*$S186</f>
        <v>#N/A</v>
      </c>
      <c r="AZ186" s="70" t="e">
        <f aca="false">$AY$7*$J$3*$J$5*$T186</f>
        <v>#N/A</v>
      </c>
      <c r="BA186" s="70" t="e">
        <f aca="false">$BA$7*$J$2*$J$5*$S186</f>
        <v>#N/A</v>
      </c>
      <c r="BB186" s="70" t="e">
        <f aca="false">$BA$7*$J$3*$J$5*$T186</f>
        <v>#N/A</v>
      </c>
      <c r="BC186" s="70" t="e">
        <f aca="false">$BC$7*$J$2*$J$5*$S186</f>
        <v>#N/A</v>
      </c>
      <c r="BD186" s="70" t="e">
        <f aca="false">$BC$7*$J$3*$J$5*$T186</f>
        <v>#N/A</v>
      </c>
      <c r="BE186" s="70" t="e">
        <f aca="false">$BE$7*$J$2*$J$5*$S186</f>
        <v>#N/A</v>
      </c>
      <c r="BF186" s="70" t="e">
        <f aca="false">$BE$7*$J$3*$J$5*$T186</f>
        <v>#N/A</v>
      </c>
      <c r="BG186" s="70" t="e">
        <f aca="false">$BG$7*$J$2*$J$5*$S186</f>
        <v>#N/A</v>
      </c>
      <c r="BH186" s="70" t="e">
        <f aca="false">$BG$7*$J$3*$J$5*$T186</f>
        <v>#N/A</v>
      </c>
      <c r="BI186" s="70" t="e">
        <f aca="false">$BI$7*$J$2*$J$5*$S186</f>
        <v>#N/A</v>
      </c>
      <c r="BJ186" s="70" t="e">
        <f aca="false">$BI$7*$J$3*$J$5*$T186</f>
        <v>#N/A</v>
      </c>
      <c r="BK186" s="70" t="e">
        <f aca="false">$BK$7*$J$2*$J$5*$S186</f>
        <v>#N/A</v>
      </c>
      <c r="BL186" s="70" t="e">
        <f aca="false">$BK$7*$J$3*$J$5*$T186</f>
        <v>#N/A</v>
      </c>
      <c r="BM186" s="70" t="e">
        <f aca="false">$BM$7*$J$2*$J$5*$S186</f>
        <v>#N/A</v>
      </c>
      <c r="BN186" s="70" t="e">
        <f aca="false">$BM$7*$J$3*$J$5*$T186</f>
        <v>#N/A</v>
      </c>
      <c r="BO186" s="70" t="e">
        <f aca="false">$BO$7*$J$2*$J$5*$S186</f>
        <v>#N/A</v>
      </c>
      <c r="BP186" s="70" t="e">
        <f aca="false">$BO$7*$J$3*$J$5*$T186</f>
        <v>#N/A</v>
      </c>
      <c r="BQ186" s="70" t="e">
        <f aca="false">$BQ$7*$J$2*$J$5*$S186</f>
        <v>#N/A</v>
      </c>
      <c r="BR186" s="70" t="e">
        <f aca="false">$BQ$7*$J$3*$J$5*$T186</f>
        <v>#N/A</v>
      </c>
      <c r="BS186" s="70" t="e">
        <f aca="false">$BS$7*$J$2*$J$5*$S186</f>
        <v>#N/A</v>
      </c>
      <c r="BT186" s="70" t="e">
        <f aca="false">$BS$7*$J$3*$J$5*$T186</f>
        <v>#N/A</v>
      </c>
      <c r="BU186" s="70" t="e">
        <f aca="false">$BU$7*$J$2*$J$5*$S186</f>
        <v>#N/A</v>
      </c>
      <c r="BV186" s="70" t="e">
        <f aca="false">$BU$7*$J$3*$J$5*$T186</f>
        <v>#N/A</v>
      </c>
      <c r="BW186" s="382" t="e">
        <f aca="false">SUM(AY186:BF186,BI186:BL186)</f>
        <v>#N/A</v>
      </c>
      <c r="BX186" s="383" t="e">
        <f aca="false">SUM(AY186:BF186,BI186:BL186,BS186:BV186)</f>
        <v>#N/A</v>
      </c>
      <c r="BY186" s="25" t="e">
        <f aca="false">SUM(AY186:BV186)</f>
        <v>#N/A</v>
      </c>
      <c r="BZ186" s="70" t="e">
        <f aca="false">$BZ$7*$J$2*$J$5*$N186</f>
        <v>#N/A</v>
      </c>
      <c r="CA186" s="70" t="e">
        <f aca="false">$BZ$7*$J$3*$J$5*$O186</f>
        <v>#N/A</v>
      </c>
      <c r="CB186" s="70" t="e">
        <f aca="false">$CB$7*$J$2*$J$5*$N186</f>
        <v>#N/A</v>
      </c>
      <c r="CC186" s="70" t="e">
        <f aca="false">$CB$7*$J$3*$J$5*$O186</f>
        <v>#N/A</v>
      </c>
      <c r="CD186" s="70" t="e">
        <f aca="false">$CD$7*$J$2*$J$5*$N186</f>
        <v>#N/A</v>
      </c>
      <c r="CE186" s="70" t="e">
        <f aca="false">$CD$7*$J$3*$J$5*$O186</f>
        <v>#N/A</v>
      </c>
      <c r="CF186" s="131" t="e">
        <f aca="false">SUM(BZ186:CA186)</f>
        <v>#N/A</v>
      </c>
      <c r="CG186" s="383" t="e">
        <f aca="false">SUM(BZ186:CC186)</f>
        <v>#N/A</v>
      </c>
      <c r="CH186" s="131" t="e">
        <f aca="false">SUM(BZ186:CE186)</f>
        <v>#N/A</v>
      </c>
      <c r="CI186" s="70" t="e">
        <f aca="false">$CI$7*$J$2*$J$5*$AB186</f>
        <v>#N/A</v>
      </c>
      <c r="CJ186" s="70" t="e">
        <f aca="false">$CI$7*$J$3*$J$5*$AC186</f>
        <v>#N/A</v>
      </c>
      <c r="CK186" s="70" t="e">
        <f aca="false">$CK$7*$J$2*$J$5*$AB186</f>
        <v>#N/A</v>
      </c>
      <c r="CL186" s="70" t="e">
        <f aca="false">$CK$7*$J$3*$J$5*$AC186</f>
        <v>#N/A</v>
      </c>
      <c r="CM186" s="70" t="e">
        <f aca="false">$CM$7*$J$2*$J$5*$AB186</f>
        <v>#N/A</v>
      </c>
      <c r="CN186" s="70" t="e">
        <f aca="false">$CM$7*$J$3*$J$5*$AC186</f>
        <v>#N/A</v>
      </c>
      <c r="CO186" s="70" t="e">
        <f aca="false">$CO$7*$J$2*$J$5*$AB186</f>
        <v>#N/A</v>
      </c>
      <c r="CP186" s="70" t="e">
        <f aca="false">$CO$7*$J$3*$J$5*$AC186</f>
        <v>#N/A</v>
      </c>
      <c r="CQ186" s="70" t="e">
        <f aca="false">$CQ$7*$J$2*$J$5*$AB186</f>
        <v>#N/A</v>
      </c>
      <c r="CR186" s="70" t="e">
        <f aca="false">$CQ$7*$J$3*$J$5*$AC186</f>
        <v>#N/A</v>
      </c>
      <c r="CS186" s="70" t="e">
        <f aca="false">$CS$7*$J$2*$J$5*$AB186</f>
        <v>#N/A</v>
      </c>
      <c r="CT186" s="70" t="e">
        <f aca="false">$CS$7*$J$3*$J$5*$AC186</f>
        <v>#N/A</v>
      </c>
      <c r="CU186" s="70" t="e">
        <f aca="false">$CU$7*$J$2*$J$5*$AB186</f>
        <v>#N/A</v>
      </c>
      <c r="CV186" s="70" t="e">
        <f aca="false">$CU$7*$J$3*$J$5*$AC186</f>
        <v>#N/A</v>
      </c>
      <c r="CW186" s="70" t="e">
        <f aca="false">$CW$7*$J$2*$J$5*$AB186</f>
        <v>#N/A</v>
      </c>
      <c r="CX186" s="70" t="e">
        <f aca="false">$CW$7*$J$3*$J$5*$AC186</f>
        <v>#N/A</v>
      </c>
      <c r="CY186" s="70" t="e">
        <f aca="false">$CY$7*$J$2*$J$5*$AB186</f>
        <v>#N/A</v>
      </c>
      <c r="CZ186" s="70" t="e">
        <f aca="false">$CY$7*$J$3*$J$5*$AC186</f>
        <v>#N/A</v>
      </c>
      <c r="DA186" s="70" t="e">
        <f aca="false">$DA$7*$J$2*$J$5*$AB186</f>
        <v>#N/A</v>
      </c>
      <c r="DB186" s="70" t="e">
        <f aca="false">$DA$7*$J$3*$J$5*$AC186</f>
        <v>#N/A</v>
      </c>
      <c r="DC186" s="70"/>
      <c r="DD186" s="70"/>
      <c r="DE186" s="70" t="e">
        <f aca="false">$DF$7*$J$2*$J$5*$AB186</f>
        <v>#N/A</v>
      </c>
      <c r="DF186" s="70" t="e">
        <f aca="false">$DF$7*$J$3*$J$5*$AC186</f>
        <v>#N/A</v>
      </c>
      <c r="DG186" s="70" t="e">
        <f aca="false">$DG$7*$J$2*$J$5*$AB186</f>
        <v>#N/A</v>
      </c>
      <c r="DH186" s="70" t="e">
        <f aca="false">$DG$7*$J$3*$J$5*$AC186</f>
        <v>#N/A</v>
      </c>
      <c r="DI186" s="70" t="e">
        <f aca="false">$DI$7*$J$2*$J$5*$AB186</f>
        <v>#N/A</v>
      </c>
      <c r="DJ186" s="70" t="e">
        <f aca="false">$DI$7*$J$3*$J$5*$AC186</f>
        <v>#N/A</v>
      </c>
      <c r="DK186" s="70" t="e">
        <f aca="false">$DK$7*$J$2*$J$5*$AB186</f>
        <v>#N/A</v>
      </c>
      <c r="DL186" s="70" t="e">
        <f aca="false">$DK$7*$J$3*$J$5*$AC186</f>
        <v>#N/A</v>
      </c>
      <c r="DM186" s="70" t="e">
        <f aca="false">$DM$7*$J$2*$J$5*$AB186</f>
        <v>#N/A</v>
      </c>
      <c r="DN186" s="70" t="e">
        <f aca="false">$DM$7*$J$3*$J$5*$AC186</f>
        <v>#N/A</v>
      </c>
      <c r="DO186" s="70" t="e">
        <f aca="false">$DO$7*$J$2*$J$5*$AB186</f>
        <v>#N/A</v>
      </c>
      <c r="DP186" s="70" t="e">
        <f aca="false">$DO$7*$J$3*$J$5*$AC186</f>
        <v>#N/A</v>
      </c>
      <c r="DQ186" s="70" t="e">
        <f aca="false">$DQ$7*$J$2*$J$5*$AB186</f>
        <v>#N/A</v>
      </c>
      <c r="DR186" s="70" t="e">
        <f aca="false">$DQ$7*$J$3*$J$5*$AC186</f>
        <v>#N/A</v>
      </c>
      <c r="DS186" s="131" t="e">
        <f aca="false">SUM(CI186:CR186,CW186:CX186,DG186:DH186)</f>
        <v>#N/A</v>
      </c>
      <c r="DT186" s="25" t="e">
        <f aca="false">SUM(CI186:CZ186,DC186:DL186)</f>
        <v>#N/A</v>
      </c>
      <c r="DU186" s="131" t="e">
        <f aca="false">SUM(CI186:DR186)</f>
        <v>#N/A</v>
      </c>
      <c r="DZ186" s="70" t="e">
        <f aca="false">$DZ$7*$J$2*$J$5*$AB186</f>
        <v>#N/A</v>
      </c>
      <c r="EA186" s="70" t="e">
        <f aca="false">$DZ$7*$J$3*$J$5*$AC186</f>
        <v>#N/A</v>
      </c>
      <c r="EB186" s="70" t="e">
        <f aca="false">$EB$7*$J$2*$J$5*$AB186</f>
        <v>#N/A</v>
      </c>
      <c r="EC186" s="70" t="e">
        <f aca="false">$EB$7*$J$3*$J$5*$AC186</f>
        <v>#N/A</v>
      </c>
      <c r="ED186" s="70" t="e">
        <f aca="false">$ED$7*$J$2*$J$5*$AB186</f>
        <v>#N/A</v>
      </c>
      <c r="EE186" s="70" t="e">
        <f aca="false">$ED$7*$J$3*$J$5*$AC186</f>
        <v>#N/A</v>
      </c>
      <c r="EF186" s="70" t="e">
        <f aca="false">$EF$7*$J$2*$J$5*$AB186</f>
        <v>#N/A</v>
      </c>
      <c r="EG186" s="70" t="e">
        <f aca="false">$EF$7*$J$3*$J$5*$AC186</f>
        <v>#N/A</v>
      </c>
      <c r="EH186" s="70" t="e">
        <f aca="false">$EH$7*$J$2*$J$5*$AB186</f>
        <v>#N/A</v>
      </c>
      <c r="EI186" s="70" t="e">
        <f aca="false">$EH$7*$J$3*$J$5*$AC186</f>
        <v>#N/A</v>
      </c>
      <c r="EJ186" s="70" t="e">
        <f aca="false">$EJ$7*$J$2*$J$5*$AB186</f>
        <v>#N/A</v>
      </c>
      <c r="EK186" s="70" t="e">
        <f aca="false">$EJ$7*$J$3*$J$5*$AC186</f>
        <v>#N/A</v>
      </c>
      <c r="EL186" s="70" t="e">
        <f aca="false">$EL$7*$J$2*$J$5*$AB186</f>
        <v>#N/A</v>
      </c>
      <c r="EM186" s="70" t="e">
        <f aca="false">$EL$7*$J$3*$J$5*$AC186</f>
        <v>#N/A</v>
      </c>
      <c r="EN186" s="131" t="e">
        <f aca="false">SUM(EB186:EC186)</f>
        <v>#N/A</v>
      </c>
      <c r="EO186" s="25" t="e">
        <f aca="false">SUM(EB186:EE186,EJ186:EM186)</f>
        <v>#N/A</v>
      </c>
      <c r="EP186" s="25" t="e">
        <f aca="false">SUM(DZ186:EM186)</f>
        <v>#N/A</v>
      </c>
    </row>
    <row r="187" customFormat="false" ht="11.25" hidden="false" customHeight="false" outlineLevel="0" collapsed="false">
      <c r="A187" s="51" t="e">
        <f aca="false">VLOOKUP($D187,Curves!$A$2:$I$1700,9)</f>
        <v>#N/A</v>
      </c>
      <c r="B187" s="83" t="e">
        <f aca="false">(1+($A187/2))^(-2*($D187-$A$1)/365.25)</f>
        <v>#N/A</v>
      </c>
      <c r="C187" s="83" t="n">
        <f aca="false">D188-D187</f>
        <v>31</v>
      </c>
      <c r="D187" s="374" t="n">
        <v>42339</v>
      </c>
      <c r="E187" s="375" t="e">
        <f aca="false">VLOOKUP($D187,Curves!$A$2:$H$1700,2)*$B187</f>
        <v>#N/A</v>
      </c>
      <c r="F187" s="51" t="e">
        <f aca="false">VLOOKUP($D187,Curves!$A$2:$H$1700,3)*$B187</f>
        <v>#N/A</v>
      </c>
      <c r="G187" s="51" t="e">
        <f aca="false">VLOOKUP($D187,Curves!$A$2:$H$1700,7)*$B187</f>
        <v>#N/A</v>
      </c>
      <c r="H187" s="51" t="e">
        <f aca="false">VLOOKUP($D187,Curves!$A$2:$H$1700,5)*$B187</f>
        <v>#N/A</v>
      </c>
      <c r="I187" s="51" t="e">
        <f aca="false">VLOOKUP($D187,Curves!$A$2:$H$1700,4)*$B187</f>
        <v>#N/A</v>
      </c>
      <c r="J187" s="376" t="e">
        <f aca="false">VLOOKUP($D187,Curves!$A$2:$H$1700,8)*$B187</f>
        <v>#N/A</v>
      </c>
      <c r="K187" s="51" t="e">
        <f aca="false">($E187+$I187)*$J$5+$J$4</f>
        <v>#N/A</v>
      </c>
      <c r="L187" s="377" t="e">
        <f aca="false">VLOOKUP($D187,Curves!$N$2:$T$2600,2)*$B187</f>
        <v>#N/A</v>
      </c>
      <c r="M187" s="241" t="e">
        <f aca="false">VLOOKUP($D187,Curves!$N$2:$T$2600,3)*$B187</f>
        <v>#N/A</v>
      </c>
      <c r="N187" s="378" t="e">
        <f aca="false">IF($K187&lt;$L187,1,0)</f>
        <v>#N/A</v>
      </c>
      <c r="O187" s="379" t="e">
        <f aca="false">IF($K187&lt;$M187,1,0)</f>
        <v>#N/A</v>
      </c>
      <c r="P187" s="375" t="e">
        <f aca="false">($E187+J187)*$J$5+$J$4</f>
        <v>#N/A</v>
      </c>
      <c r="Q187" s="377" t="e">
        <f aca="false">VLOOKUP($D187,Curves!$N$2:$T$2600,4)*$B187</f>
        <v>#N/A</v>
      </c>
      <c r="R187" s="241" t="e">
        <f aca="false">VLOOKUP($D187,Curves!$N$2:$T$2600,5)*$B187</f>
        <v>#N/A</v>
      </c>
      <c r="S187" s="378" t="e">
        <f aca="false">IF($P187&lt;$Q187,1,0)</f>
        <v>#N/A</v>
      </c>
      <c r="T187" s="379" t="e">
        <f aca="false">IF($P187&lt;$R187,1,0)</f>
        <v>#N/A</v>
      </c>
      <c r="U187" s="380" t="e">
        <f aca="false">($E187+G187)*$J$5+$J$4</f>
        <v>#N/A</v>
      </c>
      <c r="V187" s="380" t="e">
        <f aca="false">($E187+H187)*$J$5+$J$4</f>
        <v>#N/A</v>
      </c>
      <c r="W187" s="380" t="e">
        <f aca="false">($E187+I187)*$J$5+$J$4</f>
        <v>#N/A</v>
      </c>
      <c r="X187" s="269" t="e">
        <f aca="false">VLOOKUP($D187,[5]CurveFetch!$D$8:$S$13000,16,0)*$B187</f>
        <v>#N/A</v>
      </c>
      <c r="Y187" s="241" t="e">
        <f aca="false">VLOOKUP($D187,Curves!$N$2:$T$2600,7)*$B187</f>
        <v>#N/A</v>
      </c>
      <c r="Z187" s="381" t="e">
        <f aca="false">IF($U187&lt;$X187,1,0)</f>
        <v>#N/A</v>
      </c>
      <c r="AA187" s="378" t="e">
        <f aca="false">IF($U187&lt;$Y187,1,0)</f>
        <v>#N/A</v>
      </c>
      <c r="AB187" s="378" t="e">
        <f aca="false">IF($V187&lt;$X187,1,0)</f>
        <v>#N/A</v>
      </c>
      <c r="AC187" s="378" t="e">
        <f aca="false">IF($V187&lt;$X187,1,0)</f>
        <v>#N/A</v>
      </c>
      <c r="AD187" s="378" t="e">
        <f aca="false">IF($W187&lt;$X187,1,0)</f>
        <v>#N/A</v>
      </c>
      <c r="AE187" s="379" t="e">
        <f aca="false">IF($W187&lt;$Y187,1,0)</f>
        <v>#N/A</v>
      </c>
      <c r="AF187" s="70" t="e">
        <f aca="false">$AF$7*$J$2*$J$5*$N187</f>
        <v>#N/A</v>
      </c>
      <c r="AG187" s="70" t="e">
        <f aca="false">$AF$7*$J$2*$J$5*$O187</f>
        <v>#N/A</v>
      </c>
      <c r="AH187" s="70" t="e">
        <f aca="false">$AH$7*$J$2*$J$5*$N187</f>
        <v>#N/A</v>
      </c>
      <c r="AI187" s="70" t="e">
        <f aca="false">$AH$7*$J$2*$J$5*$O187</f>
        <v>#N/A</v>
      </c>
      <c r="AJ187" s="70" t="e">
        <f aca="false">$AJ$7*$J$2*$J$5*$N187</f>
        <v>#N/A</v>
      </c>
      <c r="AK187" s="70" t="e">
        <f aca="false">$AJ$7*$J$2*$J$5*$O187</f>
        <v>#N/A</v>
      </c>
      <c r="AL187" s="70" t="e">
        <f aca="false">$AL$7*$J$2*$J$5*$N187</f>
        <v>#N/A</v>
      </c>
      <c r="AM187" s="70" t="e">
        <f aca="false">$AL$7*$J$3*$J$5*$O187</f>
        <v>#N/A</v>
      </c>
      <c r="AN187" s="70" t="e">
        <f aca="false">$AN$7*$J$2*$J$5*$N187</f>
        <v>#N/A</v>
      </c>
      <c r="AO187" s="70" t="e">
        <f aca="false">$AN$7*$J$3*$J$5*$O187</f>
        <v>#N/A</v>
      </c>
      <c r="AP187" s="70" t="e">
        <f aca="false">$AP$7*$J$2*$J$5*$N187</f>
        <v>#N/A</v>
      </c>
      <c r="AQ187" s="70" t="e">
        <f aca="false">$AN$7*$J$3*$J$5*$O187</f>
        <v>#N/A</v>
      </c>
      <c r="AR187" s="70" t="e">
        <f aca="false">$AR$7*$J$2*$J$5*$N187</f>
        <v>#N/A</v>
      </c>
      <c r="AS187" s="70" t="e">
        <f aca="false">$AR$7*$J$3*$J$5*$O187</f>
        <v>#N/A</v>
      </c>
      <c r="AT187" s="70" t="e">
        <f aca="false">$AT$7*$J$2*$J$5*$N187</f>
        <v>#N/A</v>
      </c>
      <c r="AU187" s="70" t="e">
        <f aca="false">$AT$7*$J$3*$J$5*$O187</f>
        <v>#N/A</v>
      </c>
      <c r="AV187" s="131" t="e">
        <f aca="false">SUM(AF187:AG187,AL187:AM187,AP187:AQ187)</f>
        <v>#N/A</v>
      </c>
      <c r="AW187" s="158" t="e">
        <f aca="false">SUM(AF187:AM187,AP187:AU187)</f>
        <v>#N/A</v>
      </c>
      <c r="AX187" s="131" t="e">
        <f aca="false">SUM(AF187:AU187)</f>
        <v>#N/A</v>
      </c>
      <c r="AY187" s="70" t="e">
        <f aca="false">$AY$7*$J$2*$J$5*$S187</f>
        <v>#N/A</v>
      </c>
      <c r="AZ187" s="70" t="e">
        <f aca="false">$AY$7*$J$3*$J$5*$T187</f>
        <v>#N/A</v>
      </c>
      <c r="BA187" s="70" t="e">
        <f aca="false">$BA$7*$J$2*$J$5*$S187</f>
        <v>#N/A</v>
      </c>
      <c r="BB187" s="70" t="e">
        <f aca="false">$BA$7*$J$3*$J$5*$T187</f>
        <v>#N/A</v>
      </c>
      <c r="BC187" s="70" t="e">
        <f aca="false">$BC$7*$J$2*$J$5*$S187</f>
        <v>#N/A</v>
      </c>
      <c r="BD187" s="70" t="e">
        <f aca="false">$BC$7*$J$3*$J$5*$T187</f>
        <v>#N/A</v>
      </c>
      <c r="BE187" s="70" t="e">
        <f aca="false">$BE$7*$J$2*$J$5*$S187</f>
        <v>#N/A</v>
      </c>
      <c r="BF187" s="70" t="e">
        <f aca="false">$BE$7*$J$3*$J$5*$T187</f>
        <v>#N/A</v>
      </c>
      <c r="BG187" s="70" t="e">
        <f aca="false">$BG$7*$J$2*$J$5*$S187</f>
        <v>#N/A</v>
      </c>
      <c r="BH187" s="70" t="e">
        <f aca="false">$BG$7*$J$3*$J$5*$T187</f>
        <v>#N/A</v>
      </c>
      <c r="BI187" s="70" t="e">
        <f aca="false">$BI$7*$J$2*$J$5*$S187</f>
        <v>#N/A</v>
      </c>
      <c r="BJ187" s="70" t="e">
        <f aca="false">$BI$7*$J$3*$J$5*$T187</f>
        <v>#N/A</v>
      </c>
      <c r="BK187" s="70" t="e">
        <f aca="false">$BK$7*$J$2*$J$5*$S187</f>
        <v>#N/A</v>
      </c>
      <c r="BL187" s="70" t="e">
        <f aca="false">$BK$7*$J$3*$J$5*$T187</f>
        <v>#N/A</v>
      </c>
      <c r="BM187" s="70" t="e">
        <f aca="false">$BM$7*$J$2*$J$5*$S187</f>
        <v>#N/A</v>
      </c>
      <c r="BN187" s="70" t="e">
        <f aca="false">$BM$7*$J$3*$J$5*$T187</f>
        <v>#N/A</v>
      </c>
      <c r="BO187" s="70" t="e">
        <f aca="false">$BO$7*$J$2*$J$5*$S187</f>
        <v>#N/A</v>
      </c>
      <c r="BP187" s="70" t="e">
        <f aca="false">$BO$7*$J$3*$J$5*$T187</f>
        <v>#N/A</v>
      </c>
      <c r="BQ187" s="70" t="e">
        <f aca="false">$BQ$7*$J$2*$J$5*$S187</f>
        <v>#N/A</v>
      </c>
      <c r="BR187" s="70" t="e">
        <f aca="false">$BQ$7*$J$3*$J$5*$T187</f>
        <v>#N/A</v>
      </c>
      <c r="BS187" s="70" t="e">
        <f aca="false">$BS$7*$J$2*$J$5*$S187</f>
        <v>#N/A</v>
      </c>
      <c r="BT187" s="70" t="e">
        <f aca="false">$BS$7*$J$3*$J$5*$T187</f>
        <v>#N/A</v>
      </c>
      <c r="BU187" s="70" t="e">
        <f aca="false">$BU$7*$J$2*$J$5*$S187</f>
        <v>#N/A</v>
      </c>
      <c r="BV187" s="70" t="e">
        <f aca="false">$BU$7*$J$3*$J$5*$T187</f>
        <v>#N/A</v>
      </c>
      <c r="BW187" s="382" t="e">
        <f aca="false">SUM(AY187:BF187,BI187:BL187)</f>
        <v>#N/A</v>
      </c>
      <c r="BX187" s="383" t="e">
        <f aca="false">SUM(AY187:BF187,BI187:BL187,BS187:BV187)</f>
        <v>#N/A</v>
      </c>
      <c r="BY187" s="25" t="e">
        <f aca="false">SUM(AY187:BV187)</f>
        <v>#N/A</v>
      </c>
      <c r="BZ187" s="70" t="e">
        <f aca="false">$BZ$7*$J$2*$J$5*$N187</f>
        <v>#N/A</v>
      </c>
      <c r="CA187" s="70" t="e">
        <f aca="false">$BZ$7*$J$3*$J$5*$O187</f>
        <v>#N/A</v>
      </c>
      <c r="CB187" s="70" t="e">
        <f aca="false">$CB$7*$J$2*$J$5*$N187</f>
        <v>#N/A</v>
      </c>
      <c r="CC187" s="70" t="e">
        <f aca="false">$CB$7*$J$3*$J$5*$O187</f>
        <v>#N/A</v>
      </c>
      <c r="CD187" s="70" t="e">
        <f aca="false">$CD$7*$J$2*$J$5*$N187</f>
        <v>#N/A</v>
      </c>
      <c r="CE187" s="70" t="e">
        <f aca="false">$CD$7*$J$3*$J$5*$O187</f>
        <v>#N/A</v>
      </c>
      <c r="CF187" s="131" t="e">
        <f aca="false">SUM(BZ187:CA187)</f>
        <v>#N/A</v>
      </c>
      <c r="CG187" s="383" t="e">
        <f aca="false">SUM(BZ187:CC187)</f>
        <v>#N/A</v>
      </c>
      <c r="CH187" s="131" t="e">
        <f aca="false">SUM(BZ187:CE187)</f>
        <v>#N/A</v>
      </c>
      <c r="CI187" s="70" t="e">
        <f aca="false">$CI$7*$J$2*$J$5*$AB187</f>
        <v>#N/A</v>
      </c>
      <c r="CJ187" s="70" t="e">
        <f aca="false">$CI$7*$J$3*$J$5*$AC187</f>
        <v>#N/A</v>
      </c>
      <c r="CK187" s="70" t="e">
        <f aca="false">$CK$7*$J$2*$J$5*$AB187</f>
        <v>#N/A</v>
      </c>
      <c r="CL187" s="70" t="e">
        <f aca="false">$CK$7*$J$3*$J$5*$AC187</f>
        <v>#N/A</v>
      </c>
      <c r="CM187" s="70" t="e">
        <f aca="false">$CM$7*$J$2*$J$5*$AB187</f>
        <v>#N/A</v>
      </c>
      <c r="CN187" s="70" t="e">
        <f aca="false">$CM$7*$J$3*$J$5*$AC187</f>
        <v>#N/A</v>
      </c>
      <c r="CO187" s="70" t="e">
        <f aca="false">$CO$7*$J$2*$J$5*$AB187</f>
        <v>#N/A</v>
      </c>
      <c r="CP187" s="70" t="e">
        <f aca="false">$CO$7*$J$3*$J$5*$AC187</f>
        <v>#N/A</v>
      </c>
      <c r="CQ187" s="70" t="e">
        <f aca="false">$CQ$7*$J$2*$J$5*$AB187</f>
        <v>#N/A</v>
      </c>
      <c r="CR187" s="70" t="e">
        <f aca="false">$CQ$7*$J$3*$J$5*$AC187</f>
        <v>#N/A</v>
      </c>
      <c r="CS187" s="70" t="e">
        <f aca="false">$CS$7*$J$2*$J$5*$AB187</f>
        <v>#N/A</v>
      </c>
      <c r="CT187" s="70" t="e">
        <f aca="false">$CS$7*$J$3*$J$5*$AC187</f>
        <v>#N/A</v>
      </c>
      <c r="CU187" s="70" t="e">
        <f aca="false">$CU$7*$J$2*$J$5*$AB187</f>
        <v>#N/A</v>
      </c>
      <c r="CV187" s="70" t="e">
        <f aca="false">$CU$7*$J$3*$J$5*$AC187</f>
        <v>#N/A</v>
      </c>
      <c r="CW187" s="70" t="e">
        <f aca="false">$CW$7*$J$2*$J$5*$AB187</f>
        <v>#N/A</v>
      </c>
      <c r="CX187" s="70" t="e">
        <f aca="false">$CW$7*$J$3*$J$5*$AC187</f>
        <v>#N/A</v>
      </c>
      <c r="CY187" s="70" t="e">
        <f aca="false">$CY$7*$J$2*$J$5*$AB187</f>
        <v>#N/A</v>
      </c>
      <c r="CZ187" s="70" t="e">
        <f aca="false">$CY$7*$J$3*$J$5*$AC187</f>
        <v>#N/A</v>
      </c>
      <c r="DA187" s="70" t="e">
        <f aca="false">$DA$7*$J$2*$J$5*$AB187</f>
        <v>#N/A</v>
      </c>
      <c r="DB187" s="70" t="e">
        <f aca="false">$DA$7*$J$3*$J$5*$AC187</f>
        <v>#N/A</v>
      </c>
      <c r="DC187" s="70"/>
      <c r="DD187" s="70"/>
      <c r="DE187" s="70" t="e">
        <f aca="false">$DF$7*$J$2*$J$5*$AB187</f>
        <v>#N/A</v>
      </c>
      <c r="DF187" s="70" t="e">
        <f aca="false">$DF$7*$J$3*$J$5*$AC187</f>
        <v>#N/A</v>
      </c>
      <c r="DG187" s="70" t="e">
        <f aca="false">$DG$7*$J$2*$J$5*$AB187</f>
        <v>#N/A</v>
      </c>
      <c r="DH187" s="70" t="e">
        <f aca="false">$DG$7*$J$3*$J$5*$AC187</f>
        <v>#N/A</v>
      </c>
      <c r="DI187" s="70" t="e">
        <f aca="false">$DI$7*$J$2*$J$5*$AB187</f>
        <v>#N/A</v>
      </c>
      <c r="DJ187" s="70" t="e">
        <f aca="false">$DI$7*$J$3*$J$5*$AC187</f>
        <v>#N/A</v>
      </c>
      <c r="DK187" s="70" t="e">
        <f aca="false">$DK$7*$J$2*$J$5*$AB187</f>
        <v>#N/A</v>
      </c>
      <c r="DL187" s="70" t="e">
        <f aca="false">$DK$7*$J$3*$J$5*$AC187</f>
        <v>#N/A</v>
      </c>
      <c r="DM187" s="70" t="e">
        <f aca="false">$DM$7*$J$2*$J$5*$AB187</f>
        <v>#N/A</v>
      </c>
      <c r="DN187" s="70" t="e">
        <f aca="false">$DM$7*$J$3*$J$5*$AC187</f>
        <v>#N/A</v>
      </c>
      <c r="DO187" s="70" t="e">
        <f aca="false">$DO$7*$J$2*$J$5*$AB187</f>
        <v>#N/A</v>
      </c>
      <c r="DP187" s="70" t="e">
        <f aca="false">$DO$7*$J$3*$J$5*$AC187</f>
        <v>#N/A</v>
      </c>
      <c r="DQ187" s="70" t="e">
        <f aca="false">$DQ$7*$J$2*$J$5*$AB187</f>
        <v>#N/A</v>
      </c>
      <c r="DR187" s="70" t="e">
        <f aca="false">$DQ$7*$J$3*$J$5*$AC187</f>
        <v>#N/A</v>
      </c>
      <c r="DS187" s="131" t="e">
        <f aca="false">SUM(CI187:CR187,CW187:CX187,DG187:DH187)</f>
        <v>#N/A</v>
      </c>
      <c r="DT187" s="25" t="e">
        <f aca="false">SUM(CI187:CZ187,DC187:DL187)</f>
        <v>#N/A</v>
      </c>
      <c r="DU187" s="131" t="e">
        <f aca="false">SUM(CI187:DR187)</f>
        <v>#N/A</v>
      </c>
      <c r="DZ187" s="70" t="e">
        <f aca="false">$DZ$7*$J$2*$J$5*$AB187</f>
        <v>#N/A</v>
      </c>
      <c r="EA187" s="70" t="e">
        <f aca="false">$DZ$7*$J$3*$J$5*$AC187</f>
        <v>#N/A</v>
      </c>
      <c r="EB187" s="70" t="e">
        <f aca="false">$EB$7*$J$2*$J$5*$AB187</f>
        <v>#N/A</v>
      </c>
      <c r="EC187" s="70" t="e">
        <f aca="false">$EB$7*$J$3*$J$5*$AC187</f>
        <v>#N/A</v>
      </c>
      <c r="ED187" s="70" t="e">
        <f aca="false">$ED$7*$J$2*$J$5*$AB187</f>
        <v>#N/A</v>
      </c>
      <c r="EE187" s="70" t="e">
        <f aca="false">$ED$7*$J$3*$J$5*$AC187</f>
        <v>#N/A</v>
      </c>
      <c r="EF187" s="70" t="e">
        <f aca="false">$EF$7*$J$2*$J$5*$AB187</f>
        <v>#N/A</v>
      </c>
      <c r="EG187" s="70" t="e">
        <f aca="false">$EF$7*$J$3*$J$5*$AC187</f>
        <v>#N/A</v>
      </c>
      <c r="EH187" s="70" t="e">
        <f aca="false">$EH$7*$J$2*$J$5*$AB187</f>
        <v>#N/A</v>
      </c>
      <c r="EI187" s="70" t="e">
        <f aca="false">$EH$7*$J$3*$J$5*$AC187</f>
        <v>#N/A</v>
      </c>
      <c r="EJ187" s="70" t="e">
        <f aca="false">$EJ$7*$J$2*$J$5*$AB187</f>
        <v>#N/A</v>
      </c>
      <c r="EK187" s="70" t="e">
        <f aca="false">$EJ$7*$J$3*$J$5*$AC187</f>
        <v>#N/A</v>
      </c>
      <c r="EL187" s="70" t="e">
        <f aca="false">$EL$7*$J$2*$J$5*$AB187</f>
        <v>#N/A</v>
      </c>
      <c r="EM187" s="70" t="e">
        <f aca="false">$EL$7*$J$3*$J$5*$AC187</f>
        <v>#N/A</v>
      </c>
      <c r="EN187" s="131" t="e">
        <f aca="false">SUM(EB187:EC187)</f>
        <v>#N/A</v>
      </c>
      <c r="EO187" s="25" t="e">
        <f aca="false">SUM(EB187:EE187,EJ187:EM187)</f>
        <v>#N/A</v>
      </c>
      <c r="EP187" s="25" t="e">
        <f aca="false">SUM(DZ187:EM187)</f>
        <v>#N/A</v>
      </c>
    </row>
    <row r="188" customFormat="false" ht="11.25" hidden="false" customHeight="false" outlineLevel="0" collapsed="false">
      <c r="A188" s="51" t="e">
        <f aca="false">VLOOKUP($D188,Curves!$A$2:$I$1700,9)</f>
        <v>#N/A</v>
      </c>
      <c r="B188" s="83" t="e">
        <f aca="false">(1+($A188/2))^(-2*($D188-$A$1)/365.25)</f>
        <v>#N/A</v>
      </c>
      <c r="C188" s="83" t="n">
        <f aca="false">D189-D188</f>
        <v>31</v>
      </c>
      <c r="D188" s="374" t="n">
        <v>42370</v>
      </c>
      <c r="E188" s="375" t="e">
        <f aca="false">VLOOKUP($D188,Curves!$A$2:$H$1700,2)*$B188</f>
        <v>#N/A</v>
      </c>
      <c r="F188" s="51" t="e">
        <f aca="false">VLOOKUP($D188,Curves!$A$2:$H$1700,3)*$B188</f>
        <v>#N/A</v>
      </c>
      <c r="G188" s="51" t="e">
        <f aca="false">VLOOKUP($D188,Curves!$A$2:$H$1700,7)*$B188</f>
        <v>#N/A</v>
      </c>
      <c r="H188" s="51" t="e">
        <f aca="false">VLOOKUP($D188,Curves!$A$2:$H$1700,5)*$B188</f>
        <v>#N/A</v>
      </c>
      <c r="I188" s="51" t="e">
        <f aca="false">VLOOKUP($D188,Curves!$A$2:$H$1700,4)*$B188</f>
        <v>#N/A</v>
      </c>
      <c r="J188" s="376" t="e">
        <f aca="false">VLOOKUP($D188,Curves!$A$2:$H$1700,8)*$B188</f>
        <v>#N/A</v>
      </c>
      <c r="K188" s="51" t="e">
        <f aca="false">($E188+$I188)*$J$5+$J$4</f>
        <v>#N/A</v>
      </c>
      <c r="L188" s="377" t="e">
        <f aca="false">VLOOKUP($D188,Curves!$N$2:$T$2600,2)*$B188</f>
        <v>#N/A</v>
      </c>
      <c r="M188" s="241" t="e">
        <f aca="false">VLOOKUP($D188,Curves!$N$2:$T$2600,3)*$B188</f>
        <v>#N/A</v>
      </c>
      <c r="N188" s="378" t="e">
        <f aca="false">IF($K188&lt;$L188,1,0)</f>
        <v>#N/A</v>
      </c>
      <c r="O188" s="379" t="e">
        <f aca="false">IF($K188&lt;$M188,1,0)</f>
        <v>#N/A</v>
      </c>
      <c r="P188" s="375" t="e">
        <f aca="false">($E188+J188)*$J$5+$J$4</f>
        <v>#N/A</v>
      </c>
      <c r="Q188" s="377" t="e">
        <f aca="false">VLOOKUP($D188,Curves!$N$2:$T$2600,4)*$B188</f>
        <v>#N/A</v>
      </c>
      <c r="R188" s="241" t="e">
        <f aca="false">VLOOKUP($D188,Curves!$N$2:$T$2600,5)*$B188</f>
        <v>#N/A</v>
      </c>
      <c r="S188" s="378" t="e">
        <f aca="false">IF($P188&lt;$Q188,1,0)</f>
        <v>#N/A</v>
      </c>
      <c r="T188" s="379" t="e">
        <f aca="false">IF($P188&lt;$R188,1,0)</f>
        <v>#N/A</v>
      </c>
      <c r="U188" s="380" t="e">
        <f aca="false">($E188+G188)*$J$5+$J$4</f>
        <v>#N/A</v>
      </c>
      <c r="V188" s="380" t="e">
        <f aca="false">($E188+H188)*$J$5+$J$4</f>
        <v>#N/A</v>
      </c>
      <c r="W188" s="380" t="e">
        <f aca="false">($E188+I188)*$J$5+$J$4</f>
        <v>#N/A</v>
      </c>
      <c r="X188" s="269" t="e">
        <f aca="false">VLOOKUP($D188,[5]CurveFetch!$D$8:$S$13000,16,0)*$B188</f>
        <v>#N/A</v>
      </c>
      <c r="Y188" s="241" t="e">
        <f aca="false">VLOOKUP($D188,Curves!$N$2:$T$2600,7)*$B188</f>
        <v>#N/A</v>
      </c>
      <c r="Z188" s="381" t="e">
        <f aca="false">IF($U188&lt;$X188,1,0)</f>
        <v>#N/A</v>
      </c>
      <c r="AA188" s="378" t="e">
        <f aca="false">IF($U188&lt;$Y188,1,0)</f>
        <v>#N/A</v>
      </c>
      <c r="AB188" s="378" t="e">
        <f aca="false">IF($V188&lt;$X188,1,0)</f>
        <v>#N/A</v>
      </c>
      <c r="AC188" s="378" t="e">
        <f aca="false">IF($V188&lt;$X188,1,0)</f>
        <v>#N/A</v>
      </c>
      <c r="AD188" s="378" t="e">
        <f aca="false">IF($W188&lt;$X188,1,0)</f>
        <v>#N/A</v>
      </c>
      <c r="AE188" s="379" t="e">
        <f aca="false">IF($W188&lt;$Y188,1,0)</f>
        <v>#N/A</v>
      </c>
      <c r="AF188" s="70" t="e">
        <f aca="false">$AF$7*$J$2*$J$5*$N188</f>
        <v>#N/A</v>
      </c>
      <c r="AG188" s="70" t="e">
        <f aca="false">$AF$7*$J$2*$J$5*$O188</f>
        <v>#N/A</v>
      </c>
      <c r="AH188" s="70" t="e">
        <f aca="false">$AH$7*$J$2*$J$5*$N188</f>
        <v>#N/A</v>
      </c>
      <c r="AI188" s="70" t="e">
        <f aca="false">$AH$7*$J$2*$J$5*$O188</f>
        <v>#N/A</v>
      </c>
      <c r="AJ188" s="70" t="e">
        <f aca="false">$AJ$7*$J$2*$J$5*$N188</f>
        <v>#N/A</v>
      </c>
      <c r="AK188" s="70" t="e">
        <f aca="false">$AJ$7*$J$2*$J$5*$O188</f>
        <v>#N/A</v>
      </c>
      <c r="AL188" s="70" t="e">
        <f aca="false">$AL$7*$J$2*$J$5*$N188</f>
        <v>#N/A</v>
      </c>
      <c r="AM188" s="70" t="e">
        <f aca="false">$AL$7*$J$3*$J$5*$O188</f>
        <v>#N/A</v>
      </c>
      <c r="AN188" s="70" t="e">
        <f aca="false">$AN$7*$J$2*$J$5*$N188</f>
        <v>#N/A</v>
      </c>
      <c r="AO188" s="70" t="e">
        <f aca="false">$AN$7*$J$3*$J$5*$O188</f>
        <v>#N/A</v>
      </c>
      <c r="AP188" s="70" t="e">
        <f aca="false">$AP$7*$J$2*$J$5*$N188</f>
        <v>#N/A</v>
      </c>
      <c r="AQ188" s="70" t="e">
        <f aca="false">$AN$7*$J$3*$J$5*$O188</f>
        <v>#N/A</v>
      </c>
      <c r="AR188" s="70" t="e">
        <f aca="false">$AR$7*$J$2*$J$5*$N188</f>
        <v>#N/A</v>
      </c>
      <c r="AS188" s="70" t="e">
        <f aca="false">$AR$7*$J$3*$J$5*$O188</f>
        <v>#N/A</v>
      </c>
      <c r="AT188" s="70" t="e">
        <f aca="false">$AT$7*$J$2*$J$5*$N188</f>
        <v>#N/A</v>
      </c>
      <c r="AU188" s="70" t="e">
        <f aca="false">$AT$7*$J$3*$J$5*$O188</f>
        <v>#N/A</v>
      </c>
      <c r="AV188" s="131" t="e">
        <f aca="false">SUM(AF188:AG188,AL188:AM188,AP188:AQ188)</f>
        <v>#N/A</v>
      </c>
      <c r="AW188" s="158" t="e">
        <f aca="false">SUM(AF188:AM188,AP188:AU188)</f>
        <v>#N/A</v>
      </c>
      <c r="AX188" s="131" t="e">
        <f aca="false">SUM(AF188:AU188)</f>
        <v>#N/A</v>
      </c>
      <c r="AY188" s="70" t="e">
        <f aca="false">$AY$7*$J$2*$J$5*$S188</f>
        <v>#N/A</v>
      </c>
      <c r="AZ188" s="70" t="e">
        <f aca="false">$AY$7*$J$3*$J$5*$T188</f>
        <v>#N/A</v>
      </c>
      <c r="BA188" s="70" t="e">
        <f aca="false">$BA$7*$J$2*$J$5*$S188</f>
        <v>#N/A</v>
      </c>
      <c r="BB188" s="70" t="e">
        <f aca="false">$BA$7*$J$3*$J$5*$T188</f>
        <v>#N/A</v>
      </c>
      <c r="BC188" s="70" t="e">
        <f aca="false">$BC$7*$J$2*$J$5*$S188</f>
        <v>#N/A</v>
      </c>
      <c r="BD188" s="70" t="e">
        <f aca="false">$BC$7*$J$3*$J$5*$T188</f>
        <v>#N/A</v>
      </c>
      <c r="BE188" s="70" t="e">
        <f aca="false">$BE$7*$J$2*$J$5*$S188</f>
        <v>#N/A</v>
      </c>
      <c r="BF188" s="70" t="e">
        <f aca="false">$BE$7*$J$3*$J$5*$T188</f>
        <v>#N/A</v>
      </c>
      <c r="BG188" s="70" t="e">
        <f aca="false">$BG$7*$J$2*$J$5*$S188</f>
        <v>#N/A</v>
      </c>
      <c r="BH188" s="70" t="e">
        <f aca="false">$BG$7*$J$3*$J$5*$T188</f>
        <v>#N/A</v>
      </c>
      <c r="BI188" s="70" t="e">
        <f aca="false">$BI$7*$J$2*$J$5*$S188</f>
        <v>#N/A</v>
      </c>
      <c r="BJ188" s="70" t="e">
        <f aca="false">$BI$7*$J$3*$J$5*$T188</f>
        <v>#N/A</v>
      </c>
      <c r="BK188" s="70" t="e">
        <f aca="false">$BK$7*$J$2*$J$5*$S188</f>
        <v>#N/A</v>
      </c>
      <c r="BL188" s="70" t="e">
        <f aca="false">$BK$7*$J$3*$J$5*$T188</f>
        <v>#N/A</v>
      </c>
      <c r="BM188" s="70" t="e">
        <f aca="false">$BM$7*$J$2*$J$5*$S188</f>
        <v>#N/A</v>
      </c>
      <c r="BN188" s="70" t="e">
        <f aca="false">$BM$7*$J$3*$J$5*$T188</f>
        <v>#N/A</v>
      </c>
      <c r="BO188" s="70" t="e">
        <f aca="false">$BO$7*$J$2*$J$5*$S188</f>
        <v>#N/A</v>
      </c>
      <c r="BP188" s="70" t="e">
        <f aca="false">$BO$7*$J$3*$J$5*$T188</f>
        <v>#N/A</v>
      </c>
      <c r="BQ188" s="70" t="e">
        <f aca="false">$BQ$7*$J$2*$J$5*$S188</f>
        <v>#N/A</v>
      </c>
      <c r="BR188" s="70" t="e">
        <f aca="false">$BQ$7*$J$3*$J$5*$T188</f>
        <v>#N/A</v>
      </c>
      <c r="BS188" s="70" t="e">
        <f aca="false">$BS$7*$J$2*$J$5*$S188</f>
        <v>#N/A</v>
      </c>
      <c r="BT188" s="70" t="e">
        <f aca="false">$BS$7*$J$3*$J$5*$T188</f>
        <v>#N/A</v>
      </c>
      <c r="BU188" s="70" t="e">
        <f aca="false">$BU$7*$J$2*$J$5*$S188</f>
        <v>#N/A</v>
      </c>
      <c r="BV188" s="70" t="e">
        <f aca="false">$BU$7*$J$3*$J$5*$T188</f>
        <v>#N/A</v>
      </c>
      <c r="BW188" s="382" t="e">
        <f aca="false">SUM(AY188:BF188,BI188:BL188)</f>
        <v>#N/A</v>
      </c>
      <c r="BX188" s="383" t="e">
        <f aca="false">SUM(AY188:BF188,BI188:BL188,BS188:BV188)</f>
        <v>#N/A</v>
      </c>
      <c r="BY188" s="25" t="e">
        <f aca="false">SUM(AY188:BV188)</f>
        <v>#N/A</v>
      </c>
      <c r="BZ188" s="70" t="e">
        <f aca="false">$BZ$7*$J$2*$J$5*$N188</f>
        <v>#N/A</v>
      </c>
      <c r="CA188" s="70" t="e">
        <f aca="false">$BZ$7*$J$3*$J$5*$O188</f>
        <v>#N/A</v>
      </c>
      <c r="CB188" s="70" t="e">
        <f aca="false">$CB$7*$J$2*$J$5*$N188</f>
        <v>#N/A</v>
      </c>
      <c r="CC188" s="70" t="e">
        <f aca="false">$CB$7*$J$3*$J$5*$O188</f>
        <v>#N/A</v>
      </c>
      <c r="CD188" s="70" t="e">
        <f aca="false">$CD$7*$J$2*$J$5*$N188</f>
        <v>#N/A</v>
      </c>
      <c r="CE188" s="70" t="e">
        <f aca="false">$CD$7*$J$3*$J$5*$O188</f>
        <v>#N/A</v>
      </c>
      <c r="CF188" s="131" t="e">
        <f aca="false">SUM(BZ188:CA188)</f>
        <v>#N/A</v>
      </c>
      <c r="CG188" s="383" t="e">
        <f aca="false">SUM(BZ188:CC188)</f>
        <v>#N/A</v>
      </c>
      <c r="CH188" s="131" t="e">
        <f aca="false">SUM(BZ188:CE188)</f>
        <v>#N/A</v>
      </c>
      <c r="CI188" s="70" t="e">
        <f aca="false">$CI$7*$J$2*$J$5*$AB188</f>
        <v>#N/A</v>
      </c>
      <c r="CJ188" s="70" t="e">
        <f aca="false">$CI$7*$J$3*$J$5*$AC188</f>
        <v>#N/A</v>
      </c>
      <c r="CK188" s="70" t="e">
        <f aca="false">$CK$7*$J$2*$J$5*$AB188</f>
        <v>#N/A</v>
      </c>
      <c r="CL188" s="70" t="e">
        <f aca="false">$CK$7*$J$3*$J$5*$AC188</f>
        <v>#N/A</v>
      </c>
      <c r="CM188" s="70" t="e">
        <f aca="false">$CM$7*$J$2*$J$5*$AB188</f>
        <v>#N/A</v>
      </c>
      <c r="CN188" s="70" t="e">
        <f aca="false">$CM$7*$J$3*$J$5*$AC188</f>
        <v>#N/A</v>
      </c>
      <c r="CO188" s="70" t="e">
        <f aca="false">$CO$7*$J$2*$J$5*$AB188</f>
        <v>#N/A</v>
      </c>
      <c r="CP188" s="70" t="e">
        <f aca="false">$CO$7*$J$3*$J$5*$AC188</f>
        <v>#N/A</v>
      </c>
      <c r="CQ188" s="70" t="e">
        <f aca="false">$CQ$7*$J$2*$J$5*$AB188</f>
        <v>#N/A</v>
      </c>
      <c r="CR188" s="70" t="e">
        <f aca="false">$CQ$7*$J$3*$J$5*$AC188</f>
        <v>#N/A</v>
      </c>
      <c r="CS188" s="70" t="e">
        <f aca="false">$CS$7*$J$2*$J$5*$AB188</f>
        <v>#N/A</v>
      </c>
      <c r="CT188" s="70" t="e">
        <f aca="false">$CS$7*$J$3*$J$5*$AC188</f>
        <v>#N/A</v>
      </c>
      <c r="CU188" s="70" t="e">
        <f aca="false">$CU$7*$J$2*$J$5*$AB188</f>
        <v>#N/A</v>
      </c>
      <c r="CV188" s="70" t="e">
        <f aca="false">$CU$7*$J$3*$J$5*$AC188</f>
        <v>#N/A</v>
      </c>
      <c r="CW188" s="70" t="e">
        <f aca="false">$CW$7*$J$2*$J$5*$AB188</f>
        <v>#N/A</v>
      </c>
      <c r="CX188" s="70" t="e">
        <f aca="false">$CW$7*$J$3*$J$5*$AC188</f>
        <v>#N/A</v>
      </c>
      <c r="CY188" s="70" t="e">
        <f aca="false">$CY$7*$J$2*$J$5*$AB188</f>
        <v>#N/A</v>
      </c>
      <c r="CZ188" s="70" t="e">
        <f aca="false">$CY$7*$J$3*$J$5*$AC188</f>
        <v>#N/A</v>
      </c>
      <c r="DA188" s="70" t="e">
        <f aca="false">$DA$7*$J$2*$J$5*$AB188</f>
        <v>#N/A</v>
      </c>
      <c r="DB188" s="70" t="e">
        <f aca="false">$DA$7*$J$3*$J$5*$AC188</f>
        <v>#N/A</v>
      </c>
      <c r="DC188" s="70"/>
      <c r="DD188" s="70"/>
      <c r="DE188" s="70" t="e">
        <f aca="false">$DF$7*$J$2*$J$5*$AB188</f>
        <v>#N/A</v>
      </c>
      <c r="DF188" s="70" t="e">
        <f aca="false">$DF$7*$J$3*$J$5*$AC188</f>
        <v>#N/A</v>
      </c>
      <c r="DG188" s="70" t="e">
        <f aca="false">$DG$7*$J$2*$J$5*$AB188</f>
        <v>#N/A</v>
      </c>
      <c r="DH188" s="70" t="e">
        <f aca="false">$DG$7*$J$3*$J$5*$AC188</f>
        <v>#N/A</v>
      </c>
      <c r="DI188" s="70" t="e">
        <f aca="false">$DI$7*$J$2*$J$5*$AB188</f>
        <v>#N/A</v>
      </c>
      <c r="DJ188" s="70" t="e">
        <f aca="false">$DI$7*$J$3*$J$5*$AC188</f>
        <v>#N/A</v>
      </c>
      <c r="DK188" s="70" t="e">
        <f aca="false">$DK$7*$J$2*$J$5*$AB188</f>
        <v>#N/A</v>
      </c>
      <c r="DL188" s="70" t="e">
        <f aca="false">$DK$7*$J$3*$J$5*$AC188</f>
        <v>#N/A</v>
      </c>
      <c r="DM188" s="70" t="e">
        <f aca="false">$DM$7*$J$2*$J$5*$AB188</f>
        <v>#N/A</v>
      </c>
      <c r="DN188" s="70" t="e">
        <f aca="false">$DM$7*$J$3*$J$5*$AC188</f>
        <v>#N/A</v>
      </c>
      <c r="DO188" s="70" t="e">
        <f aca="false">$DO$7*$J$2*$J$5*$AB188</f>
        <v>#N/A</v>
      </c>
      <c r="DP188" s="70" t="e">
        <f aca="false">$DO$7*$J$3*$J$5*$AC188</f>
        <v>#N/A</v>
      </c>
      <c r="DQ188" s="70" t="e">
        <f aca="false">$DQ$7*$J$2*$J$5*$AB188</f>
        <v>#N/A</v>
      </c>
      <c r="DR188" s="70" t="e">
        <f aca="false">$DQ$7*$J$3*$J$5*$AC188</f>
        <v>#N/A</v>
      </c>
      <c r="DS188" s="131" t="e">
        <f aca="false">SUM(CI188:CR188,CW188:CX188,DG188:DH188)</f>
        <v>#N/A</v>
      </c>
      <c r="DT188" s="25" t="e">
        <f aca="false">SUM(CI188:CZ188,DC188:DL188)</f>
        <v>#N/A</v>
      </c>
      <c r="DU188" s="131" t="e">
        <f aca="false">SUM(CI188:DR188)</f>
        <v>#N/A</v>
      </c>
      <c r="DZ188" s="70" t="e">
        <f aca="false">$DZ$7*$J$2*$J$5*$AB188</f>
        <v>#N/A</v>
      </c>
      <c r="EA188" s="70" t="e">
        <f aca="false">$DZ$7*$J$3*$J$5*$AC188</f>
        <v>#N/A</v>
      </c>
      <c r="EB188" s="70" t="e">
        <f aca="false">$EB$7*$J$2*$J$5*$AB188</f>
        <v>#N/A</v>
      </c>
      <c r="EC188" s="70" t="e">
        <f aca="false">$EB$7*$J$3*$J$5*$AC188</f>
        <v>#N/A</v>
      </c>
      <c r="ED188" s="70" t="e">
        <f aca="false">$ED$7*$J$2*$J$5*$AB188</f>
        <v>#N/A</v>
      </c>
      <c r="EE188" s="70" t="e">
        <f aca="false">$ED$7*$J$3*$J$5*$AC188</f>
        <v>#N/A</v>
      </c>
      <c r="EF188" s="70" t="e">
        <f aca="false">$EF$7*$J$2*$J$5*$AB188</f>
        <v>#N/A</v>
      </c>
      <c r="EG188" s="70" t="e">
        <f aca="false">$EF$7*$J$3*$J$5*$AC188</f>
        <v>#N/A</v>
      </c>
      <c r="EH188" s="70" t="e">
        <f aca="false">$EH$7*$J$2*$J$5*$AB188</f>
        <v>#N/A</v>
      </c>
      <c r="EI188" s="70" t="e">
        <f aca="false">$EH$7*$J$3*$J$5*$AC188</f>
        <v>#N/A</v>
      </c>
      <c r="EJ188" s="70" t="e">
        <f aca="false">$EJ$7*$J$2*$J$5*$AB188</f>
        <v>#N/A</v>
      </c>
      <c r="EK188" s="70" t="e">
        <f aca="false">$EJ$7*$J$3*$J$5*$AC188</f>
        <v>#N/A</v>
      </c>
      <c r="EL188" s="70" t="e">
        <f aca="false">$EL$7*$J$2*$J$5*$AB188</f>
        <v>#N/A</v>
      </c>
      <c r="EM188" s="70" t="e">
        <f aca="false">$EL$7*$J$3*$J$5*$AC188</f>
        <v>#N/A</v>
      </c>
      <c r="EN188" s="131" t="e">
        <f aca="false">SUM(EB188:EC188)</f>
        <v>#N/A</v>
      </c>
      <c r="EO188" s="25" t="e">
        <f aca="false">SUM(EB188:EE188,EJ188:EM188)</f>
        <v>#N/A</v>
      </c>
      <c r="EP188" s="25" t="e">
        <f aca="false">SUM(DZ188:EM188)</f>
        <v>#N/A</v>
      </c>
    </row>
    <row r="189" customFormat="false" ht="11.25" hidden="false" customHeight="false" outlineLevel="0" collapsed="false">
      <c r="A189" s="51" t="e">
        <f aca="false">VLOOKUP($D189,Curves!$A$2:$I$1700,9)</f>
        <v>#N/A</v>
      </c>
      <c r="B189" s="83" t="e">
        <f aca="false">(1+($A189/2))^(-2*($D189-$A$1)/365.25)</f>
        <v>#N/A</v>
      </c>
      <c r="C189" s="83" t="n">
        <f aca="false">D190-D189</f>
        <v>29</v>
      </c>
      <c r="D189" s="374" t="n">
        <v>42401</v>
      </c>
      <c r="E189" s="375" t="e">
        <f aca="false">VLOOKUP($D189,Curves!$A$2:$H$1700,2)*$B189</f>
        <v>#N/A</v>
      </c>
      <c r="F189" s="51" t="e">
        <f aca="false">VLOOKUP($D189,Curves!$A$2:$H$1700,3)*$B189</f>
        <v>#N/A</v>
      </c>
      <c r="G189" s="51" t="e">
        <f aca="false">VLOOKUP($D189,Curves!$A$2:$H$1700,7)*$B189</f>
        <v>#N/A</v>
      </c>
      <c r="H189" s="51" t="e">
        <f aca="false">VLOOKUP($D189,Curves!$A$2:$H$1700,5)*$B189</f>
        <v>#N/A</v>
      </c>
      <c r="I189" s="51" t="e">
        <f aca="false">VLOOKUP($D189,Curves!$A$2:$H$1700,4)*$B189</f>
        <v>#N/A</v>
      </c>
      <c r="J189" s="376" t="e">
        <f aca="false">VLOOKUP($D189,Curves!$A$2:$H$1700,8)*$B189</f>
        <v>#N/A</v>
      </c>
      <c r="K189" s="51" t="e">
        <f aca="false">($E189+$I189)*$J$5+$J$4</f>
        <v>#N/A</v>
      </c>
      <c r="L189" s="377" t="e">
        <f aca="false">VLOOKUP($D189,Curves!$N$2:$T$2600,2)*$B189</f>
        <v>#N/A</v>
      </c>
      <c r="M189" s="241" t="e">
        <f aca="false">VLOOKUP($D189,Curves!$N$2:$T$2600,3)*$B189</f>
        <v>#N/A</v>
      </c>
      <c r="N189" s="378" t="e">
        <f aca="false">IF($K189&lt;$L189,1,0)</f>
        <v>#N/A</v>
      </c>
      <c r="O189" s="379" t="e">
        <f aca="false">IF($K189&lt;$M189,1,0)</f>
        <v>#N/A</v>
      </c>
      <c r="P189" s="375" t="e">
        <f aca="false">($E189+J189)*$J$5+$J$4</f>
        <v>#N/A</v>
      </c>
      <c r="Q189" s="377" t="e">
        <f aca="false">VLOOKUP($D189,Curves!$N$2:$T$2600,4)*$B189</f>
        <v>#N/A</v>
      </c>
      <c r="R189" s="241" t="e">
        <f aca="false">VLOOKUP($D189,Curves!$N$2:$T$2600,5)*$B189</f>
        <v>#N/A</v>
      </c>
      <c r="S189" s="378" t="e">
        <f aca="false">IF($P189&lt;$Q189,1,0)</f>
        <v>#N/A</v>
      </c>
      <c r="T189" s="379" t="e">
        <f aca="false">IF($P189&lt;$R189,1,0)</f>
        <v>#N/A</v>
      </c>
      <c r="U189" s="380" t="e">
        <f aca="false">($E189+G189)*$J$5+$J$4</f>
        <v>#N/A</v>
      </c>
      <c r="V189" s="380" t="e">
        <f aca="false">($E189+H189)*$J$5+$J$4</f>
        <v>#N/A</v>
      </c>
      <c r="W189" s="380" t="e">
        <f aca="false">($E189+I189)*$J$5+$J$4</f>
        <v>#N/A</v>
      </c>
      <c r="X189" s="269" t="e">
        <f aca="false">VLOOKUP($D189,[5]CurveFetch!$D$8:$S$13000,16,0)*$B189</f>
        <v>#N/A</v>
      </c>
      <c r="Y189" s="241" t="e">
        <f aca="false">VLOOKUP($D189,Curves!$N$2:$T$2600,7)*$B189</f>
        <v>#N/A</v>
      </c>
      <c r="Z189" s="381" t="e">
        <f aca="false">IF($U189&lt;$X189,1,0)</f>
        <v>#N/A</v>
      </c>
      <c r="AA189" s="378" t="e">
        <f aca="false">IF($U189&lt;$Y189,1,0)</f>
        <v>#N/A</v>
      </c>
      <c r="AB189" s="378" t="e">
        <f aca="false">IF($V189&lt;$X189,1,0)</f>
        <v>#N/A</v>
      </c>
      <c r="AC189" s="378" t="e">
        <f aca="false">IF($V189&lt;$X189,1,0)</f>
        <v>#N/A</v>
      </c>
      <c r="AD189" s="378" t="e">
        <f aca="false">IF($W189&lt;$X189,1,0)</f>
        <v>#N/A</v>
      </c>
      <c r="AE189" s="379" t="e">
        <f aca="false">IF($W189&lt;$Y189,1,0)</f>
        <v>#N/A</v>
      </c>
      <c r="AF189" s="70" t="e">
        <f aca="false">$AF$7*$J$2*$J$5*$N189</f>
        <v>#N/A</v>
      </c>
      <c r="AG189" s="70" t="e">
        <f aca="false">$AF$7*$J$2*$J$5*$O189</f>
        <v>#N/A</v>
      </c>
      <c r="AH189" s="70" t="e">
        <f aca="false">$AH$7*$J$2*$J$5*$N189</f>
        <v>#N/A</v>
      </c>
      <c r="AI189" s="70" t="e">
        <f aca="false">$AH$7*$J$2*$J$5*$O189</f>
        <v>#N/A</v>
      </c>
      <c r="AJ189" s="70" t="e">
        <f aca="false">$AJ$7*$J$2*$J$5*$N189</f>
        <v>#N/A</v>
      </c>
      <c r="AK189" s="70" t="e">
        <f aca="false">$AJ$7*$J$2*$J$5*$O189</f>
        <v>#N/A</v>
      </c>
      <c r="AL189" s="70" t="e">
        <f aca="false">$AL$7*$J$2*$J$5*$N189</f>
        <v>#N/A</v>
      </c>
      <c r="AM189" s="70" t="e">
        <f aca="false">$AL$7*$J$3*$J$5*$O189</f>
        <v>#N/A</v>
      </c>
      <c r="AN189" s="70" t="e">
        <f aca="false">$AN$7*$J$2*$J$5*$N189</f>
        <v>#N/A</v>
      </c>
      <c r="AO189" s="70" t="e">
        <f aca="false">$AN$7*$J$3*$J$5*$O189</f>
        <v>#N/A</v>
      </c>
      <c r="AP189" s="70" t="e">
        <f aca="false">$AP$7*$J$2*$J$5*$N189</f>
        <v>#N/A</v>
      </c>
      <c r="AQ189" s="70" t="e">
        <f aca="false">$AN$7*$J$3*$J$5*$O189</f>
        <v>#N/A</v>
      </c>
      <c r="AR189" s="70" t="e">
        <f aca="false">$AR$7*$J$2*$J$5*$N189</f>
        <v>#N/A</v>
      </c>
      <c r="AS189" s="70" t="e">
        <f aca="false">$AR$7*$J$3*$J$5*$O189</f>
        <v>#N/A</v>
      </c>
      <c r="AT189" s="70" t="e">
        <f aca="false">$AT$7*$J$2*$J$5*$N189</f>
        <v>#N/A</v>
      </c>
      <c r="AU189" s="70" t="e">
        <f aca="false">$AT$7*$J$3*$J$5*$O189</f>
        <v>#N/A</v>
      </c>
      <c r="AV189" s="131" t="e">
        <f aca="false">SUM(AF189:AG189,AL189:AM189,AP189:AQ189)</f>
        <v>#N/A</v>
      </c>
      <c r="AW189" s="158" t="e">
        <f aca="false">SUM(AF189:AM189,AP189:AU189)</f>
        <v>#N/A</v>
      </c>
      <c r="AX189" s="131" t="e">
        <f aca="false">SUM(AF189:AU189)</f>
        <v>#N/A</v>
      </c>
      <c r="AY189" s="70" t="e">
        <f aca="false">$AY$7*$J$2*$J$5*$S189</f>
        <v>#N/A</v>
      </c>
      <c r="AZ189" s="70" t="e">
        <f aca="false">$AY$7*$J$3*$J$5*$T189</f>
        <v>#N/A</v>
      </c>
      <c r="BA189" s="70" t="e">
        <f aca="false">$BA$7*$J$2*$J$5*$S189</f>
        <v>#N/A</v>
      </c>
      <c r="BB189" s="70" t="e">
        <f aca="false">$BA$7*$J$3*$J$5*$T189</f>
        <v>#N/A</v>
      </c>
      <c r="BC189" s="70" t="e">
        <f aca="false">$BC$7*$J$2*$J$5*$S189</f>
        <v>#N/A</v>
      </c>
      <c r="BD189" s="70" t="e">
        <f aca="false">$BC$7*$J$3*$J$5*$T189</f>
        <v>#N/A</v>
      </c>
      <c r="BE189" s="70" t="e">
        <f aca="false">$BE$7*$J$2*$J$5*$S189</f>
        <v>#N/A</v>
      </c>
      <c r="BF189" s="70" t="e">
        <f aca="false">$BE$7*$J$3*$J$5*$T189</f>
        <v>#N/A</v>
      </c>
      <c r="BG189" s="70" t="e">
        <f aca="false">$BG$7*$J$2*$J$5*$S189</f>
        <v>#N/A</v>
      </c>
      <c r="BH189" s="70" t="e">
        <f aca="false">$BG$7*$J$3*$J$5*$T189</f>
        <v>#N/A</v>
      </c>
      <c r="BI189" s="70" t="e">
        <f aca="false">$BI$7*$J$2*$J$5*$S189</f>
        <v>#N/A</v>
      </c>
      <c r="BJ189" s="70" t="e">
        <f aca="false">$BI$7*$J$3*$J$5*$T189</f>
        <v>#N/A</v>
      </c>
      <c r="BK189" s="70" t="e">
        <f aca="false">$BK$7*$J$2*$J$5*$S189</f>
        <v>#N/A</v>
      </c>
      <c r="BL189" s="70" t="e">
        <f aca="false">$BK$7*$J$3*$J$5*$T189</f>
        <v>#N/A</v>
      </c>
      <c r="BM189" s="70" t="e">
        <f aca="false">$BM$7*$J$2*$J$5*$S189</f>
        <v>#N/A</v>
      </c>
      <c r="BN189" s="70" t="e">
        <f aca="false">$BM$7*$J$3*$J$5*$T189</f>
        <v>#N/A</v>
      </c>
      <c r="BO189" s="70" t="e">
        <f aca="false">$BO$7*$J$2*$J$5*$S189</f>
        <v>#N/A</v>
      </c>
      <c r="BP189" s="70" t="e">
        <f aca="false">$BO$7*$J$3*$J$5*$T189</f>
        <v>#N/A</v>
      </c>
      <c r="BQ189" s="70" t="e">
        <f aca="false">$BQ$7*$J$2*$J$5*$S189</f>
        <v>#N/A</v>
      </c>
      <c r="BR189" s="70" t="e">
        <f aca="false">$BQ$7*$J$3*$J$5*$T189</f>
        <v>#N/A</v>
      </c>
      <c r="BS189" s="70" t="e">
        <f aca="false">$BS$7*$J$2*$J$5*$S189</f>
        <v>#N/A</v>
      </c>
      <c r="BT189" s="70" t="e">
        <f aca="false">$BS$7*$J$3*$J$5*$T189</f>
        <v>#N/A</v>
      </c>
      <c r="BU189" s="70" t="e">
        <f aca="false">$BU$7*$J$2*$J$5*$S189</f>
        <v>#N/A</v>
      </c>
      <c r="BV189" s="70" t="e">
        <f aca="false">$BU$7*$J$3*$J$5*$T189</f>
        <v>#N/A</v>
      </c>
      <c r="BW189" s="382" t="e">
        <f aca="false">SUM(AY189:BF189,BI189:BL189)</f>
        <v>#N/A</v>
      </c>
      <c r="BX189" s="383" t="e">
        <f aca="false">SUM(AY189:BF189,BI189:BL189,BS189:BV189)</f>
        <v>#N/A</v>
      </c>
      <c r="BY189" s="25" t="e">
        <f aca="false">SUM(AY189:BV189)</f>
        <v>#N/A</v>
      </c>
      <c r="BZ189" s="70" t="e">
        <f aca="false">$BZ$7*$J$2*$J$5*$N189</f>
        <v>#N/A</v>
      </c>
      <c r="CA189" s="70" t="e">
        <f aca="false">$BZ$7*$J$3*$J$5*$O189</f>
        <v>#N/A</v>
      </c>
      <c r="CB189" s="70" t="e">
        <f aca="false">$CB$7*$J$2*$J$5*$N189</f>
        <v>#N/A</v>
      </c>
      <c r="CC189" s="70" t="e">
        <f aca="false">$CB$7*$J$3*$J$5*$O189</f>
        <v>#N/A</v>
      </c>
      <c r="CD189" s="70" t="e">
        <f aca="false">$CD$7*$J$2*$J$5*$N189</f>
        <v>#N/A</v>
      </c>
      <c r="CE189" s="70" t="e">
        <f aca="false">$CD$7*$J$3*$J$5*$O189</f>
        <v>#N/A</v>
      </c>
      <c r="CF189" s="131" t="e">
        <f aca="false">SUM(BZ189:CA189)</f>
        <v>#N/A</v>
      </c>
      <c r="CG189" s="383" t="e">
        <f aca="false">SUM(BZ189:CC189)</f>
        <v>#N/A</v>
      </c>
      <c r="CH189" s="131" t="e">
        <f aca="false">SUM(BZ189:CE189)</f>
        <v>#N/A</v>
      </c>
      <c r="CI189" s="70" t="e">
        <f aca="false">$CI$7*$J$2*$J$5*$AB189</f>
        <v>#N/A</v>
      </c>
      <c r="CJ189" s="70" t="e">
        <f aca="false">$CI$7*$J$3*$J$5*$AC189</f>
        <v>#N/A</v>
      </c>
      <c r="CK189" s="70" t="e">
        <f aca="false">$CK$7*$J$2*$J$5*$AB189</f>
        <v>#N/A</v>
      </c>
      <c r="CL189" s="70" t="e">
        <f aca="false">$CK$7*$J$3*$J$5*$AC189</f>
        <v>#N/A</v>
      </c>
      <c r="CM189" s="70" t="e">
        <f aca="false">$CM$7*$J$2*$J$5*$AB189</f>
        <v>#N/A</v>
      </c>
      <c r="CN189" s="70" t="e">
        <f aca="false">$CM$7*$J$3*$J$5*$AC189</f>
        <v>#N/A</v>
      </c>
      <c r="CO189" s="70" t="e">
        <f aca="false">$CO$7*$J$2*$J$5*$AB189</f>
        <v>#N/A</v>
      </c>
      <c r="CP189" s="70" t="e">
        <f aca="false">$CO$7*$J$3*$J$5*$AC189</f>
        <v>#N/A</v>
      </c>
      <c r="CQ189" s="70" t="e">
        <f aca="false">$CQ$7*$J$2*$J$5*$AB189</f>
        <v>#N/A</v>
      </c>
      <c r="CR189" s="70" t="e">
        <f aca="false">$CQ$7*$J$3*$J$5*$AC189</f>
        <v>#N/A</v>
      </c>
      <c r="CS189" s="70" t="e">
        <f aca="false">$CS$7*$J$2*$J$5*$AB189</f>
        <v>#N/A</v>
      </c>
      <c r="CT189" s="70" t="e">
        <f aca="false">$CS$7*$J$3*$J$5*$AC189</f>
        <v>#N/A</v>
      </c>
      <c r="CU189" s="70" t="e">
        <f aca="false">$CU$7*$J$2*$J$5*$AB189</f>
        <v>#N/A</v>
      </c>
      <c r="CV189" s="70" t="e">
        <f aca="false">$CU$7*$J$3*$J$5*$AC189</f>
        <v>#N/A</v>
      </c>
      <c r="CW189" s="70" t="e">
        <f aca="false">$CW$7*$J$2*$J$5*$AB189</f>
        <v>#N/A</v>
      </c>
      <c r="CX189" s="70" t="e">
        <f aca="false">$CW$7*$J$3*$J$5*$AC189</f>
        <v>#N/A</v>
      </c>
      <c r="CY189" s="70" t="e">
        <f aca="false">$CY$7*$J$2*$J$5*$AB189</f>
        <v>#N/A</v>
      </c>
      <c r="CZ189" s="70" t="e">
        <f aca="false">$CY$7*$J$3*$J$5*$AC189</f>
        <v>#N/A</v>
      </c>
      <c r="DA189" s="70" t="e">
        <f aca="false">$DA$7*$J$2*$J$5*$AB189</f>
        <v>#N/A</v>
      </c>
      <c r="DB189" s="70" t="e">
        <f aca="false">$DA$7*$J$3*$J$5*$AC189</f>
        <v>#N/A</v>
      </c>
      <c r="DC189" s="70"/>
      <c r="DD189" s="70"/>
      <c r="DE189" s="70" t="e">
        <f aca="false">$DF$7*$J$2*$J$5*$AB189</f>
        <v>#N/A</v>
      </c>
      <c r="DF189" s="70" t="e">
        <f aca="false">$DF$7*$J$3*$J$5*$AC189</f>
        <v>#N/A</v>
      </c>
      <c r="DG189" s="70" t="e">
        <f aca="false">$DG$7*$J$2*$J$5*$AB189</f>
        <v>#N/A</v>
      </c>
      <c r="DH189" s="70" t="e">
        <f aca="false">$DG$7*$J$3*$J$5*$AC189</f>
        <v>#N/A</v>
      </c>
      <c r="DI189" s="70" t="e">
        <f aca="false">$DI$7*$J$2*$J$5*$AB189</f>
        <v>#N/A</v>
      </c>
      <c r="DJ189" s="70" t="e">
        <f aca="false">$DI$7*$J$3*$J$5*$AC189</f>
        <v>#N/A</v>
      </c>
      <c r="DK189" s="70" t="e">
        <f aca="false">$DK$7*$J$2*$J$5*$AB189</f>
        <v>#N/A</v>
      </c>
      <c r="DL189" s="70" t="e">
        <f aca="false">$DK$7*$J$3*$J$5*$AC189</f>
        <v>#N/A</v>
      </c>
      <c r="DM189" s="70" t="e">
        <f aca="false">$DM$7*$J$2*$J$5*$AB189</f>
        <v>#N/A</v>
      </c>
      <c r="DN189" s="70" t="e">
        <f aca="false">$DM$7*$J$3*$J$5*$AC189</f>
        <v>#N/A</v>
      </c>
      <c r="DO189" s="70" t="e">
        <f aca="false">$DO$7*$J$2*$J$5*$AB189</f>
        <v>#N/A</v>
      </c>
      <c r="DP189" s="70" t="e">
        <f aca="false">$DO$7*$J$3*$J$5*$AC189</f>
        <v>#N/A</v>
      </c>
      <c r="DQ189" s="70" t="e">
        <f aca="false">$DQ$7*$J$2*$J$5*$AB189</f>
        <v>#N/A</v>
      </c>
      <c r="DR189" s="70" t="e">
        <f aca="false">$DQ$7*$J$3*$J$5*$AC189</f>
        <v>#N/A</v>
      </c>
      <c r="DS189" s="131" t="e">
        <f aca="false">SUM(CI189:CR189,CW189:CX189,DG189:DH189)</f>
        <v>#N/A</v>
      </c>
      <c r="DT189" s="25" t="e">
        <f aca="false">SUM(CI189:CZ189,DC189:DL189)</f>
        <v>#N/A</v>
      </c>
      <c r="DU189" s="131" t="e">
        <f aca="false">SUM(CI189:DR189)</f>
        <v>#N/A</v>
      </c>
      <c r="DZ189" s="70" t="e">
        <f aca="false">$DZ$7*$J$2*$J$5*$AB189</f>
        <v>#N/A</v>
      </c>
      <c r="EA189" s="70" t="e">
        <f aca="false">$DZ$7*$J$3*$J$5*$AC189</f>
        <v>#N/A</v>
      </c>
      <c r="EB189" s="70" t="e">
        <f aca="false">$EB$7*$J$2*$J$5*$AB189</f>
        <v>#N/A</v>
      </c>
      <c r="EC189" s="70" t="e">
        <f aca="false">$EB$7*$J$3*$J$5*$AC189</f>
        <v>#N/A</v>
      </c>
      <c r="ED189" s="70" t="e">
        <f aca="false">$ED$7*$J$2*$J$5*$AB189</f>
        <v>#N/A</v>
      </c>
      <c r="EE189" s="70" t="e">
        <f aca="false">$ED$7*$J$3*$J$5*$AC189</f>
        <v>#N/A</v>
      </c>
      <c r="EF189" s="70" t="e">
        <f aca="false">$EF$7*$J$2*$J$5*$AB189</f>
        <v>#N/A</v>
      </c>
      <c r="EG189" s="70" t="e">
        <f aca="false">$EF$7*$J$3*$J$5*$AC189</f>
        <v>#N/A</v>
      </c>
      <c r="EH189" s="70" t="e">
        <f aca="false">$EH$7*$J$2*$J$5*$AB189</f>
        <v>#N/A</v>
      </c>
      <c r="EI189" s="70" t="e">
        <f aca="false">$EH$7*$J$3*$J$5*$AC189</f>
        <v>#N/A</v>
      </c>
      <c r="EJ189" s="70" t="e">
        <f aca="false">$EJ$7*$J$2*$J$5*$AB189</f>
        <v>#N/A</v>
      </c>
      <c r="EK189" s="70" t="e">
        <f aca="false">$EJ$7*$J$3*$J$5*$AC189</f>
        <v>#N/A</v>
      </c>
      <c r="EL189" s="70" t="e">
        <f aca="false">$EL$7*$J$2*$J$5*$AB189</f>
        <v>#N/A</v>
      </c>
      <c r="EM189" s="70" t="e">
        <f aca="false">$EL$7*$J$3*$J$5*$AC189</f>
        <v>#N/A</v>
      </c>
      <c r="EN189" s="131" t="e">
        <f aca="false">SUM(EB189:EC189)</f>
        <v>#N/A</v>
      </c>
      <c r="EO189" s="25" t="e">
        <f aca="false">SUM(EB189:EE189,EJ189:EM189)</f>
        <v>#N/A</v>
      </c>
      <c r="EP189" s="25" t="e">
        <f aca="false">SUM(DZ189:EM189)</f>
        <v>#N/A</v>
      </c>
    </row>
    <row r="190" customFormat="false" ht="11.25" hidden="false" customHeight="false" outlineLevel="0" collapsed="false">
      <c r="A190" s="51" t="e">
        <f aca="false">VLOOKUP($D190,Curves!$A$2:$I$1700,9)</f>
        <v>#N/A</v>
      </c>
      <c r="B190" s="83" t="e">
        <f aca="false">(1+($A190/2))^(-2*($D190-$A$1)/365.25)</f>
        <v>#N/A</v>
      </c>
      <c r="C190" s="83" t="n">
        <f aca="false">D191-D190</f>
        <v>31</v>
      </c>
      <c r="D190" s="374" t="n">
        <v>42430</v>
      </c>
      <c r="E190" s="375" t="e">
        <f aca="false">VLOOKUP($D190,Curves!$A$2:$H$1700,2)*$B190</f>
        <v>#N/A</v>
      </c>
      <c r="F190" s="51" t="e">
        <f aca="false">VLOOKUP($D190,Curves!$A$2:$H$1700,3)*$B190</f>
        <v>#N/A</v>
      </c>
      <c r="G190" s="51" t="e">
        <f aca="false">VLOOKUP($D190,Curves!$A$2:$H$1700,7)*$B190</f>
        <v>#N/A</v>
      </c>
      <c r="H190" s="51" t="e">
        <f aca="false">VLOOKUP($D190,Curves!$A$2:$H$1700,5)*$B190</f>
        <v>#N/A</v>
      </c>
      <c r="I190" s="51" t="e">
        <f aca="false">VLOOKUP($D190,Curves!$A$2:$H$1700,4)*$B190</f>
        <v>#N/A</v>
      </c>
      <c r="J190" s="376" t="e">
        <f aca="false">VLOOKUP($D190,Curves!$A$2:$H$1700,8)*$B190</f>
        <v>#N/A</v>
      </c>
      <c r="K190" s="51" t="e">
        <f aca="false">($E190+$I190)*$J$5+$J$4</f>
        <v>#N/A</v>
      </c>
      <c r="L190" s="377" t="e">
        <f aca="false">VLOOKUP($D190,Curves!$N$2:$T$2600,2)*$B190</f>
        <v>#N/A</v>
      </c>
      <c r="M190" s="241" t="e">
        <f aca="false">VLOOKUP($D190,Curves!$N$2:$T$2600,3)*$B190</f>
        <v>#N/A</v>
      </c>
      <c r="N190" s="378" t="e">
        <f aca="false">IF($K190&lt;$L190,1,0)</f>
        <v>#N/A</v>
      </c>
      <c r="O190" s="379" t="e">
        <f aca="false">IF($K190&lt;$M190,1,0)</f>
        <v>#N/A</v>
      </c>
      <c r="P190" s="375" t="e">
        <f aca="false">($E190+J190)*$J$5+$J$4</f>
        <v>#N/A</v>
      </c>
      <c r="Q190" s="377" t="e">
        <f aca="false">VLOOKUP($D190,Curves!$N$2:$T$2600,4)*$B190</f>
        <v>#N/A</v>
      </c>
      <c r="R190" s="241" t="e">
        <f aca="false">VLOOKUP($D190,Curves!$N$2:$T$2600,5)*$B190</f>
        <v>#N/A</v>
      </c>
      <c r="S190" s="378" t="e">
        <f aca="false">IF($P190&lt;$Q190,1,0)</f>
        <v>#N/A</v>
      </c>
      <c r="T190" s="379" t="e">
        <f aca="false">IF($P190&lt;$R190,1,0)</f>
        <v>#N/A</v>
      </c>
      <c r="U190" s="380" t="e">
        <f aca="false">($E190+G190)*$J$5+$J$4</f>
        <v>#N/A</v>
      </c>
      <c r="V190" s="380" t="e">
        <f aca="false">($E190+H190)*$J$5+$J$4</f>
        <v>#N/A</v>
      </c>
      <c r="W190" s="380" t="e">
        <f aca="false">($E190+I190)*$J$5+$J$4</f>
        <v>#N/A</v>
      </c>
      <c r="X190" s="269" t="e">
        <f aca="false">VLOOKUP($D190,[5]CurveFetch!$D$8:$S$13000,16,0)*$B190</f>
        <v>#N/A</v>
      </c>
      <c r="Y190" s="241" t="e">
        <f aca="false">VLOOKUP($D190,Curves!$N$2:$T$2600,7)*$B190</f>
        <v>#N/A</v>
      </c>
      <c r="Z190" s="381" t="e">
        <f aca="false">IF($U190&lt;$X190,1,0)</f>
        <v>#N/A</v>
      </c>
      <c r="AA190" s="378" t="e">
        <f aca="false">IF($U190&lt;$Y190,1,0)</f>
        <v>#N/A</v>
      </c>
      <c r="AB190" s="378" t="e">
        <f aca="false">IF($V190&lt;$X190,1,0)</f>
        <v>#N/A</v>
      </c>
      <c r="AC190" s="378" t="e">
        <f aca="false">IF($V190&lt;$X190,1,0)</f>
        <v>#N/A</v>
      </c>
      <c r="AD190" s="378" t="e">
        <f aca="false">IF($W190&lt;$X190,1,0)</f>
        <v>#N/A</v>
      </c>
      <c r="AE190" s="379" t="e">
        <f aca="false">IF($W190&lt;$Y190,1,0)</f>
        <v>#N/A</v>
      </c>
      <c r="AF190" s="70" t="e">
        <f aca="false">$AF$7*$J$2*$J$5*$N190</f>
        <v>#N/A</v>
      </c>
      <c r="AG190" s="70" t="e">
        <f aca="false">$AF$7*$J$2*$J$5*$O190</f>
        <v>#N/A</v>
      </c>
      <c r="AH190" s="70" t="e">
        <f aca="false">$AH$7*$J$2*$J$5*$N190</f>
        <v>#N/A</v>
      </c>
      <c r="AI190" s="70" t="e">
        <f aca="false">$AH$7*$J$2*$J$5*$O190</f>
        <v>#N/A</v>
      </c>
      <c r="AJ190" s="70" t="e">
        <f aca="false">$AJ$7*$J$2*$J$5*$N190</f>
        <v>#N/A</v>
      </c>
      <c r="AK190" s="70" t="e">
        <f aca="false">$AJ$7*$J$2*$J$5*$O190</f>
        <v>#N/A</v>
      </c>
      <c r="AL190" s="70" t="e">
        <f aca="false">$AL$7*$J$2*$J$5*$N190</f>
        <v>#N/A</v>
      </c>
      <c r="AM190" s="70" t="e">
        <f aca="false">$AL$7*$J$3*$J$5*$O190</f>
        <v>#N/A</v>
      </c>
      <c r="AN190" s="70" t="e">
        <f aca="false">$AN$7*$J$2*$J$5*$N190</f>
        <v>#N/A</v>
      </c>
      <c r="AO190" s="70" t="e">
        <f aca="false">$AN$7*$J$3*$J$5*$O190</f>
        <v>#N/A</v>
      </c>
      <c r="AP190" s="70" t="e">
        <f aca="false">$AP$7*$J$2*$J$5*$N190</f>
        <v>#N/A</v>
      </c>
      <c r="AQ190" s="70" t="e">
        <f aca="false">$AN$7*$J$3*$J$5*$O190</f>
        <v>#N/A</v>
      </c>
      <c r="AR190" s="70" t="e">
        <f aca="false">$AR$7*$J$2*$J$5*$N190</f>
        <v>#N/A</v>
      </c>
      <c r="AS190" s="70" t="e">
        <f aca="false">$AR$7*$J$3*$J$5*$O190</f>
        <v>#N/A</v>
      </c>
      <c r="AT190" s="70" t="e">
        <f aca="false">$AT$7*$J$2*$J$5*$N190</f>
        <v>#N/A</v>
      </c>
      <c r="AU190" s="70" t="e">
        <f aca="false">$AT$7*$J$3*$J$5*$O190</f>
        <v>#N/A</v>
      </c>
      <c r="AV190" s="131" t="e">
        <f aca="false">SUM(AF190:AG190,AL190:AM190,AP190:AQ190)</f>
        <v>#N/A</v>
      </c>
      <c r="AW190" s="158" t="e">
        <f aca="false">SUM(AF190:AM190,AP190:AU190)</f>
        <v>#N/A</v>
      </c>
      <c r="AX190" s="131" t="e">
        <f aca="false">SUM(AF190:AU190)</f>
        <v>#N/A</v>
      </c>
      <c r="AY190" s="70" t="e">
        <f aca="false">$AY$7*$J$2*$J$5*$S190</f>
        <v>#N/A</v>
      </c>
      <c r="AZ190" s="70" t="e">
        <f aca="false">$AY$7*$J$3*$J$5*$T190</f>
        <v>#N/A</v>
      </c>
      <c r="BA190" s="70" t="e">
        <f aca="false">$BA$7*$J$2*$J$5*$S190</f>
        <v>#N/A</v>
      </c>
      <c r="BB190" s="70" t="e">
        <f aca="false">$BA$7*$J$3*$J$5*$T190</f>
        <v>#N/A</v>
      </c>
      <c r="BC190" s="70" t="e">
        <f aca="false">$BC$7*$J$2*$J$5*$S190</f>
        <v>#N/A</v>
      </c>
      <c r="BD190" s="70" t="e">
        <f aca="false">$BC$7*$J$3*$J$5*$T190</f>
        <v>#N/A</v>
      </c>
      <c r="BE190" s="70" t="e">
        <f aca="false">$BE$7*$J$2*$J$5*$S190</f>
        <v>#N/A</v>
      </c>
      <c r="BF190" s="70" t="e">
        <f aca="false">$BE$7*$J$3*$J$5*$T190</f>
        <v>#N/A</v>
      </c>
      <c r="BG190" s="70" t="e">
        <f aca="false">$BG$7*$J$2*$J$5*$S190</f>
        <v>#N/A</v>
      </c>
      <c r="BH190" s="70" t="e">
        <f aca="false">$BG$7*$J$3*$J$5*$T190</f>
        <v>#N/A</v>
      </c>
      <c r="BI190" s="70" t="e">
        <f aca="false">$BI$7*$J$2*$J$5*$S190</f>
        <v>#N/A</v>
      </c>
      <c r="BJ190" s="70" t="e">
        <f aca="false">$BI$7*$J$3*$J$5*$T190</f>
        <v>#N/A</v>
      </c>
      <c r="BK190" s="70" t="e">
        <f aca="false">$BK$7*$J$2*$J$5*$S190</f>
        <v>#N/A</v>
      </c>
      <c r="BL190" s="70" t="e">
        <f aca="false">$BK$7*$J$3*$J$5*$T190</f>
        <v>#N/A</v>
      </c>
      <c r="BM190" s="70" t="e">
        <f aca="false">$BM$7*$J$2*$J$5*$S190</f>
        <v>#N/A</v>
      </c>
      <c r="BN190" s="70" t="e">
        <f aca="false">$BM$7*$J$3*$J$5*$T190</f>
        <v>#N/A</v>
      </c>
      <c r="BO190" s="70" t="e">
        <f aca="false">$BO$7*$J$2*$J$5*$S190</f>
        <v>#N/A</v>
      </c>
      <c r="BP190" s="70" t="e">
        <f aca="false">$BO$7*$J$3*$J$5*$T190</f>
        <v>#N/A</v>
      </c>
      <c r="BQ190" s="70" t="e">
        <f aca="false">$BQ$7*$J$2*$J$5*$S190</f>
        <v>#N/A</v>
      </c>
      <c r="BR190" s="70" t="e">
        <f aca="false">$BQ$7*$J$3*$J$5*$T190</f>
        <v>#N/A</v>
      </c>
      <c r="BS190" s="70" t="e">
        <f aca="false">$BS$7*$J$2*$J$5*$S190</f>
        <v>#N/A</v>
      </c>
      <c r="BT190" s="70" t="e">
        <f aca="false">$BS$7*$J$3*$J$5*$T190</f>
        <v>#N/A</v>
      </c>
      <c r="BU190" s="70" t="e">
        <f aca="false">$BU$7*$J$2*$J$5*$S190</f>
        <v>#N/A</v>
      </c>
      <c r="BV190" s="70" t="e">
        <f aca="false">$BU$7*$J$3*$J$5*$T190</f>
        <v>#N/A</v>
      </c>
      <c r="BW190" s="382" t="e">
        <f aca="false">SUM(AY190:BF190,BI190:BL190)</f>
        <v>#N/A</v>
      </c>
      <c r="BX190" s="383" t="e">
        <f aca="false">SUM(AY190:BF190,BI190:BL190,BS190:BV190)</f>
        <v>#N/A</v>
      </c>
      <c r="BY190" s="25" t="e">
        <f aca="false">SUM(AY190:BV190)</f>
        <v>#N/A</v>
      </c>
      <c r="BZ190" s="70" t="e">
        <f aca="false">$BZ$7*$J$2*$J$5*$N190</f>
        <v>#N/A</v>
      </c>
      <c r="CA190" s="70" t="e">
        <f aca="false">$BZ$7*$J$3*$J$5*$O190</f>
        <v>#N/A</v>
      </c>
      <c r="CB190" s="70" t="e">
        <f aca="false">$CB$7*$J$2*$J$5*$N190</f>
        <v>#N/A</v>
      </c>
      <c r="CC190" s="70" t="e">
        <f aca="false">$CB$7*$J$3*$J$5*$O190</f>
        <v>#N/A</v>
      </c>
      <c r="CD190" s="70" t="e">
        <f aca="false">$CD$7*$J$2*$J$5*$N190</f>
        <v>#N/A</v>
      </c>
      <c r="CE190" s="70" t="e">
        <f aca="false">$CD$7*$J$3*$J$5*$O190</f>
        <v>#N/A</v>
      </c>
      <c r="CF190" s="131" t="e">
        <f aca="false">SUM(BZ190:CA190)</f>
        <v>#N/A</v>
      </c>
      <c r="CG190" s="383" t="e">
        <f aca="false">SUM(BZ190:CC190)</f>
        <v>#N/A</v>
      </c>
      <c r="CH190" s="131" t="e">
        <f aca="false">SUM(BZ190:CE190)</f>
        <v>#N/A</v>
      </c>
      <c r="CI190" s="70" t="e">
        <f aca="false">$CI$7*$J$2*$J$5*$AB190</f>
        <v>#N/A</v>
      </c>
      <c r="CJ190" s="70" t="e">
        <f aca="false">$CI$7*$J$3*$J$5*$AC190</f>
        <v>#N/A</v>
      </c>
      <c r="CK190" s="70" t="e">
        <f aca="false">$CK$7*$J$2*$J$5*$AB190</f>
        <v>#N/A</v>
      </c>
      <c r="CL190" s="70" t="e">
        <f aca="false">$CK$7*$J$3*$J$5*$AC190</f>
        <v>#N/A</v>
      </c>
      <c r="CM190" s="70" t="e">
        <f aca="false">$CM$7*$J$2*$J$5*$AB190</f>
        <v>#N/A</v>
      </c>
      <c r="CN190" s="70" t="e">
        <f aca="false">$CM$7*$J$3*$J$5*$AC190</f>
        <v>#N/A</v>
      </c>
      <c r="CO190" s="70" t="e">
        <f aca="false">$CO$7*$J$2*$J$5*$AB190</f>
        <v>#N/A</v>
      </c>
      <c r="CP190" s="70" t="e">
        <f aca="false">$CO$7*$J$3*$J$5*$AC190</f>
        <v>#N/A</v>
      </c>
      <c r="CQ190" s="70" t="e">
        <f aca="false">$CQ$7*$J$2*$J$5*$AB190</f>
        <v>#N/A</v>
      </c>
      <c r="CR190" s="70" t="e">
        <f aca="false">$CQ$7*$J$3*$J$5*$AC190</f>
        <v>#N/A</v>
      </c>
      <c r="CS190" s="70" t="e">
        <f aca="false">$CS$7*$J$2*$J$5*$AB190</f>
        <v>#N/A</v>
      </c>
      <c r="CT190" s="70" t="e">
        <f aca="false">$CS$7*$J$3*$J$5*$AC190</f>
        <v>#N/A</v>
      </c>
      <c r="CU190" s="70" t="e">
        <f aca="false">$CU$7*$J$2*$J$5*$AB190</f>
        <v>#N/A</v>
      </c>
      <c r="CV190" s="70" t="e">
        <f aca="false">$CU$7*$J$3*$J$5*$AC190</f>
        <v>#N/A</v>
      </c>
      <c r="CW190" s="70" t="e">
        <f aca="false">$CW$7*$J$2*$J$5*$AB190</f>
        <v>#N/A</v>
      </c>
      <c r="CX190" s="70" t="e">
        <f aca="false">$CW$7*$J$3*$J$5*$AC190</f>
        <v>#N/A</v>
      </c>
      <c r="CY190" s="70" t="e">
        <f aca="false">$CY$7*$J$2*$J$5*$AB190</f>
        <v>#N/A</v>
      </c>
      <c r="CZ190" s="70" t="e">
        <f aca="false">$CY$7*$J$3*$J$5*$AC190</f>
        <v>#N/A</v>
      </c>
      <c r="DA190" s="70" t="e">
        <f aca="false">$DA$7*$J$2*$J$5*$AB190</f>
        <v>#N/A</v>
      </c>
      <c r="DB190" s="70" t="e">
        <f aca="false">$DA$7*$J$3*$J$5*$AC190</f>
        <v>#N/A</v>
      </c>
      <c r="DC190" s="70"/>
      <c r="DD190" s="70"/>
      <c r="DE190" s="70" t="e">
        <f aca="false">$DF$7*$J$2*$J$5*$AB190</f>
        <v>#N/A</v>
      </c>
      <c r="DF190" s="70" t="e">
        <f aca="false">$DF$7*$J$3*$J$5*$AC190</f>
        <v>#N/A</v>
      </c>
      <c r="DG190" s="70" t="e">
        <f aca="false">$DG$7*$J$2*$J$5*$AB190</f>
        <v>#N/A</v>
      </c>
      <c r="DH190" s="70" t="e">
        <f aca="false">$DG$7*$J$3*$J$5*$AC190</f>
        <v>#N/A</v>
      </c>
      <c r="DI190" s="70" t="e">
        <f aca="false">$DI$7*$J$2*$J$5*$AB190</f>
        <v>#N/A</v>
      </c>
      <c r="DJ190" s="70" t="e">
        <f aca="false">$DI$7*$J$3*$J$5*$AC190</f>
        <v>#N/A</v>
      </c>
      <c r="DK190" s="70" t="e">
        <f aca="false">$DK$7*$J$2*$J$5*$AB190</f>
        <v>#N/A</v>
      </c>
      <c r="DL190" s="70" t="e">
        <f aca="false">$DK$7*$J$3*$J$5*$AC190</f>
        <v>#N/A</v>
      </c>
      <c r="DM190" s="70" t="e">
        <f aca="false">$DM$7*$J$2*$J$5*$AB190</f>
        <v>#N/A</v>
      </c>
      <c r="DN190" s="70" t="e">
        <f aca="false">$DM$7*$J$3*$J$5*$AC190</f>
        <v>#N/A</v>
      </c>
      <c r="DO190" s="70" t="e">
        <f aca="false">$DO$7*$J$2*$J$5*$AB190</f>
        <v>#N/A</v>
      </c>
      <c r="DP190" s="70" t="e">
        <f aca="false">$DO$7*$J$3*$J$5*$AC190</f>
        <v>#N/A</v>
      </c>
      <c r="DQ190" s="70" t="e">
        <f aca="false">$DQ$7*$J$2*$J$5*$AB190</f>
        <v>#N/A</v>
      </c>
      <c r="DR190" s="70" t="e">
        <f aca="false">$DQ$7*$J$3*$J$5*$AC190</f>
        <v>#N/A</v>
      </c>
      <c r="DS190" s="131" t="e">
        <f aca="false">SUM(CI190:CR190,CW190:CX190,DG190:DH190)</f>
        <v>#N/A</v>
      </c>
      <c r="DT190" s="25" t="e">
        <f aca="false">SUM(CI190:CZ190,DC190:DL190)</f>
        <v>#N/A</v>
      </c>
      <c r="DU190" s="131" t="e">
        <f aca="false">SUM(CI190:DR190)</f>
        <v>#N/A</v>
      </c>
      <c r="DZ190" s="70" t="e">
        <f aca="false">$DZ$7*$J$2*$J$5*$AB190</f>
        <v>#N/A</v>
      </c>
      <c r="EA190" s="70" t="e">
        <f aca="false">$DZ$7*$J$3*$J$5*$AC190</f>
        <v>#N/A</v>
      </c>
      <c r="EB190" s="70" t="e">
        <f aca="false">$EB$7*$J$2*$J$5*$AB190</f>
        <v>#N/A</v>
      </c>
      <c r="EC190" s="70" t="e">
        <f aca="false">$EB$7*$J$3*$J$5*$AC190</f>
        <v>#N/A</v>
      </c>
      <c r="ED190" s="70" t="e">
        <f aca="false">$ED$7*$J$2*$J$5*$AB190</f>
        <v>#N/A</v>
      </c>
      <c r="EE190" s="70" t="e">
        <f aca="false">$ED$7*$J$3*$J$5*$AC190</f>
        <v>#N/A</v>
      </c>
      <c r="EF190" s="70" t="e">
        <f aca="false">$EF$7*$J$2*$J$5*$AB190</f>
        <v>#N/A</v>
      </c>
      <c r="EG190" s="70" t="e">
        <f aca="false">$EF$7*$J$3*$J$5*$AC190</f>
        <v>#N/A</v>
      </c>
      <c r="EH190" s="70" t="e">
        <f aca="false">$EH$7*$J$2*$J$5*$AB190</f>
        <v>#N/A</v>
      </c>
      <c r="EI190" s="70" t="e">
        <f aca="false">$EH$7*$J$3*$J$5*$AC190</f>
        <v>#N/A</v>
      </c>
      <c r="EJ190" s="70" t="e">
        <f aca="false">$EJ$7*$J$2*$J$5*$AB190</f>
        <v>#N/A</v>
      </c>
      <c r="EK190" s="70" t="e">
        <f aca="false">$EJ$7*$J$3*$J$5*$AC190</f>
        <v>#N/A</v>
      </c>
      <c r="EL190" s="70" t="e">
        <f aca="false">$EL$7*$J$2*$J$5*$AB190</f>
        <v>#N/A</v>
      </c>
      <c r="EM190" s="70" t="e">
        <f aca="false">$EL$7*$J$3*$J$5*$AC190</f>
        <v>#N/A</v>
      </c>
      <c r="EN190" s="131" t="e">
        <f aca="false">SUM(EB190:EC190)</f>
        <v>#N/A</v>
      </c>
      <c r="EO190" s="25" t="e">
        <f aca="false">SUM(EB190:EE190,EJ190:EM190)</f>
        <v>#N/A</v>
      </c>
      <c r="EP190" s="25" t="e">
        <f aca="false">SUM(DZ190:EM190)</f>
        <v>#N/A</v>
      </c>
    </row>
    <row r="191" customFormat="false" ht="11.25" hidden="false" customHeight="false" outlineLevel="0" collapsed="false">
      <c r="A191" s="51" t="e">
        <f aca="false">VLOOKUP($D191,Curves!$A$2:$I$1700,9)</f>
        <v>#N/A</v>
      </c>
      <c r="B191" s="83" t="e">
        <f aca="false">(1+($A191/2))^(-2*($D191-$A$1)/365.25)</f>
        <v>#N/A</v>
      </c>
      <c r="C191" s="83" t="n">
        <f aca="false">D192-D191</f>
        <v>30</v>
      </c>
      <c r="D191" s="374" t="n">
        <v>42461</v>
      </c>
      <c r="E191" s="375" t="e">
        <f aca="false">VLOOKUP($D191,Curves!$A$2:$H$1700,2)*$B191</f>
        <v>#N/A</v>
      </c>
      <c r="F191" s="51" t="e">
        <f aca="false">VLOOKUP($D191,Curves!$A$2:$H$1700,3)*$B191</f>
        <v>#N/A</v>
      </c>
      <c r="G191" s="51" t="e">
        <f aca="false">VLOOKUP($D191,Curves!$A$2:$H$1700,7)*$B191</f>
        <v>#N/A</v>
      </c>
      <c r="H191" s="51" t="e">
        <f aca="false">VLOOKUP($D191,Curves!$A$2:$H$1700,5)*$B191</f>
        <v>#N/A</v>
      </c>
      <c r="I191" s="51" t="e">
        <f aca="false">VLOOKUP($D191,Curves!$A$2:$H$1700,4)*$B191</f>
        <v>#N/A</v>
      </c>
      <c r="J191" s="376" t="e">
        <f aca="false">VLOOKUP($D191,Curves!$A$2:$H$1700,8)*$B191</f>
        <v>#N/A</v>
      </c>
      <c r="K191" s="51" t="e">
        <f aca="false">($E191+$I191)*$J$5+$J$4</f>
        <v>#N/A</v>
      </c>
      <c r="L191" s="377" t="e">
        <f aca="false">VLOOKUP($D191,Curves!$N$2:$T$2600,2)*$B191</f>
        <v>#N/A</v>
      </c>
      <c r="M191" s="241" t="e">
        <f aca="false">VLOOKUP($D191,Curves!$N$2:$T$2600,3)*$B191</f>
        <v>#N/A</v>
      </c>
      <c r="N191" s="378" t="e">
        <f aca="false">IF($K191&lt;$L191,1,0)</f>
        <v>#N/A</v>
      </c>
      <c r="O191" s="379" t="e">
        <f aca="false">IF($K191&lt;$M191,1,0)</f>
        <v>#N/A</v>
      </c>
      <c r="P191" s="375" t="e">
        <f aca="false">($E191+J191)*$J$5+$J$4</f>
        <v>#N/A</v>
      </c>
      <c r="Q191" s="377" t="e">
        <f aca="false">VLOOKUP($D191,Curves!$N$2:$T$2600,4)*$B191</f>
        <v>#N/A</v>
      </c>
      <c r="R191" s="241" t="e">
        <f aca="false">VLOOKUP($D191,Curves!$N$2:$T$2600,5)*$B191</f>
        <v>#N/A</v>
      </c>
      <c r="S191" s="378" t="e">
        <f aca="false">IF($P191&lt;$Q191,1,0)</f>
        <v>#N/A</v>
      </c>
      <c r="T191" s="379" t="e">
        <f aca="false">IF($P191&lt;$R191,1,0)</f>
        <v>#N/A</v>
      </c>
      <c r="U191" s="380" t="e">
        <f aca="false">($E191+G191)*$J$5+$J$4</f>
        <v>#N/A</v>
      </c>
      <c r="V191" s="380" t="e">
        <f aca="false">($E191+H191)*$J$5+$J$4</f>
        <v>#N/A</v>
      </c>
      <c r="W191" s="380" t="e">
        <f aca="false">($E191+I191)*$J$5+$J$4</f>
        <v>#N/A</v>
      </c>
      <c r="X191" s="269" t="e">
        <f aca="false">VLOOKUP($D191,[5]CurveFetch!$D$8:$S$13000,16,0)*$B191</f>
        <v>#N/A</v>
      </c>
      <c r="Y191" s="241" t="e">
        <f aca="false">VLOOKUP($D191,Curves!$N$2:$T$2600,7)*$B191</f>
        <v>#N/A</v>
      </c>
      <c r="Z191" s="381" t="e">
        <f aca="false">IF($U191&lt;$X191,1,0)</f>
        <v>#N/A</v>
      </c>
      <c r="AA191" s="378" t="e">
        <f aca="false">IF($U191&lt;$Y191,1,0)</f>
        <v>#N/A</v>
      </c>
      <c r="AB191" s="378" t="e">
        <f aca="false">IF($V191&lt;$X191,1,0)</f>
        <v>#N/A</v>
      </c>
      <c r="AC191" s="378" t="e">
        <f aca="false">IF($V191&lt;$X191,1,0)</f>
        <v>#N/A</v>
      </c>
      <c r="AD191" s="378" t="e">
        <f aca="false">IF($W191&lt;$X191,1,0)</f>
        <v>#N/A</v>
      </c>
      <c r="AE191" s="379" t="e">
        <f aca="false">IF($W191&lt;$Y191,1,0)</f>
        <v>#N/A</v>
      </c>
      <c r="AF191" s="70" t="e">
        <f aca="false">$AF$7*$J$2*$J$5*$N191</f>
        <v>#N/A</v>
      </c>
      <c r="AG191" s="70" t="e">
        <f aca="false">$AF$7*$J$2*$J$5*$O191</f>
        <v>#N/A</v>
      </c>
      <c r="AH191" s="70" t="e">
        <f aca="false">$AH$7*$J$2*$J$5*$N191</f>
        <v>#N/A</v>
      </c>
      <c r="AI191" s="70" t="e">
        <f aca="false">$AH$7*$J$2*$J$5*$O191</f>
        <v>#N/A</v>
      </c>
      <c r="AJ191" s="70" t="e">
        <f aca="false">$AJ$7*$J$2*$J$5*$N191</f>
        <v>#N/A</v>
      </c>
      <c r="AK191" s="70" t="e">
        <f aca="false">$AJ$7*$J$2*$J$5*$O191</f>
        <v>#N/A</v>
      </c>
      <c r="AL191" s="70" t="e">
        <f aca="false">$AL$7*$J$2*$J$5*$N191</f>
        <v>#N/A</v>
      </c>
      <c r="AM191" s="70" t="e">
        <f aca="false">$AL$7*$J$3*$J$5*$O191</f>
        <v>#N/A</v>
      </c>
      <c r="AN191" s="70" t="e">
        <f aca="false">$AN$7*$J$2*$J$5*$N191</f>
        <v>#N/A</v>
      </c>
      <c r="AO191" s="70" t="e">
        <f aca="false">$AN$7*$J$3*$J$5*$O191</f>
        <v>#N/A</v>
      </c>
      <c r="AP191" s="70" t="e">
        <f aca="false">$AP$7*$J$2*$J$5*$N191</f>
        <v>#N/A</v>
      </c>
      <c r="AQ191" s="70" t="e">
        <f aca="false">$AN$7*$J$3*$J$5*$O191</f>
        <v>#N/A</v>
      </c>
      <c r="AR191" s="70" t="e">
        <f aca="false">$AR$7*$J$2*$J$5*$N191</f>
        <v>#N/A</v>
      </c>
      <c r="AS191" s="70" t="e">
        <f aca="false">$AR$7*$J$3*$J$5*$O191</f>
        <v>#N/A</v>
      </c>
      <c r="AT191" s="70" t="e">
        <f aca="false">$AT$7*$J$2*$J$5*$N191</f>
        <v>#N/A</v>
      </c>
      <c r="AU191" s="70" t="e">
        <f aca="false">$AT$7*$J$3*$J$5*$O191</f>
        <v>#N/A</v>
      </c>
      <c r="AV191" s="131" t="e">
        <f aca="false">SUM(AF191:AG191,AL191:AM191,AP191:AQ191)</f>
        <v>#N/A</v>
      </c>
      <c r="AW191" s="158" t="e">
        <f aca="false">SUM(AF191:AM191,AP191:AU191)</f>
        <v>#N/A</v>
      </c>
      <c r="AX191" s="131" t="e">
        <f aca="false">SUM(AF191:AU191)</f>
        <v>#N/A</v>
      </c>
      <c r="AY191" s="70" t="e">
        <f aca="false">$AY$7*$J$2*$J$5*$S191</f>
        <v>#N/A</v>
      </c>
      <c r="AZ191" s="70" t="e">
        <f aca="false">$AY$7*$J$3*$J$5*$T191</f>
        <v>#N/A</v>
      </c>
      <c r="BA191" s="70" t="e">
        <f aca="false">$BA$7*$J$2*$J$5*$S191</f>
        <v>#N/A</v>
      </c>
      <c r="BB191" s="70" t="e">
        <f aca="false">$BA$7*$J$3*$J$5*$T191</f>
        <v>#N/A</v>
      </c>
      <c r="BC191" s="70" t="e">
        <f aca="false">$BC$7*$J$2*$J$5*$S191</f>
        <v>#N/A</v>
      </c>
      <c r="BD191" s="70" t="e">
        <f aca="false">$BC$7*$J$3*$J$5*$T191</f>
        <v>#N/A</v>
      </c>
      <c r="BE191" s="70" t="e">
        <f aca="false">$BE$7*$J$2*$J$5*$S191</f>
        <v>#N/A</v>
      </c>
      <c r="BF191" s="70" t="e">
        <f aca="false">$BE$7*$J$3*$J$5*$T191</f>
        <v>#N/A</v>
      </c>
      <c r="BG191" s="70" t="e">
        <f aca="false">$BG$7*$J$2*$J$5*$S191</f>
        <v>#N/A</v>
      </c>
      <c r="BH191" s="70" t="e">
        <f aca="false">$BG$7*$J$3*$J$5*$T191</f>
        <v>#N/A</v>
      </c>
      <c r="BI191" s="70" t="e">
        <f aca="false">$BI$7*$J$2*$J$5*$S191</f>
        <v>#N/A</v>
      </c>
      <c r="BJ191" s="70" t="e">
        <f aca="false">$BI$7*$J$3*$J$5*$T191</f>
        <v>#N/A</v>
      </c>
      <c r="BK191" s="70" t="e">
        <f aca="false">$BK$7*$J$2*$J$5*$S191</f>
        <v>#N/A</v>
      </c>
      <c r="BL191" s="70" t="e">
        <f aca="false">$BK$7*$J$3*$J$5*$T191</f>
        <v>#N/A</v>
      </c>
      <c r="BM191" s="70" t="e">
        <f aca="false">$BM$7*$J$2*$J$5*$S191</f>
        <v>#N/A</v>
      </c>
      <c r="BN191" s="70" t="e">
        <f aca="false">$BM$7*$J$3*$J$5*$T191</f>
        <v>#N/A</v>
      </c>
      <c r="BO191" s="70" t="e">
        <f aca="false">$BO$7*$J$2*$J$5*$S191</f>
        <v>#N/A</v>
      </c>
      <c r="BP191" s="70" t="e">
        <f aca="false">$BO$7*$J$3*$J$5*$T191</f>
        <v>#N/A</v>
      </c>
      <c r="BQ191" s="70" t="e">
        <f aca="false">$BQ$7*$J$2*$J$5*$S191</f>
        <v>#N/A</v>
      </c>
      <c r="BR191" s="70" t="e">
        <f aca="false">$BQ$7*$J$3*$J$5*$T191</f>
        <v>#N/A</v>
      </c>
      <c r="BS191" s="70" t="e">
        <f aca="false">$BS$7*$J$2*$J$5*$S191</f>
        <v>#N/A</v>
      </c>
      <c r="BT191" s="70" t="e">
        <f aca="false">$BS$7*$J$3*$J$5*$T191</f>
        <v>#N/A</v>
      </c>
      <c r="BU191" s="70" t="e">
        <f aca="false">$BU$7*$J$2*$J$5*$S191</f>
        <v>#N/A</v>
      </c>
      <c r="BV191" s="70" t="e">
        <f aca="false">$BU$7*$J$3*$J$5*$T191</f>
        <v>#N/A</v>
      </c>
      <c r="BW191" s="382" t="e">
        <f aca="false">SUM(AY191:BF191,BI191:BL191)</f>
        <v>#N/A</v>
      </c>
      <c r="BX191" s="383" t="e">
        <f aca="false">SUM(AY191:BF191,BI191:BL191,BS191:BV191)</f>
        <v>#N/A</v>
      </c>
      <c r="BY191" s="25" t="e">
        <f aca="false">SUM(AY191:BV191)</f>
        <v>#N/A</v>
      </c>
      <c r="BZ191" s="70" t="e">
        <f aca="false">$BZ$7*$J$2*$J$5*$N191</f>
        <v>#N/A</v>
      </c>
      <c r="CA191" s="70" t="e">
        <f aca="false">$BZ$7*$J$3*$J$5*$O191</f>
        <v>#N/A</v>
      </c>
      <c r="CB191" s="70" t="e">
        <f aca="false">$CB$7*$J$2*$J$5*$N191</f>
        <v>#N/A</v>
      </c>
      <c r="CC191" s="70" t="e">
        <f aca="false">$CB$7*$J$3*$J$5*$O191</f>
        <v>#N/A</v>
      </c>
      <c r="CD191" s="70" t="e">
        <f aca="false">$CD$7*$J$2*$J$5*$N191</f>
        <v>#N/A</v>
      </c>
      <c r="CE191" s="70" t="e">
        <f aca="false">$CD$7*$J$3*$J$5*$O191</f>
        <v>#N/A</v>
      </c>
      <c r="CF191" s="131" t="e">
        <f aca="false">SUM(BZ191:CA191)</f>
        <v>#N/A</v>
      </c>
      <c r="CG191" s="383" t="e">
        <f aca="false">SUM(BZ191:CC191)</f>
        <v>#N/A</v>
      </c>
      <c r="CH191" s="131" t="e">
        <f aca="false">SUM(BZ191:CE191)</f>
        <v>#N/A</v>
      </c>
      <c r="CI191" s="70" t="e">
        <f aca="false">$CI$7*$J$2*$J$5*$AB191</f>
        <v>#N/A</v>
      </c>
      <c r="CJ191" s="70" t="e">
        <f aca="false">$CI$7*$J$3*$J$5*$AC191</f>
        <v>#N/A</v>
      </c>
      <c r="CK191" s="70" t="e">
        <f aca="false">$CK$7*$J$2*$J$5*$AB191</f>
        <v>#N/A</v>
      </c>
      <c r="CL191" s="70" t="e">
        <f aca="false">$CK$7*$J$3*$J$5*$AC191</f>
        <v>#N/A</v>
      </c>
      <c r="CM191" s="70" t="e">
        <f aca="false">$CM$7*$J$2*$J$5*$AB191</f>
        <v>#N/A</v>
      </c>
      <c r="CN191" s="70" t="e">
        <f aca="false">$CM$7*$J$3*$J$5*$AC191</f>
        <v>#N/A</v>
      </c>
      <c r="CO191" s="70" t="e">
        <f aca="false">$CO$7*$J$2*$J$5*$AB191</f>
        <v>#N/A</v>
      </c>
      <c r="CP191" s="70" t="e">
        <f aca="false">$CO$7*$J$3*$J$5*$AC191</f>
        <v>#N/A</v>
      </c>
      <c r="CQ191" s="70" t="e">
        <f aca="false">$CQ$7*$J$2*$J$5*$AB191</f>
        <v>#N/A</v>
      </c>
      <c r="CR191" s="70" t="e">
        <f aca="false">$CQ$7*$J$3*$J$5*$AC191</f>
        <v>#N/A</v>
      </c>
      <c r="CS191" s="70" t="e">
        <f aca="false">$CS$7*$J$2*$J$5*$AB191</f>
        <v>#N/A</v>
      </c>
      <c r="CT191" s="70" t="e">
        <f aca="false">$CS$7*$J$3*$J$5*$AC191</f>
        <v>#N/A</v>
      </c>
      <c r="CU191" s="70" t="e">
        <f aca="false">$CU$7*$J$2*$J$5*$AB191</f>
        <v>#N/A</v>
      </c>
      <c r="CV191" s="70" t="e">
        <f aca="false">$CU$7*$J$3*$J$5*$AC191</f>
        <v>#N/A</v>
      </c>
      <c r="CW191" s="70" t="e">
        <f aca="false">$CW$7*$J$2*$J$5*$AB191</f>
        <v>#N/A</v>
      </c>
      <c r="CX191" s="70" t="e">
        <f aca="false">$CW$7*$J$3*$J$5*$AC191</f>
        <v>#N/A</v>
      </c>
      <c r="CY191" s="70" t="e">
        <f aca="false">$CY$7*$J$2*$J$5*$AB191</f>
        <v>#N/A</v>
      </c>
      <c r="CZ191" s="70" t="e">
        <f aca="false">$CY$7*$J$3*$J$5*$AC191</f>
        <v>#N/A</v>
      </c>
      <c r="DA191" s="70" t="e">
        <f aca="false">$DA$7*$J$2*$J$5*$AB191</f>
        <v>#N/A</v>
      </c>
      <c r="DB191" s="70" t="e">
        <f aca="false">$DA$7*$J$3*$J$5*$AC191</f>
        <v>#N/A</v>
      </c>
      <c r="DC191" s="70"/>
      <c r="DD191" s="70"/>
      <c r="DE191" s="70" t="e">
        <f aca="false">$DF$7*$J$2*$J$5*$AB191</f>
        <v>#N/A</v>
      </c>
      <c r="DF191" s="70" t="e">
        <f aca="false">$DF$7*$J$3*$J$5*$AC191</f>
        <v>#N/A</v>
      </c>
      <c r="DG191" s="70" t="e">
        <f aca="false">$DG$7*$J$2*$J$5*$AB191</f>
        <v>#N/A</v>
      </c>
      <c r="DH191" s="70" t="e">
        <f aca="false">$DG$7*$J$3*$J$5*$AC191</f>
        <v>#N/A</v>
      </c>
      <c r="DI191" s="70" t="e">
        <f aca="false">$DI$7*$J$2*$J$5*$AB191</f>
        <v>#N/A</v>
      </c>
      <c r="DJ191" s="70" t="e">
        <f aca="false">$DI$7*$J$3*$J$5*$AC191</f>
        <v>#N/A</v>
      </c>
      <c r="DK191" s="70" t="e">
        <f aca="false">$DK$7*$J$2*$J$5*$AB191</f>
        <v>#N/A</v>
      </c>
      <c r="DL191" s="70" t="e">
        <f aca="false">$DK$7*$J$3*$J$5*$AC191</f>
        <v>#N/A</v>
      </c>
      <c r="DM191" s="70" t="e">
        <f aca="false">$DM$7*$J$2*$J$5*$AB191</f>
        <v>#N/A</v>
      </c>
      <c r="DN191" s="70" t="e">
        <f aca="false">$DM$7*$J$3*$J$5*$AC191</f>
        <v>#N/A</v>
      </c>
      <c r="DO191" s="70" t="e">
        <f aca="false">$DO$7*$J$2*$J$5*$AB191</f>
        <v>#N/A</v>
      </c>
      <c r="DP191" s="70" t="e">
        <f aca="false">$DO$7*$J$3*$J$5*$AC191</f>
        <v>#N/A</v>
      </c>
      <c r="DQ191" s="70" t="e">
        <f aca="false">$DQ$7*$J$2*$J$5*$AB191</f>
        <v>#N/A</v>
      </c>
      <c r="DR191" s="70" t="e">
        <f aca="false">$DQ$7*$J$3*$J$5*$AC191</f>
        <v>#N/A</v>
      </c>
      <c r="DS191" s="131" t="e">
        <f aca="false">SUM(CI191:CR191,CW191:CX191,DG191:DH191)</f>
        <v>#N/A</v>
      </c>
      <c r="DT191" s="25" t="e">
        <f aca="false">SUM(CI191:CZ191,DC191:DL191)</f>
        <v>#N/A</v>
      </c>
      <c r="DU191" s="131" t="e">
        <f aca="false">SUM(CI191:DR191)</f>
        <v>#N/A</v>
      </c>
      <c r="DZ191" s="70" t="e">
        <f aca="false">$DZ$7*$J$2*$J$5*$AB191</f>
        <v>#N/A</v>
      </c>
      <c r="EA191" s="70" t="e">
        <f aca="false">$DZ$7*$J$3*$J$5*$AC191</f>
        <v>#N/A</v>
      </c>
      <c r="EB191" s="70" t="e">
        <f aca="false">$EB$7*$J$2*$J$5*$AB191</f>
        <v>#N/A</v>
      </c>
      <c r="EC191" s="70" t="e">
        <f aca="false">$EB$7*$J$3*$J$5*$AC191</f>
        <v>#N/A</v>
      </c>
      <c r="ED191" s="70" t="e">
        <f aca="false">$ED$7*$J$2*$J$5*$AB191</f>
        <v>#N/A</v>
      </c>
      <c r="EE191" s="70" t="e">
        <f aca="false">$ED$7*$J$3*$J$5*$AC191</f>
        <v>#N/A</v>
      </c>
      <c r="EF191" s="70" t="e">
        <f aca="false">$EF$7*$J$2*$J$5*$AB191</f>
        <v>#N/A</v>
      </c>
      <c r="EG191" s="70" t="e">
        <f aca="false">$EF$7*$J$3*$J$5*$AC191</f>
        <v>#N/A</v>
      </c>
      <c r="EH191" s="70" t="e">
        <f aca="false">$EH$7*$J$2*$J$5*$AB191</f>
        <v>#N/A</v>
      </c>
      <c r="EI191" s="70" t="e">
        <f aca="false">$EH$7*$J$3*$J$5*$AC191</f>
        <v>#N/A</v>
      </c>
      <c r="EJ191" s="70" t="e">
        <f aca="false">$EJ$7*$J$2*$J$5*$AB191</f>
        <v>#N/A</v>
      </c>
      <c r="EK191" s="70" t="e">
        <f aca="false">$EJ$7*$J$3*$J$5*$AC191</f>
        <v>#N/A</v>
      </c>
      <c r="EL191" s="70" t="e">
        <f aca="false">$EL$7*$J$2*$J$5*$AB191</f>
        <v>#N/A</v>
      </c>
      <c r="EM191" s="70" t="e">
        <f aca="false">$EL$7*$J$3*$J$5*$AC191</f>
        <v>#N/A</v>
      </c>
      <c r="EN191" s="131" t="e">
        <f aca="false">SUM(EB191:EC191)</f>
        <v>#N/A</v>
      </c>
      <c r="EO191" s="25" t="e">
        <f aca="false">SUM(EB191:EE191,EJ191:EM191)</f>
        <v>#N/A</v>
      </c>
      <c r="EP191" s="25" t="e">
        <f aca="false">SUM(DZ191:EM191)</f>
        <v>#N/A</v>
      </c>
    </row>
    <row r="192" customFormat="false" ht="11.25" hidden="false" customHeight="false" outlineLevel="0" collapsed="false">
      <c r="A192" s="51" t="e">
        <f aca="false">VLOOKUP($D192,Curves!$A$2:$I$1700,9)</f>
        <v>#N/A</v>
      </c>
      <c r="B192" s="83" t="e">
        <f aca="false">(1+($A192/2))^(-2*($D192-$A$1)/365.25)</f>
        <v>#N/A</v>
      </c>
      <c r="C192" s="83" t="n">
        <f aca="false">D193-D192</f>
        <v>31</v>
      </c>
      <c r="D192" s="374" t="n">
        <v>42491</v>
      </c>
      <c r="E192" s="375" t="e">
        <f aca="false">VLOOKUP($D192,Curves!$A$2:$H$1700,2)*$B192</f>
        <v>#N/A</v>
      </c>
      <c r="F192" s="51" t="e">
        <f aca="false">VLOOKUP($D192,Curves!$A$2:$H$1700,3)*$B192</f>
        <v>#N/A</v>
      </c>
      <c r="G192" s="51" t="e">
        <f aca="false">VLOOKUP($D192,Curves!$A$2:$H$1700,7)*$B192</f>
        <v>#N/A</v>
      </c>
      <c r="H192" s="51" t="e">
        <f aca="false">VLOOKUP($D192,Curves!$A$2:$H$1700,5)*$B192</f>
        <v>#N/A</v>
      </c>
      <c r="I192" s="51" t="e">
        <f aca="false">VLOOKUP($D192,Curves!$A$2:$H$1700,4)*$B192</f>
        <v>#N/A</v>
      </c>
      <c r="J192" s="376" t="e">
        <f aca="false">VLOOKUP($D192,Curves!$A$2:$H$1700,8)*$B192</f>
        <v>#N/A</v>
      </c>
      <c r="K192" s="51" t="e">
        <f aca="false">($E192+$I192)*$J$5+$J$4</f>
        <v>#N/A</v>
      </c>
      <c r="L192" s="377" t="e">
        <f aca="false">VLOOKUP($D192,Curves!$N$2:$T$2600,2)*$B192</f>
        <v>#N/A</v>
      </c>
      <c r="M192" s="241" t="e">
        <f aca="false">VLOOKUP($D192,Curves!$N$2:$T$2600,3)*$B192</f>
        <v>#N/A</v>
      </c>
      <c r="N192" s="378" t="e">
        <f aca="false">IF($K192&lt;$L192,1,0)</f>
        <v>#N/A</v>
      </c>
      <c r="O192" s="379" t="e">
        <f aca="false">IF($K192&lt;$M192,1,0)</f>
        <v>#N/A</v>
      </c>
      <c r="P192" s="375" t="e">
        <f aca="false">($E192+J192)*$J$5+$J$4</f>
        <v>#N/A</v>
      </c>
      <c r="Q192" s="377" t="e">
        <f aca="false">VLOOKUP($D192,Curves!$N$2:$T$2600,4)*$B192</f>
        <v>#N/A</v>
      </c>
      <c r="R192" s="241" t="e">
        <f aca="false">VLOOKUP($D192,Curves!$N$2:$T$2600,5)*$B192</f>
        <v>#N/A</v>
      </c>
      <c r="S192" s="378" t="e">
        <f aca="false">IF($P192&lt;$Q192,1,0)</f>
        <v>#N/A</v>
      </c>
      <c r="T192" s="379" t="e">
        <f aca="false">IF($P192&lt;$R192,1,0)</f>
        <v>#N/A</v>
      </c>
      <c r="U192" s="380" t="e">
        <f aca="false">($E192+G192)*$J$5+$J$4</f>
        <v>#N/A</v>
      </c>
      <c r="V192" s="380" t="e">
        <f aca="false">($E192+H192)*$J$5+$J$4</f>
        <v>#N/A</v>
      </c>
      <c r="W192" s="380" t="e">
        <f aca="false">($E192+I192)*$J$5+$J$4</f>
        <v>#N/A</v>
      </c>
      <c r="X192" s="269" t="e">
        <f aca="false">VLOOKUP($D192,[5]CurveFetch!$D$8:$S$13000,16,0)*$B192</f>
        <v>#N/A</v>
      </c>
      <c r="Y192" s="241" t="e">
        <f aca="false">VLOOKUP($D192,Curves!$N$2:$T$2600,7)*$B192</f>
        <v>#N/A</v>
      </c>
      <c r="Z192" s="381" t="e">
        <f aca="false">IF($U192&lt;$X192,1,0)</f>
        <v>#N/A</v>
      </c>
      <c r="AA192" s="378" t="e">
        <f aca="false">IF($U192&lt;$Y192,1,0)</f>
        <v>#N/A</v>
      </c>
      <c r="AB192" s="378" t="e">
        <f aca="false">IF($V192&lt;$X192,1,0)</f>
        <v>#N/A</v>
      </c>
      <c r="AC192" s="378" t="e">
        <f aca="false">IF($V192&lt;$X192,1,0)</f>
        <v>#N/A</v>
      </c>
      <c r="AD192" s="378" t="e">
        <f aca="false">IF($W192&lt;$X192,1,0)</f>
        <v>#N/A</v>
      </c>
      <c r="AE192" s="379" t="e">
        <f aca="false">IF($W192&lt;$Y192,1,0)</f>
        <v>#N/A</v>
      </c>
      <c r="AF192" s="70" t="e">
        <f aca="false">$AF$7*$J$2*$J$5*$N192</f>
        <v>#N/A</v>
      </c>
      <c r="AG192" s="70" t="e">
        <f aca="false">$AF$7*$J$2*$J$5*$O192</f>
        <v>#N/A</v>
      </c>
      <c r="AH192" s="70" t="e">
        <f aca="false">$AH$7*$J$2*$J$5*$N192</f>
        <v>#N/A</v>
      </c>
      <c r="AI192" s="70" t="e">
        <f aca="false">$AH$7*$J$2*$J$5*$O192</f>
        <v>#N/A</v>
      </c>
      <c r="AJ192" s="70" t="e">
        <f aca="false">$AJ$7*$J$2*$J$5*$N192</f>
        <v>#N/A</v>
      </c>
      <c r="AK192" s="70" t="e">
        <f aca="false">$AJ$7*$J$2*$J$5*$O192</f>
        <v>#N/A</v>
      </c>
      <c r="AL192" s="70" t="e">
        <f aca="false">$AL$7*$J$2*$J$5*$N192</f>
        <v>#N/A</v>
      </c>
      <c r="AM192" s="70" t="e">
        <f aca="false">$AL$7*$J$3*$J$5*$O192</f>
        <v>#N/A</v>
      </c>
      <c r="AN192" s="70" t="e">
        <f aca="false">$AN$7*$J$2*$J$5*$N192</f>
        <v>#N/A</v>
      </c>
      <c r="AO192" s="70" t="e">
        <f aca="false">$AN$7*$J$3*$J$5*$O192</f>
        <v>#N/A</v>
      </c>
      <c r="AP192" s="70" t="e">
        <f aca="false">$AP$7*$J$2*$J$5*$N192</f>
        <v>#N/A</v>
      </c>
      <c r="AQ192" s="70" t="e">
        <f aca="false">$AN$7*$J$3*$J$5*$O192</f>
        <v>#N/A</v>
      </c>
      <c r="AR192" s="70" t="e">
        <f aca="false">$AR$7*$J$2*$J$5*$N192</f>
        <v>#N/A</v>
      </c>
      <c r="AS192" s="70" t="e">
        <f aca="false">$AR$7*$J$3*$J$5*$O192</f>
        <v>#N/A</v>
      </c>
      <c r="AT192" s="70" t="e">
        <f aca="false">$AT$7*$J$2*$J$5*$N192</f>
        <v>#N/A</v>
      </c>
      <c r="AU192" s="70" t="e">
        <f aca="false">$AT$7*$J$3*$J$5*$O192</f>
        <v>#N/A</v>
      </c>
      <c r="AV192" s="131" t="e">
        <f aca="false">SUM(AF192:AG192,AL192:AM192,AP192:AQ192)</f>
        <v>#N/A</v>
      </c>
      <c r="AW192" s="158" t="e">
        <f aca="false">SUM(AF192:AM192,AP192:AU192)</f>
        <v>#N/A</v>
      </c>
      <c r="AX192" s="131" t="e">
        <f aca="false">SUM(AF192:AU192)</f>
        <v>#N/A</v>
      </c>
      <c r="AY192" s="70" t="e">
        <f aca="false">$AY$7*$J$2*$J$5*$S192</f>
        <v>#N/A</v>
      </c>
      <c r="AZ192" s="70" t="e">
        <f aca="false">$AY$7*$J$3*$J$5*$T192</f>
        <v>#N/A</v>
      </c>
      <c r="BA192" s="70" t="e">
        <f aca="false">$BA$7*$J$2*$J$5*$S192</f>
        <v>#N/A</v>
      </c>
      <c r="BB192" s="70" t="e">
        <f aca="false">$BA$7*$J$3*$J$5*$T192</f>
        <v>#N/A</v>
      </c>
      <c r="BC192" s="70" t="e">
        <f aca="false">$BC$7*$J$2*$J$5*$S192</f>
        <v>#N/A</v>
      </c>
      <c r="BD192" s="70" t="e">
        <f aca="false">$BC$7*$J$3*$J$5*$T192</f>
        <v>#N/A</v>
      </c>
      <c r="BE192" s="70" t="e">
        <f aca="false">$BE$7*$J$2*$J$5*$S192</f>
        <v>#N/A</v>
      </c>
      <c r="BF192" s="70" t="e">
        <f aca="false">$BE$7*$J$3*$J$5*$T192</f>
        <v>#N/A</v>
      </c>
      <c r="BG192" s="70" t="e">
        <f aca="false">$BG$7*$J$2*$J$5*$S192</f>
        <v>#N/A</v>
      </c>
      <c r="BH192" s="70" t="e">
        <f aca="false">$BG$7*$J$3*$J$5*$T192</f>
        <v>#N/A</v>
      </c>
      <c r="BI192" s="70" t="e">
        <f aca="false">$BI$7*$J$2*$J$5*$S192</f>
        <v>#N/A</v>
      </c>
      <c r="BJ192" s="70" t="e">
        <f aca="false">$BI$7*$J$3*$J$5*$T192</f>
        <v>#N/A</v>
      </c>
      <c r="BK192" s="70" t="e">
        <f aca="false">$BK$7*$J$2*$J$5*$S192</f>
        <v>#N/A</v>
      </c>
      <c r="BL192" s="70" t="e">
        <f aca="false">$BK$7*$J$3*$J$5*$T192</f>
        <v>#N/A</v>
      </c>
      <c r="BM192" s="70" t="e">
        <f aca="false">$BM$7*$J$2*$J$5*$S192</f>
        <v>#N/A</v>
      </c>
      <c r="BN192" s="70" t="e">
        <f aca="false">$BM$7*$J$3*$J$5*$T192</f>
        <v>#N/A</v>
      </c>
      <c r="BO192" s="70" t="e">
        <f aca="false">$BO$7*$J$2*$J$5*$S192</f>
        <v>#N/A</v>
      </c>
      <c r="BP192" s="70" t="e">
        <f aca="false">$BO$7*$J$3*$J$5*$T192</f>
        <v>#N/A</v>
      </c>
      <c r="BQ192" s="70" t="e">
        <f aca="false">$BQ$7*$J$2*$J$5*$S192</f>
        <v>#N/A</v>
      </c>
      <c r="BR192" s="70" t="e">
        <f aca="false">$BQ$7*$J$3*$J$5*$T192</f>
        <v>#N/A</v>
      </c>
      <c r="BS192" s="70" t="e">
        <f aca="false">$BS$7*$J$2*$J$5*$S192</f>
        <v>#N/A</v>
      </c>
      <c r="BT192" s="70" t="e">
        <f aca="false">$BS$7*$J$3*$J$5*$T192</f>
        <v>#N/A</v>
      </c>
      <c r="BU192" s="70" t="e">
        <f aca="false">$BU$7*$J$2*$J$5*$S192</f>
        <v>#N/A</v>
      </c>
      <c r="BV192" s="70" t="e">
        <f aca="false">$BU$7*$J$3*$J$5*$T192</f>
        <v>#N/A</v>
      </c>
      <c r="BW192" s="382" t="e">
        <f aca="false">SUM(AY192:BF192,BI192:BL192)</f>
        <v>#N/A</v>
      </c>
      <c r="BX192" s="383" t="e">
        <f aca="false">SUM(AY192:BF192,BI192:BL192,BS192:BV192)</f>
        <v>#N/A</v>
      </c>
      <c r="BY192" s="25" t="e">
        <f aca="false">SUM(AY192:BV192)</f>
        <v>#N/A</v>
      </c>
      <c r="BZ192" s="70" t="e">
        <f aca="false">$BZ$7*$J$2*$J$5*$N192</f>
        <v>#N/A</v>
      </c>
      <c r="CA192" s="70" t="e">
        <f aca="false">$BZ$7*$J$3*$J$5*$O192</f>
        <v>#N/A</v>
      </c>
      <c r="CB192" s="70" t="e">
        <f aca="false">$CB$7*$J$2*$J$5*$N192</f>
        <v>#N/A</v>
      </c>
      <c r="CC192" s="70" t="e">
        <f aca="false">$CB$7*$J$3*$J$5*$O192</f>
        <v>#N/A</v>
      </c>
      <c r="CD192" s="70" t="e">
        <f aca="false">$CD$7*$J$2*$J$5*$N192</f>
        <v>#N/A</v>
      </c>
      <c r="CE192" s="70" t="e">
        <f aca="false">$CD$7*$J$3*$J$5*$O192</f>
        <v>#N/A</v>
      </c>
      <c r="CF192" s="131" t="e">
        <f aca="false">SUM(BZ192:CA192)</f>
        <v>#N/A</v>
      </c>
      <c r="CG192" s="383" t="e">
        <f aca="false">SUM(BZ192:CC192)</f>
        <v>#N/A</v>
      </c>
      <c r="CH192" s="131" t="e">
        <f aca="false">SUM(BZ192:CE192)</f>
        <v>#N/A</v>
      </c>
      <c r="CI192" s="70" t="e">
        <f aca="false">$CI$7*$J$2*$J$5*$AB192</f>
        <v>#N/A</v>
      </c>
      <c r="CJ192" s="70" t="e">
        <f aca="false">$CI$7*$J$3*$J$5*$AC192</f>
        <v>#N/A</v>
      </c>
      <c r="CK192" s="70" t="e">
        <f aca="false">$CK$7*$J$2*$J$5*$AB192</f>
        <v>#N/A</v>
      </c>
      <c r="CL192" s="70" t="e">
        <f aca="false">$CK$7*$J$3*$J$5*$AC192</f>
        <v>#N/A</v>
      </c>
      <c r="CM192" s="70" t="e">
        <f aca="false">$CM$7*$J$2*$J$5*$AB192</f>
        <v>#N/A</v>
      </c>
      <c r="CN192" s="70" t="e">
        <f aca="false">$CM$7*$J$3*$J$5*$AC192</f>
        <v>#N/A</v>
      </c>
      <c r="CO192" s="70" t="e">
        <f aca="false">$CO$7*$J$2*$J$5*$AB192</f>
        <v>#N/A</v>
      </c>
      <c r="CP192" s="70" t="e">
        <f aca="false">$CO$7*$J$3*$J$5*$AC192</f>
        <v>#N/A</v>
      </c>
      <c r="CQ192" s="70" t="e">
        <f aca="false">$CQ$7*$J$2*$J$5*$AB192</f>
        <v>#N/A</v>
      </c>
      <c r="CR192" s="70" t="e">
        <f aca="false">$CQ$7*$J$3*$J$5*$AC192</f>
        <v>#N/A</v>
      </c>
      <c r="CS192" s="70" t="e">
        <f aca="false">$CS$7*$J$2*$J$5*$AB192</f>
        <v>#N/A</v>
      </c>
      <c r="CT192" s="70" t="e">
        <f aca="false">$CS$7*$J$3*$J$5*$AC192</f>
        <v>#N/A</v>
      </c>
      <c r="CU192" s="70" t="e">
        <f aca="false">$CU$7*$J$2*$J$5*$AB192</f>
        <v>#N/A</v>
      </c>
      <c r="CV192" s="70" t="e">
        <f aca="false">$CU$7*$J$3*$J$5*$AC192</f>
        <v>#N/A</v>
      </c>
      <c r="CW192" s="70" t="e">
        <f aca="false">$CW$7*$J$2*$J$5*$AB192</f>
        <v>#N/A</v>
      </c>
      <c r="CX192" s="70" t="e">
        <f aca="false">$CW$7*$J$3*$J$5*$AC192</f>
        <v>#N/A</v>
      </c>
      <c r="CY192" s="70" t="e">
        <f aca="false">$CY$7*$J$2*$J$5*$AB192</f>
        <v>#N/A</v>
      </c>
      <c r="CZ192" s="70" t="e">
        <f aca="false">$CY$7*$J$3*$J$5*$AC192</f>
        <v>#N/A</v>
      </c>
      <c r="DA192" s="70" t="e">
        <f aca="false">$DA$7*$J$2*$J$5*$AB192</f>
        <v>#N/A</v>
      </c>
      <c r="DB192" s="70" t="e">
        <f aca="false">$DA$7*$J$3*$J$5*$AC192</f>
        <v>#N/A</v>
      </c>
      <c r="DC192" s="70"/>
      <c r="DD192" s="70"/>
      <c r="DE192" s="70" t="e">
        <f aca="false">$DF$7*$J$2*$J$5*$AB192</f>
        <v>#N/A</v>
      </c>
      <c r="DF192" s="70" t="e">
        <f aca="false">$DF$7*$J$3*$J$5*$AC192</f>
        <v>#N/A</v>
      </c>
      <c r="DG192" s="70" t="e">
        <f aca="false">$DG$7*$J$2*$J$5*$AB192</f>
        <v>#N/A</v>
      </c>
      <c r="DH192" s="70" t="e">
        <f aca="false">$DG$7*$J$3*$J$5*$AC192</f>
        <v>#N/A</v>
      </c>
      <c r="DI192" s="70" t="e">
        <f aca="false">$DI$7*$J$2*$J$5*$AB192</f>
        <v>#N/A</v>
      </c>
      <c r="DJ192" s="70" t="e">
        <f aca="false">$DI$7*$J$3*$J$5*$AC192</f>
        <v>#N/A</v>
      </c>
      <c r="DK192" s="70" t="e">
        <f aca="false">$DK$7*$J$2*$J$5*$AB192</f>
        <v>#N/A</v>
      </c>
      <c r="DL192" s="70" t="e">
        <f aca="false">$DK$7*$J$3*$J$5*$AC192</f>
        <v>#N/A</v>
      </c>
      <c r="DM192" s="70" t="e">
        <f aca="false">$DM$7*$J$2*$J$5*$AB192</f>
        <v>#N/A</v>
      </c>
      <c r="DN192" s="70" t="e">
        <f aca="false">$DM$7*$J$3*$J$5*$AC192</f>
        <v>#N/A</v>
      </c>
      <c r="DO192" s="70" t="e">
        <f aca="false">$DO$7*$J$2*$J$5*$AB192</f>
        <v>#N/A</v>
      </c>
      <c r="DP192" s="70" t="e">
        <f aca="false">$DO$7*$J$3*$J$5*$AC192</f>
        <v>#N/A</v>
      </c>
      <c r="DQ192" s="70" t="e">
        <f aca="false">$DQ$7*$J$2*$J$5*$AB192</f>
        <v>#N/A</v>
      </c>
      <c r="DR192" s="70" t="e">
        <f aca="false">$DQ$7*$J$3*$J$5*$AC192</f>
        <v>#N/A</v>
      </c>
      <c r="DS192" s="131" t="e">
        <f aca="false">SUM(CI192:CR192,CW192:CX192,DG192:DH192)</f>
        <v>#N/A</v>
      </c>
      <c r="DT192" s="25" t="e">
        <f aca="false">SUM(CI192:CZ192,DC192:DL192)</f>
        <v>#N/A</v>
      </c>
      <c r="DU192" s="131" t="e">
        <f aca="false">SUM(CI192:DR192)</f>
        <v>#N/A</v>
      </c>
      <c r="DZ192" s="70" t="e">
        <f aca="false">$DZ$7*$J$2*$J$5*$AB192</f>
        <v>#N/A</v>
      </c>
      <c r="EA192" s="70" t="e">
        <f aca="false">$DZ$7*$J$3*$J$5*$AC192</f>
        <v>#N/A</v>
      </c>
      <c r="EB192" s="70" t="e">
        <f aca="false">$EB$7*$J$2*$J$5*$AB192</f>
        <v>#N/A</v>
      </c>
      <c r="EC192" s="70" t="e">
        <f aca="false">$EB$7*$J$3*$J$5*$AC192</f>
        <v>#N/A</v>
      </c>
      <c r="ED192" s="70" t="e">
        <f aca="false">$ED$7*$J$2*$J$5*$AB192</f>
        <v>#N/A</v>
      </c>
      <c r="EE192" s="70" t="e">
        <f aca="false">$ED$7*$J$3*$J$5*$AC192</f>
        <v>#N/A</v>
      </c>
      <c r="EF192" s="70" t="e">
        <f aca="false">$EF$7*$J$2*$J$5*$AB192</f>
        <v>#N/A</v>
      </c>
      <c r="EG192" s="70" t="e">
        <f aca="false">$EF$7*$J$3*$J$5*$AC192</f>
        <v>#N/A</v>
      </c>
      <c r="EH192" s="70" t="e">
        <f aca="false">$EH$7*$J$2*$J$5*$AB192</f>
        <v>#N/A</v>
      </c>
      <c r="EI192" s="70" t="e">
        <f aca="false">$EH$7*$J$3*$J$5*$AC192</f>
        <v>#N/A</v>
      </c>
      <c r="EJ192" s="70" t="e">
        <f aca="false">$EJ$7*$J$2*$J$5*$AB192</f>
        <v>#N/A</v>
      </c>
      <c r="EK192" s="70" t="e">
        <f aca="false">$EJ$7*$J$3*$J$5*$AC192</f>
        <v>#N/A</v>
      </c>
      <c r="EL192" s="70" t="e">
        <f aca="false">$EL$7*$J$2*$J$5*$AB192</f>
        <v>#N/A</v>
      </c>
      <c r="EM192" s="70" t="e">
        <f aca="false">$EL$7*$J$3*$J$5*$AC192</f>
        <v>#N/A</v>
      </c>
      <c r="EN192" s="131" t="e">
        <f aca="false">SUM(EB192:EC192)</f>
        <v>#N/A</v>
      </c>
      <c r="EO192" s="25" t="e">
        <f aca="false">SUM(EB192:EE192,EJ192:EM192)</f>
        <v>#N/A</v>
      </c>
      <c r="EP192" s="25" t="e">
        <f aca="false">SUM(DZ192:EM192)</f>
        <v>#N/A</v>
      </c>
    </row>
    <row r="193" customFormat="false" ht="11.25" hidden="false" customHeight="false" outlineLevel="0" collapsed="false">
      <c r="A193" s="51" t="e">
        <f aca="false">VLOOKUP($D193,Curves!$A$2:$I$1700,9)</f>
        <v>#N/A</v>
      </c>
      <c r="B193" s="83" t="e">
        <f aca="false">(1+($A193/2))^(-2*($D193-$A$1)/365.25)</f>
        <v>#N/A</v>
      </c>
      <c r="C193" s="83" t="n">
        <f aca="false">D194-D193</f>
        <v>30</v>
      </c>
      <c r="D193" s="374" t="n">
        <v>42522</v>
      </c>
      <c r="E193" s="375" t="e">
        <f aca="false">VLOOKUP($D193,Curves!$A$2:$H$1700,2)*$B193</f>
        <v>#N/A</v>
      </c>
      <c r="F193" s="51" t="e">
        <f aca="false">VLOOKUP($D193,Curves!$A$2:$H$1700,3)*$B193</f>
        <v>#N/A</v>
      </c>
      <c r="G193" s="51" t="e">
        <f aca="false">VLOOKUP($D193,Curves!$A$2:$H$1700,7)*$B193</f>
        <v>#N/A</v>
      </c>
      <c r="H193" s="51" t="e">
        <f aca="false">VLOOKUP($D193,Curves!$A$2:$H$1700,5)*$B193</f>
        <v>#N/A</v>
      </c>
      <c r="I193" s="51" t="e">
        <f aca="false">VLOOKUP($D193,Curves!$A$2:$H$1700,4)*$B193</f>
        <v>#N/A</v>
      </c>
      <c r="J193" s="376" t="e">
        <f aca="false">VLOOKUP($D193,Curves!$A$2:$H$1700,8)*$B193</f>
        <v>#N/A</v>
      </c>
      <c r="K193" s="51" t="e">
        <f aca="false">($E193+$I193)*$J$5+$J$4</f>
        <v>#N/A</v>
      </c>
      <c r="L193" s="377" t="e">
        <f aca="false">VLOOKUP($D193,Curves!$N$2:$T$2600,2)*$B193</f>
        <v>#N/A</v>
      </c>
      <c r="M193" s="241" t="e">
        <f aca="false">VLOOKUP($D193,Curves!$N$2:$T$2600,3)*$B193</f>
        <v>#N/A</v>
      </c>
      <c r="N193" s="378" t="e">
        <f aca="false">IF($K193&lt;$L193,1,0)</f>
        <v>#N/A</v>
      </c>
      <c r="O193" s="379" t="e">
        <f aca="false">IF($K193&lt;$M193,1,0)</f>
        <v>#N/A</v>
      </c>
      <c r="P193" s="375" t="e">
        <f aca="false">($E193+J193)*$J$5+$J$4</f>
        <v>#N/A</v>
      </c>
      <c r="Q193" s="377" t="e">
        <f aca="false">VLOOKUP($D193,Curves!$N$2:$T$2600,4)*$B193</f>
        <v>#N/A</v>
      </c>
      <c r="R193" s="241" t="e">
        <f aca="false">VLOOKUP($D193,Curves!$N$2:$T$2600,5)*$B193</f>
        <v>#N/A</v>
      </c>
      <c r="S193" s="378" t="e">
        <f aca="false">IF($P193&lt;$Q193,1,0)</f>
        <v>#N/A</v>
      </c>
      <c r="T193" s="379" t="e">
        <f aca="false">IF($P193&lt;$R193,1,0)</f>
        <v>#N/A</v>
      </c>
      <c r="U193" s="380" t="e">
        <f aca="false">($E193+G193)*$J$5+$J$4</f>
        <v>#N/A</v>
      </c>
      <c r="V193" s="380" t="e">
        <f aca="false">($E193+H193)*$J$5+$J$4</f>
        <v>#N/A</v>
      </c>
      <c r="W193" s="380" t="e">
        <f aca="false">($E193+I193)*$J$5+$J$4</f>
        <v>#N/A</v>
      </c>
      <c r="X193" s="269" t="e">
        <f aca="false">VLOOKUP($D193,[5]CurveFetch!$D$8:$S$13000,16,0)*$B193</f>
        <v>#N/A</v>
      </c>
      <c r="Y193" s="241" t="e">
        <f aca="false">VLOOKUP($D193,Curves!$N$2:$T$2600,7)*$B193</f>
        <v>#N/A</v>
      </c>
      <c r="Z193" s="381" t="e">
        <f aca="false">IF($U193&lt;$X193,1,0)</f>
        <v>#N/A</v>
      </c>
      <c r="AA193" s="378" t="e">
        <f aca="false">IF($U193&lt;$Y193,1,0)</f>
        <v>#N/A</v>
      </c>
      <c r="AB193" s="378" t="e">
        <f aca="false">IF($V193&lt;$X193,1,0)</f>
        <v>#N/A</v>
      </c>
      <c r="AC193" s="378" t="e">
        <f aca="false">IF($V193&lt;$X193,1,0)</f>
        <v>#N/A</v>
      </c>
      <c r="AD193" s="378" t="e">
        <f aca="false">IF($W193&lt;$X193,1,0)</f>
        <v>#N/A</v>
      </c>
      <c r="AE193" s="379" t="e">
        <f aca="false">IF($W193&lt;$Y193,1,0)</f>
        <v>#N/A</v>
      </c>
      <c r="AF193" s="70" t="e">
        <f aca="false">$AF$7*$J$2*$J$5*$N193</f>
        <v>#N/A</v>
      </c>
      <c r="AG193" s="70" t="e">
        <f aca="false">$AF$7*$J$2*$J$5*$O193</f>
        <v>#N/A</v>
      </c>
      <c r="AH193" s="70" t="e">
        <f aca="false">$AH$7*$J$2*$J$5*$N193</f>
        <v>#N/A</v>
      </c>
      <c r="AI193" s="70" t="e">
        <f aca="false">$AH$7*$J$2*$J$5*$O193</f>
        <v>#N/A</v>
      </c>
      <c r="AJ193" s="70" t="e">
        <f aca="false">$AJ$7*$J$2*$J$5*$N193</f>
        <v>#N/A</v>
      </c>
      <c r="AK193" s="70" t="e">
        <f aca="false">$AJ$7*$J$2*$J$5*$O193</f>
        <v>#N/A</v>
      </c>
      <c r="AL193" s="70" t="e">
        <f aca="false">$AL$7*$J$2*$J$5*$N193</f>
        <v>#N/A</v>
      </c>
      <c r="AM193" s="70" t="e">
        <f aca="false">$AL$7*$J$3*$J$5*$O193</f>
        <v>#N/A</v>
      </c>
      <c r="AN193" s="70" t="e">
        <f aca="false">$AN$7*$J$2*$J$5*$N193</f>
        <v>#N/A</v>
      </c>
      <c r="AO193" s="70" t="e">
        <f aca="false">$AN$7*$J$3*$J$5*$O193</f>
        <v>#N/A</v>
      </c>
      <c r="AP193" s="70" t="e">
        <f aca="false">$AP$7*$J$2*$J$5*$N193</f>
        <v>#N/A</v>
      </c>
      <c r="AQ193" s="70" t="e">
        <f aca="false">$AN$7*$J$3*$J$5*$O193</f>
        <v>#N/A</v>
      </c>
      <c r="AR193" s="70" t="e">
        <f aca="false">$AR$7*$J$2*$J$5*$N193</f>
        <v>#N/A</v>
      </c>
      <c r="AS193" s="70" t="e">
        <f aca="false">$AR$7*$J$3*$J$5*$O193</f>
        <v>#N/A</v>
      </c>
      <c r="AT193" s="70" t="e">
        <f aca="false">$AT$7*$J$2*$J$5*$N193</f>
        <v>#N/A</v>
      </c>
      <c r="AU193" s="70" t="e">
        <f aca="false">$AT$7*$J$3*$J$5*$O193</f>
        <v>#N/A</v>
      </c>
      <c r="AV193" s="131" t="e">
        <f aca="false">SUM(AF193:AG193,AL193:AM193,AP193:AQ193)</f>
        <v>#N/A</v>
      </c>
      <c r="AW193" s="158" t="e">
        <f aca="false">SUM(AF193:AM193,AP193:AU193)</f>
        <v>#N/A</v>
      </c>
      <c r="AX193" s="131" t="e">
        <f aca="false">SUM(AF193:AU193)</f>
        <v>#N/A</v>
      </c>
      <c r="AY193" s="70" t="e">
        <f aca="false">$AY$7*$J$2*$J$5*$S193</f>
        <v>#N/A</v>
      </c>
      <c r="AZ193" s="70" t="e">
        <f aca="false">$AY$7*$J$3*$J$5*$T193</f>
        <v>#N/A</v>
      </c>
      <c r="BA193" s="70" t="e">
        <f aca="false">$BA$7*$J$2*$J$5*$S193</f>
        <v>#N/A</v>
      </c>
      <c r="BB193" s="70" t="e">
        <f aca="false">$BA$7*$J$3*$J$5*$T193</f>
        <v>#N/A</v>
      </c>
      <c r="BC193" s="70" t="e">
        <f aca="false">$BC$7*$J$2*$J$5*$S193</f>
        <v>#N/A</v>
      </c>
      <c r="BD193" s="70" t="e">
        <f aca="false">$BC$7*$J$3*$J$5*$T193</f>
        <v>#N/A</v>
      </c>
      <c r="BE193" s="70" t="e">
        <f aca="false">$BE$7*$J$2*$J$5*$S193</f>
        <v>#N/A</v>
      </c>
      <c r="BF193" s="70" t="e">
        <f aca="false">$BE$7*$J$3*$J$5*$T193</f>
        <v>#N/A</v>
      </c>
      <c r="BG193" s="70" t="e">
        <f aca="false">$BG$7*$J$2*$J$5*$S193</f>
        <v>#N/A</v>
      </c>
      <c r="BH193" s="70" t="e">
        <f aca="false">$BG$7*$J$3*$J$5*$T193</f>
        <v>#N/A</v>
      </c>
      <c r="BI193" s="70" t="e">
        <f aca="false">$BI$7*$J$2*$J$5*$S193</f>
        <v>#N/A</v>
      </c>
      <c r="BJ193" s="70" t="e">
        <f aca="false">$BI$7*$J$3*$J$5*$T193</f>
        <v>#N/A</v>
      </c>
      <c r="BK193" s="70" t="e">
        <f aca="false">$BK$7*$J$2*$J$5*$S193</f>
        <v>#N/A</v>
      </c>
      <c r="BL193" s="70" t="e">
        <f aca="false">$BK$7*$J$3*$J$5*$T193</f>
        <v>#N/A</v>
      </c>
      <c r="BM193" s="70" t="e">
        <f aca="false">$BM$7*$J$2*$J$5*$S193</f>
        <v>#N/A</v>
      </c>
      <c r="BN193" s="70" t="e">
        <f aca="false">$BM$7*$J$3*$J$5*$T193</f>
        <v>#N/A</v>
      </c>
      <c r="BO193" s="70" t="e">
        <f aca="false">$BO$7*$J$2*$J$5*$S193</f>
        <v>#N/A</v>
      </c>
      <c r="BP193" s="70" t="e">
        <f aca="false">$BO$7*$J$3*$J$5*$T193</f>
        <v>#N/A</v>
      </c>
      <c r="BQ193" s="70" t="e">
        <f aca="false">$BQ$7*$J$2*$J$5*$S193</f>
        <v>#N/A</v>
      </c>
      <c r="BR193" s="70" t="e">
        <f aca="false">$BQ$7*$J$3*$J$5*$T193</f>
        <v>#N/A</v>
      </c>
      <c r="BS193" s="70" t="e">
        <f aca="false">$BS$7*$J$2*$J$5*$S193</f>
        <v>#N/A</v>
      </c>
      <c r="BT193" s="70" t="e">
        <f aca="false">$BS$7*$J$3*$J$5*$T193</f>
        <v>#N/A</v>
      </c>
      <c r="BU193" s="70" t="e">
        <f aca="false">$BU$7*$J$2*$J$5*$S193</f>
        <v>#N/A</v>
      </c>
      <c r="BV193" s="70" t="e">
        <f aca="false">$BU$7*$J$3*$J$5*$T193</f>
        <v>#N/A</v>
      </c>
      <c r="BW193" s="382" t="e">
        <f aca="false">SUM(AY193:BF193,BI193:BL193)</f>
        <v>#N/A</v>
      </c>
      <c r="BX193" s="383" t="e">
        <f aca="false">SUM(AY193:BF193,BI193:BL193,BS193:BV193)</f>
        <v>#N/A</v>
      </c>
      <c r="BY193" s="25" t="e">
        <f aca="false">SUM(AY193:BV193)</f>
        <v>#N/A</v>
      </c>
      <c r="BZ193" s="70" t="e">
        <f aca="false">$BZ$7*$J$2*$J$5*$N193</f>
        <v>#N/A</v>
      </c>
      <c r="CA193" s="70" t="e">
        <f aca="false">$BZ$7*$J$3*$J$5*$O193</f>
        <v>#N/A</v>
      </c>
      <c r="CB193" s="70" t="e">
        <f aca="false">$CB$7*$J$2*$J$5*$N193</f>
        <v>#N/A</v>
      </c>
      <c r="CC193" s="70" t="e">
        <f aca="false">$CB$7*$J$3*$J$5*$O193</f>
        <v>#N/A</v>
      </c>
      <c r="CD193" s="70" t="e">
        <f aca="false">$CD$7*$J$2*$J$5*$N193</f>
        <v>#N/A</v>
      </c>
      <c r="CE193" s="70" t="e">
        <f aca="false">$CD$7*$J$3*$J$5*$O193</f>
        <v>#N/A</v>
      </c>
      <c r="CF193" s="131" t="e">
        <f aca="false">SUM(BZ193:CA193)</f>
        <v>#N/A</v>
      </c>
      <c r="CG193" s="383" t="e">
        <f aca="false">SUM(BZ193:CC193)</f>
        <v>#N/A</v>
      </c>
      <c r="CH193" s="131" t="e">
        <f aca="false">SUM(BZ193:CE193)</f>
        <v>#N/A</v>
      </c>
      <c r="CI193" s="70" t="e">
        <f aca="false">$CI$7*$J$2*$J$5*$AB193</f>
        <v>#N/A</v>
      </c>
      <c r="CJ193" s="70" t="e">
        <f aca="false">$CI$7*$J$3*$J$5*$AC193</f>
        <v>#N/A</v>
      </c>
      <c r="CK193" s="70" t="e">
        <f aca="false">$CK$7*$J$2*$J$5*$AB193</f>
        <v>#N/A</v>
      </c>
      <c r="CL193" s="70" t="e">
        <f aca="false">$CK$7*$J$3*$J$5*$AC193</f>
        <v>#N/A</v>
      </c>
      <c r="CM193" s="70" t="e">
        <f aca="false">$CM$7*$J$2*$J$5*$AB193</f>
        <v>#N/A</v>
      </c>
      <c r="CN193" s="70" t="e">
        <f aca="false">$CM$7*$J$3*$J$5*$AC193</f>
        <v>#N/A</v>
      </c>
      <c r="CO193" s="70" t="e">
        <f aca="false">$CO$7*$J$2*$J$5*$AB193</f>
        <v>#N/A</v>
      </c>
      <c r="CP193" s="70" t="e">
        <f aca="false">$CO$7*$J$3*$J$5*$AC193</f>
        <v>#N/A</v>
      </c>
      <c r="CQ193" s="70" t="e">
        <f aca="false">$CQ$7*$J$2*$J$5*$AB193</f>
        <v>#N/A</v>
      </c>
      <c r="CR193" s="70" t="e">
        <f aca="false">$CQ$7*$J$3*$J$5*$AC193</f>
        <v>#N/A</v>
      </c>
      <c r="CS193" s="70" t="e">
        <f aca="false">$CS$7*$J$2*$J$5*$AB193</f>
        <v>#N/A</v>
      </c>
      <c r="CT193" s="70" t="e">
        <f aca="false">$CS$7*$J$3*$J$5*$AC193</f>
        <v>#N/A</v>
      </c>
      <c r="CU193" s="70" t="e">
        <f aca="false">$CU$7*$J$2*$J$5*$AB193</f>
        <v>#N/A</v>
      </c>
      <c r="CV193" s="70" t="e">
        <f aca="false">$CU$7*$J$3*$J$5*$AC193</f>
        <v>#N/A</v>
      </c>
      <c r="CW193" s="70" t="e">
        <f aca="false">$CW$7*$J$2*$J$5*$AB193</f>
        <v>#N/A</v>
      </c>
      <c r="CX193" s="70" t="e">
        <f aca="false">$CW$7*$J$3*$J$5*$AC193</f>
        <v>#N/A</v>
      </c>
      <c r="CY193" s="70" t="e">
        <f aca="false">$CY$7*$J$2*$J$5*$AB193</f>
        <v>#N/A</v>
      </c>
      <c r="CZ193" s="70" t="e">
        <f aca="false">$CY$7*$J$3*$J$5*$AC193</f>
        <v>#N/A</v>
      </c>
      <c r="DA193" s="70" t="e">
        <f aca="false">$DA$7*$J$2*$J$5*$AB193</f>
        <v>#N/A</v>
      </c>
      <c r="DB193" s="70" t="e">
        <f aca="false">$DA$7*$J$3*$J$5*$AC193</f>
        <v>#N/A</v>
      </c>
      <c r="DC193" s="70"/>
      <c r="DD193" s="70"/>
      <c r="DE193" s="70" t="e">
        <f aca="false">$DF$7*$J$2*$J$5*$AB193</f>
        <v>#N/A</v>
      </c>
      <c r="DF193" s="70" t="e">
        <f aca="false">$DF$7*$J$3*$J$5*$AC193</f>
        <v>#N/A</v>
      </c>
      <c r="DG193" s="70" t="e">
        <f aca="false">$DG$7*$J$2*$J$5*$AB193</f>
        <v>#N/A</v>
      </c>
      <c r="DH193" s="70" t="e">
        <f aca="false">$DG$7*$J$3*$J$5*$AC193</f>
        <v>#N/A</v>
      </c>
      <c r="DI193" s="70" t="e">
        <f aca="false">$DI$7*$J$2*$J$5*$AB193</f>
        <v>#N/A</v>
      </c>
      <c r="DJ193" s="70" t="e">
        <f aca="false">$DI$7*$J$3*$J$5*$AC193</f>
        <v>#N/A</v>
      </c>
      <c r="DK193" s="70" t="e">
        <f aca="false">$DK$7*$J$2*$J$5*$AB193</f>
        <v>#N/A</v>
      </c>
      <c r="DL193" s="70" t="e">
        <f aca="false">$DK$7*$J$3*$J$5*$AC193</f>
        <v>#N/A</v>
      </c>
      <c r="DM193" s="70" t="e">
        <f aca="false">$DM$7*$J$2*$J$5*$AB193</f>
        <v>#N/A</v>
      </c>
      <c r="DN193" s="70" t="e">
        <f aca="false">$DM$7*$J$3*$J$5*$AC193</f>
        <v>#N/A</v>
      </c>
      <c r="DO193" s="70" t="e">
        <f aca="false">$DO$7*$J$2*$J$5*$AB193</f>
        <v>#N/A</v>
      </c>
      <c r="DP193" s="70" t="e">
        <f aca="false">$DO$7*$J$3*$J$5*$AC193</f>
        <v>#N/A</v>
      </c>
      <c r="DQ193" s="70" t="e">
        <f aca="false">$DQ$7*$J$2*$J$5*$AB193</f>
        <v>#N/A</v>
      </c>
      <c r="DR193" s="70" t="e">
        <f aca="false">$DQ$7*$J$3*$J$5*$AC193</f>
        <v>#N/A</v>
      </c>
      <c r="DS193" s="131" t="e">
        <f aca="false">SUM(CI193:CR193,CW193:CX193,DG193:DH193)</f>
        <v>#N/A</v>
      </c>
      <c r="DT193" s="25" t="e">
        <f aca="false">SUM(CI193:CZ193,DC193:DL193)</f>
        <v>#N/A</v>
      </c>
      <c r="DU193" s="131" t="e">
        <f aca="false">SUM(CI193:DR193)</f>
        <v>#N/A</v>
      </c>
      <c r="DZ193" s="70" t="e">
        <f aca="false">$DZ$7*$J$2*$J$5*$AB193</f>
        <v>#N/A</v>
      </c>
      <c r="EA193" s="70" t="e">
        <f aca="false">$DZ$7*$J$3*$J$5*$AC193</f>
        <v>#N/A</v>
      </c>
      <c r="EB193" s="70" t="e">
        <f aca="false">$EB$7*$J$2*$J$5*$AB193</f>
        <v>#N/A</v>
      </c>
      <c r="EC193" s="70" t="e">
        <f aca="false">$EB$7*$J$3*$J$5*$AC193</f>
        <v>#N/A</v>
      </c>
      <c r="ED193" s="70" t="e">
        <f aca="false">$ED$7*$J$2*$J$5*$AB193</f>
        <v>#N/A</v>
      </c>
      <c r="EE193" s="70" t="e">
        <f aca="false">$ED$7*$J$3*$J$5*$AC193</f>
        <v>#N/A</v>
      </c>
      <c r="EF193" s="70" t="e">
        <f aca="false">$EF$7*$J$2*$J$5*$AB193</f>
        <v>#N/A</v>
      </c>
      <c r="EG193" s="70" t="e">
        <f aca="false">$EF$7*$J$3*$J$5*$AC193</f>
        <v>#N/A</v>
      </c>
      <c r="EH193" s="70" t="e">
        <f aca="false">$EH$7*$J$2*$J$5*$AB193</f>
        <v>#N/A</v>
      </c>
      <c r="EI193" s="70" t="e">
        <f aca="false">$EH$7*$J$3*$J$5*$AC193</f>
        <v>#N/A</v>
      </c>
      <c r="EJ193" s="70" t="e">
        <f aca="false">$EJ$7*$J$2*$J$5*$AB193</f>
        <v>#N/A</v>
      </c>
      <c r="EK193" s="70" t="e">
        <f aca="false">$EJ$7*$J$3*$J$5*$AC193</f>
        <v>#N/A</v>
      </c>
      <c r="EL193" s="70" t="e">
        <f aca="false">$EL$7*$J$2*$J$5*$AB193</f>
        <v>#N/A</v>
      </c>
      <c r="EM193" s="70" t="e">
        <f aca="false">$EL$7*$J$3*$J$5*$AC193</f>
        <v>#N/A</v>
      </c>
      <c r="EN193" s="131" t="e">
        <f aca="false">SUM(EB193:EC193)</f>
        <v>#N/A</v>
      </c>
      <c r="EO193" s="25" t="e">
        <f aca="false">SUM(EB193:EE193,EJ193:EM193)</f>
        <v>#N/A</v>
      </c>
      <c r="EP193" s="25" t="e">
        <f aca="false">SUM(DZ193:EM193)</f>
        <v>#N/A</v>
      </c>
    </row>
    <row r="194" customFormat="false" ht="11.25" hidden="false" customHeight="false" outlineLevel="0" collapsed="false">
      <c r="A194" s="51" t="e">
        <f aca="false">VLOOKUP($D194,Curves!$A$2:$I$1700,9)</f>
        <v>#N/A</v>
      </c>
      <c r="B194" s="83" t="e">
        <f aca="false">(1+($A194/2))^(-2*($D194-$A$1)/365.25)</f>
        <v>#N/A</v>
      </c>
      <c r="C194" s="83" t="n">
        <f aca="false">D195-D194</f>
        <v>31</v>
      </c>
      <c r="D194" s="374" t="n">
        <v>42552</v>
      </c>
      <c r="E194" s="375" t="e">
        <f aca="false">VLOOKUP($D194,Curves!$A$2:$H$1700,2)*$B194</f>
        <v>#N/A</v>
      </c>
      <c r="F194" s="51" t="e">
        <f aca="false">VLOOKUP($D194,Curves!$A$2:$H$1700,3)*$B194</f>
        <v>#N/A</v>
      </c>
      <c r="G194" s="51" t="e">
        <f aca="false">VLOOKUP($D194,Curves!$A$2:$H$1700,7)*$B194</f>
        <v>#N/A</v>
      </c>
      <c r="H194" s="51" t="e">
        <f aca="false">VLOOKUP($D194,Curves!$A$2:$H$1700,5)*$B194</f>
        <v>#N/A</v>
      </c>
      <c r="I194" s="51" t="e">
        <f aca="false">VLOOKUP($D194,Curves!$A$2:$H$1700,4)*$B194</f>
        <v>#N/A</v>
      </c>
      <c r="J194" s="376" t="e">
        <f aca="false">VLOOKUP($D194,Curves!$A$2:$H$1700,8)*$B194</f>
        <v>#N/A</v>
      </c>
      <c r="K194" s="51" t="e">
        <f aca="false">($E194+$I194)*$J$5+$J$4</f>
        <v>#N/A</v>
      </c>
      <c r="L194" s="377" t="e">
        <f aca="false">VLOOKUP($D194,Curves!$N$2:$T$2600,2)*$B194</f>
        <v>#N/A</v>
      </c>
      <c r="M194" s="241" t="e">
        <f aca="false">VLOOKUP($D194,Curves!$N$2:$T$2600,3)*$B194</f>
        <v>#N/A</v>
      </c>
      <c r="N194" s="378" t="e">
        <f aca="false">IF($K194&lt;$L194,1,0)</f>
        <v>#N/A</v>
      </c>
      <c r="O194" s="379" t="e">
        <f aca="false">IF($K194&lt;$M194,1,0)</f>
        <v>#N/A</v>
      </c>
      <c r="P194" s="375" t="e">
        <f aca="false">($E194+J194)*$J$5+$J$4</f>
        <v>#N/A</v>
      </c>
      <c r="Q194" s="377" t="e">
        <f aca="false">VLOOKUP($D194,Curves!$N$2:$T$2600,4)*$B194</f>
        <v>#N/A</v>
      </c>
      <c r="R194" s="241" t="e">
        <f aca="false">VLOOKUP($D194,Curves!$N$2:$T$2600,5)*$B194</f>
        <v>#N/A</v>
      </c>
      <c r="S194" s="378" t="e">
        <f aca="false">IF($P194&lt;$Q194,1,0)</f>
        <v>#N/A</v>
      </c>
      <c r="T194" s="379" t="e">
        <f aca="false">IF($P194&lt;$R194,1,0)</f>
        <v>#N/A</v>
      </c>
      <c r="U194" s="380" t="e">
        <f aca="false">($E194+G194)*$J$5+$J$4</f>
        <v>#N/A</v>
      </c>
      <c r="V194" s="380" t="e">
        <f aca="false">($E194+H194)*$J$5+$J$4</f>
        <v>#N/A</v>
      </c>
      <c r="W194" s="380" t="e">
        <f aca="false">($E194+I194)*$J$5+$J$4</f>
        <v>#N/A</v>
      </c>
      <c r="X194" s="269" t="e">
        <f aca="false">VLOOKUP($D194,[5]CurveFetch!$D$8:$S$13000,16,0)*$B194</f>
        <v>#N/A</v>
      </c>
      <c r="Y194" s="241" t="e">
        <f aca="false">VLOOKUP($D194,Curves!$N$2:$T$2600,7)*$B194</f>
        <v>#N/A</v>
      </c>
      <c r="Z194" s="381" t="e">
        <f aca="false">IF($U194&lt;$X194,1,0)</f>
        <v>#N/A</v>
      </c>
      <c r="AA194" s="378" t="e">
        <f aca="false">IF($U194&lt;$Y194,1,0)</f>
        <v>#N/A</v>
      </c>
      <c r="AB194" s="378" t="e">
        <f aca="false">IF($V194&lt;$X194,1,0)</f>
        <v>#N/A</v>
      </c>
      <c r="AC194" s="378" t="e">
        <f aca="false">IF($V194&lt;$X194,1,0)</f>
        <v>#N/A</v>
      </c>
      <c r="AD194" s="378" t="e">
        <f aca="false">IF($W194&lt;$X194,1,0)</f>
        <v>#N/A</v>
      </c>
      <c r="AE194" s="379" t="e">
        <f aca="false">IF($W194&lt;$Y194,1,0)</f>
        <v>#N/A</v>
      </c>
      <c r="AF194" s="70" t="e">
        <f aca="false">$AF$7*$J$2*$J$5*$N194</f>
        <v>#N/A</v>
      </c>
      <c r="AG194" s="70" t="e">
        <f aca="false">$AF$7*$J$2*$J$5*$O194</f>
        <v>#N/A</v>
      </c>
      <c r="AH194" s="70" t="e">
        <f aca="false">$AH$7*$J$2*$J$5*$N194</f>
        <v>#N/A</v>
      </c>
      <c r="AI194" s="70" t="e">
        <f aca="false">$AH$7*$J$2*$J$5*$O194</f>
        <v>#N/A</v>
      </c>
      <c r="AJ194" s="70" t="e">
        <f aca="false">$AJ$7*$J$2*$J$5*$N194</f>
        <v>#N/A</v>
      </c>
      <c r="AK194" s="70" t="e">
        <f aca="false">$AJ$7*$J$2*$J$5*$O194</f>
        <v>#N/A</v>
      </c>
      <c r="AL194" s="70" t="e">
        <f aca="false">$AL$7*$J$2*$J$5*$N194</f>
        <v>#N/A</v>
      </c>
      <c r="AM194" s="70" t="e">
        <f aca="false">$AL$7*$J$3*$J$5*$O194</f>
        <v>#N/A</v>
      </c>
      <c r="AN194" s="70" t="e">
        <f aca="false">$AN$7*$J$2*$J$5*$N194</f>
        <v>#N/A</v>
      </c>
      <c r="AO194" s="70" t="e">
        <f aca="false">$AN$7*$J$3*$J$5*$O194</f>
        <v>#N/A</v>
      </c>
      <c r="AP194" s="70" t="e">
        <f aca="false">$AP$7*$J$2*$J$5*$N194</f>
        <v>#N/A</v>
      </c>
      <c r="AQ194" s="70" t="e">
        <f aca="false">$AN$7*$J$3*$J$5*$O194</f>
        <v>#N/A</v>
      </c>
      <c r="AR194" s="70" t="e">
        <f aca="false">$AR$7*$J$2*$J$5*$N194</f>
        <v>#N/A</v>
      </c>
      <c r="AS194" s="70" t="e">
        <f aca="false">$AR$7*$J$3*$J$5*$O194</f>
        <v>#N/A</v>
      </c>
      <c r="AT194" s="70" t="e">
        <f aca="false">$AT$7*$J$2*$J$5*$N194</f>
        <v>#N/A</v>
      </c>
      <c r="AU194" s="70" t="e">
        <f aca="false">$AT$7*$J$3*$J$5*$O194</f>
        <v>#N/A</v>
      </c>
      <c r="AV194" s="131" t="e">
        <f aca="false">SUM(AF194:AG194,AL194:AM194,AP194:AQ194)</f>
        <v>#N/A</v>
      </c>
      <c r="AW194" s="158" t="e">
        <f aca="false">SUM(AF194:AM194,AP194:AU194)</f>
        <v>#N/A</v>
      </c>
      <c r="AX194" s="131" t="e">
        <f aca="false">SUM(AF194:AU194)</f>
        <v>#N/A</v>
      </c>
      <c r="AY194" s="70" t="e">
        <f aca="false">$AY$7*$J$2*$J$5*$S194</f>
        <v>#N/A</v>
      </c>
      <c r="AZ194" s="70" t="e">
        <f aca="false">$AY$7*$J$3*$J$5*$T194</f>
        <v>#N/A</v>
      </c>
      <c r="BA194" s="70" t="e">
        <f aca="false">$BA$7*$J$2*$J$5*$S194</f>
        <v>#N/A</v>
      </c>
      <c r="BB194" s="70" t="e">
        <f aca="false">$BA$7*$J$3*$J$5*$T194</f>
        <v>#N/A</v>
      </c>
      <c r="BC194" s="70" t="e">
        <f aca="false">$BC$7*$J$2*$J$5*$S194</f>
        <v>#N/A</v>
      </c>
      <c r="BD194" s="70" t="e">
        <f aca="false">$BC$7*$J$3*$J$5*$T194</f>
        <v>#N/A</v>
      </c>
      <c r="BE194" s="70" t="e">
        <f aca="false">$BE$7*$J$2*$J$5*$S194</f>
        <v>#N/A</v>
      </c>
      <c r="BF194" s="70" t="e">
        <f aca="false">$BE$7*$J$3*$J$5*$T194</f>
        <v>#N/A</v>
      </c>
      <c r="BG194" s="70" t="e">
        <f aca="false">$BG$7*$J$2*$J$5*$S194</f>
        <v>#N/A</v>
      </c>
      <c r="BH194" s="70" t="e">
        <f aca="false">$BG$7*$J$3*$J$5*$T194</f>
        <v>#N/A</v>
      </c>
      <c r="BI194" s="70" t="e">
        <f aca="false">$BI$7*$J$2*$J$5*$S194</f>
        <v>#N/A</v>
      </c>
      <c r="BJ194" s="70" t="e">
        <f aca="false">$BI$7*$J$3*$J$5*$T194</f>
        <v>#N/A</v>
      </c>
      <c r="BK194" s="70" t="e">
        <f aca="false">$BK$7*$J$2*$J$5*$S194</f>
        <v>#N/A</v>
      </c>
      <c r="BL194" s="70" t="e">
        <f aca="false">$BK$7*$J$3*$J$5*$T194</f>
        <v>#N/A</v>
      </c>
      <c r="BM194" s="70" t="e">
        <f aca="false">$BM$7*$J$2*$J$5*$S194</f>
        <v>#N/A</v>
      </c>
      <c r="BN194" s="70" t="e">
        <f aca="false">$BM$7*$J$3*$J$5*$T194</f>
        <v>#N/A</v>
      </c>
      <c r="BO194" s="70" t="e">
        <f aca="false">$BO$7*$J$2*$J$5*$S194</f>
        <v>#N/A</v>
      </c>
      <c r="BP194" s="70" t="e">
        <f aca="false">$BO$7*$J$3*$J$5*$T194</f>
        <v>#N/A</v>
      </c>
      <c r="BQ194" s="70" t="e">
        <f aca="false">$BQ$7*$J$2*$J$5*$S194</f>
        <v>#N/A</v>
      </c>
      <c r="BR194" s="70" t="e">
        <f aca="false">$BQ$7*$J$3*$J$5*$T194</f>
        <v>#N/A</v>
      </c>
      <c r="BS194" s="70" t="e">
        <f aca="false">$BS$7*$J$2*$J$5*$S194</f>
        <v>#N/A</v>
      </c>
      <c r="BT194" s="70" t="e">
        <f aca="false">$BS$7*$J$3*$J$5*$T194</f>
        <v>#N/A</v>
      </c>
      <c r="BU194" s="70" t="e">
        <f aca="false">$BU$7*$J$2*$J$5*$S194</f>
        <v>#N/A</v>
      </c>
      <c r="BV194" s="70" t="e">
        <f aca="false">$BU$7*$J$3*$J$5*$T194</f>
        <v>#N/A</v>
      </c>
      <c r="BW194" s="382" t="e">
        <f aca="false">SUM(AY194:BF194,BI194:BL194)</f>
        <v>#N/A</v>
      </c>
      <c r="BX194" s="383" t="e">
        <f aca="false">SUM(AY194:BF194,BI194:BL194,BS194:BV194)</f>
        <v>#N/A</v>
      </c>
      <c r="BY194" s="25" t="e">
        <f aca="false">SUM(AY194:BV194)</f>
        <v>#N/A</v>
      </c>
      <c r="BZ194" s="70" t="e">
        <f aca="false">$BZ$7*$J$2*$J$5*$N194</f>
        <v>#N/A</v>
      </c>
      <c r="CA194" s="70" t="e">
        <f aca="false">$BZ$7*$J$3*$J$5*$O194</f>
        <v>#N/A</v>
      </c>
      <c r="CB194" s="70" t="e">
        <f aca="false">$CB$7*$J$2*$J$5*$N194</f>
        <v>#N/A</v>
      </c>
      <c r="CC194" s="70" t="e">
        <f aca="false">$CB$7*$J$3*$J$5*$O194</f>
        <v>#N/A</v>
      </c>
      <c r="CD194" s="70" t="e">
        <f aca="false">$CD$7*$J$2*$J$5*$N194</f>
        <v>#N/A</v>
      </c>
      <c r="CE194" s="70" t="e">
        <f aca="false">$CD$7*$J$3*$J$5*$O194</f>
        <v>#N/A</v>
      </c>
      <c r="CF194" s="131" t="e">
        <f aca="false">SUM(BZ194:CA194)</f>
        <v>#N/A</v>
      </c>
      <c r="CG194" s="383" t="e">
        <f aca="false">SUM(BZ194:CC194)</f>
        <v>#N/A</v>
      </c>
      <c r="CH194" s="131" t="e">
        <f aca="false">SUM(BZ194:CE194)</f>
        <v>#N/A</v>
      </c>
      <c r="CI194" s="70" t="e">
        <f aca="false">$CI$7*$J$2*$J$5*$AB194</f>
        <v>#N/A</v>
      </c>
      <c r="CJ194" s="70" t="e">
        <f aca="false">$CI$7*$J$3*$J$5*$AC194</f>
        <v>#N/A</v>
      </c>
      <c r="CK194" s="70" t="e">
        <f aca="false">$CK$7*$J$2*$J$5*$AB194</f>
        <v>#N/A</v>
      </c>
      <c r="CL194" s="70" t="e">
        <f aca="false">$CK$7*$J$3*$J$5*$AC194</f>
        <v>#N/A</v>
      </c>
      <c r="CM194" s="70" t="e">
        <f aca="false">$CM$7*$J$2*$J$5*$AB194</f>
        <v>#N/A</v>
      </c>
      <c r="CN194" s="70" t="e">
        <f aca="false">$CM$7*$J$3*$J$5*$AC194</f>
        <v>#N/A</v>
      </c>
      <c r="CO194" s="70" t="e">
        <f aca="false">$CO$7*$J$2*$J$5*$AB194</f>
        <v>#N/A</v>
      </c>
      <c r="CP194" s="70" t="e">
        <f aca="false">$CO$7*$J$3*$J$5*$AC194</f>
        <v>#N/A</v>
      </c>
      <c r="CQ194" s="70" t="e">
        <f aca="false">$CQ$7*$J$2*$J$5*$AB194</f>
        <v>#N/A</v>
      </c>
      <c r="CR194" s="70" t="e">
        <f aca="false">$CQ$7*$J$3*$J$5*$AC194</f>
        <v>#N/A</v>
      </c>
      <c r="CS194" s="70" t="e">
        <f aca="false">$CS$7*$J$2*$J$5*$AB194</f>
        <v>#N/A</v>
      </c>
      <c r="CT194" s="70" t="e">
        <f aca="false">$CS$7*$J$3*$J$5*$AC194</f>
        <v>#N/A</v>
      </c>
      <c r="CU194" s="70" t="e">
        <f aca="false">$CU$7*$J$2*$J$5*$AB194</f>
        <v>#N/A</v>
      </c>
      <c r="CV194" s="70" t="e">
        <f aca="false">$CU$7*$J$3*$J$5*$AC194</f>
        <v>#N/A</v>
      </c>
      <c r="CW194" s="70" t="e">
        <f aca="false">$CW$7*$J$2*$J$5*$AB194</f>
        <v>#N/A</v>
      </c>
      <c r="CX194" s="70" t="e">
        <f aca="false">$CW$7*$J$3*$J$5*$AC194</f>
        <v>#N/A</v>
      </c>
      <c r="CY194" s="70" t="e">
        <f aca="false">$CY$7*$J$2*$J$5*$AB194</f>
        <v>#N/A</v>
      </c>
      <c r="CZ194" s="70" t="e">
        <f aca="false">$CY$7*$J$3*$J$5*$AC194</f>
        <v>#N/A</v>
      </c>
      <c r="DA194" s="70" t="e">
        <f aca="false">$DA$7*$J$2*$J$5*$AB194</f>
        <v>#N/A</v>
      </c>
      <c r="DB194" s="70" t="e">
        <f aca="false">$DA$7*$J$3*$J$5*$AC194</f>
        <v>#N/A</v>
      </c>
      <c r="DC194" s="70"/>
      <c r="DD194" s="70"/>
      <c r="DE194" s="70" t="e">
        <f aca="false">$DF$7*$J$2*$J$5*$AB194</f>
        <v>#N/A</v>
      </c>
      <c r="DF194" s="70" t="e">
        <f aca="false">$DF$7*$J$3*$J$5*$AC194</f>
        <v>#N/A</v>
      </c>
      <c r="DG194" s="70" t="e">
        <f aca="false">$DG$7*$J$2*$J$5*$AB194</f>
        <v>#N/A</v>
      </c>
      <c r="DH194" s="70" t="e">
        <f aca="false">$DG$7*$J$3*$J$5*$AC194</f>
        <v>#N/A</v>
      </c>
      <c r="DI194" s="70" t="e">
        <f aca="false">$DI$7*$J$2*$J$5*$AB194</f>
        <v>#N/A</v>
      </c>
      <c r="DJ194" s="70" t="e">
        <f aca="false">$DI$7*$J$3*$J$5*$AC194</f>
        <v>#N/A</v>
      </c>
      <c r="DK194" s="70" t="e">
        <f aca="false">$DK$7*$J$2*$J$5*$AB194</f>
        <v>#N/A</v>
      </c>
      <c r="DL194" s="70" t="e">
        <f aca="false">$DK$7*$J$3*$J$5*$AC194</f>
        <v>#N/A</v>
      </c>
      <c r="DM194" s="70" t="e">
        <f aca="false">$DM$7*$J$2*$J$5*$AB194</f>
        <v>#N/A</v>
      </c>
      <c r="DN194" s="70" t="e">
        <f aca="false">$DM$7*$J$3*$J$5*$AC194</f>
        <v>#N/A</v>
      </c>
      <c r="DO194" s="70" t="e">
        <f aca="false">$DO$7*$J$2*$J$5*$AB194</f>
        <v>#N/A</v>
      </c>
      <c r="DP194" s="70" t="e">
        <f aca="false">$DO$7*$J$3*$J$5*$AC194</f>
        <v>#N/A</v>
      </c>
      <c r="DQ194" s="70" t="e">
        <f aca="false">$DQ$7*$J$2*$J$5*$AB194</f>
        <v>#N/A</v>
      </c>
      <c r="DR194" s="70" t="e">
        <f aca="false">$DQ$7*$J$3*$J$5*$AC194</f>
        <v>#N/A</v>
      </c>
      <c r="DS194" s="131" t="e">
        <f aca="false">SUM(CI194:CR194,CW194:CX194,DG194:DH194)</f>
        <v>#N/A</v>
      </c>
      <c r="DT194" s="25" t="e">
        <f aca="false">SUM(CI194:CZ194,DC194:DL194)</f>
        <v>#N/A</v>
      </c>
      <c r="DU194" s="131" t="e">
        <f aca="false">SUM(CI194:DR194)</f>
        <v>#N/A</v>
      </c>
      <c r="DZ194" s="70" t="e">
        <f aca="false">$DZ$7*$J$2*$J$5*$AB194</f>
        <v>#N/A</v>
      </c>
      <c r="EA194" s="70" t="e">
        <f aca="false">$DZ$7*$J$3*$J$5*$AC194</f>
        <v>#N/A</v>
      </c>
      <c r="EB194" s="70" t="e">
        <f aca="false">$EB$7*$J$2*$J$5*$AB194</f>
        <v>#N/A</v>
      </c>
      <c r="EC194" s="70" t="e">
        <f aca="false">$EB$7*$J$3*$J$5*$AC194</f>
        <v>#N/A</v>
      </c>
      <c r="ED194" s="70" t="e">
        <f aca="false">$ED$7*$J$2*$J$5*$AB194</f>
        <v>#N/A</v>
      </c>
      <c r="EE194" s="70" t="e">
        <f aca="false">$ED$7*$J$3*$J$5*$AC194</f>
        <v>#N/A</v>
      </c>
      <c r="EF194" s="70" t="e">
        <f aca="false">$EF$7*$J$2*$J$5*$AB194</f>
        <v>#N/A</v>
      </c>
      <c r="EG194" s="70" t="e">
        <f aca="false">$EF$7*$J$3*$J$5*$AC194</f>
        <v>#N/A</v>
      </c>
      <c r="EH194" s="70" t="e">
        <f aca="false">$EH$7*$J$2*$J$5*$AB194</f>
        <v>#N/A</v>
      </c>
      <c r="EI194" s="70" t="e">
        <f aca="false">$EH$7*$J$3*$J$5*$AC194</f>
        <v>#N/A</v>
      </c>
      <c r="EJ194" s="70" t="e">
        <f aca="false">$EJ$7*$J$2*$J$5*$AB194</f>
        <v>#N/A</v>
      </c>
      <c r="EK194" s="70" t="e">
        <f aca="false">$EJ$7*$J$3*$J$5*$AC194</f>
        <v>#N/A</v>
      </c>
      <c r="EL194" s="70" t="e">
        <f aca="false">$EL$7*$J$2*$J$5*$AB194</f>
        <v>#N/A</v>
      </c>
      <c r="EM194" s="70" t="e">
        <f aca="false">$EL$7*$J$3*$J$5*$AC194</f>
        <v>#N/A</v>
      </c>
      <c r="EN194" s="131" t="e">
        <f aca="false">SUM(EB194:EC194)</f>
        <v>#N/A</v>
      </c>
      <c r="EO194" s="25" t="e">
        <f aca="false">SUM(EB194:EE194,EJ194:EM194)</f>
        <v>#N/A</v>
      </c>
      <c r="EP194" s="25" t="e">
        <f aca="false">SUM(DZ194:EM194)</f>
        <v>#N/A</v>
      </c>
    </row>
    <row r="195" customFormat="false" ht="11.25" hidden="false" customHeight="false" outlineLevel="0" collapsed="false">
      <c r="A195" s="51" t="e">
        <f aca="false">VLOOKUP($D195,Curves!$A$2:$I$1700,9)</f>
        <v>#N/A</v>
      </c>
      <c r="B195" s="83" t="e">
        <f aca="false">(1+($A195/2))^(-2*($D195-$A$1)/365.25)</f>
        <v>#N/A</v>
      </c>
      <c r="C195" s="83" t="n">
        <f aca="false">D196-D195</f>
        <v>31</v>
      </c>
      <c r="D195" s="374" t="n">
        <v>42583</v>
      </c>
      <c r="E195" s="375" t="e">
        <f aca="false">VLOOKUP($D195,Curves!$A$2:$H$1700,2)*$B195</f>
        <v>#N/A</v>
      </c>
      <c r="F195" s="51" t="e">
        <f aca="false">VLOOKUP($D195,Curves!$A$2:$H$1700,3)*$B195</f>
        <v>#N/A</v>
      </c>
      <c r="G195" s="51" t="e">
        <f aca="false">VLOOKUP($D195,Curves!$A$2:$H$1700,7)*$B195</f>
        <v>#N/A</v>
      </c>
      <c r="H195" s="51" t="e">
        <f aca="false">VLOOKUP($D195,Curves!$A$2:$H$1700,5)*$B195</f>
        <v>#N/A</v>
      </c>
      <c r="I195" s="51" t="e">
        <f aca="false">VLOOKUP($D195,Curves!$A$2:$H$1700,4)*$B195</f>
        <v>#N/A</v>
      </c>
      <c r="J195" s="376" t="e">
        <f aca="false">VLOOKUP($D195,Curves!$A$2:$H$1700,8)*$B195</f>
        <v>#N/A</v>
      </c>
      <c r="K195" s="51" t="e">
        <f aca="false">($E195+$I195)*$J$5+$J$4</f>
        <v>#N/A</v>
      </c>
      <c r="L195" s="377" t="e">
        <f aca="false">VLOOKUP($D195,Curves!$N$2:$T$2600,2)*$B195</f>
        <v>#N/A</v>
      </c>
      <c r="M195" s="241" t="e">
        <f aca="false">VLOOKUP($D195,Curves!$N$2:$T$2600,3)*$B195</f>
        <v>#N/A</v>
      </c>
      <c r="N195" s="378" t="e">
        <f aca="false">IF($K195&lt;$L195,1,0)</f>
        <v>#N/A</v>
      </c>
      <c r="O195" s="379" t="e">
        <f aca="false">IF($K195&lt;$M195,1,0)</f>
        <v>#N/A</v>
      </c>
      <c r="P195" s="375" t="e">
        <f aca="false">($E195+J195)*$J$5+$J$4</f>
        <v>#N/A</v>
      </c>
      <c r="Q195" s="377" t="e">
        <f aca="false">VLOOKUP($D195,Curves!$N$2:$T$2600,4)*$B195</f>
        <v>#N/A</v>
      </c>
      <c r="R195" s="241" t="e">
        <f aca="false">VLOOKUP($D195,Curves!$N$2:$T$2600,5)*$B195</f>
        <v>#N/A</v>
      </c>
      <c r="S195" s="378" t="e">
        <f aca="false">IF($P195&lt;$Q195,1,0)</f>
        <v>#N/A</v>
      </c>
      <c r="T195" s="379" t="e">
        <f aca="false">IF($P195&lt;$R195,1,0)</f>
        <v>#N/A</v>
      </c>
      <c r="U195" s="380" t="e">
        <f aca="false">($E195+G195)*$J$5+$J$4</f>
        <v>#N/A</v>
      </c>
      <c r="V195" s="380" t="e">
        <f aca="false">($E195+H195)*$J$5+$J$4</f>
        <v>#N/A</v>
      </c>
      <c r="W195" s="380" t="e">
        <f aca="false">($E195+I195)*$J$5+$J$4</f>
        <v>#N/A</v>
      </c>
      <c r="X195" s="269" t="e">
        <f aca="false">VLOOKUP($D195,[5]CurveFetch!$D$8:$S$13000,16,0)*$B195</f>
        <v>#N/A</v>
      </c>
      <c r="Y195" s="241" t="e">
        <f aca="false">VLOOKUP($D195,Curves!$N$2:$T$2600,7)*$B195</f>
        <v>#N/A</v>
      </c>
      <c r="Z195" s="381" t="e">
        <f aca="false">IF($U195&lt;$X195,1,0)</f>
        <v>#N/A</v>
      </c>
      <c r="AA195" s="378" t="e">
        <f aca="false">IF($U195&lt;$Y195,1,0)</f>
        <v>#N/A</v>
      </c>
      <c r="AB195" s="378" t="e">
        <f aca="false">IF($V195&lt;$X195,1,0)</f>
        <v>#N/A</v>
      </c>
      <c r="AC195" s="378" t="e">
        <f aca="false">IF($V195&lt;$X195,1,0)</f>
        <v>#N/A</v>
      </c>
      <c r="AD195" s="378" t="e">
        <f aca="false">IF($W195&lt;$X195,1,0)</f>
        <v>#N/A</v>
      </c>
      <c r="AE195" s="379" t="e">
        <f aca="false">IF($W195&lt;$Y195,1,0)</f>
        <v>#N/A</v>
      </c>
      <c r="AF195" s="70" t="e">
        <f aca="false">$AF$7*$J$2*$J$5*$N195</f>
        <v>#N/A</v>
      </c>
      <c r="AG195" s="70" t="e">
        <f aca="false">$AF$7*$J$2*$J$5*$O195</f>
        <v>#N/A</v>
      </c>
      <c r="AH195" s="70" t="e">
        <f aca="false">$AH$7*$J$2*$J$5*$N195</f>
        <v>#N/A</v>
      </c>
      <c r="AI195" s="70" t="e">
        <f aca="false">$AH$7*$J$2*$J$5*$O195</f>
        <v>#N/A</v>
      </c>
      <c r="AJ195" s="70" t="e">
        <f aca="false">$AJ$7*$J$2*$J$5*$N195</f>
        <v>#N/A</v>
      </c>
      <c r="AK195" s="70" t="e">
        <f aca="false">$AJ$7*$J$2*$J$5*$O195</f>
        <v>#N/A</v>
      </c>
      <c r="AL195" s="70" t="e">
        <f aca="false">$AL$7*$J$2*$J$5*$N195</f>
        <v>#N/A</v>
      </c>
      <c r="AM195" s="70" t="e">
        <f aca="false">$AL$7*$J$3*$J$5*$O195</f>
        <v>#N/A</v>
      </c>
      <c r="AN195" s="70" t="e">
        <f aca="false">$AN$7*$J$2*$J$5*$N195</f>
        <v>#N/A</v>
      </c>
      <c r="AO195" s="70" t="e">
        <f aca="false">$AN$7*$J$3*$J$5*$O195</f>
        <v>#N/A</v>
      </c>
      <c r="AP195" s="70" t="e">
        <f aca="false">$AP$7*$J$2*$J$5*$N195</f>
        <v>#N/A</v>
      </c>
      <c r="AQ195" s="70" t="e">
        <f aca="false">$AN$7*$J$3*$J$5*$O195</f>
        <v>#N/A</v>
      </c>
      <c r="AR195" s="70" t="e">
        <f aca="false">$AR$7*$J$2*$J$5*$N195</f>
        <v>#N/A</v>
      </c>
      <c r="AS195" s="70" t="e">
        <f aca="false">$AR$7*$J$3*$J$5*$O195</f>
        <v>#N/A</v>
      </c>
      <c r="AT195" s="70" t="e">
        <f aca="false">$AT$7*$J$2*$J$5*$N195</f>
        <v>#N/A</v>
      </c>
      <c r="AU195" s="70" t="e">
        <f aca="false">$AT$7*$J$3*$J$5*$O195</f>
        <v>#N/A</v>
      </c>
      <c r="AV195" s="131" t="e">
        <f aca="false">SUM(AF195:AG195,AL195:AM195,AP195:AQ195)</f>
        <v>#N/A</v>
      </c>
      <c r="AW195" s="158" t="e">
        <f aca="false">SUM(AF195:AM195,AP195:AU195)</f>
        <v>#N/A</v>
      </c>
      <c r="AX195" s="131" t="e">
        <f aca="false">SUM(AF195:AU195)</f>
        <v>#N/A</v>
      </c>
      <c r="AY195" s="70" t="e">
        <f aca="false">$AY$7*$J$2*$J$5*$S195</f>
        <v>#N/A</v>
      </c>
      <c r="AZ195" s="70" t="e">
        <f aca="false">$AY$7*$J$3*$J$5*$T195</f>
        <v>#N/A</v>
      </c>
      <c r="BA195" s="70" t="e">
        <f aca="false">$BA$7*$J$2*$J$5*$S195</f>
        <v>#N/A</v>
      </c>
      <c r="BB195" s="70" t="e">
        <f aca="false">$BA$7*$J$3*$J$5*$T195</f>
        <v>#N/A</v>
      </c>
      <c r="BC195" s="70" t="e">
        <f aca="false">$BC$7*$J$2*$J$5*$S195</f>
        <v>#N/A</v>
      </c>
      <c r="BD195" s="70" t="e">
        <f aca="false">$BC$7*$J$3*$J$5*$T195</f>
        <v>#N/A</v>
      </c>
      <c r="BE195" s="70" t="e">
        <f aca="false">$BE$7*$J$2*$J$5*$S195</f>
        <v>#N/A</v>
      </c>
      <c r="BF195" s="70" t="e">
        <f aca="false">$BE$7*$J$3*$J$5*$T195</f>
        <v>#N/A</v>
      </c>
      <c r="BG195" s="70" t="e">
        <f aca="false">$BG$7*$J$2*$J$5*$S195</f>
        <v>#N/A</v>
      </c>
      <c r="BH195" s="70" t="e">
        <f aca="false">$BG$7*$J$3*$J$5*$T195</f>
        <v>#N/A</v>
      </c>
      <c r="BI195" s="70" t="e">
        <f aca="false">$BI$7*$J$2*$J$5*$S195</f>
        <v>#N/A</v>
      </c>
      <c r="BJ195" s="70" t="e">
        <f aca="false">$BI$7*$J$3*$J$5*$T195</f>
        <v>#N/A</v>
      </c>
      <c r="BK195" s="70" t="e">
        <f aca="false">$BK$7*$J$2*$J$5*$S195</f>
        <v>#N/A</v>
      </c>
      <c r="BL195" s="70" t="e">
        <f aca="false">$BK$7*$J$3*$J$5*$T195</f>
        <v>#N/A</v>
      </c>
      <c r="BM195" s="70" t="e">
        <f aca="false">$BM$7*$J$2*$J$5*$S195</f>
        <v>#N/A</v>
      </c>
      <c r="BN195" s="70" t="e">
        <f aca="false">$BM$7*$J$3*$J$5*$T195</f>
        <v>#N/A</v>
      </c>
      <c r="BO195" s="70" t="e">
        <f aca="false">$BO$7*$J$2*$J$5*$S195</f>
        <v>#N/A</v>
      </c>
      <c r="BP195" s="70" t="e">
        <f aca="false">$BO$7*$J$3*$J$5*$T195</f>
        <v>#N/A</v>
      </c>
      <c r="BQ195" s="70" t="e">
        <f aca="false">$BQ$7*$J$2*$J$5*$S195</f>
        <v>#N/A</v>
      </c>
      <c r="BR195" s="70" t="e">
        <f aca="false">$BQ$7*$J$3*$J$5*$T195</f>
        <v>#N/A</v>
      </c>
      <c r="BS195" s="70" t="e">
        <f aca="false">$BS$7*$J$2*$J$5*$S195</f>
        <v>#N/A</v>
      </c>
      <c r="BT195" s="70" t="e">
        <f aca="false">$BS$7*$J$3*$J$5*$T195</f>
        <v>#N/A</v>
      </c>
      <c r="BU195" s="70" t="e">
        <f aca="false">$BU$7*$J$2*$J$5*$S195</f>
        <v>#N/A</v>
      </c>
      <c r="BV195" s="70" t="e">
        <f aca="false">$BU$7*$J$3*$J$5*$T195</f>
        <v>#N/A</v>
      </c>
      <c r="BW195" s="382" t="e">
        <f aca="false">SUM(AY195:BF195,BI195:BL195)</f>
        <v>#N/A</v>
      </c>
      <c r="BX195" s="383" t="e">
        <f aca="false">SUM(AY195:BF195,BI195:BL195,BS195:BV195)</f>
        <v>#N/A</v>
      </c>
      <c r="BY195" s="25" t="e">
        <f aca="false">SUM(AY195:BV195)</f>
        <v>#N/A</v>
      </c>
      <c r="BZ195" s="70" t="e">
        <f aca="false">$BZ$7*$J$2*$J$5*$N195</f>
        <v>#N/A</v>
      </c>
      <c r="CA195" s="70" t="e">
        <f aca="false">$BZ$7*$J$3*$J$5*$O195</f>
        <v>#N/A</v>
      </c>
      <c r="CB195" s="70" t="e">
        <f aca="false">$CB$7*$J$2*$J$5*$N195</f>
        <v>#N/A</v>
      </c>
      <c r="CC195" s="70" t="e">
        <f aca="false">$CB$7*$J$3*$J$5*$O195</f>
        <v>#N/A</v>
      </c>
      <c r="CD195" s="70" t="e">
        <f aca="false">$CD$7*$J$2*$J$5*$N195</f>
        <v>#N/A</v>
      </c>
      <c r="CE195" s="70" t="e">
        <f aca="false">$CD$7*$J$3*$J$5*$O195</f>
        <v>#N/A</v>
      </c>
      <c r="CF195" s="131" t="e">
        <f aca="false">SUM(BZ195:CA195)</f>
        <v>#N/A</v>
      </c>
      <c r="CG195" s="383" t="e">
        <f aca="false">SUM(BZ195:CC195)</f>
        <v>#N/A</v>
      </c>
      <c r="CH195" s="131" t="e">
        <f aca="false">SUM(BZ195:CE195)</f>
        <v>#N/A</v>
      </c>
      <c r="CI195" s="70" t="e">
        <f aca="false">$CI$7*$J$2*$J$5*$AB195</f>
        <v>#N/A</v>
      </c>
      <c r="CJ195" s="70" t="e">
        <f aca="false">$CI$7*$J$3*$J$5*$AC195</f>
        <v>#N/A</v>
      </c>
      <c r="CK195" s="70" t="e">
        <f aca="false">$CK$7*$J$2*$J$5*$AB195</f>
        <v>#N/A</v>
      </c>
      <c r="CL195" s="70" t="e">
        <f aca="false">$CK$7*$J$3*$J$5*$AC195</f>
        <v>#N/A</v>
      </c>
      <c r="CM195" s="70" t="e">
        <f aca="false">$CM$7*$J$2*$J$5*$AB195</f>
        <v>#N/A</v>
      </c>
      <c r="CN195" s="70" t="e">
        <f aca="false">$CM$7*$J$3*$J$5*$AC195</f>
        <v>#N/A</v>
      </c>
      <c r="CO195" s="70" t="e">
        <f aca="false">$CO$7*$J$2*$J$5*$AB195</f>
        <v>#N/A</v>
      </c>
      <c r="CP195" s="70" t="e">
        <f aca="false">$CO$7*$J$3*$J$5*$AC195</f>
        <v>#N/A</v>
      </c>
      <c r="CQ195" s="70" t="e">
        <f aca="false">$CQ$7*$J$2*$J$5*$AB195</f>
        <v>#N/A</v>
      </c>
      <c r="CR195" s="70" t="e">
        <f aca="false">$CQ$7*$J$3*$J$5*$AC195</f>
        <v>#N/A</v>
      </c>
      <c r="CS195" s="70" t="e">
        <f aca="false">$CS$7*$J$2*$J$5*$AB195</f>
        <v>#N/A</v>
      </c>
      <c r="CT195" s="70" t="e">
        <f aca="false">$CS$7*$J$3*$J$5*$AC195</f>
        <v>#N/A</v>
      </c>
      <c r="CU195" s="70" t="e">
        <f aca="false">$CU$7*$J$2*$J$5*$AB195</f>
        <v>#N/A</v>
      </c>
      <c r="CV195" s="70" t="e">
        <f aca="false">$CU$7*$J$3*$J$5*$AC195</f>
        <v>#N/A</v>
      </c>
      <c r="CW195" s="70" t="e">
        <f aca="false">$CW$7*$J$2*$J$5*$AB195</f>
        <v>#N/A</v>
      </c>
      <c r="CX195" s="70" t="e">
        <f aca="false">$CW$7*$J$3*$J$5*$AC195</f>
        <v>#N/A</v>
      </c>
      <c r="CY195" s="70" t="e">
        <f aca="false">$CY$7*$J$2*$J$5*$AB195</f>
        <v>#N/A</v>
      </c>
      <c r="CZ195" s="70" t="e">
        <f aca="false">$CY$7*$J$3*$J$5*$AC195</f>
        <v>#N/A</v>
      </c>
      <c r="DA195" s="70" t="e">
        <f aca="false">$DA$7*$J$2*$J$5*$AB195</f>
        <v>#N/A</v>
      </c>
      <c r="DB195" s="70" t="e">
        <f aca="false">$DA$7*$J$3*$J$5*$AC195</f>
        <v>#N/A</v>
      </c>
      <c r="DC195" s="70"/>
      <c r="DD195" s="70"/>
      <c r="DE195" s="70" t="e">
        <f aca="false">$DF$7*$J$2*$J$5*$AB195</f>
        <v>#N/A</v>
      </c>
      <c r="DF195" s="70" t="e">
        <f aca="false">$DF$7*$J$3*$J$5*$AC195</f>
        <v>#N/A</v>
      </c>
      <c r="DG195" s="70" t="e">
        <f aca="false">$DG$7*$J$2*$J$5*$AB195</f>
        <v>#N/A</v>
      </c>
      <c r="DH195" s="70" t="e">
        <f aca="false">$DG$7*$J$3*$J$5*$AC195</f>
        <v>#N/A</v>
      </c>
      <c r="DI195" s="70" t="e">
        <f aca="false">$DI$7*$J$2*$J$5*$AB195</f>
        <v>#N/A</v>
      </c>
      <c r="DJ195" s="70" t="e">
        <f aca="false">$DI$7*$J$3*$J$5*$AC195</f>
        <v>#N/A</v>
      </c>
      <c r="DK195" s="70" t="e">
        <f aca="false">$DK$7*$J$2*$J$5*$AB195</f>
        <v>#N/A</v>
      </c>
      <c r="DL195" s="70" t="e">
        <f aca="false">$DK$7*$J$3*$J$5*$AC195</f>
        <v>#N/A</v>
      </c>
      <c r="DM195" s="70" t="e">
        <f aca="false">$DM$7*$J$2*$J$5*$AB195</f>
        <v>#N/A</v>
      </c>
      <c r="DN195" s="70" t="e">
        <f aca="false">$DM$7*$J$3*$J$5*$AC195</f>
        <v>#N/A</v>
      </c>
      <c r="DO195" s="70" t="e">
        <f aca="false">$DO$7*$J$2*$J$5*$AB195</f>
        <v>#N/A</v>
      </c>
      <c r="DP195" s="70" t="e">
        <f aca="false">$DO$7*$J$3*$J$5*$AC195</f>
        <v>#N/A</v>
      </c>
      <c r="DQ195" s="70" t="e">
        <f aca="false">$DQ$7*$J$2*$J$5*$AB195</f>
        <v>#N/A</v>
      </c>
      <c r="DR195" s="70" t="e">
        <f aca="false">$DQ$7*$J$3*$J$5*$AC195</f>
        <v>#N/A</v>
      </c>
      <c r="DS195" s="131" t="e">
        <f aca="false">SUM(CI195:CR195,CW195:CX195,DG195:DH195)</f>
        <v>#N/A</v>
      </c>
      <c r="DT195" s="25" t="e">
        <f aca="false">SUM(CI195:CZ195,DC195:DL195)</f>
        <v>#N/A</v>
      </c>
      <c r="DU195" s="131" t="e">
        <f aca="false">SUM(CI195:DR195)</f>
        <v>#N/A</v>
      </c>
      <c r="DZ195" s="70" t="e">
        <f aca="false">$DZ$7*$J$2*$J$5*$AB195</f>
        <v>#N/A</v>
      </c>
      <c r="EA195" s="70" t="e">
        <f aca="false">$DZ$7*$J$3*$J$5*$AC195</f>
        <v>#N/A</v>
      </c>
      <c r="EB195" s="70" t="e">
        <f aca="false">$EB$7*$J$2*$J$5*$AB195</f>
        <v>#N/A</v>
      </c>
      <c r="EC195" s="70" t="e">
        <f aca="false">$EB$7*$J$3*$J$5*$AC195</f>
        <v>#N/A</v>
      </c>
      <c r="ED195" s="70" t="e">
        <f aca="false">$ED$7*$J$2*$J$5*$AB195</f>
        <v>#N/A</v>
      </c>
      <c r="EE195" s="70" t="e">
        <f aca="false">$ED$7*$J$3*$J$5*$AC195</f>
        <v>#N/A</v>
      </c>
      <c r="EF195" s="70" t="e">
        <f aca="false">$EF$7*$J$2*$J$5*$AB195</f>
        <v>#N/A</v>
      </c>
      <c r="EG195" s="70" t="e">
        <f aca="false">$EF$7*$J$3*$J$5*$AC195</f>
        <v>#N/A</v>
      </c>
      <c r="EH195" s="70" t="e">
        <f aca="false">$EH$7*$J$2*$J$5*$AB195</f>
        <v>#N/A</v>
      </c>
      <c r="EI195" s="70" t="e">
        <f aca="false">$EH$7*$J$3*$J$5*$AC195</f>
        <v>#N/A</v>
      </c>
      <c r="EJ195" s="70" t="e">
        <f aca="false">$EJ$7*$J$2*$J$5*$AB195</f>
        <v>#N/A</v>
      </c>
      <c r="EK195" s="70" t="e">
        <f aca="false">$EJ$7*$J$3*$J$5*$AC195</f>
        <v>#N/A</v>
      </c>
      <c r="EL195" s="70" t="e">
        <f aca="false">$EL$7*$J$2*$J$5*$AB195</f>
        <v>#N/A</v>
      </c>
      <c r="EM195" s="70" t="e">
        <f aca="false">$EL$7*$J$3*$J$5*$AC195</f>
        <v>#N/A</v>
      </c>
      <c r="EN195" s="131" t="e">
        <f aca="false">SUM(EB195:EC195)</f>
        <v>#N/A</v>
      </c>
      <c r="EO195" s="25" t="e">
        <f aca="false">SUM(EB195:EE195,EJ195:EM195)</f>
        <v>#N/A</v>
      </c>
      <c r="EP195" s="25" t="e">
        <f aca="false">SUM(DZ195:EM195)</f>
        <v>#N/A</v>
      </c>
    </row>
    <row r="196" customFormat="false" ht="11.25" hidden="false" customHeight="false" outlineLevel="0" collapsed="false">
      <c r="A196" s="51" t="e">
        <f aca="false">VLOOKUP($D196,Curves!$A$2:$I$1700,9)</f>
        <v>#N/A</v>
      </c>
      <c r="B196" s="83" t="e">
        <f aca="false">(1+($A196/2))^(-2*($D196-$A$1)/365.25)</f>
        <v>#N/A</v>
      </c>
      <c r="C196" s="83" t="n">
        <f aca="false">D197-D196</f>
        <v>30</v>
      </c>
      <c r="D196" s="374" t="n">
        <v>42614</v>
      </c>
      <c r="E196" s="375" t="e">
        <f aca="false">VLOOKUP($D196,Curves!$A$2:$H$1700,2)*$B196</f>
        <v>#N/A</v>
      </c>
      <c r="F196" s="51" t="e">
        <f aca="false">VLOOKUP($D196,Curves!$A$2:$H$1700,3)*$B196</f>
        <v>#N/A</v>
      </c>
      <c r="G196" s="51" t="e">
        <f aca="false">VLOOKUP($D196,Curves!$A$2:$H$1700,7)*$B196</f>
        <v>#N/A</v>
      </c>
      <c r="H196" s="51" t="e">
        <f aca="false">VLOOKUP($D196,Curves!$A$2:$H$1700,5)*$B196</f>
        <v>#N/A</v>
      </c>
      <c r="I196" s="51" t="e">
        <f aca="false">VLOOKUP($D196,Curves!$A$2:$H$1700,4)*$B196</f>
        <v>#N/A</v>
      </c>
      <c r="J196" s="376" t="e">
        <f aca="false">VLOOKUP($D196,Curves!$A$2:$H$1700,8)*$B196</f>
        <v>#N/A</v>
      </c>
      <c r="K196" s="51" t="e">
        <f aca="false">($E196+$I196)*$J$5+$J$4</f>
        <v>#N/A</v>
      </c>
      <c r="L196" s="377" t="e">
        <f aca="false">VLOOKUP($D196,Curves!$N$2:$T$2600,2)*$B196</f>
        <v>#N/A</v>
      </c>
      <c r="M196" s="241" t="e">
        <f aca="false">VLOOKUP($D196,Curves!$N$2:$T$2600,3)*$B196</f>
        <v>#N/A</v>
      </c>
      <c r="N196" s="378" t="e">
        <f aca="false">IF($K196&lt;$L196,1,0)</f>
        <v>#N/A</v>
      </c>
      <c r="O196" s="379" t="e">
        <f aca="false">IF($K196&lt;$M196,1,0)</f>
        <v>#N/A</v>
      </c>
      <c r="P196" s="375" t="e">
        <f aca="false">($E196+J196)*$J$5+$J$4</f>
        <v>#N/A</v>
      </c>
      <c r="Q196" s="377" t="e">
        <f aca="false">VLOOKUP($D196,Curves!$N$2:$T$2600,4)*$B196</f>
        <v>#N/A</v>
      </c>
      <c r="R196" s="241" t="e">
        <f aca="false">VLOOKUP($D196,Curves!$N$2:$T$2600,5)*$B196</f>
        <v>#N/A</v>
      </c>
      <c r="S196" s="378" t="e">
        <f aca="false">IF($P196&lt;$Q196,1,0)</f>
        <v>#N/A</v>
      </c>
      <c r="T196" s="379" t="e">
        <f aca="false">IF($P196&lt;$R196,1,0)</f>
        <v>#N/A</v>
      </c>
      <c r="U196" s="380" t="e">
        <f aca="false">($E196+G196)*$J$5+$J$4</f>
        <v>#N/A</v>
      </c>
      <c r="V196" s="380" t="e">
        <f aca="false">($E196+H196)*$J$5+$J$4</f>
        <v>#N/A</v>
      </c>
      <c r="W196" s="380" t="e">
        <f aca="false">($E196+I196)*$J$5+$J$4</f>
        <v>#N/A</v>
      </c>
      <c r="X196" s="269" t="e">
        <f aca="false">VLOOKUP($D196,[5]CurveFetch!$D$8:$S$13000,16,0)*$B196</f>
        <v>#N/A</v>
      </c>
      <c r="Y196" s="241" t="e">
        <f aca="false">VLOOKUP($D196,Curves!$N$2:$T$2600,7)*$B196</f>
        <v>#N/A</v>
      </c>
      <c r="Z196" s="381" t="e">
        <f aca="false">IF($U196&lt;$X196,1,0)</f>
        <v>#N/A</v>
      </c>
      <c r="AA196" s="378" t="e">
        <f aca="false">IF($U196&lt;$Y196,1,0)</f>
        <v>#N/A</v>
      </c>
      <c r="AB196" s="378" t="e">
        <f aca="false">IF($V196&lt;$X196,1,0)</f>
        <v>#N/A</v>
      </c>
      <c r="AC196" s="378" t="e">
        <f aca="false">IF($V196&lt;$X196,1,0)</f>
        <v>#N/A</v>
      </c>
      <c r="AD196" s="378" t="e">
        <f aca="false">IF($W196&lt;$X196,1,0)</f>
        <v>#N/A</v>
      </c>
      <c r="AE196" s="379" t="e">
        <f aca="false">IF($W196&lt;$Y196,1,0)</f>
        <v>#N/A</v>
      </c>
      <c r="AF196" s="70" t="e">
        <f aca="false">$AF$7*$J$2*$J$5*$N196</f>
        <v>#N/A</v>
      </c>
      <c r="AG196" s="70" t="e">
        <f aca="false">$AF$7*$J$2*$J$5*$O196</f>
        <v>#N/A</v>
      </c>
      <c r="AH196" s="70" t="e">
        <f aca="false">$AH$7*$J$2*$J$5*$N196</f>
        <v>#N/A</v>
      </c>
      <c r="AI196" s="70" t="e">
        <f aca="false">$AH$7*$J$2*$J$5*$O196</f>
        <v>#N/A</v>
      </c>
      <c r="AJ196" s="70" t="e">
        <f aca="false">$AJ$7*$J$2*$J$5*$N196</f>
        <v>#N/A</v>
      </c>
      <c r="AK196" s="70" t="e">
        <f aca="false">$AJ$7*$J$2*$J$5*$O196</f>
        <v>#N/A</v>
      </c>
      <c r="AL196" s="70" t="e">
        <f aca="false">$AL$7*$J$2*$J$5*$N196</f>
        <v>#N/A</v>
      </c>
      <c r="AM196" s="70" t="e">
        <f aca="false">$AL$7*$J$3*$J$5*$O196</f>
        <v>#N/A</v>
      </c>
      <c r="AN196" s="70" t="e">
        <f aca="false">$AN$7*$J$2*$J$5*$N196</f>
        <v>#N/A</v>
      </c>
      <c r="AO196" s="70" t="e">
        <f aca="false">$AN$7*$J$3*$J$5*$O196</f>
        <v>#N/A</v>
      </c>
      <c r="AP196" s="70" t="e">
        <f aca="false">$AP$7*$J$2*$J$5*$N196</f>
        <v>#N/A</v>
      </c>
      <c r="AQ196" s="70" t="e">
        <f aca="false">$AN$7*$J$3*$J$5*$O196</f>
        <v>#N/A</v>
      </c>
      <c r="AR196" s="70" t="e">
        <f aca="false">$AR$7*$J$2*$J$5*$N196</f>
        <v>#N/A</v>
      </c>
      <c r="AS196" s="70" t="e">
        <f aca="false">$AR$7*$J$3*$J$5*$O196</f>
        <v>#N/A</v>
      </c>
      <c r="AT196" s="70" t="e">
        <f aca="false">$AT$7*$J$2*$J$5*$N196</f>
        <v>#N/A</v>
      </c>
      <c r="AU196" s="70" t="e">
        <f aca="false">$AT$7*$J$3*$J$5*$O196</f>
        <v>#N/A</v>
      </c>
      <c r="AV196" s="131" t="e">
        <f aca="false">SUM(AF196:AG196,AL196:AM196,AP196:AQ196)</f>
        <v>#N/A</v>
      </c>
      <c r="AW196" s="158" t="e">
        <f aca="false">SUM(AF196:AM196,AP196:AU196)</f>
        <v>#N/A</v>
      </c>
      <c r="AX196" s="131" t="e">
        <f aca="false">SUM(AF196:AU196)</f>
        <v>#N/A</v>
      </c>
      <c r="AY196" s="70" t="e">
        <f aca="false">$AY$7*$J$2*$J$5*$S196</f>
        <v>#N/A</v>
      </c>
      <c r="AZ196" s="70" t="e">
        <f aca="false">$AY$7*$J$3*$J$5*$T196</f>
        <v>#N/A</v>
      </c>
      <c r="BA196" s="70" t="e">
        <f aca="false">$BA$7*$J$2*$J$5*$S196</f>
        <v>#N/A</v>
      </c>
      <c r="BB196" s="70" t="e">
        <f aca="false">$BA$7*$J$3*$J$5*$T196</f>
        <v>#N/A</v>
      </c>
      <c r="BC196" s="70" t="e">
        <f aca="false">$BC$7*$J$2*$J$5*$S196</f>
        <v>#N/A</v>
      </c>
      <c r="BD196" s="70" t="e">
        <f aca="false">$BC$7*$J$3*$J$5*$T196</f>
        <v>#N/A</v>
      </c>
      <c r="BE196" s="70" t="e">
        <f aca="false">$BE$7*$J$2*$J$5*$S196</f>
        <v>#N/A</v>
      </c>
      <c r="BF196" s="70" t="e">
        <f aca="false">$BE$7*$J$3*$J$5*$T196</f>
        <v>#N/A</v>
      </c>
      <c r="BG196" s="70" t="e">
        <f aca="false">$BG$7*$J$2*$J$5*$S196</f>
        <v>#N/A</v>
      </c>
      <c r="BH196" s="70" t="e">
        <f aca="false">$BG$7*$J$3*$J$5*$T196</f>
        <v>#N/A</v>
      </c>
      <c r="BI196" s="70" t="e">
        <f aca="false">$BI$7*$J$2*$J$5*$S196</f>
        <v>#N/A</v>
      </c>
      <c r="BJ196" s="70" t="e">
        <f aca="false">$BI$7*$J$3*$J$5*$T196</f>
        <v>#N/A</v>
      </c>
      <c r="BK196" s="70" t="e">
        <f aca="false">$BK$7*$J$2*$J$5*$S196</f>
        <v>#N/A</v>
      </c>
      <c r="BL196" s="70" t="e">
        <f aca="false">$BK$7*$J$3*$J$5*$T196</f>
        <v>#N/A</v>
      </c>
      <c r="BM196" s="70" t="e">
        <f aca="false">$BM$7*$J$2*$J$5*$S196</f>
        <v>#N/A</v>
      </c>
      <c r="BN196" s="70" t="e">
        <f aca="false">$BM$7*$J$3*$J$5*$T196</f>
        <v>#N/A</v>
      </c>
      <c r="BO196" s="70" t="e">
        <f aca="false">$BO$7*$J$2*$J$5*$S196</f>
        <v>#N/A</v>
      </c>
      <c r="BP196" s="70" t="e">
        <f aca="false">$BO$7*$J$3*$J$5*$T196</f>
        <v>#N/A</v>
      </c>
      <c r="BQ196" s="70" t="e">
        <f aca="false">$BQ$7*$J$2*$J$5*$S196</f>
        <v>#N/A</v>
      </c>
      <c r="BR196" s="70" t="e">
        <f aca="false">$BQ$7*$J$3*$J$5*$T196</f>
        <v>#N/A</v>
      </c>
      <c r="BS196" s="70" t="e">
        <f aca="false">$BS$7*$J$2*$J$5*$S196</f>
        <v>#N/A</v>
      </c>
      <c r="BT196" s="70" t="e">
        <f aca="false">$BS$7*$J$3*$J$5*$T196</f>
        <v>#N/A</v>
      </c>
      <c r="BU196" s="70" t="e">
        <f aca="false">$BU$7*$J$2*$J$5*$S196</f>
        <v>#N/A</v>
      </c>
      <c r="BV196" s="70" t="e">
        <f aca="false">$BU$7*$J$3*$J$5*$T196</f>
        <v>#N/A</v>
      </c>
      <c r="BW196" s="382" t="e">
        <f aca="false">SUM(AY196:BF196,BI196:BL196)</f>
        <v>#N/A</v>
      </c>
      <c r="BX196" s="383" t="e">
        <f aca="false">SUM(AY196:BF196,BI196:BL196,BS196:BV196)</f>
        <v>#N/A</v>
      </c>
      <c r="BY196" s="25" t="e">
        <f aca="false">SUM(AY196:BV196)</f>
        <v>#N/A</v>
      </c>
      <c r="BZ196" s="70" t="e">
        <f aca="false">$BZ$7*$J$2*$J$5*$N196</f>
        <v>#N/A</v>
      </c>
      <c r="CA196" s="70" t="e">
        <f aca="false">$BZ$7*$J$3*$J$5*$O196</f>
        <v>#N/A</v>
      </c>
      <c r="CB196" s="70" t="e">
        <f aca="false">$CB$7*$J$2*$J$5*$N196</f>
        <v>#N/A</v>
      </c>
      <c r="CC196" s="70" t="e">
        <f aca="false">$CB$7*$J$3*$J$5*$O196</f>
        <v>#N/A</v>
      </c>
      <c r="CD196" s="70" t="e">
        <f aca="false">$CD$7*$J$2*$J$5*$N196</f>
        <v>#N/A</v>
      </c>
      <c r="CE196" s="70" t="e">
        <f aca="false">$CD$7*$J$3*$J$5*$O196</f>
        <v>#N/A</v>
      </c>
      <c r="CF196" s="131" t="e">
        <f aca="false">SUM(BZ196:CA196)</f>
        <v>#N/A</v>
      </c>
      <c r="CG196" s="383" t="e">
        <f aca="false">SUM(BZ196:CC196)</f>
        <v>#N/A</v>
      </c>
      <c r="CH196" s="131" t="e">
        <f aca="false">SUM(BZ196:CE196)</f>
        <v>#N/A</v>
      </c>
      <c r="CI196" s="70" t="e">
        <f aca="false">$CI$7*$J$2*$J$5*$AB196</f>
        <v>#N/A</v>
      </c>
      <c r="CJ196" s="70" t="e">
        <f aca="false">$CI$7*$J$3*$J$5*$AC196</f>
        <v>#N/A</v>
      </c>
      <c r="CK196" s="70" t="e">
        <f aca="false">$CK$7*$J$2*$J$5*$AB196</f>
        <v>#N/A</v>
      </c>
      <c r="CL196" s="70" t="e">
        <f aca="false">$CK$7*$J$3*$J$5*$AC196</f>
        <v>#N/A</v>
      </c>
      <c r="CM196" s="70" t="e">
        <f aca="false">$CM$7*$J$2*$J$5*$AB196</f>
        <v>#N/A</v>
      </c>
      <c r="CN196" s="70" t="e">
        <f aca="false">$CM$7*$J$3*$J$5*$AC196</f>
        <v>#N/A</v>
      </c>
      <c r="CO196" s="70" t="e">
        <f aca="false">$CO$7*$J$2*$J$5*$AB196</f>
        <v>#N/A</v>
      </c>
      <c r="CP196" s="70" t="e">
        <f aca="false">$CO$7*$J$3*$J$5*$AC196</f>
        <v>#N/A</v>
      </c>
      <c r="CQ196" s="70" t="e">
        <f aca="false">$CQ$7*$J$2*$J$5*$AB196</f>
        <v>#N/A</v>
      </c>
      <c r="CR196" s="70" t="e">
        <f aca="false">$CQ$7*$J$3*$J$5*$AC196</f>
        <v>#N/A</v>
      </c>
      <c r="CS196" s="70" t="e">
        <f aca="false">$CS$7*$J$2*$J$5*$AB196</f>
        <v>#N/A</v>
      </c>
      <c r="CT196" s="70" t="e">
        <f aca="false">$CS$7*$J$3*$J$5*$AC196</f>
        <v>#N/A</v>
      </c>
      <c r="CU196" s="70" t="e">
        <f aca="false">$CU$7*$J$2*$J$5*$AB196</f>
        <v>#N/A</v>
      </c>
      <c r="CV196" s="70" t="e">
        <f aca="false">$CU$7*$J$3*$J$5*$AC196</f>
        <v>#N/A</v>
      </c>
      <c r="CW196" s="70" t="e">
        <f aca="false">$CW$7*$J$2*$J$5*$AB196</f>
        <v>#N/A</v>
      </c>
      <c r="CX196" s="70" t="e">
        <f aca="false">$CW$7*$J$3*$J$5*$AC196</f>
        <v>#N/A</v>
      </c>
      <c r="CY196" s="70" t="e">
        <f aca="false">$CY$7*$J$2*$J$5*$AB196</f>
        <v>#N/A</v>
      </c>
      <c r="CZ196" s="70" t="e">
        <f aca="false">$CY$7*$J$3*$J$5*$AC196</f>
        <v>#N/A</v>
      </c>
      <c r="DA196" s="70" t="e">
        <f aca="false">$DA$7*$J$2*$J$5*$AB196</f>
        <v>#N/A</v>
      </c>
      <c r="DB196" s="70" t="e">
        <f aca="false">$DA$7*$J$3*$J$5*$AC196</f>
        <v>#N/A</v>
      </c>
      <c r="DC196" s="70"/>
      <c r="DD196" s="70"/>
      <c r="DE196" s="70" t="e">
        <f aca="false">$DF$7*$J$2*$J$5*$AB196</f>
        <v>#N/A</v>
      </c>
      <c r="DF196" s="70" t="e">
        <f aca="false">$DF$7*$J$3*$J$5*$AC196</f>
        <v>#N/A</v>
      </c>
      <c r="DG196" s="70" t="e">
        <f aca="false">$DG$7*$J$2*$J$5*$AB196</f>
        <v>#N/A</v>
      </c>
      <c r="DH196" s="70" t="e">
        <f aca="false">$DG$7*$J$3*$J$5*$AC196</f>
        <v>#N/A</v>
      </c>
      <c r="DI196" s="70" t="e">
        <f aca="false">$DI$7*$J$2*$J$5*$AB196</f>
        <v>#N/A</v>
      </c>
      <c r="DJ196" s="70" t="e">
        <f aca="false">$DI$7*$J$3*$J$5*$AC196</f>
        <v>#N/A</v>
      </c>
      <c r="DK196" s="70" t="e">
        <f aca="false">$DK$7*$J$2*$J$5*$AB196</f>
        <v>#N/A</v>
      </c>
      <c r="DL196" s="70" t="e">
        <f aca="false">$DK$7*$J$3*$J$5*$AC196</f>
        <v>#N/A</v>
      </c>
      <c r="DM196" s="70" t="e">
        <f aca="false">$DM$7*$J$2*$J$5*$AB196</f>
        <v>#N/A</v>
      </c>
      <c r="DN196" s="70" t="e">
        <f aca="false">$DM$7*$J$3*$J$5*$AC196</f>
        <v>#N/A</v>
      </c>
      <c r="DO196" s="70" t="e">
        <f aca="false">$DO$7*$J$2*$J$5*$AB196</f>
        <v>#N/A</v>
      </c>
      <c r="DP196" s="70" t="e">
        <f aca="false">$DO$7*$J$3*$J$5*$AC196</f>
        <v>#N/A</v>
      </c>
      <c r="DQ196" s="70" t="e">
        <f aca="false">$DQ$7*$J$2*$J$5*$AB196</f>
        <v>#N/A</v>
      </c>
      <c r="DR196" s="70" t="e">
        <f aca="false">$DQ$7*$J$3*$J$5*$AC196</f>
        <v>#N/A</v>
      </c>
      <c r="DS196" s="131" t="e">
        <f aca="false">SUM(CI196:CR196,CW196:CX196,DG196:DH196)</f>
        <v>#N/A</v>
      </c>
      <c r="DT196" s="25" t="e">
        <f aca="false">SUM(CI196:CZ196,DC196:DL196)</f>
        <v>#N/A</v>
      </c>
      <c r="DU196" s="131" t="e">
        <f aca="false">SUM(CI196:DR196)</f>
        <v>#N/A</v>
      </c>
      <c r="DZ196" s="70" t="e">
        <f aca="false">$DZ$7*$J$2*$J$5*$AB196</f>
        <v>#N/A</v>
      </c>
      <c r="EA196" s="70" t="e">
        <f aca="false">$DZ$7*$J$3*$J$5*$AC196</f>
        <v>#N/A</v>
      </c>
      <c r="EB196" s="70" t="e">
        <f aca="false">$EB$7*$J$2*$J$5*$AB196</f>
        <v>#N/A</v>
      </c>
      <c r="EC196" s="70" t="e">
        <f aca="false">$EB$7*$J$3*$J$5*$AC196</f>
        <v>#N/A</v>
      </c>
      <c r="ED196" s="70" t="e">
        <f aca="false">$ED$7*$J$2*$J$5*$AB196</f>
        <v>#N/A</v>
      </c>
      <c r="EE196" s="70" t="e">
        <f aca="false">$ED$7*$J$3*$J$5*$AC196</f>
        <v>#N/A</v>
      </c>
      <c r="EF196" s="70" t="e">
        <f aca="false">$EF$7*$J$2*$J$5*$AB196</f>
        <v>#N/A</v>
      </c>
      <c r="EG196" s="70" t="e">
        <f aca="false">$EF$7*$J$3*$J$5*$AC196</f>
        <v>#N/A</v>
      </c>
      <c r="EH196" s="70" t="e">
        <f aca="false">$EH$7*$J$2*$J$5*$AB196</f>
        <v>#N/A</v>
      </c>
      <c r="EI196" s="70" t="e">
        <f aca="false">$EH$7*$J$3*$J$5*$AC196</f>
        <v>#N/A</v>
      </c>
      <c r="EJ196" s="70" t="e">
        <f aca="false">$EJ$7*$J$2*$J$5*$AB196</f>
        <v>#N/A</v>
      </c>
      <c r="EK196" s="70" t="e">
        <f aca="false">$EJ$7*$J$3*$J$5*$AC196</f>
        <v>#N/A</v>
      </c>
      <c r="EL196" s="70" t="e">
        <f aca="false">$EL$7*$J$2*$J$5*$AB196</f>
        <v>#N/A</v>
      </c>
      <c r="EM196" s="70" t="e">
        <f aca="false">$EL$7*$J$3*$J$5*$AC196</f>
        <v>#N/A</v>
      </c>
      <c r="EN196" s="131" t="e">
        <f aca="false">SUM(EB196:EC196)</f>
        <v>#N/A</v>
      </c>
      <c r="EO196" s="25" t="e">
        <f aca="false">SUM(EB196:EE196,EJ196:EM196)</f>
        <v>#N/A</v>
      </c>
      <c r="EP196" s="25" t="e">
        <f aca="false">SUM(DZ196:EM196)</f>
        <v>#N/A</v>
      </c>
    </row>
    <row r="197" customFormat="false" ht="11.25" hidden="false" customHeight="false" outlineLevel="0" collapsed="false">
      <c r="A197" s="51" t="e">
        <f aca="false">VLOOKUP($D197,Curves!$A$2:$I$1700,9)</f>
        <v>#N/A</v>
      </c>
      <c r="B197" s="83" t="e">
        <f aca="false">(1+($A197/2))^(-2*($D197-$A$1)/365.25)</f>
        <v>#N/A</v>
      </c>
      <c r="C197" s="83" t="n">
        <f aca="false">D198-D197</f>
        <v>31</v>
      </c>
      <c r="D197" s="374" t="n">
        <v>42644</v>
      </c>
      <c r="E197" s="375" t="e">
        <f aca="false">VLOOKUP($D197,Curves!$A$2:$H$1700,2)*$B197</f>
        <v>#N/A</v>
      </c>
      <c r="F197" s="51" t="e">
        <f aca="false">VLOOKUP($D197,Curves!$A$2:$H$1700,3)*$B197</f>
        <v>#N/A</v>
      </c>
      <c r="G197" s="51" t="e">
        <f aca="false">VLOOKUP($D197,Curves!$A$2:$H$1700,7)*$B197</f>
        <v>#N/A</v>
      </c>
      <c r="H197" s="51" t="e">
        <f aca="false">VLOOKUP($D197,Curves!$A$2:$H$1700,5)*$B197</f>
        <v>#N/A</v>
      </c>
      <c r="I197" s="51" t="e">
        <f aca="false">VLOOKUP($D197,Curves!$A$2:$H$1700,4)*$B197</f>
        <v>#N/A</v>
      </c>
      <c r="J197" s="376" t="e">
        <f aca="false">VLOOKUP($D197,Curves!$A$2:$H$1700,8)*$B197</f>
        <v>#N/A</v>
      </c>
      <c r="K197" s="51" t="e">
        <f aca="false">($E197+$I197)*$J$5+$J$4</f>
        <v>#N/A</v>
      </c>
      <c r="L197" s="377" t="e">
        <f aca="false">VLOOKUP($D197,Curves!$N$2:$T$2600,2)*$B197</f>
        <v>#N/A</v>
      </c>
      <c r="M197" s="241" t="e">
        <f aca="false">VLOOKUP($D197,Curves!$N$2:$T$2600,3)*$B197</f>
        <v>#N/A</v>
      </c>
      <c r="N197" s="378" t="e">
        <f aca="false">IF($K197&lt;$L197,1,0)</f>
        <v>#N/A</v>
      </c>
      <c r="O197" s="379" t="e">
        <f aca="false">IF($K197&lt;$M197,1,0)</f>
        <v>#N/A</v>
      </c>
      <c r="P197" s="375" t="e">
        <f aca="false">($E197+J197)*$J$5+$J$4</f>
        <v>#N/A</v>
      </c>
      <c r="Q197" s="377" t="e">
        <f aca="false">VLOOKUP($D197,Curves!$N$2:$T$2600,4)*$B197</f>
        <v>#N/A</v>
      </c>
      <c r="R197" s="241" t="e">
        <f aca="false">VLOOKUP($D197,Curves!$N$2:$T$2600,5)*$B197</f>
        <v>#N/A</v>
      </c>
      <c r="S197" s="378" t="e">
        <f aca="false">IF($P197&lt;$Q197,1,0)</f>
        <v>#N/A</v>
      </c>
      <c r="T197" s="379" t="e">
        <f aca="false">IF($P197&lt;$R197,1,0)</f>
        <v>#N/A</v>
      </c>
      <c r="U197" s="380" t="e">
        <f aca="false">($E197+G197)*$J$5+$J$4</f>
        <v>#N/A</v>
      </c>
      <c r="V197" s="380" t="e">
        <f aca="false">($E197+H197)*$J$5+$J$4</f>
        <v>#N/A</v>
      </c>
      <c r="W197" s="380" t="e">
        <f aca="false">($E197+I197)*$J$5+$J$4</f>
        <v>#N/A</v>
      </c>
      <c r="X197" s="269" t="e">
        <f aca="false">VLOOKUP($D197,[5]CurveFetch!$D$8:$S$13000,16,0)*$B197</f>
        <v>#N/A</v>
      </c>
      <c r="Y197" s="241" t="e">
        <f aca="false">VLOOKUP($D197,Curves!$N$2:$T$2600,7)*$B197</f>
        <v>#N/A</v>
      </c>
      <c r="Z197" s="381" t="e">
        <f aca="false">IF($U197&lt;$X197,1,0)</f>
        <v>#N/A</v>
      </c>
      <c r="AA197" s="378" t="e">
        <f aca="false">IF($U197&lt;$Y197,1,0)</f>
        <v>#N/A</v>
      </c>
      <c r="AB197" s="378" t="e">
        <f aca="false">IF($V197&lt;$X197,1,0)</f>
        <v>#N/A</v>
      </c>
      <c r="AC197" s="378" t="e">
        <f aca="false">IF($V197&lt;$X197,1,0)</f>
        <v>#N/A</v>
      </c>
      <c r="AD197" s="378" t="e">
        <f aca="false">IF($W197&lt;$X197,1,0)</f>
        <v>#N/A</v>
      </c>
      <c r="AE197" s="379" t="e">
        <f aca="false">IF($W197&lt;$Y197,1,0)</f>
        <v>#N/A</v>
      </c>
      <c r="AF197" s="70" t="e">
        <f aca="false">$AF$7*$J$2*$J$5*$N197</f>
        <v>#N/A</v>
      </c>
      <c r="AG197" s="70" t="e">
        <f aca="false">$AF$7*$J$2*$J$5*$O197</f>
        <v>#N/A</v>
      </c>
      <c r="AH197" s="70" t="e">
        <f aca="false">$AH$7*$J$2*$J$5*$N197</f>
        <v>#N/A</v>
      </c>
      <c r="AI197" s="70" t="e">
        <f aca="false">$AH$7*$J$2*$J$5*$O197</f>
        <v>#N/A</v>
      </c>
      <c r="AJ197" s="70" t="e">
        <f aca="false">$AJ$7*$J$2*$J$5*$N197</f>
        <v>#N/A</v>
      </c>
      <c r="AK197" s="70" t="e">
        <f aca="false">$AJ$7*$J$2*$J$5*$O197</f>
        <v>#N/A</v>
      </c>
      <c r="AL197" s="70" t="e">
        <f aca="false">$AL$7*$J$2*$J$5*$N197</f>
        <v>#N/A</v>
      </c>
      <c r="AM197" s="70" t="e">
        <f aca="false">$AL$7*$J$3*$J$5*$O197</f>
        <v>#N/A</v>
      </c>
      <c r="AN197" s="70" t="e">
        <f aca="false">$AN$7*$J$2*$J$5*$N197</f>
        <v>#N/A</v>
      </c>
      <c r="AO197" s="70" t="e">
        <f aca="false">$AN$7*$J$3*$J$5*$O197</f>
        <v>#N/A</v>
      </c>
      <c r="AP197" s="70" t="e">
        <f aca="false">$AP$7*$J$2*$J$5*$N197</f>
        <v>#N/A</v>
      </c>
      <c r="AQ197" s="70" t="e">
        <f aca="false">$AN$7*$J$3*$J$5*$O197</f>
        <v>#N/A</v>
      </c>
      <c r="AR197" s="70" t="e">
        <f aca="false">$AR$7*$J$2*$J$5*$N197</f>
        <v>#N/A</v>
      </c>
      <c r="AS197" s="70" t="e">
        <f aca="false">$AR$7*$J$3*$J$5*$O197</f>
        <v>#N/A</v>
      </c>
      <c r="AT197" s="70" t="e">
        <f aca="false">$AT$7*$J$2*$J$5*$N197</f>
        <v>#N/A</v>
      </c>
      <c r="AU197" s="70" t="e">
        <f aca="false">$AT$7*$J$3*$J$5*$O197</f>
        <v>#N/A</v>
      </c>
      <c r="AV197" s="131" t="e">
        <f aca="false">SUM(AF197:AG197,AL197:AM197,AP197:AQ197)</f>
        <v>#N/A</v>
      </c>
      <c r="AW197" s="158" t="e">
        <f aca="false">SUM(AF197:AM197,AP197:AU197)</f>
        <v>#N/A</v>
      </c>
      <c r="AX197" s="131" t="e">
        <f aca="false">SUM(AF197:AU197)</f>
        <v>#N/A</v>
      </c>
      <c r="AY197" s="70" t="e">
        <f aca="false">$AY$7*$J$2*$J$5*$S197</f>
        <v>#N/A</v>
      </c>
      <c r="AZ197" s="70" t="e">
        <f aca="false">$AY$7*$J$3*$J$5*$T197</f>
        <v>#N/A</v>
      </c>
      <c r="BA197" s="70" t="e">
        <f aca="false">$BA$7*$J$2*$J$5*$S197</f>
        <v>#N/A</v>
      </c>
      <c r="BB197" s="70" t="e">
        <f aca="false">$BA$7*$J$3*$J$5*$T197</f>
        <v>#N/A</v>
      </c>
      <c r="BC197" s="70" t="e">
        <f aca="false">$BC$7*$J$2*$J$5*$S197</f>
        <v>#N/A</v>
      </c>
      <c r="BD197" s="70" t="e">
        <f aca="false">$BC$7*$J$3*$J$5*$T197</f>
        <v>#N/A</v>
      </c>
      <c r="BE197" s="70" t="e">
        <f aca="false">$BE$7*$J$2*$J$5*$S197</f>
        <v>#N/A</v>
      </c>
      <c r="BF197" s="70" t="e">
        <f aca="false">$BE$7*$J$3*$J$5*$T197</f>
        <v>#N/A</v>
      </c>
      <c r="BG197" s="70" t="e">
        <f aca="false">$BG$7*$J$2*$J$5*$S197</f>
        <v>#N/A</v>
      </c>
      <c r="BH197" s="70" t="e">
        <f aca="false">$BG$7*$J$3*$J$5*$T197</f>
        <v>#N/A</v>
      </c>
      <c r="BI197" s="70" t="e">
        <f aca="false">$BI$7*$J$2*$J$5*$S197</f>
        <v>#N/A</v>
      </c>
      <c r="BJ197" s="70" t="e">
        <f aca="false">$BI$7*$J$3*$J$5*$T197</f>
        <v>#N/A</v>
      </c>
      <c r="BK197" s="70" t="e">
        <f aca="false">$BK$7*$J$2*$J$5*$S197</f>
        <v>#N/A</v>
      </c>
      <c r="BL197" s="70" t="e">
        <f aca="false">$BK$7*$J$3*$J$5*$T197</f>
        <v>#N/A</v>
      </c>
      <c r="BM197" s="70" t="e">
        <f aca="false">$BM$7*$J$2*$J$5*$S197</f>
        <v>#N/A</v>
      </c>
      <c r="BN197" s="70" t="e">
        <f aca="false">$BM$7*$J$3*$J$5*$T197</f>
        <v>#N/A</v>
      </c>
      <c r="BO197" s="70" t="e">
        <f aca="false">$BO$7*$J$2*$J$5*$S197</f>
        <v>#N/A</v>
      </c>
      <c r="BP197" s="70" t="e">
        <f aca="false">$BO$7*$J$3*$J$5*$T197</f>
        <v>#N/A</v>
      </c>
      <c r="BQ197" s="70" t="e">
        <f aca="false">$BQ$7*$J$2*$J$5*$S197</f>
        <v>#N/A</v>
      </c>
      <c r="BR197" s="70" t="e">
        <f aca="false">$BQ$7*$J$3*$J$5*$T197</f>
        <v>#N/A</v>
      </c>
      <c r="BS197" s="70" t="e">
        <f aca="false">$BS$7*$J$2*$J$5*$S197</f>
        <v>#N/A</v>
      </c>
      <c r="BT197" s="70" t="e">
        <f aca="false">$BS$7*$J$3*$J$5*$T197</f>
        <v>#N/A</v>
      </c>
      <c r="BU197" s="70" t="e">
        <f aca="false">$BU$7*$J$2*$J$5*$S197</f>
        <v>#N/A</v>
      </c>
      <c r="BV197" s="70" t="e">
        <f aca="false">$BU$7*$J$3*$J$5*$T197</f>
        <v>#N/A</v>
      </c>
      <c r="BW197" s="382" t="e">
        <f aca="false">SUM(AY197:BF197,BI197:BL197)</f>
        <v>#N/A</v>
      </c>
      <c r="BX197" s="383" t="e">
        <f aca="false">SUM(AY197:BF197,BI197:BL197,BS197:BV197)</f>
        <v>#N/A</v>
      </c>
      <c r="BY197" s="25" t="e">
        <f aca="false">SUM(AY197:BV197)</f>
        <v>#N/A</v>
      </c>
      <c r="BZ197" s="70" t="e">
        <f aca="false">$BZ$7*$J$2*$J$5*$N197</f>
        <v>#N/A</v>
      </c>
      <c r="CA197" s="70" t="e">
        <f aca="false">$BZ$7*$J$3*$J$5*$O197</f>
        <v>#N/A</v>
      </c>
      <c r="CB197" s="70" t="e">
        <f aca="false">$CB$7*$J$2*$J$5*$N197</f>
        <v>#N/A</v>
      </c>
      <c r="CC197" s="70" t="e">
        <f aca="false">$CB$7*$J$3*$J$5*$O197</f>
        <v>#N/A</v>
      </c>
      <c r="CD197" s="70" t="e">
        <f aca="false">$CD$7*$J$2*$J$5*$N197</f>
        <v>#N/A</v>
      </c>
      <c r="CE197" s="70" t="e">
        <f aca="false">$CD$7*$J$3*$J$5*$O197</f>
        <v>#N/A</v>
      </c>
      <c r="CF197" s="131" t="e">
        <f aca="false">SUM(BZ197:CA197)</f>
        <v>#N/A</v>
      </c>
      <c r="CG197" s="383" t="e">
        <f aca="false">SUM(BZ197:CC197)</f>
        <v>#N/A</v>
      </c>
      <c r="CH197" s="131" t="e">
        <f aca="false">SUM(BZ197:CE197)</f>
        <v>#N/A</v>
      </c>
      <c r="CI197" s="70" t="e">
        <f aca="false">$CI$7*$J$2*$J$5*$AB197</f>
        <v>#N/A</v>
      </c>
      <c r="CJ197" s="70" t="e">
        <f aca="false">$CI$7*$J$3*$J$5*$AC197</f>
        <v>#N/A</v>
      </c>
      <c r="CK197" s="70" t="e">
        <f aca="false">$CK$7*$J$2*$J$5*$AB197</f>
        <v>#N/A</v>
      </c>
      <c r="CL197" s="70" t="e">
        <f aca="false">$CK$7*$J$3*$J$5*$AC197</f>
        <v>#N/A</v>
      </c>
      <c r="CM197" s="70" t="e">
        <f aca="false">$CM$7*$J$2*$J$5*$AB197</f>
        <v>#N/A</v>
      </c>
      <c r="CN197" s="70" t="e">
        <f aca="false">$CM$7*$J$3*$J$5*$AC197</f>
        <v>#N/A</v>
      </c>
      <c r="CO197" s="70" t="e">
        <f aca="false">$CO$7*$J$2*$J$5*$AB197</f>
        <v>#N/A</v>
      </c>
      <c r="CP197" s="70" t="e">
        <f aca="false">$CO$7*$J$3*$J$5*$AC197</f>
        <v>#N/A</v>
      </c>
      <c r="CQ197" s="70" t="e">
        <f aca="false">$CQ$7*$J$2*$J$5*$AB197</f>
        <v>#N/A</v>
      </c>
      <c r="CR197" s="70" t="e">
        <f aca="false">$CQ$7*$J$3*$J$5*$AC197</f>
        <v>#N/A</v>
      </c>
      <c r="CS197" s="70" t="e">
        <f aca="false">$CS$7*$J$2*$J$5*$AB197</f>
        <v>#N/A</v>
      </c>
      <c r="CT197" s="70" t="e">
        <f aca="false">$CS$7*$J$3*$J$5*$AC197</f>
        <v>#N/A</v>
      </c>
      <c r="CU197" s="70" t="e">
        <f aca="false">$CU$7*$J$2*$J$5*$AB197</f>
        <v>#N/A</v>
      </c>
      <c r="CV197" s="70" t="e">
        <f aca="false">$CU$7*$J$3*$J$5*$AC197</f>
        <v>#N/A</v>
      </c>
      <c r="CW197" s="70" t="e">
        <f aca="false">$CW$7*$J$2*$J$5*$AB197</f>
        <v>#N/A</v>
      </c>
      <c r="CX197" s="70" t="e">
        <f aca="false">$CW$7*$J$3*$J$5*$AC197</f>
        <v>#N/A</v>
      </c>
      <c r="CY197" s="70" t="e">
        <f aca="false">$CY$7*$J$2*$J$5*$AB197</f>
        <v>#N/A</v>
      </c>
      <c r="CZ197" s="70" t="e">
        <f aca="false">$CY$7*$J$3*$J$5*$AC197</f>
        <v>#N/A</v>
      </c>
      <c r="DA197" s="70" t="e">
        <f aca="false">$DA$7*$J$2*$J$5*$AB197</f>
        <v>#N/A</v>
      </c>
      <c r="DB197" s="70" t="e">
        <f aca="false">$DA$7*$J$3*$J$5*$AC197</f>
        <v>#N/A</v>
      </c>
      <c r="DC197" s="70"/>
      <c r="DD197" s="70"/>
      <c r="DE197" s="70" t="e">
        <f aca="false">$DF$7*$J$2*$J$5*$AB197</f>
        <v>#N/A</v>
      </c>
      <c r="DF197" s="70" t="e">
        <f aca="false">$DF$7*$J$3*$J$5*$AC197</f>
        <v>#N/A</v>
      </c>
      <c r="DG197" s="70" t="e">
        <f aca="false">$DG$7*$J$2*$J$5*$AB197</f>
        <v>#N/A</v>
      </c>
      <c r="DH197" s="70" t="e">
        <f aca="false">$DG$7*$J$3*$J$5*$AC197</f>
        <v>#N/A</v>
      </c>
      <c r="DI197" s="70" t="e">
        <f aca="false">$DI$7*$J$2*$J$5*$AB197</f>
        <v>#N/A</v>
      </c>
      <c r="DJ197" s="70" t="e">
        <f aca="false">$DI$7*$J$3*$J$5*$AC197</f>
        <v>#N/A</v>
      </c>
      <c r="DK197" s="70" t="e">
        <f aca="false">$DK$7*$J$2*$J$5*$AB197</f>
        <v>#N/A</v>
      </c>
      <c r="DL197" s="70" t="e">
        <f aca="false">$DK$7*$J$3*$J$5*$AC197</f>
        <v>#N/A</v>
      </c>
      <c r="DM197" s="70" t="e">
        <f aca="false">$DM$7*$J$2*$J$5*$AB197</f>
        <v>#N/A</v>
      </c>
      <c r="DN197" s="70" t="e">
        <f aca="false">$DM$7*$J$3*$J$5*$AC197</f>
        <v>#N/A</v>
      </c>
      <c r="DO197" s="70" t="e">
        <f aca="false">$DO$7*$J$2*$J$5*$AB197</f>
        <v>#N/A</v>
      </c>
      <c r="DP197" s="70" t="e">
        <f aca="false">$DO$7*$J$3*$J$5*$AC197</f>
        <v>#N/A</v>
      </c>
      <c r="DQ197" s="70" t="e">
        <f aca="false">$DQ$7*$J$2*$J$5*$AB197</f>
        <v>#N/A</v>
      </c>
      <c r="DR197" s="70" t="e">
        <f aca="false">$DQ$7*$J$3*$J$5*$AC197</f>
        <v>#N/A</v>
      </c>
      <c r="DS197" s="131" t="e">
        <f aca="false">SUM(CI197:CR197,CW197:CX197,DG197:DH197)</f>
        <v>#N/A</v>
      </c>
      <c r="DT197" s="25" t="e">
        <f aca="false">SUM(CI197:CZ197,DC197:DL197)</f>
        <v>#N/A</v>
      </c>
      <c r="DU197" s="131" t="e">
        <f aca="false">SUM(CI197:DR197)</f>
        <v>#N/A</v>
      </c>
      <c r="DZ197" s="70" t="e">
        <f aca="false">$DZ$7*$J$2*$J$5*$AB197</f>
        <v>#N/A</v>
      </c>
      <c r="EA197" s="70" t="e">
        <f aca="false">$DZ$7*$J$3*$J$5*$AC197</f>
        <v>#N/A</v>
      </c>
      <c r="EB197" s="70" t="e">
        <f aca="false">$EB$7*$J$2*$J$5*$AB197</f>
        <v>#N/A</v>
      </c>
      <c r="EC197" s="70" t="e">
        <f aca="false">$EB$7*$J$3*$J$5*$AC197</f>
        <v>#N/A</v>
      </c>
      <c r="ED197" s="70" t="e">
        <f aca="false">$ED$7*$J$2*$J$5*$AB197</f>
        <v>#N/A</v>
      </c>
      <c r="EE197" s="70" t="e">
        <f aca="false">$ED$7*$J$3*$J$5*$AC197</f>
        <v>#N/A</v>
      </c>
      <c r="EF197" s="70" t="e">
        <f aca="false">$EF$7*$J$2*$J$5*$AB197</f>
        <v>#N/A</v>
      </c>
      <c r="EG197" s="70" t="e">
        <f aca="false">$EF$7*$J$3*$J$5*$AC197</f>
        <v>#N/A</v>
      </c>
      <c r="EH197" s="70" t="e">
        <f aca="false">$EH$7*$J$2*$J$5*$AB197</f>
        <v>#N/A</v>
      </c>
      <c r="EI197" s="70" t="e">
        <f aca="false">$EH$7*$J$3*$J$5*$AC197</f>
        <v>#N/A</v>
      </c>
      <c r="EJ197" s="70" t="e">
        <f aca="false">$EJ$7*$J$2*$J$5*$AB197</f>
        <v>#N/A</v>
      </c>
      <c r="EK197" s="70" t="e">
        <f aca="false">$EJ$7*$J$3*$J$5*$AC197</f>
        <v>#N/A</v>
      </c>
      <c r="EL197" s="70" t="e">
        <f aca="false">$EL$7*$J$2*$J$5*$AB197</f>
        <v>#N/A</v>
      </c>
      <c r="EM197" s="70" t="e">
        <f aca="false">$EL$7*$J$3*$J$5*$AC197</f>
        <v>#N/A</v>
      </c>
      <c r="EN197" s="131" t="e">
        <f aca="false">SUM(EB197:EC197)</f>
        <v>#N/A</v>
      </c>
      <c r="EO197" s="25" t="e">
        <f aca="false">SUM(EB197:EE197,EJ197:EM197)</f>
        <v>#N/A</v>
      </c>
      <c r="EP197" s="25" t="e">
        <f aca="false">SUM(DZ197:EM197)</f>
        <v>#N/A</v>
      </c>
    </row>
    <row r="198" customFormat="false" ht="11.25" hidden="false" customHeight="false" outlineLevel="0" collapsed="false">
      <c r="A198" s="51" t="e">
        <f aca="false">VLOOKUP($D198,Curves!$A$2:$I$1700,9)</f>
        <v>#N/A</v>
      </c>
      <c r="B198" s="83" t="e">
        <f aca="false">(1+($A198/2))^(-2*($D198-$A$1)/365.25)</f>
        <v>#N/A</v>
      </c>
      <c r="C198" s="83" t="n">
        <f aca="false">D199-D198</f>
        <v>30</v>
      </c>
      <c r="D198" s="374" t="n">
        <v>42675</v>
      </c>
      <c r="E198" s="375" t="e">
        <f aca="false">VLOOKUP($D198,Curves!$A$2:$H$1700,2)*$B198</f>
        <v>#N/A</v>
      </c>
      <c r="F198" s="51" t="e">
        <f aca="false">VLOOKUP($D198,Curves!$A$2:$H$1700,3)*$B198</f>
        <v>#N/A</v>
      </c>
      <c r="G198" s="51" t="e">
        <f aca="false">VLOOKUP($D198,Curves!$A$2:$H$1700,7)*$B198</f>
        <v>#N/A</v>
      </c>
      <c r="H198" s="51" t="e">
        <f aca="false">VLOOKUP($D198,Curves!$A$2:$H$1700,5)*$B198</f>
        <v>#N/A</v>
      </c>
      <c r="I198" s="51" t="e">
        <f aca="false">VLOOKUP($D198,Curves!$A$2:$H$1700,4)*$B198</f>
        <v>#N/A</v>
      </c>
      <c r="J198" s="376" t="e">
        <f aca="false">VLOOKUP($D198,Curves!$A$2:$H$1700,8)*$B198</f>
        <v>#N/A</v>
      </c>
      <c r="K198" s="51" t="e">
        <f aca="false">($E198+$I198)*$J$5+$J$4</f>
        <v>#N/A</v>
      </c>
      <c r="L198" s="377" t="e">
        <f aca="false">VLOOKUP($D198,Curves!$N$2:$T$2600,2)*$B198</f>
        <v>#N/A</v>
      </c>
      <c r="M198" s="241" t="e">
        <f aca="false">VLOOKUP($D198,Curves!$N$2:$T$2600,3)*$B198</f>
        <v>#N/A</v>
      </c>
      <c r="N198" s="378" t="e">
        <f aca="false">IF($K198&lt;$L198,1,0)</f>
        <v>#N/A</v>
      </c>
      <c r="O198" s="379" t="e">
        <f aca="false">IF($K198&lt;$M198,1,0)</f>
        <v>#N/A</v>
      </c>
      <c r="P198" s="375" t="e">
        <f aca="false">($E198+J198)*$J$5+$J$4</f>
        <v>#N/A</v>
      </c>
      <c r="Q198" s="377" t="e">
        <f aca="false">VLOOKUP($D198,Curves!$N$2:$T$2600,4)*$B198</f>
        <v>#N/A</v>
      </c>
      <c r="R198" s="241" t="e">
        <f aca="false">VLOOKUP($D198,Curves!$N$2:$T$2600,5)*$B198</f>
        <v>#N/A</v>
      </c>
      <c r="S198" s="378" t="e">
        <f aca="false">IF($P198&lt;$Q198,1,0)</f>
        <v>#N/A</v>
      </c>
      <c r="T198" s="379" t="e">
        <f aca="false">IF($P198&lt;$R198,1,0)</f>
        <v>#N/A</v>
      </c>
      <c r="U198" s="380" t="e">
        <f aca="false">($E198+G198)*$J$5+$J$4</f>
        <v>#N/A</v>
      </c>
      <c r="V198" s="380" t="e">
        <f aca="false">($E198+H198)*$J$5+$J$4</f>
        <v>#N/A</v>
      </c>
      <c r="W198" s="380" t="e">
        <f aca="false">($E198+I198)*$J$5+$J$4</f>
        <v>#N/A</v>
      </c>
      <c r="X198" s="269" t="e">
        <f aca="false">VLOOKUP($D198,[5]CurveFetch!$D$8:$S$13000,16,0)*$B198</f>
        <v>#N/A</v>
      </c>
      <c r="Y198" s="241" t="e">
        <f aca="false">VLOOKUP($D198,Curves!$N$2:$T$2600,7)*$B198</f>
        <v>#N/A</v>
      </c>
      <c r="Z198" s="381" t="e">
        <f aca="false">IF($U198&lt;$X198,1,0)</f>
        <v>#N/A</v>
      </c>
      <c r="AA198" s="378" t="e">
        <f aca="false">IF($U198&lt;$Y198,1,0)</f>
        <v>#N/A</v>
      </c>
      <c r="AB198" s="378" t="e">
        <f aca="false">IF($V198&lt;$X198,1,0)</f>
        <v>#N/A</v>
      </c>
      <c r="AC198" s="378" t="e">
        <f aca="false">IF($V198&lt;$X198,1,0)</f>
        <v>#N/A</v>
      </c>
      <c r="AD198" s="378" t="e">
        <f aca="false">IF($W198&lt;$X198,1,0)</f>
        <v>#N/A</v>
      </c>
      <c r="AE198" s="379" t="e">
        <f aca="false">IF($W198&lt;$Y198,1,0)</f>
        <v>#N/A</v>
      </c>
      <c r="AF198" s="70" t="e">
        <f aca="false">$AF$7*$J$2*$J$5*$N198</f>
        <v>#N/A</v>
      </c>
      <c r="AG198" s="70" t="e">
        <f aca="false">$AF$7*$J$2*$J$5*$O198</f>
        <v>#N/A</v>
      </c>
      <c r="AH198" s="70" t="e">
        <f aca="false">$AH$7*$J$2*$J$5*$N198</f>
        <v>#N/A</v>
      </c>
      <c r="AI198" s="70" t="e">
        <f aca="false">$AH$7*$J$2*$J$5*$O198</f>
        <v>#N/A</v>
      </c>
      <c r="AJ198" s="70" t="e">
        <f aca="false">$AJ$7*$J$2*$J$5*$N198</f>
        <v>#N/A</v>
      </c>
      <c r="AK198" s="70" t="e">
        <f aca="false">$AJ$7*$J$2*$J$5*$O198</f>
        <v>#N/A</v>
      </c>
      <c r="AL198" s="70" t="e">
        <f aca="false">$AL$7*$J$2*$J$5*$N198</f>
        <v>#N/A</v>
      </c>
      <c r="AM198" s="70" t="e">
        <f aca="false">$AL$7*$J$3*$J$5*$O198</f>
        <v>#N/A</v>
      </c>
      <c r="AN198" s="70" t="e">
        <f aca="false">$AN$7*$J$2*$J$5*$N198</f>
        <v>#N/A</v>
      </c>
      <c r="AO198" s="70" t="e">
        <f aca="false">$AN$7*$J$3*$J$5*$O198</f>
        <v>#N/A</v>
      </c>
      <c r="AP198" s="70" t="e">
        <f aca="false">$AP$7*$J$2*$J$5*$N198</f>
        <v>#N/A</v>
      </c>
      <c r="AQ198" s="70" t="e">
        <f aca="false">$AN$7*$J$3*$J$5*$O198</f>
        <v>#N/A</v>
      </c>
      <c r="AR198" s="70" t="e">
        <f aca="false">$AR$7*$J$2*$J$5*$N198</f>
        <v>#N/A</v>
      </c>
      <c r="AS198" s="70" t="e">
        <f aca="false">$AR$7*$J$3*$J$5*$O198</f>
        <v>#N/A</v>
      </c>
      <c r="AT198" s="70" t="e">
        <f aca="false">$AT$7*$J$2*$J$5*$N198</f>
        <v>#N/A</v>
      </c>
      <c r="AU198" s="70" t="e">
        <f aca="false">$AT$7*$J$3*$J$5*$O198</f>
        <v>#N/A</v>
      </c>
      <c r="AV198" s="131" t="e">
        <f aca="false">SUM(AF198:AG198,AL198:AM198,AP198:AQ198)</f>
        <v>#N/A</v>
      </c>
      <c r="AW198" s="158" t="e">
        <f aca="false">SUM(AF198:AM198,AP198:AU198)</f>
        <v>#N/A</v>
      </c>
      <c r="AX198" s="131" t="e">
        <f aca="false">SUM(AF198:AU198)</f>
        <v>#N/A</v>
      </c>
      <c r="AY198" s="70" t="e">
        <f aca="false">$AY$7*$J$2*$J$5*$S198</f>
        <v>#N/A</v>
      </c>
      <c r="AZ198" s="70" t="e">
        <f aca="false">$AY$7*$J$3*$J$5*$T198</f>
        <v>#N/A</v>
      </c>
      <c r="BA198" s="70" t="e">
        <f aca="false">$BA$7*$J$2*$J$5*$S198</f>
        <v>#N/A</v>
      </c>
      <c r="BB198" s="70" t="e">
        <f aca="false">$BA$7*$J$3*$J$5*$T198</f>
        <v>#N/A</v>
      </c>
      <c r="BC198" s="70" t="e">
        <f aca="false">$BC$7*$J$2*$J$5*$S198</f>
        <v>#N/A</v>
      </c>
      <c r="BD198" s="70" t="e">
        <f aca="false">$BC$7*$J$3*$J$5*$T198</f>
        <v>#N/A</v>
      </c>
      <c r="BE198" s="70" t="e">
        <f aca="false">$BE$7*$J$2*$J$5*$S198</f>
        <v>#N/A</v>
      </c>
      <c r="BF198" s="70" t="e">
        <f aca="false">$BE$7*$J$3*$J$5*$T198</f>
        <v>#N/A</v>
      </c>
      <c r="BG198" s="70" t="e">
        <f aca="false">$BG$7*$J$2*$J$5*$S198</f>
        <v>#N/A</v>
      </c>
      <c r="BH198" s="70" t="e">
        <f aca="false">$BG$7*$J$3*$J$5*$T198</f>
        <v>#N/A</v>
      </c>
      <c r="BI198" s="70" t="e">
        <f aca="false">$BI$7*$J$2*$J$5*$S198</f>
        <v>#N/A</v>
      </c>
      <c r="BJ198" s="70" t="e">
        <f aca="false">$BI$7*$J$3*$J$5*$T198</f>
        <v>#N/A</v>
      </c>
      <c r="BK198" s="70" t="e">
        <f aca="false">$BK$7*$J$2*$J$5*$S198</f>
        <v>#N/A</v>
      </c>
      <c r="BL198" s="70" t="e">
        <f aca="false">$BK$7*$J$3*$J$5*$T198</f>
        <v>#N/A</v>
      </c>
      <c r="BM198" s="70" t="e">
        <f aca="false">$BM$7*$J$2*$J$5*$S198</f>
        <v>#N/A</v>
      </c>
      <c r="BN198" s="70" t="e">
        <f aca="false">$BM$7*$J$3*$J$5*$T198</f>
        <v>#N/A</v>
      </c>
      <c r="BO198" s="70" t="e">
        <f aca="false">$BO$7*$J$2*$J$5*$S198</f>
        <v>#N/A</v>
      </c>
      <c r="BP198" s="70" t="e">
        <f aca="false">$BO$7*$J$3*$J$5*$T198</f>
        <v>#N/A</v>
      </c>
      <c r="BQ198" s="70" t="e">
        <f aca="false">$BQ$7*$J$2*$J$5*$S198</f>
        <v>#N/A</v>
      </c>
      <c r="BR198" s="70" t="e">
        <f aca="false">$BQ$7*$J$3*$J$5*$T198</f>
        <v>#N/A</v>
      </c>
      <c r="BS198" s="70" t="e">
        <f aca="false">$BS$7*$J$2*$J$5*$S198</f>
        <v>#N/A</v>
      </c>
      <c r="BT198" s="70" t="e">
        <f aca="false">$BS$7*$J$3*$J$5*$T198</f>
        <v>#N/A</v>
      </c>
      <c r="BU198" s="70" t="e">
        <f aca="false">$BU$7*$J$2*$J$5*$S198</f>
        <v>#N/A</v>
      </c>
      <c r="BV198" s="70" t="e">
        <f aca="false">$BU$7*$J$3*$J$5*$T198</f>
        <v>#N/A</v>
      </c>
      <c r="BW198" s="382" t="e">
        <f aca="false">SUM(AY198:BF198,BI198:BL198)</f>
        <v>#N/A</v>
      </c>
      <c r="BX198" s="383" t="e">
        <f aca="false">SUM(AY198:BF198,BI198:BL198,BS198:BV198)</f>
        <v>#N/A</v>
      </c>
      <c r="BY198" s="25" t="e">
        <f aca="false">SUM(AY198:BV198)</f>
        <v>#N/A</v>
      </c>
      <c r="BZ198" s="70" t="e">
        <f aca="false">$BZ$7*$J$2*$J$5*$N198</f>
        <v>#N/A</v>
      </c>
      <c r="CA198" s="70" t="e">
        <f aca="false">$BZ$7*$J$3*$J$5*$O198</f>
        <v>#N/A</v>
      </c>
      <c r="CB198" s="70" t="e">
        <f aca="false">$CB$7*$J$2*$J$5*$N198</f>
        <v>#N/A</v>
      </c>
      <c r="CC198" s="70" t="e">
        <f aca="false">$CB$7*$J$3*$J$5*$O198</f>
        <v>#N/A</v>
      </c>
      <c r="CD198" s="70" t="e">
        <f aca="false">$CD$7*$J$2*$J$5*$N198</f>
        <v>#N/A</v>
      </c>
      <c r="CE198" s="70" t="e">
        <f aca="false">$CD$7*$J$3*$J$5*$O198</f>
        <v>#N/A</v>
      </c>
      <c r="CF198" s="131" t="e">
        <f aca="false">SUM(BZ198:CA198)</f>
        <v>#N/A</v>
      </c>
      <c r="CG198" s="383" t="e">
        <f aca="false">SUM(BZ198:CC198)</f>
        <v>#N/A</v>
      </c>
      <c r="CH198" s="131" t="e">
        <f aca="false">SUM(BZ198:CE198)</f>
        <v>#N/A</v>
      </c>
      <c r="CI198" s="70" t="e">
        <f aca="false">$CI$7*$J$2*$J$5*$AB198</f>
        <v>#N/A</v>
      </c>
      <c r="CJ198" s="70" t="e">
        <f aca="false">$CI$7*$J$3*$J$5*$AC198</f>
        <v>#N/A</v>
      </c>
      <c r="CK198" s="70" t="e">
        <f aca="false">$CK$7*$J$2*$J$5*$AB198</f>
        <v>#N/A</v>
      </c>
      <c r="CL198" s="70" t="e">
        <f aca="false">$CK$7*$J$3*$J$5*$AC198</f>
        <v>#N/A</v>
      </c>
      <c r="CM198" s="70" t="e">
        <f aca="false">$CM$7*$J$2*$J$5*$AB198</f>
        <v>#N/A</v>
      </c>
      <c r="CN198" s="70" t="e">
        <f aca="false">$CM$7*$J$3*$J$5*$AC198</f>
        <v>#N/A</v>
      </c>
      <c r="CO198" s="70" t="e">
        <f aca="false">$CO$7*$J$2*$J$5*$AB198</f>
        <v>#N/A</v>
      </c>
      <c r="CP198" s="70" t="e">
        <f aca="false">$CO$7*$J$3*$J$5*$AC198</f>
        <v>#N/A</v>
      </c>
      <c r="CQ198" s="70" t="e">
        <f aca="false">$CQ$7*$J$2*$J$5*$AB198</f>
        <v>#N/A</v>
      </c>
      <c r="CR198" s="70" t="e">
        <f aca="false">$CQ$7*$J$3*$J$5*$AC198</f>
        <v>#N/A</v>
      </c>
      <c r="CS198" s="70" t="e">
        <f aca="false">$CS$7*$J$2*$J$5*$AB198</f>
        <v>#N/A</v>
      </c>
      <c r="CT198" s="70" t="e">
        <f aca="false">$CS$7*$J$3*$J$5*$AC198</f>
        <v>#N/A</v>
      </c>
      <c r="CU198" s="70" t="e">
        <f aca="false">$CU$7*$J$2*$J$5*$AB198</f>
        <v>#N/A</v>
      </c>
      <c r="CV198" s="70" t="e">
        <f aca="false">$CU$7*$J$3*$J$5*$AC198</f>
        <v>#N/A</v>
      </c>
      <c r="CW198" s="70" t="e">
        <f aca="false">$CW$7*$J$2*$J$5*$AB198</f>
        <v>#N/A</v>
      </c>
      <c r="CX198" s="70" t="e">
        <f aca="false">$CW$7*$J$3*$J$5*$AC198</f>
        <v>#N/A</v>
      </c>
      <c r="CY198" s="70" t="e">
        <f aca="false">$CY$7*$J$2*$J$5*$AB198</f>
        <v>#N/A</v>
      </c>
      <c r="CZ198" s="70" t="e">
        <f aca="false">$CY$7*$J$3*$J$5*$AC198</f>
        <v>#N/A</v>
      </c>
      <c r="DA198" s="70" t="e">
        <f aca="false">$DA$7*$J$2*$J$5*$AB198</f>
        <v>#N/A</v>
      </c>
      <c r="DB198" s="70" t="e">
        <f aca="false">$DA$7*$J$3*$J$5*$AC198</f>
        <v>#N/A</v>
      </c>
      <c r="DC198" s="70"/>
      <c r="DD198" s="70"/>
      <c r="DE198" s="70" t="e">
        <f aca="false">$DF$7*$J$2*$J$5*$AB198</f>
        <v>#N/A</v>
      </c>
      <c r="DF198" s="70" t="e">
        <f aca="false">$DF$7*$J$3*$J$5*$AC198</f>
        <v>#N/A</v>
      </c>
      <c r="DG198" s="70" t="e">
        <f aca="false">$DG$7*$J$2*$J$5*$AB198</f>
        <v>#N/A</v>
      </c>
      <c r="DH198" s="70" t="e">
        <f aca="false">$DG$7*$J$3*$J$5*$AC198</f>
        <v>#N/A</v>
      </c>
      <c r="DI198" s="70" t="e">
        <f aca="false">$DI$7*$J$2*$J$5*$AB198</f>
        <v>#N/A</v>
      </c>
      <c r="DJ198" s="70" t="e">
        <f aca="false">$DI$7*$J$3*$J$5*$AC198</f>
        <v>#N/A</v>
      </c>
      <c r="DK198" s="70" t="e">
        <f aca="false">$DK$7*$J$2*$J$5*$AB198</f>
        <v>#N/A</v>
      </c>
      <c r="DL198" s="70" t="e">
        <f aca="false">$DK$7*$J$3*$J$5*$AC198</f>
        <v>#N/A</v>
      </c>
      <c r="DM198" s="70" t="e">
        <f aca="false">$DM$7*$J$2*$J$5*$AB198</f>
        <v>#N/A</v>
      </c>
      <c r="DN198" s="70" t="e">
        <f aca="false">$DM$7*$J$3*$J$5*$AC198</f>
        <v>#N/A</v>
      </c>
      <c r="DO198" s="70" t="e">
        <f aca="false">$DO$7*$J$2*$J$5*$AB198</f>
        <v>#N/A</v>
      </c>
      <c r="DP198" s="70" t="e">
        <f aca="false">$DO$7*$J$3*$J$5*$AC198</f>
        <v>#N/A</v>
      </c>
      <c r="DQ198" s="70" t="e">
        <f aca="false">$DQ$7*$J$2*$J$5*$AB198</f>
        <v>#N/A</v>
      </c>
      <c r="DR198" s="70" t="e">
        <f aca="false">$DQ$7*$J$3*$J$5*$AC198</f>
        <v>#N/A</v>
      </c>
      <c r="DS198" s="131" t="e">
        <f aca="false">SUM(CI198:CR198,CW198:CX198,DG198:DH198)</f>
        <v>#N/A</v>
      </c>
      <c r="DT198" s="25" t="e">
        <f aca="false">SUM(CI198:CZ198,DC198:DL198)</f>
        <v>#N/A</v>
      </c>
      <c r="DU198" s="131" t="e">
        <f aca="false">SUM(CI198:DR198)</f>
        <v>#N/A</v>
      </c>
      <c r="DZ198" s="70" t="e">
        <f aca="false">$DZ$7*$J$2*$J$5*$AB198</f>
        <v>#N/A</v>
      </c>
      <c r="EA198" s="70" t="e">
        <f aca="false">$DZ$7*$J$3*$J$5*$AC198</f>
        <v>#N/A</v>
      </c>
      <c r="EB198" s="70" t="e">
        <f aca="false">$EB$7*$J$2*$J$5*$AB198</f>
        <v>#N/A</v>
      </c>
      <c r="EC198" s="70" t="e">
        <f aca="false">$EB$7*$J$3*$J$5*$AC198</f>
        <v>#N/A</v>
      </c>
      <c r="ED198" s="70" t="e">
        <f aca="false">$ED$7*$J$2*$J$5*$AB198</f>
        <v>#N/A</v>
      </c>
      <c r="EE198" s="70" t="e">
        <f aca="false">$ED$7*$J$3*$J$5*$AC198</f>
        <v>#N/A</v>
      </c>
      <c r="EF198" s="70" t="e">
        <f aca="false">$EF$7*$J$2*$J$5*$AB198</f>
        <v>#N/A</v>
      </c>
      <c r="EG198" s="70" t="e">
        <f aca="false">$EF$7*$J$3*$J$5*$AC198</f>
        <v>#N/A</v>
      </c>
      <c r="EH198" s="70" t="e">
        <f aca="false">$EH$7*$J$2*$J$5*$AB198</f>
        <v>#N/A</v>
      </c>
      <c r="EI198" s="70" t="e">
        <f aca="false">$EH$7*$J$3*$J$5*$AC198</f>
        <v>#N/A</v>
      </c>
      <c r="EJ198" s="70" t="e">
        <f aca="false">$EJ$7*$J$2*$J$5*$AB198</f>
        <v>#N/A</v>
      </c>
      <c r="EK198" s="70" t="e">
        <f aca="false">$EJ$7*$J$3*$J$5*$AC198</f>
        <v>#N/A</v>
      </c>
      <c r="EL198" s="70" t="e">
        <f aca="false">$EL$7*$J$2*$J$5*$AB198</f>
        <v>#N/A</v>
      </c>
      <c r="EM198" s="70" t="e">
        <f aca="false">$EL$7*$J$3*$J$5*$AC198</f>
        <v>#N/A</v>
      </c>
      <c r="EN198" s="131" t="e">
        <f aca="false">SUM(EB198:EC198)</f>
        <v>#N/A</v>
      </c>
      <c r="EO198" s="25" t="e">
        <f aca="false">SUM(EB198:EE198,EJ198:EM198)</f>
        <v>#N/A</v>
      </c>
      <c r="EP198" s="25" t="e">
        <f aca="false">SUM(DZ198:EM198)</f>
        <v>#N/A</v>
      </c>
    </row>
    <row r="199" customFormat="false" ht="11.25" hidden="false" customHeight="false" outlineLevel="0" collapsed="false">
      <c r="A199" s="51" t="e">
        <f aca="false">VLOOKUP($D199,Curves!$A$2:$I$1700,9)</f>
        <v>#N/A</v>
      </c>
      <c r="B199" s="83" t="e">
        <f aca="false">(1+($A199/2))^(-2*($D199-$A$1)/365.25)</f>
        <v>#N/A</v>
      </c>
      <c r="C199" s="83" t="n">
        <f aca="false">D200-D199</f>
        <v>31</v>
      </c>
      <c r="D199" s="374" t="n">
        <v>42705</v>
      </c>
      <c r="E199" s="375" t="e">
        <f aca="false">VLOOKUP($D199,Curves!$A$2:$H$1700,2)*$B199</f>
        <v>#N/A</v>
      </c>
      <c r="F199" s="51" t="e">
        <f aca="false">VLOOKUP($D199,Curves!$A$2:$H$1700,3)*$B199</f>
        <v>#N/A</v>
      </c>
      <c r="G199" s="51" t="e">
        <f aca="false">VLOOKUP($D199,Curves!$A$2:$H$1700,7)*$B199</f>
        <v>#N/A</v>
      </c>
      <c r="H199" s="51" t="e">
        <f aca="false">VLOOKUP($D199,Curves!$A$2:$H$1700,5)*$B199</f>
        <v>#N/A</v>
      </c>
      <c r="I199" s="51" t="e">
        <f aca="false">VLOOKUP($D199,Curves!$A$2:$H$1700,4)*$B199</f>
        <v>#N/A</v>
      </c>
      <c r="J199" s="376" t="e">
        <f aca="false">VLOOKUP($D199,Curves!$A$2:$H$1700,8)*$B199</f>
        <v>#N/A</v>
      </c>
      <c r="K199" s="51" t="e">
        <f aca="false">($E199+$I199)*$J$5+$J$4</f>
        <v>#N/A</v>
      </c>
      <c r="L199" s="377" t="e">
        <f aca="false">VLOOKUP($D199,Curves!$N$2:$T$2600,2)*$B199</f>
        <v>#N/A</v>
      </c>
      <c r="M199" s="241" t="e">
        <f aca="false">VLOOKUP($D199,Curves!$N$2:$T$2600,3)*$B199</f>
        <v>#N/A</v>
      </c>
      <c r="N199" s="378" t="e">
        <f aca="false">IF($K199&lt;$L199,1,0)</f>
        <v>#N/A</v>
      </c>
      <c r="O199" s="379" t="e">
        <f aca="false">IF($K199&lt;$M199,1,0)</f>
        <v>#N/A</v>
      </c>
      <c r="P199" s="375" t="e">
        <f aca="false">($E199+J199)*$J$5+$J$4</f>
        <v>#N/A</v>
      </c>
      <c r="Q199" s="377" t="e">
        <f aca="false">VLOOKUP($D199,Curves!$N$2:$T$2600,4)*$B199</f>
        <v>#N/A</v>
      </c>
      <c r="R199" s="241" t="e">
        <f aca="false">VLOOKUP($D199,Curves!$N$2:$T$2600,5)*$B199</f>
        <v>#N/A</v>
      </c>
      <c r="S199" s="378" t="e">
        <f aca="false">IF($P199&lt;$Q199,1,0)</f>
        <v>#N/A</v>
      </c>
      <c r="T199" s="379" t="e">
        <f aca="false">IF($P199&lt;$R199,1,0)</f>
        <v>#N/A</v>
      </c>
      <c r="U199" s="380" t="e">
        <f aca="false">($E199+G199)*$J$5+$J$4</f>
        <v>#N/A</v>
      </c>
      <c r="V199" s="380" t="e">
        <f aca="false">($E199+H199)*$J$5+$J$4</f>
        <v>#N/A</v>
      </c>
      <c r="W199" s="380" t="e">
        <f aca="false">($E199+I199)*$J$5+$J$4</f>
        <v>#N/A</v>
      </c>
      <c r="X199" s="269" t="e">
        <f aca="false">VLOOKUP($D199,[5]CurveFetch!$D$8:$S$13000,16,0)*$B199</f>
        <v>#N/A</v>
      </c>
      <c r="Y199" s="241" t="e">
        <f aca="false">VLOOKUP($D199,Curves!$N$2:$T$2600,7)*$B199</f>
        <v>#N/A</v>
      </c>
      <c r="Z199" s="381" t="e">
        <f aca="false">IF($U199&lt;$X199,1,0)</f>
        <v>#N/A</v>
      </c>
      <c r="AA199" s="378" t="e">
        <f aca="false">IF($U199&lt;$Y199,1,0)</f>
        <v>#N/A</v>
      </c>
      <c r="AB199" s="378" t="e">
        <f aca="false">IF($V199&lt;$X199,1,0)</f>
        <v>#N/A</v>
      </c>
      <c r="AC199" s="378" t="e">
        <f aca="false">IF($V199&lt;$X199,1,0)</f>
        <v>#N/A</v>
      </c>
      <c r="AD199" s="378" t="e">
        <f aca="false">IF($W199&lt;$X199,1,0)</f>
        <v>#N/A</v>
      </c>
      <c r="AE199" s="379" t="e">
        <f aca="false">IF($W199&lt;$Y199,1,0)</f>
        <v>#N/A</v>
      </c>
      <c r="AF199" s="70" t="e">
        <f aca="false">$AF$7*$J$2*$J$5*$N199</f>
        <v>#N/A</v>
      </c>
      <c r="AG199" s="70" t="e">
        <f aca="false">$AF$7*$J$2*$J$5*$O199</f>
        <v>#N/A</v>
      </c>
      <c r="AH199" s="70" t="e">
        <f aca="false">$AH$7*$J$2*$J$5*$N199</f>
        <v>#N/A</v>
      </c>
      <c r="AI199" s="70" t="e">
        <f aca="false">$AH$7*$J$2*$J$5*$O199</f>
        <v>#N/A</v>
      </c>
      <c r="AJ199" s="70" t="e">
        <f aca="false">$AJ$7*$J$2*$J$5*$N199</f>
        <v>#N/A</v>
      </c>
      <c r="AK199" s="70" t="e">
        <f aca="false">$AJ$7*$J$2*$J$5*$O199</f>
        <v>#N/A</v>
      </c>
      <c r="AL199" s="70" t="e">
        <f aca="false">$AL$7*$J$2*$J$5*$N199</f>
        <v>#N/A</v>
      </c>
      <c r="AM199" s="70" t="e">
        <f aca="false">$AL$7*$J$3*$J$5*$O199</f>
        <v>#N/A</v>
      </c>
      <c r="AN199" s="70" t="e">
        <f aca="false">$AN$7*$J$2*$J$5*$N199</f>
        <v>#N/A</v>
      </c>
      <c r="AO199" s="70" t="e">
        <f aca="false">$AN$7*$J$3*$J$5*$O199</f>
        <v>#N/A</v>
      </c>
      <c r="AP199" s="70" t="e">
        <f aca="false">$AP$7*$J$2*$J$5*$N199</f>
        <v>#N/A</v>
      </c>
      <c r="AQ199" s="70" t="e">
        <f aca="false">$AN$7*$J$3*$J$5*$O199</f>
        <v>#N/A</v>
      </c>
      <c r="AR199" s="70" t="e">
        <f aca="false">$AR$7*$J$2*$J$5*$N199</f>
        <v>#N/A</v>
      </c>
      <c r="AS199" s="70" t="e">
        <f aca="false">$AR$7*$J$3*$J$5*$O199</f>
        <v>#N/A</v>
      </c>
      <c r="AT199" s="70" t="e">
        <f aca="false">$AT$7*$J$2*$J$5*$N199</f>
        <v>#N/A</v>
      </c>
      <c r="AU199" s="70" t="e">
        <f aca="false">$AT$7*$J$3*$J$5*$O199</f>
        <v>#N/A</v>
      </c>
      <c r="AV199" s="131" t="e">
        <f aca="false">SUM(AF199:AG199,AL199:AM199,AP199:AQ199)</f>
        <v>#N/A</v>
      </c>
      <c r="AW199" s="158" t="e">
        <f aca="false">SUM(AF199:AM199,AP199:AU199)</f>
        <v>#N/A</v>
      </c>
      <c r="AX199" s="131" t="e">
        <f aca="false">SUM(AF199:AU199)</f>
        <v>#N/A</v>
      </c>
      <c r="AY199" s="70" t="e">
        <f aca="false">$AY$7*$J$2*$J$5*$S199</f>
        <v>#N/A</v>
      </c>
      <c r="AZ199" s="70" t="e">
        <f aca="false">$AY$7*$J$3*$J$5*$T199</f>
        <v>#N/A</v>
      </c>
      <c r="BA199" s="70" t="e">
        <f aca="false">$BA$7*$J$2*$J$5*$S199</f>
        <v>#N/A</v>
      </c>
      <c r="BB199" s="70" t="e">
        <f aca="false">$BA$7*$J$3*$J$5*$T199</f>
        <v>#N/A</v>
      </c>
      <c r="BC199" s="70" t="e">
        <f aca="false">$BC$7*$J$2*$J$5*$S199</f>
        <v>#N/A</v>
      </c>
      <c r="BD199" s="70" t="e">
        <f aca="false">$BC$7*$J$3*$J$5*$T199</f>
        <v>#N/A</v>
      </c>
      <c r="BE199" s="70" t="e">
        <f aca="false">$BE$7*$J$2*$J$5*$S199</f>
        <v>#N/A</v>
      </c>
      <c r="BF199" s="70" t="e">
        <f aca="false">$BE$7*$J$3*$J$5*$T199</f>
        <v>#N/A</v>
      </c>
      <c r="BG199" s="70" t="e">
        <f aca="false">$BG$7*$J$2*$J$5*$S199</f>
        <v>#N/A</v>
      </c>
      <c r="BH199" s="70" t="e">
        <f aca="false">$BG$7*$J$3*$J$5*$T199</f>
        <v>#N/A</v>
      </c>
      <c r="BI199" s="70" t="e">
        <f aca="false">$BI$7*$J$2*$J$5*$S199</f>
        <v>#N/A</v>
      </c>
      <c r="BJ199" s="70" t="e">
        <f aca="false">$BI$7*$J$3*$J$5*$T199</f>
        <v>#N/A</v>
      </c>
      <c r="BK199" s="70" t="e">
        <f aca="false">$BK$7*$J$2*$J$5*$S199</f>
        <v>#N/A</v>
      </c>
      <c r="BL199" s="70" t="e">
        <f aca="false">$BK$7*$J$3*$J$5*$T199</f>
        <v>#N/A</v>
      </c>
      <c r="BM199" s="70" t="e">
        <f aca="false">$BM$7*$J$2*$J$5*$S199</f>
        <v>#N/A</v>
      </c>
      <c r="BN199" s="70" t="e">
        <f aca="false">$BM$7*$J$3*$J$5*$T199</f>
        <v>#N/A</v>
      </c>
      <c r="BO199" s="70" t="e">
        <f aca="false">$BO$7*$J$2*$J$5*$S199</f>
        <v>#N/A</v>
      </c>
      <c r="BP199" s="70" t="e">
        <f aca="false">$BO$7*$J$3*$J$5*$T199</f>
        <v>#N/A</v>
      </c>
      <c r="BQ199" s="70" t="e">
        <f aca="false">$BQ$7*$J$2*$J$5*$S199</f>
        <v>#N/A</v>
      </c>
      <c r="BR199" s="70" t="e">
        <f aca="false">$BQ$7*$J$3*$J$5*$T199</f>
        <v>#N/A</v>
      </c>
      <c r="BS199" s="70" t="e">
        <f aca="false">$BS$7*$J$2*$J$5*$S199</f>
        <v>#N/A</v>
      </c>
      <c r="BT199" s="70" t="e">
        <f aca="false">$BS$7*$J$3*$J$5*$T199</f>
        <v>#N/A</v>
      </c>
      <c r="BU199" s="70" t="e">
        <f aca="false">$BU$7*$J$2*$J$5*$S199</f>
        <v>#N/A</v>
      </c>
      <c r="BV199" s="70" t="e">
        <f aca="false">$BU$7*$J$3*$J$5*$T199</f>
        <v>#N/A</v>
      </c>
      <c r="BW199" s="382" t="e">
        <f aca="false">SUM(AY199:BF199,BI199:BL199)</f>
        <v>#N/A</v>
      </c>
      <c r="BX199" s="383" t="e">
        <f aca="false">SUM(AY199:BF199,BI199:BL199,BS199:BV199)</f>
        <v>#N/A</v>
      </c>
      <c r="BY199" s="25" t="e">
        <f aca="false">SUM(AY199:BV199)</f>
        <v>#N/A</v>
      </c>
      <c r="BZ199" s="70" t="e">
        <f aca="false">$BZ$7*$J$2*$J$5*$N199</f>
        <v>#N/A</v>
      </c>
      <c r="CA199" s="70" t="e">
        <f aca="false">$BZ$7*$J$3*$J$5*$O199</f>
        <v>#N/A</v>
      </c>
      <c r="CB199" s="70" t="e">
        <f aca="false">$CB$7*$J$2*$J$5*$N199</f>
        <v>#N/A</v>
      </c>
      <c r="CC199" s="70" t="e">
        <f aca="false">$CB$7*$J$3*$J$5*$O199</f>
        <v>#N/A</v>
      </c>
      <c r="CD199" s="70" t="e">
        <f aca="false">$CD$7*$J$2*$J$5*$N199</f>
        <v>#N/A</v>
      </c>
      <c r="CE199" s="70" t="e">
        <f aca="false">$CD$7*$J$3*$J$5*$O199</f>
        <v>#N/A</v>
      </c>
      <c r="CF199" s="131" t="e">
        <f aca="false">SUM(BZ199:CA199)</f>
        <v>#N/A</v>
      </c>
      <c r="CG199" s="383" t="e">
        <f aca="false">SUM(BZ199:CC199)</f>
        <v>#N/A</v>
      </c>
      <c r="CH199" s="131" t="e">
        <f aca="false">SUM(BZ199:CE199)</f>
        <v>#N/A</v>
      </c>
      <c r="CI199" s="70" t="e">
        <f aca="false">$CI$7*$J$2*$J$5*$AB199</f>
        <v>#N/A</v>
      </c>
      <c r="CJ199" s="70" t="e">
        <f aca="false">$CI$7*$J$3*$J$5*$AC199</f>
        <v>#N/A</v>
      </c>
      <c r="CK199" s="70" t="e">
        <f aca="false">$CK$7*$J$2*$J$5*$AB199</f>
        <v>#N/A</v>
      </c>
      <c r="CL199" s="70" t="e">
        <f aca="false">$CK$7*$J$3*$J$5*$AC199</f>
        <v>#N/A</v>
      </c>
      <c r="CM199" s="70" t="e">
        <f aca="false">$CM$7*$J$2*$J$5*$AB199</f>
        <v>#N/A</v>
      </c>
      <c r="CN199" s="70" t="e">
        <f aca="false">$CM$7*$J$3*$J$5*$AC199</f>
        <v>#N/A</v>
      </c>
      <c r="CO199" s="70" t="e">
        <f aca="false">$CO$7*$J$2*$J$5*$AB199</f>
        <v>#N/A</v>
      </c>
      <c r="CP199" s="70" t="e">
        <f aca="false">$CO$7*$J$3*$J$5*$AC199</f>
        <v>#N/A</v>
      </c>
      <c r="CQ199" s="70" t="e">
        <f aca="false">$CQ$7*$J$2*$J$5*$AB199</f>
        <v>#N/A</v>
      </c>
      <c r="CR199" s="70" t="e">
        <f aca="false">$CQ$7*$J$3*$J$5*$AC199</f>
        <v>#N/A</v>
      </c>
      <c r="CS199" s="70" t="e">
        <f aca="false">$CS$7*$J$2*$J$5*$AB199</f>
        <v>#N/A</v>
      </c>
      <c r="CT199" s="70" t="e">
        <f aca="false">$CS$7*$J$3*$J$5*$AC199</f>
        <v>#N/A</v>
      </c>
      <c r="CU199" s="70" t="e">
        <f aca="false">$CU$7*$J$2*$J$5*$AB199</f>
        <v>#N/A</v>
      </c>
      <c r="CV199" s="70" t="e">
        <f aca="false">$CU$7*$J$3*$J$5*$AC199</f>
        <v>#N/A</v>
      </c>
      <c r="CW199" s="70" t="e">
        <f aca="false">$CW$7*$J$2*$J$5*$AB199</f>
        <v>#N/A</v>
      </c>
      <c r="CX199" s="70" t="e">
        <f aca="false">$CW$7*$J$3*$J$5*$AC199</f>
        <v>#N/A</v>
      </c>
      <c r="CY199" s="70" t="e">
        <f aca="false">$CY$7*$J$2*$J$5*$AB199</f>
        <v>#N/A</v>
      </c>
      <c r="CZ199" s="70" t="e">
        <f aca="false">$CY$7*$J$3*$J$5*$AC199</f>
        <v>#N/A</v>
      </c>
      <c r="DA199" s="70" t="e">
        <f aca="false">$DA$7*$J$2*$J$5*$AB199</f>
        <v>#N/A</v>
      </c>
      <c r="DB199" s="70" t="e">
        <f aca="false">$DA$7*$J$3*$J$5*$AC199</f>
        <v>#N/A</v>
      </c>
      <c r="DC199" s="70"/>
      <c r="DD199" s="70"/>
      <c r="DE199" s="70" t="e">
        <f aca="false">$DF$7*$J$2*$J$5*$AB199</f>
        <v>#N/A</v>
      </c>
      <c r="DF199" s="70" t="e">
        <f aca="false">$DF$7*$J$3*$J$5*$AC199</f>
        <v>#N/A</v>
      </c>
      <c r="DG199" s="70" t="e">
        <f aca="false">$DG$7*$J$2*$J$5*$AB199</f>
        <v>#N/A</v>
      </c>
      <c r="DH199" s="70" t="e">
        <f aca="false">$DG$7*$J$3*$J$5*$AC199</f>
        <v>#N/A</v>
      </c>
      <c r="DI199" s="70" t="e">
        <f aca="false">$DI$7*$J$2*$J$5*$AB199</f>
        <v>#N/A</v>
      </c>
      <c r="DJ199" s="70" t="e">
        <f aca="false">$DI$7*$J$3*$J$5*$AC199</f>
        <v>#N/A</v>
      </c>
      <c r="DK199" s="70" t="e">
        <f aca="false">$DK$7*$J$2*$J$5*$AB199</f>
        <v>#N/A</v>
      </c>
      <c r="DL199" s="70" t="e">
        <f aca="false">$DK$7*$J$3*$J$5*$AC199</f>
        <v>#N/A</v>
      </c>
      <c r="DM199" s="70" t="e">
        <f aca="false">$DM$7*$J$2*$J$5*$AB199</f>
        <v>#N/A</v>
      </c>
      <c r="DN199" s="70" t="e">
        <f aca="false">$DM$7*$J$3*$J$5*$AC199</f>
        <v>#N/A</v>
      </c>
      <c r="DO199" s="70" t="e">
        <f aca="false">$DO$7*$J$2*$J$5*$AB199</f>
        <v>#N/A</v>
      </c>
      <c r="DP199" s="70" t="e">
        <f aca="false">$DO$7*$J$3*$J$5*$AC199</f>
        <v>#N/A</v>
      </c>
      <c r="DQ199" s="70" t="e">
        <f aca="false">$DQ$7*$J$2*$J$5*$AB199</f>
        <v>#N/A</v>
      </c>
      <c r="DR199" s="70" t="e">
        <f aca="false">$DQ$7*$J$3*$J$5*$AC199</f>
        <v>#N/A</v>
      </c>
      <c r="DS199" s="131" t="e">
        <f aca="false">SUM(CI199:CR199,CW199:CX199,DG199:DH199)</f>
        <v>#N/A</v>
      </c>
      <c r="DT199" s="25" t="e">
        <f aca="false">SUM(CI199:CZ199,DC199:DL199)</f>
        <v>#N/A</v>
      </c>
      <c r="DU199" s="131" t="e">
        <f aca="false">SUM(CI199:DR199)</f>
        <v>#N/A</v>
      </c>
      <c r="DZ199" s="70" t="e">
        <f aca="false">$DZ$7*$J$2*$J$5*$AB199</f>
        <v>#N/A</v>
      </c>
      <c r="EA199" s="70" t="e">
        <f aca="false">$DZ$7*$J$3*$J$5*$AC199</f>
        <v>#N/A</v>
      </c>
      <c r="EB199" s="70" t="e">
        <f aca="false">$EB$7*$J$2*$J$5*$AB199</f>
        <v>#N/A</v>
      </c>
      <c r="EC199" s="70" t="e">
        <f aca="false">$EB$7*$J$3*$J$5*$AC199</f>
        <v>#N/A</v>
      </c>
      <c r="ED199" s="70" t="e">
        <f aca="false">$ED$7*$J$2*$J$5*$AB199</f>
        <v>#N/A</v>
      </c>
      <c r="EE199" s="70" t="e">
        <f aca="false">$ED$7*$J$3*$J$5*$AC199</f>
        <v>#N/A</v>
      </c>
      <c r="EF199" s="70" t="e">
        <f aca="false">$EF$7*$J$2*$J$5*$AB199</f>
        <v>#N/A</v>
      </c>
      <c r="EG199" s="70" t="e">
        <f aca="false">$EF$7*$J$3*$J$5*$AC199</f>
        <v>#N/A</v>
      </c>
      <c r="EH199" s="70" t="e">
        <f aca="false">$EH$7*$J$2*$J$5*$AB199</f>
        <v>#N/A</v>
      </c>
      <c r="EI199" s="70" t="e">
        <f aca="false">$EH$7*$J$3*$J$5*$AC199</f>
        <v>#N/A</v>
      </c>
      <c r="EJ199" s="70" t="e">
        <f aca="false">$EJ$7*$J$2*$J$5*$AB199</f>
        <v>#N/A</v>
      </c>
      <c r="EK199" s="70" t="e">
        <f aca="false">$EJ$7*$J$3*$J$5*$AC199</f>
        <v>#N/A</v>
      </c>
      <c r="EL199" s="70" t="e">
        <f aca="false">$EL$7*$J$2*$J$5*$AB199</f>
        <v>#N/A</v>
      </c>
      <c r="EM199" s="70" t="e">
        <f aca="false">$EL$7*$J$3*$J$5*$AC199</f>
        <v>#N/A</v>
      </c>
      <c r="EN199" s="131" t="e">
        <f aca="false">SUM(EB199:EC199)</f>
        <v>#N/A</v>
      </c>
      <c r="EO199" s="25" t="e">
        <f aca="false">SUM(EB199:EE199,EJ199:EM199)</f>
        <v>#N/A</v>
      </c>
      <c r="EP199" s="25" t="e">
        <f aca="false">SUM(DZ199:EM199)</f>
        <v>#N/A</v>
      </c>
    </row>
    <row r="200" customFormat="false" ht="11.25" hidden="false" customHeight="false" outlineLevel="0" collapsed="false">
      <c r="A200" s="51" t="e">
        <f aca="false">VLOOKUP($D200,Curves!$A$2:$I$1700,9)</f>
        <v>#N/A</v>
      </c>
      <c r="B200" s="83" t="e">
        <f aca="false">(1+($A200/2))^(-2*($D200-$A$1)/365.25)</f>
        <v>#N/A</v>
      </c>
      <c r="C200" s="83" t="n">
        <f aca="false">D201-D200</f>
        <v>31</v>
      </c>
      <c r="D200" s="374" t="n">
        <v>42736</v>
      </c>
      <c r="E200" s="375" t="e">
        <f aca="false">VLOOKUP($D200,Curves!$A$2:$H$1700,2)*$B200</f>
        <v>#N/A</v>
      </c>
      <c r="F200" s="51" t="e">
        <f aca="false">VLOOKUP($D200,Curves!$A$2:$H$1700,3)*$B200</f>
        <v>#N/A</v>
      </c>
      <c r="G200" s="51" t="e">
        <f aca="false">VLOOKUP($D200,Curves!$A$2:$H$1700,7)*$B200</f>
        <v>#N/A</v>
      </c>
      <c r="H200" s="51" t="e">
        <f aca="false">VLOOKUP($D200,Curves!$A$2:$H$1700,5)*$B200</f>
        <v>#N/A</v>
      </c>
      <c r="I200" s="51" t="e">
        <f aca="false">VLOOKUP($D200,Curves!$A$2:$H$1700,4)*$B200</f>
        <v>#N/A</v>
      </c>
      <c r="J200" s="376" t="e">
        <f aca="false">VLOOKUP($D200,Curves!$A$2:$H$1700,8)*$B200</f>
        <v>#N/A</v>
      </c>
      <c r="K200" s="51" t="e">
        <f aca="false">($E200+$I200)*$J$5+$J$4</f>
        <v>#N/A</v>
      </c>
      <c r="L200" s="377" t="e">
        <f aca="false">VLOOKUP($D200,Curves!$N$2:$T$2600,2)*$B200</f>
        <v>#N/A</v>
      </c>
      <c r="M200" s="241" t="e">
        <f aca="false">VLOOKUP($D200,Curves!$N$2:$T$2600,3)*$B200</f>
        <v>#N/A</v>
      </c>
      <c r="N200" s="378" t="e">
        <f aca="false">IF($K200&lt;$L200,1,0)</f>
        <v>#N/A</v>
      </c>
      <c r="O200" s="379" t="e">
        <f aca="false">IF($K200&lt;$M200,1,0)</f>
        <v>#N/A</v>
      </c>
      <c r="P200" s="375" t="e">
        <f aca="false">($E200+J200)*$J$5+$J$4</f>
        <v>#N/A</v>
      </c>
      <c r="Q200" s="377" t="e">
        <f aca="false">VLOOKUP($D200,Curves!$N$2:$T$2600,4)*$B200</f>
        <v>#N/A</v>
      </c>
      <c r="R200" s="241" t="e">
        <f aca="false">VLOOKUP($D200,Curves!$N$2:$T$2600,5)*$B200</f>
        <v>#N/A</v>
      </c>
      <c r="S200" s="378" t="e">
        <f aca="false">IF($P200&lt;$Q200,1,0)</f>
        <v>#N/A</v>
      </c>
      <c r="T200" s="379" t="e">
        <f aca="false">IF($P200&lt;$R200,1,0)</f>
        <v>#N/A</v>
      </c>
      <c r="U200" s="380" t="e">
        <f aca="false">($E200+G200)*$J$5+$J$4</f>
        <v>#N/A</v>
      </c>
      <c r="V200" s="380" t="e">
        <f aca="false">($E200+H200)*$J$5+$J$4</f>
        <v>#N/A</v>
      </c>
      <c r="W200" s="380" t="e">
        <f aca="false">($E200+I200)*$J$5+$J$4</f>
        <v>#N/A</v>
      </c>
      <c r="X200" s="269" t="e">
        <f aca="false">VLOOKUP($D200,[5]CurveFetch!$D$8:$S$13000,16,0)*$B200</f>
        <v>#N/A</v>
      </c>
      <c r="Y200" s="241" t="e">
        <f aca="false">VLOOKUP($D200,Curves!$N$2:$T$2600,7)*$B200</f>
        <v>#N/A</v>
      </c>
      <c r="Z200" s="381" t="e">
        <f aca="false">IF($U200&lt;$X200,1,0)</f>
        <v>#N/A</v>
      </c>
      <c r="AA200" s="378" t="e">
        <f aca="false">IF($U200&lt;$Y200,1,0)</f>
        <v>#N/A</v>
      </c>
      <c r="AB200" s="378" t="e">
        <f aca="false">IF($V200&lt;$X200,1,0)</f>
        <v>#N/A</v>
      </c>
      <c r="AC200" s="378" t="e">
        <f aca="false">IF($V200&lt;$X200,1,0)</f>
        <v>#N/A</v>
      </c>
      <c r="AD200" s="378" t="e">
        <f aca="false">IF($W200&lt;$X200,1,0)</f>
        <v>#N/A</v>
      </c>
      <c r="AE200" s="379" t="e">
        <f aca="false">IF($W200&lt;$Y200,1,0)</f>
        <v>#N/A</v>
      </c>
      <c r="AF200" s="70" t="e">
        <f aca="false">$AF$7*$J$2*$J$5*$N200</f>
        <v>#N/A</v>
      </c>
      <c r="AG200" s="70" t="e">
        <f aca="false">$AF$7*$J$2*$J$5*$O200</f>
        <v>#N/A</v>
      </c>
      <c r="AH200" s="70" t="e">
        <f aca="false">$AH$7*$J$2*$J$5*$N200</f>
        <v>#N/A</v>
      </c>
      <c r="AI200" s="70" t="e">
        <f aca="false">$AH$7*$J$2*$J$5*$O200</f>
        <v>#N/A</v>
      </c>
      <c r="AJ200" s="70" t="e">
        <f aca="false">$AJ$7*$J$2*$J$5*$N200</f>
        <v>#N/A</v>
      </c>
      <c r="AK200" s="70" t="e">
        <f aca="false">$AJ$7*$J$2*$J$5*$O200</f>
        <v>#N/A</v>
      </c>
      <c r="AL200" s="70" t="e">
        <f aca="false">$AL$7*$J$2*$J$5*$N200</f>
        <v>#N/A</v>
      </c>
      <c r="AM200" s="70" t="e">
        <f aca="false">$AL$7*$J$3*$J$5*$O200</f>
        <v>#N/A</v>
      </c>
      <c r="AN200" s="70" t="e">
        <f aca="false">$AN$7*$J$2*$J$5*$N200</f>
        <v>#N/A</v>
      </c>
      <c r="AO200" s="70" t="e">
        <f aca="false">$AN$7*$J$3*$J$5*$O200</f>
        <v>#N/A</v>
      </c>
      <c r="AP200" s="70" t="e">
        <f aca="false">$AP$7*$J$2*$J$5*$N200</f>
        <v>#N/A</v>
      </c>
      <c r="AQ200" s="70" t="e">
        <f aca="false">$AN$7*$J$3*$J$5*$O200</f>
        <v>#N/A</v>
      </c>
      <c r="AR200" s="70" t="e">
        <f aca="false">$AR$7*$J$2*$J$5*$N200</f>
        <v>#N/A</v>
      </c>
      <c r="AS200" s="70" t="e">
        <f aca="false">$AR$7*$J$3*$J$5*$O200</f>
        <v>#N/A</v>
      </c>
      <c r="AT200" s="70" t="e">
        <f aca="false">$AT$7*$J$2*$J$5*$N200</f>
        <v>#N/A</v>
      </c>
      <c r="AU200" s="70" t="e">
        <f aca="false">$AT$7*$J$3*$J$5*$O200</f>
        <v>#N/A</v>
      </c>
      <c r="AV200" s="131" t="e">
        <f aca="false">SUM(AF200:AG200,AL200:AM200,AP200:AQ200)</f>
        <v>#N/A</v>
      </c>
      <c r="AW200" s="158" t="e">
        <f aca="false">SUM(AF200:AM200,AP200:AU200)</f>
        <v>#N/A</v>
      </c>
      <c r="AX200" s="131" t="e">
        <f aca="false">SUM(AF200:AU200)</f>
        <v>#N/A</v>
      </c>
      <c r="AY200" s="70" t="e">
        <f aca="false">$AY$7*$J$2*$J$5*$S200</f>
        <v>#N/A</v>
      </c>
      <c r="AZ200" s="70" t="e">
        <f aca="false">$AY$7*$J$3*$J$5*$T200</f>
        <v>#N/A</v>
      </c>
      <c r="BA200" s="70" t="e">
        <f aca="false">$BA$7*$J$2*$J$5*$S200</f>
        <v>#N/A</v>
      </c>
      <c r="BB200" s="70" t="e">
        <f aca="false">$BA$7*$J$3*$J$5*$T200</f>
        <v>#N/A</v>
      </c>
      <c r="BC200" s="70" t="e">
        <f aca="false">$BC$7*$J$2*$J$5*$S200</f>
        <v>#N/A</v>
      </c>
      <c r="BD200" s="70" t="e">
        <f aca="false">$BC$7*$J$3*$J$5*$T200</f>
        <v>#N/A</v>
      </c>
      <c r="BE200" s="70" t="e">
        <f aca="false">$BE$7*$J$2*$J$5*$S200</f>
        <v>#N/A</v>
      </c>
      <c r="BF200" s="70" t="e">
        <f aca="false">$BE$7*$J$3*$J$5*$T200</f>
        <v>#N/A</v>
      </c>
      <c r="BG200" s="70" t="e">
        <f aca="false">$BG$7*$J$2*$J$5*$S200</f>
        <v>#N/A</v>
      </c>
      <c r="BH200" s="70" t="e">
        <f aca="false">$BG$7*$J$3*$J$5*$T200</f>
        <v>#N/A</v>
      </c>
      <c r="BI200" s="70" t="e">
        <f aca="false">$BI$7*$J$2*$J$5*$S200</f>
        <v>#N/A</v>
      </c>
      <c r="BJ200" s="70" t="e">
        <f aca="false">$BI$7*$J$3*$J$5*$T200</f>
        <v>#N/A</v>
      </c>
      <c r="BK200" s="70" t="e">
        <f aca="false">$BK$7*$J$2*$J$5*$S200</f>
        <v>#N/A</v>
      </c>
      <c r="BL200" s="70" t="e">
        <f aca="false">$BK$7*$J$3*$J$5*$T200</f>
        <v>#N/A</v>
      </c>
      <c r="BM200" s="70" t="e">
        <f aca="false">$BM$7*$J$2*$J$5*$S200</f>
        <v>#N/A</v>
      </c>
      <c r="BN200" s="70" t="e">
        <f aca="false">$BM$7*$J$3*$J$5*$T200</f>
        <v>#N/A</v>
      </c>
      <c r="BO200" s="70" t="e">
        <f aca="false">$BO$7*$J$2*$J$5*$S200</f>
        <v>#N/A</v>
      </c>
      <c r="BP200" s="70" t="e">
        <f aca="false">$BO$7*$J$3*$J$5*$T200</f>
        <v>#N/A</v>
      </c>
      <c r="BQ200" s="70" t="e">
        <f aca="false">$BQ$7*$J$2*$J$5*$S200</f>
        <v>#N/A</v>
      </c>
      <c r="BR200" s="70" t="e">
        <f aca="false">$BQ$7*$J$3*$J$5*$T200</f>
        <v>#N/A</v>
      </c>
      <c r="BS200" s="70" t="e">
        <f aca="false">$BS$7*$J$2*$J$5*$S200</f>
        <v>#N/A</v>
      </c>
      <c r="BT200" s="70" t="e">
        <f aca="false">$BS$7*$J$3*$J$5*$T200</f>
        <v>#N/A</v>
      </c>
      <c r="BU200" s="70" t="e">
        <f aca="false">$BU$7*$J$2*$J$5*$S200</f>
        <v>#N/A</v>
      </c>
      <c r="BV200" s="70" t="e">
        <f aca="false">$BU$7*$J$3*$J$5*$T200</f>
        <v>#N/A</v>
      </c>
      <c r="BW200" s="382" t="e">
        <f aca="false">SUM(AY200:BF200,BI200:BL200)</f>
        <v>#N/A</v>
      </c>
      <c r="BX200" s="383" t="e">
        <f aca="false">SUM(AY200:BF200,BI200:BL200,BS200:BV200)</f>
        <v>#N/A</v>
      </c>
      <c r="BY200" s="25" t="e">
        <f aca="false">SUM(AY200:BV200)</f>
        <v>#N/A</v>
      </c>
      <c r="BZ200" s="70" t="e">
        <f aca="false">$BZ$7*$J$2*$J$5*$N200</f>
        <v>#N/A</v>
      </c>
      <c r="CA200" s="70" t="e">
        <f aca="false">$BZ$7*$J$3*$J$5*$O200</f>
        <v>#N/A</v>
      </c>
      <c r="CB200" s="70" t="e">
        <f aca="false">$CB$7*$J$2*$J$5*$N200</f>
        <v>#N/A</v>
      </c>
      <c r="CC200" s="70" t="e">
        <f aca="false">$CB$7*$J$3*$J$5*$O200</f>
        <v>#N/A</v>
      </c>
      <c r="CD200" s="70" t="e">
        <f aca="false">$CD$7*$J$2*$J$5*$N200</f>
        <v>#N/A</v>
      </c>
      <c r="CE200" s="70" t="e">
        <f aca="false">$CD$7*$J$3*$J$5*$O200</f>
        <v>#N/A</v>
      </c>
      <c r="CF200" s="131" t="e">
        <f aca="false">SUM(BZ200:CA200)</f>
        <v>#N/A</v>
      </c>
      <c r="CG200" s="383" t="e">
        <f aca="false">SUM(BZ200:CC200)</f>
        <v>#N/A</v>
      </c>
      <c r="CH200" s="131" t="e">
        <f aca="false">SUM(BZ200:CE200)</f>
        <v>#N/A</v>
      </c>
      <c r="CI200" s="70" t="e">
        <f aca="false">$CI$7*$J$2*$J$5*$AB200</f>
        <v>#N/A</v>
      </c>
      <c r="CJ200" s="70" t="e">
        <f aca="false">$CI$7*$J$3*$J$5*$AC200</f>
        <v>#N/A</v>
      </c>
      <c r="CK200" s="70" t="e">
        <f aca="false">$CK$7*$J$2*$J$5*$AB200</f>
        <v>#N/A</v>
      </c>
      <c r="CL200" s="70" t="e">
        <f aca="false">$CK$7*$J$3*$J$5*$AC200</f>
        <v>#N/A</v>
      </c>
      <c r="CM200" s="70" t="e">
        <f aca="false">$CM$7*$J$2*$J$5*$AB200</f>
        <v>#N/A</v>
      </c>
      <c r="CN200" s="70" t="e">
        <f aca="false">$CM$7*$J$3*$J$5*$AC200</f>
        <v>#N/A</v>
      </c>
      <c r="CO200" s="70" t="e">
        <f aca="false">$CO$7*$J$2*$J$5*$AB200</f>
        <v>#N/A</v>
      </c>
      <c r="CP200" s="70" t="e">
        <f aca="false">$CO$7*$J$3*$J$5*$AC200</f>
        <v>#N/A</v>
      </c>
      <c r="CQ200" s="70" t="e">
        <f aca="false">$CQ$7*$J$2*$J$5*$AB200</f>
        <v>#N/A</v>
      </c>
      <c r="CR200" s="70" t="e">
        <f aca="false">$CQ$7*$J$3*$J$5*$AC200</f>
        <v>#N/A</v>
      </c>
      <c r="CS200" s="70" t="e">
        <f aca="false">$CS$7*$J$2*$J$5*$AB200</f>
        <v>#N/A</v>
      </c>
      <c r="CT200" s="70" t="e">
        <f aca="false">$CS$7*$J$3*$J$5*$AC200</f>
        <v>#N/A</v>
      </c>
      <c r="CU200" s="70" t="e">
        <f aca="false">$CU$7*$J$2*$J$5*$AB200</f>
        <v>#N/A</v>
      </c>
      <c r="CV200" s="70" t="e">
        <f aca="false">$CU$7*$J$3*$J$5*$AC200</f>
        <v>#N/A</v>
      </c>
      <c r="CW200" s="70" t="e">
        <f aca="false">$CW$7*$J$2*$J$5*$AB200</f>
        <v>#N/A</v>
      </c>
      <c r="CX200" s="70" t="e">
        <f aca="false">$CW$7*$J$3*$J$5*$AC200</f>
        <v>#N/A</v>
      </c>
      <c r="CY200" s="70" t="e">
        <f aca="false">$CY$7*$J$2*$J$5*$AB200</f>
        <v>#N/A</v>
      </c>
      <c r="CZ200" s="70" t="e">
        <f aca="false">$CY$7*$J$3*$J$5*$AC200</f>
        <v>#N/A</v>
      </c>
      <c r="DA200" s="70" t="e">
        <f aca="false">$DA$7*$J$2*$J$5*$AB200</f>
        <v>#N/A</v>
      </c>
      <c r="DB200" s="70" t="e">
        <f aca="false">$DA$7*$J$3*$J$5*$AC200</f>
        <v>#N/A</v>
      </c>
      <c r="DC200" s="70"/>
      <c r="DD200" s="70"/>
      <c r="DE200" s="70" t="e">
        <f aca="false">$DF$7*$J$2*$J$5*$AB200</f>
        <v>#N/A</v>
      </c>
      <c r="DF200" s="70" t="e">
        <f aca="false">$DF$7*$J$3*$J$5*$AC200</f>
        <v>#N/A</v>
      </c>
      <c r="DG200" s="70" t="e">
        <f aca="false">$DG$7*$J$2*$J$5*$AB200</f>
        <v>#N/A</v>
      </c>
      <c r="DH200" s="70" t="e">
        <f aca="false">$DG$7*$J$3*$J$5*$AC200</f>
        <v>#N/A</v>
      </c>
      <c r="DI200" s="70" t="e">
        <f aca="false">$DI$7*$J$2*$J$5*$AB200</f>
        <v>#N/A</v>
      </c>
      <c r="DJ200" s="70" t="e">
        <f aca="false">$DI$7*$J$3*$J$5*$AC200</f>
        <v>#N/A</v>
      </c>
      <c r="DK200" s="70" t="e">
        <f aca="false">$DK$7*$J$2*$J$5*$AB200</f>
        <v>#N/A</v>
      </c>
      <c r="DL200" s="70" t="e">
        <f aca="false">$DK$7*$J$3*$J$5*$AC200</f>
        <v>#N/A</v>
      </c>
      <c r="DM200" s="70" t="e">
        <f aca="false">$DM$7*$J$2*$J$5*$AB200</f>
        <v>#N/A</v>
      </c>
      <c r="DN200" s="70" t="e">
        <f aca="false">$DM$7*$J$3*$J$5*$AC200</f>
        <v>#N/A</v>
      </c>
      <c r="DO200" s="70" t="e">
        <f aca="false">$DO$7*$J$2*$J$5*$AB200</f>
        <v>#N/A</v>
      </c>
      <c r="DP200" s="70" t="e">
        <f aca="false">$DO$7*$J$3*$J$5*$AC200</f>
        <v>#N/A</v>
      </c>
      <c r="DQ200" s="70" t="e">
        <f aca="false">$DQ$7*$J$2*$J$5*$AB200</f>
        <v>#N/A</v>
      </c>
      <c r="DR200" s="70" t="e">
        <f aca="false">$DQ$7*$J$3*$J$5*$AC200</f>
        <v>#N/A</v>
      </c>
      <c r="DS200" s="131" t="e">
        <f aca="false">SUM(CI200:CR200,CW200:CX200,DG200:DH200)</f>
        <v>#N/A</v>
      </c>
      <c r="DT200" s="25" t="e">
        <f aca="false">SUM(CI200:CZ200,DC200:DL200)</f>
        <v>#N/A</v>
      </c>
      <c r="DU200" s="131" t="e">
        <f aca="false">SUM(CI200:DR200)</f>
        <v>#N/A</v>
      </c>
      <c r="DZ200" s="70" t="e">
        <f aca="false">$DZ$7*$J$2*$J$5*$AB200</f>
        <v>#N/A</v>
      </c>
      <c r="EA200" s="70" t="e">
        <f aca="false">$DZ$7*$J$3*$J$5*$AC200</f>
        <v>#N/A</v>
      </c>
      <c r="EB200" s="70" t="e">
        <f aca="false">$EB$7*$J$2*$J$5*$AB200</f>
        <v>#N/A</v>
      </c>
      <c r="EC200" s="70" t="e">
        <f aca="false">$EB$7*$J$3*$J$5*$AC200</f>
        <v>#N/A</v>
      </c>
      <c r="ED200" s="70" t="e">
        <f aca="false">$ED$7*$J$2*$J$5*$AB200</f>
        <v>#N/A</v>
      </c>
      <c r="EE200" s="70" t="e">
        <f aca="false">$ED$7*$J$3*$J$5*$AC200</f>
        <v>#N/A</v>
      </c>
      <c r="EF200" s="70" t="e">
        <f aca="false">$EF$7*$J$2*$J$5*$AB200</f>
        <v>#N/A</v>
      </c>
      <c r="EG200" s="70" t="e">
        <f aca="false">$EF$7*$J$3*$J$5*$AC200</f>
        <v>#N/A</v>
      </c>
      <c r="EH200" s="70" t="e">
        <f aca="false">$EH$7*$J$2*$J$5*$AB200</f>
        <v>#N/A</v>
      </c>
      <c r="EI200" s="70" t="e">
        <f aca="false">$EH$7*$J$3*$J$5*$AC200</f>
        <v>#N/A</v>
      </c>
      <c r="EJ200" s="70" t="e">
        <f aca="false">$EJ$7*$J$2*$J$5*$AB200</f>
        <v>#N/A</v>
      </c>
      <c r="EK200" s="70" t="e">
        <f aca="false">$EJ$7*$J$3*$J$5*$AC200</f>
        <v>#N/A</v>
      </c>
      <c r="EL200" s="70" t="e">
        <f aca="false">$EL$7*$J$2*$J$5*$AB200</f>
        <v>#N/A</v>
      </c>
      <c r="EM200" s="70" t="e">
        <f aca="false">$EL$7*$J$3*$J$5*$AC200</f>
        <v>#N/A</v>
      </c>
      <c r="EN200" s="131" t="e">
        <f aca="false">SUM(EB200:EC200)</f>
        <v>#N/A</v>
      </c>
      <c r="EO200" s="25" t="e">
        <f aca="false">SUM(EB200:EE200,EJ200:EM200)</f>
        <v>#N/A</v>
      </c>
      <c r="EP200" s="25" t="e">
        <f aca="false">SUM(DZ200:EM200)</f>
        <v>#N/A</v>
      </c>
    </row>
    <row r="201" customFormat="false" ht="11.25" hidden="false" customHeight="false" outlineLevel="0" collapsed="false">
      <c r="A201" s="51" t="e">
        <f aca="false">VLOOKUP($D201,Curves!$A$2:$I$1700,9)</f>
        <v>#N/A</v>
      </c>
      <c r="B201" s="83" t="e">
        <f aca="false">(1+($A201/2))^(-2*($D201-$A$1)/365.25)</f>
        <v>#N/A</v>
      </c>
      <c r="C201" s="83" t="n">
        <f aca="false">D202-D201</f>
        <v>28</v>
      </c>
      <c r="D201" s="374" t="n">
        <v>42767</v>
      </c>
      <c r="E201" s="375" t="e">
        <f aca="false">VLOOKUP($D201,Curves!$A$2:$H$1700,2)*$B201</f>
        <v>#N/A</v>
      </c>
      <c r="F201" s="51" t="e">
        <f aca="false">VLOOKUP($D201,Curves!$A$2:$H$1700,3)*$B201</f>
        <v>#N/A</v>
      </c>
      <c r="G201" s="51" t="e">
        <f aca="false">VLOOKUP($D201,Curves!$A$2:$H$1700,7)*$B201</f>
        <v>#N/A</v>
      </c>
      <c r="H201" s="51" t="e">
        <f aca="false">VLOOKUP($D201,Curves!$A$2:$H$1700,5)*$B201</f>
        <v>#N/A</v>
      </c>
      <c r="I201" s="51" t="e">
        <f aca="false">VLOOKUP($D201,Curves!$A$2:$H$1700,4)*$B201</f>
        <v>#N/A</v>
      </c>
      <c r="J201" s="376" t="e">
        <f aca="false">VLOOKUP($D201,Curves!$A$2:$H$1700,8)*$B201</f>
        <v>#N/A</v>
      </c>
      <c r="K201" s="51" t="e">
        <f aca="false">($E201+$I201)*$J$5+$J$4</f>
        <v>#N/A</v>
      </c>
      <c r="L201" s="377" t="e">
        <f aca="false">VLOOKUP($D201,Curves!$N$2:$T$2600,2)*$B201</f>
        <v>#N/A</v>
      </c>
      <c r="M201" s="241" t="e">
        <f aca="false">VLOOKUP($D201,Curves!$N$2:$T$2600,3)*$B201</f>
        <v>#N/A</v>
      </c>
      <c r="N201" s="378" t="e">
        <f aca="false">IF($K201&lt;$L201,1,0)</f>
        <v>#N/A</v>
      </c>
      <c r="O201" s="379" t="e">
        <f aca="false">IF($K201&lt;$M201,1,0)</f>
        <v>#N/A</v>
      </c>
      <c r="P201" s="375" t="e">
        <f aca="false">($E201+J201)*$J$5+$J$4</f>
        <v>#N/A</v>
      </c>
      <c r="Q201" s="377" t="e">
        <f aca="false">VLOOKUP($D201,Curves!$N$2:$T$2600,4)*$B201</f>
        <v>#N/A</v>
      </c>
      <c r="R201" s="241" t="e">
        <f aca="false">VLOOKUP($D201,Curves!$N$2:$T$2600,5)*$B201</f>
        <v>#N/A</v>
      </c>
      <c r="S201" s="378" t="e">
        <f aca="false">IF($P201&lt;$Q201,1,0)</f>
        <v>#N/A</v>
      </c>
      <c r="T201" s="379" t="e">
        <f aca="false">IF($P201&lt;$R201,1,0)</f>
        <v>#N/A</v>
      </c>
      <c r="U201" s="380" t="e">
        <f aca="false">($E201+G201)*$J$5+$J$4</f>
        <v>#N/A</v>
      </c>
      <c r="V201" s="380" t="e">
        <f aca="false">($E201+H201)*$J$5+$J$4</f>
        <v>#N/A</v>
      </c>
      <c r="W201" s="380" t="e">
        <f aca="false">($E201+I201)*$J$5+$J$4</f>
        <v>#N/A</v>
      </c>
      <c r="X201" s="269" t="e">
        <f aca="false">VLOOKUP($D201,[5]CurveFetch!$D$8:$S$13000,16,0)*$B201</f>
        <v>#N/A</v>
      </c>
      <c r="Y201" s="241" t="e">
        <f aca="false">VLOOKUP($D201,Curves!$N$2:$T$2600,7)*$B201</f>
        <v>#N/A</v>
      </c>
      <c r="Z201" s="381" t="e">
        <f aca="false">IF($U201&lt;$X201,1,0)</f>
        <v>#N/A</v>
      </c>
      <c r="AA201" s="378" t="e">
        <f aca="false">IF($U201&lt;$Y201,1,0)</f>
        <v>#N/A</v>
      </c>
      <c r="AB201" s="378" t="e">
        <f aca="false">IF($V201&lt;$X201,1,0)</f>
        <v>#N/A</v>
      </c>
      <c r="AC201" s="378" t="e">
        <f aca="false">IF($V201&lt;$X201,1,0)</f>
        <v>#N/A</v>
      </c>
      <c r="AD201" s="378" t="e">
        <f aca="false">IF($W201&lt;$X201,1,0)</f>
        <v>#N/A</v>
      </c>
      <c r="AE201" s="379" t="e">
        <f aca="false">IF($W201&lt;$Y201,1,0)</f>
        <v>#N/A</v>
      </c>
      <c r="AF201" s="70" t="e">
        <f aca="false">$AF$7*$J$2*$J$5*$N201</f>
        <v>#N/A</v>
      </c>
      <c r="AG201" s="70" t="e">
        <f aca="false">$AF$7*$J$2*$J$5*$O201</f>
        <v>#N/A</v>
      </c>
      <c r="AH201" s="70" t="e">
        <f aca="false">$AH$7*$J$2*$J$5*$N201</f>
        <v>#N/A</v>
      </c>
      <c r="AI201" s="70" t="e">
        <f aca="false">$AH$7*$J$2*$J$5*$O201</f>
        <v>#N/A</v>
      </c>
      <c r="AJ201" s="70" t="e">
        <f aca="false">$AJ$7*$J$2*$J$5*$N201</f>
        <v>#N/A</v>
      </c>
      <c r="AK201" s="70" t="e">
        <f aca="false">$AJ$7*$J$2*$J$5*$O201</f>
        <v>#N/A</v>
      </c>
      <c r="AL201" s="70" t="e">
        <f aca="false">$AL$7*$J$2*$J$5*$N201</f>
        <v>#N/A</v>
      </c>
      <c r="AM201" s="70" t="e">
        <f aca="false">$AL$7*$J$3*$J$5*$O201</f>
        <v>#N/A</v>
      </c>
      <c r="AN201" s="70" t="e">
        <f aca="false">$AN$7*$J$2*$J$5*$N201</f>
        <v>#N/A</v>
      </c>
      <c r="AO201" s="70" t="e">
        <f aca="false">$AN$7*$J$3*$J$5*$O201</f>
        <v>#N/A</v>
      </c>
      <c r="AP201" s="70" t="e">
        <f aca="false">$AP$7*$J$2*$J$5*$N201</f>
        <v>#N/A</v>
      </c>
      <c r="AQ201" s="70" t="e">
        <f aca="false">$AN$7*$J$3*$J$5*$O201</f>
        <v>#N/A</v>
      </c>
      <c r="AR201" s="70" t="e">
        <f aca="false">$AR$7*$J$2*$J$5*$N201</f>
        <v>#N/A</v>
      </c>
      <c r="AS201" s="70" t="e">
        <f aca="false">$AR$7*$J$3*$J$5*$O201</f>
        <v>#N/A</v>
      </c>
      <c r="AT201" s="70" t="e">
        <f aca="false">$AT$7*$J$2*$J$5*$N201</f>
        <v>#N/A</v>
      </c>
      <c r="AU201" s="70" t="e">
        <f aca="false">$AT$7*$J$3*$J$5*$O201</f>
        <v>#N/A</v>
      </c>
      <c r="AV201" s="131" t="e">
        <f aca="false">SUM(AF201:AG201,AL201:AM201,AP201:AQ201)</f>
        <v>#N/A</v>
      </c>
      <c r="AW201" s="158" t="e">
        <f aca="false">SUM(AF201:AM201,AP201:AU201)</f>
        <v>#N/A</v>
      </c>
      <c r="AX201" s="131" t="e">
        <f aca="false">SUM(AF201:AU201)</f>
        <v>#N/A</v>
      </c>
      <c r="AY201" s="70" t="e">
        <f aca="false">$AY$7*$J$2*$J$5*$S201</f>
        <v>#N/A</v>
      </c>
      <c r="AZ201" s="70" t="e">
        <f aca="false">$AY$7*$J$3*$J$5*$T201</f>
        <v>#N/A</v>
      </c>
      <c r="BA201" s="70" t="e">
        <f aca="false">$BA$7*$J$2*$J$5*$S201</f>
        <v>#N/A</v>
      </c>
      <c r="BB201" s="70" t="e">
        <f aca="false">$BA$7*$J$3*$J$5*$T201</f>
        <v>#N/A</v>
      </c>
      <c r="BC201" s="70" t="e">
        <f aca="false">$BC$7*$J$2*$J$5*$S201</f>
        <v>#N/A</v>
      </c>
      <c r="BD201" s="70" t="e">
        <f aca="false">$BC$7*$J$3*$J$5*$T201</f>
        <v>#N/A</v>
      </c>
      <c r="BE201" s="70" t="e">
        <f aca="false">$BE$7*$J$2*$J$5*$S201</f>
        <v>#N/A</v>
      </c>
      <c r="BF201" s="70" t="e">
        <f aca="false">$BE$7*$J$3*$J$5*$T201</f>
        <v>#N/A</v>
      </c>
      <c r="BG201" s="70" t="e">
        <f aca="false">$BG$7*$J$2*$J$5*$S201</f>
        <v>#N/A</v>
      </c>
      <c r="BH201" s="70" t="e">
        <f aca="false">$BG$7*$J$3*$J$5*$T201</f>
        <v>#N/A</v>
      </c>
      <c r="BI201" s="70" t="e">
        <f aca="false">$BI$7*$J$2*$J$5*$S201</f>
        <v>#N/A</v>
      </c>
      <c r="BJ201" s="70" t="e">
        <f aca="false">$BI$7*$J$3*$J$5*$T201</f>
        <v>#N/A</v>
      </c>
      <c r="BK201" s="70" t="e">
        <f aca="false">$BK$7*$J$2*$J$5*$S201</f>
        <v>#N/A</v>
      </c>
      <c r="BL201" s="70" t="e">
        <f aca="false">$BK$7*$J$3*$J$5*$T201</f>
        <v>#N/A</v>
      </c>
      <c r="BM201" s="70" t="e">
        <f aca="false">$BM$7*$J$2*$J$5*$S201</f>
        <v>#N/A</v>
      </c>
      <c r="BN201" s="70" t="e">
        <f aca="false">$BM$7*$J$3*$J$5*$T201</f>
        <v>#N/A</v>
      </c>
      <c r="BO201" s="70" t="e">
        <f aca="false">$BO$7*$J$2*$J$5*$S201</f>
        <v>#N/A</v>
      </c>
      <c r="BP201" s="70" t="e">
        <f aca="false">$BO$7*$J$3*$J$5*$T201</f>
        <v>#N/A</v>
      </c>
      <c r="BQ201" s="70" t="e">
        <f aca="false">$BQ$7*$J$2*$J$5*$S201</f>
        <v>#N/A</v>
      </c>
      <c r="BR201" s="70" t="e">
        <f aca="false">$BQ$7*$J$3*$J$5*$T201</f>
        <v>#N/A</v>
      </c>
      <c r="BS201" s="70" t="e">
        <f aca="false">$BS$7*$J$2*$J$5*$S201</f>
        <v>#N/A</v>
      </c>
      <c r="BT201" s="70" t="e">
        <f aca="false">$BS$7*$J$3*$J$5*$T201</f>
        <v>#N/A</v>
      </c>
      <c r="BU201" s="70" t="e">
        <f aca="false">$BU$7*$J$2*$J$5*$S201</f>
        <v>#N/A</v>
      </c>
      <c r="BV201" s="70" t="e">
        <f aca="false">$BU$7*$J$3*$J$5*$T201</f>
        <v>#N/A</v>
      </c>
      <c r="BW201" s="382" t="e">
        <f aca="false">SUM(AY201:BF201,BI201:BL201)</f>
        <v>#N/A</v>
      </c>
      <c r="BX201" s="383" t="e">
        <f aca="false">SUM(AY201:BF201,BI201:BL201,BS201:BV201)</f>
        <v>#N/A</v>
      </c>
      <c r="BY201" s="25" t="e">
        <f aca="false">SUM(AY201:BV201)</f>
        <v>#N/A</v>
      </c>
      <c r="BZ201" s="70" t="e">
        <f aca="false">$BZ$7*$J$2*$J$5*$N201</f>
        <v>#N/A</v>
      </c>
      <c r="CA201" s="70" t="e">
        <f aca="false">$BZ$7*$J$3*$J$5*$O201</f>
        <v>#N/A</v>
      </c>
      <c r="CB201" s="70" t="e">
        <f aca="false">$CB$7*$J$2*$J$5*$N201</f>
        <v>#N/A</v>
      </c>
      <c r="CC201" s="70" t="e">
        <f aca="false">$CB$7*$J$3*$J$5*$O201</f>
        <v>#N/A</v>
      </c>
      <c r="CD201" s="70" t="e">
        <f aca="false">$CD$7*$J$2*$J$5*$N201</f>
        <v>#N/A</v>
      </c>
      <c r="CE201" s="70" t="e">
        <f aca="false">$CD$7*$J$3*$J$5*$O201</f>
        <v>#N/A</v>
      </c>
      <c r="CF201" s="131" t="e">
        <f aca="false">SUM(BZ201:CA201)</f>
        <v>#N/A</v>
      </c>
      <c r="CG201" s="383" t="e">
        <f aca="false">SUM(BZ201:CC201)</f>
        <v>#N/A</v>
      </c>
      <c r="CH201" s="131" t="e">
        <f aca="false">SUM(BZ201:CE201)</f>
        <v>#N/A</v>
      </c>
      <c r="CI201" s="70" t="e">
        <f aca="false">$CI$7*$J$2*$J$5*$AB201</f>
        <v>#N/A</v>
      </c>
      <c r="CJ201" s="70" t="e">
        <f aca="false">$CI$7*$J$3*$J$5*$AC201</f>
        <v>#N/A</v>
      </c>
      <c r="CK201" s="70" t="e">
        <f aca="false">$CK$7*$J$2*$J$5*$AB201</f>
        <v>#N/A</v>
      </c>
      <c r="CL201" s="70" t="e">
        <f aca="false">$CK$7*$J$3*$J$5*$AC201</f>
        <v>#N/A</v>
      </c>
      <c r="CM201" s="70" t="e">
        <f aca="false">$CM$7*$J$2*$J$5*$AB201</f>
        <v>#N/A</v>
      </c>
      <c r="CN201" s="70" t="e">
        <f aca="false">$CM$7*$J$3*$J$5*$AC201</f>
        <v>#N/A</v>
      </c>
      <c r="CO201" s="70" t="e">
        <f aca="false">$CO$7*$J$2*$J$5*$AB201</f>
        <v>#N/A</v>
      </c>
      <c r="CP201" s="70" t="e">
        <f aca="false">$CO$7*$J$3*$J$5*$AC201</f>
        <v>#N/A</v>
      </c>
      <c r="CQ201" s="70" t="e">
        <f aca="false">$CQ$7*$J$2*$J$5*$AB201</f>
        <v>#N/A</v>
      </c>
      <c r="CR201" s="70" t="e">
        <f aca="false">$CQ$7*$J$3*$J$5*$AC201</f>
        <v>#N/A</v>
      </c>
      <c r="CS201" s="70" t="e">
        <f aca="false">$CS$7*$J$2*$J$5*$AB201</f>
        <v>#N/A</v>
      </c>
      <c r="CT201" s="70" t="e">
        <f aca="false">$CS$7*$J$3*$J$5*$AC201</f>
        <v>#N/A</v>
      </c>
      <c r="CU201" s="70" t="e">
        <f aca="false">$CU$7*$J$2*$J$5*$AB201</f>
        <v>#N/A</v>
      </c>
      <c r="CV201" s="70" t="e">
        <f aca="false">$CU$7*$J$3*$J$5*$AC201</f>
        <v>#N/A</v>
      </c>
      <c r="CW201" s="70" t="e">
        <f aca="false">$CW$7*$J$2*$J$5*$AB201</f>
        <v>#N/A</v>
      </c>
      <c r="CX201" s="70" t="e">
        <f aca="false">$CW$7*$J$3*$J$5*$AC201</f>
        <v>#N/A</v>
      </c>
      <c r="CY201" s="70" t="e">
        <f aca="false">$CY$7*$J$2*$J$5*$AB201</f>
        <v>#N/A</v>
      </c>
      <c r="CZ201" s="70" t="e">
        <f aca="false">$CY$7*$J$3*$J$5*$AC201</f>
        <v>#N/A</v>
      </c>
      <c r="DA201" s="70" t="e">
        <f aca="false">$DA$7*$J$2*$J$5*$AB201</f>
        <v>#N/A</v>
      </c>
      <c r="DB201" s="70" t="e">
        <f aca="false">$DA$7*$J$3*$J$5*$AC201</f>
        <v>#N/A</v>
      </c>
      <c r="DC201" s="70"/>
      <c r="DD201" s="70"/>
      <c r="DE201" s="70" t="e">
        <f aca="false">$DF$7*$J$2*$J$5*$AB201</f>
        <v>#N/A</v>
      </c>
      <c r="DF201" s="70" t="e">
        <f aca="false">$DF$7*$J$3*$J$5*$AC201</f>
        <v>#N/A</v>
      </c>
      <c r="DG201" s="70" t="e">
        <f aca="false">$DG$7*$J$2*$J$5*$AB201</f>
        <v>#N/A</v>
      </c>
      <c r="DH201" s="70" t="e">
        <f aca="false">$DG$7*$J$3*$J$5*$AC201</f>
        <v>#N/A</v>
      </c>
      <c r="DI201" s="70" t="e">
        <f aca="false">$DI$7*$J$2*$J$5*$AB201</f>
        <v>#N/A</v>
      </c>
      <c r="DJ201" s="70" t="e">
        <f aca="false">$DI$7*$J$3*$J$5*$AC201</f>
        <v>#N/A</v>
      </c>
      <c r="DK201" s="70" t="e">
        <f aca="false">$DK$7*$J$2*$J$5*$AB201</f>
        <v>#N/A</v>
      </c>
      <c r="DL201" s="70" t="e">
        <f aca="false">$DK$7*$J$3*$J$5*$AC201</f>
        <v>#N/A</v>
      </c>
      <c r="DM201" s="70" t="e">
        <f aca="false">$DM$7*$J$2*$J$5*$AB201</f>
        <v>#N/A</v>
      </c>
      <c r="DN201" s="70" t="e">
        <f aca="false">$DM$7*$J$3*$J$5*$AC201</f>
        <v>#N/A</v>
      </c>
      <c r="DO201" s="70" t="e">
        <f aca="false">$DO$7*$J$2*$J$5*$AB201</f>
        <v>#N/A</v>
      </c>
      <c r="DP201" s="70" t="e">
        <f aca="false">$DO$7*$J$3*$J$5*$AC201</f>
        <v>#N/A</v>
      </c>
      <c r="DQ201" s="70" t="e">
        <f aca="false">$DQ$7*$J$2*$J$5*$AB201</f>
        <v>#N/A</v>
      </c>
      <c r="DR201" s="70" t="e">
        <f aca="false">$DQ$7*$J$3*$J$5*$AC201</f>
        <v>#N/A</v>
      </c>
      <c r="DS201" s="131" t="e">
        <f aca="false">SUM(CI201:CR201,CW201:CX201,DG201:DH201)</f>
        <v>#N/A</v>
      </c>
      <c r="DT201" s="25" t="e">
        <f aca="false">SUM(CI201:CZ201,DC201:DL201)</f>
        <v>#N/A</v>
      </c>
      <c r="DU201" s="131" t="e">
        <f aca="false">SUM(CI201:DR201)</f>
        <v>#N/A</v>
      </c>
      <c r="DZ201" s="70" t="e">
        <f aca="false">$DZ$7*$J$2*$J$5*$AB201</f>
        <v>#N/A</v>
      </c>
      <c r="EA201" s="70" t="e">
        <f aca="false">$DZ$7*$J$3*$J$5*$AC201</f>
        <v>#N/A</v>
      </c>
      <c r="EB201" s="70" t="e">
        <f aca="false">$EB$7*$J$2*$J$5*$AB201</f>
        <v>#N/A</v>
      </c>
      <c r="EC201" s="70" t="e">
        <f aca="false">$EB$7*$J$3*$J$5*$AC201</f>
        <v>#N/A</v>
      </c>
      <c r="ED201" s="70" t="e">
        <f aca="false">$ED$7*$J$2*$J$5*$AB201</f>
        <v>#N/A</v>
      </c>
      <c r="EE201" s="70" t="e">
        <f aca="false">$ED$7*$J$3*$J$5*$AC201</f>
        <v>#N/A</v>
      </c>
      <c r="EF201" s="70" t="e">
        <f aca="false">$EF$7*$J$2*$J$5*$AB201</f>
        <v>#N/A</v>
      </c>
      <c r="EG201" s="70" t="e">
        <f aca="false">$EF$7*$J$3*$J$5*$AC201</f>
        <v>#N/A</v>
      </c>
      <c r="EH201" s="70" t="e">
        <f aca="false">$EH$7*$J$2*$J$5*$AB201</f>
        <v>#N/A</v>
      </c>
      <c r="EI201" s="70" t="e">
        <f aca="false">$EH$7*$J$3*$J$5*$AC201</f>
        <v>#N/A</v>
      </c>
      <c r="EJ201" s="70" t="e">
        <f aca="false">$EJ$7*$J$2*$J$5*$AB201</f>
        <v>#N/A</v>
      </c>
      <c r="EK201" s="70" t="e">
        <f aca="false">$EJ$7*$J$3*$J$5*$AC201</f>
        <v>#N/A</v>
      </c>
      <c r="EL201" s="70" t="e">
        <f aca="false">$EL$7*$J$2*$J$5*$AB201</f>
        <v>#N/A</v>
      </c>
      <c r="EM201" s="70" t="e">
        <f aca="false">$EL$7*$J$3*$J$5*$AC201</f>
        <v>#N/A</v>
      </c>
      <c r="EN201" s="131" t="e">
        <f aca="false">SUM(EB201:EC201)</f>
        <v>#N/A</v>
      </c>
      <c r="EO201" s="25" t="e">
        <f aca="false">SUM(EB201:EE201,EJ201:EM201)</f>
        <v>#N/A</v>
      </c>
      <c r="EP201" s="25" t="e">
        <f aca="false">SUM(DZ201:EM201)</f>
        <v>#N/A</v>
      </c>
    </row>
    <row r="202" customFormat="false" ht="11.25" hidden="false" customHeight="false" outlineLevel="0" collapsed="false">
      <c r="A202" s="51" t="e">
        <f aca="false">VLOOKUP($D202,Curves!$A$2:$I$1700,9)</f>
        <v>#N/A</v>
      </c>
      <c r="B202" s="83" t="e">
        <f aca="false">(1+($A202/2))^(-2*($D202-$A$1)/365.25)</f>
        <v>#N/A</v>
      </c>
      <c r="C202" s="83" t="n">
        <f aca="false">D203-D202</f>
        <v>31</v>
      </c>
      <c r="D202" s="374" t="n">
        <v>42795</v>
      </c>
      <c r="E202" s="375" t="e">
        <f aca="false">VLOOKUP($D202,Curves!$A$2:$H$1700,2)*$B202</f>
        <v>#N/A</v>
      </c>
      <c r="F202" s="51" t="e">
        <f aca="false">VLOOKUP($D202,Curves!$A$2:$H$1700,3)*$B202</f>
        <v>#N/A</v>
      </c>
      <c r="G202" s="51" t="e">
        <f aca="false">VLOOKUP($D202,Curves!$A$2:$H$1700,7)*$B202</f>
        <v>#N/A</v>
      </c>
      <c r="H202" s="51" t="e">
        <f aca="false">VLOOKUP($D202,Curves!$A$2:$H$1700,5)*$B202</f>
        <v>#N/A</v>
      </c>
      <c r="I202" s="51" t="e">
        <f aca="false">VLOOKUP($D202,Curves!$A$2:$H$1700,4)*$B202</f>
        <v>#N/A</v>
      </c>
      <c r="J202" s="376" t="e">
        <f aca="false">VLOOKUP($D202,Curves!$A$2:$H$1700,8)*$B202</f>
        <v>#N/A</v>
      </c>
      <c r="K202" s="51" t="e">
        <f aca="false">($E202+$I202)*$J$5+$J$4</f>
        <v>#N/A</v>
      </c>
      <c r="L202" s="377" t="e">
        <f aca="false">VLOOKUP($D202,Curves!$N$2:$T$2600,2)*$B202</f>
        <v>#N/A</v>
      </c>
      <c r="M202" s="241" t="e">
        <f aca="false">VLOOKUP($D202,Curves!$N$2:$T$2600,3)*$B202</f>
        <v>#N/A</v>
      </c>
      <c r="N202" s="378" t="e">
        <f aca="false">IF($K202&lt;$L202,1,0)</f>
        <v>#N/A</v>
      </c>
      <c r="O202" s="379" t="e">
        <f aca="false">IF($K202&lt;$M202,1,0)</f>
        <v>#N/A</v>
      </c>
      <c r="P202" s="375" t="e">
        <f aca="false">($E202+J202)*$J$5+$J$4</f>
        <v>#N/A</v>
      </c>
      <c r="Q202" s="377" t="e">
        <f aca="false">VLOOKUP($D202,Curves!$N$2:$T$2600,4)*$B202</f>
        <v>#N/A</v>
      </c>
      <c r="R202" s="241" t="e">
        <f aca="false">VLOOKUP($D202,Curves!$N$2:$T$2600,5)*$B202</f>
        <v>#N/A</v>
      </c>
      <c r="S202" s="378" t="e">
        <f aca="false">IF($P202&lt;$Q202,1,0)</f>
        <v>#N/A</v>
      </c>
      <c r="T202" s="379" t="e">
        <f aca="false">IF($P202&lt;$R202,1,0)</f>
        <v>#N/A</v>
      </c>
      <c r="U202" s="380" t="e">
        <f aca="false">($E202+G202)*$J$5+$J$4</f>
        <v>#N/A</v>
      </c>
      <c r="V202" s="380" t="e">
        <f aca="false">($E202+H202)*$J$5+$J$4</f>
        <v>#N/A</v>
      </c>
      <c r="W202" s="380" t="e">
        <f aca="false">($E202+I202)*$J$5+$J$4</f>
        <v>#N/A</v>
      </c>
      <c r="X202" s="269" t="e">
        <f aca="false">VLOOKUP($D202,[5]CurveFetch!$D$8:$S$13000,16,0)*$B202</f>
        <v>#N/A</v>
      </c>
      <c r="Y202" s="241" t="e">
        <f aca="false">VLOOKUP($D202,Curves!$N$2:$T$2600,7)*$B202</f>
        <v>#N/A</v>
      </c>
      <c r="Z202" s="381" t="e">
        <f aca="false">IF($U202&lt;$X202,1,0)</f>
        <v>#N/A</v>
      </c>
      <c r="AA202" s="378" t="e">
        <f aca="false">IF($U202&lt;$Y202,1,0)</f>
        <v>#N/A</v>
      </c>
      <c r="AB202" s="378" t="e">
        <f aca="false">IF($V202&lt;$X202,1,0)</f>
        <v>#N/A</v>
      </c>
      <c r="AC202" s="378" t="e">
        <f aca="false">IF($V202&lt;$X202,1,0)</f>
        <v>#N/A</v>
      </c>
      <c r="AD202" s="378" t="e">
        <f aca="false">IF($W202&lt;$X202,1,0)</f>
        <v>#N/A</v>
      </c>
      <c r="AE202" s="379" t="e">
        <f aca="false">IF($W202&lt;$Y202,1,0)</f>
        <v>#N/A</v>
      </c>
      <c r="AF202" s="70" t="e">
        <f aca="false">$AF$7*$J$2*$J$5*$N202</f>
        <v>#N/A</v>
      </c>
      <c r="AG202" s="70" t="e">
        <f aca="false">$AF$7*$J$2*$J$5*$O202</f>
        <v>#N/A</v>
      </c>
      <c r="AH202" s="70" t="e">
        <f aca="false">$AH$7*$J$2*$J$5*$N202</f>
        <v>#N/A</v>
      </c>
      <c r="AI202" s="70" t="e">
        <f aca="false">$AH$7*$J$2*$J$5*$O202</f>
        <v>#N/A</v>
      </c>
      <c r="AJ202" s="70" t="e">
        <f aca="false">$AJ$7*$J$2*$J$5*$N202</f>
        <v>#N/A</v>
      </c>
      <c r="AK202" s="70" t="e">
        <f aca="false">$AJ$7*$J$2*$J$5*$O202</f>
        <v>#N/A</v>
      </c>
      <c r="AL202" s="70" t="e">
        <f aca="false">$AL$7*$J$2*$J$5*$N202</f>
        <v>#N/A</v>
      </c>
      <c r="AM202" s="70" t="e">
        <f aca="false">$AL$7*$J$3*$J$5*$O202</f>
        <v>#N/A</v>
      </c>
      <c r="AN202" s="70" t="e">
        <f aca="false">$AN$7*$J$2*$J$5*$N202</f>
        <v>#N/A</v>
      </c>
      <c r="AO202" s="70" t="e">
        <f aca="false">$AN$7*$J$3*$J$5*$O202</f>
        <v>#N/A</v>
      </c>
      <c r="AP202" s="70" t="e">
        <f aca="false">$AP$7*$J$2*$J$5*$N202</f>
        <v>#N/A</v>
      </c>
      <c r="AQ202" s="70" t="e">
        <f aca="false">$AN$7*$J$3*$J$5*$O202</f>
        <v>#N/A</v>
      </c>
      <c r="AR202" s="70" t="e">
        <f aca="false">$AR$7*$J$2*$J$5*$N202</f>
        <v>#N/A</v>
      </c>
      <c r="AS202" s="70" t="e">
        <f aca="false">$AR$7*$J$3*$J$5*$O202</f>
        <v>#N/A</v>
      </c>
      <c r="AT202" s="70" t="e">
        <f aca="false">$AT$7*$J$2*$J$5*$N202</f>
        <v>#N/A</v>
      </c>
      <c r="AU202" s="70" t="e">
        <f aca="false">$AT$7*$J$3*$J$5*$O202</f>
        <v>#N/A</v>
      </c>
      <c r="AV202" s="131" t="e">
        <f aca="false">SUM(AF202:AG202,AL202:AM202,AP202:AQ202)</f>
        <v>#N/A</v>
      </c>
      <c r="AW202" s="158" t="e">
        <f aca="false">SUM(AF202:AM202,AP202:AU202)</f>
        <v>#N/A</v>
      </c>
      <c r="AX202" s="131" t="e">
        <f aca="false">SUM(AF202:AU202)</f>
        <v>#N/A</v>
      </c>
      <c r="AY202" s="70" t="e">
        <f aca="false">$AY$7*$J$2*$J$5*$S202</f>
        <v>#N/A</v>
      </c>
      <c r="AZ202" s="70" t="e">
        <f aca="false">$AY$7*$J$3*$J$5*$T202</f>
        <v>#N/A</v>
      </c>
      <c r="BA202" s="70" t="e">
        <f aca="false">$BA$7*$J$2*$J$5*$S202</f>
        <v>#N/A</v>
      </c>
      <c r="BB202" s="70" t="e">
        <f aca="false">$BA$7*$J$3*$J$5*$T202</f>
        <v>#N/A</v>
      </c>
      <c r="BC202" s="70" t="e">
        <f aca="false">$BC$7*$J$2*$J$5*$S202</f>
        <v>#N/A</v>
      </c>
      <c r="BD202" s="70" t="e">
        <f aca="false">$BC$7*$J$3*$J$5*$T202</f>
        <v>#N/A</v>
      </c>
      <c r="BE202" s="70" t="e">
        <f aca="false">$BE$7*$J$2*$J$5*$S202</f>
        <v>#N/A</v>
      </c>
      <c r="BF202" s="70" t="e">
        <f aca="false">$BE$7*$J$3*$J$5*$T202</f>
        <v>#N/A</v>
      </c>
      <c r="BG202" s="70" t="e">
        <f aca="false">$BG$7*$J$2*$J$5*$S202</f>
        <v>#N/A</v>
      </c>
      <c r="BH202" s="70" t="e">
        <f aca="false">$BG$7*$J$3*$J$5*$T202</f>
        <v>#N/A</v>
      </c>
      <c r="BI202" s="70" t="e">
        <f aca="false">$BI$7*$J$2*$J$5*$S202</f>
        <v>#N/A</v>
      </c>
      <c r="BJ202" s="70" t="e">
        <f aca="false">$BI$7*$J$3*$J$5*$T202</f>
        <v>#N/A</v>
      </c>
      <c r="BK202" s="70" t="e">
        <f aca="false">$BK$7*$J$2*$J$5*$S202</f>
        <v>#N/A</v>
      </c>
      <c r="BL202" s="70" t="e">
        <f aca="false">$BK$7*$J$3*$J$5*$T202</f>
        <v>#N/A</v>
      </c>
      <c r="BM202" s="70" t="e">
        <f aca="false">$BM$7*$J$2*$J$5*$S202</f>
        <v>#N/A</v>
      </c>
      <c r="BN202" s="70" t="e">
        <f aca="false">$BM$7*$J$3*$J$5*$T202</f>
        <v>#N/A</v>
      </c>
      <c r="BO202" s="70" t="e">
        <f aca="false">$BO$7*$J$2*$J$5*$S202</f>
        <v>#N/A</v>
      </c>
      <c r="BP202" s="70" t="e">
        <f aca="false">$BO$7*$J$3*$J$5*$T202</f>
        <v>#N/A</v>
      </c>
      <c r="BQ202" s="70" t="e">
        <f aca="false">$BQ$7*$J$2*$J$5*$S202</f>
        <v>#N/A</v>
      </c>
      <c r="BR202" s="70" t="e">
        <f aca="false">$BQ$7*$J$3*$J$5*$T202</f>
        <v>#N/A</v>
      </c>
      <c r="BS202" s="70" t="e">
        <f aca="false">$BS$7*$J$2*$J$5*$S202</f>
        <v>#N/A</v>
      </c>
      <c r="BT202" s="70" t="e">
        <f aca="false">$BS$7*$J$3*$J$5*$T202</f>
        <v>#N/A</v>
      </c>
      <c r="BU202" s="70" t="e">
        <f aca="false">$BU$7*$J$2*$J$5*$S202</f>
        <v>#N/A</v>
      </c>
      <c r="BV202" s="70" t="e">
        <f aca="false">$BU$7*$J$3*$J$5*$T202</f>
        <v>#N/A</v>
      </c>
      <c r="BW202" s="382" t="e">
        <f aca="false">SUM(AY202:BF202,BI202:BL202)</f>
        <v>#N/A</v>
      </c>
      <c r="BX202" s="383" t="e">
        <f aca="false">SUM(AY202:BF202,BI202:BL202,BS202:BV202)</f>
        <v>#N/A</v>
      </c>
      <c r="BY202" s="25" t="e">
        <f aca="false">SUM(AY202:BV202)</f>
        <v>#N/A</v>
      </c>
      <c r="BZ202" s="70" t="e">
        <f aca="false">$BZ$7*$J$2*$J$5*$N202</f>
        <v>#N/A</v>
      </c>
      <c r="CA202" s="70" t="e">
        <f aca="false">$BZ$7*$J$3*$J$5*$O202</f>
        <v>#N/A</v>
      </c>
      <c r="CB202" s="70" t="e">
        <f aca="false">$CB$7*$J$2*$J$5*$N202</f>
        <v>#N/A</v>
      </c>
      <c r="CC202" s="70" t="e">
        <f aca="false">$CB$7*$J$3*$J$5*$O202</f>
        <v>#N/A</v>
      </c>
      <c r="CD202" s="70" t="e">
        <f aca="false">$CD$7*$J$2*$J$5*$N202</f>
        <v>#N/A</v>
      </c>
      <c r="CE202" s="70" t="e">
        <f aca="false">$CD$7*$J$3*$J$5*$O202</f>
        <v>#N/A</v>
      </c>
      <c r="CF202" s="131" t="e">
        <f aca="false">SUM(BZ202:CA202)</f>
        <v>#N/A</v>
      </c>
      <c r="CG202" s="383" t="e">
        <f aca="false">SUM(BZ202:CC202)</f>
        <v>#N/A</v>
      </c>
      <c r="CH202" s="131" t="e">
        <f aca="false">SUM(BZ202:CE202)</f>
        <v>#N/A</v>
      </c>
      <c r="CI202" s="70" t="e">
        <f aca="false">$CI$7*$J$2*$J$5*$AB202</f>
        <v>#N/A</v>
      </c>
      <c r="CJ202" s="70" t="e">
        <f aca="false">$CI$7*$J$3*$J$5*$AC202</f>
        <v>#N/A</v>
      </c>
      <c r="CK202" s="70" t="e">
        <f aca="false">$CK$7*$J$2*$J$5*$AB202</f>
        <v>#N/A</v>
      </c>
      <c r="CL202" s="70" t="e">
        <f aca="false">$CK$7*$J$3*$J$5*$AC202</f>
        <v>#N/A</v>
      </c>
      <c r="CM202" s="70" t="e">
        <f aca="false">$CM$7*$J$2*$J$5*$AB202</f>
        <v>#N/A</v>
      </c>
      <c r="CN202" s="70" t="e">
        <f aca="false">$CM$7*$J$3*$J$5*$AC202</f>
        <v>#N/A</v>
      </c>
      <c r="CO202" s="70" t="e">
        <f aca="false">$CO$7*$J$2*$J$5*$AB202</f>
        <v>#N/A</v>
      </c>
      <c r="CP202" s="70" t="e">
        <f aca="false">$CO$7*$J$3*$J$5*$AC202</f>
        <v>#N/A</v>
      </c>
      <c r="CQ202" s="70" t="e">
        <f aca="false">$CQ$7*$J$2*$J$5*$AB202</f>
        <v>#N/A</v>
      </c>
      <c r="CR202" s="70" t="e">
        <f aca="false">$CQ$7*$J$3*$J$5*$AC202</f>
        <v>#N/A</v>
      </c>
      <c r="CS202" s="70" t="e">
        <f aca="false">$CS$7*$J$2*$J$5*$AB202</f>
        <v>#N/A</v>
      </c>
      <c r="CT202" s="70" t="e">
        <f aca="false">$CS$7*$J$3*$J$5*$AC202</f>
        <v>#N/A</v>
      </c>
      <c r="CU202" s="70" t="e">
        <f aca="false">$CU$7*$J$2*$J$5*$AB202</f>
        <v>#N/A</v>
      </c>
      <c r="CV202" s="70" t="e">
        <f aca="false">$CU$7*$J$3*$J$5*$AC202</f>
        <v>#N/A</v>
      </c>
      <c r="CW202" s="70" t="e">
        <f aca="false">$CW$7*$J$2*$J$5*$AB202</f>
        <v>#N/A</v>
      </c>
      <c r="CX202" s="70" t="e">
        <f aca="false">$CW$7*$J$3*$J$5*$AC202</f>
        <v>#N/A</v>
      </c>
      <c r="CY202" s="70" t="e">
        <f aca="false">$CY$7*$J$2*$J$5*$AB202</f>
        <v>#N/A</v>
      </c>
      <c r="CZ202" s="70" t="e">
        <f aca="false">$CY$7*$J$3*$J$5*$AC202</f>
        <v>#N/A</v>
      </c>
      <c r="DA202" s="70" t="e">
        <f aca="false">$DA$7*$J$2*$J$5*$AB202</f>
        <v>#N/A</v>
      </c>
      <c r="DB202" s="70" t="e">
        <f aca="false">$DA$7*$J$3*$J$5*$AC202</f>
        <v>#N/A</v>
      </c>
      <c r="DC202" s="70"/>
      <c r="DD202" s="70"/>
      <c r="DE202" s="70" t="e">
        <f aca="false">$DF$7*$J$2*$J$5*$AB202</f>
        <v>#N/A</v>
      </c>
      <c r="DF202" s="70" t="e">
        <f aca="false">$DF$7*$J$3*$J$5*$AC202</f>
        <v>#N/A</v>
      </c>
      <c r="DG202" s="70" t="e">
        <f aca="false">$DG$7*$J$2*$J$5*$AB202</f>
        <v>#N/A</v>
      </c>
      <c r="DH202" s="70" t="e">
        <f aca="false">$DG$7*$J$3*$J$5*$AC202</f>
        <v>#N/A</v>
      </c>
      <c r="DI202" s="70" t="e">
        <f aca="false">$DI$7*$J$2*$J$5*$AB202</f>
        <v>#N/A</v>
      </c>
      <c r="DJ202" s="70" t="e">
        <f aca="false">$DI$7*$J$3*$J$5*$AC202</f>
        <v>#N/A</v>
      </c>
      <c r="DK202" s="70" t="e">
        <f aca="false">$DK$7*$J$2*$J$5*$AB202</f>
        <v>#N/A</v>
      </c>
      <c r="DL202" s="70" t="e">
        <f aca="false">$DK$7*$J$3*$J$5*$AC202</f>
        <v>#N/A</v>
      </c>
      <c r="DM202" s="70" t="e">
        <f aca="false">$DM$7*$J$2*$J$5*$AB202</f>
        <v>#N/A</v>
      </c>
      <c r="DN202" s="70" t="e">
        <f aca="false">$DM$7*$J$3*$J$5*$AC202</f>
        <v>#N/A</v>
      </c>
      <c r="DO202" s="70" t="e">
        <f aca="false">$DO$7*$J$2*$J$5*$AB202</f>
        <v>#N/A</v>
      </c>
      <c r="DP202" s="70" t="e">
        <f aca="false">$DO$7*$J$3*$J$5*$AC202</f>
        <v>#N/A</v>
      </c>
      <c r="DQ202" s="70" t="e">
        <f aca="false">$DQ$7*$J$2*$J$5*$AB202</f>
        <v>#N/A</v>
      </c>
      <c r="DR202" s="70" t="e">
        <f aca="false">$DQ$7*$J$3*$J$5*$AC202</f>
        <v>#N/A</v>
      </c>
      <c r="DS202" s="131" t="e">
        <f aca="false">SUM(CI202:CR202,CW202:CX202,DG202:DH202)</f>
        <v>#N/A</v>
      </c>
      <c r="DT202" s="25" t="e">
        <f aca="false">SUM(CI202:CZ202,DC202:DL202)</f>
        <v>#N/A</v>
      </c>
      <c r="DU202" s="131" t="e">
        <f aca="false">SUM(CI202:DR202)</f>
        <v>#N/A</v>
      </c>
      <c r="DZ202" s="70" t="e">
        <f aca="false">$DZ$7*$J$2*$J$5*$AB202</f>
        <v>#N/A</v>
      </c>
      <c r="EA202" s="70" t="e">
        <f aca="false">$DZ$7*$J$3*$J$5*$AC202</f>
        <v>#N/A</v>
      </c>
      <c r="EB202" s="70" t="e">
        <f aca="false">$EB$7*$J$2*$J$5*$AB202</f>
        <v>#N/A</v>
      </c>
      <c r="EC202" s="70" t="e">
        <f aca="false">$EB$7*$J$3*$J$5*$AC202</f>
        <v>#N/A</v>
      </c>
      <c r="ED202" s="70" t="e">
        <f aca="false">$ED$7*$J$2*$J$5*$AB202</f>
        <v>#N/A</v>
      </c>
      <c r="EE202" s="70" t="e">
        <f aca="false">$ED$7*$J$3*$J$5*$AC202</f>
        <v>#N/A</v>
      </c>
      <c r="EF202" s="70" t="e">
        <f aca="false">$EF$7*$J$2*$J$5*$AB202</f>
        <v>#N/A</v>
      </c>
      <c r="EG202" s="70" t="e">
        <f aca="false">$EF$7*$J$3*$J$5*$AC202</f>
        <v>#N/A</v>
      </c>
      <c r="EH202" s="70" t="e">
        <f aca="false">$EH$7*$J$2*$J$5*$AB202</f>
        <v>#N/A</v>
      </c>
      <c r="EI202" s="70" t="e">
        <f aca="false">$EH$7*$J$3*$J$5*$AC202</f>
        <v>#N/A</v>
      </c>
      <c r="EJ202" s="70" t="e">
        <f aca="false">$EJ$7*$J$2*$J$5*$AB202</f>
        <v>#N/A</v>
      </c>
      <c r="EK202" s="70" t="e">
        <f aca="false">$EJ$7*$J$3*$J$5*$AC202</f>
        <v>#N/A</v>
      </c>
      <c r="EL202" s="70" t="e">
        <f aca="false">$EL$7*$J$2*$J$5*$AB202</f>
        <v>#N/A</v>
      </c>
      <c r="EM202" s="70" t="e">
        <f aca="false">$EL$7*$J$3*$J$5*$AC202</f>
        <v>#N/A</v>
      </c>
      <c r="EN202" s="131" t="e">
        <f aca="false">SUM(EB202:EC202)</f>
        <v>#N/A</v>
      </c>
      <c r="EO202" s="25" t="e">
        <f aca="false">SUM(EB202:EE202,EJ202:EM202)</f>
        <v>#N/A</v>
      </c>
      <c r="EP202" s="25" t="e">
        <f aca="false">SUM(DZ202:EM202)</f>
        <v>#N/A</v>
      </c>
    </row>
    <row r="203" customFormat="false" ht="11.25" hidden="false" customHeight="false" outlineLevel="0" collapsed="false">
      <c r="A203" s="51" t="e">
        <f aca="false">VLOOKUP($D203,Curves!$A$2:$I$1700,9)</f>
        <v>#N/A</v>
      </c>
      <c r="B203" s="83" t="e">
        <f aca="false">(1+($A203/2))^(-2*($D203-$A$1)/365.25)</f>
        <v>#N/A</v>
      </c>
      <c r="C203" s="83" t="n">
        <f aca="false">D204-D203</f>
        <v>30</v>
      </c>
      <c r="D203" s="374" t="n">
        <v>42826</v>
      </c>
      <c r="E203" s="375" t="e">
        <f aca="false">VLOOKUP($D203,Curves!$A$2:$H$1700,2)*$B203</f>
        <v>#N/A</v>
      </c>
      <c r="F203" s="51" t="e">
        <f aca="false">VLOOKUP($D203,Curves!$A$2:$H$1700,3)*$B203</f>
        <v>#N/A</v>
      </c>
      <c r="G203" s="51" t="e">
        <f aca="false">VLOOKUP($D203,Curves!$A$2:$H$1700,7)*$B203</f>
        <v>#N/A</v>
      </c>
      <c r="H203" s="51" t="e">
        <f aca="false">VLOOKUP($D203,Curves!$A$2:$H$1700,5)*$B203</f>
        <v>#N/A</v>
      </c>
      <c r="I203" s="51" t="e">
        <f aca="false">VLOOKUP($D203,Curves!$A$2:$H$1700,4)*$B203</f>
        <v>#N/A</v>
      </c>
      <c r="J203" s="376" t="e">
        <f aca="false">VLOOKUP($D203,Curves!$A$2:$H$1700,8)*$B203</f>
        <v>#N/A</v>
      </c>
      <c r="K203" s="51" t="e">
        <f aca="false">($E203+$I203)*$J$5+$J$4</f>
        <v>#N/A</v>
      </c>
      <c r="L203" s="377" t="e">
        <f aca="false">VLOOKUP($D203,Curves!$N$2:$T$2600,2)*$B203</f>
        <v>#N/A</v>
      </c>
      <c r="M203" s="241" t="e">
        <f aca="false">VLOOKUP($D203,Curves!$N$2:$T$2600,3)*$B203</f>
        <v>#N/A</v>
      </c>
      <c r="N203" s="378" t="e">
        <f aca="false">IF($K203&lt;$L203,1,0)</f>
        <v>#N/A</v>
      </c>
      <c r="O203" s="379" t="e">
        <f aca="false">IF($K203&lt;$M203,1,0)</f>
        <v>#N/A</v>
      </c>
      <c r="P203" s="375" t="e">
        <f aca="false">($E203+J203)*$J$5+$J$4</f>
        <v>#N/A</v>
      </c>
      <c r="Q203" s="377" t="e">
        <f aca="false">VLOOKUP($D203,Curves!$N$2:$T$2600,4)*$B203</f>
        <v>#N/A</v>
      </c>
      <c r="R203" s="241" t="e">
        <f aca="false">VLOOKUP($D203,Curves!$N$2:$T$2600,5)*$B203</f>
        <v>#N/A</v>
      </c>
      <c r="S203" s="378" t="e">
        <f aca="false">IF($P203&lt;$Q203,1,0)</f>
        <v>#N/A</v>
      </c>
      <c r="T203" s="379" t="e">
        <f aca="false">IF($P203&lt;$R203,1,0)</f>
        <v>#N/A</v>
      </c>
      <c r="U203" s="380" t="e">
        <f aca="false">($E203+G203)*$J$5+$J$4</f>
        <v>#N/A</v>
      </c>
      <c r="V203" s="380" t="e">
        <f aca="false">($E203+H203)*$J$5+$J$4</f>
        <v>#N/A</v>
      </c>
      <c r="W203" s="380" t="e">
        <f aca="false">($E203+I203)*$J$5+$J$4</f>
        <v>#N/A</v>
      </c>
      <c r="X203" s="269" t="e">
        <f aca="false">VLOOKUP($D203,[5]CurveFetch!$D$8:$S$13000,16,0)*$B203</f>
        <v>#N/A</v>
      </c>
      <c r="Y203" s="241" t="e">
        <f aca="false">VLOOKUP($D203,Curves!$N$2:$T$2600,7)*$B203</f>
        <v>#N/A</v>
      </c>
      <c r="Z203" s="381" t="e">
        <f aca="false">IF($U203&lt;$X203,1,0)</f>
        <v>#N/A</v>
      </c>
      <c r="AA203" s="378" t="e">
        <f aca="false">IF($U203&lt;$Y203,1,0)</f>
        <v>#N/A</v>
      </c>
      <c r="AB203" s="378" t="e">
        <f aca="false">IF($V203&lt;$X203,1,0)</f>
        <v>#N/A</v>
      </c>
      <c r="AC203" s="378" t="e">
        <f aca="false">IF($V203&lt;$X203,1,0)</f>
        <v>#N/A</v>
      </c>
      <c r="AD203" s="378" t="e">
        <f aca="false">IF($W203&lt;$X203,1,0)</f>
        <v>#N/A</v>
      </c>
      <c r="AE203" s="379" t="e">
        <f aca="false">IF($W203&lt;$Y203,1,0)</f>
        <v>#N/A</v>
      </c>
      <c r="AF203" s="70" t="e">
        <f aca="false">$AF$7*$J$2*$J$5*$N203</f>
        <v>#N/A</v>
      </c>
      <c r="AG203" s="70" t="e">
        <f aca="false">$AF$7*$J$2*$J$5*$O203</f>
        <v>#N/A</v>
      </c>
      <c r="AH203" s="70" t="e">
        <f aca="false">$AH$7*$J$2*$J$5*$N203</f>
        <v>#N/A</v>
      </c>
      <c r="AI203" s="70" t="e">
        <f aca="false">$AH$7*$J$2*$J$5*$O203</f>
        <v>#N/A</v>
      </c>
      <c r="AJ203" s="70" t="e">
        <f aca="false">$AJ$7*$J$2*$J$5*$N203</f>
        <v>#N/A</v>
      </c>
      <c r="AK203" s="70" t="e">
        <f aca="false">$AJ$7*$J$2*$J$5*$O203</f>
        <v>#N/A</v>
      </c>
      <c r="AL203" s="70" t="e">
        <f aca="false">$AL$7*$J$2*$J$5*$N203</f>
        <v>#N/A</v>
      </c>
      <c r="AM203" s="70" t="e">
        <f aca="false">$AL$7*$J$3*$J$5*$O203</f>
        <v>#N/A</v>
      </c>
      <c r="AN203" s="70" t="e">
        <f aca="false">$AN$7*$J$2*$J$5*$N203</f>
        <v>#N/A</v>
      </c>
      <c r="AO203" s="70" t="e">
        <f aca="false">$AN$7*$J$3*$J$5*$O203</f>
        <v>#N/A</v>
      </c>
      <c r="AP203" s="70" t="e">
        <f aca="false">$AP$7*$J$2*$J$5*$N203</f>
        <v>#N/A</v>
      </c>
      <c r="AQ203" s="70" t="e">
        <f aca="false">$AN$7*$J$3*$J$5*$O203</f>
        <v>#N/A</v>
      </c>
      <c r="AR203" s="70" t="e">
        <f aca="false">$AR$7*$J$2*$J$5*$N203</f>
        <v>#N/A</v>
      </c>
      <c r="AS203" s="70" t="e">
        <f aca="false">$AR$7*$J$3*$J$5*$O203</f>
        <v>#N/A</v>
      </c>
      <c r="AT203" s="70" t="e">
        <f aca="false">$AT$7*$J$2*$J$5*$N203</f>
        <v>#N/A</v>
      </c>
      <c r="AU203" s="70" t="e">
        <f aca="false">$AT$7*$J$3*$J$5*$O203</f>
        <v>#N/A</v>
      </c>
      <c r="AV203" s="131" t="e">
        <f aca="false">SUM(AF203:AG203,AL203:AM203,AP203:AQ203)</f>
        <v>#N/A</v>
      </c>
      <c r="AW203" s="158" t="e">
        <f aca="false">SUM(AF203:AM203,AP203:AU203)</f>
        <v>#N/A</v>
      </c>
      <c r="AX203" s="131" t="e">
        <f aca="false">SUM(AF203:AU203)</f>
        <v>#N/A</v>
      </c>
      <c r="AY203" s="70" t="e">
        <f aca="false">$AY$7*$J$2*$J$5*$S203</f>
        <v>#N/A</v>
      </c>
      <c r="AZ203" s="70" t="e">
        <f aca="false">$AY$7*$J$3*$J$5*$T203</f>
        <v>#N/A</v>
      </c>
      <c r="BA203" s="70" t="e">
        <f aca="false">$BA$7*$J$2*$J$5*$S203</f>
        <v>#N/A</v>
      </c>
      <c r="BB203" s="70" t="e">
        <f aca="false">$BA$7*$J$3*$J$5*$T203</f>
        <v>#N/A</v>
      </c>
      <c r="BC203" s="70" t="e">
        <f aca="false">$BC$7*$J$2*$J$5*$S203</f>
        <v>#N/A</v>
      </c>
      <c r="BD203" s="70" t="e">
        <f aca="false">$BC$7*$J$3*$J$5*$T203</f>
        <v>#N/A</v>
      </c>
      <c r="BE203" s="70" t="e">
        <f aca="false">$BE$7*$J$2*$J$5*$S203</f>
        <v>#N/A</v>
      </c>
      <c r="BF203" s="70" t="e">
        <f aca="false">$BE$7*$J$3*$J$5*$T203</f>
        <v>#N/A</v>
      </c>
      <c r="BG203" s="70" t="e">
        <f aca="false">$BG$7*$J$2*$J$5*$S203</f>
        <v>#N/A</v>
      </c>
      <c r="BH203" s="70" t="e">
        <f aca="false">$BG$7*$J$3*$J$5*$T203</f>
        <v>#N/A</v>
      </c>
      <c r="BI203" s="70" t="e">
        <f aca="false">$BI$7*$J$2*$J$5*$S203</f>
        <v>#N/A</v>
      </c>
      <c r="BJ203" s="70" t="e">
        <f aca="false">$BI$7*$J$3*$J$5*$T203</f>
        <v>#N/A</v>
      </c>
      <c r="BK203" s="70" t="e">
        <f aca="false">$BK$7*$J$2*$J$5*$S203</f>
        <v>#N/A</v>
      </c>
      <c r="BL203" s="70" t="e">
        <f aca="false">$BK$7*$J$3*$J$5*$T203</f>
        <v>#N/A</v>
      </c>
      <c r="BM203" s="70" t="e">
        <f aca="false">$BM$7*$J$2*$J$5*$S203</f>
        <v>#N/A</v>
      </c>
      <c r="BN203" s="70" t="e">
        <f aca="false">$BM$7*$J$3*$J$5*$T203</f>
        <v>#N/A</v>
      </c>
      <c r="BO203" s="70" t="e">
        <f aca="false">$BO$7*$J$2*$J$5*$S203</f>
        <v>#N/A</v>
      </c>
      <c r="BP203" s="70" t="e">
        <f aca="false">$BO$7*$J$3*$J$5*$T203</f>
        <v>#N/A</v>
      </c>
      <c r="BQ203" s="70" t="e">
        <f aca="false">$BQ$7*$J$2*$J$5*$S203</f>
        <v>#N/A</v>
      </c>
      <c r="BR203" s="70" t="e">
        <f aca="false">$BQ$7*$J$3*$J$5*$T203</f>
        <v>#N/A</v>
      </c>
      <c r="BS203" s="70" t="e">
        <f aca="false">$BS$7*$J$2*$J$5*$S203</f>
        <v>#N/A</v>
      </c>
      <c r="BT203" s="70" t="e">
        <f aca="false">$BS$7*$J$3*$J$5*$T203</f>
        <v>#N/A</v>
      </c>
      <c r="BU203" s="70" t="e">
        <f aca="false">$BU$7*$J$2*$J$5*$S203</f>
        <v>#N/A</v>
      </c>
      <c r="BV203" s="70" t="e">
        <f aca="false">$BU$7*$J$3*$J$5*$T203</f>
        <v>#N/A</v>
      </c>
      <c r="BW203" s="382" t="e">
        <f aca="false">SUM(AY203:BF203,BI203:BL203)</f>
        <v>#N/A</v>
      </c>
      <c r="BX203" s="383" t="e">
        <f aca="false">SUM(AY203:BF203,BI203:BL203,BS203:BV203)</f>
        <v>#N/A</v>
      </c>
      <c r="BY203" s="25" t="e">
        <f aca="false">SUM(AY203:BV203)</f>
        <v>#N/A</v>
      </c>
      <c r="BZ203" s="70" t="e">
        <f aca="false">$BZ$7*$J$2*$J$5*$N203</f>
        <v>#N/A</v>
      </c>
      <c r="CA203" s="70" t="e">
        <f aca="false">$BZ$7*$J$3*$J$5*$O203</f>
        <v>#N/A</v>
      </c>
      <c r="CB203" s="70" t="e">
        <f aca="false">$CB$7*$J$2*$J$5*$N203</f>
        <v>#N/A</v>
      </c>
      <c r="CC203" s="70" t="e">
        <f aca="false">$CB$7*$J$3*$J$5*$O203</f>
        <v>#N/A</v>
      </c>
      <c r="CD203" s="70" t="e">
        <f aca="false">$CD$7*$J$2*$J$5*$N203</f>
        <v>#N/A</v>
      </c>
      <c r="CE203" s="70" t="e">
        <f aca="false">$CD$7*$J$3*$J$5*$O203</f>
        <v>#N/A</v>
      </c>
      <c r="CF203" s="131" t="e">
        <f aca="false">SUM(BZ203:CA203)</f>
        <v>#N/A</v>
      </c>
      <c r="CG203" s="383" t="e">
        <f aca="false">SUM(BZ203:CC203)</f>
        <v>#N/A</v>
      </c>
      <c r="CH203" s="131" t="e">
        <f aca="false">SUM(BZ203:CE203)</f>
        <v>#N/A</v>
      </c>
      <c r="CI203" s="70" t="e">
        <f aca="false">$CI$7*$J$2*$J$5*$AB203</f>
        <v>#N/A</v>
      </c>
      <c r="CJ203" s="70" t="e">
        <f aca="false">$CI$7*$J$3*$J$5*$AC203</f>
        <v>#N/A</v>
      </c>
      <c r="CK203" s="70" t="e">
        <f aca="false">$CK$7*$J$2*$J$5*$AB203</f>
        <v>#N/A</v>
      </c>
      <c r="CL203" s="70" t="e">
        <f aca="false">$CK$7*$J$3*$J$5*$AC203</f>
        <v>#N/A</v>
      </c>
      <c r="CM203" s="70" t="e">
        <f aca="false">$CM$7*$J$2*$J$5*$AB203</f>
        <v>#N/A</v>
      </c>
      <c r="CN203" s="70" t="e">
        <f aca="false">$CM$7*$J$3*$J$5*$AC203</f>
        <v>#N/A</v>
      </c>
      <c r="CO203" s="70" t="e">
        <f aca="false">$CO$7*$J$2*$J$5*$AB203</f>
        <v>#N/A</v>
      </c>
      <c r="CP203" s="70" t="e">
        <f aca="false">$CO$7*$J$3*$J$5*$AC203</f>
        <v>#N/A</v>
      </c>
      <c r="CQ203" s="70" t="e">
        <f aca="false">$CQ$7*$J$2*$J$5*$AB203</f>
        <v>#N/A</v>
      </c>
      <c r="CR203" s="70" t="e">
        <f aca="false">$CQ$7*$J$3*$J$5*$AC203</f>
        <v>#N/A</v>
      </c>
      <c r="CS203" s="70" t="e">
        <f aca="false">$CS$7*$J$2*$J$5*$AB203</f>
        <v>#N/A</v>
      </c>
      <c r="CT203" s="70" t="e">
        <f aca="false">$CS$7*$J$3*$J$5*$AC203</f>
        <v>#N/A</v>
      </c>
      <c r="CU203" s="70" t="e">
        <f aca="false">$CU$7*$J$2*$J$5*$AB203</f>
        <v>#N/A</v>
      </c>
      <c r="CV203" s="70" t="e">
        <f aca="false">$CU$7*$J$3*$J$5*$AC203</f>
        <v>#N/A</v>
      </c>
      <c r="CW203" s="70" t="e">
        <f aca="false">$CW$7*$J$2*$J$5*$AB203</f>
        <v>#N/A</v>
      </c>
      <c r="CX203" s="70" t="e">
        <f aca="false">$CW$7*$J$3*$J$5*$AC203</f>
        <v>#N/A</v>
      </c>
      <c r="CY203" s="70" t="e">
        <f aca="false">$CY$7*$J$2*$J$5*$AB203</f>
        <v>#N/A</v>
      </c>
      <c r="CZ203" s="70" t="e">
        <f aca="false">$CY$7*$J$3*$J$5*$AC203</f>
        <v>#N/A</v>
      </c>
      <c r="DA203" s="70" t="e">
        <f aca="false">$DA$7*$J$2*$J$5*$AB203</f>
        <v>#N/A</v>
      </c>
      <c r="DB203" s="70" t="e">
        <f aca="false">$DA$7*$J$3*$J$5*$AC203</f>
        <v>#N/A</v>
      </c>
      <c r="DC203" s="70"/>
      <c r="DD203" s="70"/>
      <c r="DE203" s="70" t="e">
        <f aca="false">$DF$7*$J$2*$J$5*$AB203</f>
        <v>#N/A</v>
      </c>
      <c r="DF203" s="70" t="e">
        <f aca="false">$DF$7*$J$3*$J$5*$AC203</f>
        <v>#N/A</v>
      </c>
      <c r="DG203" s="70" t="e">
        <f aca="false">$DG$7*$J$2*$J$5*$AB203</f>
        <v>#N/A</v>
      </c>
      <c r="DH203" s="70" t="e">
        <f aca="false">$DG$7*$J$3*$J$5*$AC203</f>
        <v>#N/A</v>
      </c>
      <c r="DI203" s="70" t="e">
        <f aca="false">$DI$7*$J$2*$J$5*$AB203</f>
        <v>#N/A</v>
      </c>
      <c r="DJ203" s="70" t="e">
        <f aca="false">$DI$7*$J$3*$J$5*$AC203</f>
        <v>#N/A</v>
      </c>
      <c r="DK203" s="70" t="e">
        <f aca="false">$DK$7*$J$2*$J$5*$AB203</f>
        <v>#N/A</v>
      </c>
      <c r="DL203" s="70" t="e">
        <f aca="false">$DK$7*$J$3*$J$5*$AC203</f>
        <v>#N/A</v>
      </c>
      <c r="DM203" s="70" t="e">
        <f aca="false">$DM$7*$J$2*$J$5*$AB203</f>
        <v>#N/A</v>
      </c>
      <c r="DN203" s="70" t="e">
        <f aca="false">$DM$7*$J$3*$J$5*$AC203</f>
        <v>#N/A</v>
      </c>
      <c r="DO203" s="70" t="e">
        <f aca="false">$DO$7*$J$2*$J$5*$AB203</f>
        <v>#N/A</v>
      </c>
      <c r="DP203" s="70" t="e">
        <f aca="false">$DO$7*$J$3*$J$5*$AC203</f>
        <v>#N/A</v>
      </c>
      <c r="DQ203" s="70" t="e">
        <f aca="false">$DQ$7*$J$2*$J$5*$AB203</f>
        <v>#N/A</v>
      </c>
      <c r="DR203" s="70" t="e">
        <f aca="false">$DQ$7*$J$3*$J$5*$AC203</f>
        <v>#N/A</v>
      </c>
      <c r="DS203" s="131" t="e">
        <f aca="false">SUM(CI203:CR203,CW203:CX203,DG203:DH203)</f>
        <v>#N/A</v>
      </c>
      <c r="DT203" s="25" t="e">
        <f aca="false">SUM(CI203:CZ203,DC203:DL203)</f>
        <v>#N/A</v>
      </c>
      <c r="DU203" s="131" t="e">
        <f aca="false">SUM(CI203:DR203)</f>
        <v>#N/A</v>
      </c>
      <c r="DZ203" s="70" t="e">
        <f aca="false">$DZ$7*$J$2*$J$5*$AB203</f>
        <v>#N/A</v>
      </c>
      <c r="EA203" s="70" t="e">
        <f aca="false">$DZ$7*$J$3*$J$5*$AC203</f>
        <v>#N/A</v>
      </c>
      <c r="EB203" s="70" t="e">
        <f aca="false">$EB$7*$J$2*$J$5*$AB203</f>
        <v>#N/A</v>
      </c>
      <c r="EC203" s="70" t="e">
        <f aca="false">$EB$7*$J$3*$J$5*$AC203</f>
        <v>#N/A</v>
      </c>
      <c r="ED203" s="70" t="e">
        <f aca="false">$ED$7*$J$2*$J$5*$AB203</f>
        <v>#N/A</v>
      </c>
      <c r="EE203" s="70" t="e">
        <f aca="false">$ED$7*$J$3*$J$5*$AC203</f>
        <v>#N/A</v>
      </c>
      <c r="EF203" s="70" t="e">
        <f aca="false">$EF$7*$J$2*$J$5*$AB203</f>
        <v>#N/A</v>
      </c>
      <c r="EG203" s="70" t="e">
        <f aca="false">$EF$7*$J$3*$J$5*$AC203</f>
        <v>#N/A</v>
      </c>
      <c r="EH203" s="70" t="e">
        <f aca="false">$EH$7*$J$2*$J$5*$AB203</f>
        <v>#N/A</v>
      </c>
      <c r="EI203" s="70" t="e">
        <f aca="false">$EH$7*$J$3*$J$5*$AC203</f>
        <v>#N/A</v>
      </c>
      <c r="EJ203" s="70" t="e">
        <f aca="false">$EJ$7*$J$2*$J$5*$AB203</f>
        <v>#N/A</v>
      </c>
      <c r="EK203" s="70" t="e">
        <f aca="false">$EJ$7*$J$3*$J$5*$AC203</f>
        <v>#N/A</v>
      </c>
      <c r="EL203" s="70" t="e">
        <f aca="false">$EL$7*$J$2*$J$5*$AB203</f>
        <v>#N/A</v>
      </c>
      <c r="EM203" s="70" t="e">
        <f aca="false">$EL$7*$J$3*$J$5*$AC203</f>
        <v>#N/A</v>
      </c>
      <c r="EN203" s="131" t="e">
        <f aca="false">SUM(EB203:EC203)</f>
        <v>#N/A</v>
      </c>
      <c r="EO203" s="25" t="e">
        <f aca="false">SUM(EB203:EE203,EJ203:EM203)</f>
        <v>#N/A</v>
      </c>
      <c r="EP203" s="25" t="e">
        <f aca="false">SUM(DZ203:EM203)</f>
        <v>#N/A</v>
      </c>
    </row>
    <row r="204" customFormat="false" ht="11.25" hidden="false" customHeight="false" outlineLevel="0" collapsed="false">
      <c r="A204" s="51" t="e">
        <f aca="false">VLOOKUP($D204,Curves!$A$2:$I$1700,9)</f>
        <v>#N/A</v>
      </c>
      <c r="B204" s="83" t="e">
        <f aca="false">(1+($A204/2))^(-2*($D204-$A$1)/365.25)</f>
        <v>#N/A</v>
      </c>
      <c r="C204" s="83" t="n">
        <f aca="false">D205-D204</f>
        <v>31</v>
      </c>
      <c r="D204" s="374" t="n">
        <v>42856</v>
      </c>
      <c r="E204" s="375" t="e">
        <f aca="false">VLOOKUP($D204,Curves!$A$2:$H$1700,2)*$B204</f>
        <v>#N/A</v>
      </c>
      <c r="F204" s="51" t="e">
        <f aca="false">VLOOKUP($D204,Curves!$A$2:$H$1700,3)*$B204</f>
        <v>#N/A</v>
      </c>
      <c r="G204" s="51" t="e">
        <f aca="false">VLOOKUP($D204,Curves!$A$2:$H$1700,7)*$B204</f>
        <v>#N/A</v>
      </c>
      <c r="H204" s="51" t="e">
        <f aca="false">VLOOKUP($D204,Curves!$A$2:$H$1700,5)*$B204</f>
        <v>#N/A</v>
      </c>
      <c r="I204" s="51" t="e">
        <f aca="false">VLOOKUP($D204,Curves!$A$2:$H$1700,4)*$B204</f>
        <v>#N/A</v>
      </c>
      <c r="J204" s="376" t="e">
        <f aca="false">VLOOKUP($D204,Curves!$A$2:$H$1700,8)*$B204</f>
        <v>#N/A</v>
      </c>
      <c r="K204" s="51" t="e">
        <f aca="false">($E204+$I204)*$J$5+$J$4</f>
        <v>#N/A</v>
      </c>
      <c r="L204" s="377" t="e">
        <f aca="false">VLOOKUP($D204,Curves!$N$2:$T$2600,2)*$B204</f>
        <v>#N/A</v>
      </c>
      <c r="M204" s="241" t="e">
        <f aca="false">VLOOKUP($D204,Curves!$N$2:$T$2600,3)*$B204</f>
        <v>#N/A</v>
      </c>
      <c r="N204" s="378" t="e">
        <f aca="false">IF($K204&lt;$L204,1,0)</f>
        <v>#N/A</v>
      </c>
      <c r="O204" s="379" t="e">
        <f aca="false">IF($K204&lt;$M204,1,0)</f>
        <v>#N/A</v>
      </c>
      <c r="P204" s="375" t="e">
        <f aca="false">($E204+J204)*$J$5+$J$4</f>
        <v>#N/A</v>
      </c>
      <c r="Q204" s="377" t="e">
        <f aca="false">VLOOKUP($D204,Curves!$N$2:$T$2600,4)*$B204</f>
        <v>#N/A</v>
      </c>
      <c r="R204" s="241" t="e">
        <f aca="false">VLOOKUP($D204,Curves!$N$2:$T$2600,5)*$B204</f>
        <v>#N/A</v>
      </c>
      <c r="S204" s="378" t="e">
        <f aca="false">IF($P204&lt;$Q204,1,0)</f>
        <v>#N/A</v>
      </c>
      <c r="T204" s="379" t="e">
        <f aca="false">IF($P204&lt;$R204,1,0)</f>
        <v>#N/A</v>
      </c>
      <c r="U204" s="380" t="e">
        <f aca="false">($E204+G204)*$J$5+$J$4</f>
        <v>#N/A</v>
      </c>
      <c r="V204" s="380" t="e">
        <f aca="false">($E204+H204)*$J$5+$J$4</f>
        <v>#N/A</v>
      </c>
      <c r="W204" s="380" t="e">
        <f aca="false">($E204+I204)*$J$5+$J$4</f>
        <v>#N/A</v>
      </c>
      <c r="X204" s="269" t="e">
        <f aca="false">VLOOKUP($D204,[5]CurveFetch!$D$8:$S$13000,16,0)*$B204</f>
        <v>#N/A</v>
      </c>
      <c r="Y204" s="241" t="e">
        <f aca="false">VLOOKUP($D204,Curves!$N$2:$T$2600,7)*$B204</f>
        <v>#N/A</v>
      </c>
      <c r="Z204" s="381" t="e">
        <f aca="false">IF($U204&lt;$X204,1,0)</f>
        <v>#N/A</v>
      </c>
      <c r="AA204" s="378" t="e">
        <f aca="false">IF($U204&lt;$Y204,1,0)</f>
        <v>#N/A</v>
      </c>
      <c r="AB204" s="378" t="e">
        <f aca="false">IF($V204&lt;$X204,1,0)</f>
        <v>#N/A</v>
      </c>
      <c r="AC204" s="378" t="e">
        <f aca="false">IF($V204&lt;$X204,1,0)</f>
        <v>#N/A</v>
      </c>
      <c r="AD204" s="378" t="e">
        <f aca="false">IF($W204&lt;$X204,1,0)</f>
        <v>#N/A</v>
      </c>
      <c r="AE204" s="379" t="e">
        <f aca="false">IF($W204&lt;$Y204,1,0)</f>
        <v>#N/A</v>
      </c>
      <c r="AF204" s="70" t="e">
        <f aca="false">$AF$7*$J$2*$J$5*$N204</f>
        <v>#N/A</v>
      </c>
      <c r="AG204" s="70" t="e">
        <f aca="false">$AF$7*$J$2*$J$5*$O204</f>
        <v>#N/A</v>
      </c>
      <c r="AH204" s="70" t="e">
        <f aca="false">$AH$7*$J$2*$J$5*$N204</f>
        <v>#N/A</v>
      </c>
      <c r="AI204" s="70" t="e">
        <f aca="false">$AH$7*$J$2*$J$5*$O204</f>
        <v>#N/A</v>
      </c>
      <c r="AJ204" s="70" t="e">
        <f aca="false">$AJ$7*$J$2*$J$5*$N204</f>
        <v>#N/A</v>
      </c>
      <c r="AK204" s="70" t="e">
        <f aca="false">$AJ$7*$J$2*$J$5*$O204</f>
        <v>#N/A</v>
      </c>
      <c r="AL204" s="70" t="e">
        <f aca="false">$AL$7*$J$2*$J$5*$N204</f>
        <v>#N/A</v>
      </c>
      <c r="AM204" s="70" t="e">
        <f aca="false">$AL$7*$J$3*$J$5*$O204</f>
        <v>#N/A</v>
      </c>
      <c r="AN204" s="70" t="e">
        <f aca="false">$AN$7*$J$2*$J$5*$N204</f>
        <v>#N/A</v>
      </c>
      <c r="AO204" s="70" t="e">
        <f aca="false">$AN$7*$J$3*$J$5*$O204</f>
        <v>#N/A</v>
      </c>
      <c r="AP204" s="70" t="e">
        <f aca="false">$AP$7*$J$2*$J$5*$N204</f>
        <v>#N/A</v>
      </c>
      <c r="AQ204" s="70" t="e">
        <f aca="false">$AN$7*$J$3*$J$5*$O204</f>
        <v>#N/A</v>
      </c>
      <c r="AR204" s="70" t="e">
        <f aca="false">$AR$7*$J$2*$J$5*$N204</f>
        <v>#N/A</v>
      </c>
      <c r="AS204" s="70" t="e">
        <f aca="false">$AR$7*$J$3*$J$5*$O204</f>
        <v>#N/A</v>
      </c>
      <c r="AT204" s="70" t="e">
        <f aca="false">$AT$7*$J$2*$J$5*$N204</f>
        <v>#N/A</v>
      </c>
      <c r="AU204" s="70" t="e">
        <f aca="false">$AT$7*$J$3*$J$5*$O204</f>
        <v>#N/A</v>
      </c>
      <c r="AV204" s="131" t="e">
        <f aca="false">SUM(AF204:AG204,AL204:AM204,AP204:AQ204)</f>
        <v>#N/A</v>
      </c>
      <c r="AW204" s="158" t="e">
        <f aca="false">SUM(AF204:AM204,AP204:AU204)</f>
        <v>#N/A</v>
      </c>
      <c r="AX204" s="131" t="e">
        <f aca="false">SUM(AF204:AU204)</f>
        <v>#N/A</v>
      </c>
      <c r="AY204" s="70" t="e">
        <f aca="false">$AY$7*$J$2*$J$5*$S204</f>
        <v>#N/A</v>
      </c>
      <c r="AZ204" s="70" t="e">
        <f aca="false">$AY$7*$J$3*$J$5*$T204</f>
        <v>#N/A</v>
      </c>
      <c r="BA204" s="70" t="e">
        <f aca="false">$BA$7*$J$2*$J$5*$S204</f>
        <v>#N/A</v>
      </c>
      <c r="BB204" s="70" t="e">
        <f aca="false">$BA$7*$J$3*$J$5*$T204</f>
        <v>#N/A</v>
      </c>
      <c r="BC204" s="70" t="e">
        <f aca="false">$BC$7*$J$2*$J$5*$S204</f>
        <v>#N/A</v>
      </c>
      <c r="BD204" s="70" t="e">
        <f aca="false">$BC$7*$J$3*$J$5*$T204</f>
        <v>#N/A</v>
      </c>
      <c r="BE204" s="70" t="e">
        <f aca="false">$BE$7*$J$2*$J$5*$S204</f>
        <v>#N/A</v>
      </c>
      <c r="BF204" s="70" t="e">
        <f aca="false">$BE$7*$J$3*$J$5*$T204</f>
        <v>#N/A</v>
      </c>
      <c r="BG204" s="70" t="e">
        <f aca="false">$BG$7*$J$2*$J$5*$S204</f>
        <v>#N/A</v>
      </c>
      <c r="BH204" s="70" t="e">
        <f aca="false">$BG$7*$J$3*$J$5*$T204</f>
        <v>#N/A</v>
      </c>
      <c r="BI204" s="70" t="e">
        <f aca="false">$BI$7*$J$2*$J$5*$S204</f>
        <v>#N/A</v>
      </c>
      <c r="BJ204" s="70" t="e">
        <f aca="false">$BI$7*$J$3*$J$5*$T204</f>
        <v>#N/A</v>
      </c>
      <c r="BK204" s="70" t="e">
        <f aca="false">$BK$7*$J$2*$J$5*$S204</f>
        <v>#N/A</v>
      </c>
      <c r="BL204" s="70" t="e">
        <f aca="false">$BK$7*$J$3*$J$5*$T204</f>
        <v>#N/A</v>
      </c>
      <c r="BM204" s="70" t="e">
        <f aca="false">$BM$7*$J$2*$J$5*$S204</f>
        <v>#N/A</v>
      </c>
      <c r="BN204" s="70" t="e">
        <f aca="false">$BM$7*$J$3*$J$5*$T204</f>
        <v>#N/A</v>
      </c>
      <c r="BO204" s="70" t="e">
        <f aca="false">$BO$7*$J$2*$J$5*$S204</f>
        <v>#N/A</v>
      </c>
      <c r="BP204" s="70" t="e">
        <f aca="false">$BO$7*$J$3*$J$5*$T204</f>
        <v>#N/A</v>
      </c>
      <c r="BQ204" s="70" t="e">
        <f aca="false">$BQ$7*$J$2*$J$5*$S204</f>
        <v>#N/A</v>
      </c>
      <c r="BR204" s="70" t="e">
        <f aca="false">$BQ$7*$J$3*$J$5*$T204</f>
        <v>#N/A</v>
      </c>
      <c r="BS204" s="70" t="e">
        <f aca="false">$BS$7*$J$2*$J$5*$S204</f>
        <v>#N/A</v>
      </c>
      <c r="BT204" s="70" t="e">
        <f aca="false">$BS$7*$J$3*$J$5*$T204</f>
        <v>#N/A</v>
      </c>
      <c r="BU204" s="70" t="e">
        <f aca="false">$BU$7*$J$2*$J$5*$S204</f>
        <v>#N/A</v>
      </c>
      <c r="BV204" s="70" t="e">
        <f aca="false">$BU$7*$J$3*$J$5*$T204</f>
        <v>#N/A</v>
      </c>
      <c r="BW204" s="382" t="e">
        <f aca="false">SUM(AY204:BF204,BI204:BL204)</f>
        <v>#N/A</v>
      </c>
      <c r="BX204" s="383" t="e">
        <f aca="false">SUM(AY204:BF204,BI204:BL204,BS204:BV204)</f>
        <v>#N/A</v>
      </c>
      <c r="BY204" s="25" t="e">
        <f aca="false">SUM(AY204:BV204)</f>
        <v>#N/A</v>
      </c>
      <c r="BZ204" s="70" t="e">
        <f aca="false">$BZ$7*$J$2*$J$5*$N204</f>
        <v>#N/A</v>
      </c>
      <c r="CA204" s="70" t="e">
        <f aca="false">$BZ$7*$J$3*$J$5*$O204</f>
        <v>#N/A</v>
      </c>
      <c r="CB204" s="70" t="e">
        <f aca="false">$CB$7*$J$2*$J$5*$N204</f>
        <v>#N/A</v>
      </c>
      <c r="CC204" s="70" t="e">
        <f aca="false">$CB$7*$J$3*$J$5*$O204</f>
        <v>#N/A</v>
      </c>
      <c r="CD204" s="70" t="e">
        <f aca="false">$CD$7*$J$2*$J$5*$N204</f>
        <v>#N/A</v>
      </c>
      <c r="CE204" s="70" t="e">
        <f aca="false">$CD$7*$J$3*$J$5*$O204</f>
        <v>#N/A</v>
      </c>
      <c r="CF204" s="131" t="e">
        <f aca="false">SUM(BZ204:CA204)</f>
        <v>#N/A</v>
      </c>
      <c r="CG204" s="383" t="e">
        <f aca="false">SUM(BZ204:CC204)</f>
        <v>#N/A</v>
      </c>
      <c r="CH204" s="131" t="e">
        <f aca="false">SUM(BZ204:CE204)</f>
        <v>#N/A</v>
      </c>
      <c r="CI204" s="70" t="e">
        <f aca="false">$CI$7*$J$2*$J$5*$AB204</f>
        <v>#N/A</v>
      </c>
      <c r="CJ204" s="70" t="e">
        <f aca="false">$CI$7*$J$3*$J$5*$AC204</f>
        <v>#N/A</v>
      </c>
      <c r="CK204" s="70" t="e">
        <f aca="false">$CK$7*$J$2*$J$5*$AB204</f>
        <v>#N/A</v>
      </c>
      <c r="CL204" s="70" t="e">
        <f aca="false">$CK$7*$J$3*$J$5*$AC204</f>
        <v>#N/A</v>
      </c>
      <c r="CM204" s="70" t="e">
        <f aca="false">$CM$7*$J$2*$J$5*$AB204</f>
        <v>#N/A</v>
      </c>
      <c r="CN204" s="70" t="e">
        <f aca="false">$CM$7*$J$3*$J$5*$AC204</f>
        <v>#N/A</v>
      </c>
      <c r="CO204" s="70" t="e">
        <f aca="false">$CO$7*$J$2*$J$5*$AB204</f>
        <v>#N/A</v>
      </c>
      <c r="CP204" s="70" t="e">
        <f aca="false">$CO$7*$J$3*$J$5*$AC204</f>
        <v>#N/A</v>
      </c>
      <c r="CQ204" s="70" t="e">
        <f aca="false">$CQ$7*$J$2*$J$5*$AB204</f>
        <v>#N/A</v>
      </c>
      <c r="CR204" s="70" t="e">
        <f aca="false">$CQ$7*$J$3*$J$5*$AC204</f>
        <v>#N/A</v>
      </c>
      <c r="CS204" s="70" t="e">
        <f aca="false">$CS$7*$J$2*$J$5*$AB204</f>
        <v>#N/A</v>
      </c>
      <c r="CT204" s="70" t="e">
        <f aca="false">$CS$7*$J$3*$J$5*$AC204</f>
        <v>#N/A</v>
      </c>
      <c r="CU204" s="70" t="e">
        <f aca="false">$CU$7*$J$2*$J$5*$AB204</f>
        <v>#N/A</v>
      </c>
      <c r="CV204" s="70" t="e">
        <f aca="false">$CU$7*$J$3*$J$5*$AC204</f>
        <v>#N/A</v>
      </c>
      <c r="CW204" s="70" t="e">
        <f aca="false">$CW$7*$J$2*$J$5*$AB204</f>
        <v>#N/A</v>
      </c>
      <c r="CX204" s="70" t="e">
        <f aca="false">$CW$7*$J$3*$J$5*$AC204</f>
        <v>#N/A</v>
      </c>
      <c r="CY204" s="70" t="e">
        <f aca="false">$CY$7*$J$2*$J$5*$AB204</f>
        <v>#N/A</v>
      </c>
      <c r="CZ204" s="70" t="e">
        <f aca="false">$CY$7*$J$3*$J$5*$AC204</f>
        <v>#N/A</v>
      </c>
      <c r="DA204" s="70" t="e">
        <f aca="false">$DA$7*$J$2*$J$5*$AB204</f>
        <v>#N/A</v>
      </c>
      <c r="DB204" s="70" t="e">
        <f aca="false">$DA$7*$J$3*$J$5*$AC204</f>
        <v>#N/A</v>
      </c>
      <c r="DC204" s="70"/>
      <c r="DD204" s="70"/>
      <c r="DE204" s="70" t="e">
        <f aca="false">$DF$7*$J$2*$J$5*$AB204</f>
        <v>#N/A</v>
      </c>
      <c r="DF204" s="70" t="e">
        <f aca="false">$DF$7*$J$3*$J$5*$AC204</f>
        <v>#N/A</v>
      </c>
      <c r="DG204" s="70" t="e">
        <f aca="false">$DG$7*$J$2*$J$5*$AB204</f>
        <v>#N/A</v>
      </c>
      <c r="DH204" s="70" t="e">
        <f aca="false">$DG$7*$J$3*$J$5*$AC204</f>
        <v>#N/A</v>
      </c>
      <c r="DI204" s="70" t="e">
        <f aca="false">$DI$7*$J$2*$J$5*$AB204</f>
        <v>#N/A</v>
      </c>
      <c r="DJ204" s="70" t="e">
        <f aca="false">$DI$7*$J$3*$J$5*$AC204</f>
        <v>#N/A</v>
      </c>
      <c r="DK204" s="70" t="e">
        <f aca="false">$DK$7*$J$2*$J$5*$AB204</f>
        <v>#N/A</v>
      </c>
      <c r="DL204" s="70" t="e">
        <f aca="false">$DK$7*$J$3*$J$5*$AC204</f>
        <v>#N/A</v>
      </c>
      <c r="DM204" s="70" t="e">
        <f aca="false">$DM$7*$J$2*$J$5*$AB204</f>
        <v>#N/A</v>
      </c>
      <c r="DN204" s="70" t="e">
        <f aca="false">$DM$7*$J$3*$J$5*$AC204</f>
        <v>#N/A</v>
      </c>
      <c r="DO204" s="70" t="e">
        <f aca="false">$DO$7*$J$2*$J$5*$AB204</f>
        <v>#N/A</v>
      </c>
      <c r="DP204" s="70" t="e">
        <f aca="false">$DO$7*$J$3*$J$5*$AC204</f>
        <v>#N/A</v>
      </c>
      <c r="DQ204" s="70" t="e">
        <f aca="false">$DQ$7*$J$2*$J$5*$AB204</f>
        <v>#N/A</v>
      </c>
      <c r="DR204" s="70" t="e">
        <f aca="false">$DQ$7*$J$3*$J$5*$AC204</f>
        <v>#N/A</v>
      </c>
      <c r="DS204" s="131" t="e">
        <f aca="false">SUM(CI204:CR204,CW204:CX204,DG204:DH204)</f>
        <v>#N/A</v>
      </c>
      <c r="DT204" s="25" t="e">
        <f aca="false">SUM(CI204:CZ204,DC204:DL204)</f>
        <v>#N/A</v>
      </c>
      <c r="DU204" s="131" t="e">
        <f aca="false">SUM(CI204:DR204)</f>
        <v>#N/A</v>
      </c>
      <c r="DZ204" s="70" t="e">
        <f aca="false">$DZ$7*$J$2*$J$5*$AB204</f>
        <v>#N/A</v>
      </c>
      <c r="EA204" s="70" t="e">
        <f aca="false">$DZ$7*$J$3*$J$5*$AC204</f>
        <v>#N/A</v>
      </c>
      <c r="EB204" s="70" t="e">
        <f aca="false">$EB$7*$J$2*$J$5*$AB204</f>
        <v>#N/A</v>
      </c>
      <c r="EC204" s="70" t="e">
        <f aca="false">$EB$7*$J$3*$J$5*$AC204</f>
        <v>#N/A</v>
      </c>
      <c r="ED204" s="70" t="e">
        <f aca="false">$ED$7*$J$2*$J$5*$AB204</f>
        <v>#N/A</v>
      </c>
      <c r="EE204" s="70" t="e">
        <f aca="false">$ED$7*$J$3*$J$5*$AC204</f>
        <v>#N/A</v>
      </c>
      <c r="EF204" s="70" t="e">
        <f aca="false">$EF$7*$J$2*$J$5*$AB204</f>
        <v>#N/A</v>
      </c>
      <c r="EG204" s="70" t="e">
        <f aca="false">$EF$7*$J$3*$J$5*$AC204</f>
        <v>#N/A</v>
      </c>
      <c r="EH204" s="70" t="e">
        <f aca="false">$EH$7*$J$2*$J$5*$AB204</f>
        <v>#N/A</v>
      </c>
      <c r="EI204" s="70" t="e">
        <f aca="false">$EH$7*$J$3*$J$5*$AC204</f>
        <v>#N/A</v>
      </c>
      <c r="EJ204" s="70" t="e">
        <f aca="false">$EJ$7*$J$2*$J$5*$AB204</f>
        <v>#N/A</v>
      </c>
      <c r="EK204" s="70" t="e">
        <f aca="false">$EJ$7*$J$3*$J$5*$AC204</f>
        <v>#N/A</v>
      </c>
      <c r="EL204" s="70" t="e">
        <f aca="false">$EL$7*$J$2*$J$5*$AB204</f>
        <v>#N/A</v>
      </c>
      <c r="EM204" s="70" t="e">
        <f aca="false">$EL$7*$J$3*$J$5*$AC204</f>
        <v>#N/A</v>
      </c>
      <c r="EN204" s="131" t="e">
        <f aca="false">SUM(EB204:EC204)</f>
        <v>#N/A</v>
      </c>
      <c r="EO204" s="25" t="e">
        <f aca="false">SUM(EB204:EE204,EJ204:EM204)</f>
        <v>#N/A</v>
      </c>
      <c r="EP204" s="25" t="e">
        <f aca="false">SUM(DZ204:EM204)</f>
        <v>#N/A</v>
      </c>
    </row>
    <row r="205" customFormat="false" ht="11.25" hidden="false" customHeight="false" outlineLevel="0" collapsed="false">
      <c r="A205" s="51" t="e">
        <f aca="false">VLOOKUP($D205,Curves!$A$2:$I$1700,9)</f>
        <v>#N/A</v>
      </c>
      <c r="B205" s="83" t="e">
        <f aca="false">(1+($A205/2))^(-2*($D205-$A$1)/365.25)</f>
        <v>#N/A</v>
      </c>
      <c r="C205" s="83" t="n">
        <f aca="false">D206-D205</f>
        <v>30</v>
      </c>
      <c r="D205" s="374" t="n">
        <v>42887</v>
      </c>
      <c r="E205" s="375" t="e">
        <f aca="false">VLOOKUP($D205,Curves!$A$2:$H$1700,2)*$B205</f>
        <v>#N/A</v>
      </c>
      <c r="F205" s="51" t="e">
        <f aca="false">VLOOKUP($D205,Curves!$A$2:$H$1700,3)*$B205</f>
        <v>#N/A</v>
      </c>
      <c r="G205" s="51" t="e">
        <f aca="false">VLOOKUP($D205,Curves!$A$2:$H$1700,7)*$B205</f>
        <v>#N/A</v>
      </c>
      <c r="H205" s="51" t="e">
        <f aca="false">VLOOKUP($D205,Curves!$A$2:$H$1700,5)*$B205</f>
        <v>#N/A</v>
      </c>
      <c r="I205" s="51" t="e">
        <f aca="false">VLOOKUP($D205,Curves!$A$2:$H$1700,4)*$B205</f>
        <v>#N/A</v>
      </c>
      <c r="J205" s="376" t="e">
        <f aca="false">VLOOKUP($D205,Curves!$A$2:$H$1700,8)*$B205</f>
        <v>#N/A</v>
      </c>
      <c r="K205" s="51" t="e">
        <f aca="false">($E205+$I205)*$J$5+$J$4</f>
        <v>#N/A</v>
      </c>
      <c r="L205" s="377" t="e">
        <f aca="false">VLOOKUP($D205,Curves!$N$2:$T$2600,2)*$B205</f>
        <v>#N/A</v>
      </c>
      <c r="M205" s="241" t="e">
        <f aca="false">VLOOKUP($D205,Curves!$N$2:$T$2600,3)*$B205</f>
        <v>#N/A</v>
      </c>
      <c r="N205" s="378" t="e">
        <f aca="false">IF($K205&lt;$L205,1,0)</f>
        <v>#N/A</v>
      </c>
      <c r="O205" s="379" t="e">
        <f aca="false">IF($K205&lt;$M205,1,0)</f>
        <v>#N/A</v>
      </c>
      <c r="P205" s="375" t="e">
        <f aca="false">($E205+J205)*$J$5+$J$4</f>
        <v>#N/A</v>
      </c>
      <c r="Q205" s="377" t="e">
        <f aca="false">VLOOKUP($D205,Curves!$N$2:$T$2600,4)*$B205</f>
        <v>#N/A</v>
      </c>
      <c r="R205" s="241" t="e">
        <f aca="false">VLOOKUP($D205,Curves!$N$2:$T$2600,5)*$B205</f>
        <v>#N/A</v>
      </c>
      <c r="S205" s="378" t="e">
        <f aca="false">IF($P205&lt;$Q205,1,0)</f>
        <v>#N/A</v>
      </c>
      <c r="T205" s="379" t="e">
        <f aca="false">IF($P205&lt;$R205,1,0)</f>
        <v>#N/A</v>
      </c>
      <c r="U205" s="380" t="e">
        <f aca="false">($E205+G205)*$J$5+$J$4</f>
        <v>#N/A</v>
      </c>
      <c r="V205" s="380" t="e">
        <f aca="false">($E205+H205)*$J$5+$J$4</f>
        <v>#N/A</v>
      </c>
      <c r="W205" s="380" t="e">
        <f aca="false">($E205+I205)*$J$5+$J$4</f>
        <v>#N/A</v>
      </c>
      <c r="X205" s="269" t="e">
        <f aca="false">VLOOKUP($D205,[5]CurveFetch!$D$8:$S$13000,16,0)*$B205</f>
        <v>#N/A</v>
      </c>
      <c r="Y205" s="241" t="e">
        <f aca="false">VLOOKUP($D205,Curves!$N$2:$T$2600,7)*$B205</f>
        <v>#N/A</v>
      </c>
      <c r="Z205" s="381" t="e">
        <f aca="false">IF($U205&lt;$X205,1,0)</f>
        <v>#N/A</v>
      </c>
      <c r="AA205" s="378" t="e">
        <f aca="false">IF($U205&lt;$Y205,1,0)</f>
        <v>#N/A</v>
      </c>
      <c r="AB205" s="378" t="e">
        <f aca="false">IF($V205&lt;$X205,1,0)</f>
        <v>#N/A</v>
      </c>
      <c r="AC205" s="378" t="e">
        <f aca="false">IF($V205&lt;$X205,1,0)</f>
        <v>#N/A</v>
      </c>
      <c r="AD205" s="378" t="e">
        <f aca="false">IF($W205&lt;$X205,1,0)</f>
        <v>#N/A</v>
      </c>
      <c r="AE205" s="379" t="e">
        <f aca="false">IF($W205&lt;$Y205,1,0)</f>
        <v>#N/A</v>
      </c>
      <c r="AF205" s="70" t="e">
        <f aca="false">$AF$7*$J$2*$J$5*$N205</f>
        <v>#N/A</v>
      </c>
      <c r="AG205" s="70" t="e">
        <f aca="false">$AF$7*$J$2*$J$5*$O205</f>
        <v>#N/A</v>
      </c>
      <c r="AH205" s="70" t="e">
        <f aca="false">$AH$7*$J$2*$J$5*$N205</f>
        <v>#N/A</v>
      </c>
      <c r="AI205" s="70" t="e">
        <f aca="false">$AH$7*$J$2*$J$5*$O205</f>
        <v>#N/A</v>
      </c>
      <c r="AJ205" s="70" t="e">
        <f aca="false">$AJ$7*$J$2*$J$5*$N205</f>
        <v>#N/A</v>
      </c>
      <c r="AK205" s="70" t="e">
        <f aca="false">$AJ$7*$J$2*$J$5*$O205</f>
        <v>#N/A</v>
      </c>
      <c r="AL205" s="70" t="e">
        <f aca="false">$AL$7*$J$2*$J$5*$N205</f>
        <v>#N/A</v>
      </c>
      <c r="AM205" s="70" t="e">
        <f aca="false">$AL$7*$J$3*$J$5*$O205</f>
        <v>#N/A</v>
      </c>
      <c r="AN205" s="70" t="e">
        <f aca="false">$AN$7*$J$2*$J$5*$N205</f>
        <v>#N/A</v>
      </c>
      <c r="AO205" s="70" t="e">
        <f aca="false">$AN$7*$J$3*$J$5*$O205</f>
        <v>#N/A</v>
      </c>
      <c r="AP205" s="70" t="e">
        <f aca="false">$AP$7*$J$2*$J$5*$N205</f>
        <v>#N/A</v>
      </c>
      <c r="AQ205" s="70" t="e">
        <f aca="false">$AN$7*$J$3*$J$5*$O205</f>
        <v>#N/A</v>
      </c>
      <c r="AR205" s="70" t="e">
        <f aca="false">$AR$7*$J$2*$J$5*$N205</f>
        <v>#N/A</v>
      </c>
      <c r="AS205" s="70" t="e">
        <f aca="false">$AR$7*$J$3*$J$5*$O205</f>
        <v>#N/A</v>
      </c>
      <c r="AT205" s="70" t="e">
        <f aca="false">$AT$7*$J$2*$J$5*$N205</f>
        <v>#N/A</v>
      </c>
      <c r="AU205" s="70" t="e">
        <f aca="false">$AT$7*$J$3*$J$5*$O205</f>
        <v>#N/A</v>
      </c>
      <c r="AV205" s="131" t="e">
        <f aca="false">SUM(AF205:AG205,AL205:AM205,AP205:AQ205)</f>
        <v>#N/A</v>
      </c>
      <c r="AW205" s="158" t="e">
        <f aca="false">SUM(AF205:AM205,AP205:AU205)</f>
        <v>#N/A</v>
      </c>
      <c r="AX205" s="131" t="e">
        <f aca="false">SUM(AF205:AU205)</f>
        <v>#N/A</v>
      </c>
      <c r="AY205" s="70" t="e">
        <f aca="false">$AY$7*$J$2*$J$5*$S205</f>
        <v>#N/A</v>
      </c>
      <c r="AZ205" s="70" t="e">
        <f aca="false">$AY$7*$J$3*$J$5*$T205</f>
        <v>#N/A</v>
      </c>
      <c r="BA205" s="70" t="e">
        <f aca="false">$BA$7*$J$2*$J$5*$S205</f>
        <v>#N/A</v>
      </c>
      <c r="BB205" s="70" t="e">
        <f aca="false">$BA$7*$J$3*$J$5*$T205</f>
        <v>#N/A</v>
      </c>
      <c r="BC205" s="70" t="e">
        <f aca="false">$BC$7*$J$2*$J$5*$S205</f>
        <v>#N/A</v>
      </c>
      <c r="BD205" s="70" t="e">
        <f aca="false">$BC$7*$J$3*$J$5*$T205</f>
        <v>#N/A</v>
      </c>
      <c r="BE205" s="70" t="e">
        <f aca="false">$BE$7*$J$2*$J$5*$S205</f>
        <v>#N/A</v>
      </c>
      <c r="BF205" s="70" t="e">
        <f aca="false">$BE$7*$J$3*$J$5*$T205</f>
        <v>#N/A</v>
      </c>
      <c r="BG205" s="70" t="e">
        <f aca="false">$BG$7*$J$2*$J$5*$S205</f>
        <v>#N/A</v>
      </c>
      <c r="BH205" s="70" t="e">
        <f aca="false">$BG$7*$J$3*$J$5*$T205</f>
        <v>#N/A</v>
      </c>
      <c r="BI205" s="70" t="e">
        <f aca="false">$BI$7*$J$2*$J$5*$S205</f>
        <v>#N/A</v>
      </c>
      <c r="BJ205" s="70" t="e">
        <f aca="false">$BI$7*$J$3*$J$5*$T205</f>
        <v>#N/A</v>
      </c>
      <c r="BK205" s="70" t="e">
        <f aca="false">$BK$7*$J$2*$J$5*$S205</f>
        <v>#N/A</v>
      </c>
      <c r="BL205" s="70" t="e">
        <f aca="false">$BK$7*$J$3*$J$5*$T205</f>
        <v>#N/A</v>
      </c>
      <c r="BM205" s="70" t="e">
        <f aca="false">$BM$7*$J$2*$J$5*$S205</f>
        <v>#N/A</v>
      </c>
      <c r="BN205" s="70" t="e">
        <f aca="false">$BM$7*$J$3*$J$5*$T205</f>
        <v>#N/A</v>
      </c>
      <c r="BO205" s="70" t="e">
        <f aca="false">$BO$7*$J$2*$J$5*$S205</f>
        <v>#N/A</v>
      </c>
      <c r="BP205" s="70" t="e">
        <f aca="false">$BO$7*$J$3*$J$5*$T205</f>
        <v>#N/A</v>
      </c>
      <c r="BQ205" s="70" t="e">
        <f aca="false">$BQ$7*$J$2*$J$5*$S205</f>
        <v>#N/A</v>
      </c>
      <c r="BR205" s="70" t="e">
        <f aca="false">$BQ$7*$J$3*$J$5*$T205</f>
        <v>#N/A</v>
      </c>
      <c r="BS205" s="70" t="e">
        <f aca="false">$BS$7*$J$2*$J$5*$S205</f>
        <v>#N/A</v>
      </c>
      <c r="BT205" s="70" t="e">
        <f aca="false">$BS$7*$J$3*$J$5*$T205</f>
        <v>#N/A</v>
      </c>
      <c r="BU205" s="70" t="e">
        <f aca="false">$BU$7*$J$2*$J$5*$S205</f>
        <v>#N/A</v>
      </c>
      <c r="BV205" s="70" t="e">
        <f aca="false">$BU$7*$J$3*$J$5*$T205</f>
        <v>#N/A</v>
      </c>
      <c r="BW205" s="382" t="e">
        <f aca="false">SUM(AY205:BF205,BI205:BL205)</f>
        <v>#N/A</v>
      </c>
      <c r="BX205" s="383" t="e">
        <f aca="false">SUM(AY205:BF205,BI205:BL205,BS205:BV205)</f>
        <v>#N/A</v>
      </c>
      <c r="BY205" s="25" t="e">
        <f aca="false">SUM(AY205:BV205)</f>
        <v>#N/A</v>
      </c>
      <c r="BZ205" s="70" t="e">
        <f aca="false">$BZ$7*$J$2*$J$5*$N205</f>
        <v>#N/A</v>
      </c>
      <c r="CA205" s="70" t="e">
        <f aca="false">$BZ$7*$J$3*$J$5*$O205</f>
        <v>#N/A</v>
      </c>
      <c r="CB205" s="70" t="e">
        <f aca="false">$CB$7*$J$2*$J$5*$N205</f>
        <v>#N/A</v>
      </c>
      <c r="CC205" s="70" t="e">
        <f aca="false">$CB$7*$J$3*$J$5*$O205</f>
        <v>#N/A</v>
      </c>
      <c r="CD205" s="70" t="e">
        <f aca="false">$CD$7*$J$2*$J$5*$N205</f>
        <v>#N/A</v>
      </c>
      <c r="CE205" s="70" t="e">
        <f aca="false">$CD$7*$J$3*$J$5*$O205</f>
        <v>#N/A</v>
      </c>
      <c r="CF205" s="131" t="e">
        <f aca="false">SUM(BZ205:CA205)</f>
        <v>#N/A</v>
      </c>
      <c r="CG205" s="383" t="e">
        <f aca="false">SUM(BZ205:CC205)</f>
        <v>#N/A</v>
      </c>
      <c r="CH205" s="131" t="e">
        <f aca="false">SUM(BZ205:CE205)</f>
        <v>#N/A</v>
      </c>
      <c r="CI205" s="70" t="e">
        <f aca="false">$CI$7*$J$2*$J$5*$AB205</f>
        <v>#N/A</v>
      </c>
      <c r="CJ205" s="70" t="e">
        <f aca="false">$CI$7*$J$3*$J$5*$AC205</f>
        <v>#N/A</v>
      </c>
      <c r="CK205" s="70" t="e">
        <f aca="false">$CK$7*$J$2*$J$5*$AB205</f>
        <v>#N/A</v>
      </c>
      <c r="CL205" s="70" t="e">
        <f aca="false">$CK$7*$J$3*$J$5*$AC205</f>
        <v>#N/A</v>
      </c>
      <c r="CM205" s="70" t="e">
        <f aca="false">$CM$7*$J$2*$J$5*$AB205</f>
        <v>#N/A</v>
      </c>
      <c r="CN205" s="70" t="e">
        <f aca="false">$CM$7*$J$3*$J$5*$AC205</f>
        <v>#N/A</v>
      </c>
      <c r="CO205" s="70" t="e">
        <f aca="false">$CO$7*$J$2*$J$5*$AB205</f>
        <v>#N/A</v>
      </c>
      <c r="CP205" s="70" t="e">
        <f aca="false">$CO$7*$J$3*$J$5*$AC205</f>
        <v>#N/A</v>
      </c>
      <c r="CQ205" s="70" t="e">
        <f aca="false">$CQ$7*$J$2*$J$5*$AB205</f>
        <v>#N/A</v>
      </c>
      <c r="CR205" s="70" t="e">
        <f aca="false">$CQ$7*$J$3*$J$5*$AC205</f>
        <v>#N/A</v>
      </c>
      <c r="CS205" s="70" t="e">
        <f aca="false">$CS$7*$J$2*$J$5*$AB205</f>
        <v>#N/A</v>
      </c>
      <c r="CT205" s="70" t="e">
        <f aca="false">$CS$7*$J$3*$J$5*$AC205</f>
        <v>#N/A</v>
      </c>
      <c r="CU205" s="70" t="e">
        <f aca="false">$CU$7*$J$2*$J$5*$AB205</f>
        <v>#N/A</v>
      </c>
      <c r="CV205" s="70" t="e">
        <f aca="false">$CU$7*$J$3*$J$5*$AC205</f>
        <v>#N/A</v>
      </c>
      <c r="CW205" s="70" t="e">
        <f aca="false">$CW$7*$J$2*$J$5*$AB205</f>
        <v>#N/A</v>
      </c>
      <c r="CX205" s="70" t="e">
        <f aca="false">$CW$7*$J$3*$J$5*$AC205</f>
        <v>#N/A</v>
      </c>
      <c r="CY205" s="70" t="e">
        <f aca="false">$CY$7*$J$2*$J$5*$AB205</f>
        <v>#N/A</v>
      </c>
      <c r="CZ205" s="70" t="e">
        <f aca="false">$CY$7*$J$3*$J$5*$AC205</f>
        <v>#N/A</v>
      </c>
      <c r="DA205" s="70" t="e">
        <f aca="false">$DA$7*$J$2*$J$5*$AB205</f>
        <v>#N/A</v>
      </c>
      <c r="DB205" s="70" t="e">
        <f aca="false">$DA$7*$J$3*$J$5*$AC205</f>
        <v>#N/A</v>
      </c>
      <c r="DC205" s="70"/>
      <c r="DD205" s="70"/>
      <c r="DE205" s="70" t="e">
        <f aca="false">$DF$7*$J$2*$J$5*$AB205</f>
        <v>#N/A</v>
      </c>
      <c r="DF205" s="70" t="e">
        <f aca="false">$DF$7*$J$3*$J$5*$AC205</f>
        <v>#N/A</v>
      </c>
      <c r="DG205" s="70" t="e">
        <f aca="false">$DG$7*$J$2*$J$5*$AB205</f>
        <v>#N/A</v>
      </c>
      <c r="DH205" s="70" t="e">
        <f aca="false">$DG$7*$J$3*$J$5*$AC205</f>
        <v>#N/A</v>
      </c>
      <c r="DI205" s="70" t="e">
        <f aca="false">$DI$7*$J$2*$J$5*$AB205</f>
        <v>#N/A</v>
      </c>
      <c r="DJ205" s="70" t="e">
        <f aca="false">$DI$7*$J$3*$J$5*$AC205</f>
        <v>#N/A</v>
      </c>
      <c r="DK205" s="70" t="e">
        <f aca="false">$DK$7*$J$2*$J$5*$AB205</f>
        <v>#N/A</v>
      </c>
      <c r="DL205" s="70" t="e">
        <f aca="false">$DK$7*$J$3*$J$5*$AC205</f>
        <v>#N/A</v>
      </c>
      <c r="DM205" s="70" t="e">
        <f aca="false">$DM$7*$J$2*$J$5*$AB205</f>
        <v>#N/A</v>
      </c>
      <c r="DN205" s="70" t="e">
        <f aca="false">$DM$7*$J$3*$J$5*$AC205</f>
        <v>#N/A</v>
      </c>
      <c r="DO205" s="70" t="e">
        <f aca="false">$DO$7*$J$2*$J$5*$AB205</f>
        <v>#N/A</v>
      </c>
      <c r="DP205" s="70" t="e">
        <f aca="false">$DO$7*$J$3*$J$5*$AC205</f>
        <v>#N/A</v>
      </c>
      <c r="DQ205" s="70" t="e">
        <f aca="false">$DQ$7*$J$2*$J$5*$AB205</f>
        <v>#N/A</v>
      </c>
      <c r="DR205" s="70" t="e">
        <f aca="false">$DQ$7*$J$3*$J$5*$AC205</f>
        <v>#N/A</v>
      </c>
      <c r="DS205" s="131" t="e">
        <f aca="false">SUM(CI205:CR205,CW205:CX205,DG205:DH205)</f>
        <v>#N/A</v>
      </c>
      <c r="DT205" s="25" t="e">
        <f aca="false">SUM(CI205:CZ205,DC205:DL205)</f>
        <v>#N/A</v>
      </c>
      <c r="DU205" s="131" t="e">
        <f aca="false">SUM(CI205:DR205)</f>
        <v>#N/A</v>
      </c>
      <c r="DZ205" s="70" t="e">
        <f aca="false">$DZ$7*$J$2*$J$5*$AB205</f>
        <v>#N/A</v>
      </c>
      <c r="EA205" s="70" t="e">
        <f aca="false">$DZ$7*$J$3*$J$5*$AC205</f>
        <v>#N/A</v>
      </c>
      <c r="EB205" s="70" t="e">
        <f aca="false">$EB$7*$J$2*$J$5*$AB205</f>
        <v>#N/A</v>
      </c>
      <c r="EC205" s="70" t="e">
        <f aca="false">$EB$7*$J$3*$J$5*$AC205</f>
        <v>#N/A</v>
      </c>
      <c r="ED205" s="70" t="e">
        <f aca="false">$ED$7*$J$2*$J$5*$AB205</f>
        <v>#N/A</v>
      </c>
      <c r="EE205" s="70" t="e">
        <f aca="false">$ED$7*$J$3*$J$5*$AC205</f>
        <v>#N/A</v>
      </c>
      <c r="EF205" s="70" t="e">
        <f aca="false">$EF$7*$J$2*$J$5*$AB205</f>
        <v>#N/A</v>
      </c>
      <c r="EG205" s="70" t="e">
        <f aca="false">$EF$7*$J$3*$J$5*$AC205</f>
        <v>#N/A</v>
      </c>
      <c r="EH205" s="70" t="e">
        <f aca="false">$EH$7*$J$2*$J$5*$AB205</f>
        <v>#N/A</v>
      </c>
      <c r="EI205" s="70" t="e">
        <f aca="false">$EH$7*$J$3*$J$5*$AC205</f>
        <v>#N/A</v>
      </c>
      <c r="EJ205" s="70" t="e">
        <f aca="false">$EJ$7*$J$2*$J$5*$AB205</f>
        <v>#N/A</v>
      </c>
      <c r="EK205" s="70" t="e">
        <f aca="false">$EJ$7*$J$3*$J$5*$AC205</f>
        <v>#N/A</v>
      </c>
      <c r="EL205" s="70" t="e">
        <f aca="false">$EL$7*$J$2*$J$5*$AB205</f>
        <v>#N/A</v>
      </c>
      <c r="EM205" s="70" t="e">
        <f aca="false">$EL$7*$J$3*$J$5*$AC205</f>
        <v>#N/A</v>
      </c>
      <c r="EN205" s="131" t="e">
        <f aca="false">SUM(EB205:EC205)</f>
        <v>#N/A</v>
      </c>
      <c r="EO205" s="25" t="e">
        <f aca="false">SUM(EB205:EE205,EJ205:EM205)</f>
        <v>#N/A</v>
      </c>
      <c r="EP205" s="25" t="e">
        <f aca="false">SUM(DZ205:EM205)</f>
        <v>#N/A</v>
      </c>
    </row>
    <row r="206" customFormat="false" ht="11.25" hidden="false" customHeight="false" outlineLevel="0" collapsed="false">
      <c r="A206" s="51" t="e">
        <f aca="false">VLOOKUP($D206,Curves!$A$2:$I$1700,9)</f>
        <v>#N/A</v>
      </c>
      <c r="B206" s="83" t="e">
        <f aca="false">(1+($A206/2))^(-2*($D206-$A$1)/365.25)</f>
        <v>#N/A</v>
      </c>
      <c r="C206" s="83" t="n">
        <f aca="false">D207-D206</f>
        <v>31</v>
      </c>
      <c r="D206" s="374" t="n">
        <v>42917</v>
      </c>
      <c r="E206" s="375" t="e">
        <f aca="false">VLOOKUP($D206,Curves!$A$2:$H$1700,2)*$B206</f>
        <v>#N/A</v>
      </c>
      <c r="F206" s="51" t="e">
        <f aca="false">VLOOKUP($D206,Curves!$A$2:$H$1700,3)*$B206</f>
        <v>#N/A</v>
      </c>
      <c r="G206" s="51" t="e">
        <f aca="false">VLOOKUP($D206,Curves!$A$2:$H$1700,7)*$B206</f>
        <v>#N/A</v>
      </c>
      <c r="H206" s="51" t="e">
        <f aca="false">VLOOKUP($D206,Curves!$A$2:$H$1700,5)*$B206</f>
        <v>#N/A</v>
      </c>
      <c r="I206" s="51" t="e">
        <f aca="false">VLOOKUP($D206,Curves!$A$2:$H$1700,4)*$B206</f>
        <v>#N/A</v>
      </c>
      <c r="J206" s="376" t="e">
        <f aca="false">VLOOKUP($D206,Curves!$A$2:$H$1700,8)*$B206</f>
        <v>#N/A</v>
      </c>
      <c r="K206" s="51" t="e">
        <f aca="false">($E206+$I206)*$J$5+$J$4</f>
        <v>#N/A</v>
      </c>
      <c r="L206" s="377" t="e">
        <f aca="false">VLOOKUP($D206,Curves!$N$2:$T$2600,2)*$B206</f>
        <v>#N/A</v>
      </c>
      <c r="M206" s="241" t="e">
        <f aca="false">VLOOKUP($D206,Curves!$N$2:$T$2600,3)*$B206</f>
        <v>#N/A</v>
      </c>
      <c r="N206" s="378" t="e">
        <f aca="false">IF($K206&lt;$L206,1,0)</f>
        <v>#N/A</v>
      </c>
      <c r="O206" s="379" t="e">
        <f aca="false">IF($K206&lt;$M206,1,0)</f>
        <v>#N/A</v>
      </c>
      <c r="P206" s="375" t="e">
        <f aca="false">($E206+J206)*$J$5+$J$4</f>
        <v>#N/A</v>
      </c>
      <c r="Q206" s="377" t="e">
        <f aca="false">VLOOKUP($D206,Curves!$N$2:$T$2600,4)*$B206</f>
        <v>#N/A</v>
      </c>
      <c r="R206" s="241" t="e">
        <f aca="false">VLOOKUP($D206,Curves!$N$2:$T$2600,5)*$B206</f>
        <v>#N/A</v>
      </c>
      <c r="S206" s="378" t="e">
        <f aca="false">IF($P206&lt;$Q206,1,0)</f>
        <v>#N/A</v>
      </c>
      <c r="T206" s="379" t="e">
        <f aca="false">IF($P206&lt;$R206,1,0)</f>
        <v>#N/A</v>
      </c>
      <c r="U206" s="380" t="e">
        <f aca="false">($E206+G206)*$J$5+$J$4</f>
        <v>#N/A</v>
      </c>
      <c r="V206" s="380" t="e">
        <f aca="false">($E206+H206)*$J$5+$J$4</f>
        <v>#N/A</v>
      </c>
      <c r="W206" s="380" t="e">
        <f aca="false">($E206+I206)*$J$5+$J$4</f>
        <v>#N/A</v>
      </c>
      <c r="X206" s="269" t="e">
        <f aca="false">VLOOKUP($D206,[5]CurveFetch!$D$8:$S$13000,16,0)*$B206</f>
        <v>#N/A</v>
      </c>
      <c r="Y206" s="241" t="e">
        <f aca="false">VLOOKUP($D206,Curves!$N$2:$T$2600,7)*$B206</f>
        <v>#N/A</v>
      </c>
      <c r="Z206" s="381" t="e">
        <f aca="false">IF($U206&lt;$X206,1,0)</f>
        <v>#N/A</v>
      </c>
      <c r="AA206" s="378" t="e">
        <f aca="false">IF($U206&lt;$Y206,1,0)</f>
        <v>#N/A</v>
      </c>
      <c r="AB206" s="378" t="e">
        <f aca="false">IF($V206&lt;$X206,1,0)</f>
        <v>#N/A</v>
      </c>
      <c r="AC206" s="378" t="e">
        <f aca="false">IF($V206&lt;$X206,1,0)</f>
        <v>#N/A</v>
      </c>
      <c r="AD206" s="378" t="e">
        <f aca="false">IF($W206&lt;$X206,1,0)</f>
        <v>#N/A</v>
      </c>
      <c r="AE206" s="379" t="e">
        <f aca="false">IF($W206&lt;$Y206,1,0)</f>
        <v>#N/A</v>
      </c>
      <c r="AF206" s="70" t="e">
        <f aca="false">$AF$7*$J$2*$J$5*$N206</f>
        <v>#N/A</v>
      </c>
      <c r="AG206" s="70" t="e">
        <f aca="false">$AF$7*$J$2*$J$5*$O206</f>
        <v>#N/A</v>
      </c>
      <c r="AH206" s="70" t="e">
        <f aca="false">$AH$7*$J$2*$J$5*$N206</f>
        <v>#N/A</v>
      </c>
      <c r="AI206" s="70" t="e">
        <f aca="false">$AH$7*$J$2*$J$5*$O206</f>
        <v>#N/A</v>
      </c>
      <c r="AJ206" s="70" t="e">
        <f aca="false">$AJ$7*$J$2*$J$5*$N206</f>
        <v>#N/A</v>
      </c>
      <c r="AK206" s="70" t="e">
        <f aca="false">$AJ$7*$J$2*$J$5*$O206</f>
        <v>#N/A</v>
      </c>
      <c r="AL206" s="70" t="e">
        <f aca="false">$AL$7*$J$2*$J$5*$N206</f>
        <v>#N/A</v>
      </c>
      <c r="AM206" s="70" t="e">
        <f aca="false">$AL$7*$J$3*$J$5*$O206</f>
        <v>#N/A</v>
      </c>
      <c r="AN206" s="70" t="e">
        <f aca="false">$AN$7*$J$2*$J$5*$N206</f>
        <v>#N/A</v>
      </c>
      <c r="AO206" s="70" t="e">
        <f aca="false">$AN$7*$J$3*$J$5*$O206</f>
        <v>#N/A</v>
      </c>
      <c r="AP206" s="70" t="e">
        <f aca="false">$AP$7*$J$2*$J$5*$N206</f>
        <v>#N/A</v>
      </c>
      <c r="AQ206" s="70" t="e">
        <f aca="false">$AN$7*$J$3*$J$5*$O206</f>
        <v>#N/A</v>
      </c>
      <c r="AR206" s="70" t="e">
        <f aca="false">$AR$7*$J$2*$J$5*$N206</f>
        <v>#N/A</v>
      </c>
      <c r="AS206" s="70" t="e">
        <f aca="false">$AR$7*$J$3*$J$5*$O206</f>
        <v>#N/A</v>
      </c>
      <c r="AT206" s="70" t="e">
        <f aca="false">$AT$7*$J$2*$J$5*$N206</f>
        <v>#N/A</v>
      </c>
      <c r="AU206" s="70" t="e">
        <f aca="false">$AT$7*$J$3*$J$5*$O206</f>
        <v>#N/A</v>
      </c>
      <c r="AV206" s="131" t="e">
        <f aca="false">SUM(AF206:AG206,AL206:AM206,AP206:AQ206)</f>
        <v>#N/A</v>
      </c>
      <c r="AW206" s="158" t="e">
        <f aca="false">SUM(AF206:AM206,AP206:AU206)</f>
        <v>#N/A</v>
      </c>
      <c r="AX206" s="131" t="e">
        <f aca="false">SUM(AF206:AU206)</f>
        <v>#N/A</v>
      </c>
      <c r="AY206" s="70" t="e">
        <f aca="false">$AY$7*$J$2*$J$5*$S206</f>
        <v>#N/A</v>
      </c>
      <c r="AZ206" s="70" t="e">
        <f aca="false">$AY$7*$J$3*$J$5*$T206</f>
        <v>#N/A</v>
      </c>
      <c r="BA206" s="70" t="e">
        <f aca="false">$BA$7*$J$2*$J$5*$S206</f>
        <v>#N/A</v>
      </c>
      <c r="BB206" s="70" t="e">
        <f aca="false">$BA$7*$J$3*$J$5*$T206</f>
        <v>#N/A</v>
      </c>
      <c r="BC206" s="70" t="e">
        <f aca="false">$BC$7*$J$2*$J$5*$S206</f>
        <v>#N/A</v>
      </c>
      <c r="BD206" s="70" t="e">
        <f aca="false">$BC$7*$J$3*$J$5*$T206</f>
        <v>#N/A</v>
      </c>
      <c r="BE206" s="70" t="e">
        <f aca="false">$BE$7*$J$2*$J$5*$S206</f>
        <v>#N/A</v>
      </c>
      <c r="BF206" s="70" t="e">
        <f aca="false">$BE$7*$J$3*$J$5*$T206</f>
        <v>#N/A</v>
      </c>
      <c r="BG206" s="70" t="e">
        <f aca="false">$BG$7*$J$2*$J$5*$S206</f>
        <v>#N/A</v>
      </c>
      <c r="BH206" s="70" t="e">
        <f aca="false">$BG$7*$J$3*$J$5*$T206</f>
        <v>#N/A</v>
      </c>
      <c r="BI206" s="70" t="e">
        <f aca="false">$BI$7*$J$2*$J$5*$S206</f>
        <v>#N/A</v>
      </c>
      <c r="BJ206" s="70" t="e">
        <f aca="false">$BI$7*$J$3*$J$5*$T206</f>
        <v>#N/A</v>
      </c>
      <c r="BK206" s="70" t="e">
        <f aca="false">$BK$7*$J$2*$J$5*$S206</f>
        <v>#N/A</v>
      </c>
      <c r="BL206" s="70" t="e">
        <f aca="false">$BK$7*$J$3*$J$5*$T206</f>
        <v>#N/A</v>
      </c>
      <c r="BM206" s="70" t="e">
        <f aca="false">$BM$7*$J$2*$J$5*$S206</f>
        <v>#N/A</v>
      </c>
      <c r="BN206" s="70" t="e">
        <f aca="false">$BM$7*$J$3*$J$5*$T206</f>
        <v>#N/A</v>
      </c>
      <c r="BO206" s="70" t="e">
        <f aca="false">$BO$7*$J$2*$J$5*$S206</f>
        <v>#N/A</v>
      </c>
      <c r="BP206" s="70" t="e">
        <f aca="false">$BO$7*$J$3*$J$5*$T206</f>
        <v>#N/A</v>
      </c>
      <c r="BQ206" s="70" t="e">
        <f aca="false">$BQ$7*$J$2*$J$5*$S206</f>
        <v>#N/A</v>
      </c>
      <c r="BR206" s="70" t="e">
        <f aca="false">$BQ$7*$J$3*$J$5*$T206</f>
        <v>#N/A</v>
      </c>
      <c r="BS206" s="70" t="e">
        <f aca="false">$BS$7*$J$2*$J$5*$S206</f>
        <v>#N/A</v>
      </c>
      <c r="BT206" s="70" t="e">
        <f aca="false">$BS$7*$J$3*$J$5*$T206</f>
        <v>#N/A</v>
      </c>
      <c r="BU206" s="70" t="e">
        <f aca="false">$BU$7*$J$2*$J$5*$S206</f>
        <v>#N/A</v>
      </c>
      <c r="BV206" s="70" t="e">
        <f aca="false">$BU$7*$J$3*$J$5*$T206</f>
        <v>#N/A</v>
      </c>
      <c r="BW206" s="382" t="e">
        <f aca="false">SUM(AY206:BF206,BI206:BL206)</f>
        <v>#N/A</v>
      </c>
      <c r="BX206" s="383" t="e">
        <f aca="false">SUM(AY206:BF206,BI206:BL206,BS206:BV206)</f>
        <v>#N/A</v>
      </c>
      <c r="BY206" s="25" t="e">
        <f aca="false">SUM(AY206:BV206)</f>
        <v>#N/A</v>
      </c>
      <c r="BZ206" s="70" t="e">
        <f aca="false">$BZ$7*$J$2*$J$5*$N206</f>
        <v>#N/A</v>
      </c>
      <c r="CA206" s="70" t="e">
        <f aca="false">$BZ$7*$J$3*$J$5*$O206</f>
        <v>#N/A</v>
      </c>
      <c r="CB206" s="70" t="e">
        <f aca="false">$CB$7*$J$2*$J$5*$N206</f>
        <v>#N/A</v>
      </c>
      <c r="CC206" s="70" t="e">
        <f aca="false">$CB$7*$J$3*$J$5*$O206</f>
        <v>#N/A</v>
      </c>
      <c r="CD206" s="70" t="e">
        <f aca="false">$CD$7*$J$2*$J$5*$N206</f>
        <v>#N/A</v>
      </c>
      <c r="CE206" s="70" t="e">
        <f aca="false">$CD$7*$J$3*$J$5*$O206</f>
        <v>#N/A</v>
      </c>
      <c r="CF206" s="131" t="e">
        <f aca="false">SUM(BZ206:CA206)</f>
        <v>#N/A</v>
      </c>
      <c r="CG206" s="383" t="e">
        <f aca="false">SUM(BZ206:CC206)</f>
        <v>#N/A</v>
      </c>
      <c r="CH206" s="131" t="e">
        <f aca="false">SUM(BZ206:CE206)</f>
        <v>#N/A</v>
      </c>
      <c r="CI206" s="70" t="e">
        <f aca="false">$CI$7*$J$2*$J$5*$AB206</f>
        <v>#N/A</v>
      </c>
      <c r="CJ206" s="70" t="e">
        <f aca="false">$CI$7*$J$3*$J$5*$AC206</f>
        <v>#N/A</v>
      </c>
      <c r="CK206" s="70" t="e">
        <f aca="false">$CK$7*$J$2*$J$5*$AB206</f>
        <v>#N/A</v>
      </c>
      <c r="CL206" s="70" t="e">
        <f aca="false">$CK$7*$J$3*$J$5*$AC206</f>
        <v>#N/A</v>
      </c>
      <c r="CM206" s="70" t="e">
        <f aca="false">$CM$7*$J$2*$J$5*$AB206</f>
        <v>#N/A</v>
      </c>
      <c r="CN206" s="70" t="e">
        <f aca="false">$CM$7*$J$3*$J$5*$AC206</f>
        <v>#N/A</v>
      </c>
      <c r="CO206" s="70" t="e">
        <f aca="false">$CO$7*$J$2*$J$5*$AB206</f>
        <v>#N/A</v>
      </c>
      <c r="CP206" s="70" t="e">
        <f aca="false">$CO$7*$J$3*$J$5*$AC206</f>
        <v>#N/A</v>
      </c>
      <c r="CQ206" s="70" t="e">
        <f aca="false">$CQ$7*$J$2*$J$5*$AB206</f>
        <v>#N/A</v>
      </c>
      <c r="CR206" s="70" t="e">
        <f aca="false">$CQ$7*$J$3*$J$5*$AC206</f>
        <v>#N/A</v>
      </c>
      <c r="CS206" s="70" t="e">
        <f aca="false">$CS$7*$J$2*$J$5*$AB206</f>
        <v>#N/A</v>
      </c>
      <c r="CT206" s="70" t="e">
        <f aca="false">$CS$7*$J$3*$J$5*$AC206</f>
        <v>#N/A</v>
      </c>
      <c r="CU206" s="70" t="e">
        <f aca="false">$CU$7*$J$2*$J$5*$AB206</f>
        <v>#N/A</v>
      </c>
      <c r="CV206" s="70" t="e">
        <f aca="false">$CU$7*$J$3*$J$5*$AC206</f>
        <v>#N/A</v>
      </c>
      <c r="CW206" s="70" t="e">
        <f aca="false">$CW$7*$J$2*$J$5*$AB206</f>
        <v>#N/A</v>
      </c>
      <c r="CX206" s="70" t="e">
        <f aca="false">$CW$7*$J$3*$J$5*$AC206</f>
        <v>#N/A</v>
      </c>
      <c r="CY206" s="70" t="e">
        <f aca="false">$CY$7*$J$2*$J$5*$AB206</f>
        <v>#N/A</v>
      </c>
      <c r="CZ206" s="70" t="e">
        <f aca="false">$CY$7*$J$3*$J$5*$AC206</f>
        <v>#N/A</v>
      </c>
      <c r="DA206" s="70" t="e">
        <f aca="false">$DA$7*$J$2*$J$5*$AB206</f>
        <v>#N/A</v>
      </c>
      <c r="DB206" s="70" t="e">
        <f aca="false">$DA$7*$J$3*$J$5*$AC206</f>
        <v>#N/A</v>
      </c>
      <c r="DC206" s="70"/>
      <c r="DD206" s="70"/>
      <c r="DE206" s="70" t="e">
        <f aca="false">$DF$7*$J$2*$J$5*$AB206</f>
        <v>#N/A</v>
      </c>
      <c r="DF206" s="70" t="e">
        <f aca="false">$DF$7*$J$3*$J$5*$AC206</f>
        <v>#N/A</v>
      </c>
      <c r="DG206" s="70" t="e">
        <f aca="false">$DG$7*$J$2*$J$5*$AB206</f>
        <v>#N/A</v>
      </c>
      <c r="DH206" s="70" t="e">
        <f aca="false">$DG$7*$J$3*$J$5*$AC206</f>
        <v>#N/A</v>
      </c>
      <c r="DI206" s="70" t="e">
        <f aca="false">$DI$7*$J$2*$J$5*$AB206</f>
        <v>#N/A</v>
      </c>
      <c r="DJ206" s="70" t="e">
        <f aca="false">$DI$7*$J$3*$J$5*$AC206</f>
        <v>#N/A</v>
      </c>
      <c r="DK206" s="70" t="e">
        <f aca="false">$DK$7*$J$2*$J$5*$AB206</f>
        <v>#N/A</v>
      </c>
      <c r="DL206" s="70" t="e">
        <f aca="false">$DK$7*$J$3*$J$5*$AC206</f>
        <v>#N/A</v>
      </c>
      <c r="DM206" s="70" t="e">
        <f aca="false">$DM$7*$J$2*$J$5*$AB206</f>
        <v>#N/A</v>
      </c>
      <c r="DN206" s="70" t="e">
        <f aca="false">$DM$7*$J$3*$J$5*$AC206</f>
        <v>#N/A</v>
      </c>
      <c r="DO206" s="70" t="e">
        <f aca="false">$DO$7*$J$2*$J$5*$AB206</f>
        <v>#N/A</v>
      </c>
      <c r="DP206" s="70" t="e">
        <f aca="false">$DO$7*$J$3*$J$5*$AC206</f>
        <v>#N/A</v>
      </c>
      <c r="DQ206" s="70" t="e">
        <f aca="false">$DQ$7*$J$2*$J$5*$AB206</f>
        <v>#N/A</v>
      </c>
      <c r="DR206" s="70" t="e">
        <f aca="false">$DQ$7*$J$3*$J$5*$AC206</f>
        <v>#N/A</v>
      </c>
      <c r="DS206" s="131" t="e">
        <f aca="false">SUM(CI206:CR206,CW206:CX206,DG206:DH206)</f>
        <v>#N/A</v>
      </c>
      <c r="DT206" s="25" t="e">
        <f aca="false">SUM(CI206:CZ206,DC206:DL206)</f>
        <v>#N/A</v>
      </c>
      <c r="DU206" s="131" t="e">
        <f aca="false">SUM(CI206:DR206)</f>
        <v>#N/A</v>
      </c>
      <c r="DZ206" s="70" t="e">
        <f aca="false">$DZ$7*$J$2*$J$5*$AB206</f>
        <v>#N/A</v>
      </c>
      <c r="EA206" s="70" t="e">
        <f aca="false">$DZ$7*$J$3*$J$5*$AC206</f>
        <v>#N/A</v>
      </c>
      <c r="EB206" s="70" t="e">
        <f aca="false">$EB$7*$J$2*$J$5*$AB206</f>
        <v>#N/A</v>
      </c>
      <c r="EC206" s="70" t="e">
        <f aca="false">$EB$7*$J$3*$J$5*$AC206</f>
        <v>#N/A</v>
      </c>
      <c r="ED206" s="70" t="e">
        <f aca="false">$ED$7*$J$2*$J$5*$AB206</f>
        <v>#N/A</v>
      </c>
      <c r="EE206" s="70" t="e">
        <f aca="false">$ED$7*$J$3*$J$5*$AC206</f>
        <v>#N/A</v>
      </c>
      <c r="EF206" s="70" t="e">
        <f aca="false">$EF$7*$J$2*$J$5*$AB206</f>
        <v>#N/A</v>
      </c>
      <c r="EG206" s="70" t="e">
        <f aca="false">$EF$7*$J$3*$J$5*$AC206</f>
        <v>#N/A</v>
      </c>
      <c r="EH206" s="70" t="e">
        <f aca="false">$EH$7*$J$2*$J$5*$AB206</f>
        <v>#N/A</v>
      </c>
      <c r="EI206" s="70" t="e">
        <f aca="false">$EH$7*$J$3*$J$5*$AC206</f>
        <v>#N/A</v>
      </c>
      <c r="EJ206" s="70" t="e">
        <f aca="false">$EJ$7*$J$2*$J$5*$AB206</f>
        <v>#N/A</v>
      </c>
      <c r="EK206" s="70" t="e">
        <f aca="false">$EJ$7*$J$3*$J$5*$AC206</f>
        <v>#N/A</v>
      </c>
      <c r="EL206" s="70" t="e">
        <f aca="false">$EL$7*$J$2*$J$5*$AB206</f>
        <v>#N/A</v>
      </c>
      <c r="EM206" s="70" t="e">
        <f aca="false">$EL$7*$J$3*$J$5*$AC206</f>
        <v>#N/A</v>
      </c>
      <c r="EN206" s="131" t="e">
        <f aca="false">SUM(EB206:EC206)</f>
        <v>#N/A</v>
      </c>
      <c r="EO206" s="25" t="e">
        <f aca="false">SUM(EB206:EE206,EJ206:EM206)</f>
        <v>#N/A</v>
      </c>
      <c r="EP206" s="25" t="e">
        <f aca="false">SUM(DZ206:EM206)</f>
        <v>#N/A</v>
      </c>
    </row>
    <row r="207" customFormat="false" ht="11.25" hidden="false" customHeight="false" outlineLevel="0" collapsed="false">
      <c r="A207" s="51" t="e">
        <f aca="false">VLOOKUP($D207,Curves!$A$2:$I$1700,9)</f>
        <v>#N/A</v>
      </c>
      <c r="B207" s="83" t="e">
        <f aca="false">(1+($A207/2))^(-2*($D207-$A$1)/365.25)</f>
        <v>#N/A</v>
      </c>
      <c r="C207" s="83" t="n">
        <f aca="false">D208-D207</f>
        <v>31</v>
      </c>
      <c r="D207" s="374" t="n">
        <v>42948</v>
      </c>
      <c r="E207" s="375" t="e">
        <f aca="false">VLOOKUP($D207,Curves!$A$2:$H$1700,2)*$B207</f>
        <v>#N/A</v>
      </c>
      <c r="F207" s="51" t="e">
        <f aca="false">VLOOKUP($D207,Curves!$A$2:$H$1700,3)*$B207</f>
        <v>#N/A</v>
      </c>
      <c r="G207" s="51" t="e">
        <f aca="false">VLOOKUP($D207,Curves!$A$2:$H$1700,7)*$B207</f>
        <v>#N/A</v>
      </c>
      <c r="H207" s="51" t="e">
        <f aca="false">VLOOKUP($D207,Curves!$A$2:$H$1700,5)*$B207</f>
        <v>#N/A</v>
      </c>
      <c r="I207" s="51" t="e">
        <f aca="false">VLOOKUP($D207,Curves!$A$2:$H$1700,4)*$B207</f>
        <v>#N/A</v>
      </c>
      <c r="J207" s="376" t="e">
        <f aca="false">VLOOKUP($D207,Curves!$A$2:$H$1700,8)*$B207</f>
        <v>#N/A</v>
      </c>
      <c r="K207" s="51" t="e">
        <f aca="false">($E207+$I207)*$J$5+$J$4</f>
        <v>#N/A</v>
      </c>
      <c r="L207" s="377" t="e">
        <f aca="false">VLOOKUP($D207,Curves!$N$2:$T$2600,2)*$B207</f>
        <v>#N/A</v>
      </c>
      <c r="M207" s="241" t="e">
        <f aca="false">VLOOKUP($D207,Curves!$N$2:$T$2600,3)*$B207</f>
        <v>#N/A</v>
      </c>
      <c r="N207" s="378" t="e">
        <f aca="false">IF($K207&lt;$L207,1,0)</f>
        <v>#N/A</v>
      </c>
      <c r="O207" s="379" t="e">
        <f aca="false">IF($K207&lt;$M207,1,0)</f>
        <v>#N/A</v>
      </c>
      <c r="P207" s="375" t="e">
        <f aca="false">($E207+J207)*$J$5+$J$4</f>
        <v>#N/A</v>
      </c>
      <c r="Q207" s="377" t="e">
        <f aca="false">VLOOKUP($D207,Curves!$N$2:$T$2600,4)*$B207</f>
        <v>#N/A</v>
      </c>
      <c r="R207" s="241" t="e">
        <f aca="false">VLOOKUP($D207,Curves!$N$2:$T$2600,5)*$B207</f>
        <v>#N/A</v>
      </c>
      <c r="S207" s="378" t="e">
        <f aca="false">IF($P207&lt;$Q207,1,0)</f>
        <v>#N/A</v>
      </c>
      <c r="T207" s="379" t="e">
        <f aca="false">IF($P207&lt;$R207,1,0)</f>
        <v>#N/A</v>
      </c>
      <c r="U207" s="380" t="e">
        <f aca="false">($E207+G207)*$J$5+$J$4</f>
        <v>#N/A</v>
      </c>
      <c r="V207" s="380" t="e">
        <f aca="false">($E207+H207)*$J$5+$J$4</f>
        <v>#N/A</v>
      </c>
      <c r="W207" s="380" t="e">
        <f aca="false">($E207+I207)*$J$5+$J$4</f>
        <v>#N/A</v>
      </c>
      <c r="X207" s="269" t="e">
        <f aca="false">VLOOKUP($D207,[5]CurveFetch!$D$8:$S$13000,16,0)*$B207</f>
        <v>#N/A</v>
      </c>
      <c r="Y207" s="241" t="e">
        <f aca="false">VLOOKUP($D207,Curves!$N$2:$T$2600,7)*$B207</f>
        <v>#N/A</v>
      </c>
      <c r="Z207" s="381" t="e">
        <f aca="false">IF($U207&lt;$X207,1,0)</f>
        <v>#N/A</v>
      </c>
      <c r="AA207" s="378" t="e">
        <f aca="false">IF($U207&lt;$Y207,1,0)</f>
        <v>#N/A</v>
      </c>
      <c r="AB207" s="378" t="e">
        <f aca="false">IF($V207&lt;$X207,1,0)</f>
        <v>#N/A</v>
      </c>
      <c r="AC207" s="378" t="e">
        <f aca="false">IF($V207&lt;$X207,1,0)</f>
        <v>#N/A</v>
      </c>
      <c r="AD207" s="378" t="e">
        <f aca="false">IF($W207&lt;$X207,1,0)</f>
        <v>#N/A</v>
      </c>
      <c r="AE207" s="379" t="e">
        <f aca="false">IF($W207&lt;$Y207,1,0)</f>
        <v>#N/A</v>
      </c>
      <c r="AF207" s="70" t="e">
        <f aca="false">$AF$7*$J$2*$J$5*$N207</f>
        <v>#N/A</v>
      </c>
      <c r="AG207" s="70" t="e">
        <f aca="false">$AF$7*$J$2*$J$5*$O207</f>
        <v>#N/A</v>
      </c>
      <c r="AH207" s="70" t="e">
        <f aca="false">$AH$7*$J$2*$J$5*$N207</f>
        <v>#N/A</v>
      </c>
      <c r="AI207" s="70" t="e">
        <f aca="false">$AH$7*$J$2*$J$5*$O207</f>
        <v>#N/A</v>
      </c>
      <c r="AJ207" s="70" t="e">
        <f aca="false">$AJ$7*$J$2*$J$5*$N207</f>
        <v>#N/A</v>
      </c>
      <c r="AK207" s="70" t="e">
        <f aca="false">$AJ$7*$J$2*$J$5*$O207</f>
        <v>#N/A</v>
      </c>
      <c r="AL207" s="70" t="e">
        <f aca="false">$AL$7*$J$2*$J$5*$N207</f>
        <v>#N/A</v>
      </c>
      <c r="AM207" s="70" t="e">
        <f aca="false">$AL$7*$J$3*$J$5*$O207</f>
        <v>#N/A</v>
      </c>
      <c r="AN207" s="70" t="e">
        <f aca="false">$AN$7*$J$2*$J$5*$N207</f>
        <v>#N/A</v>
      </c>
      <c r="AO207" s="70" t="e">
        <f aca="false">$AN$7*$J$3*$J$5*$O207</f>
        <v>#N/A</v>
      </c>
      <c r="AP207" s="70" t="e">
        <f aca="false">$AP$7*$J$2*$J$5*$N207</f>
        <v>#N/A</v>
      </c>
      <c r="AQ207" s="70" t="e">
        <f aca="false">$AN$7*$J$3*$J$5*$O207</f>
        <v>#N/A</v>
      </c>
      <c r="AR207" s="70" t="e">
        <f aca="false">$AR$7*$J$2*$J$5*$N207</f>
        <v>#N/A</v>
      </c>
      <c r="AS207" s="70" t="e">
        <f aca="false">$AR$7*$J$3*$J$5*$O207</f>
        <v>#N/A</v>
      </c>
      <c r="AT207" s="70" t="e">
        <f aca="false">$AT$7*$J$2*$J$5*$N207</f>
        <v>#N/A</v>
      </c>
      <c r="AU207" s="70" t="e">
        <f aca="false">$AT$7*$J$3*$J$5*$O207</f>
        <v>#N/A</v>
      </c>
      <c r="AV207" s="131" t="e">
        <f aca="false">SUM(AF207:AG207,AL207:AM207,AP207:AQ207)</f>
        <v>#N/A</v>
      </c>
      <c r="AW207" s="158" t="e">
        <f aca="false">SUM(AF207:AM207,AP207:AU207)</f>
        <v>#N/A</v>
      </c>
      <c r="AX207" s="131" t="e">
        <f aca="false">SUM(AF207:AU207)</f>
        <v>#N/A</v>
      </c>
      <c r="AY207" s="70" t="e">
        <f aca="false">$AY$7*$J$2*$J$5*$S207</f>
        <v>#N/A</v>
      </c>
      <c r="AZ207" s="70" t="e">
        <f aca="false">$AY$7*$J$3*$J$5*$T207</f>
        <v>#N/A</v>
      </c>
      <c r="BA207" s="70" t="e">
        <f aca="false">$BA$7*$J$2*$J$5*$S207</f>
        <v>#N/A</v>
      </c>
      <c r="BB207" s="70" t="e">
        <f aca="false">$BA$7*$J$3*$J$5*$T207</f>
        <v>#N/A</v>
      </c>
      <c r="BC207" s="70" t="e">
        <f aca="false">$BC$7*$J$2*$J$5*$S207</f>
        <v>#N/A</v>
      </c>
      <c r="BD207" s="70" t="e">
        <f aca="false">$BC$7*$J$3*$J$5*$T207</f>
        <v>#N/A</v>
      </c>
      <c r="BE207" s="70" t="e">
        <f aca="false">$BE$7*$J$2*$J$5*$S207</f>
        <v>#N/A</v>
      </c>
      <c r="BF207" s="70" t="e">
        <f aca="false">$BE$7*$J$3*$J$5*$T207</f>
        <v>#N/A</v>
      </c>
      <c r="BG207" s="70" t="e">
        <f aca="false">$BG$7*$J$2*$J$5*$S207</f>
        <v>#N/A</v>
      </c>
      <c r="BH207" s="70" t="e">
        <f aca="false">$BG$7*$J$3*$J$5*$T207</f>
        <v>#N/A</v>
      </c>
      <c r="BI207" s="70" t="e">
        <f aca="false">$BI$7*$J$2*$J$5*$S207</f>
        <v>#N/A</v>
      </c>
      <c r="BJ207" s="70" t="e">
        <f aca="false">$BI$7*$J$3*$J$5*$T207</f>
        <v>#N/A</v>
      </c>
      <c r="BK207" s="70" t="e">
        <f aca="false">$BK$7*$J$2*$J$5*$S207</f>
        <v>#N/A</v>
      </c>
      <c r="BL207" s="70" t="e">
        <f aca="false">$BK$7*$J$3*$J$5*$T207</f>
        <v>#N/A</v>
      </c>
      <c r="BM207" s="70" t="e">
        <f aca="false">$BM$7*$J$2*$J$5*$S207</f>
        <v>#N/A</v>
      </c>
      <c r="BN207" s="70" t="e">
        <f aca="false">$BM$7*$J$3*$J$5*$T207</f>
        <v>#N/A</v>
      </c>
      <c r="BO207" s="70" t="e">
        <f aca="false">$BO$7*$J$2*$J$5*$S207</f>
        <v>#N/A</v>
      </c>
      <c r="BP207" s="70" t="e">
        <f aca="false">$BO$7*$J$3*$J$5*$T207</f>
        <v>#N/A</v>
      </c>
      <c r="BQ207" s="70" t="e">
        <f aca="false">$BQ$7*$J$2*$J$5*$S207</f>
        <v>#N/A</v>
      </c>
      <c r="BR207" s="70" t="e">
        <f aca="false">$BQ$7*$J$3*$J$5*$T207</f>
        <v>#N/A</v>
      </c>
      <c r="BS207" s="70" t="e">
        <f aca="false">$BS$7*$J$2*$J$5*$S207</f>
        <v>#N/A</v>
      </c>
      <c r="BT207" s="70" t="e">
        <f aca="false">$BS$7*$J$3*$J$5*$T207</f>
        <v>#N/A</v>
      </c>
      <c r="BU207" s="70" t="e">
        <f aca="false">$BU$7*$J$2*$J$5*$S207</f>
        <v>#N/A</v>
      </c>
      <c r="BV207" s="70" t="e">
        <f aca="false">$BU$7*$J$3*$J$5*$T207</f>
        <v>#N/A</v>
      </c>
      <c r="BW207" s="382" t="e">
        <f aca="false">SUM(AY207:BF207,BI207:BL207)</f>
        <v>#N/A</v>
      </c>
      <c r="BX207" s="383" t="e">
        <f aca="false">SUM(AY207:BF207,BI207:BL207,BS207:BV207)</f>
        <v>#N/A</v>
      </c>
      <c r="BY207" s="25" t="e">
        <f aca="false">SUM(AY207:BV207)</f>
        <v>#N/A</v>
      </c>
      <c r="BZ207" s="70" t="e">
        <f aca="false">$BZ$7*$J$2*$J$5*$N207</f>
        <v>#N/A</v>
      </c>
      <c r="CA207" s="70" t="e">
        <f aca="false">$BZ$7*$J$3*$J$5*$O207</f>
        <v>#N/A</v>
      </c>
      <c r="CB207" s="70" t="e">
        <f aca="false">$CB$7*$J$2*$J$5*$N207</f>
        <v>#N/A</v>
      </c>
      <c r="CC207" s="70" t="e">
        <f aca="false">$CB$7*$J$3*$J$5*$O207</f>
        <v>#N/A</v>
      </c>
      <c r="CD207" s="70" t="e">
        <f aca="false">$CD$7*$J$2*$J$5*$N207</f>
        <v>#N/A</v>
      </c>
      <c r="CE207" s="70" t="e">
        <f aca="false">$CD$7*$J$3*$J$5*$O207</f>
        <v>#N/A</v>
      </c>
      <c r="CF207" s="131" t="e">
        <f aca="false">SUM(BZ207:CA207)</f>
        <v>#N/A</v>
      </c>
      <c r="CG207" s="383" t="e">
        <f aca="false">SUM(BZ207:CC207)</f>
        <v>#N/A</v>
      </c>
      <c r="CH207" s="131" t="e">
        <f aca="false">SUM(BZ207:CE207)</f>
        <v>#N/A</v>
      </c>
      <c r="CI207" s="70" t="e">
        <f aca="false">$CI$7*$J$2*$J$5*$AB207</f>
        <v>#N/A</v>
      </c>
      <c r="CJ207" s="70" t="e">
        <f aca="false">$CI$7*$J$3*$J$5*$AC207</f>
        <v>#N/A</v>
      </c>
      <c r="CK207" s="70" t="e">
        <f aca="false">$CK$7*$J$2*$J$5*$AB207</f>
        <v>#N/A</v>
      </c>
      <c r="CL207" s="70" t="e">
        <f aca="false">$CK$7*$J$3*$J$5*$AC207</f>
        <v>#N/A</v>
      </c>
      <c r="CM207" s="70" t="e">
        <f aca="false">$CM$7*$J$2*$J$5*$AB207</f>
        <v>#N/A</v>
      </c>
      <c r="CN207" s="70" t="e">
        <f aca="false">$CM$7*$J$3*$J$5*$AC207</f>
        <v>#N/A</v>
      </c>
      <c r="CO207" s="70" t="e">
        <f aca="false">$CO$7*$J$2*$J$5*$AB207</f>
        <v>#N/A</v>
      </c>
      <c r="CP207" s="70" t="e">
        <f aca="false">$CO$7*$J$3*$J$5*$AC207</f>
        <v>#N/A</v>
      </c>
      <c r="CQ207" s="70" t="e">
        <f aca="false">$CQ$7*$J$2*$J$5*$AB207</f>
        <v>#N/A</v>
      </c>
      <c r="CR207" s="70" t="e">
        <f aca="false">$CQ$7*$J$3*$J$5*$AC207</f>
        <v>#N/A</v>
      </c>
      <c r="CS207" s="70" t="e">
        <f aca="false">$CS$7*$J$2*$J$5*$AB207</f>
        <v>#N/A</v>
      </c>
      <c r="CT207" s="70" t="e">
        <f aca="false">$CS$7*$J$3*$J$5*$AC207</f>
        <v>#N/A</v>
      </c>
      <c r="CU207" s="70" t="e">
        <f aca="false">$CU$7*$J$2*$J$5*$AB207</f>
        <v>#N/A</v>
      </c>
      <c r="CV207" s="70" t="e">
        <f aca="false">$CU$7*$J$3*$J$5*$AC207</f>
        <v>#N/A</v>
      </c>
      <c r="CW207" s="70" t="e">
        <f aca="false">$CW$7*$J$2*$J$5*$AB207</f>
        <v>#N/A</v>
      </c>
      <c r="CX207" s="70" t="e">
        <f aca="false">$CW$7*$J$3*$J$5*$AC207</f>
        <v>#N/A</v>
      </c>
      <c r="CY207" s="70" t="e">
        <f aca="false">$CY$7*$J$2*$J$5*$AB207</f>
        <v>#N/A</v>
      </c>
      <c r="CZ207" s="70" t="e">
        <f aca="false">$CY$7*$J$3*$J$5*$AC207</f>
        <v>#N/A</v>
      </c>
      <c r="DA207" s="70" t="e">
        <f aca="false">$DA$7*$J$2*$J$5*$AB207</f>
        <v>#N/A</v>
      </c>
      <c r="DB207" s="70" t="e">
        <f aca="false">$DA$7*$J$3*$J$5*$AC207</f>
        <v>#N/A</v>
      </c>
      <c r="DC207" s="70"/>
      <c r="DD207" s="70"/>
      <c r="DE207" s="70" t="e">
        <f aca="false">$DF$7*$J$2*$J$5*$AB207</f>
        <v>#N/A</v>
      </c>
      <c r="DF207" s="70" t="e">
        <f aca="false">$DF$7*$J$3*$J$5*$AC207</f>
        <v>#N/A</v>
      </c>
      <c r="DG207" s="70" t="e">
        <f aca="false">$DG$7*$J$2*$J$5*$AB207</f>
        <v>#N/A</v>
      </c>
      <c r="DH207" s="70" t="e">
        <f aca="false">$DG$7*$J$3*$J$5*$AC207</f>
        <v>#N/A</v>
      </c>
      <c r="DI207" s="70" t="e">
        <f aca="false">$DI$7*$J$2*$J$5*$AB207</f>
        <v>#N/A</v>
      </c>
      <c r="DJ207" s="70" t="e">
        <f aca="false">$DI$7*$J$3*$J$5*$AC207</f>
        <v>#N/A</v>
      </c>
      <c r="DK207" s="70" t="e">
        <f aca="false">$DK$7*$J$2*$J$5*$AB207</f>
        <v>#N/A</v>
      </c>
      <c r="DL207" s="70" t="e">
        <f aca="false">$DK$7*$J$3*$J$5*$AC207</f>
        <v>#N/A</v>
      </c>
      <c r="DM207" s="70" t="e">
        <f aca="false">$DM$7*$J$2*$J$5*$AB207</f>
        <v>#N/A</v>
      </c>
      <c r="DN207" s="70" t="e">
        <f aca="false">$DM$7*$J$3*$J$5*$AC207</f>
        <v>#N/A</v>
      </c>
      <c r="DO207" s="70" t="e">
        <f aca="false">$DO$7*$J$2*$J$5*$AB207</f>
        <v>#N/A</v>
      </c>
      <c r="DP207" s="70" t="e">
        <f aca="false">$DO$7*$J$3*$J$5*$AC207</f>
        <v>#N/A</v>
      </c>
      <c r="DQ207" s="70" t="e">
        <f aca="false">$DQ$7*$J$2*$J$5*$AB207</f>
        <v>#N/A</v>
      </c>
      <c r="DR207" s="70" t="e">
        <f aca="false">$DQ$7*$J$3*$J$5*$AC207</f>
        <v>#N/A</v>
      </c>
      <c r="DS207" s="131" t="e">
        <f aca="false">SUM(CI207:CR207,CW207:CX207,DG207:DH207)</f>
        <v>#N/A</v>
      </c>
      <c r="DT207" s="25" t="e">
        <f aca="false">SUM(CI207:CZ207,DC207:DL207)</f>
        <v>#N/A</v>
      </c>
      <c r="DU207" s="131" t="e">
        <f aca="false">SUM(CI207:DR207)</f>
        <v>#N/A</v>
      </c>
      <c r="DZ207" s="70" t="e">
        <f aca="false">$DZ$7*$J$2*$J$5*$AB207</f>
        <v>#N/A</v>
      </c>
      <c r="EA207" s="70" t="e">
        <f aca="false">$DZ$7*$J$3*$J$5*$AC207</f>
        <v>#N/A</v>
      </c>
      <c r="EB207" s="70" t="e">
        <f aca="false">$EB$7*$J$2*$J$5*$AB207</f>
        <v>#N/A</v>
      </c>
      <c r="EC207" s="70" t="e">
        <f aca="false">$EB$7*$J$3*$J$5*$AC207</f>
        <v>#N/A</v>
      </c>
      <c r="ED207" s="70" t="e">
        <f aca="false">$ED$7*$J$2*$J$5*$AB207</f>
        <v>#N/A</v>
      </c>
      <c r="EE207" s="70" t="e">
        <f aca="false">$ED$7*$J$3*$J$5*$AC207</f>
        <v>#N/A</v>
      </c>
      <c r="EF207" s="70" t="e">
        <f aca="false">$EF$7*$J$2*$J$5*$AB207</f>
        <v>#N/A</v>
      </c>
      <c r="EG207" s="70" t="e">
        <f aca="false">$EF$7*$J$3*$J$5*$AC207</f>
        <v>#N/A</v>
      </c>
      <c r="EH207" s="70" t="e">
        <f aca="false">$EH$7*$J$2*$J$5*$AB207</f>
        <v>#N/A</v>
      </c>
      <c r="EI207" s="70" t="e">
        <f aca="false">$EH$7*$J$3*$J$5*$AC207</f>
        <v>#N/A</v>
      </c>
      <c r="EJ207" s="70" t="e">
        <f aca="false">$EJ$7*$J$2*$J$5*$AB207</f>
        <v>#N/A</v>
      </c>
      <c r="EK207" s="70" t="e">
        <f aca="false">$EJ$7*$J$3*$J$5*$AC207</f>
        <v>#N/A</v>
      </c>
      <c r="EL207" s="70" t="e">
        <f aca="false">$EL$7*$J$2*$J$5*$AB207</f>
        <v>#N/A</v>
      </c>
      <c r="EM207" s="70" t="e">
        <f aca="false">$EL$7*$J$3*$J$5*$AC207</f>
        <v>#N/A</v>
      </c>
      <c r="EN207" s="131" t="e">
        <f aca="false">SUM(EB207:EC207)</f>
        <v>#N/A</v>
      </c>
      <c r="EO207" s="25" t="e">
        <f aca="false">SUM(EB207:EE207,EJ207:EM207)</f>
        <v>#N/A</v>
      </c>
      <c r="EP207" s="25" t="e">
        <f aca="false">SUM(DZ207:EM207)</f>
        <v>#N/A</v>
      </c>
    </row>
    <row r="208" customFormat="false" ht="11.25" hidden="false" customHeight="false" outlineLevel="0" collapsed="false">
      <c r="A208" s="51" t="e">
        <f aca="false">VLOOKUP($D208,Curves!$A$2:$I$1700,9)</f>
        <v>#N/A</v>
      </c>
      <c r="B208" s="83" t="e">
        <f aca="false">(1+($A208/2))^(-2*($D208-$A$1)/365.25)</f>
        <v>#N/A</v>
      </c>
      <c r="C208" s="83" t="n">
        <f aca="false">D209-D208</f>
        <v>30</v>
      </c>
      <c r="D208" s="374" t="n">
        <v>42979</v>
      </c>
      <c r="E208" s="375" t="e">
        <f aca="false">VLOOKUP($D208,Curves!$A$2:$H$1700,2)*$B208</f>
        <v>#N/A</v>
      </c>
      <c r="F208" s="51" t="e">
        <f aca="false">VLOOKUP($D208,Curves!$A$2:$H$1700,3)*$B208</f>
        <v>#N/A</v>
      </c>
      <c r="G208" s="51" t="e">
        <f aca="false">VLOOKUP($D208,Curves!$A$2:$H$1700,7)*$B208</f>
        <v>#N/A</v>
      </c>
      <c r="H208" s="51" t="e">
        <f aca="false">VLOOKUP($D208,Curves!$A$2:$H$1700,5)*$B208</f>
        <v>#N/A</v>
      </c>
      <c r="I208" s="51" t="e">
        <f aca="false">VLOOKUP($D208,Curves!$A$2:$H$1700,4)*$B208</f>
        <v>#N/A</v>
      </c>
      <c r="J208" s="376" t="e">
        <f aca="false">VLOOKUP($D208,Curves!$A$2:$H$1700,8)*$B208</f>
        <v>#N/A</v>
      </c>
      <c r="K208" s="51" t="e">
        <f aca="false">($E208+$I208)*$J$5+$J$4</f>
        <v>#N/A</v>
      </c>
      <c r="L208" s="377" t="e">
        <f aca="false">VLOOKUP($D208,Curves!$N$2:$T$2600,2)*$B208</f>
        <v>#N/A</v>
      </c>
      <c r="M208" s="241" t="e">
        <f aca="false">VLOOKUP($D208,Curves!$N$2:$T$2600,3)*$B208</f>
        <v>#N/A</v>
      </c>
      <c r="N208" s="378" t="e">
        <f aca="false">IF($K208&lt;$L208,1,0)</f>
        <v>#N/A</v>
      </c>
      <c r="O208" s="379" t="e">
        <f aca="false">IF($K208&lt;$M208,1,0)</f>
        <v>#N/A</v>
      </c>
      <c r="P208" s="375" t="e">
        <f aca="false">($E208+J208)*$J$5+$J$4</f>
        <v>#N/A</v>
      </c>
      <c r="Q208" s="377" t="e">
        <f aca="false">VLOOKUP($D208,Curves!$N$2:$T$2600,4)*$B208</f>
        <v>#N/A</v>
      </c>
      <c r="R208" s="241" t="e">
        <f aca="false">VLOOKUP($D208,Curves!$N$2:$T$2600,5)*$B208</f>
        <v>#N/A</v>
      </c>
      <c r="S208" s="378" t="e">
        <f aca="false">IF($P208&lt;$Q208,1,0)</f>
        <v>#N/A</v>
      </c>
      <c r="T208" s="379" t="e">
        <f aca="false">IF($P208&lt;$R208,1,0)</f>
        <v>#N/A</v>
      </c>
      <c r="U208" s="380" t="e">
        <f aca="false">($E208+G208)*$J$5+$J$4</f>
        <v>#N/A</v>
      </c>
      <c r="V208" s="380" t="e">
        <f aca="false">($E208+H208)*$J$5+$J$4</f>
        <v>#N/A</v>
      </c>
      <c r="W208" s="380" t="e">
        <f aca="false">($E208+I208)*$J$5+$J$4</f>
        <v>#N/A</v>
      </c>
      <c r="X208" s="269" t="e">
        <f aca="false">VLOOKUP($D208,[5]CurveFetch!$D$8:$S$13000,16,0)*$B208</f>
        <v>#N/A</v>
      </c>
      <c r="Y208" s="241" t="e">
        <f aca="false">VLOOKUP($D208,Curves!$N$2:$T$2600,7)*$B208</f>
        <v>#N/A</v>
      </c>
      <c r="Z208" s="381" t="e">
        <f aca="false">IF($U208&lt;$X208,1,0)</f>
        <v>#N/A</v>
      </c>
      <c r="AA208" s="378" t="e">
        <f aca="false">IF($U208&lt;$Y208,1,0)</f>
        <v>#N/A</v>
      </c>
      <c r="AB208" s="378" t="e">
        <f aca="false">IF($V208&lt;$X208,1,0)</f>
        <v>#N/A</v>
      </c>
      <c r="AC208" s="378" t="e">
        <f aca="false">IF($V208&lt;$X208,1,0)</f>
        <v>#N/A</v>
      </c>
      <c r="AD208" s="378" t="e">
        <f aca="false">IF($W208&lt;$X208,1,0)</f>
        <v>#N/A</v>
      </c>
      <c r="AE208" s="379" t="e">
        <f aca="false">IF($W208&lt;$Y208,1,0)</f>
        <v>#N/A</v>
      </c>
      <c r="AF208" s="70" t="e">
        <f aca="false">$AF$7*$J$2*$J$5*$N208</f>
        <v>#N/A</v>
      </c>
      <c r="AG208" s="70" t="e">
        <f aca="false">$AF$7*$J$2*$J$5*$O208</f>
        <v>#N/A</v>
      </c>
      <c r="AH208" s="70" t="e">
        <f aca="false">$AH$7*$J$2*$J$5*$N208</f>
        <v>#N/A</v>
      </c>
      <c r="AI208" s="70" t="e">
        <f aca="false">$AH$7*$J$2*$J$5*$O208</f>
        <v>#N/A</v>
      </c>
      <c r="AJ208" s="70" t="e">
        <f aca="false">$AJ$7*$J$2*$J$5*$N208</f>
        <v>#N/A</v>
      </c>
      <c r="AK208" s="70" t="e">
        <f aca="false">$AJ$7*$J$2*$J$5*$O208</f>
        <v>#N/A</v>
      </c>
      <c r="AL208" s="70" t="e">
        <f aca="false">$AL$7*$J$2*$J$5*$N208</f>
        <v>#N/A</v>
      </c>
      <c r="AM208" s="70" t="e">
        <f aca="false">$AL$7*$J$3*$J$5*$O208</f>
        <v>#N/A</v>
      </c>
      <c r="AN208" s="70" t="e">
        <f aca="false">$AN$7*$J$2*$J$5*$N208</f>
        <v>#N/A</v>
      </c>
      <c r="AO208" s="70" t="e">
        <f aca="false">$AN$7*$J$3*$J$5*$O208</f>
        <v>#N/A</v>
      </c>
      <c r="AP208" s="70" t="e">
        <f aca="false">$AP$7*$J$2*$J$5*$N208</f>
        <v>#N/A</v>
      </c>
      <c r="AQ208" s="70" t="e">
        <f aca="false">$AN$7*$J$3*$J$5*$O208</f>
        <v>#N/A</v>
      </c>
      <c r="AR208" s="70" t="e">
        <f aca="false">$AR$7*$J$2*$J$5*$N208</f>
        <v>#N/A</v>
      </c>
      <c r="AS208" s="70" t="e">
        <f aca="false">$AR$7*$J$3*$J$5*$O208</f>
        <v>#N/A</v>
      </c>
      <c r="AT208" s="70" t="e">
        <f aca="false">$AT$7*$J$2*$J$5*$N208</f>
        <v>#N/A</v>
      </c>
      <c r="AU208" s="70" t="e">
        <f aca="false">$AT$7*$J$3*$J$5*$O208</f>
        <v>#N/A</v>
      </c>
      <c r="AV208" s="131" t="e">
        <f aca="false">SUM(AF208:AG208,AL208:AM208,AP208:AQ208)</f>
        <v>#N/A</v>
      </c>
      <c r="AW208" s="158" t="e">
        <f aca="false">SUM(AF208:AM208,AP208:AU208)</f>
        <v>#N/A</v>
      </c>
      <c r="AX208" s="131" t="e">
        <f aca="false">SUM(AF208:AU208)</f>
        <v>#N/A</v>
      </c>
      <c r="AY208" s="70" t="e">
        <f aca="false">$AY$7*$J$2*$J$5*$S208</f>
        <v>#N/A</v>
      </c>
      <c r="AZ208" s="70" t="e">
        <f aca="false">$AY$7*$J$3*$J$5*$T208</f>
        <v>#N/A</v>
      </c>
      <c r="BA208" s="70" t="e">
        <f aca="false">$BA$7*$J$2*$J$5*$S208</f>
        <v>#N/A</v>
      </c>
      <c r="BB208" s="70" t="e">
        <f aca="false">$BA$7*$J$3*$J$5*$T208</f>
        <v>#N/A</v>
      </c>
      <c r="BC208" s="70" t="e">
        <f aca="false">$BC$7*$J$2*$J$5*$S208</f>
        <v>#N/A</v>
      </c>
      <c r="BD208" s="70" t="e">
        <f aca="false">$BC$7*$J$3*$J$5*$T208</f>
        <v>#N/A</v>
      </c>
      <c r="BE208" s="70" t="e">
        <f aca="false">$BE$7*$J$2*$J$5*$S208</f>
        <v>#N/A</v>
      </c>
      <c r="BF208" s="70" t="e">
        <f aca="false">$BE$7*$J$3*$J$5*$T208</f>
        <v>#N/A</v>
      </c>
      <c r="BG208" s="70" t="e">
        <f aca="false">$BG$7*$J$2*$J$5*$S208</f>
        <v>#N/A</v>
      </c>
      <c r="BH208" s="70" t="e">
        <f aca="false">$BG$7*$J$3*$J$5*$T208</f>
        <v>#N/A</v>
      </c>
      <c r="BI208" s="70" t="e">
        <f aca="false">$BI$7*$J$2*$J$5*$S208</f>
        <v>#N/A</v>
      </c>
      <c r="BJ208" s="70" t="e">
        <f aca="false">$BI$7*$J$3*$J$5*$T208</f>
        <v>#N/A</v>
      </c>
      <c r="BK208" s="70" t="e">
        <f aca="false">$BK$7*$J$2*$J$5*$S208</f>
        <v>#N/A</v>
      </c>
      <c r="BL208" s="70" t="e">
        <f aca="false">$BK$7*$J$3*$J$5*$T208</f>
        <v>#N/A</v>
      </c>
      <c r="BM208" s="70" t="e">
        <f aca="false">$BM$7*$J$2*$J$5*$S208</f>
        <v>#N/A</v>
      </c>
      <c r="BN208" s="70" t="e">
        <f aca="false">$BM$7*$J$3*$J$5*$T208</f>
        <v>#N/A</v>
      </c>
      <c r="BO208" s="70" t="e">
        <f aca="false">$BO$7*$J$2*$J$5*$S208</f>
        <v>#N/A</v>
      </c>
      <c r="BP208" s="70" t="e">
        <f aca="false">$BO$7*$J$3*$J$5*$T208</f>
        <v>#N/A</v>
      </c>
      <c r="BQ208" s="70" t="e">
        <f aca="false">$BQ$7*$J$2*$J$5*$S208</f>
        <v>#N/A</v>
      </c>
      <c r="BR208" s="70" t="e">
        <f aca="false">$BQ$7*$J$3*$J$5*$T208</f>
        <v>#N/A</v>
      </c>
      <c r="BS208" s="70" t="e">
        <f aca="false">$BS$7*$J$2*$J$5*$S208</f>
        <v>#N/A</v>
      </c>
      <c r="BT208" s="70" t="e">
        <f aca="false">$BS$7*$J$3*$J$5*$T208</f>
        <v>#N/A</v>
      </c>
      <c r="BU208" s="70" t="e">
        <f aca="false">$BU$7*$J$2*$J$5*$S208</f>
        <v>#N/A</v>
      </c>
      <c r="BV208" s="70" t="e">
        <f aca="false">$BU$7*$J$3*$J$5*$T208</f>
        <v>#N/A</v>
      </c>
      <c r="BW208" s="382" t="e">
        <f aca="false">SUM(AY208:BF208,BI208:BL208)</f>
        <v>#N/A</v>
      </c>
      <c r="BX208" s="383" t="e">
        <f aca="false">SUM(AY208:BF208,BI208:BL208,BS208:BV208)</f>
        <v>#N/A</v>
      </c>
      <c r="BY208" s="25" t="e">
        <f aca="false">SUM(AY208:BV208)</f>
        <v>#N/A</v>
      </c>
      <c r="BZ208" s="70" t="e">
        <f aca="false">$BZ$7*$J$2*$J$5*$N208</f>
        <v>#N/A</v>
      </c>
      <c r="CA208" s="70" t="e">
        <f aca="false">$BZ$7*$J$3*$J$5*$O208</f>
        <v>#N/A</v>
      </c>
      <c r="CB208" s="70" t="e">
        <f aca="false">$CB$7*$J$2*$J$5*$N208</f>
        <v>#N/A</v>
      </c>
      <c r="CC208" s="70" t="e">
        <f aca="false">$CB$7*$J$3*$J$5*$O208</f>
        <v>#N/A</v>
      </c>
      <c r="CD208" s="70" t="e">
        <f aca="false">$CD$7*$J$2*$J$5*$N208</f>
        <v>#N/A</v>
      </c>
      <c r="CE208" s="70" t="e">
        <f aca="false">$CD$7*$J$3*$J$5*$O208</f>
        <v>#N/A</v>
      </c>
      <c r="CF208" s="131" t="e">
        <f aca="false">SUM(BZ208:CA208)</f>
        <v>#N/A</v>
      </c>
      <c r="CG208" s="383" t="e">
        <f aca="false">SUM(BZ208:CC208)</f>
        <v>#N/A</v>
      </c>
      <c r="CH208" s="131" t="e">
        <f aca="false">SUM(BZ208:CE208)</f>
        <v>#N/A</v>
      </c>
      <c r="CI208" s="70" t="e">
        <f aca="false">$CI$7*$J$2*$J$5*$AB208</f>
        <v>#N/A</v>
      </c>
      <c r="CJ208" s="70" t="e">
        <f aca="false">$CI$7*$J$3*$J$5*$AC208</f>
        <v>#N/A</v>
      </c>
      <c r="CK208" s="70" t="e">
        <f aca="false">$CK$7*$J$2*$J$5*$AB208</f>
        <v>#N/A</v>
      </c>
      <c r="CL208" s="70" t="e">
        <f aca="false">$CK$7*$J$3*$J$5*$AC208</f>
        <v>#N/A</v>
      </c>
      <c r="CM208" s="70" t="e">
        <f aca="false">$CM$7*$J$2*$J$5*$AB208</f>
        <v>#N/A</v>
      </c>
      <c r="CN208" s="70" t="e">
        <f aca="false">$CM$7*$J$3*$J$5*$AC208</f>
        <v>#N/A</v>
      </c>
      <c r="CO208" s="70" t="e">
        <f aca="false">$CO$7*$J$2*$J$5*$AB208</f>
        <v>#N/A</v>
      </c>
      <c r="CP208" s="70" t="e">
        <f aca="false">$CO$7*$J$3*$J$5*$AC208</f>
        <v>#N/A</v>
      </c>
      <c r="CQ208" s="70" t="e">
        <f aca="false">$CQ$7*$J$2*$J$5*$AB208</f>
        <v>#N/A</v>
      </c>
      <c r="CR208" s="70" t="e">
        <f aca="false">$CQ$7*$J$3*$J$5*$AC208</f>
        <v>#N/A</v>
      </c>
      <c r="CS208" s="70" t="e">
        <f aca="false">$CS$7*$J$2*$J$5*$AB208</f>
        <v>#N/A</v>
      </c>
      <c r="CT208" s="70" t="e">
        <f aca="false">$CS$7*$J$3*$J$5*$AC208</f>
        <v>#N/A</v>
      </c>
      <c r="CU208" s="70" t="e">
        <f aca="false">$CU$7*$J$2*$J$5*$AB208</f>
        <v>#N/A</v>
      </c>
      <c r="CV208" s="70" t="e">
        <f aca="false">$CU$7*$J$3*$J$5*$AC208</f>
        <v>#N/A</v>
      </c>
      <c r="CW208" s="70" t="e">
        <f aca="false">$CW$7*$J$2*$J$5*$AB208</f>
        <v>#N/A</v>
      </c>
      <c r="CX208" s="70" t="e">
        <f aca="false">$CW$7*$J$3*$J$5*$AC208</f>
        <v>#N/A</v>
      </c>
      <c r="CY208" s="70" t="e">
        <f aca="false">$CY$7*$J$2*$J$5*$AB208</f>
        <v>#N/A</v>
      </c>
      <c r="CZ208" s="70" t="e">
        <f aca="false">$CY$7*$J$3*$J$5*$AC208</f>
        <v>#N/A</v>
      </c>
      <c r="DA208" s="70" t="e">
        <f aca="false">$DA$7*$J$2*$J$5*$AB208</f>
        <v>#N/A</v>
      </c>
      <c r="DB208" s="70" t="e">
        <f aca="false">$DA$7*$J$3*$J$5*$AC208</f>
        <v>#N/A</v>
      </c>
      <c r="DC208" s="70"/>
      <c r="DD208" s="70"/>
      <c r="DE208" s="70" t="e">
        <f aca="false">$DF$7*$J$2*$J$5*$AB208</f>
        <v>#N/A</v>
      </c>
      <c r="DF208" s="70" t="e">
        <f aca="false">$DF$7*$J$3*$J$5*$AC208</f>
        <v>#N/A</v>
      </c>
      <c r="DG208" s="70" t="e">
        <f aca="false">$DG$7*$J$2*$J$5*$AB208</f>
        <v>#N/A</v>
      </c>
      <c r="DH208" s="70" t="e">
        <f aca="false">$DG$7*$J$3*$J$5*$AC208</f>
        <v>#N/A</v>
      </c>
      <c r="DI208" s="70" t="e">
        <f aca="false">$DI$7*$J$2*$J$5*$AB208</f>
        <v>#N/A</v>
      </c>
      <c r="DJ208" s="70" t="e">
        <f aca="false">$DI$7*$J$3*$J$5*$AC208</f>
        <v>#N/A</v>
      </c>
      <c r="DK208" s="70" t="e">
        <f aca="false">$DK$7*$J$2*$J$5*$AB208</f>
        <v>#N/A</v>
      </c>
      <c r="DL208" s="70" t="e">
        <f aca="false">$DK$7*$J$3*$J$5*$AC208</f>
        <v>#N/A</v>
      </c>
      <c r="DM208" s="70" t="e">
        <f aca="false">$DM$7*$J$2*$J$5*$AB208</f>
        <v>#N/A</v>
      </c>
      <c r="DN208" s="70" t="e">
        <f aca="false">$DM$7*$J$3*$J$5*$AC208</f>
        <v>#N/A</v>
      </c>
      <c r="DO208" s="70" t="e">
        <f aca="false">$DO$7*$J$2*$J$5*$AB208</f>
        <v>#N/A</v>
      </c>
      <c r="DP208" s="70" t="e">
        <f aca="false">$DO$7*$J$3*$J$5*$AC208</f>
        <v>#N/A</v>
      </c>
      <c r="DQ208" s="70" t="e">
        <f aca="false">$DQ$7*$J$2*$J$5*$AB208</f>
        <v>#N/A</v>
      </c>
      <c r="DR208" s="70" t="e">
        <f aca="false">$DQ$7*$J$3*$J$5*$AC208</f>
        <v>#N/A</v>
      </c>
      <c r="DS208" s="131" t="e">
        <f aca="false">SUM(CI208:CR208,CW208:CX208,DG208:DH208)</f>
        <v>#N/A</v>
      </c>
      <c r="DT208" s="25" t="e">
        <f aca="false">SUM(CI208:CZ208,DC208:DL208)</f>
        <v>#N/A</v>
      </c>
      <c r="DU208" s="131" t="e">
        <f aca="false">SUM(CI208:DR208)</f>
        <v>#N/A</v>
      </c>
      <c r="DZ208" s="70" t="e">
        <f aca="false">$DZ$7*$J$2*$J$5*$AB208</f>
        <v>#N/A</v>
      </c>
      <c r="EA208" s="70" t="e">
        <f aca="false">$DZ$7*$J$3*$J$5*$AC208</f>
        <v>#N/A</v>
      </c>
      <c r="EB208" s="70" t="e">
        <f aca="false">$EB$7*$J$2*$J$5*$AB208</f>
        <v>#N/A</v>
      </c>
      <c r="EC208" s="70" t="e">
        <f aca="false">$EB$7*$J$3*$J$5*$AC208</f>
        <v>#N/A</v>
      </c>
      <c r="ED208" s="70" t="e">
        <f aca="false">$ED$7*$J$2*$J$5*$AB208</f>
        <v>#N/A</v>
      </c>
      <c r="EE208" s="70" t="e">
        <f aca="false">$ED$7*$J$3*$J$5*$AC208</f>
        <v>#N/A</v>
      </c>
      <c r="EF208" s="70" t="e">
        <f aca="false">$EF$7*$J$2*$J$5*$AB208</f>
        <v>#N/A</v>
      </c>
      <c r="EG208" s="70" t="e">
        <f aca="false">$EF$7*$J$3*$J$5*$AC208</f>
        <v>#N/A</v>
      </c>
      <c r="EH208" s="70" t="e">
        <f aca="false">$EH$7*$J$2*$J$5*$AB208</f>
        <v>#N/A</v>
      </c>
      <c r="EI208" s="70" t="e">
        <f aca="false">$EH$7*$J$3*$J$5*$AC208</f>
        <v>#N/A</v>
      </c>
      <c r="EJ208" s="70" t="e">
        <f aca="false">$EJ$7*$J$2*$J$5*$AB208</f>
        <v>#N/A</v>
      </c>
      <c r="EK208" s="70" t="e">
        <f aca="false">$EJ$7*$J$3*$J$5*$AC208</f>
        <v>#N/A</v>
      </c>
      <c r="EL208" s="70" t="e">
        <f aca="false">$EL$7*$J$2*$J$5*$AB208</f>
        <v>#N/A</v>
      </c>
      <c r="EM208" s="70" t="e">
        <f aca="false">$EL$7*$J$3*$J$5*$AC208</f>
        <v>#N/A</v>
      </c>
      <c r="EN208" s="131" t="e">
        <f aca="false">SUM(EB208:EC208)</f>
        <v>#N/A</v>
      </c>
      <c r="EO208" s="25" t="e">
        <f aca="false">SUM(EB208:EE208,EJ208:EM208)</f>
        <v>#N/A</v>
      </c>
      <c r="EP208" s="25" t="e">
        <f aca="false">SUM(DZ208:EM208)</f>
        <v>#N/A</v>
      </c>
    </row>
    <row r="209" customFormat="false" ht="11.25" hidden="false" customHeight="false" outlineLevel="0" collapsed="false">
      <c r="A209" s="51" t="e">
        <f aca="false">VLOOKUP($D209,Curves!$A$2:$I$1700,9)</f>
        <v>#N/A</v>
      </c>
      <c r="B209" s="83" t="e">
        <f aca="false">(1+($A209/2))^(-2*($D209-$A$1)/365.25)</f>
        <v>#N/A</v>
      </c>
      <c r="C209" s="83" t="n">
        <f aca="false">D210-D209</f>
        <v>31</v>
      </c>
      <c r="D209" s="374" t="n">
        <v>43009</v>
      </c>
      <c r="E209" s="375" t="e">
        <f aca="false">VLOOKUP($D209,Curves!$A$2:$H$1700,2)*$B209</f>
        <v>#N/A</v>
      </c>
      <c r="F209" s="51" t="e">
        <f aca="false">VLOOKUP($D209,Curves!$A$2:$H$1700,3)*$B209</f>
        <v>#N/A</v>
      </c>
      <c r="G209" s="51" t="e">
        <f aca="false">VLOOKUP($D209,Curves!$A$2:$H$1700,7)*$B209</f>
        <v>#N/A</v>
      </c>
      <c r="H209" s="51" t="e">
        <f aca="false">VLOOKUP($D209,Curves!$A$2:$H$1700,5)*$B209</f>
        <v>#N/A</v>
      </c>
      <c r="I209" s="51" t="e">
        <f aca="false">VLOOKUP($D209,Curves!$A$2:$H$1700,4)*$B209</f>
        <v>#N/A</v>
      </c>
      <c r="J209" s="376" t="e">
        <f aca="false">VLOOKUP($D209,Curves!$A$2:$H$1700,8)*$B209</f>
        <v>#N/A</v>
      </c>
      <c r="K209" s="51" t="e">
        <f aca="false">($E209+$I209)*$J$5+$J$4</f>
        <v>#N/A</v>
      </c>
      <c r="L209" s="377" t="e">
        <f aca="false">VLOOKUP($D209,Curves!$N$2:$T$2600,2)*$B209</f>
        <v>#N/A</v>
      </c>
      <c r="M209" s="241" t="e">
        <f aca="false">VLOOKUP($D209,Curves!$N$2:$T$2600,3)*$B209</f>
        <v>#N/A</v>
      </c>
      <c r="N209" s="378" t="e">
        <f aca="false">IF($K209&lt;$L209,1,0)</f>
        <v>#N/A</v>
      </c>
      <c r="O209" s="379" t="e">
        <f aca="false">IF($K209&lt;$M209,1,0)</f>
        <v>#N/A</v>
      </c>
      <c r="P209" s="375" t="e">
        <f aca="false">($E209+J209)*$J$5+$J$4</f>
        <v>#N/A</v>
      </c>
      <c r="Q209" s="377" t="e">
        <f aca="false">VLOOKUP($D209,Curves!$N$2:$T$2600,4)*$B209</f>
        <v>#N/A</v>
      </c>
      <c r="R209" s="241" t="e">
        <f aca="false">VLOOKUP($D209,Curves!$N$2:$T$2600,5)*$B209</f>
        <v>#N/A</v>
      </c>
      <c r="S209" s="378" t="e">
        <f aca="false">IF($P209&lt;$Q209,1,0)</f>
        <v>#N/A</v>
      </c>
      <c r="T209" s="379" t="e">
        <f aca="false">IF($P209&lt;$R209,1,0)</f>
        <v>#N/A</v>
      </c>
      <c r="U209" s="380" t="e">
        <f aca="false">($E209+G209)*$J$5+$J$4</f>
        <v>#N/A</v>
      </c>
      <c r="V209" s="380" t="e">
        <f aca="false">($E209+H209)*$J$5+$J$4</f>
        <v>#N/A</v>
      </c>
      <c r="W209" s="380" t="e">
        <f aca="false">($E209+I209)*$J$5+$J$4</f>
        <v>#N/A</v>
      </c>
      <c r="X209" s="269" t="e">
        <f aca="false">VLOOKUP($D209,[5]CurveFetch!$D$8:$S$13000,16,0)*$B209</f>
        <v>#N/A</v>
      </c>
      <c r="Y209" s="241" t="e">
        <f aca="false">VLOOKUP($D209,Curves!$N$2:$T$2600,7)*$B209</f>
        <v>#N/A</v>
      </c>
      <c r="Z209" s="381" t="e">
        <f aca="false">IF($U209&lt;$X209,1,0)</f>
        <v>#N/A</v>
      </c>
      <c r="AA209" s="378" t="e">
        <f aca="false">IF($U209&lt;$Y209,1,0)</f>
        <v>#N/A</v>
      </c>
      <c r="AB209" s="378" t="e">
        <f aca="false">IF($V209&lt;$X209,1,0)</f>
        <v>#N/A</v>
      </c>
      <c r="AC209" s="378" t="e">
        <f aca="false">IF($V209&lt;$X209,1,0)</f>
        <v>#N/A</v>
      </c>
      <c r="AD209" s="378" t="e">
        <f aca="false">IF($W209&lt;$X209,1,0)</f>
        <v>#N/A</v>
      </c>
      <c r="AE209" s="379" t="e">
        <f aca="false">IF($W209&lt;$Y209,1,0)</f>
        <v>#N/A</v>
      </c>
      <c r="AF209" s="70" t="e">
        <f aca="false">$AF$7*$J$2*$J$5*$N209</f>
        <v>#N/A</v>
      </c>
      <c r="AG209" s="70" t="e">
        <f aca="false">$AF$7*$J$2*$J$5*$O209</f>
        <v>#N/A</v>
      </c>
      <c r="AH209" s="70" t="e">
        <f aca="false">$AH$7*$J$2*$J$5*$N209</f>
        <v>#N/A</v>
      </c>
      <c r="AI209" s="70" t="e">
        <f aca="false">$AH$7*$J$2*$J$5*$O209</f>
        <v>#N/A</v>
      </c>
      <c r="AJ209" s="70" t="e">
        <f aca="false">$AJ$7*$J$2*$J$5*$N209</f>
        <v>#N/A</v>
      </c>
      <c r="AK209" s="70" t="e">
        <f aca="false">$AJ$7*$J$2*$J$5*$O209</f>
        <v>#N/A</v>
      </c>
      <c r="AL209" s="70" t="e">
        <f aca="false">$AL$7*$J$2*$J$5*$N209</f>
        <v>#N/A</v>
      </c>
      <c r="AM209" s="70" t="e">
        <f aca="false">$AL$7*$J$3*$J$5*$O209</f>
        <v>#N/A</v>
      </c>
      <c r="AN209" s="70" t="e">
        <f aca="false">$AN$7*$J$2*$J$5*$N209</f>
        <v>#N/A</v>
      </c>
      <c r="AO209" s="70" t="e">
        <f aca="false">$AN$7*$J$3*$J$5*$O209</f>
        <v>#N/A</v>
      </c>
      <c r="AP209" s="70" t="e">
        <f aca="false">$AP$7*$J$2*$J$5*$N209</f>
        <v>#N/A</v>
      </c>
      <c r="AQ209" s="70" t="e">
        <f aca="false">$AN$7*$J$3*$J$5*$O209</f>
        <v>#N/A</v>
      </c>
      <c r="AR209" s="70" t="e">
        <f aca="false">$AR$7*$J$2*$J$5*$N209</f>
        <v>#N/A</v>
      </c>
      <c r="AS209" s="70" t="e">
        <f aca="false">$AR$7*$J$3*$J$5*$O209</f>
        <v>#N/A</v>
      </c>
      <c r="AT209" s="70" t="e">
        <f aca="false">$AT$7*$J$2*$J$5*$N209</f>
        <v>#N/A</v>
      </c>
      <c r="AU209" s="70" t="e">
        <f aca="false">$AT$7*$J$3*$J$5*$O209</f>
        <v>#N/A</v>
      </c>
      <c r="AV209" s="131" t="e">
        <f aca="false">SUM(AF209:AG209,AL209:AM209,AP209:AQ209)</f>
        <v>#N/A</v>
      </c>
      <c r="AW209" s="158" t="e">
        <f aca="false">SUM(AF209:AM209,AP209:AU209)</f>
        <v>#N/A</v>
      </c>
      <c r="AX209" s="131" t="e">
        <f aca="false">SUM(AF209:AU209)</f>
        <v>#N/A</v>
      </c>
      <c r="AY209" s="70" t="e">
        <f aca="false">$AY$7*$J$2*$J$5*$S209</f>
        <v>#N/A</v>
      </c>
      <c r="AZ209" s="70" t="e">
        <f aca="false">$AY$7*$J$3*$J$5*$T209</f>
        <v>#N/A</v>
      </c>
      <c r="BA209" s="70" t="e">
        <f aca="false">$BA$7*$J$2*$J$5*$S209</f>
        <v>#N/A</v>
      </c>
      <c r="BB209" s="70" t="e">
        <f aca="false">$BA$7*$J$3*$J$5*$T209</f>
        <v>#N/A</v>
      </c>
      <c r="BC209" s="70" t="e">
        <f aca="false">$BC$7*$J$2*$J$5*$S209</f>
        <v>#N/A</v>
      </c>
      <c r="BD209" s="70" t="e">
        <f aca="false">$BC$7*$J$3*$J$5*$T209</f>
        <v>#N/A</v>
      </c>
      <c r="BE209" s="70" t="e">
        <f aca="false">$BE$7*$J$2*$J$5*$S209</f>
        <v>#N/A</v>
      </c>
      <c r="BF209" s="70" t="e">
        <f aca="false">$BE$7*$J$3*$J$5*$T209</f>
        <v>#N/A</v>
      </c>
      <c r="BG209" s="70" t="e">
        <f aca="false">$BG$7*$J$2*$J$5*$S209</f>
        <v>#N/A</v>
      </c>
      <c r="BH209" s="70" t="e">
        <f aca="false">$BG$7*$J$3*$J$5*$T209</f>
        <v>#N/A</v>
      </c>
      <c r="BI209" s="70" t="e">
        <f aca="false">$BI$7*$J$2*$J$5*$S209</f>
        <v>#N/A</v>
      </c>
      <c r="BJ209" s="70" t="e">
        <f aca="false">$BI$7*$J$3*$J$5*$T209</f>
        <v>#N/A</v>
      </c>
      <c r="BK209" s="70" t="e">
        <f aca="false">$BK$7*$J$2*$J$5*$S209</f>
        <v>#N/A</v>
      </c>
      <c r="BL209" s="70" t="e">
        <f aca="false">$BK$7*$J$3*$J$5*$T209</f>
        <v>#N/A</v>
      </c>
      <c r="BM209" s="70" t="e">
        <f aca="false">$BM$7*$J$2*$J$5*$S209</f>
        <v>#N/A</v>
      </c>
      <c r="BN209" s="70" t="e">
        <f aca="false">$BM$7*$J$3*$J$5*$T209</f>
        <v>#N/A</v>
      </c>
      <c r="BO209" s="70" t="e">
        <f aca="false">$BO$7*$J$2*$J$5*$S209</f>
        <v>#N/A</v>
      </c>
      <c r="BP209" s="70" t="e">
        <f aca="false">$BO$7*$J$3*$J$5*$T209</f>
        <v>#N/A</v>
      </c>
      <c r="BQ209" s="70" t="e">
        <f aca="false">$BQ$7*$J$2*$J$5*$S209</f>
        <v>#N/A</v>
      </c>
      <c r="BR209" s="70" t="e">
        <f aca="false">$BQ$7*$J$3*$J$5*$T209</f>
        <v>#N/A</v>
      </c>
      <c r="BS209" s="70" t="e">
        <f aca="false">$BS$7*$J$2*$J$5*$S209</f>
        <v>#N/A</v>
      </c>
      <c r="BT209" s="70" t="e">
        <f aca="false">$BS$7*$J$3*$J$5*$T209</f>
        <v>#N/A</v>
      </c>
      <c r="BU209" s="70" t="e">
        <f aca="false">$BU$7*$J$2*$J$5*$S209</f>
        <v>#N/A</v>
      </c>
      <c r="BV209" s="70" t="e">
        <f aca="false">$BU$7*$J$3*$J$5*$T209</f>
        <v>#N/A</v>
      </c>
      <c r="BW209" s="382" t="e">
        <f aca="false">SUM(AY209:BF209,BI209:BL209)</f>
        <v>#N/A</v>
      </c>
      <c r="BX209" s="383" t="e">
        <f aca="false">SUM(AY209:BF209,BI209:BL209,BS209:BV209)</f>
        <v>#N/A</v>
      </c>
      <c r="BY209" s="25" t="e">
        <f aca="false">SUM(AY209:BV209)</f>
        <v>#N/A</v>
      </c>
      <c r="BZ209" s="70" t="e">
        <f aca="false">$BZ$7*$J$2*$J$5*$N209</f>
        <v>#N/A</v>
      </c>
      <c r="CA209" s="70" t="e">
        <f aca="false">$BZ$7*$J$3*$J$5*$O209</f>
        <v>#N/A</v>
      </c>
      <c r="CB209" s="70" t="e">
        <f aca="false">$CB$7*$J$2*$J$5*$N209</f>
        <v>#N/A</v>
      </c>
      <c r="CC209" s="70" t="e">
        <f aca="false">$CB$7*$J$3*$J$5*$O209</f>
        <v>#N/A</v>
      </c>
      <c r="CD209" s="70" t="e">
        <f aca="false">$CD$7*$J$2*$J$5*$N209</f>
        <v>#N/A</v>
      </c>
      <c r="CE209" s="70" t="e">
        <f aca="false">$CD$7*$J$3*$J$5*$O209</f>
        <v>#N/A</v>
      </c>
      <c r="CF209" s="131" t="e">
        <f aca="false">SUM(BZ209:CA209)</f>
        <v>#N/A</v>
      </c>
      <c r="CG209" s="383" t="e">
        <f aca="false">SUM(BZ209:CC209)</f>
        <v>#N/A</v>
      </c>
      <c r="CH209" s="131" t="e">
        <f aca="false">SUM(BZ209:CE209)</f>
        <v>#N/A</v>
      </c>
      <c r="CI209" s="70" t="e">
        <f aca="false">$CI$7*$J$2*$J$5*$AB209</f>
        <v>#N/A</v>
      </c>
      <c r="CJ209" s="70" t="e">
        <f aca="false">$CI$7*$J$3*$J$5*$AC209</f>
        <v>#N/A</v>
      </c>
      <c r="CK209" s="70" t="e">
        <f aca="false">$CK$7*$J$2*$J$5*$AB209</f>
        <v>#N/A</v>
      </c>
      <c r="CL209" s="70" t="e">
        <f aca="false">$CK$7*$J$3*$J$5*$AC209</f>
        <v>#N/A</v>
      </c>
      <c r="CM209" s="70" t="e">
        <f aca="false">$CM$7*$J$2*$J$5*$AB209</f>
        <v>#N/A</v>
      </c>
      <c r="CN209" s="70" t="e">
        <f aca="false">$CM$7*$J$3*$J$5*$AC209</f>
        <v>#N/A</v>
      </c>
      <c r="CO209" s="70" t="e">
        <f aca="false">$CO$7*$J$2*$J$5*$AB209</f>
        <v>#N/A</v>
      </c>
      <c r="CP209" s="70" t="e">
        <f aca="false">$CO$7*$J$3*$J$5*$AC209</f>
        <v>#N/A</v>
      </c>
      <c r="CQ209" s="70" t="e">
        <f aca="false">$CQ$7*$J$2*$J$5*$AB209</f>
        <v>#N/A</v>
      </c>
      <c r="CR209" s="70" t="e">
        <f aca="false">$CQ$7*$J$3*$J$5*$AC209</f>
        <v>#N/A</v>
      </c>
      <c r="CS209" s="70" t="e">
        <f aca="false">$CS$7*$J$2*$J$5*$AB209</f>
        <v>#N/A</v>
      </c>
      <c r="CT209" s="70" t="e">
        <f aca="false">$CS$7*$J$3*$J$5*$AC209</f>
        <v>#N/A</v>
      </c>
      <c r="CU209" s="70" t="e">
        <f aca="false">$CU$7*$J$2*$J$5*$AB209</f>
        <v>#N/A</v>
      </c>
      <c r="CV209" s="70" t="e">
        <f aca="false">$CU$7*$J$3*$J$5*$AC209</f>
        <v>#N/A</v>
      </c>
      <c r="CW209" s="70" t="e">
        <f aca="false">$CW$7*$J$2*$J$5*$AB209</f>
        <v>#N/A</v>
      </c>
      <c r="CX209" s="70" t="e">
        <f aca="false">$CW$7*$J$3*$J$5*$AC209</f>
        <v>#N/A</v>
      </c>
      <c r="CY209" s="70" t="e">
        <f aca="false">$CY$7*$J$2*$J$5*$AB209</f>
        <v>#N/A</v>
      </c>
      <c r="CZ209" s="70" t="e">
        <f aca="false">$CY$7*$J$3*$J$5*$AC209</f>
        <v>#N/A</v>
      </c>
      <c r="DA209" s="70" t="e">
        <f aca="false">$DA$7*$J$2*$J$5*$AB209</f>
        <v>#N/A</v>
      </c>
      <c r="DB209" s="70" t="e">
        <f aca="false">$DA$7*$J$3*$J$5*$AC209</f>
        <v>#N/A</v>
      </c>
      <c r="DC209" s="70"/>
      <c r="DD209" s="70"/>
      <c r="DE209" s="70" t="e">
        <f aca="false">$DF$7*$J$2*$J$5*$AB209</f>
        <v>#N/A</v>
      </c>
      <c r="DF209" s="70" t="e">
        <f aca="false">$DF$7*$J$3*$J$5*$AC209</f>
        <v>#N/A</v>
      </c>
      <c r="DG209" s="70" t="e">
        <f aca="false">$DG$7*$J$2*$J$5*$AB209</f>
        <v>#N/A</v>
      </c>
      <c r="DH209" s="70" t="e">
        <f aca="false">$DG$7*$J$3*$J$5*$AC209</f>
        <v>#N/A</v>
      </c>
      <c r="DI209" s="70" t="e">
        <f aca="false">$DI$7*$J$2*$J$5*$AB209</f>
        <v>#N/A</v>
      </c>
      <c r="DJ209" s="70" t="e">
        <f aca="false">$DI$7*$J$3*$J$5*$AC209</f>
        <v>#N/A</v>
      </c>
      <c r="DK209" s="70" t="e">
        <f aca="false">$DK$7*$J$2*$J$5*$AB209</f>
        <v>#N/A</v>
      </c>
      <c r="DL209" s="70" t="e">
        <f aca="false">$DK$7*$J$3*$J$5*$AC209</f>
        <v>#N/A</v>
      </c>
      <c r="DM209" s="70" t="e">
        <f aca="false">$DM$7*$J$2*$J$5*$AB209</f>
        <v>#N/A</v>
      </c>
      <c r="DN209" s="70" t="e">
        <f aca="false">$DM$7*$J$3*$J$5*$AC209</f>
        <v>#N/A</v>
      </c>
      <c r="DO209" s="70" t="e">
        <f aca="false">$DO$7*$J$2*$J$5*$AB209</f>
        <v>#N/A</v>
      </c>
      <c r="DP209" s="70" t="e">
        <f aca="false">$DO$7*$J$3*$J$5*$AC209</f>
        <v>#N/A</v>
      </c>
      <c r="DQ209" s="70" t="e">
        <f aca="false">$DQ$7*$J$2*$J$5*$AB209</f>
        <v>#N/A</v>
      </c>
      <c r="DR209" s="70" t="e">
        <f aca="false">$DQ$7*$J$3*$J$5*$AC209</f>
        <v>#N/A</v>
      </c>
      <c r="DS209" s="131" t="e">
        <f aca="false">SUM(CI209:CR209,CW209:CX209,DG209:DH209)</f>
        <v>#N/A</v>
      </c>
      <c r="DT209" s="25" t="e">
        <f aca="false">SUM(CI209:CZ209,DC209:DL209)</f>
        <v>#N/A</v>
      </c>
      <c r="DU209" s="131" t="e">
        <f aca="false">SUM(CI209:DR209)</f>
        <v>#N/A</v>
      </c>
      <c r="DZ209" s="70" t="e">
        <f aca="false">$DZ$7*$J$2*$J$5*$AB209</f>
        <v>#N/A</v>
      </c>
      <c r="EA209" s="70" t="e">
        <f aca="false">$DZ$7*$J$3*$J$5*$AC209</f>
        <v>#N/A</v>
      </c>
      <c r="EB209" s="70" t="e">
        <f aca="false">$EB$7*$J$2*$J$5*$AB209</f>
        <v>#N/A</v>
      </c>
      <c r="EC209" s="70" t="e">
        <f aca="false">$EB$7*$J$3*$J$5*$AC209</f>
        <v>#N/A</v>
      </c>
      <c r="ED209" s="70" t="e">
        <f aca="false">$ED$7*$J$2*$J$5*$AB209</f>
        <v>#N/A</v>
      </c>
      <c r="EE209" s="70" t="e">
        <f aca="false">$ED$7*$J$3*$J$5*$AC209</f>
        <v>#N/A</v>
      </c>
      <c r="EF209" s="70" t="e">
        <f aca="false">$EF$7*$J$2*$J$5*$AB209</f>
        <v>#N/A</v>
      </c>
      <c r="EG209" s="70" t="e">
        <f aca="false">$EF$7*$J$3*$J$5*$AC209</f>
        <v>#N/A</v>
      </c>
      <c r="EH209" s="70" t="e">
        <f aca="false">$EH$7*$J$2*$J$5*$AB209</f>
        <v>#N/A</v>
      </c>
      <c r="EI209" s="70" t="e">
        <f aca="false">$EH$7*$J$3*$J$5*$AC209</f>
        <v>#N/A</v>
      </c>
      <c r="EJ209" s="70" t="e">
        <f aca="false">$EJ$7*$J$2*$J$5*$AB209</f>
        <v>#N/A</v>
      </c>
      <c r="EK209" s="70" t="e">
        <f aca="false">$EJ$7*$J$3*$J$5*$AC209</f>
        <v>#N/A</v>
      </c>
      <c r="EL209" s="70" t="e">
        <f aca="false">$EL$7*$J$2*$J$5*$AB209</f>
        <v>#N/A</v>
      </c>
      <c r="EM209" s="70" t="e">
        <f aca="false">$EL$7*$J$3*$J$5*$AC209</f>
        <v>#N/A</v>
      </c>
      <c r="EN209" s="131" t="e">
        <f aca="false">SUM(EB209:EC209)</f>
        <v>#N/A</v>
      </c>
      <c r="EO209" s="25" t="e">
        <f aca="false">SUM(EB209:EE209,EJ209:EM209)</f>
        <v>#N/A</v>
      </c>
      <c r="EP209" s="25" t="e">
        <f aca="false">SUM(DZ209:EM209)</f>
        <v>#N/A</v>
      </c>
    </row>
    <row r="210" customFormat="false" ht="11.25" hidden="false" customHeight="false" outlineLevel="0" collapsed="false">
      <c r="A210" s="51" t="e">
        <f aca="false">VLOOKUP($D210,Curves!$A$2:$I$1700,9)</f>
        <v>#N/A</v>
      </c>
      <c r="B210" s="83" t="e">
        <f aca="false">(1+($A210/2))^(-2*($D210-$A$1)/365.25)</f>
        <v>#N/A</v>
      </c>
      <c r="C210" s="83" t="n">
        <f aca="false">D211-D210</f>
        <v>30</v>
      </c>
      <c r="D210" s="374" t="n">
        <v>43040</v>
      </c>
      <c r="E210" s="375" t="e">
        <f aca="false">VLOOKUP($D210,Curves!$A$2:$H$1700,2)*$B210</f>
        <v>#N/A</v>
      </c>
      <c r="F210" s="51" t="e">
        <f aca="false">VLOOKUP($D210,Curves!$A$2:$H$1700,3)*$B210</f>
        <v>#N/A</v>
      </c>
      <c r="G210" s="51" t="e">
        <f aca="false">VLOOKUP($D210,Curves!$A$2:$H$1700,7)*$B210</f>
        <v>#N/A</v>
      </c>
      <c r="H210" s="51" t="e">
        <f aca="false">VLOOKUP($D210,Curves!$A$2:$H$1700,5)*$B210</f>
        <v>#N/A</v>
      </c>
      <c r="I210" s="51" t="e">
        <f aca="false">VLOOKUP($D210,Curves!$A$2:$H$1700,4)*$B210</f>
        <v>#N/A</v>
      </c>
      <c r="J210" s="376" t="e">
        <f aca="false">VLOOKUP($D210,Curves!$A$2:$H$1700,8)*$B210</f>
        <v>#N/A</v>
      </c>
      <c r="K210" s="51" t="e">
        <f aca="false">($E210+$I210)*$J$5+$J$4</f>
        <v>#N/A</v>
      </c>
      <c r="L210" s="377" t="e">
        <f aca="false">VLOOKUP($D210,Curves!$N$2:$T$2600,2)*$B210</f>
        <v>#N/A</v>
      </c>
      <c r="M210" s="241" t="e">
        <f aca="false">VLOOKUP($D210,Curves!$N$2:$T$2600,3)*$B210</f>
        <v>#N/A</v>
      </c>
      <c r="N210" s="378" t="e">
        <f aca="false">IF($K210&lt;$L210,1,0)</f>
        <v>#N/A</v>
      </c>
      <c r="O210" s="379" t="e">
        <f aca="false">IF($K210&lt;$M210,1,0)</f>
        <v>#N/A</v>
      </c>
      <c r="P210" s="375" t="e">
        <f aca="false">($E210+J210)*$J$5+$J$4</f>
        <v>#N/A</v>
      </c>
      <c r="Q210" s="377" t="e">
        <f aca="false">VLOOKUP($D210,Curves!$N$2:$T$2600,4)*$B210</f>
        <v>#N/A</v>
      </c>
      <c r="R210" s="241" t="e">
        <f aca="false">VLOOKUP($D210,Curves!$N$2:$T$2600,5)*$B210</f>
        <v>#N/A</v>
      </c>
      <c r="S210" s="378" t="e">
        <f aca="false">IF($P210&lt;$Q210,1,0)</f>
        <v>#N/A</v>
      </c>
      <c r="T210" s="379" t="e">
        <f aca="false">IF($P210&lt;$R210,1,0)</f>
        <v>#N/A</v>
      </c>
      <c r="U210" s="380" t="e">
        <f aca="false">($E210+G210)*$J$5+$J$4</f>
        <v>#N/A</v>
      </c>
      <c r="V210" s="380" t="e">
        <f aca="false">($E210+H210)*$J$5+$J$4</f>
        <v>#N/A</v>
      </c>
      <c r="W210" s="380" t="e">
        <f aca="false">($E210+I210)*$J$5+$J$4</f>
        <v>#N/A</v>
      </c>
      <c r="X210" s="269" t="e">
        <f aca="false">VLOOKUP($D210,[5]CurveFetch!$D$8:$S$13000,16,0)*$B210</f>
        <v>#N/A</v>
      </c>
      <c r="Y210" s="241" t="e">
        <f aca="false">VLOOKUP($D210,Curves!$N$2:$T$2600,7)*$B210</f>
        <v>#N/A</v>
      </c>
      <c r="Z210" s="381" t="e">
        <f aca="false">IF($U210&lt;$X210,1,0)</f>
        <v>#N/A</v>
      </c>
      <c r="AA210" s="378" t="e">
        <f aca="false">IF($U210&lt;$Y210,1,0)</f>
        <v>#N/A</v>
      </c>
      <c r="AB210" s="378" t="e">
        <f aca="false">IF($V210&lt;$X210,1,0)</f>
        <v>#N/A</v>
      </c>
      <c r="AC210" s="378" t="e">
        <f aca="false">IF($V210&lt;$X210,1,0)</f>
        <v>#N/A</v>
      </c>
      <c r="AD210" s="378" t="e">
        <f aca="false">IF($W210&lt;$X210,1,0)</f>
        <v>#N/A</v>
      </c>
      <c r="AE210" s="379" t="e">
        <f aca="false">IF($W210&lt;$Y210,1,0)</f>
        <v>#N/A</v>
      </c>
      <c r="AF210" s="70" t="e">
        <f aca="false">$AF$7*$J$2*$J$5*$N210</f>
        <v>#N/A</v>
      </c>
      <c r="AG210" s="70" t="e">
        <f aca="false">$AF$7*$J$2*$J$5*$O210</f>
        <v>#N/A</v>
      </c>
      <c r="AH210" s="70" t="e">
        <f aca="false">$AH$7*$J$2*$J$5*$N210</f>
        <v>#N/A</v>
      </c>
      <c r="AI210" s="70" t="e">
        <f aca="false">$AH$7*$J$2*$J$5*$O210</f>
        <v>#N/A</v>
      </c>
      <c r="AJ210" s="70" t="e">
        <f aca="false">$AJ$7*$J$2*$J$5*$N210</f>
        <v>#N/A</v>
      </c>
      <c r="AK210" s="70" t="e">
        <f aca="false">$AJ$7*$J$2*$J$5*$O210</f>
        <v>#N/A</v>
      </c>
      <c r="AL210" s="70" t="e">
        <f aca="false">$AL$7*$J$2*$J$5*$N210</f>
        <v>#N/A</v>
      </c>
      <c r="AM210" s="70" t="e">
        <f aca="false">$AL$7*$J$3*$J$5*$O210</f>
        <v>#N/A</v>
      </c>
      <c r="AN210" s="70" t="e">
        <f aca="false">$AN$7*$J$2*$J$5*$N210</f>
        <v>#N/A</v>
      </c>
      <c r="AO210" s="70" t="e">
        <f aca="false">$AN$7*$J$3*$J$5*$O210</f>
        <v>#N/A</v>
      </c>
      <c r="AP210" s="70" t="e">
        <f aca="false">$AP$7*$J$2*$J$5*$N210</f>
        <v>#N/A</v>
      </c>
      <c r="AQ210" s="70" t="e">
        <f aca="false">$AN$7*$J$3*$J$5*$O210</f>
        <v>#N/A</v>
      </c>
      <c r="AR210" s="70" t="e">
        <f aca="false">$AR$7*$J$2*$J$5*$N210</f>
        <v>#N/A</v>
      </c>
      <c r="AS210" s="70" t="e">
        <f aca="false">$AR$7*$J$3*$J$5*$O210</f>
        <v>#N/A</v>
      </c>
      <c r="AT210" s="70" t="e">
        <f aca="false">$AT$7*$J$2*$J$5*$N210</f>
        <v>#N/A</v>
      </c>
      <c r="AU210" s="70" t="e">
        <f aca="false">$AT$7*$J$3*$J$5*$O210</f>
        <v>#N/A</v>
      </c>
      <c r="AV210" s="131" t="e">
        <f aca="false">SUM(AF210:AG210,AL210:AM210,AP210:AQ210)</f>
        <v>#N/A</v>
      </c>
      <c r="AW210" s="158" t="e">
        <f aca="false">SUM(AF210:AM210,AP210:AU210)</f>
        <v>#N/A</v>
      </c>
      <c r="AX210" s="131" t="e">
        <f aca="false">SUM(AF210:AU210)</f>
        <v>#N/A</v>
      </c>
      <c r="AY210" s="70" t="e">
        <f aca="false">$AY$7*$J$2*$J$5*$S210</f>
        <v>#N/A</v>
      </c>
      <c r="AZ210" s="70" t="e">
        <f aca="false">$AY$7*$J$3*$J$5*$T210</f>
        <v>#N/A</v>
      </c>
      <c r="BA210" s="70" t="e">
        <f aca="false">$BA$7*$J$2*$J$5*$S210</f>
        <v>#N/A</v>
      </c>
      <c r="BB210" s="70" t="e">
        <f aca="false">$BA$7*$J$3*$J$5*$T210</f>
        <v>#N/A</v>
      </c>
      <c r="BC210" s="70" t="e">
        <f aca="false">$BC$7*$J$2*$J$5*$S210</f>
        <v>#N/A</v>
      </c>
      <c r="BD210" s="70" t="e">
        <f aca="false">$BC$7*$J$3*$J$5*$T210</f>
        <v>#N/A</v>
      </c>
      <c r="BE210" s="70" t="e">
        <f aca="false">$BE$7*$J$2*$J$5*$S210</f>
        <v>#N/A</v>
      </c>
      <c r="BF210" s="70" t="e">
        <f aca="false">$BE$7*$J$3*$J$5*$T210</f>
        <v>#N/A</v>
      </c>
      <c r="BG210" s="70" t="e">
        <f aca="false">$BG$7*$J$2*$J$5*$S210</f>
        <v>#N/A</v>
      </c>
      <c r="BH210" s="70" t="e">
        <f aca="false">$BG$7*$J$3*$J$5*$T210</f>
        <v>#N/A</v>
      </c>
      <c r="BI210" s="70" t="e">
        <f aca="false">$BI$7*$J$2*$J$5*$S210</f>
        <v>#N/A</v>
      </c>
      <c r="BJ210" s="70" t="e">
        <f aca="false">$BI$7*$J$3*$J$5*$T210</f>
        <v>#N/A</v>
      </c>
      <c r="BK210" s="70" t="e">
        <f aca="false">$BK$7*$J$2*$J$5*$S210</f>
        <v>#N/A</v>
      </c>
      <c r="BL210" s="70" t="e">
        <f aca="false">$BK$7*$J$3*$J$5*$T210</f>
        <v>#N/A</v>
      </c>
      <c r="BM210" s="70" t="e">
        <f aca="false">$BM$7*$J$2*$J$5*$S210</f>
        <v>#N/A</v>
      </c>
      <c r="BN210" s="70" t="e">
        <f aca="false">$BM$7*$J$3*$J$5*$T210</f>
        <v>#N/A</v>
      </c>
      <c r="BO210" s="70" t="e">
        <f aca="false">$BO$7*$J$2*$J$5*$S210</f>
        <v>#N/A</v>
      </c>
      <c r="BP210" s="70" t="e">
        <f aca="false">$BO$7*$J$3*$J$5*$T210</f>
        <v>#N/A</v>
      </c>
      <c r="BQ210" s="70" t="e">
        <f aca="false">$BQ$7*$J$2*$J$5*$S210</f>
        <v>#N/A</v>
      </c>
      <c r="BR210" s="70" t="e">
        <f aca="false">$BQ$7*$J$3*$J$5*$T210</f>
        <v>#N/A</v>
      </c>
      <c r="BS210" s="70" t="e">
        <f aca="false">$BS$7*$J$2*$J$5*$S210</f>
        <v>#N/A</v>
      </c>
      <c r="BT210" s="70" t="e">
        <f aca="false">$BS$7*$J$3*$J$5*$T210</f>
        <v>#N/A</v>
      </c>
      <c r="BU210" s="70" t="e">
        <f aca="false">$BU$7*$J$2*$J$5*$S210</f>
        <v>#N/A</v>
      </c>
      <c r="BV210" s="70" t="e">
        <f aca="false">$BU$7*$J$3*$J$5*$T210</f>
        <v>#N/A</v>
      </c>
      <c r="BW210" s="382" t="e">
        <f aca="false">SUM(AY210:BF210,BI210:BL210)</f>
        <v>#N/A</v>
      </c>
      <c r="BX210" s="383" t="e">
        <f aca="false">SUM(AY210:BF210,BI210:BL210,BS210:BV210)</f>
        <v>#N/A</v>
      </c>
      <c r="BY210" s="25" t="e">
        <f aca="false">SUM(AY210:BV210)</f>
        <v>#N/A</v>
      </c>
      <c r="BZ210" s="70" t="e">
        <f aca="false">$BZ$7*$J$2*$J$5*$N210</f>
        <v>#N/A</v>
      </c>
      <c r="CA210" s="70" t="e">
        <f aca="false">$BZ$7*$J$3*$J$5*$O210</f>
        <v>#N/A</v>
      </c>
      <c r="CB210" s="70" t="e">
        <f aca="false">$CB$7*$J$2*$J$5*$N210</f>
        <v>#N/A</v>
      </c>
      <c r="CC210" s="70" t="e">
        <f aca="false">$CB$7*$J$3*$J$5*$O210</f>
        <v>#N/A</v>
      </c>
      <c r="CD210" s="70" t="e">
        <f aca="false">$CD$7*$J$2*$J$5*$N210</f>
        <v>#N/A</v>
      </c>
      <c r="CE210" s="70" t="e">
        <f aca="false">$CD$7*$J$3*$J$5*$O210</f>
        <v>#N/A</v>
      </c>
      <c r="CF210" s="131" t="e">
        <f aca="false">SUM(BZ210:CA210)</f>
        <v>#N/A</v>
      </c>
      <c r="CG210" s="383" t="e">
        <f aca="false">SUM(BZ210:CC210)</f>
        <v>#N/A</v>
      </c>
      <c r="CH210" s="131" t="e">
        <f aca="false">SUM(BZ210:CE210)</f>
        <v>#N/A</v>
      </c>
      <c r="CI210" s="70" t="e">
        <f aca="false">$CI$7*$J$2*$J$5*$AB210</f>
        <v>#N/A</v>
      </c>
      <c r="CJ210" s="70" t="e">
        <f aca="false">$CI$7*$J$3*$J$5*$AC210</f>
        <v>#N/A</v>
      </c>
      <c r="CK210" s="70" t="e">
        <f aca="false">$CK$7*$J$2*$J$5*$AB210</f>
        <v>#N/A</v>
      </c>
      <c r="CL210" s="70" t="e">
        <f aca="false">$CK$7*$J$3*$J$5*$AC210</f>
        <v>#N/A</v>
      </c>
      <c r="CM210" s="70" t="e">
        <f aca="false">$CM$7*$J$2*$J$5*$AB210</f>
        <v>#N/A</v>
      </c>
      <c r="CN210" s="70" t="e">
        <f aca="false">$CM$7*$J$3*$J$5*$AC210</f>
        <v>#N/A</v>
      </c>
      <c r="CO210" s="70" t="e">
        <f aca="false">$CO$7*$J$2*$J$5*$AB210</f>
        <v>#N/A</v>
      </c>
      <c r="CP210" s="70" t="e">
        <f aca="false">$CO$7*$J$3*$J$5*$AC210</f>
        <v>#N/A</v>
      </c>
      <c r="CQ210" s="70" t="e">
        <f aca="false">$CQ$7*$J$2*$J$5*$AB210</f>
        <v>#N/A</v>
      </c>
      <c r="CR210" s="70" t="e">
        <f aca="false">$CQ$7*$J$3*$J$5*$AC210</f>
        <v>#N/A</v>
      </c>
      <c r="CS210" s="70" t="e">
        <f aca="false">$CS$7*$J$2*$J$5*$AB210</f>
        <v>#N/A</v>
      </c>
      <c r="CT210" s="70" t="e">
        <f aca="false">$CS$7*$J$3*$J$5*$AC210</f>
        <v>#N/A</v>
      </c>
      <c r="CU210" s="70" t="e">
        <f aca="false">$CU$7*$J$2*$J$5*$AB210</f>
        <v>#N/A</v>
      </c>
      <c r="CV210" s="70" t="e">
        <f aca="false">$CU$7*$J$3*$J$5*$AC210</f>
        <v>#N/A</v>
      </c>
      <c r="CW210" s="70" t="e">
        <f aca="false">$CW$7*$J$2*$J$5*$AB210</f>
        <v>#N/A</v>
      </c>
      <c r="CX210" s="70" t="e">
        <f aca="false">$CW$7*$J$3*$J$5*$AC210</f>
        <v>#N/A</v>
      </c>
      <c r="CY210" s="70" t="e">
        <f aca="false">$CY$7*$J$2*$J$5*$AB210</f>
        <v>#N/A</v>
      </c>
      <c r="CZ210" s="70" t="e">
        <f aca="false">$CY$7*$J$3*$J$5*$AC210</f>
        <v>#N/A</v>
      </c>
      <c r="DA210" s="70" t="e">
        <f aca="false">$DA$7*$J$2*$J$5*$AB210</f>
        <v>#N/A</v>
      </c>
      <c r="DB210" s="70" t="e">
        <f aca="false">$DA$7*$J$3*$J$5*$AC210</f>
        <v>#N/A</v>
      </c>
      <c r="DC210" s="70"/>
      <c r="DD210" s="70"/>
      <c r="DE210" s="70" t="e">
        <f aca="false">$DF$7*$J$2*$J$5*$AB210</f>
        <v>#N/A</v>
      </c>
      <c r="DF210" s="70" t="e">
        <f aca="false">$DF$7*$J$3*$J$5*$AC210</f>
        <v>#N/A</v>
      </c>
      <c r="DG210" s="70" t="e">
        <f aca="false">$DG$7*$J$2*$J$5*$AB210</f>
        <v>#N/A</v>
      </c>
      <c r="DH210" s="70" t="e">
        <f aca="false">$DG$7*$J$3*$J$5*$AC210</f>
        <v>#N/A</v>
      </c>
      <c r="DI210" s="70" t="e">
        <f aca="false">$DI$7*$J$2*$J$5*$AB210</f>
        <v>#N/A</v>
      </c>
      <c r="DJ210" s="70" t="e">
        <f aca="false">$DI$7*$J$3*$J$5*$AC210</f>
        <v>#N/A</v>
      </c>
      <c r="DK210" s="70" t="e">
        <f aca="false">$DK$7*$J$2*$J$5*$AB210</f>
        <v>#N/A</v>
      </c>
      <c r="DL210" s="70" t="e">
        <f aca="false">$DK$7*$J$3*$J$5*$AC210</f>
        <v>#N/A</v>
      </c>
      <c r="DM210" s="70" t="e">
        <f aca="false">$DM$7*$J$2*$J$5*$AB210</f>
        <v>#N/A</v>
      </c>
      <c r="DN210" s="70" t="e">
        <f aca="false">$DM$7*$J$3*$J$5*$AC210</f>
        <v>#N/A</v>
      </c>
      <c r="DO210" s="70" t="e">
        <f aca="false">$DO$7*$J$2*$J$5*$AB210</f>
        <v>#N/A</v>
      </c>
      <c r="DP210" s="70" t="e">
        <f aca="false">$DO$7*$J$3*$J$5*$AC210</f>
        <v>#N/A</v>
      </c>
      <c r="DQ210" s="70" t="e">
        <f aca="false">$DQ$7*$J$2*$J$5*$AB210</f>
        <v>#N/A</v>
      </c>
      <c r="DR210" s="70" t="e">
        <f aca="false">$DQ$7*$J$3*$J$5*$AC210</f>
        <v>#N/A</v>
      </c>
      <c r="DS210" s="131" t="e">
        <f aca="false">SUM(CI210:CR210,CW210:CX210,DG210:DH210)</f>
        <v>#N/A</v>
      </c>
      <c r="DT210" s="25" t="e">
        <f aca="false">SUM(CI210:CZ210,DC210:DL210)</f>
        <v>#N/A</v>
      </c>
      <c r="DU210" s="131" t="e">
        <f aca="false">SUM(CI210:DR210)</f>
        <v>#N/A</v>
      </c>
      <c r="DZ210" s="70" t="e">
        <f aca="false">$DZ$7*$J$2*$J$5*$AB210</f>
        <v>#N/A</v>
      </c>
      <c r="EA210" s="70" t="e">
        <f aca="false">$DZ$7*$J$3*$J$5*$AC210</f>
        <v>#N/A</v>
      </c>
      <c r="EB210" s="70" t="e">
        <f aca="false">$EB$7*$J$2*$J$5*$AB210</f>
        <v>#N/A</v>
      </c>
      <c r="EC210" s="70" t="e">
        <f aca="false">$EB$7*$J$3*$J$5*$AC210</f>
        <v>#N/A</v>
      </c>
      <c r="ED210" s="70" t="e">
        <f aca="false">$ED$7*$J$2*$J$5*$AB210</f>
        <v>#N/A</v>
      </c>
      <c r="EE210" s="70" t="e">
        <f aca="false">$ED$7*$J$3*$J$5*$AC210</f>
        <v>#N/A</v>
      </c>
      <c r="EF210" s="70" t="e">
        <f aca="false">$EF$7*$J$2*$J$5*$AB210</f>
        <v>#N/A</v>
      </c>
      <c r="EG210" s="70" t="e">
        <f aca="false">$EF$7*$J$3*$J$5*$AC210</f>
        <v>#N/A</v>
      </c>
      <c r="EH210" s="70" t="e">
        <f aca="false">$EH$7*$J$2*$J$5*$AB210</f>
        <v>#N/A</v>
      </c>
      <c r="EI210" s="70" t="e">
        <f aca="false">$EH$7*$J$3*$J$5*$AC210</f>
        <v>#N/A</v>
      </c>
      <c r="EJ210" s="70" t="e">
        <f aca="false">$EJ$7*$J$2*$J$5*$AB210</f>
        <v>#N/A</v>
      </c>
      <c r="EK210" s="70" t="e">
        <f aca="false">$EJ$7*$J$3*$J$5*$AC210</f>
        <v>#N/A</v>
      </c>
      <c r="EL210" s="70" t="e">
        <f aca="false">$EL$7*$J$2*$J$5*$AB210</f>
        <v>#N/A</v>
      </c>
      <c r="EM210" s="70" t="e">
        <f aca="false">$EL$7*$J$3*$J$5*$AC210</f>
        <v>#N/A</v>
      </c>
      <c r="EN210" s="131" t="e">
        <f aca="false">SUM(EB210:EC210)</f>
        <v>#N/A</v>
      </c>
      <c r="EO210" s="25" t="e">
        <f aca="false">SUM(EB210:EE210,EJ210:EM210)</f>
        <v>#N/A</v>
      </c>
      <c r="EP210" s="25" t="e">
        <f aca="false">SUM(DZ210:EM210)</f>
        <v>#N/A</v>
      </c>
    </row>
    <row r="211" customFormat="false" ht="11.25" hidden="false" customHeight="false" outlineLevel="0" collapsed="false">
      <c r="A211" s="51" t="e">
        <f aca="false">VLOOKUP($D211,Curves!$A$2:$I$1700,9)</f>
        <v>#N/A</v>
      </c>
      <c r="B211" s="83" t="e">
        <f aca="false">(1+($A211/2))^(-2*($D211-$A$1)/365.25)</f>
        <v>#N/A</v>
      </c>
      <c r="C211" s="83" t="n">
        <f aca="false">D212-D211</f>
        <v>31</v>
      </c>
      <c r="D211" s="374" t="n">
        <v>43070</v>
      </c>
      <c r="E211" s="375" t="e">
        <f aca="false">VLOOKUP($D211,Curves!$A$2:$H$1700,2)*$B211</f>
        <v>#N/A</v>
      </c>
      <c r="F211" s="51" t="e">
        <f aca="false">VLOOKUP($D211,Curves!$A$2:$H$1700,3)*$B211</f>
        <v>#N/A</v>
      </c>
      <c r="G211" s="51" t="e">
        <f aca="false">VLOOKUP($D211,Curves!$A$2:$H$1700,7)*$B211</f>
        <v>#N/A</v>
      </c>
      <c r="H211" s="51" t="e">
        <f aca="false">VLOOKUP($D211,Curves!$A$2:$H$1700,5)*$B211</f>
        <v>#N/A</v>
      </c>
      <c r="I211" s="51" t="e">
        <f aca="false">VLOOKUP($D211,Curves!$A$2:$H$1700,4)*$B211</f>
        <v>#N/A</v>
      </c>
      <c r="J211" s="376" t="e">
        <f aca="false">VLOOKUP($D211,Curves!$A$2:$H$1700,8)*$B211</f>
        <v>#N/A</v>
      </c>
      <c r="K211" s="51" t="e">
        <f aca="false">($E211+$I211)*$J$5+$J$4</f>
        <v>#N/A</v>
      </c>
      <c r="L211" s="377" t="e">
        <f aca="false">VLOOKUP($D211,Curves!$N$2:$T$2600,2)*$B211</f>
        <v>#N/A</v>
      </c>
      <c r="M211" s="241" t="e">
        <f aca="false">VLOOKUP($D211,Curves!$N$2:$T$2600,3)*$B211</f>
        <v>#N/A</v>
      </c>
      <c r="N211" s="378" t="e">
        <f aca="false">IF($K211&lt;$L211,1,0)</f>
        <v>#N/A</v>
      </c>
      <c r="O211" s="379" t="e">
        <f aca="false">IF($K211&lt;$M211,1,0)</f>
        <v>#N/A</v>
      </c>
      <c r="P211" s="375" t="e">
        <f aca="false">($E211+J211)*$J$5+$J$4</f>
        <v>#N/A</v>
      </c>
      <c r="Q211" s="377" t="e">
        <f aca="false">VLOOKUP($D211,Curves!$N$2:$T$2600,4)*$B211</f>
        <v>#N/A</v>
      </c>
      <c r="R211" s="241" t="e">
        <f aca="false">VLOOKUP($D211,Curves!$N$2:$T$2600,5)*$B211</f>
        <v>#N/A</v>
      </c>
      <c r="S211" s="378" t="e">
        <f aca="false">IF($P211&lt;$Q211,1,0)</f>
        <v>#N/A</v>
      </c>
      <c r="T211" s="379" t="e">
        <f aca="false">IF($P211&lt;$R211,1,0)</f>
        <v>#N/A</v>
      </c>
      <c r="U211" s="380" t="e">
        <f aca="false">($E211+G211)*$J$5+$J$4</f>
        <v>#N/A</v>
      </c>
      <c r="V211" s="380" t="e">
        <f aca="false">($E211+H211)*$J$5+$J$4</f>
        <v>#N/A</v>
      </c>
      <c r="W211" s="380" t="e">
        <f aca="false">($E211+I211)*$J$5+$J$4</f>
        <v>#N/A</v>
      </c>
      <c r="X211" s="269" t="e">
        <f aca="false">VLOOKUP($D211,[5]CurveFetch!$D$8:$S$13000,16,0)*$B211</f>
        <v>#N/A</v>
      </c>
      <c r="Y211" s="241" t="e">
        <f aca="false">VLOOKUP($D211,Curves!$N$2:$T$2600,7)*$B211</f>
        <v>#N/A</v>
      </c>
      <c r="Z211" s="381" t="e">
        <f aca="false">IF($U211&lt;$X211,1,0)</f>
        <v>#N/A</v>
      </c>
      <c r="AA211" s="378" t="e">
        <f aca="false">IF($U211&lt;$Y211,1,0)</f>
        <v>#N/A</v>
      </c>
      <c r="AB211" s="378" t="e">
        <f aca="false">IF($V211&lt;$X211,1,0)</f>
        <v>#N/A</v>
      </c>
      <c r="AC211" s="378" t="e">
        <f aca="false">IF($V211&lt;$X211,1,0)</f>
        <v>#N/A</v>
      </c>
      <c r="AD211" s="378" t="e">
        <f aca="false">IF($W211&lt;$X211,1,0)</f>
        <v>#N/A</v>
      </c>
      <c r="AE211" s="379" t="e">
        <f aca="false">IF($W211&lt;$Y211,1,0)</f>
        <v>#N/A</v>
      </c>
      <c r="AF211" s="70" t="e">
        <f aca="false">$AF$7*$J$2*$J$5*$N211</f>
        <v>#N/A</v>
      </c>
      <c r="AG211" s="70" t="e">
        <f aca="false">$AF$7*$J$2*$J$5*$O211</f>
        <v>#N/A</v>
      </c>
      <c r="AH211" s="70" t="e">
        <f aca="false">$AH$7*$J$2*$J$5*$N211</f>
        <v>#N/A</v>
      </c>
      <c r="AI211" s="70" t="e">
        <f aca="false">$AH$7*$J$2*$J$5*$O211</f>
        <v>#N/A</v>
      </c>
      <c r="AJ211" s="70" t="e">
        <f aca="false">$AJ$7*$J$2*$J$5*$N211</f>
        <v>#N/A</v>
      </c>
      <c r="AK211" s="70" t="e">
        <f aca="false">$AJ$7*$J$2*$J$5*$O211</f>
        <v>#N/A</v>
      </c>
      <c r="AL211" s="70" t="e">
        <f aca="false">$AL$7*$J$2*$J$5*$N211</f>
        <v>#N/A</v>
      </c>
      <c r="AM211" s="70" t="e">
        <f aca="false">$AL$7*$J$3*$J$5*$O211</f>
        <v>#N/A</v>
      </c>
      <c r="AN211" s="70" t="e">
        <f aca="false">$AN$7*$J$2*$J$5*$N211</f>
        <v>#N/A</v>
      </c>
      <c r="AO211" s="70" t="e">
        <f aca="false">$AN$7*$J$3*$J$5*$O211</f>
        <v>#N/A</v>
      </c>
      <c r="AP211" s="70" t="e">
        <f aca="false">$AP$7*$J$2*$J$5*$N211</f>
        <v>#N/A</v>
      </c>
      <c r="AQ211" s="70" t="e">
        <f aca="false">$AN$7*$J$3*$J$5*$O211</f>
        <v>#N/A</v>
      </c>
      <c r="AR211" s="70" t="e">
        <f aca="false">$AR$7*$J$2*$J$5*$N211</f>
        <v>#N/A</v>
      </c>
      <c r="AS211" s="70" t="e">
        <f aca="false">$AR$7*$J$3*$J$5*$O211</f>
        <v>#N/A</v>
      </c>
      <c r="AT211" s="70" t="e">
        <f aca="false">$AT$7*$J$2*$J$5*$N211</f>
        <v>#N/A</v>
      </c>
      <c r="AU211" s="70" t="e">
        <f aca="false">$AT$7*$J$3*$J$5*$O211</f>
        <v>#N/A</v>
      </c>
      <c r="AV211" s="131" t="e">
        <f aca="false">SUM(AF211:AG211,AL211:AM211,AP211:AQ211)</f>
        <v>#N/A</v>
      </c>
      <c r="AW211" s="158" t="e">
        <f aca="false">SUM(AF211:AM211,AP211:AU211)</f>
        <v>#N/A</v>
      </c>
      <c r="AX211" s="131" t="e">
        <f aca="false">SUM(AF211:AU211)</f>
        <v>#N/A</v>
      </c>
      <c r="AY211" s="70" t="e">
        <f aca="false">$AY$7*$J$2*$J$5*$S211</f>
        <v>#N/A</v>
      </c>
      <c r="AZ211" s="70" t="e">
        <f aca="false">$AY$7*$J$3*$J$5*$T211</f>
        <v>#N/A</v>
      </c>
      <c r="BA211" s="70" t="e">
        <f aca="false">$BA$7*$J$2*$J$5*$S211</f>
        <v>#N/A</v>
      </c>
      <c r="BB211" s="70" t="e">
        <f aca="false">$BA$7*$J$3*$J$5*$T211</f>
        <v>#N/A</v>
      </c>
      <c r="BC211" s="70" t="e">
        <f aca="false">$BC$7*$J$2*$J$5*$S211</f>
        <v>#N/A</v>
      </c>
      <c r="BD211" s="70" t="e">
        <f aca="false">$BC$7*$J$3*$J$5*$T211</f>
        <v>#N/A</v>
      </c>
      <c r="BE211" s="70" t="e">
        <f aca="false">$BE$7*$J$2*$J$5*$S211</f>
        <v>#N/A</v>
      </c>
      <c r="BF211" s="70" t="e">
        <f aca="false">$BE$7*$J$3*$J$5*$T211</f>
        <v>#N/A</v>
      </c>
      <c r="BG211" s="70" t="e">
        <f aca="false">$BG$7*$J$2*$J$5*$S211</f>
        <v>#N/A</v>
      </c>
      <c r="BH211" s="70" t="e">
        <f aca="false">$BG$7*$J$3*$J$5*$T211</f>
        <v>#N/A</v>
      </c>
      <c r="BI211" s="70" t="e">
        <f aca="false">$BI$7*$J$2*$J$5*$S211</f>
        <v>#N/A</v>
      </c>
      <c r="BJ211" s="70" t="e">
        <f aca="false">$BI$7*$J$3*$J$5*$T211</f>
        <v>#N/A</v>
      </c>
      <c r="BK211" s="70" t="e">
        <f aca="false">$BK$7*$J$2*$J$5*$S211</f>
        <v>#N/A</v>
      </c>
      <c r="BL211" s="70" t="e">
        <f aca="false">$BK$7*$J$3*$J$5*$T211</f>
        <v>#N/A</v>
      </c>
      <c r="BM211" s="70" t="e">
        <f aca="false">$BM$7*$J$2*$J$5*$S211</f>
        <v>#N/A</v>
      </c>
      <c r="BN211" s="70" t="e">
        <f aca="false">$BM$7*$J$3*$J$5*$T211</f>
        <v>#N/A</v>
      </c>
      <c r="BO211" s="70" t="e">
        <f aca="false">$BO$7*$J$2*$J$5*$S211</f>
        <v>#N/A</v>
      </c>
      <c r="BP211" s="70" t="e">
        <f aca="false">$BO$7*$J$3*$J$5*$T211</f>
        <v>#N/A</v>
      </c>
      <c r="BQ211" s="70" t="e">
        <f aca="false">$BQ$7*$J$2*$J$5*$S211</f>
        <v>#N/A</v>
      </c>
      <c r="BR211" s="70" t="e">
        <f aca="false">$BQ$7*$J$3*$J$5*$T211</f>
        <v>#N/A</v>
      </c>
      <c r="BS211" s="70" t="e">
        <f aca="false">$BS$7*$J$2*$J$5*$S211</f>
        <v>#N/A</v>
      </c>
      <c r="BT211" s="70" t="e">
        <f aca="false">$BS$7*$J$3*$J$5*$T211</f>
        <v>#N/A</v>
      </c>
      <c r="BU211" s="70" t="e">
        <f aca="false">$BU$7*$J$2*$J$5*$S211</f>
        <v>#N/A</v>
      </c>
      <c r="BV211" s="70" t="e">
        <f aca="false">$BU$7*$J$3*$J$5*$T211</f>
        <v>#N/A</v>
      </c>
      <c r="BW211" s="382" t="e">
        <f aca="false">SUM(AY211:BF211,BI211:BL211)</f>
        <v>#N/A</v>
      </c>
      <c r="BX211" s="383" t="e">
        <f aca="false">SUM(AY211:BF211,BI211:BL211,BS211:BV211)</f>
        <v>#N/A</v>
      </c>
      <c r="BY211" s="25" t="e">
        <f aca="false">SUM(AY211:BV211)</f>
        <v>#N/A</v>
      </c>
      <c r="BZ211" s="70" t="e">
        <f aca="false">$BZ$7*$J$2*$J$5*$N211</f>
        <v>#N/A</v>
      </c>
      <c r="CA211" s="70" t="e">
        <f aca="false">$BZ$7*$J$3*$J$5*$O211</f>
        <v>#N/A</v>
      </c>
      <c r="CB211" s="70" t="e">
        <f aca="false">$CB$7*$J$2*$J$5*$N211</f>
        <v>#N/A</v>
      </c>
      <c r="CC211" s="70" t="e">
        <f aca="false">$CB$7*$J$3*$J$5*$O211</f>
        <v>#N/A</v>
      </c>
      <c r="CD211" s="70" t="e">
        <f aca="false">$CD$7*$J$2*$J$5*$N211</f>
        <v>#N/A</v>
      </c>
      <c r="CE211" s="70" t="e">
        <f aca="false">$CD$7*$J$3*$J$5*$O211</f>
        <v>#N/A</v>
      </c>
      <c r="CF211" s="131" t="e">
        <f aca="false">SUM(BZ211:CA211)</f>
        <v>#N/A</v>
      </c>
      <c r="CG211" s="383" t="e">
        <f aca="false">SUM(BZ211:CC211)</f>
        <v>#N/A</v>
      </c>
      <c r="CH211" s="131" t="e">
        <f aca="false">SUM(BZ211:CE211)</f>
        <v>#N/A</v>
      </c>
      <c r="CI211" s="70" t="e">
        <f aca="false">$CI$7*$J$2*$J$5*$AB211</f>
        <v>#N/A</v>
      </c>
      <c r="CJ211" s="70" t="e">
        <f aca="false">$CI$7*$J$3*$J$5*$AC211</f>
        <v>#N/A</v>
      </c>
      <c r="CK211" s="70" t="e">
        <f aca="false">$CK$7*$J$2*$J$5*$AB211</f>
        <v>#N/A</v>
      </c>
      <c r="CL211" s="70" t="e">
        <f aca="false">$CK$7*$J$3*$J$5*$AC211</f>
        <v>#N/A</v>
      </c>
      <c r="CM211" s="70" t="e">
        <f aca="false">$CM$7*$J$2*$J$5*$AB211</f>
        <v>#N/A</v>
      </c>
      <c r="CN211" s="70" t="e">
        <f aca="false">$CM$7*$J$3*$J$5*$AC211</f>
        <v>#N/A</v>
      </c>
      <c r="CO211" s="70" t="e">
        <f aca="false">$CO$7*$J$2*$J$5*$AB211</f>
        <v>#N/A</v>
      </c>
      <c r="CP211" s="70" t="e">
        <f aca="false">$CO$7*$J$3*$J$5*$AC211</f>
        <v>#N/A</v>
      </c>
      <c r="CQ211" s="70" t="e">
        <f aca="false">$CQ$7*$J$2*$J$5*$AB211</f>
        <v>#N/A</v>
      </c>
      <c r="CR211" s="70" t="e">
        <f aca="false">$CQ$7*$J$3*$J$5*$AC211</f>
        <v>#N/A</v>
      </c>
      <c r="CS211" s="70" t="e">
        <f aca="false">$CS$7*$J$2*$J$5*$AB211</f>
        <v>#N/A</v>
      </c>
      <c r="CT211" s="70" t="e">
        <f aca="false">$CS$7*$J$3*$J$5*$AC211</f>
        <v>#N/A</v>
      </c>
      <c r="CU211" s="70" t="e">
        <f aca="false">$CU$7*$J$2*$J$5*$AB211</f>
        <v>#N/A</v>
      </c>
      <c r="CV211" s="70" t="e">
        <f aca="false">$CU$7*$J$3*$J$5*$AC211</f>
        <v>#N/A</v>
      </c>
      <c r="CW211" s="70" t="e">
        <f aca="false">$CW$7*$J$2*$J$5*$AB211</f>
        <v>#N/A</v>
      </c>
      <c r="CX211" s="70" t="e">
        <f aca="false">$CW$7*$J$3*$J$5*$AC211</f>
        <v>#N/A</v>
      </c>
      <c r="CY211" s="70" t="e">
        <f aca="false">$CY$7*$J$2*$J$5*$AB211</f>
        <v>#N/A</v>
      </c>
      <c r="CZ211" s="70" t="e">
        <f aca="false">$CY$7*$J$3*$J$5*$AC211</f>
        <v>#N/A</v>
      </c>
      <c r="DA211" s="70" t="e">
        <f aca="false">$DA$7*$J$2*$J$5*$AB211</f>
        <v>#N/A</v>
      </c>
      <c r="DB211" s="70" t="e">
        <f aca="false">$DA$7*$J$3*$J$5*$AC211</f>
        <v>#N/A</v>
      </c>
      <c r="DC211" s="70"/>
      <c r="DD211" s="70"/>
      <c r="DE211" s="70" t="e">
        <f aca="false">$DF$7*$J$2*$J$5*$AB211</f>
        <v>#N/A</v>
      </c>
      <c r="DF211" s="70" t="e">
        <f aca="false">$DF$7*$J$3*$J$5*$AC211</f>
        <v>#N/A</v>
      </c>
      <c r="DG211" s="70" t="e">
        <f aca="false">$DG$7*$J$2*$J$5*$AB211</f>
        <v>#N/A</v>
      </c>
      <c r="DH211" s="70" t="e">
        <f aca="false">$DG$7*$J$3*$J$5*$AC211</f>
        <v>#N/A</v>
      </c>
      <c r="DI211" s="70" t="e">
        <f aca="false">$DI$7*$J$2*$J$5*$AB211</f>
        <v>#N/A</v>
      </c>
      <c r="DJ211" s="70" t="e">
        <f aca="false">$DI$7*$J$3*$J$5*$AC211</f>
        <v>#N/A</v>
      </c>
      <c r="DK211" s="70" t="e">
        <f aca="false">$DK$7*$J$2*$J$5*$AB211</f>
        <v>#N/A</v>
      </c>
      <c r="DL211" s="70" t="e">
        <f aca="false">$DK$7*$J$3*$J$5*$AC211</f>
        <v>#N/A</v>
      </c>
      <c r="DM211" s="70" t="e">
        <f aca="false">$DM$7*$J$2*$J$5*$AB211</f>
        <v>#N/A</v>
      </c>
      <c r="DN211" s="70" t="e">
        <f aca="false">$DM$7*$J$3*$J$5*$AC211</f>
        <v>#N/A</v>
      </c>
      <c r="DO211" s="70" t="e">
        <f aca="false">$DO$7*$J$2*$J$5*$AB211</f>
        <v>#N/A</v>
      </c>
      <c r="DP211" s="70" t="e">
        <f aca="false">$DO$7*$J$3*$J$5*$AC211</f>
        <v>#N/A</v>
      </c>
      <c r="DQ211" s="70" t="e">
        <f aca="false">$DQ$7*$J$2*$J$5*$AB211</f>
        <v>#N/A</v>
      </c>
      <c r="DR211" s="70" t="e">
        <f aca="false">$DQ$7*$J$3*$J$5*$AC211</f>
        <v>#N/A</v>
      </c>
      <c r="DS211" s="131" t="e">
        <f aca="false">SUM(CI211:CR211,CW211:CX211,DG211:DH211)</f>
        <v>#N/A</v>
      </c>
      <c r="DT211" s="25" t="e">
        <f aca="false">SUM(CI211:CZ211,DC211:DL211)</f>
        <v>#N/A</v>
      </c>
      <c r="DU211" s="131" t="e">
        <f aca="false">SUM(CI211:DR211)</f>
        <v>#N/A</v>
      </c>
      <c r="DZ211" s="70" t="e">
        <f aca="false">$DZ$7*$J$2*$J$5*$AB211</f>
        <v>#N/A</v>
      </c>
      <c r="EA211" s="70" t="e">
        <f aca="false">$DZ$7*$J$3*$J$5*$AC211</f>
        <v>#N/A</v>
      </c>
      <c r="EB211" s="70" t="e">
        <f aca="false">$EB$7*$J$2*$J$5*$AB211</f>
        <v>#N/A</v>
      </c>
      <c r="EC211" s="70" t="e">
        <f aca="false">$EB$7*$J$3*$J$5*$AC211</f>
        <v>#N/A</v>
      </c>
      <c r="ED211" s="70" t="e">
        <f aca="false">$ED$7*$J$2*$J$5*$AB211</f>
        <v>#N/A</v>
      </c>
      <c r="EE211" s="70" t="e">
        <f aca="false">$ED$7*$J$3*$J$5*$AC211</f>
        <v>#N/A</v>
      </c>
      <c r="EF211" s="70" t="e">
        <f aca="false">$EF$7*$J$2*$J$5*$AB211</f>
        <v>#N/A</v>
      </c>
      <c r="EG211" s="70" t="e">
        <f aca="false">$EF$7*$J$3*$J$5*$AC211</f>
        <v>#N/A</v>
      </c>
      <c r="EH211" s="70" t="e">
        <f aca="false">$EH$7*$J$2*$J$5*$AB211</f>
        <v>#N/A</v>
      </c>
      <c r="EI211" s="70" t="e">
        <f aca="false">$EH$7*$J$3*$J$5*$AC211</f>
        <v>#N/A</v>
      </c>
      <c r="EJ211" s="70" t="e">
        <f aca="false">$EJ$7*$J$2*$J$5*$AB211</f>
        <v>#N/A</v>
      </c>
      <c r="EK211" s="70" t="e">
        <f aca="false">$EJ$7*$J$3*$J$5*$AC211</f>
        <v>#N/A</v>
      </c>
      <c r="EL211" s="70" t="e">
        <f aca="false">$EL$7*$J$2*$J$5*$AB211</f>
        <v>#N/A</v>
      </c>
      <c r="EM211" s="70" t="e">
        <f aca="false">$EL$7*$J$3*$J$5*$AC211</f>
        <v>#N/A</v>
      </c>
      <c r="EN211" s="131" t="e">
        <f aca="false">SUM(EB211:EC211)</f>
        <v>#N/A</v>
      </c>
      <c r="EO211" s="25" t="e">
        <f aca="false">SUM(EB211:EE211,EJ211:EM211)</f>
        <v>#N/A</v>
      </c>
      <c r="EP211" s="25" t="e">
        <f aca="false">SUM(DZ211:EM211)</f>
        <v>#N/A</v>
      </c>
    </row>
    <row r="212" customFormat="false" ht="11.25" hidden="false" customHeight="false" outlineLevel="0" collapsed="false">
      <c r="A212" s="51" t="e">
        <f aca="false">VLOOKUP($D212,Curves!$A$2:$I$1700,9)</f>
        <v>#N/A</v>
      </c>
      <c r="B212" s="83" t="e">
        <f aca="false">(1+($A212/2))^(-2*($D212-$A$1)/365.25)</f>
        <v>#N/A</v>
      </c>
      <c r="C212" s="83" t="n">
        <f aca="false">D213-D212</f>
        <v>31</v>
      </c>
      <c r="D212" s="374" t="n">
        <v>43101</v>
      </c>
      <c r="E212" s="375" t="e">
        <f aca="false">VLOOKUP($D212,Curves!$A$2:$H$1700,2)*$B212</f>
        <v>#N/A</v>
      </c>
      <c r="F212" s="51" t="e">
        <f aca="false">VLOOKUP($D212,Curves!$A$2:$H$1700,3)*$B212</f>
        <v>#N/A</v>
      </c>
      <c r="G212" s="51" t="e">
        <f aca="false">VLOOKUP($D212,Curves!$A$2:$H$1700,7)*$B212</f>
        <v>#N/A</v>
      </c>
      <c r="H212" s="51" t="e">
        <f aca="false">VLOOKUP($D212,Curves!$A$2:$H$1700,5)*$B212</f>
        <v>#N/A</v>
      </c>
      <c r="I212" s="51" t="e">
        <f aca="false">VLOOKUP($D212,Curves!$A$2:$H$1700,4)*$B212</f>
        <v>#N/A</v>
      </c>
      <c r="J212" s="376" t="e">
        <f aca="false">VLOOKUP($D212,Curves!$A$2:$H$1700,8)*$B212</f>
        <v>#N/A</v>
      </c>
      <c r="K212" s="51" t="e">
        <f aca="false">($E212+$I212)*$J$5+$J$4</f>
        <v>#N/A</v>
      </c>
      <c r="L212" s="377" t="e">
        <f aca="false">VLOOKUP($D212,Curves!$N$2:$T$2600,2)*$B212</f>
        <v>#N/A</v>
      </c>
      <c r="M212" s="241" t="e">
        <f aca="false">VLOOKUP($D212,Curves!$N$2:$T$2600,3)*$B212</f>
        <v>#N/A</v>
      </c>
      <c r="N212" s="378" t="e">
        <f aca="false">IF($K212&lt;$L212,1,0)</f>
        <v>#N/A</v>
      </c>
      <c r="O212" s="379" t="e">
        <f aca="false">IF($K212&lt;$M212,1,0)</f>
        <v>#N/A</v>
      </c>
      <c r="P212" s="375" t="e">
        <f aca="false">($E212+J212)*$J$5+$J$4</f>
        <v>#N/A</v>
      </c>
      <c r="Q212" s="377" t="e">
        <f aca="false">VLOOKUP($D212,Curves!$N$2:$T$2600,4)*$B212</f>
        <v>#N/A</v>
      </c>
      <c r="R212" s="241" t="e">
        <f aca="false">VLOOKUP($D212,Curves!$N$2:$T$2600,5)*$B212</f>
        <v>#N/A</v>
      </c>
      <c r="S212" s="378" t="e">
        <f aca="false">IF($P212&lt;$Q212,1,0)</f>
        <v>#N/A</v>
      </c>
      <c r="T212" s="379" t="e">
        <f aca="false">IF($P212&lt;$R212,1,0)</f>
        <v>#N/A</v>
      </c>
      <c r="U212" s="380" t="e">
        <f aca="false">($E212+G212)*$J$5+$J$4</f>
        <v>#N/A</v>
      </c>
      <c r="V212" s="380" t="e">
        <f aca="false">($E212+H212)*$J$5+$J$4</f>
        <v>#N/A</v>
      </c>
      <c r="W212" s="380" t="e">
        <f aca="false">($E212+I212)*$J$5+$J$4</f>
        <v>#N/A</v>
      </c>
      <c r="X212" s="269" t="e">
        <f aca="false">VLOOKUP($D212,[5]CurveFetch!$D$8:$S$13000,16,0)*$B212</f>
        <v>#N/A</v>
      </c>
      <c r="Y212" s="241" t="e">
        <f aca="false">VLOOKUP($D212,Curves!$N$2:$T$2600,7)*$B212</f>
        <v>#N/A</v>
      </c>
      <c r="Z212" s="381" t="e">
        <f aca="false">IF($U212&lt;$X212,1,0)</f>
        <v>#N/A</v>
      </c>
      <c r="AA212" s="378" t="e">
        <f aca="false">IF($U212&lt;$Y212,1,0)</f>
        <v>#N/A</v>
      </c>
      <c r="AB212" s="378" t="e">
        <f aca="false">IF($V212&lt;$X212,1,0)</f>
        <v>#N/A</v>
      </c>
      <c r="AC212" s="378" t="e">
        <f aca="false">IF($V212&lt;$X212,1,0)</f>
        <v>#N/A</v>
      </c>
      <c r="AD212" s="378" t="e">
        <f aca="false">IF($W212&lt;$X212,1,0)</f>
        <v>#N/A</v>
      </c>
      <c r="AE212" s="379" t="e">
        <f aca="false">IF($W212&lt;$Y212,1,0)</f>
        <v>#N/A</v>
      </c>
      <c r="AF212" s="70" t="e">
        <f aca="false">$AF$7*$J$2*$J$5*$N212</f>
        <v>#N/A</v>
      </c>
      <c r="AG212" s="70" t="e">
        <f aca="false">$AF$7*$J$2*$J$5*$O212</f>
        <v>#N/A</v>
      </c>
      <c r="AH212" s="70" t="e">
        <f aca="false">$AH$7*$J$2*$J$5*$N212</f>
        <v>#N/A</v>
      </c>
      <c r="AI212" s="70" t="e">
        <f aca="false">$AH$7*$J$2*$J$5*$O212</f>
        <v>#N/A</v>
      </c>
      <c r="AJ212" s="70" t="e">
        <f aca="false">$AJ$7*$J$2*$J$5*$N212</f>
        <v>#N/A</v>
      </c>
      <c r="AK212" s="70" t="e">
        <f aca="false">$AJ$7*$J$2*$J$5*$O212</f>
        <v>#N/A</v>
      </c>
      <c r="AL212" s="70" t="e">
        <f aca="false">$AL$7*$J$2*$J$5*$N212</f>
        <v>#N/A</v>
      </c>
      <c r="AM212" s="70" t="e">
        <f aca="false">$AL$7*$J$3*$J$5*$O212</f>
        <v>#N/A</v>
      </c>
      <c r="AN212" s="70" t="e">
        <f aca="false">$AN$7*$J$2*$J$5*$N212</f>
        <v>#N/A</v>
      </c>
      <c r="AO212" s="70" t="e">
        <f aca="false">$AN$7*$J$3*$J$5*$O212</f>
        <v>#N/A</v>
      </c>
      <c r="AP212" s="70" t="e">
        <f aca="false">$AP$7*$J$2*$J$5*$N212</f>
        <v>#N/A</v>
      </c>
      <c r="AQ212" s="70" t="e">
        <f aca="false">$AN$7*$J$3*$J$5*$O212</f>
        <v>#N/A</v>
      </c>
      <c r="AR212" s="70" t="e">
        <f aca="false">$AR$7*$J$2*$J$5*$N212</f>
        <v>#N/A</v>
      </c>
      <c r="AS212" s="70" t="e">
        <f aca="false">$AR$7*$J$3*$J$5*$O212</f>
        <v>#N/A</v>
      </c>
      <c r="AT212" s="70" t="e">
        <f aca="false">$AT$7*$J$2*$J$5*$N212</f>
        <v>#N/A</v>
      </c>
      <c r="AU212" s="70" t="e">
        <f aca="false">$AT$7*$J$3*$J$5*$O212</f>
        <v>#N/A</v>
      </c>
      <c r="AV212" s="131" t="e">
        <f aca="false">SUM(AF212:AG212,AL212:AM212,AP212:AQ212)</f>
        <v>#N/A</v>
      </c>
      <c r="AW212" s="158" t="e">
        <f aca="false">SUM(AF212:AM212,AP212:AU212)</f>
        <v>#N/A</v>
      </c>
      <c r="AX212" s="131" t="e">
        <f aca="false">SUM(AF212:AU212)</f>
        <v>#N/A</v>
      </c>
      <c r="AY212" s="70" t="e">
        <f aca="false">$AY$7*$J$2*$J$5*$S212</f>
        <v>#N/A</v>
      </c>
      <c r="AZ212" s="70" t="e">
        <f aca="false">$AY$7*$J$3*$J$5*$T212</f>
        <v>#N/A</v>
      </c>
      <c r="BA212" s="70" t="e">
        <f aca="false">$BA$7*$J$2*$J$5*$S212</f>
        <v>#N/A</v>
      </c>
      <c r="BB212" s="70" t="e">
        <f aca="false">$BA$7*$J$3*$J$5*$T212</f>
        <v>#N/A</v>
      </c>
      <c r="BC212" s="70" t="e">
        <f aca="false">$BC$7*$J$2*$J$5*$S212</f>
        <v>#N/A</v>
      </c>
      <c r="BD212" s="70" t="e">
        <f aca="false">$BC$7*$J$3*$J$5*$T212</f>
        <v>#N/A</v>
      </c>
      <c r="BE212" s="70" t="e">
        <f aca="false">$BE$7*$J$2*$J$5*$S212</f>
        <v>#N/A</v>
      </c>
      <c r="BF212" s="70" t="e">
        <f aca="false">$BE$7*$J$3*$J$5*$T212</f>
        <v>#N/A</v>
      </c>
      <c r="BG212" s="70" t="e">
        <f aca="false">$BG$7*$J$2*$J$5*$S212</f>
        <v>#N/A</v>
      </c>
      <c r="BH212" s="70" t="e">
        <f aca="false">$BG$7*$J$3*$J$5*$T212</f>
        <v>#N/A</v>
      </c>
      <c r="BI212" s="70" t="e">
        <f aca="false">$BI$7*$J$2*$J$5*$S212</f>
        <v>#N/A</v>
      </c>
      <c r="BJ212" s="70" t="e">
        <f aca="false">$BI$7*$J$3*$J$5*$T212</f>
        <v>#N/A</v>
      </c>
      <c r="BK212" s="70" t="e">
        <f aca="false">$BK$7*$J$2*$J$5*$S212</f>
        <v>#N/A</v>
      </c>
      <c r="BL212" s="70" t="e">
        <f aca="false">$BK$7*$J$3*$J$5*$T212</f>
        <v>#N/A</v>
      </c>
      <c r="BM212" s="70" t="e">
        <f aca="false">$BM$7*$J$2*$J$5*$S212</f>
        <v>#N/A</v>
      </c>
      <c r="BN212" s="70" t="e">
        <f aca="false">$BM$7*$J$3*$J$5*$T212</f>
        <v>#N/A</v>
      </c>
      <c r="BO212" s="70" t="e">
        <f aca="false">$BO$7*$J$2*$J$5*$S212</f>
        <v>#N/A</v>
      </c>
      <c r="BP212" s="70" t="e">
        <f aca="false">$BO$7*$J$3*$J$5*$T212</f>
        <v>#N/A</v>
      </c>
      <c r="BQ212" s="70" t="e">
        <f aca="false">$BQ$7*$J$2*$J$5*$S212</f>
        <v>#N/A</v>
      </c>
      <c r="BR212" s="70" t="e">
        <f aca="false">$BQ$7*$J$3*$J$5*$T212</f>
        <v>#N/A</v>
      </c>
      <c r="BS212" s="70" t="e">
        <f aca="false">$BS$7*$J$2*$J$5*$S212</f>
        <v>#N/A</v>
      </c>
      <c r="BT212" s="70" t="e">
        <f aca="false">$BS$7*$J$3*$J$5*$T212</f>
        <v>#N/A</v>
      </c>
      <c r="BU212" s="70" t="e">
        <f aca="false">$BU$7*$J$2*$J$5*$S212</f>
        <v>#N/A</v>
      </c>
      <c r="BV212" s="70" t="e">
        <f aca="false">$BU$7*$J$3*$J$5*$T212</f>
        <v>#N/A</v>
      </c>
      <c r="BW212" s="382" t="e">
        <f aca="false">SUM(AY212:BF212,BI212:BL212)</f>
        <v>#N/A</v>
      </c>
      <c r="BX212" s="383" t="e">
        <f aca="false">SUM(AY212:BF212,BI212:BL212,BS212:BV212)</f>
        <v>#N/A</v>
      </c>
      <c r="BY212" s="25" t="e">
        <f aca="false">SUM(AY212:BV212)</f>
        <v>#N/A</v>
      </c>
      <c r="BZ212" s="70" t="e">
        <f aca="false">$BZ$7*$J$2*$J$5*$N212</f>
        <v>#N/A</v>
      </c>
      <c r="CA212" s="70" t="e">
        <f aca="false">$BZ$7*$J$3*$J$5*$O212</f>
        <v>#N/A</v>
      </c>
      <c r="CB212" s="70" t="e">
        <f aca="false">$CB$7*$J$2*$J$5*$N212</f>
        <v>#N/A</v>
      </c>
      <c r="CC212" s="70" t="e">
        <f aca="false">$CB$7*$J$3*$J$5*$O212</f>
        <v>#N/A</v>
      </c>
      <c r="CD212" s="70" t="e">
        <f aca="false">$CD$7*$J$2*$J$5*$N212</f>
        <v>#N/A</v>
      </c>
      <c r="CE212" s="70" t="e">
        <f aca="false">$CD$7*$J$3*$J$5*$O212</f>
        <v>#N/A</v>
      </c>
      <c r="CF212" s="131" t="e">
        <f aca="false">SUM(BZ212:CA212)</f>
        <v>#N/A</v>
      </c>
      <c r="CG212" s="383" t="e">
        <f aca="false">SUM(BZ212:CC212)</f>
        <v>#N/A</v>
      </c>
      <c r="CH212" s="131" t="e">
        <f aca="false">SUM(BZ212:CE212)</f>
        <v>#N/A</v>
      </c>
      <c r="CI212" s="70" t="e">
        <f aca="false">$CI$7*$J$2*$J$5*$AB212</f>
        <v>#N/A</v>
      </c>
      <c r="CJ212" s="70" t="e">
        <f aca="false">$CI$7*$J$3*$J$5*$AC212</f>
        <v>#N/A</v>
      </c>
      <c r="CK212" s="70" t="e">
        <f aca="false">$CK$7*$J$2*$J$5*$AB212</f>
        <v>#N/A</v>
      </c>
      <c r="CL212" s="70" t="e">
        <f aca="false">$CK$7*$J$3*$J$5*$AC212</f>
        <v>#N/A</v>
      </c>
      <c r="CM212" s="70" t="e">
        <f aca="false">$CM$7*$J$2*$J$5*$AB212</f>
        <v>#N/A</v>
      </c>
      <c r="CN212" s="70" t="e">
        <f aca="false">$CM$7*$J$3*$J$5*$AC212</f>
        <v>#N/A</v>
      </c>
      <c r="CO212" s="70" t="e">
        <f aca="false">$CO$7*$J$2*$J$5*$AB212</f>
        <v>#N/A</v>
      </c>
      <c r="CP212" s="70" t="e">
        <f aca="false">$CO$7*$J$3*$J$5*$AC212</f>
        <v>#N/A</v>
      </c>
      <c r="CQ212" s="70" t="e">
        <f aca="false">$CQ$7*$J$2*$J$5*$AB212</f>
        <v>#N/A</v>
      </c>
      <c r="CR212" s="70" t="e">
        <f aca="false">$CQ$7*$J$3*$J$5*$AC212</f>
        <v>#N/A</v>
      </c>
      <c r="CS212" s="70" t="e">
        <f aca="false">$CS$7*$J$2*$J$5*$AB212</f>
        <v>#N/A</v>
      </c>
      <c r="CT212" s="70" t="e">
        <f aca="false">$CS$7*$J$3*$J$5*$AC212</f>
        <v>#N/A</v>
      </c>
      <c r="CU212" s="70" t="e">
        <f aca="false">$CU$7*$J$2*$J$5*$AB212</f>
        <v>#N/A</v>
      </c>
      <c r="CV212" s="70" t="e">
        <f aca="false">$CU$7*$J$3*$J$5*$AC212</f>
        <v>#N/A</v>
      </c>
      <c r="CW212" s="70" t="e">
        <f aca="false">$CW$7*$J$2*$J$5*$AB212</f>
        <v>#N/A</v>
      </c>
      <c r="CX212" s="70" t="e">
        <f aca="false">$CW$7*$J$3*$J$5*$AC212</f>
        <v>#N/A</v>
      </c>
      <c r="CY212" s="70" t="e">
        <f aca="false">$CY$7*$J$2*$J$5*$AB212</f>
        <v>#N/A</v>
      </c>
      <c r="CZ212" s="70" t="e">
        <f aca="false">$CY$7*$J$3*$J$5*$AC212</f>
        <v>#N/A</v>
      </c>
      <c r="DA212" s="70" t="e">
        <f aca="false">$DA$7*$J$2*$J$5*$AB212</f>
        <v>#N/A</v>
      </c>
      <c r="DB212" s="70" t="e">
        <f aca="false">$DA$7*$J$3*$J$5*$AC212</f>
        <v>#N/A</v>
      </c>
      <c r="DC212" s="70"/>
      <c r="DD212" s="70"/>
      <c r="DE212" s="70" t="e">
        <f aca="false">$DF$7*$J$2*$J$5*$AB212</f>
        <v>#N/A</v>
      </c>
      <c r="DF212" s="70" t="e">
        <f aca="false">$DF$7*$J$3*$J$5*$AC212</f>
        <v>#N/A</v>
      </c>
      <c r="DG212" s="70" t="e">
        <f aca="false">$DG$7*$J$2*$J$5*$AB212</f>
        <v>#N/A</v>
      </c>
      <c r="DH212" s="70" t="e">
        <f aca="false">$DG$7*$J$3*$J$5*$AC212</f>
        <v>#N/A</v>
      </c>
      <c r="DI212" s="70" t="e">
        <f aca="false">$DI$7*$J$2*$J$5*$AB212</f>
        <v>#N/A</v>
      </c>
      <c r="DJ212" s="70" t="e">
        <f aca="false">$DI$7*$J$3*$J$5*$AC212</f>
        <v>#N/A</v>
      </c>
      <c r="DK212" s="70" t="e">
        <f aca="false">$DK$7*$J$2*$J$5*$AB212</f>
        <v>#N/A</v>
      </c>
      <c r="DL212" s="70" t="e">
        <f aca="false">$DK$7*$J$3*$J$5*$AC212</f>
        <v>#N/A</v>
      </c>
      <c r="DM212" s="70" t="e">
        <f aca="false">$DM$7*$J$2*$J$5*$AB212</f>
        <v>#N/A</v>
      </c>
      <c r="DN212" s="70" t="e">
        <f aca="false">$DM$7*$J$3*$J$5*$AC212</f>
        <v>#N/A</v>
      </c>
      <c r="DO212" s="70" t="e">
        <f aca="false">$DO$7*$J$2*$J$5*$AB212</f>
        <v>#N/A</v>
      </c>
      <c r="DP212" s="70" t="e">
        <f aca="false">$DO$7*$J$3*$J$5*$AC212</f>
        <v>#N/A</v>
      </c>
      <c r="DQ212" s="70" t="e">
        <f aca="false">$DQ$7*$J$2*$J$5*$AB212</f>
        <v>#N/A</v>
      </c>
      <c r="DR212" s="70" t="e">
        <f aca="false">$DQ$7*$J$3*$J$5*$AC212</f>
        <v>#N/A</v>
      </c>
      <c r="DS212" s="131" t="e">
        <f aca="false">SUM(CI212:CR212,CW212:CX212,DG212:DH212)</f>
        <v>#N/A</v>
      </c>
      <c r="DT212" s="25" t="e">
        <f aca="false">SUM(CI212:CZ212,DC212:DL212)</f>
        <v>#N/A</v>
      </c>
      <c r="DU212" s="131" t="e">
        <f aca="false">SUM(CI212:DR212)</f>
        <v>#N/A</v>
      </c>
      <c r="DZ212" s="70" t="e">
        <f aca="false">$DZ$7*$J$2*$J$5*$AB212</f>
        <v>#N/A</v>
      </c>
      <c r="EA212" s="70" t="e">
        <f aca="false">$DZ$7*$J$3*$J$5*$AC212</f>
        <v>#N/A</v>
      </c>
      <c r="EB212" s="70" t="e">
        <f aca="false">$EB$7*$J$2*$J$5*$AB212</f>
        <v>#N/A</v>
      </c>
      <c r="EC212" s="70" t="e">
        <f aca="false">$EB$7*$J$3*$J$5*$AC212</f>
        <v>#N/A</v>
      </c>
      <c r="ED212" s="70" t="e">
        <f aca="false">$ED$7*$J$2*$J$5*$AB212</f>
        <v>#N/A</v>
      </c>
      <c r="EE212" s="70" t="e">
        <f aca="false">$ED$7*$J$3*$J$5*$AC212</f>
        <v>#N/A</v>
      </c>
      <c r="EF212" s="70" t="e">
        <f aca="false">$EF$7*$J$2*$J$5*$AB212</f>
        <v>#N/A</v>
      </c>
      <c r="EG212" s="70" t="e">
        <f aca="false">$EF$7*$J$3*$J$5*$AC212</f>
        <v>#N/A</v>
      </c>
      <c r="EH212" s="70" t="e">
        <f aca="false">$EH$7*$J$2*$J$5*$AB212</f>
        <v>#N/A</v>
      </c>
      <c r="EI212" s="70" t="e">
        <f aca="false">$EH$7*$J$3*$J$5*$AC212</f>
        <v>#N/A</v>
      </c>
      <c r="EJ212" s="70" t="e">
        <f aca="false">$EJ$7*$J$2*$J$5*$AB212</f>
        <v>#N/A</v>
      </c>
      <c r="EK212" s="70" t="e">
        <f aca="false">$EJ$7*$J$3*$J$5*$AC212</f>
        <v>#N/A</v>
      </c>
      <c r="EL212" s="70" t="e">
        <f aca="false">$EL$7*$J$2*$J$5*$AB212</f>
        <v>#N/A</v>
      </c>
      <c r="EM212" s="70" t="e">
        <f aca="false">$EL$7*$J$3*$J$5*$AC212</f>
        <v>#N/A</v>
      </c>
      <c r="EN212" s="131" t="e">
        <f aca="false">SUM(EB212:EC212)</f>
        <v>#N/A</v>
      </c>
      <c r="EO212" s="25" t="e">
        <f aca="false">SUM(EB212:EE212,EJ212:EM212)</f>
        <v>#N/A</v>
      </c>
      <c r="EP212" s="25" t="e">
        <f aca="false">SUM(DZ212:EM212)</f>
        <v>#N/A</v>
      </c>
    </row>
    <row r="213" customFormat="false" ht="11.25" hidden="false" customHeight="false" outlineLevel="0" collapsed="false">
      <c r="A213" s="51" t="e">
        <f aca="false">VLOOKUP($D213,Curves!$A$2:$I$1700,9)</f>
        <v>#N/A</v>
      </c>
      <c r="B213" s="83" t="e">
        <f aca="false">(1+($A213/2))^(-2*($D213-$A$1)/365.25)</f>
        <v>#N/A</v>
      </c>
      <c r="C213" s="83" t="n">
        <f aca="false">D214-D213</f>
        <v>28</v>
      </c>
      <c r="D213" s="374" t="n">
        <v>43132</v>
      </c>
      <c r="E213" s="375" t="e">
        <f aca="false">VLOOKUP($D213,Curves!$A$2:$H$1700,2)*$B213</f>
        <v>#N/A</v>
      </c>
      <c r="F213" s="51" t="e">
        <f aca="false">VLOOKUP($D213,Curves!$A$2:$H$1700,3)*$B213</f>
        <v>#N/A</v>
      </c>
      <c r="G213" s="51" t="e">
        <f aca="false">VLOOKUP($D213,Curves!$A$2:$H$1700,7)*$B213</f>
        <v>#N/A</v>
      </c>
      <c r="H213" s="51" t="e">
        <f aca="false">VLOOKUP($D213,Curves!$A$2:$H$1700,5)*$B213</f>
        <v>#N/A</v>
      </c>
      <c r="I213" s="51" t="e">
        <f aca="false">VLOOKUP($D213,Curves!$A$2:$H$1700,4)*$B213</f>
        <v>#N/A</v>
      </c>
      <c r="J213" s="376" t="e">
        <f aca="false">VLOOKUP($D213,Curves!$A$2:$H$1700,8)*$B213</f>
        <v>#N/A</v>
      </c>
      <c r="K213" s="51" t="e">
        <f aca="false">($E213+$I213)*$J$5+$J$4</f>
        <v>#N/A</v>
      </c>
      <c r="L213" s="377" t="e">
        <f aca="false">VLOOKUP($D213,Curves!$N$2:$T$2600,2)*$B213</f>
        <v>#N/A</v>
      </c>
      <c r="M213" s="241" t="e">
        <f aca="false">VLOOKUP($D213,Curves!$N$2:$T$2600,3)*$B213</f>
        <v>#N/A</v>
      </c>
      <c r="N213" s="378" t="e">
        <f aca="false">IF($K213&lt;$L213,1,0)</f>
        <v>#N/A</v>
      </c>
      <c r="O213" s="379" t="e">
        <f aca="false">IF($K213&lt;$M213,1,0)</f>
        <v>#N/A</v>
      </c>
      <c r="P213" s="375" t="e">
        <f aca="false">($E213+J213)*$J$5+$J$4</f>
        <v>#N/A</v>
      </c>
      <c r="Q213" s="377" t="e">
        <f aca="false">VLOOKUP($D213,Curves!$N$2:$T$2600,4)*$B213</f>
        <v>#N/A</v>
      </c>
      <c r="R213" s="241" t="e">
        <f aca="false">VLOOKUP($D213,Curves!$N$2:$T$2600,5)*$B213</f>
        <v>#N/A</v>
      </c>
      <c r="S213" s="378" t="e">
        <f aca="false">IF($P213&lt;$Q213,1,0)</f>
        <v>#N/A</v>
      </c>
      <c r="T213" s="379" t="e">
        <f aca="false">IF($P213&lt;$R213,1,0)</f>
        <v>#N/A</v>
      </c>
      <c r="U213" s="380" t="e">
        <f aca="false">($E213+G213)*$J$5+$J$4</f>
        <v>#N/A</v>
      </c>
      <c r="V213" s="380" t="e">
        <f aca="false">($E213+H213)*$J$5+$J$4</f>
        <v>#N/A</v>
      </c>
      <c r="W213" s="380" t="e">
        <f aca="false">($E213+I213)*$J$5+$J$4</f>
        <v>#N/A</v>
      </c>
      <c r="X213" s="269" t="e">
        <f aca="false">VLOOKUP($D213,[5]CurveFetch!$D$8:$S$13000,16,0)*$B213</f>
        <v>#N/A</v>
      </c>
      <c r="Y213" s="241" t="e">
        <f aca="false">VLOOKUP($D213,Curves!$N$2:$T$2600,7)*$B213</f>
        <v>#N/A</v>
      </c>
      <c r="Z213" s="381" t="e">
        <f aca="false">IF($U213&lt;$X213,1,0)</f>
        <v>#N/A</v>
      </c>
      <c r="AA213" s="378" t="e">
        <f aca="false">IF($U213&lt;$Y213,1,0)</f>
        <v>#N/A</v>
      </c>
      <c r="AB213" s="378" t="e">
        <f aca="false">IF($V213&lt;$X213,1,0)</f>
        <v>#N/A</v>
      </c>
      <c r="AC213" s="378" t="e">
        <f aca="false">IF($V213&lt;$X213,1,0)</f>
        <v>#N/A</v>
      </c>
      <c r="AD213" s="378" t="e">
        <f aca="false">IF($W213&lt;$X213,1,0)</f>
        <v>#N/A</v>
      </c>
      <c r="AE213" s="379" t="e">
        <f aca="false">IF($W213&lt;$Y213,1,0)</f>
        <v>#N/A</v>
      </c>
      <c r="AF213" s="70" t="e">
        <f aca="false">$AF$7*$J$2*$J$5*$N213</f>
        <v>#N/A</v>
      </c>
      <c r="AG213" s="70" t="e">
        <f aca="false">$AF$7*$J$2*$J$5*$O213</f>
        <v>#N/A</v>
      </c>
      <c r="AH213" s="70" t="e">
        <f aca="false">$AH$7*$J$2*$J$5*$N213</f>
        <v>#N/A</v>
      </c>
      <c r="AI213" s="70" t="e">
        <f aca="false">$AH$7*$J$2*$J$5*$O213</f>
        <v>#N/A</v>
      </c>
      <c r="AJ213" s="70" t="e">
        <f aca="false">$AJ$7*$J$2*$J$5*$N213</f>
        <v>#N/A</v>
      </c>
      <c r="AK213" s="70" t="e">
        <f aca="false">$AJ$7*$J$2*$J$5*$O213</f>
        <v>#N/A</v>
      </c>
      <c r="AL213" s="70" t="e">
        <f aca="false">$AL$7*$J$2*$J$5*$N213</f>
        <v>#N/A</v>
      </c>
      <c r="AM213" s="70" t="e">
        <f aca="false">$AL$7*$J$3*$J$5*$O213</f>
        <v>#N/A</v>
      </c>
      <c r="AN213" s="70" t="e">
        <f aca="false">$AN$7*$J$2*$J$5*$N213</f>
        <v>#N/A</v>
      </c>
      <c r="AO213" s="70" t="e">
        <f aca="false">$AN$7*$J$3*$J$5*$O213</f>
        <v>#N/A</v>
      </c>
      <c r="AP213" s="70" t="e">
        <f aca="false">$AP$7*$J$2*$J$5*$N213</f>
        <v>#N/A</v>
      </c>
      <c r="AQ213" s="70" t="e">
        <f aca="false">$AN$7*$J$3*$J$5*$O213</f>
        <v>#N/A</v>
      </c>
      <c r="AR213" s="70" t="e">
        <f aca="false">$AR$7*$J$2*$J$5*$N213</f>
        <v>#N/A</v>
      </c>
      <c r="AS213" s="70" t="e">
        <f aca="false">$AR$7*$J$3*$J$5*$O213</f>
        <v>#N/A</v>
      </c>
      <c r="AT213" s="70" t="e">
        <f aca="false">$AT$7*$J$2*$J$5*$N213</f>
        <v>#N/A</v>
      </c>
      <c r="AU213" s="70" t="e">
        <f aca="false">$AT$7*$J$3*$J$5*$O213</f>
        <v>#N/A</v>
      </c>
      <c r="AV213" s="131" t="e">
        <f aca="false">SUM(AF213:AG213,AL213:AM213,AP213:AQ213)</f>
        <v>#N/A</v>
      </c>
      <c r="AW213" s="158" t="e">
        <f aca="false">SUM(AF213:AM213,AP213:AU213)</f>
        <v>#N/A</v>
      </c>
      <c r="AX213" s="131" t="e">
        <f aca="false">SUM(AF213:AU213)</f>
        <v>#N/A</v>
      </c>
      <c r="AY213" s="70" t="e">
        <f aca="false">$AY$7*$J$2*$J$5*$S213</f>
        <v>#N/A</v>
      </c>
      <c r="AZ213" s="70" t="e">
        <f aca="false">$AY$7*$J$3*$J$5*$T213</f>
        <v>#N/A</v>
      </c>
      <c r="BA213" s="70" t="e">
        <f aca="false">$BA$7*$J$2*$J$5*$S213</f>
        <v>#N/A</v>
      </c>
      <c r="BB213" s="70" t="e">
        <f aca="false">$BA$7*$J$3*$J$5*$T213</f>
        <v>#N/A</v>
      </c>
      <c r="BC213" s="70" t="e">
        <f aca="false">$BC$7*$J$2*$J$5*$S213</f>
        <v>#N/A</v>
      </c>
      <c r="BD213" s="70" t="e">
        <f aca="false">$BC$7*$J$3*$J$5*$T213</f>
        <v>#N/A</v>
      </c>
      <c r="BE213" s="70" t="e">
        <f aca="false">$BE$7*$J$2*$J$5*$S213</f>
        <v>#N/A</v>
      </c>
      <c r="BF213" s="70" t="e">
        <f aca="false">$BE$7*$J$3*$J$5*$T213</f>
        <v>#N/A</v>
      </c>
      <c r="BG213" s="70" t="e">
        <f aca="false">$BG$7*$J$2*$J$5*$S213</f>
        <v>#N/A</v>
      </c>
      <c r="BH213" s="70" t="e">
        <f aca="false">$BG$7*$J$3*$J$5*$T213</f>
        <v>#N/A</v>
      </c>
      <c r="BI213" s="70" t="e">
        <f aca="false">$BI$7*$J$2*$J$5*$S213</f>
        <v>#N/A</v>
      </c>
      <c r="BJ213" s="70" t="e">
        <f aca="false">$BI$7*$J$3*$J$5*$T213</f>
        <v>#N/A</v>
      </c>
      <c r="BK213" s="70" t="e">
        <f aca="false">$BK$7*$J$2*$J$5*$S213</f>
        <v>#N/A</v>
      </c>
      <c r="BL213" s="70" t="e">
        <f aca="false">$BK$7*$J$3*$J$5*$T213</f>
        <v>#N/A</v>
      </c>
      <c r="BM213" s="70" t="e">
        <f aca="false">$BM$7*$J$2*$J$5*$S213</f>
        <v>#N/A</v>
      </c>
      <c r="BN213" s="70" t="e">
        <f aca="false">$BM$7*$J$3*$J$5*$T213</f>
        <v>#N/A</v>
      </c>
      <c r="BO213" s="70" t="e">
        <f aca="false">$BO$7*$J$2*$J$5*$S213</f>
        <v>#N/A</v>
      </c>
      <c r="BP213" s="70" t="e">
        <f aca="false">$BO$7*$J$3*$J$5*$T213</f>
        <v>#N/A</v>
      </c>
      <c r="BQ213" s="70" t="e">
        <f aca="false">$BQ$7*$J$2*$J$5*$S213</f>
        <v>#N/A</v>
      </c>
      <c r="BR213" s="70" t="e">
        <f aca="false">$BQ$7*$J$3*$J$5*$T213</f>
        <v>#N/A</v>
      </c>
      <c r="BS213" s="70" t="e">
        <f aca="false">$BS$7*$J$2*$J$5*$S213</f>
        <v>#N/A</v>
      </c>
      <c r="BT213" s="70" t="e">
        <f aca="false">$BS$7*$J$3*$J$5*$T213</f>
        <v>#N/A</v>
      </c>
      <c r="BU213" s="70" t="e">
        <f aca="false">$BU$7*$J$2*$J$5*$S213</f>
        <v>#N/A</v>
      </c>
      <c r="BV213" s="70" t="e">
        <f aca="false">$BU$7*$J$3*$J$5*$T213</f>
        <v>#N/A</v>
      </c>
      <c r="BW213" s="382" t="e">
        <f aca="false">SUM(AY213:BF213,BI213:BL213)</f>
        <v>#N/A</v>
      </c>
      <c r="BX213" s="383" t="e">
        <f aca="false">SUM(AY213:BF213,BI213:BL213,BS213:BV213)</f>
        <v>#N/A</v>
      </c>
      <c r="BY213" s="25" t="e">
        <f aca="false">SUM(AY213:BV213)</f>
        <v>#N/A</v>
      </c>
      <c r="BZ213" s="70" t="e">
        <f aca="false">$BZ$7*$J$2*$J$5*$N213</f>
        <v>#N/A</v>
      </c>
      <c r="CA213" s="70" t="e">
        <f aca="false">$BZ$7*$J$3*$J$5*$O213</f>
        <v>#N/A</v>
      </c>
      <c r="CB213" s="70" t="e">
        <f aca="false">$CB$7*$J$2*$J$5*$N213</f>
        <v>#N/A</v>
      </c>
      <c r="CC213" s="70" t="e">
        <f aca="false">$CB$7*$J$3*$J$5*$O213</f>
        <v>#N/A</v>
      </c>
      <c r="CD213" s="70" t="e">
        <f aca="false">$CD$7*$J$2*$J$5*$N213</f>
        <v>#N/A</v>
      </c>
      <c r="CE213" s="70" t="e">
        <f aca="false">$CD$7*$J$3*$J$5*$O213</f>
        <v>#N/A</v>
      </c>
      <c r="CF213" s="131" t="e">
        <f aca="false">SUM(BZ213:CA213)</f>
        <v>#N/A</v>
      </c>
      <c r="CG213" s="383" t="e">
        <f aca="false">SUM(BZ213:CC213)</f>
        <v>#N/A</v>
      </c>
      <c r="CH213" s="131" t="e">
        <f aca="false">SUM(BZ213:CE213)</f>
        <v>#N/A</v>
      </c>
      <c r="CI213" s="70" t="e">
        <f aca="false">$CI$7*$J$2*$J$5*$AB213</f>
        <v>#N/A</v>
      </c>
      <c r="CJ213" s="70" t="e">
        <f aca="false">$CI$7*$J$3*$J$5*$AC213</f>
        <v>#N/A</v>
      </c>
      <c r="CK213" s="70" t="e">
        <f aca="false">$CK$7*$J$2*$J$5*$AB213</f>
        <v>#N/A</v>
      </c>
      <c r="CL213" s="70" t="e">
        <f aca="false">$CK$7*$J$3*$J$5*$AC213</f>
        <v>#N/A</v>
      </c>
      <c r="CM213" s="70" t="e">
        <f aca="false">$CM$7*$J$2*$J$5*$AB213</f>
        <v>#N/A</v>
      </c>
      <c r="CN213" s="70" t="e">
        <f aca="false">$CM$7*$J$3*$J$5*$AC213</f>
        <v>#N/A</v>
      </c>
      <c r="CO213" s="70" t="e">
        <f aca="false">$CO$7*$J$2*$J$5*$AB213</f>
        <v>#N/A</v>
      </c>
      <c r="CP213" s="70" t="e">
        <f aca="false">$CO$7*$J$3*$J$5*$AC213</f>
        <v>#N/A</v>
      </c>
      <c r="CQ213" s="70" t="e">
        <f aca="false">$CQ$7*$J$2*$J$5*$AB213</f>
        <v>#N/A</v>
      </c>
      <c r="CR213" s="70" t="e">
        <f aca="false">$CQ$7*$J$3*$J$5*$AC213</f>
        <v>#N/A</v>
      </c>
      <c r="CS213" s="70" t="e">
        <f aca="false">$CS$7*$J$2*$J$5*$AB213</f>
        <v>#N/A</v>
      </c>
      <c r="CT213" s="70" t="e">
        <f aca="false">$CS$7*$J$3*$J$5*$AC213</f>
        <v>#N/A</v>
      </c>
      <c r="CU213" s="70" t="e">
        <f aca="false">$CU$7*$J$2*$J$5*$AB213</f>
        <v>#N/A</v>
      </c>
      <c r="CV213" s="70" t="e">
        <f aca="false">$CU$7*$J$3*$J$5*$AC213</f>
        <v>#N/A</v>
      </c>
      <c r="CW213" s="70" t="e">
        <f aca="false">$CW$7*$J$2*$J$5*$AB213</f>
        <v>#N/A</v>
      </c>
      <c r="CX213" s="70" t="e">
        <f aca="false">$CW$7*$J$3*$J$5*$AC213</f>
        <v>#N/A</v>
      </c>
      <c r="CY213" s="70" t="e">
        <f aca="false">$CY$7*$J$2*$J$5*$AB213</f>
        <v>#N/A</v>
      </c>
      <c r="CZ213" s="70" t="e">
        <f aca="false">$CY$7*$J$3*$J$5*$AC213</f>
        <v>#N/A</v>
      </c>
      <c r="DA213" s="70" t="e">
        <f aca="false">$DA$7*$J$2*$J$5*$AB213</f>
        <v>#N/A</v>
      </c>
      <c r="DB213" s="70" t="e">
        <f aca="false">$DA$7*$J$3*$J$5*$AC213</f>
        <v>#N/A</v>
      </c>
      <c r="DC213" s="70"/>
      <c r="DD213" s="70"/>
      <c r="DE213" s="70" t="e">
        <f aca="false">$DF$7*$J$2*$J$5*$AB213</f>
        <v>#N/A</v>
      </c>
      <c r="DF213" s="70" t="e">
        <f aca="false">$DF$7*$J$3*$J$5*$AC213</f>
        <v>#N/A</v>
      </c>
      <c r="DG213" s="70" t="e">
        <f aca="false">$DG$7*$J$2*$J$5*$AB213</f>
        <v>#N/A</v>
      </c>
      <c r="DH213" s="70" t="e">
        <f aca="false">$DG$7*$J$3*$J$5*$AC213</f>
        <v>#N/A</v>
      </c>
      <c r="DI213" s="70" t="e">
        <f aca="false">$DI$7*$J$2*$J$5*$AB213</f>
        <v>#N/A</v>
      </c>
      <c r="DJ213" s="70" t="e">
        <f aca="false">$DI$7*$J$3*$J$5*$AC213</f>
        <v>#N/A</v>
      </c>
      <c r="DK213" s="70" t="e">
        <f aca="false">$DK$7*$J$2*$J$5*$AB213</f>
        <v>#N/A</v>
      </c>
      <c r="DL213" s="70" t="e">
        <f aca="false">$DK$7*$J$3*$J$5*$AC213</f>
        <v>#N/A</v>
      </c>
      <c r="DM213" s="70" t="e">
        <f aca="false">$DM$7*$J$2*$J$5*$AB213</f>
        <v>#N/A</v>
      </c>
      <c r="DN213" s="70" t="e">
        <f aca="false">$DM$7*$J$3*$J$5*$AC213</f>
        <v>#N/A</v>
      </c>
      <c r="DO213" s="70" t="e">
        <f aca="false">$DO$7*$J$2*$J$5*$AB213</f>
        <v>#N/A</v>
      </c>
      <c r="DP213" s="70" t="e">
        <f aca="false">$DO$7*$J$3*$J$5*$AC213</f>
        <v>#N/A</v>
      </c>
      <c r="DQ213" s="70" t="e">
        <f aca="false">$DQ$7*$J$2*$J$5*$AB213</f>
        <v>#N/A</v>
      </c>
      <c r="DR213" s="70" t="e">
        <f aca="false">$DQ$7*$J$3*$J$5*$AC213</f>
        <v>#N/A</v>
      </c>
      <c r="DS213" s="131" t="e">
        <f aca="false">SUM(CI213:CR213,CW213:CX213,DG213:DH213)</f>
        <v>#N/A</v>
      </c>
      <c r="DT213" s="25" t="e">
        <f aca="false">SUM(CI213:CZ213,DC213:DL213)</f>
        <v>#N/A</v>
      </c>
      <c r="DU213" s="131" t="e">
        <f aca="false">SUM(CI213:DR213)</f>
        <v>#N/A</v>
      </c>
      <c r="DZ213" s="70" t="e">
        <f aca="false">$DZ$7*$J$2*$J$5*$AB213</f>
        <v>#N/A</v>
      </c>
      <c r="EA213" s="70" t="e">
        <f aca="false">$DZ$7*$J$3*$J$5*$AC213</f>
        <v>#N/A</v>
      </c>
      <c r="EB213" s="70" t="e">
        <f aca="false">$EB$7*$J$2*$J$5*$AB213</f>
        <v>#N/A</v>
      </c>
      <c r="EC213" s="70" t="e">
        <f aca="false">$EB$7*$J$3*$J$5*$AC213</f>
        <v>#N/A</v>
      </c>
      <c r="ED213" s="70" t="e">
        <f aca="false">$ED$7*$J$2*$J$5*$AB213</f>
        <v>#N/A</v>
      </c>
      <c r="EE213" s="70" t="e">
        <f aca="false">$ED$7*$J$3*$J$5*$AC213</f>
        <v>#N/A</v>
      </c>
      <c r="EF213" s="70" t="e">
        <f aca="false">$EF$7*$J$2*$J$5*$AB213</f>
        <v>#N/A</v>
      </c>
      <c r="EG213" s="70" t="e">
        <f aca="false">$EF$7*$J$3*$J$5*$AC213</f>
        <v>#N/A</v>
      </c>
      <c r="EH213" s="70" t="e">
        <f aca="false">$EH$7*$J$2*$J$5*$AB213</f>
        <v>#N/A</v>
      </c>
      <c r="EI213" s="70" t="e">
        <f aca="false">$EH$7*$J$3*$J$5*$AC213</f>
        <v>#N/A</v>
      </c>
      <c r="EJ213" s="70" t="e">
        <f aca="false">$EJ$7*$J$2*$J$5*$AB213</f>
        <v>#N/A</v>
      </c>
      <c r="EK213" s="70" t="e">
        <f aca="false">$EJ$7*$J$3*$J$5*$AC213</f>
        <v>#N/A</v>
      </c>
      <c r="EL213" s="70" t="e">
        <f aca="false">$EL$7*$J$2*$J$5*$AB213</f>
        <v>#N/A</v>
      </c>
      <c r="EM213" s="70" t="e">
        <f aca="false">$EL$7*$J$3*$J$5*$AC213</f>
        <v>#N/A</v>
      </c>
      <c r="EN213" s="131" t="e">
        <f aca="false">SUM(EB213:EC213)</f>
        <v>#N/A</v>
      </c>
      <c r="EO213" s="25" t="e">
        <f aca="false">SUM(EB213:EE213,EJ213:EM213)</f>
        <v>#N/A</v>
      </c>
      <c r="EP213" s="25" t="e">
        <f aca="false">SUM(DZ213:EM213)</f>
        <v>#N/A</v>
      </c>
    </row>
    <row r="214" customFormat="false" ht="11.25" hidden="false" customHeight="false" outlineLevel="0" collapsed="false">
      <c r="A214" s="51" t="e">
        <f aca="false">VLOOKUP($D214,Curves!$A$2:$I$1700,9)</f>
        <v>#N/A</v>
      </c>
      <c r="B214" s="83" t="e">
        <f aca="false">(1+($A214/2))^(-2*($D214-$A$1)/365.25)</f>
        <v>#N/A</v>
      </c>
      <c r="C214" s="83" t="n">
        <f aca="false">D215-D214</f>
        <v>31</v>
      </c>
      <c r="D214" s="374" t="n">
        <v>43160</v>
      </c>
      <c r="E214" s="375" t="e">
        <f aca="false">VLOOKUP($D214,Curves!$A$2:$H$1700,2)*$B214</f>
        <v>#N/A</v>
      </c>
      <c r="F214" s="51" t="e">
        <f aca="false">VLOOKUP($D214,Curves!$A$2:$H$1700,3)*$B214</f>
        <v>#N/A</v>
      </c>
      <c r="G214" s="51" t="e">
        <f aca="false">VLOOKUP($D214,Curves!$A$2:$H$1700,7)*$B214</f>
        <v>#N/A</v>
      </c>
      <c r="H214" s="51" t="e">
        <f aca="false">VLOOKUP($D214,Curves!$A$2:$H$1700,5)*$B214</f>
        <v>#N/A</v>
      </c>
      <c r="I214" s="51" t="e">
        <f aca="false">VLOOKUP($D214,Curves!$A$2:$H$1700,4)*$B214</f>
        <v>#N/A</v>
      </c>
      <c r="J214" s="376" t="e">
        <f aca="false">VLOOKUP($D214,Curves!$A$2:$H$1700,8)*$B214</f>
        <v>#N/A</v>
      </c>
      <c r="K214" s="51" t="e">
        <f aca="false">($E214+$I214)*$J$5+$J$4</f>
        <v>#N/A</v>
      </c>
      <c r="L214" s="377" t="e">
        <f aca="false">VLOOKUP($D214,Curves!$N$2:$T$2600,2)*$B214</f>
        <v>#N/A</v>
      </c>
      <c r="M214" s="241" t="e">
        <f aca="false">VLOOKUP($D214,Curves!$N$2:$T$2600,3)*$B214</f>
        <v>#N/A</v>
      </c>
      <c r="N214" s="378" t="e">
        <f aca="false">IF($K214&lt;$L214,1,0)</f>
        <v>#N/A</v>
      </c>
      <c r="O214" s="379" t="e">
        <f aca="false">IF($K214&lt;$M214,1,0)</f>
        <v>#N/A</v>
      </c>
      <c r="P214" s="375" t="e">
        <f aca="false">($E214+J214)*$J$5+$J$4</f>
        <v>#N/A</v>
      </c>
      <c r="Q214" s="377" t="e">
        <f aca="false">VLOOKUP($D214,Curves!$N$2:$T$2600,4)*$B214</f>
        <v>#N/A</v>
      </c>
      <c r="R214" s="241" t="e">
        <f aca="false">VLOOKUP($D214,Curves!$N$2:$T$2600,5)*$B214</f>
        <v>#N/A</v>
      </c>
      <c r="S214" s="378" t="e">
        <f aca="false">IF($P214&lt;$Q214,1,0)</f>
        <v>#N/A</v>
      </c>
      <c r="T214" s="379" t="e">
        <f aca="false">IF($P214&lt;$R214,1,0)</f>
        <v>#N/A</v>
      </c>
      <c r="U214" s="380" t="e">
        <f aca="false">($E214+G214)*$J$5+$J$4</f>
        <v>#N/A</v>
      </c>
      <c r="V214" s="380" t="e">
        <f aca="false">($E214+H214)*$J$5+$J$4</f>
        <v>#N/A</v>
      </c>
      <c r="W214" s="380" t="e">
        <f aca="false">($E214+I214)*$J$5+$J$4</f>
        <v>#N/A</v>
      </c>
      <c r="X214" s="269" t="e">
        <f aca="false">VLOOKUP($D214,[5]CurveFetch!$D$8:$S$13000,16,0)*$B214</f>
        <v>#N/A</v>
      </c>
      <c r="Y214" s="241" t="e">
        <f aca="false">VLOOKUP($D214,Curves!$N$2:$T$2600,7)*$B214</f>
        <v>#N/A</v>
      </c>
      <c r="Z214" s="381" t="e">
        <f aca="false">IF($U214&lt;$X214,1,0)</f>
        <v>#N/A</v>
      </c>
      <c r="AA214" s="378" t="e">
        <f aca="false">IF($U214&lt;$Y214,1,0)</f>
        <v>#N/A</v>
      </c>
      <c r="AB214" s="378" t="e">
        <f aca="false">IF($V214&lt;$X214,1,0)</f>
        <v>#N/A</v>
      </c>
      <c r="AC214" s="378" t="e">
        <f aca="false">IF($V214&lt;$X214,1,0)</f>
        <v>#N/A</v>
      </c>
      <c r="AD214" s="378" t="e">
        <f aca="false">IF($W214&lt;$X214,1,0)</f>
        <v>#N/A</v>
      </c>
      <c r="AE214" s="379" t="e">
        <f aca="false">IF($W214&lt;$Y214,1,0)</f>
        <v>#N/A</v>
      </c>
      <c r="AF214" s="70" t="e">
        <f aca="false">$AF$7*$J$2*$J$5*$N214</f>
        <v>#N/A</v>
      </c>
      <c r="AG214" s="70" t="e">
        <f aca="false">$AF$7*$J$2*$J$5*$O214</f>
        <v>#N/A</v>
      </c>
      <c r="AH214" s="70" t="e">
        <f aca="false">$AH$7*$J$2*$J$5*$N214</f>
        <v>#N/A</v>
      </c>
      <c r="AI214" s="70" t="e">
        <f aca="false">$AH$7*$J$2*$J$5*$O214</f>
        <v>#N/A</v>
      </c>
      <c r="AJ214" s="70" t="e">
        <f aca="false">$AJ$7*$J$2*$J$5*$N214</f>
        <v>#N/A</v>
      </c>
      <c r="AK214" s="70" t="e">
        <f aca="false">$AJ$7*$J$2*$J$5*$O214</f>
        <v>#N/A</v>
      </c>
      <c r="AL214" s="70" t="e">
        <f aca="false">$AL$7*$J$2*$J$5*$N214</f>
        <v>#N/A</v>
      </c>
      <c r="AM214" s="70" t="e">
        <f aca="false">$AL$7*$J$3*$J$5*$O214</f>
        <v>#N/A</v>
      </c>
      <c r="AN214" s="70" t="e">
        <f aca="false">$AN$7*$J$2*$J$5*$N214</f>
        <v>#N/A</v>
      </c>
      <c r="AO214" s="70" t="e">
        <f aca="false">$AN$7*$J$3*$J$5*$O214</f>
        <v>#N/A</v>
      </c>
      <c r="AP214" s="70" t="e">
        <f aca="false">$AP$7*$J$2*$J$5*$N214</f>
        <v>#N/A</v>
      </c>
      <c r="AQ214" s="70" t="e">
        <f aca="false">$AN$7*$J$3*$J$5*$O214</f>
        <v>#N/A</v>
      </c>
      <c r="AR214" s="70" t="e">
        <f aca="false">$AR$7*$J$2*$J$5*$N214</f>
        <v>#N/A</v>
      </c>
      <c r="AS214" s="70" t="e">
        <f aca="false">$AR$7*$J$3*$J$5*$O214</f>
        <v>#N/A</v>
      </c>
      <c r="AT214" s="70" t="e">
        <f aca="false">$AT$7*$J$2*$J$5*$N214</f>
        <v>#N/A</v>
      </c>
      <c r="AU214" s="70" t="e">
        <f aca="false">$AT$7*$J$3*$J$5*$O214</f>
        <v>#N/A</v>
      </c>
      <c r="AV214" s="131" t="e">
        <f aca="false">SUM(AF214:AG214,AL214:AM214,AP214:AQ214)</f>
        <v>#N/A</v>
      </c>
      <c r="AW214" s="158" t="e">
        <f aca="false">SUM(AF214:AM214,AP214:AU214)</f>
        <v>#N/A</v>
      </c>
      <c r="AX214" s="131" t="e">
        <f aca="false">SUM(AF214:AU214)</f>
        <v>#N/A</v>
      </c>
      <c r="AY214" s="70" t="e">
        <f aca="false">$AY$7*$J$2*$J$5*$S214</f>
        <v>#N/A</v>
      </c>
      <c r="AZ214" s="70" t="e">
        <f aca="false">$AY$7*$J$3*$J$5*$T214</f>
        <v>#N/A</v>
      </c>
      <c r="BA214" s="70" t="e">
        <f aca="false">$BA$7*$J$2*$J$5*$S214</f>
        <v>#N/A</v>
      </c>
      <c r="BB214" s="70" t="e">
        <f aca="false">$BA$7*$J$3*$J$5*$T214</f>
        <v>#N/A</v>
      </c>
      <c r="BC214" s="70" t="e">
        <f aca="false">$BC$7*$J$2*$J$5*$S214</f>
        <v>#N/A</v>
      </c>
      <c r="BD214" s="70" t="e">
        <f aca="false">$BC$7*$J$3*$J$5*$T214</f>
        <v>#N/A</v>
      </c>
      <c r="BE214" s="70" t="e">
        <f aca="false">$BE$7*$J$2*$J$5*$S214</f>
        <v>#N/A</v>
      </c>
      <c r="BF214" s="70" t="e">
        <f aca="false">$BE$7*$J$3*$J$5*$T214</f>
        <v>#N/A</v>
      </c>
      <c r="BG214" s="70" t="e">
        <f aca="false">$BG$7*$J$2*$J$5*$S214</f>
        <v>#N/A</v>
      </c>
      <c r="BH214" s="70" t="e">
        <f aca="false">$BG$7*$J$3*$J$5*$T214</f>
        <v>#N/A</v>
      </c>
      <c r="BI214" s="70" t="e">
        <f aca="false">$BI$7*$J$2*$J$5*$S214</f>
        <v>#N/A</v>
      </c>
      <c r="BJ214" s="70" t="e">
        <f aca="false">$BI$7*$J$3*$J$5*$T214</f>
        <v>#N/A</v>
      </c>
      <c r="BK214" s="70" t="e">
        <f aca="false">$BK$7*$J$2*$J$5*$S214</f>
        <v>#N/A</v>
      </c>
      <c r="BL214" s="70" t="e">
        <f aca="false">$BK$7*$J$3*$J$5*$T214</f>
        <v>#N/A</v>
      </c>
      <c r="BM214" s="70" t="e">
        <f aca="false">$BM$7*$J$2*$J$5*$S214</f>
        <v>#N/A</v>
      </c>
      <c r="BN214" s="70" t="e">
        <f aca="false">$BM$7*$J$3*$J$5*$T214</f>
        <v>#N/A</v>
      </c>
      <c r="BO214" s="70" t="e">
        <f aca="false">$BO$7*$J$2*$J$5*$S214</f>
        <v>#N/A</v>
      </c>
      <c r="BP214" s="70" t="e">
        <f aca="false">$BO$7*$J$3*$J$5*$T214</f>
        <v>#N/A</v>
      </c>
      <c r="BQ214" s="70" t="e">
        <f aca="false">$BQ$7*$J$2*$J$5*$S214</f>
        <v>#N/A</v>
      </c>
      <c r="BR214" s="70" t="e">
        <f aca="false">$BQ$7*$J$3*$J$5*$T214</f>
        <v>#N/A</v>
      </c>
      <c r="BS214" s="70" t="e">
        <f aca="false">$BS$7*$J$2*$J$5*$S214</f>
        <v>#N/A</v>
      </c>
      <c r="BT214" s="70" t="e">
        <f aca="false">$BS$7*$J$3*$J$5*$T214</f>
        <v>#N/A</v>
      </c>
      <c r="BU214" s="70" t="e">
        <f aca="false">$BU$7*$J$2*$J$5*$S214</f>
        <v>#N/A</v>
      </c>
      <c r="BV214" s="70" t="e">
        <f aca="false">$BU$7*$J$3*$J$5*$T214</f>
        <v>#N/A</v>
      </c>
      <c r="BW214" s="382" t="e">
        <f aca="false">SUM(AY214:BF214,BI214:BL214)</f>
        <v>#N/A</v>
      </c>
      <c r="BX214" s="383" t="e">
        <f aca="false">SUM(AY214:BF214,BI214:BL214,BS214:BV214)</f>
        <v>#N/A</v>
      </c>
      <c r="BY214" s="25" t="e">
        <f aca="false">SUM(AY214:BV214)</f>
        <v>#N/A</v>
      </c>
      <c r="BZ214" s="70" t="e">
        <f aca="false">$BZ$7*$J$2*$J$5*$N214</f>
        <v>#N/A</v>
      </c>
      <c r="CA214" s="70" t="e">
        <f aca="false">$BZ$7*$J$3*$J$5*$O214</f>
        <v>#N/A</v>
      </c>
      <c r="CB214" s="70" t="e">
        <f aca="false">$CB$7*$J$2*$J$5*$N214</f>
        <v>#N/A</v>
      </c>
      <c r="CC214" s="70" t="e">
        <f aca="false">$CB$7*$J$3*$J$5*$O214</f>
        <v>#N/A</v>
      </c>
      <c r="CD214" s="70" t="e">
        <f aca="false">$CD$7*$J$2*$J$5*$N214</f>
        <v>#N/A</v>
      </c>
      <c r="CE214" s="70" t="e">
        <f aca="false">$CD$7*$J$3*$J$5*$O214</f>
        <v>#N/A</v>
      </c>
      <c r="CF214" s="131" t="e">
        <f aca="false">SUM(BZ214:CA214)</f>
        <v>#N/A</v>
      </c>
      <c r="CG214" s="383" t="e">
        <f aca="false">SUM(BZ214:CC214)</f>
        <v>#N/A</v>
      </c>
      <c r="CH214" s="131" t="e">
        <f aca="false">SUM(BZ214:CE214)</f>
        <v>#N/A</v>
      </c>
      <c r="CI214" s="70" t="e">
        <f aca="false">$CI$7*$J$2*$J$5*$AB214</f>
        <v>#N/A</v>
      </c>
      <c r="CJ214" s="70" t="e">
        <f aca="false">$CI$7*$J$3*$J$5*$AC214</f>
        <v>#N/A</v>
      </c>
      <c r="CK214" s="70" t="e">
        <f aca="false">$CK$7*$J$2*$J$5*$AB214</f>
        <v>#N/A</v>
      </c>
      <c r="CL214" s="70" t="e">
        <f aca="false">$CK$7*$J$3*$J$5*$AC214</f>
        <v>#N/A</v>
      </c>
      <c r="CM214" s="70" t="e">
        <f aca="false">$CM$7*$J$2*$J$5*$AB214</f>
        <v>#N/A</v>
      </c>
      <c r="CN214" s="70" t="e">
        <f aca="false">$CM$7*$J$3*$J$5*$AC214</f>
        <v>#N/A</v>
      </c>
      <c r="CO214" s="70" t="e">
        <f aca="false">$CO$7*$J$2*$J$5*$AB214</f>
        <v>#N/A</v>
      </c>
      <c r="CP214" s="70" t="e">
        <f aca="false">$CO$7*$J$3*$J$5*$AC214</f>
        <v>#N/A</v>
      </c>
      <c r="CQ214" s="70" t="e">
        <f aca="false">$CQ$7*$J$2*$J$5*$AB214</f>
        <v>#N/A</v>
      </c>
      <c r="CR214" s="70" t="e">
        <f aca="false">$CQ$7*$J$3*$J$5*$AC214</f>
        <v>#N/A</v>
      </c>
      <c r="CS214" s="70" t="e">
        <f aca="false">$CS$7*$J$2*$J$5*$AB214</f>
        <v>#N/A</v>
      </c>
      <c r="CT214" s="70" t="e">
        <f aca="false">$CS$7*$J$3*$J$5*$AC214</f>
        <v>#N/A</v>
      </c>
      <c r="CU214" s="70" t="e">
        <f aca="false">$CU$7*$J$2*$J$5*$AB214</f>
        <v>#N/A</v>
      </c>
      <c r="CV214" s="70" t="e">
        <f aca="false">$CU$7*$J$3*$J$5*$AC214</f>
        <v>#N/A</v>
      </c>
      <c r="CW214" s="70" t="e">
        <f aca="false">$CW$7*$J$2*$J$5*$AB214</f>
        <v>#N/A</v>
      </c>
      <c r="CX214" s="70" t="e">
        <f aca="false">$CW$7*$J$3*$J$5*$AC214</f>
        <v>#N/A</v>
      </c>
      <c r="CY214" s="70" t="e">
        <f aca="false">$CY$7*$J$2*$J$5*$AB214</f>
        <v>#N/A</v>
      </c>
      <c r="CZ214" s="70" t="e">
        <f aca="false">$CY$7*$J$3*$J$5*$AC214</f>
        <v>#N/A</v>
      </c>
      <c r="DA214" s="70" t="e">
        <f aca="false">$DA$7*$J$2*$J$5*$AB214</f>
        <v>#N/A</v>
      </c>
      <c r="DB214" s="70" t="e">
        <f aca="false">$DA$7*$J$3*$J$5*$AC214</f>
        <v>#N/A</v>
      </c>
      <c r="DC214" s="70"/>
      <c r="DD214" s="70"/>
      <c r="DE214" s="70" t="e">
        <f aca="false">$DF$7*$J$2*$J$5*$AB214</f>
        <v>#N/A</v>
      </c>
      <c r="DF214" s="70" t="e">
        <f aca="false">$DF$7*$J$3*$J$5*$AC214</f>
        <v>#N/A</v>
      </c>
      <c r="DG214" s="70" t="e">
        <f aca="false">$DG$7*$J$2*$J$5*$AB214</f>
        <v>#N/A</v>
      </c>
      <c r="DH214" s="70" t="e">
        <f aca="false">$DG$7*$J$3*$J$5*$AC214</f>
        <v>#N/A</v>
      </c>
      <c r="DI214" s="70" t="e">
        <f aca="false">$DI$7*$J$2*$J$5*$AB214</f>
        <v>#N/A</v>
      </c>
      <c r="DJ214" s="70" t="e">
        <f aca="false">$DI$7*$J$3*$J$5*$AC214</f>
        <v>#N/A</v>
      </c>
      <c r="DK214" s="70" t="e">
        <f aca="false">$DK$7*$J$2*$J$5*$AB214</f>
        <v>#N/A</v>
      </c>
      <c r="DL214" s="70" t="e">
        <f aca="false">$DK$7*$J$3*$J$5*$AC214</f>
        <v>#N/A</v>
      </c>
      <c r="DM214" s="70" t="e">
        <f aca="false">$DM$7*$J$2*$J$5*$AB214</f>
        <v>#N/A</v>
      </c>
      <c r="DN214" s="70" t="e">
        <f aca="false">$DM$7*$J$3*$J$5*$AC214</f>
        <v>#N/A</v>
      </c>
      <c r="DO214" s="70" t="e">
        <f aca="false">$DO$7*$J$2*$J$5*$AB214</f>
        <v>#N/A</v>
      </c>
      <c r="DP214" s="70" t="e">
        <f aca="false">$DO$7*$J$3*$J$5*$AC214</f>
        <v>#N/A</v>
      </c>
      <c r="DQ214" s="70" t="e">
        <f aca="false">$DQ$7*$J$2*$J$5*$AB214</f>
        <v>#N/A</v>
      </c>
      <c r="DR214" s="70" t="e">
        <f aca="false">$DQ$7*$J$3*$J$5*$AC214</f>
        <v>#N/A</v>
      </c>
      <c r="DS214" s="131" t="e">
        <f aca="false">SUM(CI214:CR214,CW214:CX214,DG214:DH214)</f>
        <v>#N/A</v>
      </c>
      <c r="DT214" s="25" t="e">
        <f aca="false">SUM(CI214:CZ214,DC214:DL214)</f>
        <v>#N/A</v>
      </c>
      <c r="DU214" s="131" t="e">
        <f aca="false">SUM(CI214:DR214)</f>
        <v>#N/A</v>
      </c>
      <c r="DZ214" s="70" t="e">
        <f aca="false">$DZ$7*$J$2*$J$5*$AB214</f>
        <v>#N/A</v>
      </c>
      <c r="EA214" s="70" t="e">
        <f aca="false">$DZ$7*$J$3*$J$5*$AC214</f>
        <v>#N/A</v>
      </c>
      <c r="EB214" s="70" t="e">
        <f aca="false">$EB$7*$J$2*$J$5*$AB214</f>
        <v>#N/A</v>
      </c>
      <c r="EC214" s="70" t="e">
        <f aca="false">$EB$7*$J$3*$J$5*$AC214</f>
        <v>#N/A</v>
      </c>
      <c r="ED214" s="70" t="e">
        <f aca="false">$ED$7*$J$2*$J$5*$AB214</f>
        <v>#N/A</v>
      </c>
      <c r="EE214" s="70" t="e">
        <f aca="false">$ED$7*$J$3*$J$5*$AC214</f>
        <v>#N/A</v>
      </c>
      <c r="EF214" s="70" t="e">
        <f aca="false">$EF$7*$J$2*$J$5*$AB214</f>
        <v>#N/A</v>
      </c>
      <c r="EG214" s="70" t="e">
        <f aca="false">$EF$7*$J$3*$J$5*$AC214</f>
        <v>#N/A</v>
      </c>
      <c r="EH214" s="70" t="e">
        <f aca="false">$EH$7*$J$2*$J$5*$AB214</f>
        <v>#N/A</v>
      </c>
      <c r="EI214" s="70" t="e">
        <f aca="false">$EH$7*$J$3*$J$5*$AC214</f>
        <v>#N/A</v>
      </c>
      <c r="EJ214" s="70" t="e">
        <f aca="false">$EJ$7*$J$2*$J$5*$AB214</f>
        <v>#N/A</v>
      </c>
      <c r="EK214" s="70" t="e">
        <f aca="false">$EJ$7*$J$3*$J$5*$AC214</f>
        <v>#N/A</v>
      </c>
      <c r="EL214" s="70" t="e">
        <f aca="false">$EL$7*$J$2*$J$5*$AB214</f>
        <v>#N/A</v>
      </c>
      <c r="EM214" s="70" t="e">
        <f aca="false">$EL$7*$J$3*$J$5*$AC214</f>
        <v>#N/A</v>
      </c>
      <c r="EN214" s="131" t="e">
        <f aca="false">SUM(EB214:EC214)</f>
        <v>#N/A</v>
      </c>
      <c r="EO214" s="25" t="e">
        <f aca="false">SUM(EB214:EE214,EJ214:EM214)</f>
        <v>#N/A</v>
      </c>
      <c r="EP214" s="25" t="e">
        <f aca="false">SUM(DZ214:EM214)</f>
        <v>#N/A</v>
      </c>
    </row>
    <row r="215" customFormat="false" ht="11.25" hidden="false" customHeight="false" outlineLevel="0" collapsed="false">
      <c r="A215" s="51" t="e">
        <f aca="false">VLOOKUP($D215,Curves!$A$2:$I$1700,9)</f>
        <v>#N/A</v>
      </c>
      <c r="B215" s="83" t="e">
        <f aca="false">(1+($A215/2))^(-2*($D215-$A$1)/365.25)</f>
        <v>#N/A</v>
      </c>
      <c r="C215" s="83" t="n">
        <f aca="false">D216-D215</f>
        <v>30</v>
      </c>
      <c r="D215" s="374" t="n">
        <v>43191</v>
      </c>
      <c r="E215" s="375" t="e">
        <f aca="false">VLOOKUP($D215,Curves!$A$2:$H$1700,2)*$B215</f>
        <v>#N/A</v>
      </c>
      <c r="F215" s="51" t="e">
        <f aca="false">VLOOKUP($D215,Curves!$A$2:$H$1700,3)*$B215</f>
        <v>#N/A</v>
      </c>
      <c r="G215" s="51" t="e">
        <f aca="false">VLOOKUP($D215,Curves!$A$2:$H$1700,7)*$B215</f>
        <v>#N/A</v>
      </c>
      <c r="H215" s="51" t="e">
        <f aca="false">VLOOKUP($D215,Curves!$A$2:$H$1700,5)*$B215</f>
        <v>#N/A</v>
      </c>
      <c r="I215" s="51" t="e">
        <f aca="false">VLOOKUP($D215,Curves!$A$2:$H$1700,4)*$B215</f>
        <v>#N/A</v>
      </c>
      <c r="J215" s="376" t="e">
        <f aca="false">VLOOKUP($D215,Curves!$A$2:$H$1700,8)*$B215</f>
        <v>#N/A</v>
      </c>
      <c r="K215" s="51" t="e">
        <f aca="false">($E215+$I215)*$J$5+$J$4</f>
        <v>#N/A</v>
      </c>
      <c r="L215" s="377" t="e">
        <f aca="false">VLOOKUP($D215,Curves!$N$2:$T$2600,2)*$B215</f>
        <v>#N/A</v>
      </c>
      <c r="M215" s="241" t="e">
        <f aca="false">VLOOKUP($D215,Curves!$N$2:$T$2600,3)*$B215</f>
        <v>#N/A</v>
      </c>
      <c r="N215" s="378" t="e">
        <f aca="false">IF($K215&lt;$L215,1,0)</f>
        <v>#N/A</v>
      </c>
      <c r="O215" s="379" t="e">
        <f aca="false">IF($K215&lt;$M215,1,0)</f>
        <v>#N/A</v>
      </c>
      <c r="P215" s="375" t="e">
        <f aca="false">($E215+J215)*$J$5+$J$4</f>
        <v>#N/A</v>
      </c>
      <c r="Q215" s="377" t="e">
        <f aca="false">VLOOKUP($D215,Curves!$N$2:$T$2600,4)*$B215</f>
        <v>#N/A</v>
      </c>
      <c r="R215" s="241" t="e">
        <f aca="false">VLOOKUP($D215,Curves!$N$2:$T$2600,5)*$B215</f>
        <v>#N/A</v>
      </c>
      <c r="S215" s="378" t="e">
        <f aca="false">IF($P215&lt;$Q215,1,0)</f>
        <v>#N/A</v>
      </c>
      <c r="T215" s="379" t="e">
        <f aca="false">IF($P215&lt;$R215,1,0)</f>
        <v>#N/A</v>
      </c>
      <c r="U215" s="380" t="e">
        <f aca="false">($E215+G215)*$J$5+$J$4</f>
        <v>#N/A</v>
      </c>
      <c r="V215" s="380" t="e">
        <f aca="false">($E215+H215)*$J$5+$J$4</f>
        <v>#N/A</v>
      </c>
      <c r="W215" s="380" t="e">
        <f aca="false">($E215+I215)*$J$5+$J$4</f>
        <v>#N/A</v>
      </c>
      <c r="X215" s="269" t="e">
        <f aca="false">VLOOKUP($D215,[5]CurveFetch!$D$8:$S$13000,16,0)*$B215</f>
        <v>#N/A</v>
      </c>
      <c r="Y215" s="241" t="e">
        <f aca="false">VLOOKUP($D215,Curves!$N$2:$T$2600,7)*$B215</f>
        <v>#N/A</v>
      </c>
      <c r="Z215" s="381" t="e">
        <f aca="false">IF($U215&lt;$X215,1,0)</f>
        <v>#N/A</v>
      </c>
      <c r="AA215" s="378" t="e">
        <f aca="false">IF($U215&lt;$Y215,1,0)</f>
        <v>#N/A</v>
      </c>
      <c r="AB215" s="378" t="e">
        <f aca="false">IF($V215&lt;$X215,1,0)</f>
        <v>#N/A</v>
      </c>
      <c r="AC215" s="378" t="e">
        <f aca="false">IF($V215&lt;$X215,1,0)</f>
        <v>#N/A</v>
      </c>
      <c r="AD215" s="378" t="e">
        <f aca="false">IF($W215&lt;$X215,1,0)</f>
        <v>#N/A</v>
      </c>
      <c r="AE215" s="379" t="e">
        <f aca="false">IF($W215&lt;$Y215,1,0)</f>
        <v>#N/A</v>
      </c>
      <c r="AF215" s="70" t="e">
        <f aca="false">$AF$7*$J$2*$J$5*$N215</f>
        <v>#N/A</v>
      </c>
      <c r="AG215" s="70" t="e">
        <f aca="false">$AF$7*$J$2*$J$5*$O215</f>
        <v>#N/A</v>
      </c>
      <c r="AH215" s="70" t="e">
        <f aca="false">$AH$7*$J$2*$J$5*$N215</f>
        <v>#N/A</v>
      </c>
      <c r="AI215" s="70" t="e">
        <f aca="false">$AH$7*$J$2*$J$5*$O215</f>
        <v>#N/A</v>
      </c>
      <c r="AJ215" s="70" t="e">
        <f aca="false">$AJ$7*$J$2*$J$5*$N215</f>
        <v>#N/A</v>
      </c>
      <c r="AK215" s="70" t="e">
        <f aca="false">$AJ$7*$J$2*$J$5*$O215</f>
        <v>#N/A</v>
      </c>
      <c r="AL215" s="70" t="e">
        <f aca="false">$AL$7*$J$2*$J$5*$N215</f>
        <v>#N/A</v>
      </c>
      <c r="AM215" s="70" t="e">
        <f aca="false">$AL$7*$J$3*$J$5*$O215</f>
        <v>#N/A</v>
      </c>
      <c r="AN215" s="70" t="e">
        <f aca="false">$AN$7*$J$2*$J$5*$N215</f>
        <v>#N/A</v>
      </c>
      <c r="AO215" s="70" t="e">
        <f aca="false">$AN$7*$J$3*$J$5*$O215</f>
        <v>#N/A</v>
      </c>
      <c r="AP215" s="70" t="e">
        <f aca="false">$AP$7*$J$2*$J$5*$N215</f>
        <v>#N/A</v>
      </c>
      <c r="AQ215" s="70" t="e">
        <f aca="false">$AN$7*$J$3*$J$5*$O215</f>
        <v>#N/A</v>
      </c>
      <c r="AR215" s="70" t="e">
        <f aca="false">$AR$7*$J$2*$J$5*$N215</f>
        <v>#N/A</v>
      </c>
      <c r="AS215" s="70" t="e">
        <f aca="false">$AR$7*$J$3*$J$5*$O215</f>
        <v>#N/A</v>
      </c>
      <c r="AT215" s="70" t="e">
        <f aca="false">$AT$7*$J$2*$J$5*$N215</f>
        <v>#N/A</v>
      </c>
      <c r="AU215" s="70" t="e">
        <f aca="false">$AT$7*$J$3*$J$5*$O215</f>
        <v>#N/A</v>
      </c>
      <c r="AV215" s="131" t="e">
        <f aca="false">SUM(AF215:AG215,AL215:AM215,AP215:AQ215)</f>
        <v>#N/A</v>
      </c>
      <c r="AW215" s="158" t="e">
        <f aca="false">SUM(AF215:AM215,AP215:AU215)</f>
        <v>#N/A</v>
      </c>
      <c r="AX215" s="131" t="e">
        <f aca="false">SUM(AF215:AU215)</f>
        <v>#N/A</v>
      </c>
      <c r="AY215" s="70" t="e">
        <f aca="false">$AY$7*$J$2*$J$5*$S215</f>
        <v>#N/A</v>
      </c>
      <c r="AZ215" s="70" t="e">
        <f aca="false">$AY$7*$J$3*$J$5*$T215</f>
        <v>#N/A</v>
      </c>
      <c r="BA215" s="70" t="e">
        <f aca="false">$BA$7*$J$2*$J$5*$S215</f>
        <v>#N/A</v>
      </c>
      <c r="BB215" s="70" t="e">
        <f aca="false">$BA$7*$J$3*$J$5*$T215</f>
        <v>#N/A</v>
      </c>
      <c r="BC215" s="70" t="e">
        <f aca="false">$BC$7*$J$2*$J$5*$S215</f>
        <v>#N/A</v>
      </c>
      <c r="BD215" s="70" t="e">
        <f aca="false">$BC$7*$J$3*$J$5*$T215</f>
        <v>#N/A</v>
      </c>
      <c r="BE215" s="70" t="e">
        <f aca="false">$BE$7*$J$2*$J$5*$S215</f>
        <v>#N/A</v>
      </c>
      <c r="BF215" s="70" t="e">
        <f aca="false">$BE$7*$J$3*$J$5*$T215</f>
        <v>#N/A</v>
      </c>
      <c r="BG215" s="70" t="e">
        <f aca="false">$BG$7*$J$2*$J$5*$S215</f>
        <v>#N/A</v>
      </c>
      <c r="BH215" s="70" t="e">
        <f aca="false">$BG$7*$J$3*$J$5*$T215</f>
        <v>#N/A</v>
      </c>
      <c r="BI215" s="70" t="e">
        <f aca="false">$BI$7*$J$2*$J$5*$S215</f>
        <v>#N/A</v>
      </c>
      <c r="BJ215" s="70" t="e">
        <f aca="false">$BI$7*$J$3*$J$5*$T215</f>
        <v>#N/A</v>
      </c>
      <c r="BK215" s="70" t="e">
        <f aca="false">$BK$7*$J$2*$J$5*$S215</f>
        <v>#N/A</v>
      </c>
      <c r="BL215" s="70" t="e">
        <f aca="false">$BK$7*$J$3*$J$5*$T215</f>
        <v>#N/A</v>
      </c>
      <c r="BM215" s="70" t="e">
        <f aca="false">$BM$7*$J$2*$J$5*$S215</f>
        <v>#N/A</v>
      </c>
      <c r="BN215" s="70" t="e">
        <f aca="false">$BM$7*$J$3*$J$5*$T215</f>
        <v>#N/A</v>
      </c>
      <c r="BO215" s="70" t="e">
        <f aca="false">$BO$7*$J$2*$J$5*$S215</f>
        <v>#N/A</v>
      </c>
      <c r="BP215" s="70" t="e">
        <f aca="false">$BO$7*$J$3*$J$5*$T215</f>
        <v>#N/A</v>
      </c>
      <c r="BQ215" s="70" t="e">
        <f aca="false">$BQ$7*$J$2*$J$5*$S215</f>
        <v>#N/A</v>
      </c>
      <c r="BR215" s="70" t="e">
        <f aca="false">$BQ$7*$J$3*$J$5*$T215</f>
        <v>#N/A</v>
      </c>
      <c r="BS215" s="70" t="e">
        <f aca="false">$BS$7*$J$2*$J$5*$S215</f>
        <v>#N/A</v>
      </c>
      <c r="BT215" s="70" t="e">
        <f aca="false">$BS$7*$J$3*$J$5*$T215</f>
        <v>#N/A</v>
      </c>
      <c r="BU215" s="70" t="e">
        <f aca="false">$BU$7*$J$2*$J$5*$S215</f>
        <v>#N/A</v>
      </c>
      <c r="BV215" s="70" t="e">
        <f aca="false">$BU$7*$J$3*$J$5*$T215</f>
        <v>#N/A</v>
      </c>
      <c r="BW215" s="382" t="e">
        <f aca="false">SUM(AY215:BF215,BI215:BL215)</f>
        <v>#N/A</v>
      </c>
      <c r="BX215" s="383" t="e">
        <f aca="false">SUM(AY215:BF215,BI215:BL215,BS215:BV215)</f>
        <v>#N/A</v>
      </c>
      <c r="BY215" s="25" t="e">
        <f aca="false">SUM(AY215:BV215)</f>
        <v>#N/A</v>
      </c>
      <c r="BZ215" s="70" t="e">
        <f aca="false">$BZ$7*$J$2*$J$5*$N215</f>
        <v>#N/A</v>
      </c>
      <c r="CA215" s="70" t="e">
        <f aca="false">$BZ$7*$J$3*$J$5*$O215</f>
        <v>#N/A</v>
      </c>
      <c r="CB215" s="70" t="e">
        <f aca="false">$CB$7*$J$2*$J$5*$N215</f>
        <v>#N/A</v>
      </c>
      <c r="CC215" s="70" t="e">
        <f aca="false">$CB$7*$J$3*$J$5*$O215</f>
        <v>#N/A</v>
      </c>
      <c r="CD215" s="70" t="e">
        <f aca="false">$CD$7*$J$2*$J$5*$N215</f>
        <v>#N/A</v>
      </c>
      <c r="CE215" s="70" t="e">
        <f aca="false">$CD$7*$J$3*$J$5*$O215</f>
        <v>#N/A</v>
      </c>
      <c r="CF215" s="131" t="e">
        <f aca="false">SUM(BZ215:CA215)</f>
        <v>#N/A</v>
      </c>
      <c r="CG215" s="383" t="e">
        <f aca="false">SUM(BZ215:CC215)</f>
        <v>#N/A</v>
      </c>
      <c r="CH215" s="131" t="e">
        <f aca="false">SUM(BZ215:CE215)</f>
        <v>#N/A</v>
      </c>
      <c r="CI215" s="70" t="e">
        <f aca="false">$CI$7*$J$2*$J$5*$AB215</f>
        <v>#N/A</v>
      </c>
      <c r="CJ215" s="70" t="e">
        <f aca="false">$CI$7*$J$3*$J$5*$AC215</f>
        <v>#N/A</v>
      </c>
      <c r="CK215" s="70" t="e">
        <f aca="false">$CK$7*$J$2*$J$5*$AB215</f>
        <v>#N/A</v>
      </c>
      <c r="CL215" s="70" t="e">
        <f aca="false">$CK$7*$J$3*$J$5*$AC215</f>
        <v>#N/A</v>
      </c>
      <c r="CM215" s="70" t="e">
        <f aca="false">$CM$7*$J$2*$J$5*$AB215</f>
        <v>#N/A</v>
      </c>
      <c r="CN215" s="70" t="e">
        <f aca="false">$CM$7*$J$3*$J$5*$AC215</f>
        <v>#N/A</v>
      </c>
      <c r="CO215" s="70" t="e">
        <f aca="false">$CO$7*$J$2*$J$5*$AB215</f>
        <v>#N/A</v>
      </c>
      <c r="CP215" s="70" t="e">
        <f aca="false">$CO$7*$J$3*$J$5*$AC215</f>
        <v>#N/A</v>
      </c>
      <c r="CQ215" s="70" t="e">
        <f aca="false">$CQ$7*$J$2*$J$5*$AB215</f>
        <v>#N/A</v>
      </c>
      <c r="CR215" s="70" t="e">
        <f aca="false">$CQ$7*$J$3*$J$5*$AC215</f>
        <v>#N/A</v>
      </c>
      <c r="CS215" s="70" t="e">
        <f aca="false">$CS$7*$J$2*$J$5*$AB215</f>
        <v>#N/A</v>
      </c>
      <c r="CT215" s="70" t="e">
        <f aca="false">$CS$7*$J$3*$J$5*$AC215</f>
        <v>#N/A</v>
      </c>
      <c r="CU215" s="70" t="e">
        <f aca="false">$CU$7*$J$2*$J$5*$AB215</f>
        <v>#N/A</v>
      </c>
      <c r="CV215" s="70" t="e">
        <f aca="false">$CU$7*$J$3*$J$5*$AC215</f>
        <v>#N/A</v>
      </c>
      <c r="CW215" s="70" t="e">
        <f aca="false">$CW$7*$J$2*$J$5*$AB215</f>
        <v>#N/A</v>
      </c>
      <c r="CX215" s="70" t="e">
        <f aca="false">$CW$7*$J$3*$J$5*$AC215</f>
        <v>#N/A</v>
      </c>
      <c r="CY215" s="70" t="e">
        <f aca="false">$CY$7*$J$2*$J$5*$AB215</f>
        <v>#N/A</v>
      </c>
      <c r="CZ215" s="70" t="e">
        <f aca="false">$CY$7*$J$3*$J$5*$AC215</f>
        <v>#N/A</v>
      </c>
      <c r="DA215" s="70" t="e">
        <f aca="false">$DA$7*$J$2*$J$5*$AB215</f>
        <v>#N/A</v>
      </c>
      <c r="DB215" s="70" t="e">
        <f aca="false">$DA$7*$J$3*$J$5*$AC215</f>
        <v>#N/A</v>
      </c>
      <c r="DC215" s="70"/>
      <c r="DD215" s="70"/>
      <c r="DE215" s="70" t="e">
        <f aca="false">$DF$7*$J$2*$J$5*$AB215</f>
        <v>#N/A</v>
      </c>
      <c r="DF215" s="70" t="e">
        <f aca="false">$DF$7*$J$3*$J$5*$AC215</f>
        <v>#N/A</v>
      </c>
      <c r="DG215" s="70" t="e">
        <f aca="false">$DG$7*$J$2*$J$5*$AB215</f>
        <v>#N/A</v>
      </c>
      <c r="DH215" s="70" t="e">
        <f aca="false">$DG$7*$J$3*$J$5*$AC215</f>
        <v>#N/A</v>
      </c>
      <c r="DI215" s="70" t="e">
        <f aca="false">$DI$7*$J$2*$J$5*$AB215</f>
        <v>#N/A</v>
      </c>
      <c r="DJ215" s="70" t="e">
        <f aca="false">$DI$7*$J$3*$J$5*$AC215</f>
        <v>#N/A</v>
      </c>
      <c r="DK215" s="70" t="e">
        <f aca="false">$DK$7*$J$2*$J$5*$AB215</f>
        <v>#N/A</v>
      </c>
      <c r="DL215" s="70" t="e">
        <f aca="false">$DK$7*$J$3*$J$5*$AC215</f>
        <v>#N/A</v>
      </c>
      <c r="DM215" s="70" t="e">
        <f aca="false">$DM$7*$J$2*$J$5*$AB215</f>
        <v>#N/A</v>
      </c>
      <c r="DN215" s="70" t="e">
        <f aca="false">$DM$7*$J$3*$J$5*$AC215</f>
        <v>#N/A</v>
      </c>
      <c r="DO215" s="70" t="e">
        <f aca="false">$DO$7*$J$2*$J$5*$AB215</f>
        <v>#N/A</v>
      </c>
      <c r="DP215" s="70" t="e">
        <f aca="false">$DO$7*$J$3*$J$5*$AC215</f>
        <v>#N/A</v>
      </c>
      <c r="DQ215" s="70" t="e">
        <f aca="false">$DQ$7*$J$2*$J$5*$AB215</f>
        <v>#N/A</v>
      </c>
      <c r="DR215" s="70" t="e">
        <f aca="false">$DQ$7*$J$3*$J$5*$AC215</f>
        <v>#N/A</v>
      </c>
      <c r="DS215" s="131" t="e">
        <f aca="false">SUM(CI215:CR215,CW215:CX215,DG215:DH215)</f>
        <v>#N/A</v>
      </c>
      <c r="DT215" s="25" t="e">
        <f aca="false">SUM(CI215:CZ215,DC215:DL215)</f>
        <v>#N/A</v>
      </c>
      <c r="DU215" s="131" t="e">
        <f aca="false">SUM(CI215:DR215)</f>
        <v>#N/A</v>
      </c>
      <c r="DZ215" s="70" t="e">
        <f aca="false">$DZ$7*$J$2*$J$5*$AB215</f>
        <v>#N/A</v>
      </c>
      <c r="EA215" s="70" t="e">
        <f aca="false">$DZ$7*$J$3*$J$5*$AC215</f>
        <v>#N/A</v>
      </c>
      <c r="EB215" s="70" t="e">
        <f aca="false">$EB$7*$J$2*$J$5*$AB215</f>
        <v>#N/A</v>
      </c>
      <c r="EC215" s="70" t="e">
        <f aca="false">$EB$7*$J$3*$J$5*$AC215</f>
        <v>#N/A</v>
      </c>
      <c r="ED215" s="70" t="e">
        <f aca="false">$ED$7*$J$2*$J$5*$AB215</f>
        <v>#N/A</v>
      </c>
      <c r="EE215" s="70" t="e">
        <f aca="false">$ED$7*$J$3*$J$5*$AC215</f>
        <v>#N/A</v>
      </c>
      <c r="EF215" s="70" t="e">
        <f aca="false">$EF$7*$J$2*$J$5*$AB215</f>
        <v>#N/A</v>
      </c>
      <c r="EG215" s="70" t="e">
        <f aca="false">$EF$7*$J$3*$J$5*$AC215</f>
        <v>#N/A</v>
      </c>
      <c r="EH215" s="70" t="e">
        <f aca="false">$EH$7*$J$2*$J$5*$AB215</f>
        <v>#N/A</v>
      </c>
      <c r="EI215" s="70" t="e">
        <f aca="false">$EH$7*$J$3*$J$5*$AC215</f>
        <v>#N/A</v>
      </c>
      <c r="EJ215" s="70" t="e">
        <f aca="false">$EJ$7*$J$2*$J$5*$AB215</f>
        <v>#N/A</v>
      </c>
      <c r="EK215" s="70" t="e">
        <f aca="false">$EJ$7*$J$3*$J$5*$AC215</f>
        <v>#N/A</v>
      </c>
      <c r="EL215" s="70" t="e">
        <f aca="false">$EL$7*$J$2*$J$5*$AB215</f>
        <v>#N/A</v>
      </c>
      <c r="EM215" s="70" t="e">
        <f aca="false">$EL$7*$J$3*$J$5*$AC215</f>
        <v>#N/A</v>
      </c>
      <c r="EN215" s="131" t="e">
        <f aca="false">SUM(EB215:EC215)</f>
        <v>#N/A</v>
      </c>
      <c r="EO215" s="25" t="e">
        <f aca="false">SUM(EB215:EE215,EJ215:EM215)</f>
        <v>#N/A</v>
      </c>
      <c r="EP215" s="25" t="e">
        <f aca="false">SUM(DZ215:EM215)</f>
        <v>#N/A</v>
      </c>
    </row>
    <row r="216" customFormat="false" ht="11.25" hidden="false" customHeight="false" outlineLevel="0" collapsed="false">
      <c r="A216" s="51" t="e">
        <f aca="false">VLOOKUP($D216,Curves!$A$2:$I$1700,9)</f>
        <v>#N/A</v>
      </c>
      <c r="B216" s="83" t="e">
        <f aca="false">(1+($A216/2))^(-2*($D216-$A$1)/365.25)</f>
        <v>#N/A</v>
      </c>
      <c r="C216" s="83" t="n">
        <f aca="false">D217-D216</f>
        <v>31</v>
      </c>
      <c r="D216" s="374" t="n">
        <v>43221</v>
      </c>
      <c r="E216" s="375" t="e">
        <f aca="false">VLOOKUP($D216,Curves!$A$2:$H$1700,2)*$B216</f>
        <v>#N/A</v>
      </c>
      <c r="F216" s="51" t="e">
        <f aca="false">VLOOKUP($D216,Curves!$A$2:$H$1700,3)*$B216</f>
        <v>#N/A</v>
      </c>
      <c r="G216" s="51" t="e">
        <f aca="false">VLOOKUP($D216,Curves!$A$2:$H$1700,7)*$B216</f>
        <v>#N/A</v>
      </c>
      <c r="H216" s="51" t="e">
        <f aca="false">VLOOKUP($D216,Curves!$A$2:$H$1700,5)*$B216</f>
        <v>#N/A</v>
      </c>
      <c r="I216" s="51" t="e">
        <f aca="false">VLOOKUP($D216,Curves!$A$2:$H$1700,4)*$B216</f>
        <v>#N/A</v>
      </c>
      <c r="J216" s="376" t="e">
        <f aca="false">VLOOKUP($D216,Curves!$A$2:$H$1700,8)*$B216</f>
        <v>#N/A</v>
      </c>
      <c r="K216" s="51" t="e">
        <f aca="false">($E216+$I216)*$J$5+$J$4</f>
        <v>#N/A</v>
      </c>
      <c r="L216" s="377" t="e">
        <f aca="false">VLOOKUP($D216,Curves!$N$2:$T$2600,2)*$B216</f>
        <v>#N/A</v>
      </c>
      <c r="M216" s="241" t="e">
        <f aca="false">VLOOKUP($D216,Curves!$N$2:$T$2600,3)*$B216</f>
        <v>#N/A</v>
      </c>
      <c r="N216" s="378" t="e">
        <f aca="false">IF($K216&lt;$L216,1,0)</f>
        <v>#N/A</v>
      </c>
      <c r="O216" s="379" t="e">
        <f aca="false">IF($K216&lt;$M216,1,0)</f>
        <v>#N/A</v>
      </c>
      <c r="P216" s="375" t="e">
        <f aca="false">($E216+J216)*$J$5+$J$4</f>
        <v>#N/A</v>
      </c>
      <c r="Q216" s="377" t="e">
        <f aca="false">VLOOKUP($D216,Curves!$N$2:$T$2600,4)*$B216</f>
        <v>#N/A</v>
      </c>
      <c r="R216" s="241" t="e">
        <f aca="false">VLOOKUP($D216,Curves!$N$2:$T$2600,5)*$B216</f>
        <v>#N/A</v>
      </c>
      <c r="S216" s="378" t="e">
        <f aca="false">IF($P216&lt;$Q216,1,0)</f>
        <v>#N/A</v>
      </c>
      <c r="T216" s="379" t="e">
        <f aca="false">IF($P216&lt;$R216,1,0)</f>
        <v>#N/A</v>
      </c>
      <c r="U216" s="380" t="e">
        <f aca="false">($E216+G216)*$J$5+$J$4</f>
        <v>#N/A</v>
      </c>
      <c r="V216" s="380" t="e">
        <f aca="false">($E216+H216)*$J$5+$J$4</f>
        <v>#N/A</v>
      </c>
      <c r="W216" s="380" t="e">
        <f aca="false">($E216+I216)*$J$5+$J$4</f>
        <v>#N/A</v>
      </c>
      <c r="X216" s="269" t="e">
        <f aca="false">VLOOKUP($D216,[5]CurveFetch!$D$8:$S$13000,16,0)*$B216</f>
        <v>#N/A</v>
      </c>
      <c r="Y216" s="241" t="e">
        <f aca="false">VLOOKUP($D216,Curves!$N$2:$T$2600,7)*$B216</f>
        <v>#N/A</v>
      </c>
      <c r="Z216" s="381" t="e">
        <f aca="false">IF($U216&lt;$X216,1,0)</f>
        <v>#N/A</v>
      </c>
      <c r="AA216" s="378" t="e">
        <f aca="false">IF($U216&lt;$Y216,1,0)</f>
        <v>#N/A</v>
      </c>
      <c r="AB216" s="378" t="e">
        <f aca="false">IF($V216&lt;$X216,1,0)</f>
        <v>#N/A</v>
      </c>
      <c r="AC216" s="378" t="e">
        <f aca="false">IF($V216&lt;$X216,1,0)</f>
        <v>#N/A</v>
      </c>
      <c r="AD216" s="378" t="e">
        <f aca="false">IF($W216&lt;$X216,1,0)</f>
        <v>#N/A</v>
      </c>
      <c r="AE216" s="379" t="e">
        <f aca="false">IF($W216&lt;$Y216,1,0)</f>
        <v>#N/A</v>
      </c>
      <c r="AF216" s="70" t="e">
        <f aca="false">$AF$7*$J$2*$J$5*$N216</f>
        <v>#N/A</v>
      </c>
      <c r="AG216" s="70" t="e">
        <f aca="false">$AF$7*$J$2*$J$5*$O216</f>
        <v>#N/A</v>
      </c>
      <c r="AH216" s="70" t="e">
        <f aca="false">$AH$7*$J$2*$J$5*$N216</f>
        <v>#N/A</v>
      </c>
      <c r="AI216" s="70" t="e">
        <f aca="false">$AH$7*$J$2*$J$5*$O216</f>
        <v>#N/A</v>
      </c>
      <c r="AJ216" s="70" t="e">
        <f aca="false">$AJ$7*$J$2*$J$5*$N216</f>
        <v>#N/A</v>
      </c>
      <c r="AK216" s="70" t="e">
        <f aca="false">$AJ$7*$J$2*$J$5*$O216</f>
        <v>#N/A</v>
      </c>
      <c r="AL216" s="70" t="e">
        <f aca="false">$AL$7*$J$2*$J$5*$N216</f>
        <v>#N/A</v>
      </c>
      <c r="AM216" s="70" t="e">
        <f aca="false">$AL$7*$J$3*$J$5*$O216</f>
        <v>#N/A</v>
      </c>
      <c r="AN216" s="70" t="e">
        <f aca="false">$AN$7*$J$2*$J$5*$N216</f>
        <v>#N/A</v>
      </c>
      <c r="AO216" s="70" t="e">
        <f aca="false">$AN$7*$J$3*$J$5*$O216</f>
        <v>#N/A</v>
      </c>
      <c r="AP216" s="70" t="e">
        <f aca="false">$AP$7*$J$2*$J$5*$N216</f>
        <v>#N/A</v>
      </c>
      <c r="AQ216" s="70" t="e">
        <f aca="false">$AN$7*$J$3*$J$5*$O216</f>
        <v>#N/A</v>
      </c>
      <c r="AR216" s="70" t="e">
        <f aca="false">$AR$7*$J$2*$J$5*$N216</f>
        <v>#N/A</v>
      </c>
      <c r="AS216" s="70" t="e">
        <f aca="false">$AR$7*$J$3*$J$5*$O216</f>
        <v>#N/A</v>
      </c>
      <c r="AT216" s="70" t="e">
        <f aca="false">$AT$7*$J$2*$J$5*$N216</f>
        <v>#N/A</v>
      </c>
      <c r="AU216" s="70" t="e">
        <f aca="false">$AT$7*$J$3*$J$5*$O216</f>
        <v>#N/A</v>
      </c>
      <c r="AV216" s="131" t="e">
        <f aca="false">SUM(AF216:AG216,AL216:AM216,AP216:AQ216)</f>
        <v>#N/A</v>
      </c>
      <c r="AW216" s="158" t="e">
        <f aca="false">SUM(AF216:AM216,AP216:AU216)</f>
        <v>#N/A</v>
      </c>
      <c r="AX216" s="131" t="e">
        <f aca="false">SUM(AF216:AU216)</f>
        <v>#N/A</v>
      </c>
      <c r="AY216" s="70" t="e">
        <f aca="false">$AY$7*$J$2*$J$5*$S216</f>
        <v>#N/A</v>
      </c>
      <c r="AZ216" s="70" t="e">
        <f aca="false">$AY$7*$J$3*$J$5*$T216</f>
        <v>#N/A</v>
      </c>
      <c r="BA216" s="70" t="e">
        <f aca="false">$BA$7*$J$2*$J$5*$S216</f>
        <v>#N/A</v>
      </c>
      <c r="BB216" s="70" t="e">
        <f aca="false">$BA$7*$J$3*$J$5*$T216</f>
        <v>#N/A</v>
      </c>
      <c r="BC216" s="70" t="e">
        <f aca="false">$BC$7*$J$2*$J$5*$S216</f>
        <v>#N/A</v>
      </c>
      <c r="BD216" s="70" t="e">
        <f aca="false">$BC$7*$J$3*$J$5*$T216</f>
        <v>#N/A</v>
      </c>
      <c r="BE216" s="70" t="e">
        <f aca="false">$BE$7*$J$2*$J$5*$S216</f>
        <v>#N/A</v>
      </c>
      <c r="BF216" s="70" t="e">
        <f aca="false">$BE$7*$J$3*$J$5*$T216</f>
        <v>#N/A</v>
      </c>
      <c r="BG216" s="70" t="e">
        <f aca="false">$BG$7*$J$2*$J$5*$S216</f>
        <v>#N/A</v>
      </c>
      <c r="BH216" s="70" t="e">
        <f aca="false">$BG$7*$J$3*$J$5*$T216</f>
        <v>#N/A</v>
      </c>
      <c r="BI216" s="70" t="e">
        <f aca="false">$BI$7*$J$2*$J$5*$S216</f>
        <v>#N/A</v>
      </c>
      <c r="BJ216" s="70" t="e">
        <f aca="false">$BI$7*$J$3*$J$5*$T216</f>
        <v>#N/A</v>
      </c>
      <c r="BK216" s="70" t="e">
        <f aca="false">$BK$7*$J$2*$J$5*$S216</f>
        <v>#N/A</v>
      </c>
      <c r="BL216" s="70" t="e">
        <f aca="false">$BK$7*$J$3*$J$5*$T216</f>
        <v>#N/A</v>
      </c>
      <c r="BM216" s="70" t="e">
        <f aca="false">$BM$7*$J$2*$J$5*$S216</f>
        <v>#N/A</v>
      </c>
      <c r="BN216" s="70" t="e">
        <f aca="false">$BM$7*$J$3*$J$5*$T216</f>
        <v>#N/A</v>
      </c>
      <c r="BO216" s="70" t="e">
        <f aca="false">$BO$7*$J$2*$J$5*$S216</f>
        <v>#N/A</v>
      </c>
      <c r="BP216" s="70" t="e">
        <f aca="false">$BO$7*$J$3*$J$5*$T216</f>
        <v>#N/A</v>
      </c>
      <c r="BQ216" s="70" t="e">
        <f aca="false">$BQ$7*$J$2*$J$5*$S216</f>
        <v>#N/A</v>
      </c>
      <c r="BR216" s="70" t="e">
        <f aca="false">$BQ$7*$J$3*$J$5*$T216</f>
        <v>#N/A</v>
      </c>
      <c r="BS216" s="70" t="e">
        <f aca="false">$BS$7*$J$2*$J$5*$S216</f>
        <v>#N/A</v>
      </c>
      <c r="BT216" s="70" t="e">
        <f aca="false">$BS$7*$J$3*$J$5*$T216</f>
        <v>#N/A</v>
      </c>
      <c r="BU216" s="70" t="e">
        <f aca="false">$BU$7*$J$2*$J$5*$S216</f>
        <v>#N/A</v>
      </c>
      <c r="BV216" s="70" t="e">
        <f aca="false">$BU$7*$J$3*$J$5*$T216</f>
        <v>#N/A</v>
      </c>
      <c r="BW216" s="382" t="e">
        <f aca="false">SUM(AY216:BF216,BI216:BL216)</f>
        <v>#N/A</v>
      </c>
      <c r="BX216" s="383" t="e">
        <f aca="false">SUM(AY216:BF216,BI216:BL216,BS216:BV216)</f>
        <v>#N/A</v>
      </c>
      <c r="BY216" s="25" t="e">
        <f aca="false">SUM(AY216:BV216)</f>
        <v>#N/A</v>
      </c>
      <c r="BZ216" s="70" t="e">
        <f aca="false">$BZ$7*$J$2*$J$5*$N216</f>
        <v>#N/A</v>
      </c>
      <c r="CA216" s="70" t="e">
        <f aca="false">$BZ$7*$J$3*$J$5*$O216</f>
        <v>#N/A</v>
      </c>
      <c r="CB216" s="70" t="e">
        <f aca="false">$CB$7*$J$2*$J$5*$N216</f>
        <v>#N/A</v>
      </c>
      <c r="CC216" s="70" t="e">
        <f aca="false">$CB$7*$J$3*$J$5*$O216</f>
        <v>#N/A</v>
      </c>
      <c r="CD216" s="70" t="e">
        <f aca="false">$CD$7*$J$2*$J$5*$N216</f>
        <v>#N/A</v>
      </c>
      <c r="CE216" s="70" t="e">
        <f aca="false">$CD$7*$J$3*$J$5*$O216</f>
        <v>#N/A</v>
      </c>
      <c r="CF216" s="131" t="e">
        <f aca="false">SUM(BZ216:CA216)</f>
        <v>#N/A</v>
      </c>
      <c r="CG216" s="383" t="e">
        <f aca="false">SUM(BZ216:CC216)</f>
        <v>#N/A</v>
      </c>
      <c r="CH216" s="131" t="e">
        <f aca="false">SUM(BZ216:CE216)</f>
        <v>#N/A</v>
      </c>
      <c r="CI216" s="70" t="e">
        <f aca="false">$CI$7*$J$2*$J$5*$AB216</f>
        <v>#N/A</v>
      </c>
      <c r="CJ216" s="70" t="e">
        <f aca="false">$CI$7*$J$3*$J$5*$AC216</f>
        <v>#N/A</v>
      </c>
      <c r="CK216" s="70" t="e">
        <f aca="false">$CK$7*$J$2*$J$5*$AB216</f>
        <v>#N/A</v>
      </c>
      <c r="CL216" s="70" t="e">
        <f aca="false">$CK$7*$J$3*$J$5*$AC216</f>
        <v>#N/A</v>
      </c>
      <c r="CM216" s="70" t="e">
        <f aca="false">$CM$7*$J$2*$J$5*$AB216</f>
        <v>#N/A</v>
      </c>
      <c r="CN216" s="70" t="e">
        <f aca="false">$CM$7*$J$3*$J$5*$AC216</f>
        <v>#N/A</v>
      </c>
      <c r="CO216" s="70" t="e">
        <f aca="false">$CO$7*$J$2*$J$5*$AB216</f>
        <v>#N/A</v>
      </c>
      <c r="CP216" s="70" t="e">
        <f aca="false">$CO$7*$J$3*$J$5*$AC216</f>
        <v>#N/A</v>
      </c>
      <c r="CQ216" s="70" t="e">
        <f aca="false">$CQ$7*$J$2*$J$5*$AB216</f>
        <v>#N/A</v>
      </c>
      <c r="CR216" s="70" t="e">
        <f aca="false">$CQ$7*$J$3*$J$5*$AC216</f>
        <v>#N/A</v>
      </c>
      <c r="CS216" s="70" t="e">
        <f aca="false">$CS$7*$J$2*$J$5*$AB216</f>
        <v>#N/A</v>
      </c>
      <c r="CT216" s="70" t="e">
        <f aca="false">$CS$7*$J$3*$J$5*$AC216</f>
        <v>#N/A</v>
      </c>
      <c r="CU216" s="70" t="e">
        <f aca="false">$CU$7*$J$2*$J$5*$AB216</f>
        <v>#N/A</v>
      </c>
      <c r="CV216" s="70" t="e">
        <f aca="false">$CU$7*$J$3*$J$5*$AC216</f>
        <v>#N/A</v>
      </c>
      <c r="CW216" s="70" t="e">
        <f aca="false">$CW$7*$J$2*$J$5*$AB216</f>
        <v>#N/A</v>
      </c>
      <c r="CX216" s="70" t="e">
        <f aca="false">$CW$7*$J$3*$J$5*$AC216</f>
        <v>#N/A</v>
      </c>
      <c r="CY216" s="70" t="e">
        <f aca="false">$CY$7*$J$2*$J$5*$AB216</f>
        <v>#N/A</v>
      </c>
      <c r="CZ216" s="70" t="e">
        <f aca="false">$CY$7*$J$3*$J$5*$AC216</f>
        <v>#N/A</v>
      </c>
      <c r="DA216" s="70" t="e">
        <f aca="false">$DA$7*$J$2*$J$5*$AB216</f>
        <v>#N/A</v>
      </c>
      <c r="DB216" s="70" t="e">
        <f aca="false">$DA$7*$J$3*$J$5*$AC216</f>
        <v>#N/A</v>
      </c>
      <c r="DC216" s="70"/>
      <c r="DD216" s="70"/>
      <c r="DE216" s="70" t="e">
        <f aca="false">$DF$7*$J$2*$J$5*$AB216</f>
        <v>#N/A</v>
      </c>
      <c r="DF216" s="70" t="e">
        <f aca="false">$DF$7*$J$3*$J$5*$AC216</f>
        <v>#N/A</v>
      </c>
      <c r="DG216" s="70" t="e">
        <f aca="false">$DG$7*$J$2*$J$5*$AB216</f>
        <v>#N/A</v>
      </c>
      <c r="DH216" s="70" t="e">
        <f aca="false">$DG$7*$J$3*$J$5*$AC216</f>
        <v>#N/A</v>
      </c>
      <c r="DI216" s="70" t="e">
        <f aca="false">$DI$7*$J$2*$J$5*$AB216</f>
        <v>#N/A</v>
      </c>
      <c r="DJ216" s="70" t="e">
        <f aca="false">$DI$7*$J$3*$J$5*$AC216</f>
        <v>#N/A</v>
      </c>
      <c r="DK216" s="70" t="e">
        <f aca="false">$DK$7*$J$2*$J$5*$AB216</f>
        <v>#N/A</v>
      </c>
      <c r="DL216" s="70" t="e">
        <f aca="false">$DK$7*$J$3*$J$5*$AC216</f>
        <v>#N/A</v>
      </c>
      <c r="DM216" s="70" t="e">
        <f aca="false">$DM$7*$J$2*$J$5*$AB216</f>
        <v>#N/A</v>
      </c>
      <c r="DN216" s="70" t="e">
        <f aca="false">$DM$7*$J$3*$J$5*$AC216</f>
        <v>#N/A</v>
      </c>
      <c r="DO216" s="70" t="e">
        <f aca="false">$DO$7*$J$2*$J$5*$AB216</f>
        <v>#N/A</v>
      </c>
      <c r="DP216" s="70" t="e">
        <f aca="false">$DO$7*$J$3*$J$5*$AC216</f>
        <v>#N/A</v>
      </c>
      <c r="DQ216" s="70" t="e">
        <f aca="false">$DQ$7*$J$2*$J$5*$AB216</f>
        <v>#N/A</v>
      </c>
      <c r="DR216" s="70" t="e">
        <f aca="false">$DQ$7*$J$3*$J$5*$AC216</f>
        <v>#N/A</v>
      </c>
      <c r="DS216" s="131" t="e">
        <f aca="false">SUM(CI216:CR216,CW216:CX216,DG216:DH216)</f>
        <v>#N/A</v>
      </c>
      <c r="DT216" s="25" t="e">
        <f aca="false">SUM(CI216:CZ216,DC216:DL216)</f>
        <v>#N/A</v>
      </c>
      <c r="DU216" s="131" t="e">
        <f aca="false">SUM(CI216:DR216)</f>
        <v>#N/A</v>
      </c>
      <c r="DZ216" s="70" t="e">
        <f aca="false">$DZ$7*$J$2*$J$5*$AB216</f>
        <v>#N/A</v>
      </c>
      <c r="EA216" s="70" t="e">
        <f aca="false">$DZ$7*$J$3*$J$5*$AC216</f>
        <v>#N/A</v>
      </c>
      <c r="EB216" s="70" t="e">
        <f aca="false">$EB$7*$J$2*$J$5*$AB216</f>
        <v>#N/A</v>
      </c>
      <c r="EC216" s="70" t="e">
        <f aca="false">$EB$7*$J$3*$J$5*$AC216</f>
        <v>#N/A</v>
      </c>
      <c r="ED216" s="70" t="e">
        <f aca="false">$ED$7*$J$2*$J$5*$AB216</f>
        <v>#N/A</v>
      </c>
      <c r="EE216" s="70" t="e">
        <f aca="false">$ED$7*$J$3*$J$5*$AC216</f>
        <v>#N/A</v>
      </c>
      <c r="EF216" s="70" t="e">
        <f aca="false">$EF$7*$J$2*$J$5*$AB216</f>
        <v>#N/A</v>
      </c>
      <c r="EG216" s="70" t="e">
        <f aca="false">$EF$7*$J$3*$J$5*$AC216</f>
        <v>#N/A</v>
      </c>
      <c r="EH216" s="70" t="e">
        <f aca="false">$EH$7*$J$2*$J$5*$AB216</f>
        <v>#N/A</v>
      </c>
      <c r="EI216" s="70" t="e">
        <f aca="false">$EH$7*$J$3*$J$5*$AC216</f>
        <v>#N/A</v>
      </c>
      <c r="EJ216" s="70" t="e">
        <f aca="false">$EJ$7*$J$2*$J$5*$AB216</f>
        <v>#N/A</v>
      </c>
      <c r="EK216" s="70" t="e">
        <f aca="false">$EJ$7*$J$3*$J$5*$AC216</f>
        <v>#N/A</v>
      </c>
      <c r="EL216" s="70" t="e">
        <f aca="false">$EL$7*$J$2*$J$5*$AB216</f>
        <v>#N/A</v>
      </c>
      <c r="EM216" s="70" t="e">
        <f aca="false">$EL$7*$J$3*$J$5*$AC216</f>
        <v>#N/A</v>
      </c>
      <c r="EN216" s="131" t="e">
        <f aca="false">SUM(EB216:EC216)</f>
        <v>#N/A</v>
      </c>
      <c r="EO216" s="25" t="e">
        <f aca="false">SUM(EB216:EE216,EJ216:EM216)</f>
        <v>#N/A</v>
      </c>
      <c r="EP216" s="25" t="e">
        <f aca="false">SUM(DZ216:EM216)</f>
        <v>#N/A</v>
      </c>
    </row>
    <row r="217" customFormat="false" ht="11.25" hidden="false" customHeight="false" outlineLevel="0" collapsed="false">
      <c r="A217" s="51" t="e">
        <f aca="false">VLOOKUP($D217,Curves!$A$2:$I$1700,9)</f>
        <v>#N/A</v>
      </c>
      <c r="B217" s="83" t="e">
        <f aca="false">(1+($A217/2))^(-2*($D217-$A$1)/365.25)</f>
        <v>#N/A</v>
      </c>
      <c r="C217" s="83" t="n">
        <f aca="false">D218-D217</f>
        <v>30</v>
      </c>
      <c r="D217" s="374" t="n">
        <v>43252</v>
      </c>
      <c r="E217" s="375" t="e">
        <f aca="false">VLOOKUP($D217,Curves!$A$2:$H$1700,2)*$B217</f>
        <v>#N/A</v>
      </c>
      <c r="F217" s="51" t="e">
        <f aca="false">VLOOKUP($D217,Curves!$A$2:$H$1700,3)*$B217</f>
        <v>#N/A</v>
      </c>
      <c r="G217" s="51" t="e">
        <f aca="false">VLOOKUP($D217,Curves!$A$2:$H$1700,7)*$B217</f>
        <v>#N/A</v>
      </c>
      <c r="H217" s="51" t="e">
        <f aca="false">VLOOKUP($D217,Curves!$A$2:$H$1700,5)*$B217</f>
        <v>#N/A</v>
      </c>
      <c r="I217" s="51" t="e">
        <f aca="false">VLOOKUP($D217,Curves!$A$2:$H$1700,4)*$B217</f>
        <v>#N/A</v>
      </c>
      <c r="J217" s="376" t="e">
        <f aca="false">VLOOKUP($D217,Curves!$A$2:$H$1700,8)*$B217</f>
        <v>#N/A</v>
      </c>
      <c r="K217" s="51" t="e">
        <f aca="false">($E217+$I217)*$J$5+$J$4</f>
        <v>#N/A</v>
      </c>
      <c r="L217" s="377" t="e">
        <f aca="false">VLOOKUP($D217,Curves!$N$2:$T$2600,2)*$B217</f>
        <v>#N/A</v>
      </c>
      <c r="M217" s="241" t="e">
        <f aca="false">VLOOKUP($D217,Curves!$N$2:$T$2600,3)*$B217</f>
        <v>#N/A</v>
      </c>
      <c r="N217" s="378" t="e">
        <f aca="false">IF($K217&lt;$L217,1,0)</f>
        <v>#N/A</v>
      </c>
      <c r="O217" s="379" t="e">
        <f aca="false">IF($K217&lt;$M217,1,0)</f>
        <v>#N/A</v>
      </c>
      <c r="P217" s="375" t="e">
        <f aca="false">($E217+J217)*$J$5+$J$4</f>
        <v>#N/A</v>
      </c>
      <c r="Q217" s="377" t="e">
        <f aca="false">VLOOKUP($D217,Curves!$N$2:$T$2600,4)*$B217</f>
        <v>#N/A</v>
      </c>
      <c r="R217" s="241" t="e">
        <f aca="false">VLOOKUP($D217,Curves!$N$2:$T$2600,5)*$B217</f>
        <v>#N/A</v>
      </c>
      <c r="S217" s="378" t="e">
        <f aca="false">IF($P217&lt;$Q217,1,0)</f>
        <v>#N/A</v>
      </c>
      <c r="T217" s="379" t="e">
        <f aca="false">IF($P217&lt;$R217,1,0)</f>
        <v>#N/A</v>
      </c>
      <c r="U217" s="380" t="e">
        <f aca="false">($E217+G217)*$J$5+$J$4</f>
        <v>#N/A</v>
      </c>
      <c r="V217" s="380" t="e">
        <f aca="false">($E217+H217)*$J$5+$J$4</f>
        <v>#N/A</v>
      </c>
      <c r="W217" s="380" t="e">
        <f aca="false">($E217+I217)*$J$5+$J$4</f>
        <v>#N/A</v>
      </c>
      <c r="X217" s="269" t="e">
        <f aca="false">VLOOKUP($D217,[5]CurveFetch!$D$8:$S$13000,16,0)*$B217</f>
        <v>#N/A</v>
      </c>
      <c r="Y217" s="241" t="e">
        <f aca="false">VLOOKUP($D217,Curves!$N$2:$T$2600,7)*$B217</f>
        <v>#N/A</v>
      </c>
      <c r="Z217" s="381" t="e">
        <f aca="false">IF($U217&lt;$X217,1,0)</f>
        <v>#N/A</v>
      </c>
      <c r="AA217" s="378" t="e">
        <f aca="false">IF($U217&lt;$Y217,1,0)</f>
        <v>#N/A</v>
      </c>
      <c r="AB217" s="378" t="e">
        <f aca="false">IF($V217&lt;$X217,1,0)</f>
        <v>#N/A</v>
      </c>
      <c r="AC217" s="378" t="e">
        <f aca="false">IF($V217&lt;$X217,1,0)</f>
        <v>#N/A</v>
      </c>
      <c r="AD217" s="378" t="e">
        <f aca="false">IF($W217&lt;$X217,1,0)</f>
        <v>#N/A</v>
      </c>
      <c r="AE217" s="379" t="e">
        <f aca="false">IF($W217&lt;$Y217,1,0)</f>
        <v>#N/A</v>
      </c>
      <c r="AF217" s="70" t="e">
        <f aca="false">$AF$7*$J$2*$J$5*$N217</f>
        <v>#N/A</v>
      </c>
      <c r="AG217" s="70" t="e">
        <f aca="false">$AF$7*$J$2*$J$5*$O217</f>
        <v>#N/A</v>
      </c>
      <c r="AH217" s="70" t="e">
        <f aca="false">$AH$7*$J$2*$J$5*$N217</f>
        <v>#N/A</v>
      </c>
      <c r="AI217" s="70" t="e">
        <f aca="false">$AH$7*$J$2*$J$5*$O217</f>
        <v>#N/A</v>
      </c>
      <c r="AJ217" s="70" t="e">
        <f aca="false">$AJ$7*$J$2*$J$5*$N217</f>
        <v>#N/A</v>
      </c>
      <c r="AK217" s="70" t="e">
        <f aca="false">$AJ$7*$J$2*$J$5*$O217</f>
        <v>#N/A</v>
      </c>
      <c r="AL217" s="70" t="e">
        <f aca="false">$AL$7*$J$2*$J$5*$N217</f>
        <v>#N/A</v>
      </c>
      <c r="AM217" s="70" t="e">
        <f aca="false">$AL$7*$J$3*$J$5*$O217</f>
        <v>#N/A</v>
      </c>
      <c r="AN217" s="70" t="e">
        <f aca="false">$AN$7*$J$2*$J$5*$N217</f>
        <v>#N/A</v>
      </c>
      <c r="AO217" s="70" t="e">
        <f aca="false">$AN$7*$J$3*$J$5*$O217</f>
        <v>#N/A</v>
      </c>
      <c r="AP217" s="70" t="e">
        <f aca="false">$AP$7*$J$2*$J$5*$N217</f>
        <v>#N/A</v>
      </c>
      <c r="AQ217" s="70" t="e">
        <f aca="false">$AN$7*$J$3*$J$5*$O217</f>
        <v>#N/A</v>
      </c>
      <c r="AR217" s="70" t="e">
        <f aca="false">$AR$7*$J$2*$J$5*$N217</f>
        <v>#N/A</v>
      </c>
      <c r="AS217" s="70" t="e">
        <f aca="false">$AR$7*$J$3*$J$5*$O217</f>
        <v>#N/A</v>
      </c>
      <c r="AT217" s="70" t="e">
        <f aca="false">$AT$7*$J$2*$J$5*$N217</f>
        <v>#N/A</v>
      </c>
      <c r="AU217" s="70" t="e">
        <f aca="false">$AT$7*$J$3*$J$5*$O217</f>
        <v>#N/A</v>
      </c>
      <c r="AV217" s="131" t="e">
        <f aca="false">SUM(AF217:AG217,AL217:AM217,AP217:AQ217)</f>
        <v>#N/A</v>
      </c>
      <c r="AW217" s="158" t="e">
        <f aca="false">SUM(AF217:AM217,AP217:AU217)</f>
        <v>#N/A</v>
      </c>
      <c r="AX217" s="131" t="e">
        <f aca="false">SUM(AF217:AU217)</f>
        <v>#N/A</v>
      </c>
      <c r="AY217" s="70" t="e">
        <f aca="false">$AY$7*$J$2*$J$5*$S217</f>
        <v>#N/A</v>
      </c>
      <c r="AZ217" s="70" t="e">
        <f aca="false">$AY$7*$J$3*$J$5*$T217</f>
        <v>#N/A</v>
      </c>
      <c r="BA217" s="70" t="e">
        <f aca="false">$BA$7*$J$2*$J$5*$S217</f>
        <v>#N/A</v>
      </c>
      <c r="BB217" s="70" t="e">
        <f aca="false">$BA$7*$J$3*$J$5*$T217</f>
        <v>#N/A</v>
      </c>
      <c r="BC217" s="70" t="e">
        <f aca="false">$BC$7*$J$2*$J$5*$S217</f>
        <v>#N/A</v>
      </c>
      <c r="BD217" s="70" t="e">
        <f aca="false">$BC$7*$J$3*$J$5*$T217</f>
        <v>#N/A</v>
      </c>
      <c r="BE217" s="70" t="e">
        <f aca="false">$BE$7*$J$2*$J$5*$S217</f>
        <v>#N/A</v>
      </c>
      <c r="BF217" s="70" t="e">
        <f aca="false">$BE$7*$J$3*$J$5*$T217</f>
        <v>#N/A</v>
      </c>
      <c r="BG217" s="70" t="e">
        <f aca="false">$BG$7*$J$2*$J$5*$S217</f>
        <v>#N/A</v>
      </c>
      <c r="BH217" s="70" t="e">
        <f aca="false">$BG$7*$J$3*$J$5*$T217</f>
        <v>#N/A</v>
      </c>
      <c r="BI217" s="70" t="e">
        <f aca="false">$BI$7*$J$2*$J$5*$S217</f>
        <v>#N/A</v>
      </c>
      <c r="BJ217" s="70" t="e">
        <f aca="false">$BI$7*$J$3*$J$5*$T217</f>
        <v>#N/A</v>
      </c>
      <c r="BK217" s="70" t="e">
        <f aca="false">$BK$7*$J$2*$J$5*$S217</f>
        <v>#N/A</v>
      </c>
      <c r="BL217" s="70" t="e">
        <f aca="false">$BK$7*$J$3*$J$5*$T217</f>
        <v>#N/A</v>
      </c>
      <c r="BM217" s="70" t="e">
        <f aca="false">$BM$7*$J$2*$J$5*$S217</f>
        <v>#N/A</v>
      </c>
      <c r="BN217" s="70" t="e">
        <f aca="false">$BM$7*$J$3*$J$5*$T217</f>
        <v>#N/A</v>
      </c>
      <c r="BO217" s="70" t="e">
        <f aca="false">$BO$7*$J$2*$J$5*$S217</f>
        <v>#N/A</v>
      </c>
      <c r="BP217" s="70" t="e">
        <f aca="false">$BO$7*$J$3*$J$5*$T217</f>
        <v>#N/A</v>
      </c>
      <c r="BQ217" s="70" t="e">
        <f aca="false">$BQ$7*$J$2*$J$5*$S217</f>
        <v>#N/A</v>
      </c>
      <c r="BR217" s="70" t="e">
        <f aca="false">$BQ$7*$J$3*$J$5*$T217</f>
        <v>#N/A</v>
      </c>
      <c r="BS217" s="70" t="e">
        <f aca="false">$BS$7*$J$2*$J$5*$S217</f>
        <v>#N/A</v>
      </c>
      <c r="BT217" s="70" t="e">
        <f aca="false">$BS$7*$J$3*$J$5*$T217</f>
        <v>#N/A</v>
      </c>
      <c r="BU217" s="70" t="e">
        <f aca="false">$BU$7*$J$2*$J$5*$S217</f>
        <v>#N/A</v>
      </c>
      <c r="BV217" s="70" t="e">
        <f aca="false">$BU$7*$J$3*$J$5*$T217</f>
        <v>#N/A</v>
      </c>
      <c r="BW217" s="382" t="e">
        <f aca="false">SUM(AY217:BF217,BI217:BL217)</f>
        <v>#N/A</v>
      </c>
      <c r="BX217" s="383" t="e">
        <f aca="false">SUM(AY217:BF217,BI217:BL217,BS217:BV217)</f>
        <v>#N/A</v>
      </c>
      <c r="BY217" s="25" t="e">
        <f aca="false">SUM(AY217:BV217)</f>
        <v>#N/A</v>
      </c>
      <c r="BZ217" s="70" t="e">
        <f aca="false">$BZ$7*$J$2*$J$5*$N217</f>
        <v>#N/A</v>
      </c>
      <c r="CA217" s="70" t="e">
        <f aca="false">$BZ$7*$J$3*$J$5*$O217</f>
        <v>#N/A</v>
      </c>
      <c r="CB217" s="70" t="e">
        <f aca="false">$CB$7*$J$2*$J$5*$N217</f>
        <v>#N/A</v>
      </c>
      <c r="CC217" s="70" t="e">
        <f aca="false">$CB$7*$J$3*$J$5*$O217</f>
        <v>#N/A</v>
      </c>
      <c r="CD217" s="70" t="e">
        <f aca="false">$CD$7*$J$2*$J$5*$N217</f>
        <v>#N/A</v>
      </c>
      <c r="CE217" s="70" t="e">
        <f aca="false">$CD$7*$J$3*$J$5*$O217</f>
        <v>#N/A</v>
      </c>
      <c r="CF217" s="131" t="e">
        <f aca="false">SUM(BZ217:CA217)</f>
        <v>#N/A</v>
      </c>
      <c r="CG217" s="383" t="e">
        <f aca="false">SUM(BZ217:CC217)</f>
        <v>#N/A</v>
      </c>
      <c r="CH217" s="131" t="e">
        <f aca="false">SUM(BZ217:CE217)</f>
        <v>#N/A</v>
      </c>
      <c r="CI217" s="70" t="e">
        <f aca="false">$CI$7*$J$2*$J$5*$AB217</f>
        <v>#N/A</v>
      </c>
      <c r="CJ217" s="70" t="e">
        <f aca="false">$CI$7*$J$3*$J$5*$AC217</f>
        <v>#N/A</v>
      </c>
      <c r="CK217" s="70" t="e">
        <f aca="false">$CK$7*$J$2*$J$5*$AB217</f>
        <v>#N/A</v>
      </c>
      <c r="CL217" s="70" t="e">
        <f aca="false">$CK$7*$J$3*$J$5*$AC217</f>
        <v>#N/A</v>
      </c>
      <c r="CM217" s="70" t="e">
        <f aca="false">$CM$7*$J$2*$J$5*$AB217</f>
        <v>#N/A</v>
      </c>
      <c r="CN217" s="70" t="e">
        <f aca="false">$CM$7*$J$3*$J$5*$AC217</f>
        <v>#N/A</v>
      </c>
      <c r="CO217" s="70" t="e">
        <f aca="false">$CO$7*$J$2*$J$5*$AB217</f>
        <v>#N/A</v>
      </c>
      <c r="CP217" s="70" t="e">
        <f aca="false">$CO$7*$J$3*$J$5*$AC217</f>
        <v>#N/A</v>
      </c>
      <c r="CQ217" s="70" t="e">
        <f aca="false">$CQ$7*$J$2*$J$5*$AB217</f>
        <v>#N/A</v>
      </c>
      <c r="CR217" s="70" t="e">
        <f aca="false">$CQ$7*$J$3*$J$5*$AC217</f>
        <v>#N/A</v>
      </c>
      <c r="CS217" s="70" t="e">
        <f aca="false">$CS$7*$J$2*$J$5*$AB217</f>
        <v>#N/A</v>
      </c>
      <c r="CT217" s="70" t="e">
        <f aca="false">$CS$7*$J$3*$J$5*$AC217</f>
        <v>#N/A</v>
      </c>
      <c r="CU217" s="70" t="e">
        <f aca="false">$CU$7*$J$2*$J$5*$AB217</f>
        <v>#N/A</v>
      </c>
      <c r="CV217" s="70" t="e">
        <f aca="false">$CU$7*$J$3*$J$5*$AC217</f>
        <v>#N/A</v>
      </c>
      <c r="CW217" s="70" t="e">
        <f aca="false">$CW$7*$J$2*$J$5*$AB217</f>
        <v>#N/A</v>
      </c>
      <c r="CX217" s="70" t="e">
        <f aca="false">$CW$7*$J$3*$J$5*$AC217</f>
        <v>#N/A</v>
      </c>
      <c r="CY217" s="70" t="e">
        <f aca="false">$CY$7*$J$2*$J$5*$AB217</f>
        <v>#N/A</v>
      </c>
      <c r="CZ217" s="70" t="e">
        <f aca="false">$CY$7*$J$3*$J$5*$AC217</f>
        <v>#N/A</v>
      </c>
      <c r="DA217" s="70" t="e">
        <f aca="false">$DA$7*$J$2*$J$5*$AB217</f>
        <v>#N/A</v>
      </c>
      <c r="DB217" s="70" t="e">
        <f aca="false">$DA$7*$J$3*$J$5*$AC217</f>
        <v>#N/A</v>
      </c>
      <c r="DC217" s="70"/>
      <c r="DD217" s="70"/>
      <c r="DE217" s="70" t="e">
        <f aca="false">$DF$7*$J$2*$J$5*$AB217</f>
        <v>#N/A</v>
      </c>
      <c r="DF217" s="70" t="e">
        <f aca="false">$DF$7*$J$3*$J$5*$AC217</f>
        <v>#N/A</v>
      </c>
      <c r="DG217" s="70" t="e">
        <f aca="false">$DG$7*$J$2*$J$5*$AB217</f>
        <v>#N/A</v>
      </c>
      <c r="DH217" s="70" t="e">
        <f aca="false">$DG$7*$J$3*$J$5*$AC217</f>
        <v>#N/A</v>
      </c>
      <c r="DI217" s="70" t="e">
        <f aca="false">$DI$7*$J$2*$J$5*$AB217</f>
        <v>#N/A</v>
      </c>
      <c r="DJ217" s="70" t="e">
        <f aca="false">$DI$7*$J$3*$J$5*$AC217</f>
        <v>#N/A</v>
      </c>
      <c r="DK217" s="70" t="e">
        <f aca="false">$DK$7*$J$2*$J$5*$AB217</f>
        <v>#N/A</v>
      </c>
      <c r="DL217" s="70" t="e">
        <f aca="false">$DK$7*$J$3*$J$5*$AC217</f>
        <v>#N/A</v>
      </c>
      <c r="DM217" s="70" t="e">
        <f aca="false">$DM$7*$J$2*$J$5*$AB217</f>
        <v>#N/A</v>
      </c>
      <c r="DN217" s="70" t="e">
        <f aca="false">$DM$7*$J$3*$J$5*$AC217</f>
        <v>#N/A</v>
      </c>
      <c r="DO217" s="70" t="e">
        <f aca="false">$DO$7*$J$2*$J$5*$AB217</f>
        <v>#N/A</v>
      </c>
      <c r="DP217" s="70" t="e">
        <f aca="false">$DO$7*$J$3*$J$5*$AC217</f>
        <v>#N/A</v>
      </c>
      <c r="DQ217" s="70" t="e">
        <f aca="false">$DQ$7*$J$2*$J$5*$AB217</f>
        <v>#N/A</v>
      </c>
      <c r="DR217" s="70" t="e">
        <f aca="false">$DQ$7*$J$3*$J$5*$AC217</f>
        <v>#N/A</v>
      </c>
      <c r="DS217" s="131" t="e">
        <f aca="false">SUM(CI217:CR217,CW217:CX217,DG217:DH217)</f>
        <v>#N/A</v>
      </c>
      <c r="DT217" s="25" t="e">
        <f aca="false">SUM(CI217:CZ217,DC217:DL217)</f>
        <v>#N/A</v>
      </c>
      <c r="DU217" s="131" t="e">
        <f aca="false">SUM(CI217:DR217)</f>
        <v>#N/A</v>
      </c>
      <c r="DZ217" s="70" t="e">
        <f aca="false">$DZ$7*$J$2*$J$5*$AB217</f>
        <v>#N/A</v>
      </c>
      <c r="EA217" s="70" t="e">
        <f aca="false">$DZ$7*$J$3*$J$5*$AC217</f>
        <v>#N/A</v>
      </c>
      <c r="EB217" s="70" t="e">
        <f aca="false">$EB$7*$J$2*$J$5*$AB217</f>
        <v>#N/A</v>
      </c>
      <c r="EC217" s="70" t="e">
        <f aca="false">$EB$7*$J$3*$J$5*$AC217</f>
        <v>#N/A</v>
      </c>
      <c r="ED217" s="70" t="e">
        <f aca="false">$ED$7*$J$2*$J$5*$AB217</f>
        <v>#N/A</v>
      </c>
      <c r="EE217" s="70" t="e">
        <f aca="false">$ED$7*$J$3*$J$5*$AC217</f>
        <v>#N/A</v>
      </c>
      <c r="EF217" s="70" t="e">
        <f aca="false">$EF$7*$J$2*$J$5*$AB217</f>
        <v>#N/A</v>
      </c>
      <c r="EG217" s="70" t="e">
        <f aca="false">$EF$7*$J$3*$J$5*$AC217</f>
        <v>#N/A</v>
      </c>
      <c r="EH217" s="70" t="e">
        <f aca="false">$EH$7*$J$2*$J$5*$AB217</f>
        <v>#N/A</v>
      </c>
      <c r="EI217" s="70" t="e">
        <f aca="false">$EH$7*$J$3*$J$5*$AC217</f>
        <v>#N/A</v>
      </c>
      <c r="EJ217" s="70" t="e">
        <f aca="false">$EJ$7*$J$2*$J$5*$AB217</f>
        <v>#N/A</v>
      </c>
      <c r="EK217" s="70" t="e">
        <f aca="false">$EJ$7*$J$3*$J$5*$AC217</f>
        <v>#N/A</v>
      </c>
      <c r="EL217" s="70" t="e">
        <f aca="false">$EL$7*$J$2*$J$5*$AB217</f>
        <v>#N/A</v>
      </c>
      <c r="EM217" s="70" t="e">
        <f aca="false">$EL$7*$J$3*$J$5*$AC217</f>
        <v>#N/A</v>
      </c>
      <c r="EN217" s="131" t="e">
        <f aca="false">SUM(EB217:EC217)</f>
        <v>#N/A</v>
      </c>
      <c r="EO217" s="25" t="e">
        <f aca="false">SUM(EB217:EE217,EJ217:EM217)</f>
        <v>#N/A</v>
      </c>
      <c r="EP217" s="25" t="e">
        <f aca="false">SUM(DZ217:EM217)</f>
        <v>#N/A</v>
      </c>
    </row>
    <row r="218" customFormat="false" ht="11.25" hidden="false" customHeight="false" outlineLevel="0" collapsed="false">
      <c r="A218" s="51" t="e">
        <f aca="false">VLOOKUP($D218,Curves!$A$2:$I$1700,9)</f>
        <v>#N/A</v>
      </c>
      <c r="B218" s="83" t="e">
        <f aca="false">(1+($A218/2))^(-2*($D218-$A$1)/365.25)</f>
        <v>#N/A</v>
      </c>
      <c r="C218" s="83" t="n">
        <f aca="false">D219-D218</f>
        <v>31</v>
      </c>
      <c r="D218" s="374" t="n">
        <v>43282</v>
      </c>
      <c r="E218" s="375" t="e">
        <f aca="false">VLOOKUP($D218,Curves!$A$2:$H$1700,2)*$B218</f>
        <v>#N/A</v>
      </c>
      <c r="F218" s="51" t="e">
        <f aca="false">VLOOKUP($D218,Curves!$A$2:$H$1700,3)*$B218</f>
        <v>#N/A</v>
      </c>
      <c r="G218" s="51" t="e">
        <f aca="false">VLOOKUP($D218,Curves!$A$2:$H$1700,7)*$B218</f>
        <v>#N/A</v>
      </c>
      <c r="H218" s="51" t="e">
        <f aca="false">VLOOKUP($D218,Curves!$A$2:$H$1700,5)*$B218</f>
        <v>#N/A</v>
      </c>
      <c r="I218" s="51" t="e">
        <f aca="false">VLOOKUP($D218,Curves!$A$2:$H$1700,4)*$B218</f>
        <v>#N/A</v>
      </c>
      <c r="J218" s="376" t="e">
        <f aca="false">VLOOKUP($D218,Curves!$A$2:$H$1700,8)*$B218</f>
        <v>#N/A</v>
      </c>
      <c r="K218" s="51" t="e">
        <f aca="false">($E218+$I218)*$J$5+$J$4</f>
        <v>#N/A</v>
      </c>
      <c r="L218" s="377" t="e">
        <f aca="false">VLOOKUP($D218,Curves!$N$2:$T$2600,2)*$B218</f>
        <v>#N/A</v>
      </c>
      <c r="M218" s="241" t="e">
        <f aca="false">VLOOKUP($D218,Curves!$N$2:$T$2600,3)*$B218</f>
        <v>#N/A</v>
      </c>
      <c r="N218" s="378" t="e">
        <f aca="false">IF($K218&lt;$L218,1,0)</f>
        <v>#N/A</v>
      </c>
      <c r="O218" s="379" t="e">
        <f aca="false">IF($K218&lt;$M218,1,0)</f>
        <v>#N/A</v>
      </c>
      <c r="P218" s="375" t="e">
        <f aca="false">($E218+J218)*$J$5+$J$4</f>
        <v>#N/A</v>
      </c>
      <c r="Q218" s="377" t="e">
        <f aca="false">VLOOKUP($D218,Curves!$N$2:$T$2600,4)*$B218</f>
        <v>#N/A</v>
      </c>
      <c r="R218" s="241" t="e">
        <f aca="false">VLOOKUP($D218,Curves!$N$2:$T$2600,5)*$B218</f>
        <v>#N/A</v>
      </c>
      <c r="S218" s="378" t="e">
        <f aca="false">IF($P218&lt;$Q218,1,0)</f>
        <v>#N/A</v>
      </c>
      <c r="T218" s="379" t="e">
        <f aca="false">IF($P218&lt;$R218,1,0)</f>
        <v>#N/A</v>
      </c>
      <c r="U218" s="380" t="e">
        <f aca="false">($E218+G218)*$J$5+$J$4</f>
        <v>#N/A</v>
      </c>
      <c r="V218" s="380" t="e">
        <f aca="false">($E218+H218)*$J$5+$J$4</f>
        <v>#N/A</v>
      </c>
      <c r="W218" s="380" t="e">
        <f aca="false">($E218+I218)*$J$5+$J$4</f>
        <v>#N/A</v>
      </c>
      <c r="X218" s="269" t="e">
        <f aca="false">VLOOKUP($D218,[5]CurveFetch!$D$8:$S$13000,16,0)*$B218</f>
        <v>#N/A</v>
      </c>
      <c r="Y218" s="241" t="e">
        <f aca="false">VLOOKUP($D218,Curves!$N$2:$T$2600,7)*$B218</f>
        <v>#N/A</v>
      </c>
      <c r="Z218" s="381" t="e">
        <f aca="false">IF($U218&lt;$X218,1,0)</f>
        <v>#N/A</v>
      </c>
      <c r="AA218" s="378" t="e">
        <f aca="false">IF($U218&lt;$Y218,1,0)</f>
        <v>#N/A</v>
      </c>
      <c r="AB218" s="378" t="e">
        <f aca="false">IF($V218&lt;$X218,1,0)</f>
        <v>#N/A</v>
      </c>
      <c r="AC218" s="378" t="e">
        <f aca="false">IF($V218&lt;$X218,1,0)</f>
        <v>#N/A</v>
      </c>
      <c r="AD218" s="378" t="e">
        <f aca="false">IF($W218&lt;$X218,1,0)</f>
        <v>#N/A</v>
      </c>
      <c r="AE218" s="379" t="e">
        <f aca="false">IF($W218&lt;$Y218,1,0)</f>
        <v>#N/A</v>
      </c>
      <c r="AF218" s="70" t="e">
        <f aca="false">$AF$7*$J$2*$J$5*$N218</f>
        <v>#N/A</v>
      </c>
      <c r="AG218" s="70" t="e">
        <f aca="false">$AF$7*$J$2*$J$5*$O218</f>
        <v>#N/A</v>
      </c>
      <c r="AH218" s="70" t="e">
        <f aca="false">$AH$7*$J$2*$J$5*$N218</f>
        <v>#N/A</v>
      </c>
      <c r="AI218" s="70" t="e">
        <f aca="false">$AH$7*$J$2*$J$5*$O218</f>
        <v>#N/A</v>
      </c>
      <c r="AJ218" s="70" t="e">
        <f aca="false">$AJ$7*$J$2*$J$5*$N218</f>
        <v>#N/A</v>
      </c>
      <c r="AK218" s="70" t="e">
        <f aca="false">$AJ$7*$J$2*$J$5*$O218</f>
        <v>#N/A</v>
      </c>
      <c r="AL218" s="70" t="e">
        <f aca="false">$AL$7*$J$2*$J$5*$N218</f>
        <v>#N/A</v>
      </c>
      <c r="AM218" s="70" t="e">
        <f aca="false">$AL$7*$J$3*$J$5*$O218</f>
        <v>#N/A</v>
      </c>
      <c r="AN218" s="70" t="e">
        <f aca="false">$AN$7*$J$2*$J$5*$N218</f>
        <v>#N/A</v>
      </c>
      <c r="AO218" s="70" t="e">
        <f aca="false">$AN$7*$J$3*$J$5*$O218</f>
        <v>#N/A</v>
      </c>
      <c r="AP218" s="70" t="e">
        <f aca="false">$AP$7*$J$2*$J$5*$N218</f>
        <v>#N/A</v>
      </c>
      <c r="AQ218" s="70" t="e">
        <f aca="false">$AN$7*$J$3*$J$5*$O218</f>
        <v>#N/A</v>
      </c>
      <c r="AR218" s="70" t="e">
        <f aca="false">$AR$7*$J$2*$J$5*$N218</f>
        <v>#N/A</v>
      </c>
      <c r="AS218" s="70" t="e">
        <f aca="false">$AR$7*$J$3*$J$5*$O218</f>
        <v>#N/A</v>
      </c>
      <c r="AT218" s="70" t="e">
        <f aca="false">$AT$7*$J$2*$J$5*$N218</f>
        <v>#N/A</v>
      </c>
      <c r="AU218" s="70" t="e">
        <f aca="false">$AT$7*$J$3*$J$5*$O218</f>
        <v>#N/A</v>
      </c>
      <c r="AV218" s="131" t="e">
        <f aca="false">SUM(AF218:AG218,AL218:AM218,AP218:AQ218)</f>
        <v>#N/A</v>
      </c>
      <c r="AW218" s="158" t="e">
        <f aca="false">SUM(AF218:AM218,AP218:AU218)</f>
        <v>#N/A</v>
      </c>
      <c r="AX218" s="131" t="e">
        <f aca="false">SUM(AF218:AU218)</f>
        <v>#N/A</v>
      </c>
      <c r="AY218" s="70" t="e">
        <f aca="false">$AY$7*$J$2*$J$5*$S218</f>
        <v>#N/A</v>
      </c>
      <c r="AZ218" s="70" t="e">
        <f aca="false">$AY$7*$J$3*$J$5*$T218</f>
        <v>#N/A</v>
      </c>
      <c r="BA218" s="70" t="e">
        <f aca="false">$BA$7*$J$2*$J$5*$S218</f>
        <v>#N/A</v>
      </c>
      <c r="BB218" s="70" t="e">
        <f aca="false">$BA$7*$J$3*$J$5*$T218</f>
        <v>#N/A</v>
      </c>
      <c r="BC218" s="70" t="e">
        <f aca="false">$BC$7*$J$2*$J$5*$S218</f>
        <v>#N/A</v>
      </c>
      <c r="BD218" s="70" t="e">
        <f aca="false">$BC$7*$J$3*$J$5*$T218</f>
        <v>#N/A</v>
      </c>
      <c r="BE218" s="70" t="e">
        <f aca="false">$BE$7*$J$2*$J$5*$S218</f>
        <v>#N/A</v>
      </c>
      <c r="BF218" s="70" t="e">
        <f aca="false">$BE$7*$J$3*$J$5*$T218</f>
        <v>#N/A</v>
      </c>
      <c r="BG218" s="70" t="e">
        <f aca="false">$BG$7*$J$2*$J$5*$S218</f>
        <v>#N/A</v>
      </c>
      <c r="BH218" s="70" t="e">
        <f aca="false">$BG$7*$J$3*$J$5*$T218</f>
        <v>#N/A</v>
      </c>
      <c r="BI218" s="70" t="e">
        <f aca="false">$BI$7*$J$2*$J$5*$S218</f>
        <v>#N/A</v>
      </c>
      <c r="BJ218" s="70" t="e">
        <f aca="false">$BI$7*$J$3*$J$5*$T218</f>
        <v>#N/A</v>
      </c>
      <c r="BK218" s="70" t="e">
        <f aca="false">$BK$7*$J$2*$J$5*$S218</f>
        <v>#N/A</v>
      </c>
      <c r="BL218" s="70" t="e">
        <f aca="false">$BK$7*$J$3*$J$5*$T218</f>
        <v>#N/A</v>
      </c>
      <c r="BM218" s="70" t="e">
        <f aca="false">$BM$7*$J$2*$J$5*$S218</f>
        <v>#N/A</v>
      </c>
      <c r="BN218" s="70" t="e">
        <f aca="false">$BM$7*$J$3*$J$5*$T218</f>
        <v>#N/A</v>
      </c>
      <c r="BO218" s="70" t="e">
        <f aca="false">$BO$7*$J$2*$J$5*$S218</f>
        <v>#N/A</v>
      </c>
      <c r="BP218" s="70" t="e">
        <f aca="false">$BO$7*$J$3*$J$5*$T218</f>
        <v>#N/A</v>
      </c>
      <c r="BQ218" s="70" t="e">
        <f aca="false">$BQ$7*$J$2*$J$5*$S218</f>
        <v>#N/A</v>
      </c>
      <c r="BR218" s="70" t="e">
        <f aca="false">$BQ$7*$J$3*$J$5*$T218</f>
        <v>#N/A</v>
      </c>
      <c r="BS218" s="70" t="e">
        <f aca="false">$BS$7*$J$2*$J$5*$S218</f>
        <v>#N/A</v>
      </c>
      <c r="BT218" s="70" t="e">
        <f aca="false">$BS$7*$J$3*$J$5*$T218</f>
        <v>#N/A</v>
      </c>
      <c r="BU218" s="70" t="e">
        <f aca="false">$BU$7*$J$2*$J$5*$S218</f>
        <v>#N/A</v>
      </c>
      <c r="BV218" s="70" t="e">
        <f aca="false">$BU$7*$J$3*$J$5*$T218</f>
        <v>#N/A</v>
      </c>
      <c r="BW218" s="382" t="e">
        <f aca="false">SUM(AY218:BF218,BI218:BL218)</f>
        <v>#N/A</v>
      </c>
      <c r="BX218" s="383" t="e">
        <f aca="false">SUM(AY218:BF218,BI218:BL218,BS218:BV218)</f>
        <v>#N/A</v>
      </c>
      <c r="BY218" s="25" t="e">
        <f aca="false">SUM(AY218:BV218)</f>
        <v>#N/A</v>
      </c>
      <c r="BZ218" s="70" t="e">
        <f aca="false">$BZ$7*$J$2*$J$5*$N218</f>
        <v>#N/A</v>
      </c>
      <c r="CA218" s="70" t="e">
        <f aca="false">$BZ$7*$J$3*$J$5*$O218</f>
        <v>#N/A</v>
      </c>
      <c r="CB218" s="70" t="e">
        <f aca="false">$CB$7*$J$2*$J$5*$N218</f>
        <v>#N/A</v>
      </c>
      <c r="CC218" s="70" t="e">
        <f aca="false">$CB$7*$J$3*$J$5*$O218</f>
        <v>#N/A</v>
      </c>
      <c r="CD218" s="70" t="e">
        <f aca="false">$CD$7*$J$2*$J$5*$N218</f>
        <v>#N/A</v>
      </c>
      <c r="CE218" s="70" t="e">
        <f aca="false">$CD$7*$J$3*$J$5*$O218</f>
        <v>#N/A</v>
      </c>
      <c r="CF218" s="131" t="e">
        <f aca="false">SUM(BZ218:CA218)</f>
        <v>#N/A</v>
      </c>
      <c r="CG218" s="383" t="e">
        <f aca="false">SUM(BZ218:CC218)</f>
        <v>#N/A</v>
      </c>
      <c r="CH218" s="131" t="e">
        <f aca="false">SUM(BZ218:CE218)</f>
        <v>#N/A</v>
      </c>
      <c r="CI218" s="70" t="e">
        <f aca="false">$CI$7*$J$2*$J$5*$AB218</f>
        <v>#N/A</v>
      </c>
      <c r="CJ218" s="70" t="e">
        <f aca="false">$CI$7*$J$3*$J$5*$AC218</f>
        <v>#N/A</v>
      </c>
      <c r="CK218" s="70" t="e">
        <f aca="false">$CK$7*$J$2*$J$5*$AB218</f>
        <v>#N/A</v>
      </c>
      <c r="CL218" s="70" t="e">
        <f aca="false">$CK$7*$J$3*$J$5*$AC218</f>
        <v>#N/A</v>
      </c>
      <c r="CM218" s="70" t="e">
        <f aca="false">$CM$7*$J$2*$J$5*$AB218</f>
        <v>#N/A</v>
      </c>
      <c r="CN218" s="70" t="e">
        <f aca="false">$CM$7*$J$3*$J$5*$AC218</f>
        <v>#N/A</v>
      </c>
      <c r="CO218" s="70" t="e">
        <f aca="false">$CO$7*$J$2*$J$5*$AB218</f>
        <v>#N/A</v>
      </c>
      <c r="CP218" s="70" t="e">
        <f aca="false">$CO$7*$J$3*$J$5*$AC218</f>
        <v>#N/A</v>
      </c>
      <c r="CQ218" s="70" t="e">
        <f aca="false">$CQ$7*$J$2*$J$5*$AB218</f>
        <v>#N/A</v>
      </c>
      <c r="CR218" s="70" t="e">
        <f aca="false">$CQ$7*$J$3*$J$5*$AC218</f>
        <v>#N/A</v>
      </c>
      <c r="CS218" s="70" t="e">
        <f aca="false">$CS$7*$J$2*$J$5*$AB218</f>
        <v>#N/A</v>
      </c>
      <c r="CT218" s="70" t="e">
        <f aca="false">$CS$7*$J$3*$J$5*$AC218</f>
        <v>#N/A</v>
      </c>
      <c r="CU218" s="70" t="e">
        <f aca="false">$CU$7*$J$2*$J$5*$AB218</f>
        <v>#N/A</v>
      </c>
      <c r="CV218" s="70" t="e">
        <f aca="false">$CU$7*$J$3*$J$5*$AC218</f>
        <v>#N/A</v>
      </c>
      <c r="CW218" s="70" t="e">
        <f aca="false">$CW$7*$J$2*$J$5*$AB218</f>
        <v>#N/A</v>
      </c>
      <c r="CX218" s="70" t="e">
        <f aca="false">$CW$7*$J$3*$J$5*$AC218</f>
        <v>#N/A</v>
      </c>
      <c r="CY218" s="70" t="e">
        <f aca="false">$CY$7*$J$2*$J$5*$AB218</f>
        <v>#N/A</v>
      </c>
      <c r="CZ218" s="70" t="e">
        <f aca="false">$CY$7*$J$3*$J$5*$AC218</f>
        <v>#N/A</v>
      </c>
      <c r="DA218" s="70" t="e">
        <f aca="false">$DA$7*$J$2*$J$5*$AB218</f>
        <v>#N/A</v>
      </c>
      <c r="DB218" s="70" t="e">
        <f aca="false">$DA$7*$J$3*$J$5*$AC218</f>
        <v>#N/A</v>
      </c>
      <c r="DC218" s="70"/>
      <c r="DD218" s="70"/>
      <c r="DE218" s="70" t="e">
        <f aca="false">$DF$7*$J$2*$J$5*$AB218</f>
        <v>#N/A</v>
      </c>
      <c r="DF218" s="70" t="e">
        <f aca="false">$DF$7*$J$3*$J$5*$AC218</f>
        <v>#N/A</v>
      </c>
      <c r="DG218" s="70" t="e">
        <f aca="false">$DG$7*$J$2*$J$5*$AB218</f>
        <v>#N/A</v>
      </c>
      <c r="DH218" s="70" t="e">
        <f aca="false">$DG$7*$J$3*$J$5*$AC218</f>
        <v>#N/A</v>
      </c>
      <c r="DI218" s="70" t="e">
        <f aca="false">$DI$7*$J$2*$J$5*$AB218</f>
        <v>#N/A</v>
      </c>
      <c r="DJ218" s="70" t="e">
        <f aca="false">$DI$7*$J$3*$J$5*$AC218</f>
        <v>#N/A</v>
      </c>
      <c r="DK218" s="70" t="e">
        <f aca="false">$DK$7*$J$2*$J$5*$AB218</f>
        <v>#N/A</v>
      </c>
      <c r="DL218" s="70" t="e">
        <f aca="false">$DK$7*$J$3*$J$5*$AC218</f>
        <v>#N/A</v>
      </c>
      <c r="DM218" s="70" t="e">
        <f aca="false">$DM$7*$J$2*$J$5*$AB218</f>
        <v>#N/A</v>
      </c>
      <c r="DN218" s="70" t="e">
        <f aca="false">$DM$7*$J$3*$J$5*$AC218</f>
        <v>#N/A</v>
      </c>
      <c r="DO218" s="70" t="e">
        <f aca="false">$DO$7*$J$2*$J$5*$AB218</f>
        <v>#N/A</v>
      </c>
      <c r="DP218" s="70" t="e">
        <f aca="false">$DO$7*$J$3*$J$5*$AC218</f>
        <v>#N/A</v>
      </c>
      <c r="DQ218" s="70" t="e">
        <f aca="false">$DQ$7*$J$2*$J$5*$AB218</f>
        <v>#N/A</v>
      </c>
      <c r="DR218" s="70" t="e">
        <f aca="false">$DQ$7*$J$3*$J$5*$AC218</f>
        <v>#N/A</v>
      </c>
      <c r="DS218" s="131" t="e">
        <f aca="false">SUM(CI218:CR218,CW218:CX218,DG218:DH218)</f>
        <v>#N/A</v>
      </c>
      <c r="DT218" s="25" t="e">
        <f aca="false">SUM(CI218:CZ218,DC218:DL218)</f>
        <v>#N/A</v>
      </c>
      <c r="DU218" s="131" t="e">
        <f aca="false">SUM(CI218:DR218)</f>
        <v>#N/A</v>
      </c>
      <c r="DZ218" s="70" t="e">
        <f aca="false">$DZ$7*$J$2*$J$5*$AB218</f>
        <v>#N/A</v>
      </c>
      <c r="EA218" s="70" t="e">
        <f aca="false">$DZ$7*$J$3*$J$5*$AC218</f>
        <v>#N/A</v>
      </c>
      <c r="EB218" s="70" t="e">
        <f aca="false">$EB$7*$J$2*$J$5*$AB218</f>
        <v>#N/A</v>
      </c>
      <c r="EC218" s="70" t="e">
        <f aca="false">$EB$7*$J$3*$J$5*$AC218</f>
        <v>#N/A</v>
      </c>
      <c r="ED218" s="70" t="e">
        <f aca="false">$ED$7*$J$2*$J$5*$AB218</f>
        <v>#N/A</v>
      </c>
      <c r="EE218" s="70" t="e">
        <f aca="false">$ED$7*$J$3*$J$5*$AC218</f>
        <v>#N/A</v>
      </c>
      <c r="EF218" s="70" t="e">
        <f aca="false">$EF$7*$J$2*$J$5*$AB218</f>
        <v>#N/A</v>
      </c>
      <c r="EG218" s="70" t="e">
        <f aca="false">$EF$7*$J$3*$J$5*$AC218</f>
        <v>#N/A</v>
      </c>
      <c r="EH218" s="70" t="e">
        <f aca="false">$EH$7*$J$2*$J$5*$AB218</f>
        <v>#N/A</v>
      </c>
      <c r="EI218" s="70" t="e">
        <f aca="false">$EH$7*$J$3*$J$5*$AC218</f>
        <v>#N/A</v>
      </c>
      <c r="EJ218" s="70" t="e">
        <f aca="false">$EJ$7*$J$2*$J$5*$AB218</f>
        <v>#N/A</v>
      </c>
      <c r="EK218" s="70" t="e">
        <f aca="false">$EJ$7*$J$3*$J$5*$AC218</f>
        <v>#N/A</v>
      </c>
      <c r="EL218" s="70" t="e">
        <f aca="false">$EL$7*$J$2*$J$5*$AB218</f>
        <v>#N/A</v>
      </c>
      <c r="EM218" s="70" t="e">
        <f aca="false">$EL$7*$J$3*$J$5*$AC218</f>
        <v>#N/A</v>
      </c>
      <c r="EN218" s="131" t="e">
        <f aca="false">SUM(EB218:EC218)</f>
        <v>#N/A</v>
      </c>
      <c r="EO218" s="25" t="e">
        <f aca="false">SUM(EB218:EE218,EJ218:EM218)</f>
        <v>#N/A</v>
      </c>
      <c r="EP218" s="25" t="e">
        <f aca="false">SUM(DZ218:EM218)</f>
        <v>#N/A</v>
      </c>
    </row>
    <row r="219" customFormat="false" ht="11.25" hidden="false" customHeight="false" outlineLevel="0" collapsed="false">
      <c r="A219" s="51" t="e">
        <f aca="false">VLOOKUP($D219,Curves!$A$2:$I$1700,9)</f>
        <v>#N/A</v>
      </c>
      <c r="B219" s="83" t="e">
        <f aca="false">(1+($A219/2))^(-2*($D219-$A$1)/365.25)</f>
        <v>#N/A</v>
      </c>
      <c r="C219" s="83" t="n">
        <f aca="false">D220-D219</f>
        <v>31</v>
      </c>
      <c r="D219" s="374" t="n">
        <v>43313</v>
      </c>
      <c r="E219" s="375" t="e">
        <f aca="false">VLOOKUP($D219,Curves!$A$2:$H$1700,2)*$B219</f>
        <v>#N/A</v>
      </c>
      <c r="F219" s="51" t="e">
        <f aca="false">VLOOKUP($D219,Curves!$A$2:$H$1700,3)*$B219</f>
        <v>#N/A</v>
      </c>
      <c r="G219" s="51" t="e">
        <f aca="false">VLOOKUP($D219,Curves!$A$2:$H$1700,7)*$B219</f>
        <v>#N/A</v>
      </c>
      <c r="H219" s="51" t="e">
        <f aca="false">VLOOKUP($D219,Curves!$A$2:$H$1700,5)*$B219</f>
        <v>#N/A</v>
      </c>
      <c r="I219" s="51" t="e">
        <f aca="false">VLOOKUP($D219,Curves!$A$2:$H$1700,4)*$B219</f>
        <v>#N/A</v>
      </c>
      <c r="J219" s="376" t="e">
        <f aca="false">VLOOKUP($D219,Curves!$A$2:$H$1700,8)*$B219</f>
        <v>#N/A</v>
      </c>
      <c r="K219" s="51" t="e">
        <f aca="false">($E219+$I219)*$J$5+$J$4</f>
        <v>#N/A</v>
      </c>
      <c r="L219" s="377" t="e">
        <f aca="false">VLOOKUP($D219,Curves!$N$2:$T$2600,2)*$B219</f>
        <v>#N/A</v>
      </c>
      <c r="M219" s="241" t="e">
        <f aca="false">VLOOKUP($D219,Curves!$N$2:$T$2600,3)*$B219</f>
        <v>#N/A</v>
      </c>
      <c r="N219" s="378" t="e">
        <f aca="false">IF($K219&lt;$L219,1,0)</f>
        <v>#N/A</v>
      </c>
      <c r="O219" s="379" t="e">
        <f aca="false">IF($K219&lt;$M219,1,0)</f>
        <v>#N/A</v>
      </c>
      <c r="P219" s="375" t="e">
        <f aca="false">($E219+J219)*$J$5+$J$4</f>
        <v>#N/A</v>
      </c>
      <c r="Q219" s="377" t="e">
        <f aca="false">VLOOKUP($D219,Curves!$N$2:$T$2600,4)*$B219</f>
        <v>#N/A</v>
      </c>
      <c r="R219" s="241" t="e">
        <f aca="false">VLOOKUP($D219,Curves!$N$2:$T$2600,5)*$B219</f>
        <v>#N/A</v>
      </c>
      <c r="S219" s="378" t="e">
        <f aca="false">IF($P219&lt;$Q219,1,0)</f>
        <v>#N/A</v>
      </c>
      <c r="T219" s="379" t="e">
        <f aca="false">IF($P219&lt;$R219,1,0)</f>
        <v>#N/A</v>
      </c>
      <c r="U219" s="380" t="e">
        <f aca="false">($E219+G219)*$J$5+$J$4</f>
        <v>#N/A</v>
      </c>
      <c r="V219" s="380" t="e">
        <f aca="false">($E219+H219)*$J$5+$J$4</f>
        <v>#N/A</v>
      </c>
      <c r="W219" s="380" t="e">
        <f aca="false">($E219+I219)*$J$5+$J$4</f>
        <v>#N/A</v>
      </c>
      <c r="X219" s="269" t="e">
        <f aca="false">VLOOKUP($D219,[5]CurveFetch!$D$8:$S$13000,16,0)*$B219</f>
        <v>#N/A</v>
      </c>
      <c r="Y219" s="241" t="e">
        <f aca="false">VLOOKUP($D219,Curves!$N$2:$T$2600,7)*$B219</f>
        <v>#N/A</v>
      </c>
      <c r="Z219" s="381" t="e">
        <f aca="false">IF($U219&lt;$X219,1,0)</f>
        <v>#N/A</v>
      </c>
      <c r="AA219" s="378" t="e">
        <f aca="false">IF($U219&lt;$Y219,1,0)</f>
        <v>#N/A</v>
      </c>
      <c r="AB219" s="378" t="e">
        <f aca="false">IF($V219&lt;$X219,1,0)</f>
        <v>#N/A</v>
      </c>
      <c r="AC219" s="378" t="e">
        <f aca="false">IF($V219&lt;$X219,1,0)</f>
        <v>#N/A</v>
      </c>
      <c r="AD219" s="378" t="e">
        <f aca="false">IF($W219&lt;$X219,1,0)</f>
        <v>#N/A</v>
      </c>
      <c r="AE219" s="379" t="e">
        <f aca="false">IF($W219&lt;$Y219,1,0)</f>
        <v>#N/A</v>
      </c>
      <c r="AF219" s="70" t="e">
        <f aca="false">$AF$7*$J$2*$J$5*$N219</f>
        <v>#N/A</v>
      </c>
      <c r="AG219" s="70" t="e">
        <f aca="false">$AF$7*$J$2*$J$5*$O219</f>
        <v>#N/A</v>
      </c>
      <c r="AH219" s="70" t="e">
        <f aca="false">$AH$7*$J$2*$J$5*$N219</f>
        <v>#N/A</v>
      </c>
      <c r="AI219" s="70" t="e">
        <f aca="false">$AH$7*$J$2*$J$5*$O219</f>
        <v>#N/A</v>
      </c>
      <c r="AJ219" s="70" t="e">
        <f aca="false">$AJ$7*$J$2*$J$5*$N219</f>
        <v>#N/A</v>
      </c>
      <c r="AK219" s="70" t="e">
        <f aca="false">$AJ$7*$J$2*$J$5*$O219</f>
        <v>#N/A</v>
      </c>
      <c r="AL219" s="70" t="e">
        <f aca="false">$AL$7*$J$2*$J$5*$N219</f>
        <v>#N/A</v>
      </c>
      <c r="AM219" s="70" t="e">
        <f aca="false">$AL$7*$J$3*$J$5*$O219</f>
        <v>#N/A</v>
      </c>
      <c r="AN219" s="70" t="e">
        <f aca="false">$AN$7*$J$2*$J$5*$N219</f>
        <v>#N/A</v>
      </c>
      <c r="AO219" s="70" t="e">
        <f aca="false">$AN$7*$J$3*$J$5*$O219</f>
        <v>#N/A</v>
      </c>
      <c r="AP219" s="70" t="e">
        <f aca="false">$AP$7*$J$2*$J$5*$N219</f>
        <v>#N/A</v>
      </c>
      <c r="AQ219" s="70" t="e">
        <f aca="false">$AN$7*$J$3*$J$5*$O219</f>
        <v>#N/A</v>
      </c>
      <c r="AR219" s="70" t="e">
        <f aca="false">$AR$7*$J$2*$J$5*$N219</f>
        <v>#N/A</v>
      </c>
      <c r="AS219" s="70" t="e">
        <f aca="false">$AR$7*$J$3*$J$5*$O219</f>
        <v>#N/A</v>
      </c>
      <c r="AT219" s="70" t="e">
        <f aca="false">$AT$7*$J$2*$J$5*$N219</f>
        <v>#N/A</v>
      </c>
      <c r="AU219" s="70" t="e">
        <f aca="false">$AT$7*$J$3*$J$5*$O219</f>
        <v>#N/A</v>
      </c>
      <c r="AV219" s="131" t="e">
        <f aca="false">SUM(AF219:AG219,AL219:AM219,AP219:AQ219)</f>
        <v>#N/A</v>
      </c>
      <c r="AW219" s="158" t="e">
        <f aca="false">SUM(AF219:AM219,AP219:AU219)</f>
        <v>#N/A</v>
      </c>
      <c r="AX219" s="131" t="e">
        <f aca="false">SUM(AF219:AU219)</f>
        <v>#N/A</v>
      </c>
      <c r="AY219" s="70" t="e">
        <f aca="false">$AY$7*$J$2*$J$5*$S219</f>
        <v>#N/A</v>
      </c>
      <c r="AZ219" s="70" t="e">
        <f aca="false">$AY$7*$J$3*$J$5*$T219</f>
        <v>#N/A</v>
      </c>
      <c r="BA219" s="70" t="e">
        <f aca="false">$BA$7*$J$2*$J$5*$S219</f>
        <v>#N/A</v>
      </c>
      <c r="BB219" s="70" t="e">
        <f aca="false">$BA$7*$J$3*$J$5*$T219</f>
        <v>#N/A</v>
      </c>
      <c r="BC219" s="70" t="e">
        <f aca="false">$BC$7*$J$2*$J$5*$S219</f>
        <v>#N/A</v>
      </c>
      <c r="BD219" s="70" t="e">
        <f aca="false">$BC$7*$J$3*$J$5*$T219</f>
        <v>#N/A</v>
      </c>
      <c r="BE219" s="70" t="e">
        <f aca="false">$BE$7*$J$2*$J$5*$S219</f>
        <v>#N/A</v>
      </c>
      <c r="BF219" s="70" t="e">
        <f aca="false">$BE$7*$J$3*$J$5*$T219</f>
        <v>#N/A</v>
      </c>
      <c r="BG219" s="70" t="e">
        <f aca="false">$BG$7*$J$2*$J$5*$S219</f>
        <v>#N/A</v>
      </c>
      <c r="BH219" s="70" t="e">
        <f aca="false">$BG$7*$J$3*$J$5*$T219</f>
        <v>#N/A</v>
      </c>
      <c r="BI219" s="70" t="e">
        <f aca="false">$BI$7*$J$2*$J$5*$S219</f>
        <v>#N/A</v>
      </c>
      <c r="BJ219" s="70" t="e">
        <f aca="false">$BI$7*$J$3*$J$5*$T219</f>
        <v>#N/A</v>
      </c>
      <c r="BK219" s="70" t="e">
        <f aca="false">$BK$7*$J$2*$J$5*$S219</f>
        <v>#N/A</v>
      </c>
      <c r="BL219" s="70" t="e">
        <f aca="false">$BK$7*$J$3*$J$5*$T219</f>
        <v>#N/A</v>
      </c>
      <c r="BM219" s="70" t="e">
        <f aca="false">$BM$7*$J$2*$J$5*$S219</f>
        <v>#N/A</v>
      </c>
      <c r="BN219" s="70" t="e">
        <f aca="false">$BM$7*$J$3*$J$5*$T219</f>
        <v>#N/A</v>
      </c>
      <c r="BO219" s="70" t="e">
        <f aca="false">$BO$7*$J$2*$J$5*$S219</f>
        <v>#N/A</v>
      </c>
      <c r="BP219" s="70" t="e">
        <f aca="false">$BO$7*$J$3*$J$5*$T219</f>
        <v>#N/A</v>
      </c>
      <c r="BQ219" s="70" t="e">
        <f aca="false">$BQ$7*$J$2*$J$5*$S219</f>
        <v>#N/A</v>
      </c>
      <c r="BR219" s="70" t="e">
        <f aca="false">$BQ$7*$J$3*$J$5*$T219</f>
        <v>#N/A</v>
      </c>
      <c r="BS219" s="70" t="e">
        <f aca="false">$BS$7*$J$2*$J$5*$S219</f>
        <v>#N/A</v>
      </c>
      <c r="BT219" s="70" t="e">
        <f aca="false">$BS$7*$J$3*$J$5*$T219</f>
        <v>#N/A</v>
      </c>
      <c r="BU219" s="70" t="e">
        <f aca="false">$BU$7*$J$2*$J$5*$S219</f>
        <v>#N/A</v>
      </c>
      <c r="BV219" s="70" t="e">
        <f aca="false">$BU$7*$J$3*$J$5*$T219</f>
        <v>#N/A</v>
      </c>
      <c r="BW219" s="382" t="e">
        <f aca="false">SUM(AY219:BF219,BI219:BL219)</f>
        <v>#N/A</v>
      </c>
      <c r="BX219" s="383" t="e">
        <f aca="false">SUM(AY219:BF219,BI219:BL219,BS219:BV219)</f>
        <v>#N/A</v>
      </c>
      <c r="BY219" s="25" t="e">
        <f aca="false">SUM(AY219:BV219)</f>
        <v>#N/A</v>
      </c>
      <c r="BZ219" s="70" t="e">
        <f aca="false">$BZ$7*$J$2*$J$5*$N219</f>
        <v>#N/A</v>
      </c>
      <c r="CA219" s="70" t="e">
        <f aca="false">$BZ$7*$J$3*$J$5*$O219</f>
        <v>#N/A</v>
      </c>
      <c r="CB219" s="70" t="e">
        <f aca="false">$CB$7*$J$2*$J$5*$N219</f>
        <v>#N/A</v>
      </c>
      <c r="CC219" s="70" t="e">
        <f aca="false">$CB$7*$J$3*$J$5*$O219</f>
        <v>#N/A</v>
      </c>
      <c r="CD219" s="70" t="e">
        <f aca="false">$CD$7*$J$2*$J$5*$N219</f>
        <v>#N/A</v>
      </c>
      <c r="CE219" s="70" t="e">
        <f aca="false">$CD$7*$J$3*$J$5*$O219</f>
        <v>#N/A</v>
      </c>
      <c r="CF219" s="131" t="e">
        <f aca="false">SUM(BZ219:CA219)</f>
        <v>#N/A</v>
      </c>
      <c r="CG219" s="383" t="e">
        <f aca="false">SUM(BZ219:CC219)</f>
        <v>#N/A</v>
      </c>
      <c r="CH219" s="131" t="e">
        <f aca="false">SUM(BZ219:CE219)</f>
        <v>#N/A</v>
      </c>
      <c r="CI219" s="70" t="e">
        <f aca="false">$CI$7*$J$2*$J$5*$AB219</f>
        <v>#N/A</v>
      </c>
      <c r="CJ219" s="70" t="e">
        <f aca="false">$CI$7*$J$3*$J$5*$AC219</f>
        <v>#N/A</v>
      </c>
      <c r="CK219" s="70" t="e">
        <f aca="false">$CK$7*$J$2*$J$5*$AB219</f>
        <v>#N/A</v>
      </c>
      <c r="CL219" s="70" t="e">
        <f aca="false">$CK$7*$J$3*$J$5*$AC219</f>
        <v>#N/A</v>
      </c>
      <c r="CM219" s="70" t="e">
        <f aca="false">$CM$7*$J$2*$J$5*$AB219</f>
        <v>#N/A</v>
      </c>
      <c r="CN219" s="70" t="e">
        <f aca="false">$CM$7*$J$3*$J$5*$AC219</f>
        <v>#N/A</v>
      </c>
      <c r="CO219" s="70" t="e">
        <f aca="false">$CO$7*$J$2*$J$5*$AB219</f>
        <v>#N/A</v>
      </c>
      <c r="CP219" s="70" t="e">
        <f aca="false">$CO$7*$J$3*$J$5*$AC219</f>
        <v>#N/A</v>
      </c>
      <c r="CQ219" s="70" t="e">
        <f aca="false">$CQ$7*$J$2*$J$5*$AB219</f>
        <v>#N/A</v>
      </c>
      <c r="CR219" s="70" t="e">
        <f aca="false">$CQ$7*$J$3*$J$5*$AC219</f>
        <v>#N/A</v>
      </c>
      <c r="CS219" s="70" t="e">
        <f aca="false">$CS$7*$J$2*$J$5*$AB219</f>
        <v>#N/A</v>
      </c>
      <c r="CT219" s="70" t="e">
        <f aca="false">$CS$7*$J$3*$J$5*$AC219</f>
        <v>#N/A</v>
      </c>
      <c r="CU219" s="70" t="e">
        <f aca="false">$CU$7*$J$2*$J$5*$AB219</f>
        <v>#N/A</v>
      </c>
      <c r="CV219" s="70" t="e">
        <f aca="false">$CU$7*$J$3*$J$5*$AC219</f>
        <v>#N/A</v>
      </c>
      <c r="CW219" s="70" t="e">
        <f aca="false">$CW$7*$J$2*$J$5*$AB219</f>
        <v>#N/A</v>
      </c>
      <c r="CX219" s="70" t="e">
        <f aca="false">$CW$7*$J$3*$J$5*$AC219</f>
        <v>#N/A</v>
      </c>
      <c r="CY219" s="70" t="e">
        <f aca="false">$CY$7*$J$2*$J$5*$AB219</f>
        <v>#N/A</v>
      </c>
      <c r="CZ219" s="70" t="e">
        <f aca="false">$CY$7*$J$3*$J$5*$AC219</f>
        <v>#N/A</v>
      </c>
      <c r="DA219" s="70" t="e">
        <f aca="false">$DA$7*$J$2*$J$5*$AB219</f>
        <v>#N/A</v>
      </c>
      <c r="DB219" s="70" t="e">
        <f aca="false">$DA$7*$J$3*$J$5*$AC219</f>
        <v>#N/A</v>
      </c>
      <c r="DC219" s="70"/>
      <c r="DD219" s="70"/>
      <c r="DE219" s="70" t="e">
        <f aca="false">$DF$7*$J$2*$J$5*$AB219</f>
        <v>#N/A</v>
      </c>
      <c r="DF219" s="70" t="e">
        <f aca="false">$DF$7*$J$3*$J$5*$AC219</f>
        <v>#N/A</v>
      </c>
      <c r="DG219" s="70" t="e">
        <f aca="false">$DG$7*$J$2*$J$5*$AB219</f>
        <v>#N/A</v>
      </c>
      <c r="DH219" s="70" t="e">
        <f aca="false">$DG$7*$J$3*$J$5*$AC219</f>
        <v>#N/A</v>
      </c>
      <c r="DI219" s="70" t="e">
        <f aca="false">$DI$7*$J$2*$J$5*$AB219</f>
        <v>#N/A</v>
      </c>
      <c r="DJ219" s="70" t="e">
        <f aca="false">$DI$7*$J$3*$J$5*$AC219</f>
        <v>#N/A</v>
      </c>
      <c r="DK219" s="70" t="e">
        <f aca="false">$DK$7*$J$2*$J$5*$AB219</f>
        <v>#N/A</v>
      </c>
      <c r="DL219" s="70" t="e">
        <f aca="false">$DK$7*$J$3*$J$5*$AC219</f>
        <v>#N/A</v>
      </c>
      <c r="DM219" s="70" t="e">
        <f aca="false">$DM$7*$J$2*$J$5*$AB219</f>
        <v>#N/A</v>
      </c>
      <c r="DN219" s="70" t="e">
        <f aca="false">$DM$7*$J$3*$J$5*$AC219</f>
        <v>#N/A</v>
      </c>
      <c r="DO219" s="70" t="e">
        <f aca="false">$DO$7*$J$2*$J$5*$AB219</f>
        <v>#N/A</v>
      </c>
      <c r="DP219" s="70" t="e">
        <f aca="false">$DO$7*$J$3*$J$5*$AC219</f>
        <v>#N/A</v>
      </c>
      <c r="DQ219" s="70" t="e">
        <f aca="false">$DQ$7*$J$2*$J$5*$AB219</f>
        <v>#N/A</v>
      </c>
      <c r="DR219" s="70" t="e">
        <f aca="false">$DQ$7*$J$3*$J$5*$AC219</f>
        <v>#N/A</v>
      </c>
      <c r="DS219" s="131" t="e">
        <f aca="false">SUM(CI219:CR219,CW219:CX219,DG219:DH219)</f>
        <v>#N/A</v>
      </c>
      <c r="DT219" s="25" t="e">
        <f aca="false">SUM(CI219:CZ219,DC219:DL219)</f>
        <v>#N/A</v>
      </c>
      <c r="DU219" s="131" t="e">
        <f aca="false">SUM(CI219:DR219)</f>
        <v>#N/A</v>
      </c>
      <c r="DZ219" s="70" t="e">
        <f aca="false">$DZ$7*$J$2*$J$5*$AB219</f>
        <v>#N/A</v>
      </c>
      <c r="EA219" s="70" t="e">
        <f aca="false">$DZ$7*$J$3*$J$5*$AC219</f>
        <v>#N/A</v>
      </c>
      <c r="EB219" s="70" t="e">
        <f aca="false">$EB$7*$J$2*$J$5*$AB219</f>
        <v>#N/A</v>
      </c>
      <c r="EC219" s="70" t="e">
        <f aca="false">$EB$7*$J$3*$J$5*$AC219</f>
        <v>#N/A</v>
      </c>
      <c r="ED219" s="70" t="e">
        <f aca="false">$ED$7*$J$2*$J$5*$AB219</f>
        <v>#N/A</v>
      </c>
      <c r="EE219" s="70" t="e">
        <f aca="false">$ED$7*$J$3*$J$5*$AC219</f>
        <v>#N/A</v>
      </c>
      <c r="EF219" s="70" t="e">
        <f aca="false">$EF$7*$J$2*$J$5*$AB219</f>
        <v>#N/A</v>
      </c>
      <c r="EG219" s="70" t="e">
        <f aca="false">$EF$7*$J$3*$J$5*$AC219</f>
        <v>#N/A</v>
      </c>
      <c r="EH219" s="70" t="e">
        <f aca="false">$EH$7*$J$2*$J$5*$AB219</f>
        <v>#N/A</v>
      </c>
      <c r="EI219" s="70" t="e">
        <f aca="false">$EH$7*$J$3*$J$5*$AC219</f>
        <v>#N/A</v>
      </c>
      <c r="EJ219" s="70" t="e">
        <f aca="false">$EJ$7*$J$2*$J$5*$AB219</f>
        <v>#N/A</v>
      </c>
      <c r="EK219" s="70" t="e">
        <f aca="false">$EJ$7*$J$3*$J$5*$AC219</f>
        <v>#N/A</v>
      </c>
      <c r="EL219" s="70" t="e">
        <f aca="false">$EL$7*$J$2*$J$5*$AB219</f>
        <v>#N/A</v>
      </c>
      <c r="EM219" s="70" t="e">
        <f aca="false">$EL$7*$J$3*$J$5*$AC219</f>
        <v>#N/A</v>
      </c>
      <c r="EN219" s="131" t="e">
        <f aca="false">SUM(EB219:EC219)</f>
        <v>#N/A</v>
      </c>
      <c r="EO219" s="25" t="e">
        <f aca="false">SUM(EB219:EE219,EJ219:EM219)</f>
        <v>#N/A</v>
      </c>
      <c r="EP219" s="25" t="e">
        <f aca="false">SUM(DZ219:EM219)</f>
        <v>#N/A</v>
      </c>
    </row>
    <row r="220" customFormat="false" ht="11.25" hidden="false" customHeight="false" outlineLevel="0" collapsed="false">
      <c r="A220" s="51" t="e">
        <f aca="false">VLOOKUP($D220,Curves!$A$2:$I$1700,9)</f>
        <v>#N/A</v>
      </c>
      <c r="B220" s="83" t="e">
        <f aca="false">(1+($A220/2))^(-2*($D220-$A$1)/365.25)</f>
        <v>#N/A</v>
      </c>
      <c r="C220" s="83" t="n">
        <f aca="false">D221-D220</f>
        <v>30</v>
      </c>
      <c r="D220" s="374" t="n">
        <v>43344</v>
      </c>
      <c r="E220" s="375" t="e">
        <f aca="false">VLOOKUP($D220,Curves!$A$2:$H$1700,2)*$B220</f>
        <v>#N/A</v>
      </c>
      <c r="F220" s="51" t="e">
        <f aca="false">VLOOKUP($D220,Curves!$A$2:$H$1700,3)*$B220</f>
        <v>#N/A</v>
      </c>
      <c r="G220" s="51" t="e">
        <f aca="false">VLOOKUP($D220,Curves!$A$2:$H$1700,7)*$B220</f>
        <v>#N/A</v>
      </c>
      <c r="H220" s="51" t="e">
        <f aca="false">VLOOKUP($D220,Curves!$A$2:$H$1700,5)*$B220</f>
        <v>#N/A</v>
      </c>
      <c r="I220" s="51" t="e">
        <f aca="false">VLOOKUP($D220,Curves!$A$2:$H$1700,4)*$B220</f>
        <v>#N/A</v>
      </c>
      <c r="J220" s="376" t="e">
        <f aca="false">VLOOKUP($D220,Curves!$A$2:$H$1700,8)*$B220</f>
        <v>#N/A</v>
      </c>
      <c r="K220" s="51" t="e">
        <f aca="false">($E220+$I220)*$J$5+$J$4</f>
        <v>#N/A</v>
      </c>
      <c r="L220" s="377" t="e">
        <f aca="false">VLOOKUP($D220,Curves!$N$2:$T$2600,2)*$B220</f>
        <v>#N/A</v>
      </c>
      <c r="M220" s="241" t="e">
        <f aca="false">VLOOKUP($D220,Curves!$N$2:$T$2600,3)*$B220</f>
        <v>#N/A</v>
      </c>
      <c r="N220" s="378" t="e">
        <f aca="false">IF($K220&lt;$L220,1,0)</f>
        <v>#N/A</v>
      </c>
      <c r="O220" s="379" t="e">
        <f aca="false">IF($K220&lt;$M220,1,0)</f>
        <v>#N/A</v>
      </c>
      <c r="P220" s="375" t="e">
        <f aca="false">($E220+J220)*$J$5+$J$4</f>
        <v>#N/A</v>
      </c>
      <c r="Q220" s="377" t="e">
        <f aca="false">VLOOKUP($D220,Curves!$N$2:$T$2600,4)*$B220</f>
        <v>#N/A</v>
      </c>
      <c r="R220" s="241" t="e">
        <f aca="false">VLOOKUP($D220,Curves!$N$2:$T$2600,5)*$B220</f>
        <v>#N/A</v>
      </c>
      <c r="S220" s="378" t="e">
        <f aca="false">IF($P220&lt;$Q220,1,0)</f>
        <v>#N/A</v>
      </c>
      <c r="T220" s="379" t="e">
        <f aca="false">IF($P220&lt;$R220,1,0)</f>
        <v>#N/A</v>
      </c>
      <c r="U220" s="380" t="e">
        <f aca="false">($E220+G220)*$J$5+$J$4</f>
        <v>#N/A</v>
      </c>
      <c r="V220" s="380" t="e">
        <f aca="false">($E220+H220)*$J$5+$J$4</f>
        <v>#N/A</v>
      </c>
      <c r="W220" s="380" t="e">
        <f aca="false">($E220+I220)*$J$5+$J$4</f>
        <v>#N/A</v>
      </c>
      <c r="X220" s="269" t="e">
        <f aca="false">VLOOKUP($D220,[5]CurveFetch!$D$8:$S$13000,16,0)*$B220</f>
        <v>#N/A</v>
      </c>
      <c r="Y220" s="241" t="e">
        <f aca="false">VLOOKUP($D220,Curves!$N$2:$T$2600,7)*$B220</f>
        <v>#N/A</v>
      </c>
      <c r="Z220" s="381" t="e">
        <f aca="false">IF($U220&lt;$X220,1,0)</f>
        <v>#N/A</v>
      </c>
      <c r="AA220" s="378" t="e">
        <f aca="false">IF($U220&lt;$Y220,1,0)</f>
        <v>#N/A</v>
      </c>
      <c r="AB220" s="378" t="e">
        <f aca="false">IF($V220&lt;$X220,1,0)</f>
        <v>#N/A</v>
      </c>
      <c r="AC220" s="378" t="e">
        <f aca="false">IF($V220&lt;$X220,1,0)</f>
        <v>#N/A</v>
      </c>
      <c r="AD220" s="378" t="e">
        <f aca="false">IF($W220&lt;$X220,1,0)</f>
        <v>#N/A</v>
      </c>
      <c r="AE220" s="379" t="e">
        <f aca="false">IF($W220&lt;$Y220,1,0)</f>
        <v>#N/A</v>
      </c>
      <c r="AF220" s="70" t="e">
        <f aca="false">$AF$7*$J$2*$J$5*$N220</f>
        <v>#N/A</v>
      </c>
      <c r="AG220" s="70" t="e">
        <f aca="false">$AF$7*$J$2*$J$5*$O220</f>
        <v>#N/A</v>
      </c>
      <c r="AH220" s="70" t="e">
        <f aca="false">$AH$7*$J$2*$J$5*$N220</f>
        <v>#N/A</v>
      </c>
      <c r="AI220" s="70" t="e">
        <f aca="false">$AH$7*$J$2*$J$5*$O220</f>
        <v>#N/A</v>
      </c>
      <c r="AJ220" s="70" t="e">
        <f aca="false">$AJ$7*$J$2*$J$5*$N220</f>
        <v>#N/A</v>
      </c>
      <c r="AK220" s="70" t="e">
        <f aca="false">$AJ$7*$J$2*$J$5*$O220</f>
        <v>#N/A</v>
      </c>
      <c r="AL220" s="70" t="e">
        <f aca="false">$AL$7*$J$2*$J$5*$N220</f>
        <v>#N/A</v>
      </c>
      <c r="AM220" s="70" t="e">
        <f aca="false">$AL$7*$J$3*$J$5*$O220</f>
        <v>#N/A</v>
      </c>
      <c r="AN220" s="70" t="e">
        <f aca="false">$AN$7*$J$2*$J$5*$N220</f>
        <v>#N/A</v>
      </c>
      <c r="AO220" s="70" t="e">
        <f aca="false">$AN$7*$J$3*$J$5*$O220</f>
        <v>#N/A</v>
      </c>
      <c r="AP220" s="70" t="e">
        <f aca="false">$AP$7*$J$2*$J$5*$N220</f>
        <v>#N/A</v>
      </c>
      <c r="AQ220" s="70" t="e">
        <f aca="false">$AN$7*$J$3*$J$5*$O220</f>
        <v>#N/A</v>
      </c>
      <c r="AR220" s="70" t="e">
        <f aca="false">$AR$7*$J$2*$J$5*$N220</f>
        <v>#N/A</v>
      </c>
      <c r="AS220" s="70" t="e">
        <f aca="false">$AR$7*$J$3*$J$5*$O220</f>
        <v>#N/A</v>
      </c>
      <c r="AT220" s="70" t="e">
        <f aca="false">$AT$7*$J$2*$J$5*$N220</f>
        <v>#N/A</v>
      </c>
      <c r="AU220" s="70" t="e">
        <f aca="false">$AT$7*$J$3*$J$5*$O220</f>
        <v>#N/A</v>
      </c>
      <c r="AV220" s="131" t="e">
        <f aca="false">SUM(AF220:AG220,AL220:AM220,AP220:AQ220)</f>
        <v>#N/A</v>
      </c>
      <c r="AW220" s="158" t="e">
        <f aca="false">SUM(AF220:AM220,AP220:AU220)</f>
        <v>#N/A</v>
      </c>
      <c r="AX220" s="131" t="e">
        <f aca="false">SUM(AF220:AU220)</f>
        <v>#N/A</v>
      </c>
      <c r="AY220" s="70" t="e">
        <f aca="false">$AY$7*$J$2*$J$5*$S220</f>
        <v>#N/A</v>
      </c>
      <c r="AZ220" s="70" t="e">
        <f aca="false">$AY$7*$J$3*$J$5*$T220</f>
        <v>#N/A</v>
      </c>
      <c r="BA220" s="70" t="e">
        <f aca="false">$BA$7*$J$2*$J$5*$S220</f>
        <v>#N/A</v>
      </c>
      <c r="BB220" s="70" t="e">
        <f aca="false">$BA$7*$J$3*$J$5*$T220</f>
        <v>#N/A</v>
      </c>
      <c r="BC220" s="70" t="e">
        <f aca="false">$BC$7*$J$2*$J$5*$S220</f>
        <v>#N/A</v>
      </c>
      <c r="BD220" s="70" t="e">
        <f aca="false">$BC$7*$J$3*$J$5*$T220</f>
        <v>#N/A</v>
      </c>
      <c r="BE220" s="70" t="e">
        <f aca="false">$BE$7*$J$2*$J$5*$S220</f>
        <v>#N/A</v>
      </c>
      <c r="BF220" s="70" t="e">
        <f aca="false">$BE$7*$J$3*$J$5*$T220</f>
        <v>#N/A</v>
      </c>
      <c r="BG220" s="70" t="e">
        <f aca="false">$BG$7*$J$2*$J$5*$S220</f>
        <v>#N/A</v>
      </c>
      <c r="BH220" s="70" t="e">
        <f aca="false">$BG$7*$J$3*$J$5*$T220</f>
        <v>#N/A</v>
      </c>
      <c r="BI220" s="70" t="e">
        <f aca="false">$BI$7*$J$2*$J$5*$S220</f>
        <v>#N/A</v>
      </c>
      <c r="BJ220" s="70" t="e">
        <f aca="false">$BI$7*$J$3*$J$5*$T220</f>
        <v>#N/A</v>
      </c>
      <c r="BK220" s="70" t="e">
        <f aca="false">$BK$7*$J$2*$J$5*$S220</f>
        <v>#N/A</v>
      </c>
      <c r="BL220" s="70" t="e">
        <f aca="false">$BK$7*$J$3*$J$5*$T220</f>
        <v>#N/A</v>
      </c>
      <c r="BM220" s="70" t="e">
        <f aca="false">$BM$7*$J$2*$J$5*$S220</f>
        <v>#N/A</v>
      </c>
      <c r="BN220" s="70" t="e">
        <f aca="false">$BM$7*$J$3*$J$5*$T220</f>
        <v>#N/A</v>
      </c>
      <c r="BO220" s="70" t="e">
        <f aca="false">$BO$7*$J$2*$J$5*$S220</f>
        <v>#N/A</v>
      </c>
      <c r="BP220" s="70" t="e">
        <f aca="false">$BO$7*$J$3*$J$5*$T220</f>
        <v>#N/A</v>
      </c>
      <c r="BQ220" s="70" t="e">
        <f aca="false">$BQ$7*$J$2*$J$5*$S220</f>
        <v>#N/A</v>
      </c>
      <c r="BR220" s="70" t="e">
        <f aca="false">$BQ$7*$J$3*$J$5*$T220</f>
        <v>#N/A</v>
      </c>
      <c r="BS220" s="70" t="e">
        <f aca="false">$BS$7*$J$2*$J$5*$S220</f>
        <v>#N/A</v>
      </c>
      <c r="BT220" s="70" t="e">
        <f aca="false">$BS$7*$J$3*$J$5*$T220</f>
        <v>#N/A</v>
      </c>
      <c r="BU220" s="70" t="e">
        <f aca="false">$BU$7*$J$2*$J$5*$S220</f>
        <v>#N/A</v>
      </c>
      <c r="BV220" s="70" t="e">
        <f aca="false">$BU$7*$J$3*$J$5*$T220</f>
        <v>#N/A</v>
      </c>
      <c r="BW220" s="382" t="e">
        <f aca="false">SUM(AY220:BF220,BI220:BL220)</f>
        <v>#N/A</v>
      </c>
      <c r="BX220" s="383" t="e">
        <f aca="false">SUM(AY220:BF220,BI220:BL220,BS220:BV220)</f>
        <v>#N/A</v>
      </c>
      <c r="BY220" s="25" t="e">
        <f aca="false">SUM(AY220:BV220)</f>
        <v>#N/A</v>
      </c>
      <c r="BZ220" s="70" t="e">
        <f aca="false">$BZ$7*$J$2*$J$5*$N220</f>
        <v>#N/A</v>
      </c>
      <c r="CA220" s="70" t="e">
        <f aca="false">$BZ$7*$J$3*$J$5*$O220</f>
        <v>#N/A</v>
      </c>
      <c r="CB220" s="70" t="e">
        <f aca="false">$CB$7*$J$2*$J$5*$N220</f>
        <v>#N/A</v>
      </c>
      <c r="CC220" s="70" t="e">
        <f aca="false">$CB$7*$J$3*$J$5*$O220</f>
        <v>#N/A</v>
      </c>
      <c r="CD220" s="70" t="e">
        <f aca="false">$CD$7*$J$2*$J$5*$N220</f>
        <v>#N/A</v>
      </c>
      <c r="CE220" s="70" t="e">
        <f aca="false">$CD$7*$J$3*$J$5*$O220</f>
        <v>#N/A</v>
      </c>
      <c r="CF220" s="131" t="e">
        <f aca="false">SUM(BZ220:CA220)</f>
        <v>#N/A</v>
      </c>
      <c r="CG220" s="383" t="e">
        <f aca="false">SUM(BZ220:CC220)</f>
        <v>#N/A</v>
      </c>
      <c r="CH220" s="131" t="e">
        <f aca="false">SUM(BZ220:CE220)</f>
        <v>#N/A</v>
      </c>
      <c r="CI220" s="70" t="e">
        <f aca="false">$CI$7*$J$2*$J$5*$AB220</f>
        <v>#N/A</v>
      </c>
      <c r="CJ220" s="70" t="e">
        <f aca="false">$CI$7*$J$3*$J$5*$AC220</f>
        <v>#N/A</v>
      </c>
      <c r="CK220" s="70" t="e">
        <f aca="false">$CK$7*$J$2*$J$5*$AB220</f>
        <v>#N/A</v>
      </c>
      <c r="CL220" s="70" t="e">
        <f aca="false">$CK$7*$J$3*$J$5*$AC220</f>
        <v>#N/A</v>
      </c>
      <c r="CM220" s="70" t="e">
        <f aca="false">$CM$7*$J$2*$J$5*$AB220</f>
        <v>#N/A</v>
      </c>
      <c r="CN220" s="70" t="e">
        <f aca="false">$CM$7*$J$3*$J$5*$AC220</f>
        <v>#N/A</v>
      </c>
      <c r="CO220" s="70" t="e">
        <f aca="false">$CO$7*$J$2*$J$5*$AB220</f>
        <v>#N/A</v>
      </c>
      <c r="CP220" s="70" t="e">
        <f aca="false">$CO$7*$J$3*$J$5*$AC220</f>
        <v>#N/A</v>
      </c>
      <c r="CQ220" s="70" t="e">
        <f aca="false">$CQ$7*$J$2*$J$5*$AB220</f>
        <v>#N/A</v>
      </c>
      <c r="CR220" s="70" t="e">
        <f aca="false">$CQ$7*$J$3*$J$5*$AC220</f>
        <v>#N/A</v>
      </c>
      <c r="CS220" s="70" t="e">
        <f aca="false">$CS$7*$J$2*$J$5*$AB220</f>
        <v>#N/A</v>
      </c>
      <c r="CT220" s="70" t="e">
        <f aca="false">$CS$7*$J$3*$J$5*$AC220</f>
        <v>#N/A</v>
      </c>
      <c r="CU220" s="70" t="e">
        <f aca="false">$CU$7*$J$2*$J$5*$AB220</f>
        <v>#N/A</v>
      </c>
      <c r="CV220" s="70" t="e">
        <f aca="false">$CU$7*$J$3*$J$5*$AC220</f>
        <v>#N/A</v>
      </c>
      <c r="CW220" s="70" t="e">
        <f aca="false">$CW$7*$J$2*$J$5*$AB220</f>
        <v>#N/A</v>
      </c>
      <c r="CX220" s="70" t="e">
        <f aca="false">$CW$7*$J$3*$J$5*$AC220</f>
        <v>#N/A</v>
      </c>
      <c r="CY220" s="70" t="e">
        <f aca="false">$CY$7*$J$2*$J$5*$AB220</f>
        <v>#N/A</v>
      </c>
      <c r="CZ220" s="70" t="e">
        <f aca="false">$CY$7*$J$3*$J$5*$AC220</f>
        <v>#N/A</v>
      </c>
      <c r="DA220" s="70" t="e">
        <f aca="false">$DA$7*$J$2*$J$5*$AB220</f>
        <v>#N/A</v>
      </c>
      <c r="DB220" s="70" t="e">
        <f aca="false">$DA$7*$J$3*$J$5*$AC220</f>
        <v>#N/A</v>
      </c>
      <c r="DC220" s="70"/>
      <c r="DD220" s="70"/>
      <c r="DE220" s="70" t="e">
        <f aca="false">$DF$7*$J$2*$J$5*$AB220</f>
        <v>#N/A</v>
      </c>
      <c r="DF220" s="70" t="e">
        <f aca="false">$DF$7*$J$3*$J$5*$AC220</f>
        <v>#N/A</v>
      </c>
      <c r="DG220" s="70" t="e">
        <f aca="false">$DG$7*$J$2*$J$5*$AB220</f>
        <v>#N/A</v>
      </c>
      <c r="DH220" s="70" t="e">
        <f aca="false">$DG$7*$J$3*$J$5*$AC220</f>
        <v>#N/A</v>
      </c>
      <c r="DI220" s="70" t="e">
        <f aca="false">$DI$7*$J$2*$J$5*$AB220</f>
        <v>#N/A</v>
      </c>
      <c r="DJ220" s="70" t="e">
        <f aca="false">$DI$7*$J$3*$J$5*$AC220</f>
        <v>#N/A</v>
      </c>
      <c r="DK220" s="70" t="e">
        <f aca="false">$DK$7*$J$2*$J$5*$AB220</f>
        <v>#N/A</v>
      </c>
      <c r="DL220" s="70" t="e">
        <f aca="false">$DK$7*$J$3*$J$5*$AC220</f>
        <v>#N/A</v>
      </c>
      <c r="DM220" s="70" t="e">
        <f aca="false">$DM$7*$J$2*$J$5*$AB220</f>
        <v>#N/A</v>
      </c>
      <c r="DN220" s="70" t="e">
        <f aca="false">$DM$7*$J$3*$J$5*$AC220</f>
        <v>#N/A</v>
      </c>
      <c r="DO220" s="70" t="e">
        <f aca="false">$DO$7*$J$2*$J$5*$AB220</f>
        <v>#N/A</v>
      </c>
      <c r="DP220" s="70" t="e">
        <f aca="false">$DO$7*$J$3*$J$5*$AC220</f>
        <v>#N/A</v>
      </c>
      <c r="DQ220" s="70" t="e">
        <f aca="false">$DQ$7*$J$2*$J$5*$AB220</f>
        <v>#N/A</v>
      </c>
      <c r="DR220" s="70" t="e">
        <f aca="false">$DQ$7*$J$3*$J$5*$AC220</f>
        <v>#N/A</v>
      </c>
      <c r="DS220" s="131" t="e">
        <f aca="false">SUM(CI220:CR220,CW220:CX220,DG220:DH220)</f>
        <v>#N/A</v>
      </c>
      <c r="DT220" s="25" t="e">
        <f aca="false">SUM(CI220:CZ220,DC220:DL220)</f>
        <v>#N/A</v>
      </c>
      <c r="DU220" s="131" t="e">
        <f aca="false">SUM(CI220:DR220)</f>
        <v>#N/A</v>
      </c>
      <c r="DZ220" s="70" t="e">
        <f aca="false">$DZ$7*$J$2*$J$5*$AB220</f>
        <v>#N/A</v>
      </c>
      <c r="EA220" s="70" t="e">
        <f aca="false">$DZ$7*$J$3*$J$5*$AC220</f>
        <v>#N/A</v>
      </c>
      <c r="EB220" s="70" t="e">
        <f aca="false">$EB$7*$J$2*$J$5*$AB220</f>
        <v>#N/A</v>
      </c>
      <c r="EC220" s="70" t="e">
        <f aca="false">$EB$7*$J$3*$J$5*$AC220</f>
        <v>#N/A</v>
      </c>
      <c r="ED220" s="70" t="e">
        <f aca="false">$ED$7*$J$2*$J$5*$AB220</f>
        <v>#N/A</v>
      </c>
      <c r="EE220" s="70" t="e">
        <f aca="false">$ED$7*$J$3*$J$5*$AC220</f>
        <v>#N/A</v>
      </c>
      <c r="EF220" s="70" t="e">
        <f aca="false">$EF$7*$J$2*$J$5*$AB220</f>
        <v>#N/A</v>
      </c>
      <c r="EG220" s="70" t="e">
        <f aca="false">$EF$7*$J$3*$J$5*$AC220</f>
        <v>#N/A</v>
      </c>
      <c r="EH220" s="70" t="e">
        <f aca="false">$EH$7*$J$2*$J$5*$AB220</f>
        <v>#N/A</v>
      </c>
      <c r="EI220" s="70" t="e">
        <f aca="false">$EH$7*$J$3*$J$5*$AC220</f>
        <v>#N/A</v>
      </c>
      <c r="EJ220" s="70" t="e">
        <f aca="false">$EJ$7*$J$2*$J$5*$AB220</f>
        <v>#N/A</v>
      </c>
      <c r="EK220" s="70" t="e">
        <f aca="false">$EJ$7*$J$3*$J$5*$AC220</f>
        <v>#N/A</v>
      </c>
      <c r="EL220" s="70" t="e">
        <f aca="false">$EL$7*$J$2*$J$5*$AB220</f>
        <v>#N/A</v>
      </c>
      <c r="EM220" s="70" t="e">
        <f aca="false">$EL$7*$J$3*$J$5*$AC220</f>
        <v>#N/A</v>
      </c>
      <c r="EN220" s="131" t="e">
        <f aca="false">SUM(EB220:EC220)</f>
        <v>#N/A</v>
      </c>
      <c r="EO220" s="25" t="e">
        <f aca="false">SUM(EB220:EE220,EJ220:EM220)</f>
        <v>#N/A</v>
      </c>
      <c r="EP220" s="25" t="e">
        <f aca="false">SUM(DZ220:EM220)</f>
        <v>#N/A</v>
      </c>
    </row>
    <row r="221" customFormat="false" ht="11.25" hidden="false" customHeight="false" outlineLevel="0" collapsed="false">
      <c r="A221" s="51" t="e">
        <f aca="false">VLOOKUP($D221,Curves!$A$2:$I$1700,9)</f>
        <v>#N/A</v>
      </c>
      <c r="B221" s="83" t="e">
        <f aca="false">(1+($A221/2))^(-2*($D221-$A$1)/365.25)</f>
        <v>#N/A</v>
      </c>
      <c r="C221" s="83" t="n">
        <f aca="false">D222-D221</f>
        <v>31</v>
      </c>
      <c r="D221" s="374" t="n">
        <v>43374</v>
      </c>
      <c r="E221" s="375" t="e">
        <f aca="false">VLOOKUP($D221,Curves!$A$2:$H$1700,2)*$B221</f>
        <v>#N/A</v>
      </c>
      <c r="F221" s="51" t="e">
        <f aca="false">VLOOKUP($D221,Curves!$A$2:$H$1700,3)*$B221</f>
        <v>#N/A</v>
      </c>
      <c r="G221" s="51" t="e">
        <f aca="false">VLOOKUP($D221,Curves!$A$2:$H$1700,7)*$B221</f>
        <v>#N/A</v>
      </c>
      <c r="H221" s="51" t="e">
        <f aca="false">VLOOKUP($D221,Curves!$A$2:$H$1700,5)*$B221</f>
        <v>#N/A</v>
      </c>
      <c r="I221" s="51" t="e">
        <f aca="false">VLOOKUP($D221,Curves!$A$2:$H$1700,4)*$B221</f>
        <v>#N/A</v>
      </c>
      <c r="J221" s="376" t="e">
        <f aca="false">VLOOKUP($D221,Curves!$A$2:$H$1700,8)*$B221</f>
        <v>#N/A</v>
      </c>
      <c r="K221" s="51" t="e">
        <f aca="false">($E221+$I221)*$J$5+$J$4</f>
        <v>#N/A</v>
      </c>
      <c r="L221" s="377" t="e">
        <f aca="false">VLOOKUP($D221,Curves!$N$2:$T$2600,2)*$B221</f>
        <v>#N/A</v>
      </c>
      <c r="M221" s="241" t="e">
        <f aca="false">VLOOKUP($D221,Curves!$N$2:$T$2600,3)*$B221</f>
        <v>#N/A</v>
      </c>
      <c r="N221" s="378" t="e">
        <f aca="false">IF($K221&lt;$L221,1,0)</f>
        <v>#N/A</v>
      </c>
      <c r="O221" s="379" t="e">
        <f aca="false">IF($K221&lt;$M221,1,0)</f>
        <v>#N/A</v>
      </c>
      <c r="P221" s="375" t="e">
        <f aca="false">($E221+J221)*$J$5+$J$4</f>
        <v>#N/A</v>
      </c>
      <c r="Q221" s="377" t="e">
        <f aca="false">VLOOKUP($D221,Curves!$N$2:$T$2600,4)*$B221</f>
        <v>#N/A</v>
      </c>
      <c r="R221" s="241" t="e">
        <f aca="false">VLOOKUP($D221,Curves!$N$2:$T$2600,5)*$B221</f>
        <v>#N/A</v>
      </c>
      <c r="S221" s="378" t="e">
        <f aca="false">IF($P221&lt;$Q221,1,0)</f>
        <v>#N/A</v>
      </c>
      <c r="T221" s="379" t="e">
        <f aca="false">IF($P221&lt;$R221,1,0)</f>
        <v>#N/A</v>
      </c>
      <c r="U221" s="380" t="e">
        <f aca="false">($E221+G221)*$J$5+$J$4</f>
        <v>#N/A</v>
      </c>
      <c r="V221" s="380" t="e">
        <f aca="false">($E221+H221)*$J$5+$J$4</f>
        <v>#N/A</v>
      </c>
      <c r="W221" s="380" t="e">
        <f aca="false">($E221+I221)*$J$5+$J$4</f>
        <v>#N/A</v>
      </c>
      <c r="X221" s="269" t="e">
        <f aca="false">VLOOKUP($D221,[5]CurveFetch!$D$8:$S$13000,16,0)*$B221</f>
        <v>#N/A</v>
      </c>
      <c r="Y221" s="241" t="e">
        <f aca="false">VLOOKUP($D221,Curves!$N$2:$T$2600,7)*$B221</f>
        <v>#N/A</v>
      </c>
      <c r="Z221" s="381" t="e">
        <f aca="false">IF($U221&lt;$X221,1,0)</f>
        <v>#N/A</v>
      </c>
      <c r="AA221" s="378" t="e">
        <f aca="false">IF($U221&lt;$Y221,1,0)</f>
        <v>#N/A</v>
      </c>
      <c r="AB221" s="378" t="e">
        <f aca="false">IF($V221&lt;$X221,1,0)</f>
        <v>#N/A</v>
      </c>
      <c r="AC221" s="378" t="e">
        <f aca="false">IF($V221&lt;$X221,1,0)</f>
        <v>#N/A</v>
      </c>
      <c r="AD221" s="378" t="e">
        <f aca="false">IF($W221&lt;$X221,1,0)</f>
        <v>#N/A</v>
      </c>
      <c r="AE221" s="379" t="e">
        <f aca="false">IF($W221&lt;$Y221,1,0)</f>
        <v>#N/A</v>
      </c>
      <c r="AF221" s="70" t="e">
        <f aca="false">$AF$7*$J$2*$J$5*$N221</f>
        <v>#N/A</v>
      </c>
      <c r="AG221" s="70" t="e">
        <f aca="false">$AF$7*$J$2*$J$5*$O221</f>
        <v>#N/A</v>
      </c>
      <c r="AH221" s="70" t="e">
        <f aca="false">$AH$7*$J$2*$J$5*$N221</f>
        <v>#N/A</v>
      </c>
      <c r="AI221" s="70" t="e">
        <f aca="false">$AH$7*$J$2*$J$5*$O221</f>
        <v>#N/A</v>
      </c>
      <c r="AJ221" s="70" t="e">
        <f aca="false">$AJ$7*$J$2*$J$5*$N221</f>
        <v>#N/A</v>
      </c>
      <c r="AK221" s="70" t="e">
        <f aca="false">$AJ$7*$J$2*$J$5*$O221</f>
        <v>#N/A</v>
      </c>
      <c r="AL221" s="70" t="e">
        <f aca="false">$AL$7*$J$2*$J$5*$N221</f>
        <v>#N/A</v>
      </c>
      <c r="AM221" s="70" t="e">
        <f aca="false">$AL$7*$J$3*$J$5*$O221</f>
        <v>#N/A</v>
      </c>
      <c r="AN221" s="70" t="e">
        <f aca="false">$AN$7*$J$2*$J$5*$N221</f>
        <v>#N/A</v>
      </c>
      <c r="AO221" s="70" t="e">
        <f aca="false">$AN$7*$J$3*$J$5*$O221</f>
        <v>#N/A</v>
      </c>
      <c r="AP221" s="70" t="e">
        <f aca="false">$AP$7*$J$2*$J$5*$N221</f>
        <v>#N/A</v>
      </c>
      <c r="AQ221" s="70" t="e">
        <f aca="false">$AN$7*$J$3*$J$5*$O221</f>
        <v>#N/A</v>
      </c>
      <c r="AR221" s="70" t="e">
        <f aca="false">$AR$7*$J$2*$J$5*$N221</f>
        <v>#N/A</v>
      </c>
      <c r="AS221" s="70" t="e">
        <f aca="false">$AR$7*$J$3*$J$5*$O221</f>
        <v>#N/A</v>
      </c>
      <c r="AT221" s="70" t="e">
        <f aca="false">$AT$7*$J$2*$J$5*$N221</f>
        <v>#N/A</v>
      </c>
      <c r="AU221" s="70" t="e">
        <f aca="false">$AT$7*$J$3*$J$5*$O221</f>
        <v>#N/A</v>
      </c>
      <c r="AV221" s="131" t="e">
        <f aca="false">SUM(AF221:AG221,AL221:AM221,AP221:AQ221)</f>
        <v>#N/A</v>
      </c>
      <c r="AW221" s="158" t="e">
        <f aca="false">SUM(AF221:AM221,AP221:AU221)</f>
        <v>#N/A</v>
      </c>
      <c r="AX221" s="131" t="e">
        <f aca="false">SUM(AF221:AU221)</f>
        <v>#N/A</v>
      </c>
      <c r="AY221" s="70" t="e">
        <f aca="false">$AY$7*$J$2*$J$5*$S221</f>
        <v>#N/A</v>
      </c>
      <c r="AZ221" s="70" t="e">
        <f aca="false">$AY$7*$J$3*$J$5*$T221</f>
        <v>#N/A</v>
      </c>
      <c r="BA221" s="70" t="e">
        <f aca="false">$BA$7*$J$2*$J$5*$S221</f>
        <v>#N/A</v>
      </c>
      <c r="BB221" s="70" t="e">
        <f aca="false">$BA$7*$J$3*$J$5*$T221</f>
        <v>#N/A</v>
      </c>
      <c r="BC221" s="70" t="e">
        <f aca="false">$BC$7*$J$2*$J$5*$S221</f>
        <v>#N/A</v>
      </c>
      <c r="BD221" s="70" t="e">
        <f aca="false">$BC$7*$J$3*$J$5*$T221</f>
        <v>#N/A</v>
      </c>
      <c r="BE221" s="70" t="e">
        <f aca="false">$BE$7*$J$2*$J$5*$S221</f>
        <v>#N/A</v>
      </c>
      <c r="BF221" s="70" t="e">
        <f aca="false">$BE$7*$J$3*$J$5*$T221</f>
        <v>#N/A</v>
      </c>
      <c r="BG221" s="70" t="e">
        <f aca="false">$BG$7*$J$2*$J$5*$S221</f>
        <v>#N/A</v>
      </c>
      <c r="BH221" s="70" t="e">
        <f aca="false">$BG$7*$J$3*$J$5*$T221</f>
        <v>#N/A</v>
      </c>
      <c r="BI221" s="70" t="e">
        <f aca="false">$BI$7*$J$2*$J$5*$S221</f>
        <v>#N/A</v>
      </c>
      <c r="BJ221" s="70" t="e">
        <f aca="false">$BI$7*$J$3*$J$5*$T221</f>
        <v>#N/A</v>
      </c>
      <c r="BK221" s="70" t="e">
        <f aca="false">$BK$7*$J$2*$J$5*$S221</f>
        <v>#N/A</v>
      </c>
      <c r="BL221" s="70" t="e">
        <f aca="false">$BK$7*$J$3*$J$5*$T221</f>
        <v>#N/A</v>
      </c>
      <c r="BM221" s="70" t="e">
        <f aca="false">$BM$7*$J$2*$J$5*$S221</f>
        <v>#N/A</v>
      </c>
      <c r="BN221" s="70" t="e">
        <f aca="false">$BM$7*$J$3*$J$5*$T221</f>
        <v>#N/A</v>
      </c>
      <c r="BO221" s="70" t="e">
        <f aca="false">$BO$7*$J$2*$J$5*$S221</f>
        <v>#N/A</v>
      </c>
      <c r="BP221" s="70" t="e">
        <f aca="false">$BO$7*$J$3*$J$5*$T221</f>
        <v>#N/A</v>
      </c>
      <c r="BQ221" s="70" t="e">
        <f aca="false">$BQ$7*$J$2*$J$5*$S221</f>
        <v>#N/A</v>
      </c>
      <c r="BR221" s="70" t="e">
        <f aca="false">$BQ$7*$J$3*$J$5*$T221</f>
        <v>#N/A</v>
      </c>
      <c r="BS221" s="70" t="e">
        <f aca="false">$BS$7*$J$2*$J$5*$S221</f>
        <v>#N/A</v>
      </c>
      <c r="BT221" s="70" t="e">
        <f aca="false">$BS$7*$J$3*$J$5*$T221</f>
        <v>#N/A</v>
      </c>
      <c r="BU221" s="70" t="e">
        <f aca="false">$BU$7*$J$2*$J$5*$S221</f>
        <v>#N/A</v>
      </c>
      <c r="BV221" s="70" t="e">
        <f aca="false">$BU$7*$J$3*$J$5*$T221</f>
        <v>#N/A</v>
      </c>
      <c r="BW221" s="382" t="e">
        <f aca="false">SUM(AY221:BF221,BI221:BL221)</f>
        <v>#N/A</v>
      </c>
      <c r="BX221" s="383" t="e">
        <f aca="false">SUM(AY221:BF221,BI221:BL221,BS221:BV221)</f>
        <v>#N/A</v>
      </c>
      <c r="BY221" s="25" t="e">
        <f aca="false">SUM(AY221:BV221)</f>
        <v>#N/A</v>
      </c>
      <c r="BZ221" s="70" t="e">
        <f aca="false">$BZ$7*$J$2*$J$5*$N221</f>
        <v>#N/A</v>
      </c>
      <c r="CA221" s="70" t="e">
        <f aca="false">$BZ$7*$J$3*$J$5*$O221</f>
        <v>#N/A</v>
      </c>
      <c r="CB221" s="70" t="e">
        <f aca="false">$CB$7*$J$2*$J$5*$N221</f>
        <v>#N/A</v>
      </c>
      <c r="CC221" s="70" t="e">
        <f aca="false">$CB$7*$J$3*$J$5*$O221</f>
        <v>#N/A</v>
      </c>
      <c r="CD221" s="70" t="e">
        <f aca="false">$CD$7*$J$2*$J$5*$N221</f>
        <v>#N/A</v>
      </c>
      <c r="CE221" s="70" t="e">
        <f aca="false">$CD$7*$J$3*$J$5*$O221</f>
        <v>#N/A</v>
      </c>
      <c r="CF221" s="131" t="e">
        <f aca="false">SUM(BZ221:CA221)</f>
        <v>#N/A</v>
      </c>
      <c r="CG221" s="383" t="e">
        <f aca="false">SUM(BZ221:CC221)</f>
        <v>#N/A</v>
      </c>
      <c r="CH221" s="131" t="e">
        <f aca="false">SUM(BZ221:CE221)</f>
        <v>#N/A</v>
      </c>
      <c r="CI221" s="70" t="e">
        <f aca="false">$CI$7*$J$2*$J$5*$AB221</f>
        <v>#N/A</v>
      </c>
      <c r="CJ221" s="70" t="e">
        <f aca="false">$CI$7*$J$3*$J$5*$AC221</f>
        <v>#N/A</v>
      </c>
      <c r="CK221" s="70" t="e">
        <f aca="false">$CK$7*$J$2*$J$5*$AB221</f>
        <v>#N/A</v>
      </c>
      <c r="CL221" s="70" t="e">
        <f aca="false">$CK$7*$J$3*$J$5*$AC221</f>
        <v>#N/A</v>
      </c>
      <c r="CM221" s="70" t="e">
        <f aca="false">$CM$7*$J$2*$J$5*$AB221</f>
        <v>#N/A</v>
      </c>
      <c r="CN221" s="70" t="e">
        <f aca="false">$CM$7*$J$3*$J$5*$AC221</f>
        <v>#N/A</v>
      </c>
      <c r="CO221" s="70" t="e">
        <f aca="false">$CO$7*$J$2*$J$5*$AB221</f>
        <v>#N/A</v>
      </c>
      <c r="CP221" s="70" t="e">
        <f aca="false">$CO$7*$J$3*$J$5*$AC221</f>
        <v>#N/A</v>
      </c>
      <c r="CQ221" s="70" t="e">
        <f aca="false">$CQ$7*$J$2*$J$5*$AB221</f>
        <v>#N/A</v>
      </c>
      <c r="CR221" s="70" t="e">
        <f aca="false">$CQ$7*$J$3*$J$5*$AC221</f>
        <v>#N/A</v>
      </c>
      <c r="CS221" s="70" t="e">
        <f aca="false">$CS$7*$J$2*$J$5*$AB221</f>
        <v>#N/A</v>
      </c>
      <c r="CT221" s="70" t="e">
        <f aca="false">$CS$7*$J$3*$J$5*$AC221</f>
        <v>#N/A</v>
      </c>
      <c r="CU221" s="70" t="e">
        <f aca="false">$CU$7*$J$2*$J$5*$AB221</f>
        <v>#N/A</v>
      </c>
      <c r="CV221" s="70" t="e">
        <f aca="false">$CU$7*$J$3*$J$5*$AC221</f>
        <v>#N/A</v>
      </c>
      <c r="CW221" s="70" t="e">
        <f aca="false">$CW$7*$J$2*$J$5*$AB221</f>
        <v>#N/A</v>
      </c>
      <c r="CX221" s="70" t="e">
        <f aca="false">$CW$7*$J$3*$J$5*$AC221</f>
        <v>#N/A</v>
      </c>
      <c r="CY221" s="70" t="e">
        <f aca="false">$CY$7*$J$2*$J$5*$AB221</f>
        <v>#N/A</v>
      </c>
      <c r="CZ221" s="70" t="e">
        <f aca="false">$CY$7*$J$3*$J$5*$AC221</f>
        <v>#N/A</v>
      </c>
      <c r="DA221" s="70" t="e">
        <f aca="false">$DA$7*$J$2*$J$5*$AB221</f>
        <v>#N/A</v>
      </c>
      <c r="DB221" s="70" t="e">
        <f aca="false">$DA$7*$J$3*$J$5*$AC221</f>
        <v>#N/A</v>
      </c>
      <c r="DC221" s="70"/>
      <c r="DD221" s="70"/>
      <c r="DE221" s="70" t="e">
        <f aca="false">$DF$7*$J$2*$J$5*$AB221</f>
        <v>#N/A</v>
      </c>
      <c r="DF221" s="70" t="e">
        <f aca="false">$DF$7*$J$3*$J$5*$AC221</f>
        <v>#N/A</v>
      </c>
      <c r="DG221" s="70" t="e">
        <f aca="false">$DG$7*$J$2*$J$5*$AB221</f>
        <v>#N/A</v>
      </c>
      <c r="DH221" s="70" t="e">
        <f aca="false">$DG$7*$J$3*$J$5*$AC221</f>
        <v>#N/A</v>
      </c>
      <c r="DI221" s="70" t="e">
        <f aca="false">$DI$7*$J$2*$J$5*$AB221</f>
        <v>#N/A</v>
      </c>
      <c r="DJ221" s="70" t="e">
        <f aca="false">$DI$7*$J$3*$J$5*$AC221</f>
        <v>#N/A</v>
      </c>
      <c r="DK221" s="70" t="e">
        <f aca="false">$DK$7*$J$2*$J$5*$AB221</f>
        <v>#N/A</v>
      </c>
      <c r="DL221" s="70" t="e">
        <f aca="false">$DK$7*$J$3*$J$5*$AC221</f>
        <v>#N/A</v>
      </c>
      <c r="DM221" s="70" t="e">
        <f aca="false">$DM$7*$J$2*$J$5*$AB221</f>
        <v>#N/A</v>
      </c>
      <c r="DN221" s="70" t="e">
        <f aca="false">$DM$7*$J$3*$J$5*$AC221</f>
        <v>#N/A</v>
      </c>
      <c r="DO221" s="70" t="e">
        <f aca="false">$DO$7*$J$2*$J$5*$AB221</f>
        <v>#N/A</v>
      </c>
      <c r="DP221" s="70" t="e">
        <f aca="false">$DO$7*$J$3*$J$5*$AC221</f>
        <v>#N/A</v>
      </c>
      <c r="DQ221" s="70" t="e">
        <f aca="false">$DQ$7*$J$2*$J$5*$AB221</f>
        <v>#N/A</v>
      </c>
      <c r="DR221" s="70" t="e">
        <f aca="false">$DQ$7*$J$3*$J$5*$AC221</f>
        <v>#N/A</v>
      </c>
      <c r="DS221" s="131" t="e">
        <f aca="false">SUM(CI221:CR221,CW221:CX221,DG221:DH221)</f>
        <v>#N/A</v>
      </c>
      <c r="DT221" s="25" t="e">
        <f aca="false">SUM(CI221:CZ221,DC221:DL221)</f>
        <v>#N/A</v>
      </c>
      <c r="DU221" s="131" t="e">
        <f aca="false">SUM(CI221:DR221)</f>
        <v>#N/A</v>
      </c>
      <c r="DZ221" s="70" t="e">
        <f aca="false">$DZ$7*$J$2*$J$5*$AB221</f>
        <v>#N/A</v>
      </c>
      <c r="EA221" s="70" t="e">
        <f aca="false">$DZ$7*$J$3*$J$5*$AC221</f>
        <v>#N/A</v>
      </c>
      <c r="EB221" s="70" t="e">
        <f aca="false">$EB$7*$J$2*$J$5*$AB221</f>
        <v>#N/A</v>
      </c>
      <c r="EC221" s="70" t="e">
        <f aca="false">$EB$7*$J$3*$J$5*$AC221</f>
        <v>#N/A</v>
      </c>
      <c r="ED221" s="70" t="e">
        <f aca="false">$ED$7*$J$2*$J$5*$AB221</f>
        <v>#N/A</v>
      </c>
      <c r="EE221" s="70" t="e">
        <f aca="false">$ED$7*$J$3*$J$5*$AC221</f>
        <v>#N/A</v>
      </c>
      <c r="EF221" s="70" t="e">
        <f aca="false">$EF$7*$J$2*$J$5*$AB221</f>
        <v>#N/A</v>
      </c>
      <c r="EG221" s="70" t="e">
        <f aca="false">$EF$7*$J$3*$J$5*$AC221</f>
        <v>#N/A</v>
      </c>
      <c r="EH221" s="70" t="e">
        <f aca="false">$EH$7*$J$2*$J$5*$AB221</f>
        <v>#N/A</v>
      </c>
      <c r="EI221" s="70" t="e">
        <f aca="false">$EH$7*$J$3*$J$5*$AC221</f>
        <v>#N/A</v>
      </c>
      <c r="EJ221" s="70" t="e">
        <f aca="false">$EJ$7*$J$2*$J$5*$AB221</f>
        <v>#N/A</v>
      </c>
      <c r="EK221" s="70" t="e">
        <f aca="false">$EJ$7*$J$3*$J$5*$AC221</f>
        <v>#N/A</v>
      </c>
      <c r="EL221" s="70" t="e">
        <f aca="false">$EL$7*$J$2*$J$5*$AB221</f>
        <v>#N/A</v>
      </c>
      <c r="EM221" s="70" t="e">
        <f aca="false">$EL$7*$J$3*$J$5*$AC221</f>
        <v>#N/A</v>
      </c>
      <c r="EN221" s="131" t="e">
        <f aca="false">SUM(EB221:EC221)</f>
        <v>#N/A</v>
      </c>
      <c r="EO221" s="25" t="e">
        <f aca="false">SUM(EB221:EE221,EJ221:EM221)</f>
        <v>#N/A</v>
      </c>
      <c r="EP221" s="25" t="e">
        <f aca="false">SUM(DZ221:EM221)</f>
        <v>#N/A</v>
      </c>
    </row>
    <row r="222" customFormat="false" ht="11.25" hidden="false" customHeight="false" outlineLevel="0" collapsed="false">
      <c r="A222" s="51" t="e">
        <f aca="false">VLOOKUP($D222,Curves!$A$2:$I$1700,9)</f>
        <v>#N/A</v>
      </c>
      <c r="B222" s="83" t="e">
        <f aca="false">(1+($A222/2))^(-2*($D222-$A$1)/365.25)</f>
        <v>#N/A</v>
      </c>
      <c r="C222" s="83" t="n">
        <f aca="false">D223-D222</f>
        <v>30</v>
      </c>
      <c r="D222" s="374" t="n">
        <v>43405</v>
      </c>
      <c r="E222" s="375" t="e">
        <f aca="false">VLOOKUP($D222,Curves!$A$2:$H$1700,2)*$B222</f>
        <v>#N/A</v>
      </c>
      <c r="F222" s="51" t="e">
        <f aca="false">VLOOKUP($D222,Curves!$A$2:$H$1700,3)*$B222</f>
        <v>#N/A</v>
      </c>
      <c r="G222" s="51" t="e">
        <f aca="false">VLOOKUP($D222,Curves!$A$2:$H$1700,7)*$B222</f>
        <v>#N/A</v>
      </c>
      <c r="H222" s="51" t="e">
        <f aca="false">VLOOKUP($D222,Curves!$A$2:$H$1700,5)*$B222</f>
        <v>#N/A</v>
      </c>
      <c r="I222" s="51" t="e">
        <f aca="false">VLOOKUP($D222,Curves!$A$2:$H$1700,4)*$B222</f>
        <v>#N/A</v>
      </c>
      <c r="J222" s="376" t="e">
        <f aca="false">VLOOKUP($D222,Curves!$A$2:$H$1700,8)*$B222</f>
        <v>#N/A</v>
      </c>
      <c r="K222" s="51" t="e">
        <f aca="false">($E222+$I222)*$J$5+$J$4</f>
        <v>#N/A</v>
      </c>
      <c r="L222" s="377" t="e">
        <f aca="false">VLOOKUP($D222,Curves!$N$2:$T$2600,2)*$B222</f>
        <v>#N/A</v>
      </c>
      <c r="M222" s="241" t="e">
        <f aca="false">VLOOKUP($D222,Curves!$N$2:$T$2600,3)*$B222</f>
        <v>#N/A</v>
      </c>
      <c r="N222" s="378" t="e">
        <f aca="false">IF($K222&lt;$L222,1,0)</f>
        <v>#N/A</v>
      </c>
      <c r="O222" s="379" t="e">
        <f aca="false">IF($K222&lt;$M222,1,0)</f>
        <v>#N/A</v>
      </c>
      <c r="P222" s="375" t="e">
        <f aca="false">($E222+J222)*$J$5+$J$4</f>
        <v>#N/A</v>
      </c>
      <c r="Q222" s="377" t="e">
        <f aca="false">VLOOKUP($D222,Curves!$N$2:$T$2600,4)*$B222</f>
        <v>#N/A</v>
      </c>
      <c r="R222" s="241" t="e">
        <f aca="false">VLOOKUP($D222,Curves!$N$2:$T$2600,5)*$B222</f>
        <v>#N/A</v>
      </c>
      <c r="S222" s="378" t="e">
        <f aca="false">IF($P222&lt;$Q222,1,0)</f>
        <v>#N/A</v>
      </c>
      <c r="T222" s="379" t="e">
        <f aca="false">IF($P222&lt;$R222,1,0)</f>
        <v>#N/A</v>
      </c>
      <c r="U222" s="380" t="e">
        <f aca="false">($E222+G222)*$J$5+$J$4</f>
        <v>#N/A</v>
      </c>
      <c r="V222" s="380" t="e">
        <f aca="false">($E222+H222)*$J$5+$J$4</f>
        <v>#N/A</v>
      </c>
      <c r="W222" s="380" t="e">
        <f aca="false">($E222+I222)*$J$5+$J$4</f>
        <v>#N/A</v>
      </c>
      <c r="X222" s="269" t="e">
        <f aca="false">VLOOKUP($D222,[5]CurveFetch!$D$8:$S$13000,16,0)*$B222</f>
        <v>#N/A</v>
      </c>
      <c r="Y222" s="241" t="e">
        <f aca="false">VLOOKUP($D222,Curves!$N$2:$T$2600,7)*$B222</f>
        <v>#N/A</v>
      </c>
      <c r="Z222" s="381" t="e">
        <f aca="false">IF($U222&lt;$X222,1,0)</f>
        <v>#N/A</v>
      </c>
      <c r="AA222" s="378" t="e">
        <f aca="false">IF($U222&lt;$Y222,1,0)</f>
        <v>#N/A</v>
      </c>
      <c r="AB222" s="378" t="e">
        <f aca="false">IF($V222&lt;$X222,1,0)</f>
        <v>#N/A</v>
      </c>
      <c r="AC222" s="378" t="e">
        <f aca="false">IF($V222&lt;$X222,1,0)</f>
        <v>#N/A</v>
      </c>
      <c r="AD222" s="378" t="e">
        <f aca="false">IF($W222&lt;$X222,1,0)</f>
        <v>#N/A</v>
      </c>
      <c r="AE222" s="379" t="e">
        <f aca="false">IF($W222&lt;$Y222,1,0)</f>
        <v>#N/A</v>
      </c>
      <c r="AF222" s="70" t="e">
        <f aca="false">$AF$7*$J$2*$J$5*$N222</f>
        <v>#N/A</v>
      </c>
      <c r="AG222" s="70" t="e">
        <f aca="false">$AF$7*$J$2*$J$5*$O222</f>
        <v>#N/A</v>
      </c>
      <c r="AH222" s="70" t="e">
        <f aca="false">$AH$7*$J$2*$J$5*$N222</f>
        <v>#N/A</v>
      </c>
      <c r="AI222" s="70" t="e">
        <f aca="false">$AH$7*$J$2*$J$5*$O222</f>
        <v>#N/A</v>
      </c>
      <c r="AJ222" s="70" t="e">
        <f aca="false">$AJ$7*$J$2*$J$5*$N222</f>
        <v>#N/A</v>
      </c>
      <c r="AK222" s="70" t="e">
        <f aca="false">$AJ$7*$J$2*$J$5*$O222</f>
        <v>#N/A</v>
      </c>
      <c r="AL222" s="70" t="e">
        <f aca="false">$AL$7*$J$2*$J$5*$N222</f>
        <v>#N/A</v>
      </c>
      <c r="AM222" s="70" t="e">
        <f aca="false">$AL$7*$J$3*$J$5*$O222</f>
        <v>#N/A</v>
      </c>
      <c r="AN222" s="70" t="e">
        <f aca="false">$AN$7*$J$2*$J$5*$N222</f>
        <v>#N/A</v>
      </c>
      <c r="AO222" s="70" t="e">
        <f aca="false">$AN$7*$J$3*$J$5*$O222</f>
        <v>#N/A</v>
      </c>
      <c r="AP222" s="70" t="e">
        <f aca="false">$AP$7*$J$2*$J$5*$N222</f>
        <v>#N/A</v>
      </c>
      <c r="AQ222" s="70" t="e">
        <f aca="false">$AN$7*$J$3*$J$5*$O222</f>
        <v>#N/A</v>
      </c>
      <c r="AR222" s="70" t="e">
        <f aca="false">$AR$7*$J$2*$J$5*$N222</f>
        <v>#N/A</v>
      </c>
      <c r="AS222" s="70" t="e">
        <f aca="false">$AR$7*$J$3*$J$5*$O222</f>
        <v>#N/A</v>
      </c>
      <c r="AT222" s="70" t="e">
        <f aca="false">$AT$7*$J$2*$J$5*$N222</f>
        <v>#N/A</v>
      </c>
      <c r="AU222" s="70" t="e">
        <f aca="false">$AT$7*$J$3*$J$5*$O222</f>
        <v>#N/A</v>
      </c>
      <c r="AV222" s="131" t="e">
        <f aca="false">SUM(AF222:AG222,AL222:AM222,AP222:AQ222)</f>
        <v>#N/A</v>
      </c>
      <c r="AW222" s="158" t="e">
        <f aca="false">SUM(AF222:AM222,AP222:AU222)</f>
        <v>#N/A</v>
      </c>
      <c r="AX222" s="131" t="e">
        <f aca="false">SUM(AF222:AU222)</f>
        <v>#N/A</v>
      </c>
      <c r="AY222" s="70" t="e">
        <f aca="false">$AY$7*$J$2*$J$5*$S222</f>
        <v>#N/A</v>
      </c>
      <c r="AZ222" s="70" t="e">
        <f aca="false">$AY$7*$J$3*$J$5*$T222</f>
        <v>#N/A</v>
      </c>
      <c r="BA222" s="70" t="e">
        <f aca="false">$BA$7*$J$2*$J$5*$S222</f>
        <v>#N/A</v>
      </c>
      <c r="BB222" s="70" t="e">
        <f aca="false">$BA$7*$J$3*$J$5*$T222</f>
        <v>#N/A</v>
      </c>
      <c r="BC222" s="70" t="e">
        <f aca="false">$BC$7*$J$2*$J$5*$S222</f>
        <v>#N/A</v>
      </c>
      <c r="BD222" s="70" t="e">
        <f aca="false">$BC$7*$J$3*$J$5*$T222</f>
        <v>#N/A</v>
      </c>
      <c r="BE222" s="70" t="e">
        <f aca="false">$BE$7*$J$2*$J$5*$S222</f>
        <v>#N/A</v>
      </c>
      <c r="BF222" s="70" t="e">
        <f aca="false">$BE$7*$J$3*$J$5*$T222</f>
        <v>#N/A</v>
      </c>
      <c r="BG222" s="70" t="e">
        <f aca="false">$BG$7*$J$2*$J$5*$S222</f>
        <v>#N/A</v>
      </c>
      <c r="BH222" s="70" t="e">
        <f aca="false">$BG$7*$J$3*$J$5*$T222</f>
        <v>#N/A</v>
      </c>
      <c r="BI222" s="70" t="e">
        <f aca="false">$BI$7*$J$2*$J$5*$S222</f>
        <v>#N/A</v>
      </c>
      <c r="BJ222" s="70" t="e">
        <f aca="false">$BI$7*$J$3*$J$5*$T222</f>
        <v>#N/A</v>
      </c>
      <c r="BK222" s="70" t="e">
        <f aca="false">$BK$7*$J$2*$J$5*$S222</f>
        <v>#N/A</v>
      </c>
      <c r="BL222" s="70" t="e">
        <f aca="false">$BK$7*$J$3*$J$5*$T222</f>
        <v>#N/A</v>
      </c>
      <c r="BM222" s="70" t="e">
        <f aca="false">$BM$7*$J$2*$J$5*$S222</f>
        <v>#N/A</v>
      </c>
      <c r="BN222" s="70" t="e">
        <f aca="false">$BM$7*$J$3*$J$5*$T222</f>
        <v>#N/A</v>
      </c>
      <c r="BO222" s="70" t="e">
        <f aca="false">$BO$7*$J$2*$J$5*$S222</f>
        <v>#N/A</v>
      </c>
      <c r="BP222" s="70" t="e">
        <f aca="false">$BO$7*$J$3*$J$5*$T222</f>
        <v>#N/A</v>
      </c>
      <c r="BQ222" s="70" t="e">
        <f aca="false">$BQ$7*$J$2*$J$5*$S222</f>
        <v>#N/A</v>
      </c>
      <c r="BR222" s="70" t="e">
        <f aca="false">$BQ$7*$J$3*$J$5*$T222</f>
        <v>#N/A</v>
      </c>
      <c r="BS222" s="70" t="e">
        <f aca="false">$BS$7*$J$2*$J$5*$S222</f>
        <v>#N/A</v>
      </c>
      <c r="BT222" s="70" t="e">
        <f aca="false">$BS$7*$J$3*$J$5*$T222</f>
        <v>#N/A</v>
      </c>
      <c r="BU222" s="70" t="e">
        <f aca="false">$BU$7*$J$2*$J$5*$S222</f>
        <v>#N/A</v>
      </c>
      <c r="BV222" s="70" t="e">
        <f aca="false">$BU$7*$J$3*$J$5*$T222</f>
        <v>#N/A</v>
      </c>
      <c r="BW222" s="382" t="e">
        <f aca="false">SUM(AY222:BF222,BI222:BL222)</f>
        <v>#N/A</v>
      </c>
      <c r="BX222" s="383" t="e">
        <f aca="false">SUM(AY222:BF222,BI222:BL222,BS222:BV222)</f>
        <v>#N/A</v>
      </c>
      <c r="BY222" s="25" t="e">
        <f aca="false">SUM(AY222:BV222)</f>
        <v>#N/A</v>
      </c>
      <c r="BZ222" s="70" t="e">
        <f aca="false">$BZ$7*$J$2*$J$5*$N222</f>
        <v>#N/A</v>
      </c>
      <c r="CA222" s="70" t="e">
        <f aca="false">$BZ$7*$J$3*$J$5*$O222</f>
        <v>#N/A</v>
      </c>
      <c r="CB222" s="70" t="e">
        <f aca="false">$CB$7*$J$2*$J$5*$N222</f>
        <v>#N/A</v>
      </c>
      <c r="CC222" s="70" t="e">
        <f aca="false">$CB$7*$J$3*$J$5*$O222</f>
        <v>#N/A</v>
      </c>
      <c r="CD222" s="70" t="e">
        <f aca="false">$CD$7*$J$2*$J$5*$N222</f>
        <v>#N/A</v>
      </c>
      <c r="CE222" s="70" t="e">
        <f aca="false">$CD$7*$J$3*$J$5*$O222</f>
        <v>#N/A</v>
      </c>
      <c r="CF222" s="131" t="e">
        <f aca="false">SUM(BZ222:CA222)</f>
        <v>#N/A</v>
      </c>
      <c r="CG222" s="383" t="e">
        <f aca="false">SUM(BZ222:CC222)</f>
        <v>#N/A</v>
      </c>
      <c r="CH222" s="131" t="e">
        <f aca="false">SUM(BZ222:CE222)</f>
        <v>#N/A</v>
      </c>
      <c r="CI222" s="70" t="e">
        <f aca="false">$CI$7*$J$2*$J$5*$AB222</f>
        <v>#N/A</v>
      </c>
      <c r="CJ222" s="70" t="e">
        <f aca="false">$CI$7*$J$3*$J$5*$AC222</f>
        <v>#N/A</v>
      </c>
      <c r="CK222" s="70" t="e">
        <f aca="false">$CK$7*$J$2*$J$5*$AB222</f>
        <v>#N/A</v>
      </c>
      <c r="CL222" s="70" t="e">
        <f aca="false">$CK$7*$J$3*$J$5*$AC222</f>
        <v>#N/A</v>
      </c>
      <c r="CM222" s="70" t="e">
        <f aca="false">$CM$7*$J$2*$J$5*$AB222</f>
        <v>#N/A</v>
      </c>
      <c r="CN222" s="70" t="e">
        <f aca="false">$CM$7*$J$3*$J$5*$AC222</f>
        <v>#N/A</v>
      </c>
      <c r="CO222" s="70" t="e">
        <f aca="false">$CO$7*$J$2*$J$5*$AB222</f>
        <v>#N/A</v>
      </c>
      <c r="CP222" s="70" t="e">
        <f aca="false">$CO$7*$J$3*$J$5*$AC222</f>
        <v>#N/A</v>
      </c>
      <c r="CQ222" s="70" t="e">
        <f aca="false">$CQ$7*$J$2*$J$5*$AB222</f>
        <v>#N/A</v>
      </c>
      <c r="CR222" s="70" t="e">
        <f aca="false">$CQ$7*$J$3*$J$5*$AC222</f>
        <v>#N/A</v>
      </c>
      <c r="CS222" s="70" t="e">
        <f aca="false">$CS$7*$J$2*$J$5*$AB222</f>
        <v>#N/A</v>
      </c>
      <c r="CT222" s="70" t="e">
        <f aca="false">$CS$7*$J$3*$J$5*$AC222</f>
        <v>#N/A</v>
      </c>
      <c r="CU222" s="70" t="e">
        <f aca="false">$CU$7*$J$2*$J$5*$AB222</f>
        <v>#N/A</v>
      </c>
      <c r="CV222" s="70" t="e">
        <f aca="false">$CU$7*$J$3*$J$5*$AC222</f>
        <v>#N/A</v>
      </c>
      <c r="CW222" s="70" t="e">
        <f aca="false">$CW$7*$J$2*$J$5*$AB222</f>
        <v>#N/A</v>
      </c>
      <c r="CX222" s="70" t="e">
        <f aca="false">$CW$7*$J$3*$J$5*$AC222</f>
        <v>#N/A</v>
      </c>
      <c r="CY222" s="70" t="e">
        <f aca="false">$CY$7*$J$2*$J$5*$AB222</f>
        <v>#N/A</v>
      </c>
      <c r="CZ222" s="70" t="e">
        <f aca="false">$CY$7*$J$3*$J$5*$AC222</f>
        <v>#N/A</v>
      </c>
      <c r="DA222" s="70" t="e">
        <f aca="false">$DA$7*$J$2*$J$5*$AB222</f>
        <v>#N/A</v>
      </c>
      <c r="DB222" s="70" t="e">
        <f aca="false">$DA$7*$J$3*$J$5*$AC222</f>
        <v>#N/A</v>
      </c>
      <c r="DC222" s="70"/>
      <c r="DD222" s="70"/>
      <c r="DE222" s="70" t="e">
        <f aca="false">$DF$7*$J$2*$J$5*$AB222</f>
        <v>#N/A</v>
      </c>
      <c r="DF222" s="70" t="e">
        <f aca="false">$DF$7*$J$3*$J$5*$AC222</f>
        <v>#N/A</v>
      </c>
      <c r="DG222" s="70" t="e">
        <f aca="false">$DG$7*$J$2*$J$5*$AB222</f>
        <v>#N/A</v>
      </c>
      <c r="DH222" s="70" t="e">
        <f aca="false">$DG$7*$J$3*$J$5*$AC222</f>
        <v>#N/A</v>
      </c>
      <c r="DI222" s="70" t="e">
        <f aca="false">$DI$7*$J$2*$J$5*$AB222</f>
        <v>#N/A</v>
      </c>
      <c r="DJ222" s="70" t="e">
        <f aca="false">$DI$7*$J$3*$J$5*$AC222</f>
        <v>#N/A</v>
      </c>
      <c r="DK222" s="70" t="e">
        <f aca="false">$DK$7*$J$2*$J$5*$AB222</f>
        <v>#N/A</v>
      </c>
      <c r="DL222" s="70" t="e">
        <f aca="false">$DK$7*$J$3*$J$5*$AC222</f>
        <v>#N/A</v>
      </c>
      <c r="DM222" s="70" t="e">
        <f aca="false">$DM$7*$J$2*$J$5*$AB222</f>
        <v>#N/A</v>
      </c>
      <c r="DN222" s="70" t="e">
        <f aca="false">$DM$7*$J$3*$J$5*$AC222</f>
        <v>#N/A</v>
      </c>
      <c r="DO222" s="70" t="e">
        <f aca="false">$DO$7*$J$2*$J$5*$AB222</f>
        <v>#N/A</v>
      </c>
      <c r="DP222" s="70" t="e">
        <f aca="false">$DO$7*$J$3*$J$5*$AC222</f>
        <v>#N/A</v>
      </c>
      <c r="DQ222" s="70" t="e">
        <f aca="false">$DQ$7*$J$2*$J$5*$AB222</f>
        <v>#N/A</v>
      </c>
      <c r="DR222" s="70" t="e">
        <f aca="false">$DQ$7*$J$3*$J$5*$AC222</f>
        <v>#N/A</v>
      </c>
      <c r="DS222" s="131" t="e">
        <f aca="false">SUM(CI222:CR222,CW222:CX222,DG222:DH222)</f>
        <v>#N/A</v>
      </c>
      <c r="DT222" s="25" t="e">
        <f aca="false">SUM(CI222:CZ222,DC222:DL222)</f>
        <v>#N/A</v>
      </c>
      <c r="DU222" s="131" t="e">
        <f aca="false">SUM(CI222:DR222)</f>
        <v>#N/A</v>
      </c>
      <c r="DZ222" s="70" t="e">
        <f aca="false">$DZ$7*$J$2*$J$5*$AB222</f>
        <v>#N/A</v>
      </c>
      <c r="EA222" s="70" t="e">
        <f aca="false">$DZ$7*$J$3*$J$5*$AC222</f>
        <v>#N/A</v>
      </c>
      <c r="EB222" s="70" t="e">
        <f aca="false">$EB$7*$J$2*$J$5*$AB222</f>
        <v>#N/A</v>
      </c>
      <c r="EC222" s="70" t="e">
        <f aca="false">$EB$7*$J$3*$J$5*$AC222</f>
        <v>#N/A</v>
      </c>
      <c r="ED222" s="70" t="e">
        <f aca="false">$ED$7*$J$2*$J$5*$AB222</f>
        <v>#N/A</v>
      </c>
      <c r="EE222" s="70" t="e">
        <f aca="false">$ED$7*$J$3*$J$5*$AC222</f>
        <v>#N/A</v>
      </c>
      <c r="EF222" s="70" t="e">
        <f aca="false">$EF$7*$J$2*$J$5*$AB222</f>
        <v>#N/A</v>
      </c>
      <c r="EG222" s="70" t="e">
        <f aca="false">$EF$7*$J$3*$J$5*$AC222</f>
        <v>#N/A</v>
      </c>
      <c r="EH222" s="70" t="e">
        <f aca="false">$EH$7*$J$2*$J$5*$AB222</f>
        <v>#N/A</v>
      </c>
      <c r="EI222" s="70" t="e">
        <f aca="false">$EH$7*$J$3*$J$5*$AC222</f>
        <v>#N/A</v>
      </c>
      <c r="EJ222" s="70" t="e">
        <f aca="false">$EJ$7*$J$2*$J$5*$AB222</f>
        <v>#N/A</v>
      </c>
      <c r="EK222" s="70" t="e">
        <f aca="false">$EJ$7*$J$3*$J$5*$AC222</f>
        <v>#N/A</v>
      </c>
      <c r="EL222" s="70" t="e">
        <f aca="false">$EL$7*$J$2*$J$5*$AB222</f>
        <v>#N/A</v>
      </c>
      <c r="EM222" s="70" t="e">
        <f aca="false">$EL$7*$J$3*$J$5*$AC222</f>
        <v>#N/A</v>
      </c>
      <c r="EN222" s="131" t="e">
        <f aca="false">SUM(EB222:EC222)</f>
        <v>#N/A</v>
      </c>
      <c r="EO222" s="25" t="e">
        <f aca="false">SUM(EB222:EE222,EJ222:EM222)</f>
        <v>#N/A</v>
      </c>
      <c r="EP222" s="25" t="e">
        <f aca="false">SUM(DZ222:EM222)</f>
        <v>#N/A</v>
      </c>
    </row>
    <row r="223" customFormat="false" ht="11.25" hidden="false" customHeight="false" outlineLevel="0" collapsed="false">
      <c r="A223" s="51" t="e">
        <f aca="false">VLOOKUP($D223,Curves!$A$2:$I$1700,9)</f>
        <v>#N/A</v>
      </c>
      <c r="B223" s="83" t="e">
        <f aca="false">(1+($A223/2))^(-2*($D223-$A$1)/365.25)</f>
        <v>#N/A</v>
      </c>
      <c r="C223" s="83" t="n">
        <f aca="false">D224-D223</f>
        <v>31</v>
      </c>
      <c r="D223" s="374" t="n">
        <v>43435</v>
      </c>
      <c r="E223" s="375" t="e">
        <f aca="false">VLOOKUP($D223,Curves!$A$2:$H$1700,2)*$B223</f>
        <v>#N/A</v>
      </c>
      <c r="F223" s="51" t="e">
        <f aca="false">VLOOKUP($D223,Curves!$A$2:$H$1700,3)*$B223</f>
        <v>#N/A</v>
      </c>
      <c r="G223" s="51" t="e">
        <f aca="false">VLOOKUP($D223,Curves!$A$2:$H$1700,7)*$B223</f>
        <v>#N/A</v>
      </c>
      <c r="H223" s="51" t="e">
        <f aca="false">VLOOKUP($D223,Curves!$A$2:$H$1700,5)*$B223</f>
        <v>#N/A</v>
      </c>
      <c r="I223" s="51" t="e">
        <f aca="false">VLOOKUP($D223,Curves!$A$2:$H$1700,4)*$B223</f>
        <v>#N/A</v>
      </c>
      <c r="J223" s="376" t="e">
        <f aca="false">VLOOKUP($D223,Curves!$A$2:$H$1700,8)*$B223</f>
        <v>#N/A</v>
      </c>
      <c r="K223" s="51" t="e">
        <f aca="false">($E223+$I223)*$J$5+$J$4</f>
        <v>#N/A</v>
      </c>
      <c r="L223" s="377" t="e">
        <f aca="false">VLOOKUP($D223,Curves!$N$2:$T$2600,2)*$B223</f>
        <v>#N/A</v>
      </c>
      <c r="M223" s="241" t="e">
        <f aca="false">VLOOKUP($D223,Curves!$N$2:$T$2600,3)*$B223</f>
        <v>#N/A</v>
      </c>
      <c r="N223" s="378" t="e">
        <f aca="false">IF($K223&lt;$L223,1,0)</f>
        <v>#N/A</v>
      </c>
      <c r="O223" s="379" t="e">
        <f aca="false">IF($K223&lt;$M223,1,0)</f>
        <v>#N/A</v>
      </c>
      <c r="P223" s="375" t="e">
        <f aca="false">($E223+J223)*$J$5+$J$4</f>
        <v>#N/A</v>
      </c>
      <c r="Q223" s="377" t="e">
        <f aca="false">VLOOKUP($D223,Curves!$N$2:$T$2600,4)*$B223</f>
        <v>#N/A</v>
      </c>
      <c r="R223" s="241" t="e">
        <f aca="false">VLOOKUP($D223,Curves!$N$2:$T$2600,5)*$B223</f>
        <v>#N/A</v>
      </c>
      <c r="S223" s="378" t="e">
        <f aca="false">IF($P223&lt;$Q223,1,0)</f>
        <v>#N/A</v>
      </c>
      <c r="T223" s="379" t="e">
        <f aca="false">IF($P223&lt;$R223,1,0)</f>
        <v>#N/A</v>
      </c>
      <c r="U223" s="380" t="e">
        <f aca="false">($E223+G223)*$J$5+$J$4</f>
        <v>#N/A</v>
      </c>
      <c r="V223" s="380" t="e">
        <f aca="false">($E223+H223)*$J$5+$J$4</f>
        <v>#N/A</v>
      </c>
      <c r="W223" s="380" t="e">
        <f aca="false">($E223+I223)*$J$5+$J$4</f>
        <v>#N/A</v>
      </c>
      <c r="X223" s="269" t="e">
        <f aca="false">VLOOKUP($D223,[5]CurveFetch!$D$8:$S$13000,16,0)*$B223</f>
        <v>#N/A</v>
      </c>
      <c r="Y223" s="241" t="e">
        <f aca="false">VLOOKUP($D223,Curves!$N$2:$T$2600,7)*$B223</f>
        <v>#N/A</v>
      </c>
      <c r="Z223" s="381" t="e">
        <f aca="false">IF($U223&lt;$X223,1,0)</f>
        <v>#N/A</v>
      </c>
      <c r="AA223" s="378" t="e">
        <f aca="false">IF($U223&lt;$Y223,1,0)</f>
        <v>#N/A</v>
      </c>
      <c r="AB223" s="378" t="e">
        <f aca="false">IF($V223&lt;$X223,1,0)</f>
        <v>#N/A</v>
      </c>
      <c r="AC223" s="378" t="e">
        <f aca="false">IF($V223&lt;$X223,1,0)</f>
        <v>#N/A</v>
      </c>
      <c r="AD223" s="378" t="e">
        <f aca="false">IF($W223&lt;$X223,1,0)</f>
        <v>#N/A</v>
      </c>
      <c r="AE223" s="379" t="e">
        <f aca="false">IF($W223&lt;$Y223,1,0)</f>
        <v>#N/A</v>
      </c>
      <c r="AF223" s="70" t="e">
        <f aca="false">$AF$7*$J$2*$J$5*$N223</f>
        <v>#N/A</v>
      </c>
      <c r="AG223" s="70" t="e">
        <f aca="false">$AF$7*$J$2*$J$5*$O223</f>
        <v>#N/A</v>
      </c>
      <c r="AH223" s="70" t="e">
        <f aca="false">$AH$7*$J$2*$J$5*$N223</f>
        <v>#N/A</v>
      </c>
      <c r="AI223" s="70" t="e">
        <f aca="false">$AH$7*$J$2*$J$5*$O223</f>
        <v>#N/A</v>
      </c>
      <c r="AJ223" s="70" t="e">
        <f aca="false">$AJ$7*$J$2*$J$5*$N223</f>
        <v>#N/A</v>
      </c>
      <c r="AK223" s="70" t="e">
        <f aca="false">$AJ$7*$J$2*$J$5*$O223</f>
        <v>#N/A</v>
      </c>
      <c r="AL223" s="70" t="e">
        <f aca="false">$AL$7*$J$2*$J$5*$N223</f>
        <v>#N/A</v>
      </c>
      <c r="AM223" s="70" t="e">
        <f aca="false">$AL$7*$J$3*$J$5*$O223</f>
        <v>#N/A</v>
      </c>
      <c r="AN223" s="70" t="e">
        <f aca="false">$AN$7*$J$2*$J$5*$N223</f>
        <v>#N/A</v>
      </c>
      <c r="AO223" s="70" t="e">
        <f aca="false">$AN$7*$J$3*$J$5*$O223</f>
        <v>#N/A</v>
      </c>
      <c r="AP223" s="70" t="e">
        <f aca="false">$AP$7*$J$2*$J$5*$N223</f>
        <v>#N/A</v>
      </c>
      <c r="AQ223" s="70" t="e">
        <f aca="false">$AN$7*$J$3*$J$5*$O223</f>
        <v>#N/A</v>
      </c>
      <c r="AR223" s="70" t="e">
        <f aca="false">$AR$7*$J$2*$J$5*$N223</f>
        <v>#N/A</v>
      </c>
      <c r="AS223" s="70" t="e">
        <f aca="false">$AR$7*$J$3*$J$5*$O223</f>
        <v>#N/A</v>
      </c>
      <c r="AT223" s="70" t="e">
        <f aca="false">$AT$7*$J$2*$J$5*$N223</f>
        <v>#N/A</v>
      </c>
      <c r="AU223" s="70" t="e">
        <f aca="false">$AT$7*$J$3*$J$5*$O223</f>
        <v>#N/A</v>
      </c>
      <c r="AV223" s="131" t="e">
        <f aca="false">SUM(AF223:AG223,AL223:AM223,AP223:AQ223)</f>
        <v>#N/A</v>
      </c>
      <c r="AW223" s="158" t="e">
        <f aca="false">SUM(AF223:AM223,AP223:AU223)</f>
        <v>#N/A</v>
      </c>
      <c r="AX223" s="131" t="e">
        <f aca="false">SUM(AF223:AU223)</f>
        <v>#N/A</v>
      </c>
      <c r="AY223" s="70" t="e">
        <f aca="false">$AY$7*$J$2*$J$5*$S223</f>
        <v>#N/A</v>
      </c>
      <c r="AZ223" s="70" t="e">
        <f aca="false">$AY$7*$J$3*$J$5*$T223</f>
        <v>#N/A</v>
      </c>
      <c r="BA223" s="70" t="e">
        <f aca="false">$BA$7*$J$2*$J$5*$S223</f>
        <v>#N/A</v>
      </c>
      <c r="BB223" s="70" t="e">
        <f aca="false">$BA$7*$J$3*$J$5*$T223</f>
        <v>#N/A</v>
      </c>
      <c r="BC223" s="70" t="e">
        <f aca="false">$BC$7*$J$2*$J$5*$S223</f>
        <v>#N/A</v>
      </c>
      <c r="BD223" s="70" t="e">
        <f aca="false">$BC$7*$J$3*$J$5*$T223</f>
        <v>#N/A</v>
      </c>
      <c r="BE223" s="70" t="e">
        <f aca="false">$BE$7*$J$2*$J$5*$S223</f>
        <v>#N/A</v>
      </c>
      <c r="BF223" s="70" t="e">
        <f aca="false">$BE$7*$J$3*$J$5*$T223</f>
        <v>#N/A</v>
      </c>
      <c r="BG223" s="70" t="e">
        <f aca="false">$BG$7*$J$2*$J$5*$S223</f>
        <v>#N/A</v>
      </c>
      <c r="BH223" s="70" t="e">
        <f aca="false">$BG$7*$J$3*$J$5*$T223</f>
        <v>#N/A</v>
      </c>
      <c r="BI223" s="70" t="e">
        <f aca="false">$BI$7*$J$2*$J$5*$S223</f>
        <v>#N/A</v>
      </c>
      <c r="BJ223" s="70" t="e">
        <f aca="false">$BI$7*$J$3*$J$5*$T223</f>
        <v>#N/A</v>
      </c>
      <c r="BK223" s="70" t="e">
        <f aca="false">$BK$7*$J$2*$J$5*$S223</f>
        <v>#N/A</v>
      </c>
      <c r="BL223" s="70" t="e">
        <f aca="false">$BK$7*$J$3*$J$5*$T223</f>
        <v>#N/A</v>
      </c>
      <c r="BM223" s="70" t="e">
        <f aca="false">$BM$7*$J$2*$J$5*$S223</f>
        <v>#N/A</v>
      </c>
      <c r="BN223" s="70" t="e">
        <f aca="false">$BM$7*$J$3*$J$5*$T223</f>
        <v>#N/A</v>
      </c>
      <c r="BO223" s="70" t="e">
        <f aca="false">$BO$7*$J$2*$J$5*$S223</f>
        <v>#N/A</v>
      </c>
      <c r="BP223" s="70" t="e">
        <f aca="false">$BO$7*$J$3*$J$5*$T223</f>
        <v>#N/A</v>
      </c>
      <c r="BQ223" s="70" t="e">
        <f aca="false">$BQ$7*$J$2*$J$5*$S223</f>
        <v>#N/A</v>
      </c>
      <c r="BR223" s="70" t="e">
        <f aca="false">$BQ$7*$J$3*$J$5*$T223</f>
        <v>#N/A</v>
      </c>
      <c r="BS223" s="70" t="e">
        <f aca="false">$BS$7*$J$2*$J$5*$S223</f>
        <v>#N/A</v>
      </c>
      <c r="BT223" s="70" t="e">
        <f aca="false">$BS$7*$J$3*$J$5*$T223</f>
        <v>#N/A</v>
      </c>
      <c r="BU223" s="70" t="e">
        <f aca="false">$BU$7*$J$2*$J$5*$S223</f>
        <v>#N/A</v>
      </c>
      <c r="BV223" s="70" t="e">
        <f aca="false">$BU$7*$J$3*$J$5*$T223</f>
        <v>#N/A</v>
      </c>
      <c r="BW223" s="382" t="e">
        <f aca="false">SUM(AY223:BF223,BI223:BL223)</f>
        <v>#N/A</v>
      </c>
      <c r="BX223" s="383" t="e">
        <f aca="false">SUM(AY223:BF223,BI223:BL223,BS223:BV223)</f>
        <v>#N/A</v>
      </c>
      <c r="BY223" s="25" t="e">
        <f aca="false">SUM(AY223:BV223)</f>
        <v>#N/A</v>
      </c>
      <c r="BZ223" s="70" t="e">
        <f aca="false">$BZ$7*$J$2*$J$5*$N223</f>
        <v>#N/A</v>
      </c>
      <c r="CA223" s="70" t="e">
        <f aca="false">$BZ$7*$J$3*$J$5*$O223</f>
        <v>#N/A</v>
      </c>
      <c r="CB223" s="70" t="e">
        <f aca="false">$CB$7*$J$2*$J$5*$N223</f>
        <v>#N/A</v>
      </c>
      <c r="CC223" s="70" t="e">
        <f aca="false">$CB$7*$J$3*$J$5*$O223</f>
        <v>#N/A</v>
      </c>
      <c r="CD223" s="70" t="e">
        <f aca="false">$CD$7*$J$2*$J$5*$N223</f>
        <v>#N/A</v>
      </c>
      <c r="CE223" s="70" t="e">
        <f aca="false">$CD$7*$J$3*$J$5*$O223</f>
        <v>#N/A</v>
      </c>
      <c r="CF223" s="131" t="e">
        <f aca="false">SUM(BZ223:CA223)</f>
        <v>#N/A</v>
      </c>
      <c r="CG223" s="383" t="e">
        <f aca="false">SUM(BZ223:CC223)</f>
        <v>#N/A</v>
      </c>
      <c r="CH223" s="131" t="e">
        <f aca="false">SUM(BZ223:CE223)</f>
        <v>#N/A</v>
      </c>
      <c r="CI223" s="70" t="e">
        <f aca="false">$CI$7*$J$2*$J$5*$AB223</f>
        <v>#N/A</v>
      </c>
      <c r="CJ223" s="70" t="e">
        <f aca="false">$CI$7*$J$3*$J$5*$AC223</f>
        <v>#N/A</v>
      </c>
      <c r="CK223" s="70" t="e">
        <f aca="false">$CK$7*$J$2*$J$5*$AB223</f>
        <v>#N/A</v>
      </c>
      <c r="CL223" s="70" t="e">
        <f aca="false">$CK$7*$J$3*$J$5*$AC223</f>
        <v>#N/A</v>
      </c>
      <c r="CM223" s="70" t="e">
        <f aca="false">$CM$7*$J$2*$J$5*$AB223</f>
        <v>#N/A</v>
      </c>
      <c r="CN223" s="70" t="e">
        <f aca="false">$CM$7*$J$3*$J$5*$AC223</f>
        <v>#N/A</v>
      </c>
      <c r="CO223" s="70" t="e">
        <f aca="false">$CO$7*$J$2*$J$5*$AB223</f>
        <v>#N/A</v>
      </c>
      <c r="CP223" s="70" t="e">
        <f aca="false">$CO$7*$J$3*$J$5*$AC223</f>
        <v>#N/A</v>
      </c>
      <c r="CQ223" s="70" t="e">
        <f aca="false">$CQ$7*$J$2*$J$5*$AB223</f>
        <v>#N/A</v>
      </c>
      <c r="CR223" s="70" t="e">
        <f aca="false">$CQ$7*$J$3*$J$5*$AC223</f>
        <v>#N/A</v>
      </c>
      <c r="CS223" s="70" t="e">
        <f aca="false">$CS$7*$J$2*$J$5*$AB223</f>
        <v>#N/A</v>
      </c>
      <c r="CT223" s="70" t="e">
        <f aca="false">$CS$7*$J$3*$J$5*$AC223</f>
        <v>#N/A</v>
      </c>
      <c r="CU223" s="70" t="e">
        <f aca="false">$CU$7*$J$2*$J$5*$AB223</f>
        <v>#N/A</v>
      </c>
      <c r="CV223" s="70" t="e">
        <f aca="false">$CU$7*$J$3*$J$5*$AC223</f>
        <v>#N/A</v>
      </c>
      <c r="CW223" s="70" t="e">
        <f aca="false">$CW$7*$J$2*$J$5*$AB223</f>
        <v>#N/A</v>
      </c>
      <c r="CX223" s="70" t="e">
        <f aca="false">$CW$7*$J$3*$J$5*$AC223</f>
        <v>#N/A</v>
      </c>
      <c r="CY223" s="70" t="e">
        <f aca="false">$CY$7*$J$2*$J$5*$AB223</f>
        <v>#N/A</v>
      </c>
      <c r="CZ223" s="70" t="e">
        <f aca="false">$CY$7*$J$3*$J$5*$AC223</f>
        <v>#N/A</v>
      </c>
      <c r="DA223" s="70" t="e">
        <f aca="false">$DA$7*$J$2*$J$5*$AB223</f>
        <v>#N/A</v>
      </c>
      <c r="DB223" s="70" t="e">
        <f aca="false">$DA$7*$J$3*$J$5*$AC223</f>
        <v>#N/A</v>
      </c>
      <c r="DC223" s="70"/>
      <c r="DD223" s="70"/>
      <c r="DE223" s="70" t="e">
        <f aca="false">$DF$7*$J$2*$J$5*$AB223</f>
        <v>#N/A</v>
      </c>
      <c r="DF223" s="70" t="e">
        <f aca="false">$DF$7*$J$3*$J$5*$AC223</f>
        <v>#N/A</v>
      </c>
      <c r="DG223" s="70" t="e">
        <f aca="false">$DG$7*$J$2*$J$5*$AB223</f>
        <v>#N/A</v>
      </c>
      <c r="DH223" s="70" t="e">
        <f aca="false">$DG$7*$J$3*$J$5*$AC223</f>
        <v>#N/A</v>
      </c>
      <c r="DI223" s="70" t="e">
        <f aca="false">$DI$7*$J$2*$J$5*$AB223</f>
        <v>#N/A</v>
      </c>
      <c r="DJ223" s="70" t="e">
        <f aca="false">$DI$7*$J$3*$J$5*$AC223</f>
        <v>#N/A</v>
      </c>
      <c r="DK223" s="70" t="e">
        <f aca="false">$DK$7*$J$2*$J$5*$AB223</f>
        <v>#N/A</v>
      </c>
      <c r="DL223" s="70" t="e">
        <f aca="false">$DK$7*$J$3*$J$5*$AC223</f>
        <v>#N/A</v>
      </c>
      <c r="DM223" s="70" t="e">
        <f aca="false">$DM$7*$J$2*$J$5*$AB223</f>
        <v>#N/A</v>
      </c>
      <c r="DN223" s="70" t="e">
        <f aca="false">$DM$7*$J$3*$J$5*$AC223</f>
        <v>#N/A</v>
      </c>
      <c r="DO223" s="70" t="e">
        <f aca="false">$DO$7*$J$2*$J$5*$AB223</f>
        <v>#N/A</v>
      </c>
      <c r="DP223" s="70" t="e">
        <f aca="false">$DO$7*$J$3*$J$5*$AC223</f>
        <v>#N/A</v>
      </c>
      <c r="DQ223" s="70" t="e">
        <f aca="false">$DQ$7*$J$2*$J$5*$AB223</f>
        <v>#N/A</v>
      </c>
      <c r="DR223" s="70" t="e">
        <f aca="false">$DQ$7*$J$3*$J$5*$AC223</f>
        <v>#N/A</v>
      </c>
      <c r="DS223" s="131" t="e">
        <f aca="false">SUM(CI223:CR223,CW223:CX223,DG223:DH223)</f>
        <v>#N/A</v>
      </c>
      <c r="DT223" s="25" t="e">
        <f aca="false">SUM(CI223:CZ223,DC223:DL223)</f>
        <v>#N/A</v>
      </c>
      <c r="DU223" s="131" t="e">
        <f aca="false">SUM(CI223:DR223)</f>
        <v>#N/A</v>
      </c>
      <c r="DZ223" s="70" t="e">
        <f aca="false">$DZ$7*$J$2*$J$5*$AB223</f>
        <v>#N/A</v>
      </c>
      <c r="EA223" s="70" t="e">
        <f aca="false">$DZ$7*$J$3*$J$5*$AC223</f>
        <v>#N/A</v>
      </c>
      <c r="EB223" s="70" t="e">
        <f aca="false">$EB$7*$J$2*$J$5*$AB223</f>
        <v>#N/A</v>
      </c>
      <c r="EC223" s="70" t="e">
        <f aca="false">$EB$7*$J$3*$J$5*$AC223</f>
        <v>#N/A</v>
      </c>
      <c r="ED223" s="70" t="e">
        <f aca="false">$ED$7*$J$2*$J$5*$AB223</f>
        <v>#N/A</v>
      </c>
      <c r="EE223" s="70" t="e">
        <f aca="false">$ED$7*$J$3*$J$5*$AC223</f>
        <v>#N/A</v>
      </c>
      <c r="EF223" s="70" t="e">
        <f aca="false">$EF$7*$J$2*$J$5*$AB223</f>
        <v>#N/A</v>
      </c>
      <c r="EG223" s="70" t="e">
        <f aca="false">$EF$7*$J$3*$J$5*$AC223</f>
        <v>#N/A</v>
      </c>
      <c r="EH223" s="70" t="e">
        <f aca="false">$EH$7*$J$2*$J$5*$AB223</f>
        <v>#N/A</v>
      </c>
      <c r="EI223" s="70" t="e">
        <f aca="false">$EH$7*$J$3*$J$5*$AC223</f>
        <v>#N/A</v>
      </c>
      <c r="EJ223" s="70" t="e">
        <f aca="false">$EJ$7*$J$2*$J$5*$AB223</f>
        <v>#N/A</v>
      </c>
      <c r="EK223" s="70" t="e">
        <f aca="false">$EJ$7*$J$3*$J$5*$AC223</f>
        <v>#N/A</v>
      </c>
      <c r="EL223" s="70" t="e">
        <f aca="false">$EL$7*$J$2*$J$5*$AB223</f>
        <v>#N/A</v>
      </c>
      <c r="EM223" s="70" t="e">
        <f aca="false">$EL$7*$J$3*$J$5*$AC223</f>
        <v>#N/A</v>
      </c>
      <c r="EN223" s="131" t="e">
        <f aca="false">SUM(EB223:EC223)</f>
        <v>#N/A</v>
      </c>
      <c r="EO223" s="25" t="e">
        <f aca="false">SUM(EB223:EE223,EJ223:EM223)</f>
        <v>#N/A</v>
      </c>
      <c r="EP223" s="25" t="e">
        <f aca="false">SUM(DZ223:EM223)</f>
        <v>#N/A</v>
      </c>
    </row>
    <row r="224" customFormat="false" ht="11.25" hidden="false" customHeight="false" outlineLevel="0" collapsed="false">
      <c r="A224" s="51" t="e">
        <f aca="false">VLOOKUP($D224,Curves!$A$2:$I$1700,9)</f>
        <v>#N/A</v>
      </c>
      <c r="B224" s="83" t="e">
        <f aca="false">(1+($A224/2))^(-2*($D224-$A$1)/365.25)</f>
        <v>#N/A</v>
      </c>
      <c r="C224" s="83" t="n">
        <f aca="false">D225-D224</f>
        <v>31</v>
      </c>
      <c r="D224" s="374" t="n">
        <v>43466</v>
      </c>
      <c r="E224" s="375" t="e">
        <f aca="false">VLOOKUP($D224,Curves!$A$2:$H$1700,2)*$B224</f>
        <v>#N/A</v>
      </c>
      <c r="F224" s="51" t="e">
        <f aca="false">VLOOKUP($D224,Curves!$A$2:$H$1700,3)*$B224</f>
        <v>#N/A</v>
      </c>
      <c r="G224" s="51" t="e">
        <f aca="false">VLOOKUP($D224,Curves!$A$2:$H$1700,7)*$B224</f>
        <v>#N/A</v>
      </c>
      <c r="H224" s="51" t="e">
        <f aca="false">VLOOKUP($D224,Curves!$A$2:$H$1700,5)*$B224</f>
        <v>#N/A</v>
      </c>
      <c r="I224" s="51" t="e">
        <f aca="false">VLOOKUP($D224,Curves!$A$2:$H$1700,4)*$B224</f>
        <v>#N/A</v>
      </c>
      <c r="J224" s="376" t="e">
        <f aca="false">VLOOKUP($D224,Curves!$A$2:$H$1700,8)*$B224</f>
        <v>#N/A</v>
      </c>
      <c r="K224" s="51" t="e">
        <f aca="false">($E224+$I224)*$J$5+$J$4</f>
        <v>#N/A</v>
      </c>
      <c r="L224" s="377" t="e">
        <f aca="false">VLOOKUP($D224,Curves!$N$2:$T$2600,2)*$B224</f>
        <v>#N/A</v>
      </c>
      <c r="M224" s="241" t="e">
        <f aca="false">VLOOKUP($D224,Curves!$N$2:$T$2600,3)*$B224</f>
        <v>#N/A</v>
      </c>
      <c r="N224" s="378" t="e">
        <f aca="false">IF($K224&lt;$L224,1,0)</f>
        <v>#N/A</v>
      </c>
      <c r="O224" s="379" t="e">
        <f aca="false">IF($K224&lt;$M224,1,0)</f>
        <v>#N/A</v>
      </c>
      <c r="P224" s="375" t="e">
        <f aca="false">($E224+J224)*$J$5+$J$4</f>
        <v>#N/A</v>
      </c>
      <c r="Q224" s="377" t="e">
        <f aca="false">VLOOKUP($D224,Curves!$N$2:$T$2600,4)*$B224</f>
        <v>#N/A</v>
      </c>
      <c r="R224" s="241" t="e">
        <f aca="false">VLOOKUP($D224,Curves!$N$2:$T$2600,5)*$B224</f>
        <v>#N/A</v>
      </c>
      <c r="S224" s="378" t="e">
        <f aca="false">IF($P224&lt;$Q224,1,0)</f>
        <v>#N/A</v>
      </c>
      <c r="T224" s="379" t="e">
        <f aca="false">IF($P224&lt;$R224,1,0)</f>
        <v>#N/A</v>
      </c>
      <c r="U224" s="380" t="e">
        <f aca="false">($E224+G224)*$J$5+$J$4</f>
        <v>#N/A</v>
      </c>
      <c r="V224" s="380" t="e">
        <f aca="false">($E224+H224)*$J$5+$J$4</f>
        <v>#N/A</v>
      </c>
      <c r="W224" s="380" t="e">
        <f aca="false">($E224+I224)*$J$5+$J$4</f>
        <v>#N/A</v>
      </c>
      <c r="X224" s="269" t="e">
        <f aca="false">VLOOKUP($D224,[5]CurveFetch!$D$8:$S$13000,16,0)*$B224</f>
        <v>#N/A</v>
      </c>
      <c r="Y224" s="241" t="e">
        <f aca="false">VLOOKUP($D224,Curves!$N$2:$T$2600,7)*$B224</f>
        <v>#N/A</v>
      </c>
      <c r="Z224" s="381" t="e">
        <f aca="false">IF($U224&lt;$X224,1,0)</f>
        <v>#N/A</v>
      </c>
      <c r="AA224" s="378" t="e">
        <f aca="false">IF($U224&lt;$Y224,1,0)</f>
        <v>#N/A</v>
      </c>
      <c r="AB224" s="378" t="e">
        <f aca="false">IF($V224&lt;$X224,1,0)</f>
        <v>#N/A</v>
      </c>
      <c r="AC224" s="378" t="e">
        <f aca="false">IF($V224&lt;$X224,1,0)</f>
        <v>#N/A</v>
      </c>
      <c r="AD224" s="378" t="e">
        <f aca="false">IF($W224&lt;$X224,1,0)</f>
        <v>#N/A</v>
      </c>
      <c r="AE224" s="379" t="e">
        <f aca="false">IF($W224&lt;$Y224,1,0)</f>
        <v>#N/A</v>
      </c>
      <c r="AF224" s="70" t="e">
        <f aca="false">$AF$7*$J$2*$J$5*$N224</f>
        <v>#N/A</v>
      </c>
      <c r="AG224" s="70" t="e">
        <f aca="false">$AF$7*$J$2*$J$5*$O224</f>
        <v>#N/A</v>
      </c>
      <c r="AH224" s="70" t="e">
        <f aca="false">$AH$7*$J$2*$J$5*$N224</f>
        <v>#N/A</v>
      </c>
      <c r="AI224" s="70" t="e">
        <f aca="false">$AH$7*$J$2*$J$5*$O224</f>
        <v>#N/A</v>
      </c>
      <c r="AJ224" s="70" t="e">
        <f aca="false">$AJ$7*$J$2*$J$5*$N224</f>
        <v>#N/A</v>
      </c>
      <c r="AK224" s="70" t="e">
        <f aca="false">$AJ$7*$J$2*$J$5*$O224</f>
        <v>#N/A</v>
      </c>
      <c r="AL224" s="70" t="e">
        <f aca="false">$AL$7*$J$2*$J$5*$N224</f>
        <v>#N/A</v>
      </c>
      <c r="AM224" s="70" t="e">
        <f aca="false">$AL$7*$J$3*$J$5*$O224</f>
        <v>#N/A</v>
      </c>
      <c r="AN224" s="70" t="e">
        <f aca="false">$AN$7*$J$2*$J$5*$N224</f>
        <v>#N/A</v>
      </c>
      <c r="AO224" s="70" t="e">
        <f aca="false">$AN$7*$J$3*$J$5*$O224</f>
        <v>#N/A</v>
      </c>
      <c r="AP224" s="70" t="e">
        <f aca="false">$AP$7*$J$2*$J$5*$N224</f>
        <v>#N/A</v>
      </c>
      <c r="AQ224" s="70" t="e">
        <f aca="false">$AN$7*$J$3*$J$5*$O224</f>
        <v>#N/A</v>
      </c>
      <c r="AR224" s="70" t="e">
        <f aca="false">$AR$7*$J$2*$J$5*$N224</f>
        <v>#N/A</v>
      </c>
      <c r="AS224" s="70" t="e">
        <f aca="false">$AR$7*$J$3*$J$5*$O224</f>
        <v>#N/A</v>
      </c>
      <c r="AT224" s="70" t="e">
        <f aca="false">$AT$7*$J$2*$J$5*$N224</f>
        <v>#N/A</v>
      </c>
      <c r="AU224" s="70" t="e">
        <f aca="false">$AT$7*$J$3*$J$5*$O224</f>
        <v>#N/A</v>
      </c>
      <c r="AV224" s="131" t="e">
        <f aca="false">SUM(AF224:AG224,AL224:AM224,AP224:AQ224)</f>
        <v>#N/A</v>
      </c>
      <c r="AW224" s="158" t="e">
        <f aca="false">SUM(AF224:AM224,AP224:AU224)</f>
        <v>#N/A</v>
      </c>
      <c r="AX224" s="131" t="e">
        <f aca="false">SUM(AF224:AU224)</f>
        <v>#N/A</v>
      </c>
      <c r="AY224" s="70" t="e">
        <f aca="false">$AY$7*$J$2*$J$5*$S224</f>
        <v>#N/A</v>
      </c>
      <c r="AZ224" s="70" t="e">
        <f aca="false">$AY$7*$J$3*$J$5*$T224</f>
        <v>#N/A</v>
      </c>
      <c r="BA224" s="70" t="e">
        <f aca="false">$BA$7*$J$2*$J$5*$S224</f>
        <v>#N/A</v>
      </c>
      <c r="BB224" s="70" t="e">
        <f aca="false">$BA$7*$J$3*$J$5*$T224</f>
        <v>#N/A</v>
      </c>
      <c r="BC224" s="70" t="e">
        <f aca="false">$BC$7*$J$2*$J$5*$S224</f>
        <v>#N/A</v>
      </c>
      <c r="BD224" s="70" t="e">
        <f aca="false">$BC$7*$J$3*$J$5*$T224</f>
        <v>#N/A</v>
      </c>
      <c r="BE224" s="70" t="e">
        <f aca="false">$BE$7*$J$2*$J$5*$S224</f>
        <v>#N/A</v>
      </c>
      <c r="BF224" s="70" t="e">
        <f aca="false">$BE$7*$J$3*$J$5*$T224</f>
        <v>#N/A</v>
      </c>
      <c r="BG224" s="70" t="e">
        <f aca="false">$BG$7*$J$2*$J$5*$S224</f>
        <v>#N/A</v>
      </c>
      <c r="BH224" s="70" t="e">
        <f aca="false">$BG$7*$J$3*$J$5*$T224</f>
        <v>#N/A</v>
      </c>
      <c r="BI224" s="70" t="e">
        <f aca="false">$BI$7*$J$2*$J$5*$S224</f>
        <v>#N/A</v>
      </c>
      <c r="BJ224" s="70" t="e">
        <f aca="false">$BI$7*$J$3*$J$5*$T224</f>
        <v>#N/A</v>
      </c>
      <c r="BK224" s="70" t="e">
        <f aca="false">$BK$7*$J$2*$J$5*$S224</f>
        <v>#N/A</v>
      </c>
      <c r="BL224" s="70" t="e">
        <f aca="false">$BK$7*$J$3*$J$5*$T224</f>
        <v>#N/A</v>
      </c>
      <c r="BM224" s="70" t="e">
        <f aca="false">$BM$7*$J$2*$J$5*$S224</f>
        <v>#N/A</v>
      </c>
      <c r="BN224" s="70" t="e">
        <f aca="false">$BM$7*$J$3*$J$5*$T224</f>
        <v>#N/A</v>
      </c>
      <c r="BO224" s="70" t="e">
        <f aca="false">$BO$7*$J$2*$J$5*$S224</f>
        <v>#N/A</v>
      </c>
      <c r="BP224" s="70" t="e">
        <f aca="false">$BO$7*$J$3*$J$5*$T224</f>
        <v>#N/A</v>
      </c>
      <c r="BQ224" s="70" t="e">
        <f aca="false">$BQ$7*$J$2*$J$5*$S224</f>
        <v>#N/A</v>
      </c>
      <c r="BR224" s="70" t="e">
        <f aca="false">$BQ$7*$J$3*$J$5*$T224</f>
        <v>#N/A</v>
      </c>
      <c r="BS224" s="70" t="e">
        <f aca="false">$BS$7*$J$2*$J$5*$S224</f>
        <v>#N/A</v>
      </c>
      <c r="BT224" s="70" t="e">
        <f aca="false">$BS$7*$J$3*$J$5*$T224</f>
        <v>#N/A</v>
      </c>
      <c r="BU224" s="70" t="e">
        <f aca="false">$BU$7*$J$2*$J$5*$S224</f>
        <v>#N/A</v>
      </c>
      <c r="BV224" s="70" t="e">
        <f aca="false">$BU$7*$J$3*$J$5*$T224</f>
        <v>#N/A</v>
      </c>
      <c r="BW224" s="382" t="e">
        <f aca="false">SUM(AY224:BF224,BI224:BL224)</f>
        <v>#N/A</v>
      </c>
      <c r="BX224" s="383" t="e">
        <f aca="false">SUM(AY224:BF224,BI224:BL224,BS224:BV224)</f>
        <v>#N/A</v>
      </c>
      <c r="BY224" s="25" t="e">
        <f aca="false">SUM(AY224:BV224)</f>
        <v>#N/A</v>
      </c>
      <c r="BZ224" s="70" t="e">
        <f aca="false">$BZ$7*$J$2*$J$5*$N224</f>
        <v>#N/A</v>
      </c>
      <c r="CA224" s="70" t="e">
        <f aca="false">$BZ$7*$J$3*$J$5*$O224</f>
        <v>#N/A</v>
      </c>
      <c r="CB224" s="70" t="e">
        <f aca="false">$CB$7*$J$2*$J$5*$N224</f>
        <v>#N/A</v>
      </c>
      <c r="CC224" s="70" t="e">
        <f aca="false">$CB$7*$J$3*$J$5*$O224</f>
        <v>#N/A</v>
      </c>
      <c r="CD224" s="70" t="e">
        <f aca="false">$CD$7*$J$2*$J$5*$N224</f>
        <v>#N/A</v>
      </c>
      <c r="CE224" s="70" t="e">
        <f aca="false">$CD$7*$J$3*$J$5*$O224</f>
        <v>#N/A</v>
      </c>
      <c r="CF224" s="131" t="e">
        <f aca="false">SUM(BZ224:CA224)</f>
        <v>#N/A</v>
      </c>
      <c r="CG224" s="383" t="e">
        <f aca="false">SUM(BZ224:CC224)</f>
        <v>#N/A</v>
      </c>
      <c r="CH224" s="131" t="e">
        <f aca="false">SUM(BZ224:CE224)</f>
        <v>#N/A</v>
      </c>
      <c r="CI224" s="70" t="e">
        <f aca="false">$CI$7*$J$2*$J$5*$AB224</f>
        <v>#N/A</v>
      </c>
      <c r="CJ224" s="70" t="e">
        <f aca="false">$CI$7*$J$3*$J$5*$AC224</f>
        <v>#N/A</v>
      </c>
      <c r="CK224" s="70" t="e">
        <f aca="false">$CK$7*$J$2*$J$5*$AB224</f>
        <v>#N/A</v>
      </c>
      <c r="CL224" s="70" t="e">
        <f aca="false">$CK$7*$J$3*$J$5*$AC224</f>
        <v>#N/A</v>
      </c>
      <c r="CM224" s="70" t="e">
        <f aca="false">$CM$7*$J$2*$J$5*$AB224</f>
        <v>#N/A</v>
      </c>
      <c r="CN224" s="70" t="e">
        <f aca="false">$CM$7*$J$3*$J$5*$AC224</f>
        <v>#N/A</v>
      </c>
      <c r="CO224" s="70" t="e">
        <f aca="false">$CO$7*$J$2*$J$5*$AB224</f>
        <v>#N/A</v>
      </c>
      <c r="CP224" s="70" t="e">
        <f aca="false">$CO$7*$J$3*$J$5*$AC224</f>
        <v>#N/A</v>
      </c>
      <c r="CQ224" s="70" t="e">
        <f aca="false">$CQ$7*$J$2*$J$5*$AB224</f>
        <v>#N/A</v>
      </c>
      <c r="CR224" s="70" t="e">
        <f aca="false">$CQ$7*$J$3*$J$5*$AC224</f>
        <v>#N/A</v>
      </c>
      <c r="CS224" s="70" t="e">
        <f aca="false">$CS$7*$J$2*$J$5*$AB224</f>
        <v>#N/A</v>
      </c>
      <c r="CT224" s="70" t="e">
        <f aca="false">$CS$7*$J$3*$J$5*$AC224</f>
        <v>#N/A</v>
      </c>
      <c r="CU224" s="70" t="e">
        <f aca="false">$CU$7*$J$2*$J$5*$AB224</f>
        <v>#N/A</v>
      </c>
      <c r="CV224" s="70" t="e">
        <f aca="false">$CU$7*$J$3*$J$5*$AC224</f>
        <v>#N/A</v>
      </c>
      <c r="CW224" s="70" t="e">
        <f aca="false">$CW$7*$J$2*$J$5*$AB224</f>
        <v>#N/A</v>
      </c>
      <c r="CX224" s="70" t="e">
        <f aca="false">$CW$7*$J$3*$J$5*$AC224</f>
        <v>#N/A</v>
      </c>
      <c r="CY224" s="70" t="e">
        <f aca="false">$CY$7*$J$2*$J$5*$AB224</f>
        <v>#N/A</v>
      </c>
      <c r="CZ224" s="70" t="e">
        <f aca="false">$CY$7*$J$3*$J$5*$AC224</f>
        <v>#N/A</v>
      </c>
      <c r="DA224" s="70" t="e">
        <f aca="false">$DA$7*$J$2*$J$5*$AB224</f>
        <v>#N/A</v>
      </c>
      <c r="DB224" s="70" t="e">
        <f aca="false">$DA$7*$J$3*$J$5*$AC224</f>
        <v>#N/A</v>
      </c>
      <c r="DC224" s="70"/>
      <c r="DD224" s="70"/>
      <c r="DE224" s="70" t="e">
        <f aca="false">$DF$7*$J$2*$J$5*$AB224</f>
        <v>#N/A</v>
      </c>
      <c r="DF224" s="70" t="e">
        <f aca="false">$DF$7*$J$3*$J$5*$AC224</f>
        <v>#N/A</v>
      </c>
      <c r="DG224" s="70" t="e">
        <f aca="false">$DG$7*$J$2*$J$5*$AB224</f>
        <v>#N/A</v>
      </c>
      <c r="DH224" s="70" t="e">
        <f aca="false">$DG$7*$J$3*$J$5*$AC224</f>
        <v>#N/A</v>
      </c>
      <c r="DI224" s="70" t="e">
        <f aca="false">$DI$7*$J$2*$J$5*$AB224</f>
        <v>#N/A</v>
      </c>
      <c r="DJ224" s="70" t="e">
        <f aca="false">$DI$7*$J$3*$J$5*$AC224</f>
        <v>#N/A</v>
      </c>
      <c r="DK224" s="70" t="e">
        <f aca="false">$DK$7*$J$2*$J$5*$AB224</f>
        <v>#N/A</v>
      </c>
      <c r="DL224" s="70" t="e">
        <f aca="false">$DK$7*$J$3*$J$5*$AC224</f>
        <v>#N/A</v>
      </c>
      <c r="DM224" s="70" t="e">
        <f aca="false">$DM$7*$J$2*$J$5*$AB224</f>
        <v>#N/A</v>
      </c>
      <c r="DN224" s="70" t="e">
        <f aca="false">$DM$7*$J$3*$J$5*$AC224</f>
        <v>#N/A</v>
      </c>
      <c r="DO224" s="70" t="e">
        <f aca="false">$DO$7*$J$2*$J$5*$AB224</f>
        <v>#N/A</v>
      </c>
      <c r="DP224" s="70" t="e">
        <f aca="false">$DO$7*$J$3*$J$5*$AC224</f>
        <v>#N/A</v>
      </c>
      <c r="DQ224" s="70" t="e">
        <f aca="false">$DQ$7*$J$2*$J$5*$AB224</f>
        <v>#N/A</v>
      </c>
      <c r="DR224" s="70" t="e">
        <f aca="false">$DQ$7*$J$3*$J$5*$AC224</f>
        <v>#N/A</v>
      </c>
      <c r="DS224" s="131" t="e">
        <f aca="false">SUM(CI224:CR224,CW224:CX224,DG224:DH224)</f>
        <v>#N/A</v>
      </c>
      <c r="DT224" s="25" t="e">
        <f aca="false">SUM(CI224:CZ224,DC224:DL224)</f>
        <v>#N/A</v>
      </c>
      <c r="DU224" s="131" t="e">
        <f aca="false">SUM(CI224:DR224)</f>
        <v>#N/A</v>
      </c>
      <c r="DZ224" s="70" t="e">
        <f aca="false">$DZ$7*$J$2*$J$5*$AB224</f>
        <v>#N/A</v>
      </c>
      <c r="EA224" s="70" t="e">
        <f aca="false">$DZ$7*$J$3*$J$5*$AC224</f>
        <v>#N/A</v>
      </c>
      <c r="EB224" s="70" t="e">
        <f aca="false">$EB$7*$J$2*$J$5*$AB224</f>
        <v>#N/A</v>
      </c>
      <c r="EC224" s="70" t="e">
        <f aca="false">$EB$7*$J$3*$J$5*$AC224</f>
        <v>#N/A</v>
      </c>
      <c r="ED224" s="70" t="e">
        <f aca="false">$ED$7*$J$2*$J$5*$AB224</f>
        <v>#N/A</v>
      </c>
      <c r="EE224" s="70" t="e">
        <f aca="false">$ED$7*$J$3*$J$5*$AC224</f>
        <v>#N/A</v>
      </c>
      <c r="EF224" s="70" t="e">
        <f aca="false">$EF$7*$J$2*$J$5*$AB224</f>
        <v>#N/A</v>
      </c>
      <c r="EG224" s="70" t="e">
        <f aca="false">$EF$7*$J$3*$J$5*$AC224</f>
        <v>#N/A</v>
      </c>
      <c r="EH224" s="70" t="e">
        <f aca="false">$EH$7*$J$2*$J$5*$AB224</f>
        <v>#N/A</v>
      </c>
      <c r="EI224" s="70" t="e">
        <f aca="false">$EH$7*$J$3*$J$5*$AC224</f>
        <v>#N/A</v>
      </c>
      <c r="EJ224" s="70" t="e">
        <f aca="false">$EJ$7*$J$2*$J$5*$AB224</f>
        <v>#N/A</v>
      </c>
      <c r="EK224" s="70" t="e">
        <f aca="false">$EJ$7*$J$3*$J$5*$AC224</f>
        <v>#N/A</v>
      </c>
      <c r="EL224" s="70" t="e">
        <f aca="false">$EL$7*$J$2*$J$5*$AB224</f>
        <v>#N/A</v>
      </c>
      <c r="EM224" s="70" t="e">
        <f aca="false">$EL$7*$J$3*$J$5*$AC224</f>
        <v>#N/A</v>
      </c>
      <c r="EN224" s="131" t="e">
        <f aca="false">SUM(EB224:EC224)</f>
        <v>#N/A</v>
      </c>
      <c r="EO224" s="25" t="e">
        <f aca="false">SUM(EB224:EE224,EJ224:EM224)</f>
        <v>#N/A</v>
      </c>
      <c r="EP224" s="25" t="e">
        <f aca="false">SUM(DZ224:EM224)</f>
        <v>#N/A</v>
      </c>
    </row>
    <row r="225" customFormat="false" ht="11.25" hidden="false" customHeight="false" outlineLevel="0" collapsed="false">
      <c r="A225" s="51" t="e">
        <f aca="false">VLOOKUP($D225,Curves!$A$2:$I$1700,9)</f>
        <v>#N/A</v>
      </c>
      <c r="B225" s="83" t="e">
        <f aca="false">(1+($A225/2))^(-2*($D225-$A$1)/365.25)</f>
        <v>#N/A</v>
      </c>
      <c r="C225" s="83" t="n">
        <f aca="false">D226-D225</f>
        <v>28</v>
      </c>
      <c r="D225" s="374" t="n">
        <v>43497</v>
      </c>
      <c r="E225" s="375" t="e">
        <f aca="false">VLOOKUP($D225,Curves!$A$2:$H$1700,2)*$B225</f>
        <v>#N/A</v>
      </c>
      <c r="F225" s="51" t="e">
        <f aca="false">VLOOKUP($D225,Curves!$A$2:$H$1700,3)*$B225</f>
        <v>#N/A</v>
      </c>
      <c r="G225" s="51" t="e">
        <f aca="false">VLOOKUP($D225,Curves!$A$2:$H$1700,7)*$B225</f>
        <v>#N/A</v>
      </c>
      <c r="H225" s="51" t="e">
        <f aca="false">VLOOKUP($D225,Curves!$A$2:$H$1700,5)*$B225</f>
        <v>#N/A</v>
      </c>
      <c r="I225" s="51" t="e">
        <f aca="false">VLOOKUP($D225,Curves!$A$2:$H$1700,4)*$B225</f>
        <v>#N/A</v>
      </c>
      <c r="J225" s="376" t="e">
        <f aca="false">VLOOKUP($D225,Curves!$A$2:$H$1700,8)*$B225</f>
        <v>#N/A</v>
      </c>
      <c r="K225" s="51" t="e">
        <f aca="false">($E225+$I225)*$J$5+$J$4</f>
        <v>#N/A</v>
      </c>
      <c r="L225" s="377" t="e">
        <f aca="false">VLOOKUP($D225,Curves!$N$2:$T$2600,2)*$B225</f>
        <v>#N/A</v>
      </c>
      <c r="M225" s="241" t="e">
        <f aca="false">VLOOKUP($D225,Curves!$N$2:$T$2600,3)*$B225</f>
        <v>#N/A</v>
      </c>
      <c r="N225" s="378" t="e">
        <f aca="false">IF($K225&lt;$L225,1,0)</f>
        <v>#N/A</v>
      </c>
      <c r="O225" s="379" t="e">
        <f aca="false">IF($K225&lt;$M225,1,0)</f>
        <v>#N/A</v>
      </c>
      <c r="P225" s="375" t="e">
        <f aca="false">($E225+J225)*$J$5+$J$4</f>
        <v>#N/A</v>
      </c>
      <c r="Q225" s="377" t="e">
        <f aca="false">VLOOKUP($D225,Curves!$N$2:$T$2600,4)*$B225</f>
        <v>#N/A</v>
      </c>
      <c r="R225" s="241" t="e">
        <f aca="false">VLOOKUP($D225,Curves!$N$2:$T$2600,5)*$B225</f>
        <v>#N/A</v>
      </c>
      <c r="S225" s="378" t="e">
        <f aca="false">IF($P225&lt;$Q225,1,0)</f>
        <v>#N/A</v>
      </c>
      <c r="T225" s="379" t="e">
        <f aca="false">IF($P225&lt;$R225,1,0)</f>
        <v>#N/A</v>
      </c>
      <c r="U225" s="380" t="e">
        <f aca="false">($E225+G225)*$J$5+$J$4</f>
        <v>#N/A</v>
      </c>
      <c r="V225" s="380" t="e">
        <f aca="false">($E225+H225)*$J$5+$J$4</f>
        <v>#N/A</v>
      </c>
      <c r="W225" s="380" t="e">
        <f aca="false">($E225+I225)*$J$5+$J$4</f>
        <v>#N/A</v>
      </c>
      <c r="X225" s="269" t="e">
        <f aca="false">VLOOKUP($D225,[5]CurveFetch!$D$8:$S$13000,16,0)*$B225</f>
        <v>#N/A</v>
      </c>
      <c r="Y225" s="241" t="e">
        <f aca="false">VLOOKUP($D225,Curves!$N$2:$T$2600,7)*$B225</f>
        <v>#N/A</v>
      </c>
      <c r="Z225" s="381" t="e">
        <f aca="false">IF($U225&lt;$X225,1,0)</f>
        <v>#N/A</v>
      </c>
      <c r="AA225" s="378" t="e">
        <f aca="false">IF($U225&lt;$Y225,1,0)</f>
        <v>#N/A</v>
      </c>
      <c r="AB225" s="378" t="e">
        <f aca="false">IF($V225&lt;$X225,1,0)</f>
        <v>#N/A</v>
      </c>
      <c r="AC225" s="378" t="e">
        <f aca="false">IF($V225&lt;$X225,1,0)</f>
        <v>#N/A</v>
      </c>
      <c r="AD225" s="378" t="e">
        <f aca="false">IF($W225&lt;$X225,1,0)</f>
        <v>#N/A</v>
      </c>
      <c r="AE225" s="379" t="e">
        <f aca="false">IF($W225&lt;$Y225,1,0)</f>
        <v>#N/A</v>
      </c>
      <c r="AF225" s="70" t="e">
        <f aca="false">$AF$7*$J$2*$J$5*$N225</f>
        <v>#N/A</v>
      </c>
      <c r="AG225" s="70" t="e">
        <f aca="false">$AF$7*$J$2*$J$5*$O225</f>
        <v>#N/A</v>
      </c>
      <c r="AH225" s="70" t="e">
        <f aca="false">$AH$7*$J$2*$J$5*$N225</f>
        <v>#N/A</v>
      </c>
      <c r="AI225" s="70" t="e">
        <f aca="false">$AH$7*$J$2*$J$5*$O225</f>
        <v>#N/A</v>
      </c>
      <c r="AJ225" s="70" t="e">
        <f aca="false">$AJ$7*$J$2*$J$5*$N225</f>
        <v>#N/A</v>
      </c>
      <c r="AK225" s="70" t="e">
        <f aca="false">$AJ$7*$J$2*$J$5*$O225</f>
        <v>#N/A</v>
      </c>
      <c r="AL225" s="70" t="e">
        <f aca="false">$AL$7*$J$2*$J$5*$N225</f>
        <v>#N/A</v>
      </c>
      <c r="AM225" s="70" t="e">
        <f aca="false">$AL$7*$J$3*$J$5*$O225</f>
        <v>#N/A</v>
      </c>
      <c r="AN225" s="70" t="e">
        <f aca="false">$AN$7*$J$2*$J$5*$N225</f>
        <v>#N/A</v>
      </c>
      <c r="AO225" s="70" t="e">
        <f aca="false">$AN$7*$J$3*$J$5*$O225</f>
        <v>#N/A</v>
      </c>
      <c r="AP225" s="70" t="e">
        <f aca="false">$AP$7*$J$2*$J$5*$N225</f>
        <v>#N/A</v>
      </c>
      <c r="AQ225" s="70" t="e">
        <f aca="false">$AN$7*$J$3*$J$5*$O225</f>
        <v>#N/A</v>
      </c>
      <c r="AR225" s="70" t="e">
        <f aca="false">$AR$7*$J$2*$J$5*$N225</f>
        <v>#N/A</v>
      </c>
      <c r="AS225" s="70" t="e">
        <f aca="false">$AR$7*$J$3*$J$5*$O225</f>
        <v>#N/A</v>
      </c>
      <c r="AT225" s="70" t="e">
        <f aca="false">$AT$7*$J$2*$J$5*$N225</f>
        <v>#N/A</v>
      </c>
      <c r="AU225" s="70" t="e">
        <f aca="false">$AT$7*$J$3*$J$5*$O225</f>
        <v>#N/A</v>
      </c>
      <c r="AV225" s="131" t="e">
        <f aca="false">SUM(AF225:AG225,AL225:AM225,AP225:AQ225)</f>
        <v>#N/A</v>
      </c>
      <c r="AW225" s="158" t="e">
        <f aca="false">SUM(AF225:AM225,AP225:AU225)</f>
        <v>#N/A</v>
      </c>
      <c r="AX225" s="131" t="e">
        <f aca="false">SUM(AF225:AU225)</f>
        <v>#N/A</v>
      </c>
      <c r="AY225" s="70" t="e">
        <f aca="false">$AY$7*$J$2*$J$5*$S225</f>
        <v>#N/A</v>
      </c>
      <c r="AZ225" s="70" t="e">
        <f aca="false">$AY$7*$J$3*$J$5*$T225</f>
        <v>#N/A</v>
      </c>
      <c r="BA225" s="70" t="e">
        <f aca="false">$BA$7*$J$2*$J$5*$S225</f>
        <v>#N/A</v>
      </c>
      <c r="BB225" s="70" t="e">
        <f aca="false">$BA$7*$J$3*$J$5*$T225</f>
        <v>#N/A</v>
      </c>
      <c r="BC225" s="70" t="e">
        <f aca="false">$BC$7*$J$2*$J$5*$S225</f>
        <v>#N/A</v>
      </c>
      <c r="BD225" s="70" t="e">
        <f aca="false">$BC$7*$J$3*$J$5*$T225</f>
        <v>#N/A</v>
      </c>
      <c r="BE225" s="70" t="e">
        <f aca="false">$BE$7*$J$2*$J$5*$S225</f>
        <v>#N/A</v>
      </c>
      <c r="BF225" s="70" t="e">
        <f aca="false">$BE$7*$J$3*$J$5*$T225</f>
        <v>#N/A</v>
      </c>
      <c r="BG225" s="70" t="e">
        <f aca="false">$BG$7*$J$2*$J$5*$S225</f>
        <v>#N/A</v>
      </c>
      <c r="BH225" s="70" t="e">
        <f aca="false">$BG$7*$J$3*$J$5*$T225</f>
        <v>#N/A</v>
      </c>
      <c r="BI225" s="70" t="e">
        <f aca="false">$BI$7*$J$2*$J$5*$S225</f>
        <v>#N/A</v>
      </c>
      <c r="BJ225" s="70" t="e">
        <f aca="false">$BI$7*$J$3*$J$5*$T225</f>
        <v>#N/A</v>
      </c>
      <c r="BK225" s="70" t="e">
        <f aca="false">$BK$7*$J$2*$J$5*$S225</f>
        <v>#N/A</v>
      </c>
      <c r="BL225" s="70" t="e">
        <f aca="false">$BK$7*$J$3*$J$5*$T225</f>
        <v>#N/A</v>
      </c>
      <c r="BM225" s="70" t="e">
        <f aca="false">$BM$7*$J$2*$J$5*$S225</f>
        <v>#N/A</v>
      </c>
      <c r="BN225" s="70" t="e">
        <f aca="false">$BM$7*$J$3*$J$5*$T225</f>
        <v>#N/A</v>
      </c>
      <c r="BO225" s="70" t="e">
        <f aca="false">$BO$7*$J$2*$J$5*$S225</f>
        <v>#N/A</v>
      </c>
      <c r="BP225" s="70" t="e">
        <f aca="false">$BO$7*$J$3*$J$5*$T225</f>
        <v>#N/A</v>
      </c>
      <c r="BQ225" s="70" t="e">
        <f aca="false">$BQ$7*$J$2*$J$5*$S225</f>
        <v>#N/A</v>
      </c>
      <c r="BR225" s="70" t="e">
        <f aca="false">$BQ$7*$J$3*$J$5*$T225</f>
        <v>#N/A</v>
      </c>
      <c r="BS225" s="70" t="e">
        <f aca="false">$BS$7*$J$2*$J$5*$S225</f>
        <v>#N/A</v>
      </c>
      <c r="BT225" s="70" t="e">
        <f aca="false">$BS$7*$J$3*$J$5*$T225</f>
        <v>#N/A</v>
      </c>
      <c r="BU225" s="70" t="e">
        <f aca="false">$BU$7*$J$2*$J$5*$S225</f>
        <v>#N/A</v>
      </c>
      <c r="BV225" s="70" t="e">
        <f aca="false">$BU$7*$J$3*$J$5*$T225</f>
        <v>#N/A</v>
      </c>
      <c r="BW225" s="382" t="e">
        <f aca="false">SUM(AY225:BF225,BI225:BL225)</f>
        <v>#N/A</v>
      </c>
      <c r="BX225" s="383" t="e">
        <f aca="false">SUM(AY225:BF225,BI225:BL225,BS225:BV225)</f>
        <v>#N/A</v>
      </c>
      <c r="BY225" s="25" t="e">
        <f aca="false">SUM(AY225:BV225)</f>
        <v>#N/A</v>
      </c>
      <c r="BZ225" s="70" t="e">
        <f aca="false">$BZ$7*$J$2*$J$5*$N225</f>
        <v>#N/A</v>
      </c>
      <c r="CA225" s="70" t="e">
        <f aca="false">$BZ$7*$J$3*$J$5*$O225</f>
        <v>#N/A</v>
      </c>
      <c r="CB225" s="70" t="e">
        <f aca="false">$CB$7*$J$2*$J$5*$N225</f>
        <v>#N/A</v>
      </c>
      <c r="CC225" s="70" t="e">
        <f aca="false">$CB$7*$J$3*$J$5*$O225</f>
        <v>#N/A</v>
      </c>
      <c r="CD225" s="70" t="e">
        <f aca="false">$CD$7*$J$2*$J$5*$N225</f>
        <v>#N/A</v>
      </c>
      <c r="CE225" s="70" t="e">
        <f aca="false">$CD$7*$J$3*$J$5*$O225</f>
        <v>#N/A</v>
      </c>
      <c r="CF225" s="131" t="e">
        <f aca="false">SUM(BZ225:CA225)</f>
        <v>#N/A</v>
      </c>
      <c r="CG225" s="383" t="e">
        <f aca="false">SUM(BZ225:CC225)</f>
        <v>#N/A</v>
      </c>
      <c r="CH225" s="131" t="e">
        <f aca="false">SUM(BZ225:CE225)</f>
        <v>#N/A</v>
      </c>
      <c r="CI225" s="70" t="e">
        <f aca="false">$CI$7*$J$2*$J$5*$AB225</f>
        <v>#N/A</v>
      </c>
      <c r="CJ225" s="70" t="e">
        <f aca="false">$CI$7*$J$3*$J$5*$AC225</f>
        <v>#N/A</v>
      </c>
      <c r="CK225" s="70" t="e">
        <f aca="false">$CK$7*$J$2*$J$5*$AB225</f>
        <v>#N/A</v>
      </c>
      <c r="CL225" s="70" t="e">
        <f aca="false">$CK$7*$J$3*$J$5*$AC225</f>
        <v>#N/A</v>
      </c>
      <c r="CM225" s="70" t="e">
        <f aca="false">$CM$7*$J$2*$J$5*$AB225</f>
        <v>#N/A</v>
      </c>
      <c r="CN225" s="70" t="e">
        <f aca="false">$CM$7*$J$3*$J$5*$AC225</f>
        <v>#N/A</v>
      </c>
      <c r="CO225" s="70" t="e">
        <f aca="false">$CO$7*$J$2*$J$5*$AB225</f>
        <v>#N/A</v>
      </c>
      <c r="CP225" s="70" t="e">
        <f aca="false">$CO$7*$J$3*$J$5*$AC225</f>
        <v>#N/A</v>
      </c>
      <c r="CQ225" s="70" t="e">
        <f aca="false">$CQ$7*$J$2*$J$5*$AB225</f>
        <v>#N/A</v>
      </c>
      <c r="CR225" s="70" t="e">
        <f aca="false">$CQ$7*$J$3*$J$5*$AC225</f>
        <v>#N/A</v>
      </c>
      <c r="CS225" s="70" t="e">
        <f aca="false">$CS$7*$J$2*$J$5*$AB225</f>
        <v>#N/A</v>
      </c>
      <c r="CT225" s="70" t="e">
        <f aca="false">$CS$7*$J$3*$J$5*$AC225</f>
        <v>#N/A</v>
      </c>
      <c r="CU225" s="70" t="e">
        <f aca="false">$CU$7*$J$2*$J$5*$AB225</f>
        <v>#N/A</v>
      </c>
      <c r="CV225" s="70" t="e">
        <f aca="false">$CU$7*$J$3*$J$5*$AC225</f>
        <v>#N/A</v>
      </c>
      <c r="CW225" s="70" t="e">
        <f aca="false">$CW$7*$J$2*$J$5*$AB225</f>
        <v>#N/A</v>
      </c>
      <c r="CX225" s="70" t="e">
        <f aca="false">$CW$7*$J$3*$J$5*$AC225</f>
        <v>#N/A</v>
      </c>
      <c r="CY225" s="70" t="e">
        <f aca="false">$CY$7*$J$2*$J$5*$AB225</f>
        <v>#N/A</v>
      </c>
      <c r="CZ225" s="70" t="e">
        <f aca="false">$CY$7*$J$3*$J$5*$AC225</f>
        <v>#N/A</v>
      </c>
      <c r="DA225" s="70" t="e">
        <f aca="false">$DA$7*$J$2*$J$5*$AB225</f>
        <v>#N/A</v>
      </c>
      <c r="DB225" s="70" t="e">
        <f aca="false">$DA$7*$J$3*$J$5*$AC225</f>
        <v>#N/A</v>
      </c>
      <c r="DC225" s="70"/>
      <c r="DD225" s="70"/>
      <c r="DE225" s="70" t="e">
        <f aca="false">$DF$7*$J$2*$J$5*$AB225</f>
        <v>#N/A</v>
      </c>
      <c r="DF225" s="70" t="e">
        <f aca="false">$DF$7*$J$3*$J$5*$AC225</f>
        <v>#N/A</v>
      </c>
      <c r="DG225" s="70" t="e">
        <f aca="false">$DG$7*$J$2*$J$5*$AB225</f>
        <v>#N/A</v>
      </c>
      <c r="DH225" s="70" t="e">
        <f aca="false">$DG$7*$J$3*$J$5*$AC225</f>
        <v>#N/A</v>
      </c>
      <c r="DI225" s="70" t="e">
        <f aca="false">$DI$7*$J$2*$J$5*$AB225</f>
        <v>#N/A</v>
      </c>
      <c r="DJ225" s="70" t="e">
        <f aca="false">$DI$7*$J$3*$J$5*$AC225</f>
        <v>#N/A</v>
      </c>
      <c r="DK225" s="70" t="e">
        <f aca="false">$DK$7*$J$2*$J$5*$AB225</f>
        <v>#N/A</v>
      </c>
      <c r="DL225" s="70" t="e">
        <f aca="false">$DK$7*$J$3*$J$5*$AC225</f>
        <v>#N/A</v>
      </c>
      <c r="DM225" s="70" t="e">
        <f aca="false">$DM$7*$J$2*$J$5*$AB225</f>
        <v>#N/A</v>
      </c>
      <c r="DN225" s="70" t="e">
        <f aca="false">$DM$7*$J$3*$J$5*$AC225</f>
        <v>#N/A</v>
      </c>
      <c r="DO225" s="70" t="e">
        <f aca="false">$DO$7*$J$2*$J$5*$AB225</f>
        <v>#N/A</v>
      </c>
      <c r="DP225" s="70" t="e">
        <f aca="false">$DO$7*$J$3*$J$5*$AC225</f>
        <v>#N/A</v>
      </c>
      <c r="DQ225" s="70" t="e">
        <f aca="false">$DQ$7*$J$2*$J$5*$AB225</f>
        <v>#N/A</v>
      </c>
      <c r="DR225" s="70" t="e">
        <f aca="false">$DQ$7*$J$3*$J$5*$AC225</f>
        <v>#N/A</v>
      </c>
      <c r="DS225" s="131" t="e">
        <f aca="false">SUM(CI225:CR225,CW225:CX225,DG225:DH225)</f>
        <v>#N/A</v>
      </c>
      <c r="DT225" s="25" t="e">
        <f aca="false">SUM(CI225:CZ225,DC225:DL225)</f>
        <v>#N/A</v>
      </c>
      <c r="DU225" s="131" t="e">
        <f aca="false">SUM(CI225:DR225)</f>
        <v>#N/A</v>
      </c>
      <c r="DZ225" s="70" t="e">
        <f aca="false">$DZ$7*$J$2*$J$5*$AB225</f>
        <v>#N/A</v>
      </c>
      <c r="EA225" s="70" t="e">
        <f aca="false">$DZ$7*$J$3*$J$5*$AC225</f>
        <v>#N/A</v>
      </c>
      <c r="EB225" s="70" t="e">
        <f aca="false">$EB$7*$J$2*$J$5*$AB225</f>
        <v>#N/A</v>
      </c>
      <c r="EC225" s="70" t="e">
        <f aca="false">$EB$7*$J$3*$J$5*$AC225</f>
        <v>#N/A</v>
      </c>
      <c r="ED225" s="70" t="e">
        <f aca="false">$ED$7*$J$2*$J$5*$AB225</f>
        <v>#N/A</v>
      </c>
      <c r="EE225" s="70" t="e">
        <f aca="false">$ED$7*$J$3*$J$5*$AC225</f>
        <v>#N/A</v>
      </c>
      <c r="EF225" s="70" t="e">
        <f aca="false">$EF$7*$J$2*$J$5*$AB225</f>
        <v>#N/A</v>
      </c>
      <c r="EG225" s="70" t="e">
        <f aca="false">$EF$7*$J$3*$J$5*$AC225</f>
        <v>#N/A</v>
      </c>
      <c r="EH225" s="70" t="e">
        <f aca="false">$EH$7*$J$2*$J$5*$AB225</f>
        <v>#N/A</v>
      </c>
      <c r="EI225" s="70" t="e">
        <f aca="false">$EH$7*$J$3*$J$5*$AC225</f>
        <v>#N/A</v>
      </c>
      <c r="EJ225" s="70" t="e">
        <f aca="false">$EJ$7*$J$2*$J$5*$AB225</f>
        <v>#N/A</v>
      </c>
      <c r="EK225" s="70" t="e">
        <f aca="false">$EJ$7*$J$3*$J$5*$AC225</f>
        <v>#N/A</v>
      </c>
      <c r="EL225" s="70" t="e">
        <f aca="false">$EL$7*$J$2*$J$5*$AB225</f>
        <v>#N/A</v>
      </c>
      <c r="EM225" s="70" t="e">
        <f aca="false">$EL$7*$J$3*$J$5*$AC225</f>
        <v>#N/A</v>
      </c>
      <c r="EN225" s="131" t="e">
        <f aca="false">SUM(EB225:EC225)</f>
        <v>#N/A</v>
      </c>
      <c r="EO225" s="25" t="e">
        <f aca="false">SUM(EB225:EE225,EJ225:EM225)</f>
        <v>#N/A</v>
      </c>
      <c r="EP225" s="25" t="e">
        <f aca="false">SUM(DZ225:EM225)</f>
        <v>#N/A</v>
      </c>
    </row>
    <row r="226" customFormat="false" ht="11.25" hidden="false" customHeight="false" outlineLevel="0" collapsed="false">
      <c r="A226" s="51" t="e">
        <f aca="false">VLOOKUP($D226,Curves!$A$2:$I$1700,9)</f>
        <v>#N/A</v>
      </c>
      <c r="B226" s="83" t="e">
        <f aca="false">(1+($A226/2))^(-2*($D226-$A$1)/365.25)</f>
        <v>#N/A</v>
      </c>
      <c r="C226" s="83" t="n">
        <f aca="false">D227-D226</f>
        <v>31</v>
      </c>
      <c r="D226" s="374" t="n">
        <v>43525</v>
      </c>
      <c r="E226" s="375" t="e">
        <f aca="false">VLOOKUP($D226,Curves!$A$2:$H$1700,2)*$B226</f>
        <v>#N/A</v>
      </c>
      <c r="F226" s="51" t="e">
        <f aca="false">VLOOKUP($D226,Curves!$A$2:$H$1700,3)*$B226</f>
        <v>#N/A</v>
      </c>
      <c r="G226" s="51" t="e">
        <f aca="false">VLOOKUP($D226,Curves!$A$2:$H$1700,7)*$B226</f>
        <v>#N/A</v>
      </c>
      <c r="H226" s="51" t="e">
        <f aca="false">VLOOKUP($D226,Curves!$A$2:$H$1700,5)*$B226</f>
        <v>#N/A</v>
      </c>
      <c r="I226" s="51" t="e">
        <f aca="false">VLOOKUP($D226,Curves!$A$2:$H$1700,4)*$B226</f>
        <v>#N/A</v>
      </c>
      <c r="J226" s="376" t="e">
        <f aca="false">VLOOKUP($D226,Curves!$A$2:$H$1700,8)*$B226</f>
        <v>#N/A</v>
      </c>
      <c r="K226" s="51" t="e">
        <f aca="false">($E226+$I226)*$J$5+$J$4</f>
        <v>#N/A</v>
      </c>
      <c r="L226" s="377" t="e">
        <f aca="false">VLOOKUP($D226,Curves!$N$2:$T$2600,2)*$B226</f>
        <v>#N/A</v>
      </c>
      <c r="M226" s="241" t="e">
        <f aca="false">VLOOKUP($D226,Curves!$N$2:$T$2600,3)*$B226</f>
        <v>#N/A</v>
      </c>
      <c r="N226" s="378" t="e">
        <f aca="false">IF($K226&lt;$L226,1,0)</f>
        <v>#N/A</v>
      </c>
      <c r="O226" s="379" t="e">
        <f aca="false">IF($K226&lt;$M226,1,0)</f>
        <v>#N/A</v>
      </c>
      <c r="P226" s="375" t="e">
        <f aca="false">($E226+J226)*$J$5+$J$4</f>
        <v>#N/A</v>
      </c>
      <c r="Q226" s="377" t="e">
        <f aca="false">VLOOKUP($D226,Curves!$N$2:$T$2600,4)*$B226</f>
        <v>#N/A</v>
      </c>
      <c r="R226" s="241" t="e">
        <f aca="false">VLOOKUP($D226,Curves!$N$2:$T$2600,5)*$B226</f>
        <v>#N/A</v>
      </c>
      <c r="S226" s="378" t="e">
        <f aca="false">IF($P226&lt;$Q226,1,0)</f>
        <v>#N/A</v>
      </c>
      <c r="T226" s="379" t="e">
        <f aca="false">IF($P226&lt;$R226,1,0)</f>
        <v>#N/A</v>
      </c>
      <c r="U226" s="380" t="e">
        <f aca="false">($E226+G226)*$J$5+$J$4</f>
        <v>#N/A</v>
      </c>
      <c r="V226" s="380" t="e">
        <f aca="false">($E226+H226)*$J$5+$J$4</f>
        <v>#N/A</v>
      </c>
      <c r="W226" s="380" t="e">
        <f aca="false">($E226+I226)*$J$5+$J$4</f>
        <v>#N/A</v>
      </c>
      <c r="X226" s="269" t="e">
        <f aca="false">VLOOKUP($D226,[5]CurveFetch!$D$8:$S$13000,16,0)*$B226</f>
        <v>#N/A</v>
      </c>
      <c r="Y226" s="241" t="e">
        <f aca="false">VLOOKUP($D226,Curves!$N$2:$T$2600,7)*$B226</f>
        <v>#N/A</v>
      </c>
      <c r="Z226" s="381" t="e">
        <f aca="false">IF($U226&lt;$X226,1,0)</f>
        <v>#N/A</v>
      </c>
      <c r="AA226" s="378" t="e">
        <f aca="false">IF($U226&lt;$Y226,1,0)</f>
        <v>#N/A</v>
      </c>
      <c r="AB226" s="378" t="e">
        <f aca="false">IF($V226&lt;$X226,1,0)</f>
        <v>#N/A</v>
      </c>
      <c r="AC226" s="378" t="e">
        <f aca="false">IF($V226&lt;$X226,1,0)</f>
        <v>#N/A</v>
      </c>
      <c r="AD226" s="378" t="e">
        <f aca="false">IF($W226&lt;$X226,1,0)</f>
        <v>#N/A</v>
      </c>
      <c r="AE226" s="379" t="e">
        <f aca="false">IF($W226&lt;$Y226,1,0)</f>
        <v>#N/A</v>
      </c>
      <c r="AF226" s="70" t="e">
        <f aca="false">$AF$7*$J$2*$J$5*$N226</f>
        <v>#N/A</v>
      </c>
      <c r="AG226" s="70" t="e">
        <f aca="false">$AF$7*$J$2*$J$5*$O226</f>
        <v>#N/A</v>
      </c>
      <c r="AH226" s="70" t="e">
        <f aca="false">$AH$7*$J$2*$J$5*$N226</f>
        <v>#N/A</v>
      </c>
      <c r="AI226" s="70" t="e">
        <f aca="false">$AH$7*$J$2*$J$5*$O226</f>
        <v>#N/A</v>
      </c>
      <c r="AJ226" s="70" t="e">
        <f aca="false">$AJ$7*$J$2*$J$5*$N226</f>
        <v>#N/A</v>
      </c>
      <c r="AK226" s="70" t="e">
        <f aca="false">$AJ$7*$J$2*$J$5*$O226</f>
        <v>#N/A</v>
      </c>
      <c r="AL226" s="70" t="e">
        <f aca="false">$AL$7*$J$2*$J$5*$N226</f>
        <v>#N/A</v>
      </c>
      <c r="AM226" s="70" t="e">
        <f aca="false">$AL$7*$J$3*$J$5*$O226</f>
        <v>#N/A</v>
      </c>
      <c r="AN226" s="70" t="e">
        <f aca="false">$AN$7*$J$2*$J$5*$N226</f>
        <v>#N/A</v>
      </c>
      <c r="AO226" s="70" t="e">
        <f aca="false">$AN$7*$J$3*$J$5*$O226</f>
        <v>#N/A</v>
      </c>
      <c r="AP226" s="70" t="e">
        <f aca="false">$AP$7*$J$2*$J$5*$N226</f>
        <v>#N/A</v>
      </c>
      <c r="AQ226" s="70" t="e">
        <f aca="false">$AN$7*$J$3*$J$5*$O226</f>
        <v>#N/A</v>
      </c>
      <c r="AR226" s="70" t="e">
        <f aca="false">$AR$7*$J$2*$J$5*$N226</f>
        <v>#N/A</v>
      </c>
      <c r="AS226" s="70" t="e">
        <f aca="false">$AR$7*$J$3*$J$5*$O226</f>
        <v>#N/A</v>
      </c>
      <c r="AT226" s="70" t="e">
        <f aca="false">$AT$7*$J$2*$J$5*$N226</f>
        <v>#N/A</v>
      </c>
      <c r="AU226" s="70" t="e">
        <f aca="false">$AT$7*$J$3*$J$5*$O226</f>
        <v>#N/A</v>
      </c>
      <c r="AV226" s="131" t="e">
        <f aca="false">SUM(AF226:AG226,AL226:AM226,AP226:AQ226)</f>
        <v>#N/A</v>
      </c>
      <c r="AW226" s="158" t="e">
        <f aca="false">SUM(AF226:AM226,AP226:AU226)</f>
        <v>#N/A</v>
      </c>
      <c r="AX226" s="131" t="e">
        <f aca="false">SUM(AF226:AU226)</f>
        <v>#N/A</v>
      </c>
      <c r="AY226" s="70" t="e">
        <f aca="false">$AY$7*$J$2*$J$5*$S226</f>
        <v>#N/A</v>
      </c>
      <c r="AZ226" s="70" t="e">
        <f aca="false">$AY$7*$J$3*$J$5*$T226</f>
        <v>#N/A</v>
      </c>
      <c r="BA226" s="70" t="e">
        <f aca="false">$BA$7*$J$2*$J$5*$S226</f>
        <v>#N/A</v>
      </c>
      <c r="BB226" s="70" t="e">
        <f aca="false">$BA$7*$J$3*$J$5*$T226</f>
        <v>#N/A</v>
      </c>
      <c r="BC226" s="70" t="e">
        <f aca="false">$BC$7*$J$2*$J$5*$S226</f>
        <v>#N/A</v>
      </c>
      <c r="BD226" s="70" t="e">
        <f aca="false">$BC$7*$J$3*$J$5*$T226</f>
        <v>#N/A</v>
      </c>
      <c r="BE226" s="70" t="e">
        <f aca="false">$BE$7*$J$2*$J$5*$S226</f>
        <v>#N/A</v>
      </c>
      <c r="BF226" s="70" t="e">
        <f aca="false">$BE$7*$J$3*$J$5*$T226</f>
        <v>#N/A</v>
      </c>
      <c r="BG226" s="70" t="e">
        <f aca="false">$BG$7*$J$2*$J$5*$S226</f>
        <v>#N/A</v>
      </c>
      <c r="BH226" s="70" t="e">
        <f aca="false">$BG$7*$J$3*$J$5*$T226</f>
        <v>#N/A</v>
      </c>
      <c r="BI226" s="70" t="e">
        <f aca="false">$BI$7*$J$2*$J$5*$S226</f>
        <v>#N/A</v>
      </c>
      <c r="BJ226" s="70" t="e">
        <f aca="false">$BI$7*$J$3*$J$5*$T226</f>
        <v>#N/A</v>
      </c>
      <c r="BK226" s="70" t="e">
        <f aca="false">$BK$7*$J$2*$J$5*$S226</f>
        <v>#N/A</v>
      </c>
      <c r="BL226" s="70" t="e">
        <f aca="false">$BK$7*$J$3*$J$5*$T226</f>
        <v>#N/A</v>
      </c>
      <c r="BM226" s="70" t="e">
        <f aca="false">$BM$7*$J$2*$J$5*$S226</f>
        <v>#N/A</v>
      </c>
      <c r="BN226" s="70" t="e">
        <f aca="false">$BM$7*$J$3*$J$5*$T226</f>
        <v>#N/A</v>
      </c>
      <c r="BO226" s="70" t="e">
        <f aca="false">$BO$7*$J$2*$J$5*$S226</f>
        <v>#N/A</v>
      </c>
      <c r="BP226" s="70" t="e">
        <f aca="false">$BO$7*$J$3*$J$5*$T226</f>
        <v>#N/A</v>
      </c>
      <c r="BQ226" s="70" t="e">
        <f aca="false">$BQ$7*$J$2*$J$5*$S226</f>
        <v>#N/A</v>
      </c>
      <c r="BR226" s="70" t="e">
        <f aca="false">$BQ$7*$J$3*$J$5*$T226</f>
        <v>#N/A</v>
      </c>
      <c r="BS226" s="70" t="e">
        <f aca="false">$BS$7*$J$2*$J$5*$S226</f>
        <v>#N/A</v>
      </c>
      <c r="BT226" s="70" t="e">
        <f aca="false">$BS$7*$J$3*$J$5*$T226</f>
        <v>#N/A</v>
      </c>
      <c r="BU226" s="70" t="e">
        <f aca="false">$BU$7*$J$2*$J$5*$S226</f>
        <v>#N/A</v>
      </c>
      <c r="BV226" s="70" t="e">
        <f aca="false">$BU$7*$J$3*$J$5*$T226</f>
        <v>#N/A</v>
      </c>
      <c r="BW226" s="382" t="e">
        <f aca="false">SUM(AY226:BF226,BI226:BL226)</f>
        <v>#N/A</v>
      </c>
      <c r="BX226" s="383" t="e">
        <f aca="false">SUM(AY226:BF226,BI226:BL226,BS226:BV226)</f>
        <v>#N/A</v>
      </c>
      <c r="BY226" s="25" t="e">
        <f aca="false">SUM(AY226:BV226)</f>
        <v>#N/A</v>
      </c>
      <c r="BZ226" s="70" t="e">
        <f aca="false">$BZ$7*$J$2*$J$5*$N226</f>
        <v>#N/A</v>
      </c>
      <c r="CA226" s="70" t="e">
        <f aca="false">$BZ$7*$J$3*$J$5*$O226</f>
        <v>#N/A</v>
      </c>
      <c r="CB226" s="70" t="e">
        <f aca="false">$CB$7*$J$2*$J$5*$N226</f>
        <v>#N/A</v>
      </c>
      <c r="CC226" s="70" t="e">
        <f aca="false">$CB$7*$J$3*$J$5*$O226</f>
        <v>#N/A</v>
      </c>
      <c r="CD226" s="70" t="e">
        <f aca="false">$CD$7*$J$2*$J$5*$N226</f>
        <v>#N/A</v>
      </c>
      <c r="CE226" s="70" t="e">
        <f aca="false">$CD$7*$J$3*$J$5*$O226</f>
        <v>#N/A</v>
      </c>
      <c r="CF226" s="131" t="e">
        <f aca="false">SUM(BZ226:CA226)</f>
        <v>#N/A</v>
      </c>
      <c r="CG226" s="383" t="e">
        <f aca="false">SUM(BZ226:CC226)</f>
        <v>#N/A</v>
      </c>
      <c r="CH226" s="131" t="e">
        <f aca="false">SUM(BZ226:CE226)</f>
        <v>#N/A</v>
      </c>
      <c r="CI226" s="70" t="e">
        <f aca="false">$CI$7*$J$2*$J$5*$AB226</f>
        <v>#N/A</v>
      </c>
      <c r="CJ226" s="70" t="e">
        <f aca="false">$CI$7*$J$3*$J$5*$AC226</f>
        <v>#N/A</v>
      </c>
      <c r="CK226" s="70" t="e">
        <f aca="false">$CK$7*$J$2*$J$5*$AB226</f>
        <v>#N/A</v>
      </c>
      <c r="CL226" s="70" t="e">
        <f aca="false">$CK$7*$J$3*$J$5*$AC226</f>
        <v>#N/A</v>
      </c>
      <c r="CM226" s="70" t="e">
        <f aca="false">$CM$7*$J$2*$J$5*$AB226</f>
        <v>#N/A</v>
      </c>
      <c r="CN226" s="70" t="e">
        <f aca="false">$CM$7*$J$3*$J$5*$AC226</f>
        <v>#N/A</v>
      </c>
      <c r="CO226" s="70" t="e">
        <f aca="false">$CO$7*$J$2*$J$5*$AB226</f>
        <v>#N/A</v>
      </c>
      <c r="CP226" s="70" t="e">
        <f aca="false">$CO$7*$J$3*$J$5*$AC226</f>
        <v>#N/A</v>
      </c>
      <c r="CQ226" s="70" t="e">
        <f aca="false">$CQ$7*$J$2*$J$5*$AB226</f>
        <v>#N/A</v>
      </c>
      <c r="CR226" s="70" t="e">
        <f aca="false">$CQ$7*$J$3*$J$5*$AC226</f>
        <v>#N/A</v>
      </c>
      <c r="CS226" s="70" t="e">
        <f aca="false">$CS$7*$J$2*$J$5*$AB226</f>
        <v>#N/A</v>
      </c>
      <c r="CT226" s="70" t="e">
        <f aca="false">$CS$7*$J$3*$J$5*$AC226</f>
        <v>#N/A</v>
      </c>
      <c r="CU226" s="70" t="e">
        <f aca="false">$CU$7*$J$2*$J$5*$AB226</f>
        <v>#N/A</v>
      </c>
      <c r="CV226" s="70" t="e">
        <f aca="false">$CU$7*$J$3*$J$5*$AC226</f>
        <v>#N/A</v>
      </c>
      <c r="CW226" s="70" t="e">
        <f aca="false">$CW$7*$J$2*$J$5*$AB226</f>
        <v>#N/A</v>
      </c>
      <c r="CX226" s="70" t="e">
        <f aca="false">$CW$7*$J$3*$J$5*$AC226</f>
        <v>#N/A</v>
      </c>
      <c r="CY226" s="70" t="e">
        <f aca="false">$CY$7*$J$2*$J$5*$AB226</f>
        <v>#N/A</v>
      </c>
      <c r="CZ226" s="70" t="e">
        <f aca="false">$CY$7*$J$3*$J$5*$AC226</f>
        <v>#N/A</v>
      </c>
      <c r="DA226" s="70" t="e">
        <f aca="false">$DA$7*$J$2*$J$5*$AB226</f>
        <v>#N/A</v>
      </c>
      <c r="DB226" s="70" t="e">
        <f aca="false">$DA$7*$J$3*$J$5*$AC226</f>
        <v>#N/A</v>
      </c>
      <c r="DC226" s="70"/>
      <c r="DD226" s="70"/>
      <c r="DE226" s="70" t="e">
        <f aca="false">$DF$7*$J$2*$J$5*$AB226</f>
        <v>#N/A</v>
      </c>
      <c r="DF226" s="70" t="e">
        <f aca="false">$DF$7*$J$3*$J$5*$AC226</f>
        <v>#N/A</v>
      </c>
      <c r="DG226" s="70" t="e">
        <f aca="false">$DG$7*$J$2*$J$5*$AB226</f>
        <v>#N/A</v>
      </c>
      <c r="DH226" s="70" t="e">
        <f aca="false">$DG$7*$J$3*$J$5*$AC226</f>
        <v>#N/A</v>
      </c>
      <c r="DI226" s="70" t="e">
        <f aca="false">$DI$7*$J$2*$J$5*$AB226</f>
        <v>#N/A</v>
      </c>
      <c r="DJ226" s="70" t="e">
        <f aca="false">$DI$7*$J$3*$J$5*$AC226</f>
        <v>#N/A</v>
      </c>
      <c r="DK226" s="70" t="e">
        <f aca="false">$DK$7*$J$2*$J$5*$AB226</f>
        <v>#N/A</v>
      </c>
      <c r="DL226" s="70" t="e">
        <f aca="false">$DK$7*$J$3*$J$5*$AC226</f>
        <v>#N/A</v>
      </c>
      <c r="DM226" s="70" t="e">
        <f aca="false">$DM$7*$J$2*$J$5*$AB226</f>
        <v>#N/A</v>
      </c>
      <c r="DN226" s="70" t="e">
        <f aca="false">$DM$7*$J$3*$J$5*$AC226</f>
        <v>#N/A</v>
      </c>
      <c r="DO226" s="70" t="e">
        <f aca="false">$DO$7*$J$2*$J$5*$AB226</f>
        <v>#N/A</v>
      </c>
      <c r="DP226" s="70" t="e">
        <f aca="false">$DO$7*$J$3*$J$5*$AC226</f>
        <v>#N/A</v>
      </c>
      <c r="DQ226" s="70" t="e">
        <f aca="false">$DQ$7*$J$2*$J$5*$AB226</f>
        <v>#N/A</v>
      </c>
      <c r="DR226" s="70" t="e">
        <f aca="false">$DQ$7*$J$3*$J$5*$AC226</f>
        <v>#N/A</v>
      </c>
      <c r="DS226" s="131" t="e">
        <f aca="false">SUM(CI226:CR226,CW226:CX226,DG226:DH226)</f>
        <v>#N/A</v>
      </c>
      <c r="DT226" s="25" t="e">
        <f aca="false">SUM(CI226:CZ226,DC226:DL226)</f>
        <v>#N/A</v>
      </c>
      <c r="DU226" s="131" t="e">
        <f aca="false">SUM(CI226:DR226)</f>
        <v>#N/A</v>
      </c>
      <c r="DZ226" s="70" t="e">
        <f aca="false">$DZ$7*$J$2*$J$5*$AB226</f>
        <v>#N/A</v>
      </c>
      <c r="EA226" s="70" t="e">
        <f aca="false">$DZ$7*$J$3*$J$5*$AC226</f>
        <v>#N/A</v>
      </c>
      <c r="EB226" s="70" t="e">
        <f aca="false">$EB$7*$J$2*$J$5*$AB226</f>
        <v>#N/A</v>
      </c>
      <c r="EC226" s="70" t="e">
        <f aca="false">$EB$7*$J$3*$J$5*$AC226</f>
        <v>#N/A</v>
      </c>
      <c r="ED226" s="70" t="e">
        <f aca="false">$ED$7*$J$2*$J$5*$AB226</f>
        <v>#N/A</v>
      </c>
      <c r="EE226" s="70" t="e">
        <f aca="false">$ED$7*$J$3*$J$5*$AC226</f>
        <v>#N/A</v>
      </c>
      <c r="EF226" s="70" t="e">
        <f aca="false">$EF$7*$J$2*$J$5*$AB226</f>
        <v>#N/A</v>
      </c>
      <c r="EG226" s="70" t="e">
        <f aca="false">$EF$7*$J$3*$J$5*$AC226</f>
        <v>#N/A</v>
      </c>
      <c r="EH226" s="70" t="e">
        <f aca="false">$EH$7*$J$2*$J$5*$AB226</f>
        <v>#N/A</v>
      </c>
      <c r="EI226" s="70" t="e">
        <f aca="false">$EH$7*$J$3*$J$5*$AC226</f>
        <v>#N/A</v>
      </c>
      <c r="EJ226" s="70" t="e">
        <f aca="false">$EJ$7*$J$2*$J$5*$AB226</f>
        <v>#N/A</v>
      </c>
      <c r="EK226" s="70" t="e">
        <f aca="false">$EJ$7*$J$3*$J$5*$AC226</f>
        <v>#N/A</v>
      </c>
      <c r="EL226" s="70" t="e">
        <f aca="false">$EL$7*$J$2*$J$5*$AB226</f>
        <v>#N/A</v>
      </c>
      <c r="EM226" s="70" t="e">
        <f aca="false">$EL$7*$J$3*$J$5*$AC226</f>
        <v>#N/A</v>
      </c>
      <c r="EN226" s="131" t="e">
        <f aca="false">SUM(EB226:EC226)</f>
        <v>#N/A</v>
      </c>
      <c r="EO226" s="25" t="e">
        <f aca="false">SUM(EB226:EE226,EJ226:EM226)</f>
        <v>#N/A</v>
      </c>
      <c r="EP226" s="25" t="e">
        <f aca="false">SUM(DZ226:EM226)</f>
        <v>#N/A</v>
      </c>
    </row>
    <row r="227" customFormat="false" ht="11.25" hidden="false" customHeight="false" outlineLevel="0" collapsed="false">
      <c r="A227" s="51" t="e">
        <f aca="false">VLOOKUP($D227,Curves!$A$2:$I$1700,9)</f>
        <v>#N/A</v>
      </c>
      <c r="B227" s="83" t="e">
        <f aca="false">(1+($A227/2))^(-2*($D227-$A$1)/365.25)</f>
        <v>#N/A</v>
      </c>
      <c r="C227" s="83" t="n">
        <f aca="false">D228-D227</f>
        <v>30</v>
      </c>
      <c r="D227" s="374" t="n">
        <v>43556</v>
      </c>
      <c r="E227" s="375" t="e">
        <f aca="false">VLOOKUP($D227,Curves!$A$2:$H$1700,2)*$B227</f>
        <v>#N/A</v>
      </c>
      <c r="F227" s="51" t="e">
        <f aca="false">VLOOKUP($D227,Curves!$A$2:$H$1700,3)*$B227</f>
        <v>#N/A</v>
      </c>
      <c r="G227" s="51" t="e">
        <f aca="false">VLOOKUP($D227,Curves!$A$2:$H$1700,7)*$B227</f>
        <v>#N/A</v>
      </c>
      <c r="H227" s="51" t="e">
        <f aca="false">VLOOKUP($D227,Curves!$A$2:$H$1700,5)*$B227</f>
        <v>#N/A</v>
      </c>
      <c r="I227" s="51" t="e">
        <f aca="false">VLOOKUP($D227,Curves!$A$2:$H$1700,4)*$B227</f>
        <v>#N/A</v>
      </c>
      <c r="J227" s="376" t="e">
        <f aca="false">VLOOKUP($D227,Curves!$A$2:$H$1700,8)*$B227</f>
        <v>#N/A</v>
      </c>
      <c r="K227" s="51" t="e">
        <f aca="false">($E227+$I227)*$J$5+$J$4</f>
        <v>#N/A</v>
      </c>
      <c r="L227" s="377" t="e">
        <f aca="false">VLOOKUP($D227,Curves!$N$2:$T$2600,2)*$B227</f>
        <v>#N/A</v>
      </c>
      <c r="M227" s="241" t="e">
        <f aca="false">VLOOKUP($D227,Curves!$N$2:$T$2600,3)*$B227</f>
        <v>#N/A</v>
      </c>
      <c r="N227" s="378" t="e">
        <f aca="false">IF($K227&lt;$L227,1,0)</f>
        <v>#N/A</v>
      </c>
      <c r="O227" s="379" t="e">
        <f aca="false">IF($K227&lt;$M227,1,0)</f>
        <v>#N/A</v>
      </c>
      <c r="P227" s="375" t="e">
        <f aca="false">($E227+J227)*$J$5+$J$4</f>
        <v>#N/A</v>
      </c>
      <c r="Q227" s="377" t="e">
        <f aca="false">VLOOKUP($D227,Curves!$N$2:$T$2600,4)*$B227</f>
        <v>#N/A</v>
      </c>
      <c r="R227" s="241" t="e">
        <f aca="false">VLOOKUP($D227,Curves!$N$2:$T$2600,5)*$B227</f>
        <v>#N/A</v>
      </c>
      <c r="S227" s="378" t="e">
        <f aca="false">IF($P227&lt;$Q227,1,0)</f>
        <v>#N/A</v>
      </c>
      <c r="T227" s="379" t="e">
        <f aca="false">IF($P227&lt;$R227,1,0)</f>
        <v>#N/A</v>
      </c>
      <c r="U227" s="380" t="e">
        <f aca="false">($E227+G227)*$J$5+$J$4</f>
        <v>#N/A</v>
      </c>
      <c r="V227" s="380" t="e">
        <f aca="false">($E227+H227)*$J$5+$J$4</f>
        <v>#N/A</v>
      </c>
      <c r="W227" s="380" t="e">
        <f aca="false">($E227+I227)*$J$5+$J$4</f>
        <v>#N/A</v>
      </c>
      <c r="X227" s="269" t="e">
        <f aca="false">VLOOKUP($D227,[5]CurveFetch!$D$8:$S$13000,16,0)*$B227</f>
        <v>#N/A</v>
      </c>
      <c r="Y227" s="241" t="e">
        <f aca="false">VLOOKUP($D227,Curves!$N$2:$T$2600,7)*$B227</f>
        <v>#N/A</v>
      </c>
      <c r="Z227" s="381" t="e">
        <f aca="false">IF($U227&lt;$X227,1,0)</f>
        <v>#N/A</v>
      </c>
      <c r="AA227" s="378" t="e">
        <f aca="false">IF($U227&lt;$Y227,1,0)</f>
        <v>#N/A</v>
      </c>
      <c r="AB227" s="378" t="e">
        <f aca="false">IF($V227&lt;$X227,1,0)</f>
        <v>#N/A</v>
      </c>
      <c r="AC227" s="378" t="e">
        <f aca="false">IF($V227&lt;$X227,1,0)</f>
        <v>#N/A</v>
      </c>
      <c r="AD227" s="378" t="e">
        <f aca="false">IF($W227&lt;$X227,1,0)</f>
        <v>#N/A</v>
      </c>
      <c r="AE227" s="379" t="e">
        <f aca="false">IF($W227&lt;$Y227,1,0)</f>
        <v>#N/A</v>
      </c>
      <c r="AF227" s="70" t="e">
        <f aca="false">$AF$7*$J$2*$J$5*$N227</f>
        <v>#N/A</v>
      </c>
      <c r="AG227" s="70" t="e">
        <f aca="false">$AF$7*$J$2*$J$5*$O227</f>
        <v>#N/A</v>
      </c>
      <c r="AH227" s="70" t="e">
        <f aca="false">$AH$7*$J$2*$J$5*$N227</f>
        <v>#N/A</v>
      </c>
      <c r="AI227" s="70" t="e">
        <f aca="false">$AH$7*$J$2*$J$5*$O227</f>
        <v>#N/A</v>
      </c>
      <c r="AJ227" s="70" t="e">
        <f aca="false">$AJ$7*$J$2*$J$5*$N227</f>
        <v>#N/A</v>
      </c>
      <c r="AK227" s="70" t="e">
        <f aca="false">$AJ$7*$J$2*$J$5*$O227</f>
        <v>#N/A</v>
      </c>
      <c r="AL227" s="70" t="e">
        <f aca="false">$AL$7*$J$2*$J$5*$N227</f>
        <v>#N/A</v>
      </c>
      <c r="AM227" s="70" t="e">
        <f aca="false">$AL$7*$J$3*$J$5*$O227</f>
        <v>#N/A</v>
      </c>
      <c r="AN227" s="70" t="e">
        <f aca="false">$AN$7*$J$2*$J$5*$N227</f>
        <v>#N/A</v>
      </c>
      <c r="AO227" s="70" t="e">
        <f aca="false">$AN$7*$J$3*$J$5*$O227</f>
        <v>#N/A</v>
      </c>
      <c r="AP227" s="70" t="e">
        <f aca="false">$AP$7*$J$2*$J$5*$N227</f>
        <v>#N/A</v>
      </c>
      <c r="AQ227" s="70" t="e">
        <f aca="false">$AN$7*$J$3*$J$5*$O227</f>
        <v>#N/A</v>
      </c>
      <c r="AR227" s="70" t="e">
        <f aca="false">$AR$7*$J$2*$J$5*$N227</f>
        <v>#N/A</v>
      </c>
      <c r="AS227" s="70" t="e">
        <f aca="false">$AR$7*$J$3*$J$5*$O227</f>
        <v>#N/A</v>
      </c>
      <c r="AT227" s="70" t="e">
        <f aca="false">$AT$7*$J$2*$J$5*$N227</f>
        <v>#N/A</v>
      </c>
      <c r="AU227" s="70" t="e">
        <f aca="false">$AT$7*$J$3*$J$5*$O227</f>
        <v>#N/A</v>
      </c>
      <c r="AV227" s="131" t="e">
        <f aca="false">SUM(AF227:AG227,AL227:AM227,AP227:AQ227)</f>
        <v>#N/A</v>
      </c>
      <c r="AW227" s="158" t="e">
        <f aca="false">SUM(AF227:AM227,AP227:AU227)</f>
        <v>#N/A</v>
      </c>
      <c r="AX227" s="131" t="e">
        <f aca="false">SUM(AF227:AU227)</f>
        <v>#N/A</v>
      </c>
      <c r="AY227" s="70" t="e">
        <f aca="false">$AY$7*$J$2*$J$5*$S227</f>
        <v>#N/A</v>
      </c>
      <c r="AZ227" s="70" t="e">
        <f aca="false">$AY$7*$J$3*$J$5*$T227</f>
        <v>#N/A</v>
      </c>
      <c r="BA227" s="70" t="e">
        <f aca="false">$BA$7*$J$2*$J$5*$S227</f>
        <v>#N/A</v>
      </c>
      <c r="BB227" s="70" t="e">
        <f aca="false">$BA$7*$J$3*$J$5*$T227</f>
        <v>#N/A</v>
      </c>
      <c r="BC227" s="70" t="e">
        <f aca="false">$BC$7*$J$2*$J$5*$S227</f>
        <v>#N/A</v>
      </c>
      <c r="BD227" s="70" t="e">
        <f aca="false">$BC$7*$J$3*$J$5*$T227</f>
        <v>#N/A</v>
      </c>
      <c r="BE227" s="70" t="e">
        <f aca="false">$BE$7*$J$2*$J$5*$S227</f>
        <v>#N/A</v>
      </c>
      <c r="BF227" s="70" t="e">
        <f aca="false">$BE$7*$J$3*$J$5*$T227</f>
        <v>#N/A</v>
      </c>
      <c r="BG227" s="70" t="e">
        <f aca="false">$BG$7*$J$2*$J$5*$S227</f>
        <v>#N/A</v>
      </c>
      <c r="BH227" s="70" t="e">
        <f aca="false">$BG$7*$J$3*$J$5*$T227</f>
        <v>#N/A</v>
      </c>
      <c r="BI227" s="70" t="e">
        <f aca="false">$BI$7*$J$2*$J$5*$S227</f>
        <v>#N/A</v>
      </c>
      <c r="BJ227" s="70" t="e">
        <f aca="false">$BI$7*$J$3*$J$5*$T227</f>
        <v>#N/A</v>
      </c>
      <c r="BK227" s="70" t="e">
        <f aca="false">$BK$7*$J$2*$J$5*$S227</f>
        <v>#N/A</v>
      </c>
      <c r="BL227" s="70" t="e">
        <f aca="false">$BK$7*$J$3*$J$5*$T227</f>
        <v>#N/A</v>
      </c>
      <c r="BM227" s="70" t="e">
        <f aca="false">$BM$7*$J$2*$J$5*$S227</f>
        <v>#N/A</v>
      </c>
      <c r="BN227" s="70" t="e">
        <f aca="false">$BM$7*$J$3*$J$5*$T227</f>
        <v>#N/A</v>
      </c>
      <c r="BO227" s="70" t="e">
        <f aca="false">$BO$7*$J$2*$J$5*$S227</f>
        <v>#N/A</v>
      </c>
      <c r="BP227" s="70" t="e">
        <f aca="false">$BO$7*$J$3*$J$5*$T227</f>
        <v>#N/A</v>
      </c>
      <c r="BQ227" s="70" t="e">
        <f aca="false">$BQ$7*$J$2*$J$5*$S227</f>
        <v>#N/A</v>
      </c>
      <c r="BR227" s="70" t="e">
        <f aca="false">$BQ$7*$J$3*$J$5*$T227</f>
        <v>#N/A</v>
      </c>
      <c r="BS227" s="70" t="e">
        <f aca="false">$BS$7*$J$2*$J$5*$S227</f>
        <v>#N/A</v>
      </c>
      <c r="BT227" s="70" t="e">
        <f aca="false">$BS$7*$J$3*$J$5*$T227</f>
        <v>#N/A</v>
      </c>
      <c r="BU227" s="70" t="e">
        <f aca="false">$BU$7*$J$2*$J$5*$S227</f>
        <v>#N/A</v>
      </c>
      <c r="BV227" s="70" t="e">
        <f aca="false">$BU$7*$J$3*$J$5*$T227</f>
        <v>#N/A</v>
      </c>
      <c r="BW227" s="382" t="e">
        <f aca="false">SUM(AY227:BF227,BI227:BL227)</f>
        <v>#N/A</v>
      </c>
      <c r="BX227" s="383" t="e">
        <f aca="false">SUM(AY227:BF227,BI227:BL227,BS227:BV227)</f>
        <v>#N/A</v>
      </c>
      <c r="BY227" s="25" t="e">
        <f aca="false">SUM(AY227:BV227)</f>
        <v>#N/A</v>
      </c>
      <c r="BZ227" s="70" t="e">
        <f aca="false">$BZ$7*$J$2*$J$5*$N227</f>
        <v>#N/A</v>
      </c>
      <c r="CA227" s="70" t="e">
        <f aca="false">$BZ$7*$J$3*$J$5*$O227</f>
        <v>#N/A</v>
      </c>
      <c r="CB227" s="70" t="e">
        <f aca="false">$CB$7*$J$2*$J$5*$N227</f>
        <v>#N/A</v>
      </c>
      <c r="CC227" s="70" t="e">
        <f aca="false">$CB$7*$J$3*$J$5*$O227</f>
        <v>#N/A</v>
      </c>
      <c r="CD227" s="70" t="e">
        <f aca="false">$CD$7*$J$2*$J$5*$N227</f>
        <v>#N/A</v>
      </c>
      <c r="CE227" s="70" t="e">
        <f aca="false">$CD$7*$J$3*$J$5*$O227</f>
        <v>#N/A</v>
      </c>
      <c r="CF227" s="131" t="e">
        <f aca="false">SUM(BZ227:CA227)</f>
        <v>#N/A</v>
      </c>
      <c r="CG227" s="383" t="e">
        <f aca="false">SUM(BZ227:CC227)</f>
        <v>#N/A</v>
      </c>
      <c r="CH227" s="131" t="e">
        <f aca="false">SUM(BZ227:CE227)</f>
        <v>#N/A</v>
      </c>
      <c r="CI227" s="70" t="e">
        <f aca="false">$CI$7*$J$2*$J$5*$AB227</f>
        <v>#N/A</v>
      </c>
      <c r="CJ227" s="70" t="e">
        <f aca="false">$CI$7*$J$3*$J$5*$AC227</f>
        <v>#N/A</v>
      </c>
      <c r="CK227" s="70" t="e">
        <f aca="false">$CK$7*$J$2*$J$5*$AB227</f>
        <v>#N/A</v>
      </c>
      <c r="CL227" s="70" t="e">
        <f aca="false">$CK$7*$J$3*$J$5*$AC227</f>
        <v>#N/A</v>
      </c>
      <c r="CM227" s="70" t="e">
        <f aca="false">$CM$7*$J$2*$J$5*$AB227</f>
        <v>#N/A</v>
      </c>
      <c r="CN227" s="70" t="e">
        <f aca="false">$CM$7*$J$3*$J$5*$AC227</f>
        <v>#N/A</v>
      </c>
      <c r="CO227" s="70" t="e">
        <f aca="false">$CO$7*$J$2*$J$5*$AB227</f>
        <v>#N/A</v>
      </c>
      <c r="CP227" s="70" t="e">
        <f aca="false">$CO$7*$J$3*$J$5*$AC227</f>
        <v>#N/A</v>
      </c>
      <c r="CQ227" s="70" t="e">
        <f aca="false">$CQ$7*$J$2*$J$5*$AB227</f>
        <v>#N/A</v>
      </c>
      <c r="CR227" s="70" t="e">
        <f aca="false">$CQ$7*$J$3*$J$5*$AC227</f>
        <v>#N/A</v>
      </c>
      <c r="CS227" s="70" t="e">
        <f aca="false">$CS$7*$J$2*$J$5*$AB227</f>
        <v>#N/A</v>
      </c>
      <c r="CT227" s="70" t="e">
        <f aca="false">$CS$7*$J$3*$J$5*$AC227</f>
        <v>#N/A</v>
      </c>
      <c r="CU227" s="70" t="e">
        <f aca="false">$CU$7*$J$2*$J$5*$AB227</f>
        <v>#N/A</v>
      </c>
      <c r="CV227" s="70" t="e">
        <f aca="false">$CU$7*$J$3*$J$5*$AC227</f>
        <v>#N/A</v>
      </c>
      <c r="CW227" s="70" t="e">
        <f aca="false">$CW$7*$J$2*$J$5*$AB227</f>
        <v>#N/A</v>
      </c>
      <c r="CX227" s="70" t="e">
        <f aca="false">$CW$7*$J$3*$J$5*$AC227</f>
        <v>#N/A</v>
      </c>
      <c r="CY227" s="70" t="e">
        <f aca="false">$CY$7*$J$2*$J$5*$AB227</f>
        <v>#N/A</v>
      </c>
      <c r="CZ227" s="70" t="e">
        <f aca="false">$CY$7*$J$3*$J$5*$AC227</f>
        <v>#N/A</v>
      </c>
      <c r="DA227" s="70" t="e">
        <f aca="false">$DA$7*$J$2*$J$5*$AB227</f>
        <v>#N/A</v>
      </c>
      <c r="DB227" s="70" t="e">
        <f aca="false">$DA$7*$J$3*$J$5*$AC227</f>
        <v>#N/A</v>
      </c>
      <c r="DC227" s="70"/>
      <c r="DD227" s="70"/>
      <c r="DE227" s="70" t="e">
        <f aca="false">$DF$7*$J$2*$J$5*$AB227</f>
        <v>#N/A</v>
      </c>
      <c r="DF227" s="70" t="e">
        <f aca="false">$DF$7*$J$3*$J$5*$AC227</f>
        <v>#N/A</v>
      </c>
      <c r="DG227" s="70" t="e">
        <f aca="false">$DG$7*$J$2*$J$5*$AB227</f>
        <v>#N/A</v>
      </c>
      <c r="DH227" s="70" t="e">
        <f aca="false">$DG$7*$J$3*$J$5*$AC227</f>
        <v>#N/A</v>
      </c>
      <c r="DI227" s="70" t="e">
        <f aca="false">$DI$7*$J$2*$J$5*$AB227</f>
        <v>#N/A</v>
      </c>
      <c r="DJ227" s="70" t="e">
        <f aca="false">$DI$7*$J$3*$J$5*$AC227</f>
        <v>#N/A</v>
      </c>
      <c r="DK227" s="70" t="e">
        <f aca="false">$DK$7*$J$2*$J$5*$AB227</f>
        <v>#N/A</v>
      </c>
      <c r="DL227" s="70" t="e">
        <f aca="false">$DK$7*$J$3*$J$5*$AC227</f>
        <v>#N/A</v>
      </c>
      <c r="DM227" s="70" t="e">
        <f aca="false">$DM$7*$J$2*$J$5*$AB227</f>
        <v>#N/A</v>
      </c>
      <c r="DN227" s="70" t="e">
        <f aca="false">$DM$7*$J$3*$J$5*$AC227</f>
        <v>#N/A</v>
      </c>
      <c r="DO227" s="70" t="e">
        <f aca="false">$DO$7*$J$2*$J$5*$AB227</f>
        <v>#N/A</v>
      </c>
      <c r="DP227" s="70" t="e">
        <f aca="false">$DO$7*$J$3*$J$5*$AC227</f>
        <v>#N/A</v>
      </c>
      <c r="DQ227" s="70" t="e">
        <f aca="false">$DQ$7*$J$2*$J$5*$AB227</f>
        <v>#N/A</v>
      </c>
      <c r="DR227" s="70" t="e">
        <f aca="false">$DQ$7*$J$3*$J$5*$AC227</f>
        <v>#N/A</v>
      </c>
      <c r="DS227" s="131" t="e">
        <f aca="false">SUM(CI227:CR227,CW227:CX227,DG227:DH227)</f>
        <v>#N/A</v>
      </c>
      <c r="DT227" s="25" t="e">
        <f aca="false">SUM(CI227:CZ227,DC227:DL227)</f>
        <v>#N/A</v>
      </c>
      <c r="DU227" s="131" t="e">
        <f aca="false">SUM(CI227:DR227)</f>
        <v>#N/A</v>
      </c>
      <c r="DZ227" s="70" t="e">
        <f aca="false">$DZ$7*$J$2*$J$5*$AB227</f>
        <v>#N/A</v>
      </c>
      <c r="EA227" s="70" t="e">
        <f aca="false">$DZ$7*$J$3*$J$5*$AC227</f>
        <v>#N/A</v>
      </c>
      <c r="EB227" s="70" t="e">
        <f aca="false">$EB$7*$J$2*$J$5*$AB227</f>
        <v>#N/A</v>
      </c>
      <c r="EC227" s="70" t="e">
        <f aca="false">$EB$7*$J$3*$J$5*$AC227</f>
        <v>#N/A</v>
      </c>
      <c r="ED227" s="70" t="e">
        <f aca="false">$ED$7*$J$2*$J$5*$AB227</f>
        <v>#N/A</v>
      </c>
      <c r="EE227" s="70" t="e">
        <f aca="false">$ED$7*$J$3*$J$5*$AC227</f>
        <v>#N/A</v>
      </c>
      <c r="EF227" s="70" t="e">
        <f aca="false">$EF$7*$J$2*$J$5*$AB227</f>
        <v>#N/A</v>
      </c>
      <c r="EG227" s="70" t="e">
        <f aca="false">$EF$7*$J$3*$J$5*$AC227</f>
        <v>#N/A</v>
      </c>
      <c r="EH227" s="70" t="e">
        <f aca="false">$EH$7*$J$2*$J$5*$AB227</f>
        <v>#N/A</v>
      </c>
      <c r="EI227" s="70" t="e">
        <f aca="false">$EH$7*$J$3*$J$5*$AC227</f>
        <v>#N/A</v>
      </c>
      <c r="EJ227" s="70" t="e">
        <f aca="false">$EJ$7*$J$2*$J$5*$AB227</f>
        <v>#N/A</v>
      </c>
      <c r="EK227" s="70" t="e">
        <f aca="false">$EJ$7*$J$3*$J$5*$AC227</f>
        <v>#N/A</v>
      </c>
      <c r="EL227" s="70" t="e">
        <f aca="false">$EL$7*$J$2*$J$5*$AB227</f>
        <v>#N/A</v>
      </c>
      <c r="EM227" s="70" t="e">
        <f aca="false">$EL$7*$J$3*$J$5*$AC227</f>
        <v>#N/A</v>
      </c>
      <c r="EN227" s="131" t="e">
        <f aca="false">SUM(EB227:EC227)</f>
        <v>#N/A</v>
      </c>
      <c r="EO227" s="25" t="e">
        <f aca="false">SUM(EB227:EE227,EJ227:EM227)</f>
        <v>#N/A</v>
      </c>
      <c r="EP227" s="25" t="e">
        <f aca="false">SUM(DZ227:EM227)</f>
        <v>#N/A</v>
      </c>
    </row>
    <row r="228" customFormat="false" ht="11.25" hidden="false" customHeight="false" outlineLevel="0" collapsed="false">
      <c r="A228" s="51" t="e">
        <f aca="false">VLOOKUP($D228,Curves!$A$2:$I$1700,9)</f>
        <v>#N/A</v>
      </c>
      <c r="B228" s="83" t="e">
        <f aca="false">(1+($A228/2))^(-2*($D228-$A$1)/365.25)</f>
        <v>#N/A</v>
      </c>
      <c r="C228" s="83" t="n">
        <f aca="false">D229-D228</f>
        <v>31</v>
      </c>
      <c r="D228" s="374" t="n">
        <v>43586</v>
      </c>
      <c r="E228" s="375" t="e">
        <f aca="false">VLOOKUP($D228,Curves!$A$2:$H$1700,2)*$B228</f>
        <v>#N/A</v>
      </c>
      <c r="F228" s="51" t="e">
        <f aca="false">VLOOKUP($D228,Curves!$A$2:$H$1700,3)*$B228</f>
        <v>#N/A</v>
      </c>
      <c r="G228" s="51" t="e">
        <f aca="false">VLOOKUP($D228,Curves!$A$2:$H$1700,7)*$B228</f>
        <v>#N/A</v>
      </c>
      <c r="H228" s="51" t="e">
        <f aca="false">VLOOKUP($D228,Curves!$A$2:$H$1700,5)*$B228</f>
        <v>#N/A</v>
      </c>
      <c r="I228" s="51" t="e">
        <f aca="false">VLOOKUP($D228,Curves!$A$2:$H$1700,4)*$B228</f>
        <v>#N/A</v>
      </c>
      <c r="J228" s="376" t="e">
        <f aca="false">VLOOKUP($D228,Curves!$A$2:$H$1700,8)*$B228</f>
        <v>#N/A</v>
      </c>
      <c r="K228" s="51" t="e">
        <f aca="false">($E228+$I228)*$J$5+$J$4</f>
        <v>#N/A</v>
      </c>
      <c r="L228" s="377" t="e">
        <f aca="false">VLOOKUP($D228,Curves!$N$2:$T$2600,2)*$B228</f>
        <v>#N/A</v>
      </c>
      <c r="M228" s="241" t="e">
        <f aca="false">VLOOKUP($D228,Curves!$N$2:$T$2600,3)*$B228</f>
        <v>#N/A</v>
      </c>
      <c r="N228" s="378" t="e">
        <f aca="false">IF($K228&lt;$L228,1,0)</f>
        <v>#N/A</v>
      </c>
      <c r="O228" s="379" t="e">
        <f aca="false">IF($K228&lt;$M228,1,0)</f>
        <v>#N/A</v>
      </c>
      <c r="P228" s="375" t="e">
        <f aca="false">($E228+J228)*$J$5+$J$4</f>
        <v>#N/A</v>
      </c>
      <c r="Q228" s="377" t="e">
        <f aca="false">VLOOKUP($D228,Curves!$N$2:$T$2600,4)*$B228</f>
        <v>#N/A</v>
      </c>
      <c r="R228" s="241" t="e">
        <f aca="false">VLOOKUP($D228,Curves!$N$2:$T$2600,5)*$B228</f>
        <v>#N/A</v>
      </c>
      <c r="S228" s="378" t="e">
        <f aca="false">IF($P228&lt;$Q228,1,0)</f>
        <v>#N/A</v>
      </c>
      <c r="T228" s="379" t="e">
        <f aca="false">IF($P228&lt;$R228,1,0)</f>
        <v>#N/A</v>
      </c>
      <c r="U228" s="380" t="e">
        <f aca="false">($E228+G228)*$J$5+$J$4</f>
        <v>#N/A</v>
      </c>
      <c r="V228" s="380" t="e">
        <f aca="false">($E228+H228)*$J$5+$J$4</f>
        <v>#N/A</v>
      </c>
      <c r="W228" s="380" t="e">
        <f aca="false">($E228+I228)*$J$5+$J$4</f>
        <v>#N/A</v>
      </c>
      <c r="X228" s="269" t="e">
        <f aca="false">VLOOKUP($D228,[5]CurveFetch!$D$8:$S$13000,16,0)*$B228</f>
        <v>#N/A</v>
      </c>
      <c r="Y228" s="241" t="e">
        <f aca="false">VLOOKUP($D228,Curves!$N$2:$T$2600,7)*$B228</f>
        <v>#N/A</v>
      </c>
      <c r="Z228" s="381" t="e">
        <f aca="false">IF($U228&lt;$X228,1,0)</f>
        <v>#N/A</v>
      </c>
      <c r="AA228" s="378" t="e">
        <f aca="false">IF($U228&lt;$Y228,1,0)</f>
        <v>#N/A</v>
      </c>
      <c r="AB228" s="378" t="e">
        <f aca="false">IF($V228&lt;$X228,1,0)</f>
        <v>#N/A</v>
      </c>
      <c r="AC228" s="378" t="e">
        <f aca="false">IF($V228&lt;$X228,1,0)</f>
        <v>#N/A</v>
      </c>
      <c r="AD228" s="378" t="e">
        <f aca="false">IF($W228&lt;$X228,1,0)</f>
        <v>#N/A</v>
      </c>
      <c r="AE228" s="379" t="e">
        <f aca="false">IF($W228&lt;$Y228,1,0)</f>
        <v>#N/A</v>
      </c>
      <c r="AF228" s="70" t="e">
        <f aca="false">$AF$7*$J$2*$J$5*$N228</f>
        <v>#N/A</v>
      </c>
      <c r="AG228" s="70" t="e">
        <f aca="false">$AF$7*$J$2*$J$5*$O228</f>
        <v>#N/A</v>
      </c>
      <c r="AH228" s="70" t="e">
        <f aca="false">$AH$7*$J$2*$J$5*$N228</f>
        <v>#N/A</v>
      </c>
      <c r="AI228" s="70" t="e">
        <f aca="false">$AH$7*$J$2*$J$5*$O228</f>
        <v>#N/A</v>
      </c>
      <c r="AJ228" s="70" t="e">
        <f aca="false">$AJ$7*$J$2*$J$5*$N228</f>
        <v>#N/A</v>
      </c>
      <c r="AK228" s="70" t="e">
        <f aca="false">$AJ$7*$J$2*$J$5*$O228</f>
        <v>#N/A</v>
      </c>
      <c r="AL228" s="70" t="e">
        <f aca="false">$AL$7*$J$2*$J$5*$N228</f>
        <v>#N/A</v>
      </c>
      <c r="AM228" s="70" t="e">
        <f aca="false">$AL$7*$J$3*$J$5*$O228</f>
        <v>#N/A</v>
      </c>
      <c r="AN228" s="70" t="e">
        <f aca="false">$AN$7*$J$2*$J$5*$N228</f>
        <v>#N/A</v>
      </c>
      <c r="AO228" s="70" t="e">
        <f aca="false">$AN$7*$J$3*$J$5*$O228</f>
        <v>#N/A</v>
      </c>
      <c r="AP228" s="70" t="e">
        <f aca="false">$AP$7*$J$2*$J$5*$N228</f>
        <v>#N/A</v>
      </c>
      <c r="AQ228" s="70" t="e">
        <f aca="false">$AN$7*$J$3*$J$5*$O228</f>
        <v>#N/A</v>
      </c>
      <c r="AR228" s="70" t="e">
        <f aca="false">$AR$7*$J$2*$J$5*$N228</f>
        <v>#N/A</v>
      </c>
      <c r="AS228" s="70" t="e">
        <f aca="false">$AR$7*$J$3*$J$5*$O228</f>
        <v>#N/A</v>
      </c>
      <c r="AT228" s="70" t="e">
        <f aca="false">$AT$7*$J$2*$J$5*$N228</f>
        <v>#N/A</v>
      </c>
      <c r="AU228" s="70" t="e">
        <f aca="false">$AT$7*$J$3*$J$5*$O228</f>
        <v>#N/A</v>
      </c>
      <c r="AV228" s="131" t="e">
        <f aca="false">SUM(AF228:AG228,AL228:AM228,AP228:AQ228)</f>
        <v>#N/A</v>
      </c>
      <c r="AW228" s="158" t="e">
        <f aca="false">SUM(AF228:AM228,AP228:AU228)</f>
        <v>#N/A</v>
      </c>
      <c r="AX228" s="131" t="e">
        <f aca="false">SUM(AF228:AU228)</f>
        <v>#N/A</v>
      </c>
      <c r="AY228" s="70" t="e">
        <f aca="false">$AY$7*$J$2*$J$5*$S228</f>
        <v>#N/A</v>
      </c>
      <c r="AZ228" s="70" t="e">
        <f aca="false">$AY$7*$J$3*$J$5*$T228</f>
        <v>#N/A</v>
      </c>
      <c r="BA228" s="70" t="e">
        <f aca="false">$BA$7*$J$2*$J$5*$S228</f>
        <v>#N/A</v>
      </c>
      <c r="BB228" s="70" t="e">
        <f aca="false">$BA$7*$J$3*$J$5*$T228</f>
        <v>#N/A</v>
      </c>
      <c r="BC228" s="70" t="e">
        <f aca="false">$BC$7*$J$2*$J$5*$S228</f>
        <v>#N/A</v>
      </c>
      <c r="BD228" s="70" t="e">
        <f aca="false">$BC$7*$J$3*$J$5*$T228</f>
        <v>#N/A</v>
      </c>
      <c r="BE228" s="70" t="e">
        <f aca="false">$BE$7*$J$2*$J$5*$S228</f>
        <v>#N/A</v>
      </c>
      <c r="BF228" s="70" t="e">
        <f aca="false">$BE$7*$J$3*$J$5*$T228</f>
        <v>#N/A</v>
      </c>
      <c r="BG228" s="70" t="e">
        <f aca="false">$BG$7*$J$2*$J$5*$S228</f>
        <v>#N/A</v>
      </c>
      <c r="BH228" s="70" t="e">
        <f aca="false">$BG$7*$J$3*$J$5*$T228</f>
        <v>#N/A</v>
      </c>
      <c r="BI228" s="70" t="e">
        <f aca="false">$BI$7*$J$2*$J$5*$S228</f>
        <v>#N/A</v>
      </c>
      <c r="BJ228" s="70" t="e">
        <f aca="false">$BI$7*$J$3*$J$5*$T228</f>
        <v>#N/A</v>
      </c>
      <c r="BK228" s="70" t="e">
        <f aca="false">$BK$7*$J$2*$J$5*$S228</f>
        <v>#N/A</v>
      </c>
      <c r="BL228" s="70" t="e">
        <f aca="false">$BK$7*$J$3*$J$5*$T228</f>
        <v>#N/A</v>
      </c>
      <c r="BM228" s="70" t="e">
        <f aca="false">$BM$7*$J$2*$J$5*$S228</f>
        <v>#N/A</v>
      </c>
      <c r="BN228" s="70" t="e">
        <f aca="false">$BM$7*$J$3*$J$5*$T228</f>
        <v>#N/A</v>
      </c>
      <c r="BO228" s="70" t="e">
        <f aca="false">$BO$7*$J$2*$J$5*$S228</f>
        <v>#N/A</v>
      </c>
      <c r="BP228" s="70" t="e">
        <f aca="false">$BO$7*$J$3*$J$5*$T228</f>
        <v>#N/A</v>
      </c>
      <c r="BQ228" s="70" t="e">
        <f aca="false">$BQ$7*$J$2*$J$5*$S228</f>
        <v>#N/A</v>
      </c>
      <c r="BR228" s="70" t="e">
        <f aca="false">$BQ$7*$J$3*$J$5*$T228</f>
        <v>#N/A</v>
      </c>
      <c r="BS228" s="70" t="e">
        <f aca="false">$BS$7*$J$2*$J$5*$S228</f>
        <v>#N/A</v>
      </c>
      <c r="BT228" s="70" t="e">
        <f aca="false">$BS$7*$J$3*$J$5*$T228</f>
        <v>#N/A</v>
      </c>
      <c r="BU228" s="70" t="e">
        <f aca="false">$BU$7*$J$2*$J$5*$S228</f>
        <v>#N/A</v>
      </c>
      <c r="BV228" s="70" t="e">
        <f aca="false">$BU$7*$J$3*$J$5*$T228</f>
        <v>#N/A</v>
      </c>
      <c r="BW228" s="382" t="e">
        <f aca="false">SUM(AY228:BF228,BI228:BL228)</f>
        <v>#N/A</v>
      </c>
      <c r="BX228" s="383" t="e">
        <f aca="false">SUM(AY228:BF228,BI228:BL228,BS228:BV228)</f>
        <v>#N/A</v>
      </c>
      <c r="BY228" s="25" t="e">
        <f aca="false">SUM(AY228:BV228)</f>
        <v>#N/A</v>
      </c>
      <c r="BZ228" s="70" t="e">
        <f aca="false">$BZ$7*$J$2*$J$5*$N228</f>
        <v>#N/A</v>
      </c>
      <c r="CA228" s="70" t="e">
        <f aca="false">$BZ$7*$J$3*$J$5*$O228</f>
        <v>#N/A</v>
      </c>
      <c r="CB228" s="70" t="e">
        <f aca="false">$CB$7*$J$2*$J$5*$N228</f>
        <v>#N/A</v>
      </c>
      <c r="CC228" s="70" t="e">
        <f aca="false">$CB$7*$J$3*$J$5*$O228</f>
        <v>#N/A</v>
      </c>
      <c r="CD228" s="70" t="e">
        <f aca="false">$CD$7*$J$2*$J$5*$N228</f>
        <v>#N/A</v>
      </c>
      <c r="CE228" s="70" t="e">
        <f aca="false">$CD$7*$J$3*$J$5*$O228</f>
        <v>#N/A</v>
      </c>
      <c r="CF228" s="131" t="e">
        <f aca="false">SUM(BZ228:CA228)</f>
        <v>#N/A</v>
      </c>
      <c r="CG228" s="383" t="e">
        <f aca="false">SUM(BZ228:CC228)</f>
        <v>#N/A</v>
      </c>
      <c r="CH228" s="131" t="e">
        <f aca="false">SUM(BZ228:CE228)</f>
        <v>#N/A</v>
      </c>
      <c r="CI228" s="70" t="e">
        <f aca="false">$CI$7*$J$2*$J$5*$AB228</f>
        <v>#N/A</v>
      </c>
      <c r="CJ228" s="70" t="e">
        <f aca="false">$CI$7*$J$3*$J$5*$AC228</f>
        <v>#N/A</v>
      </c>
      <c r="CK228" s="70" t="e">
        <f aca="false">$CK$7*$J$2*$J$5*$AB228</f>
        <v>#N/A</v>
      </c>
      <c r="CL228" s="70" t="e">
        <f aca="false">$CK$7*$J$3*$J$5*$AC228</f>
        <v>#N/A</v>
      </c>
      <c r="CM228" s="70" t="e">
        <f aca="false">$CM$7*$J$2*$J$5*$AB228</f>
        <v>#N/A</v>
      </c>
      <c r="CN228" s="70" t="e">
        <f aca="false">$CM$7*$J$3*$J$5*$AC228</f>
        <v>#N/A</v>
      </c>
      <c r="CO228" s="70" t="e">
        <f aca="false">$CO$7*$J$2*$J$5*$AB228</f>
        <v>#N/A</v>
      </c>
      <c r="CP228" s="70" t="e">
        <f aca="false">$CO$7*$J$3*$J$5*$AC228</f>
        <v>#N/A</v>
      </c>
      <c r="CQ228" s="70" t="e">
        <f aca="false">$CQ$7*$J$2*$J$5*$AB228</f>
        <v>#N/A</v>
      </c>
      <c r="CR228" s="70" t="e">
        <f aca="false">$CQ$7*$J$3*$J$5*$AC228</f>
        <v>#N/A</v>
      </c>
      <c r="CS228" s="70" t="e">
        <f aca="false">$CS$7*$J$2*$J$5*$AB228</f>
        <v>#N/A</v>
      </c>
      <c r="CT228" s="70" t="e">
        <f aca="false">$CS$7*$J$3*$J$5*$AC228</f>
        <v>#N/A</v>
      </c>
      <c r="CU228" s="70" t="e">
        <f aca="false">$CU$7*$J$2*$J$5*$AB228</f>
        <v>#N/A</v>
      </c>
      <c r="CV228" s="70" t="e">
        <f aca="false">$CU$7*$J$3*$J$5*$AC228</f>
        <v>#N/A</v>
      </c>
      <c r="CW228" s="70" t="e">
        <f aca="false">$CW$7*$J$2*$J$5*$AB228</f>
        <v>#N/A</v>
      </c>
      <c r="CX228" s="70" t="e">
        <f aca="false">$CW$7*$J$3*$J$5*$AC228</f>
        <v>#N/A</v>
      </c>
      <c r="CY228" s="70" t="e">
        <f aca="false">$CY$7*$J$2*$J$5*$AB228</f>
        <v>#N/A</v>
      </c>
      <c r="CZ228" s="70" t="e">
        <f aca="false">$CY$7*$J$3*$J$5*$AC228</f>
        <v>#N/A</v>
      </c>
      <c r="DA228" s="70" t="e">
        <f aca="false">$DA$7*$J$2*$J$5*$AB228</f>
        <v>#N/A</v>
      </c>
      <c r="DB228" s="70" t="e">
        <f aca="false">$DA$7*$J$3*$J$5*$AC228</f>
        <v>#N/A</v>
      </c>
      <c r="DC228" s="70"/>
      <c r="DD228" s="70"/>
      <c r="DE228" s="70" t="e">
        <f aca="false">$DF$7*$J$2*$J$5*$AB228</f>
        <v>#N/A</v>
      </c>
      <c r="DF228" s="70" t="e">
        <f aca="false">$DF$7*$J$3*$J$5*$AC228</f>
        <v>#N/A</v>
      </c>
      <c r="DG228" s="70" t="e">
        <f aca="false">$DG$7*$J$2*$J$5*$AB228</f>
        <v>#N/A</v>
      </c>
      <c r="DH228" s="70" t="e">
        <f aca="false">$DG$7*$J$3*$J$5*$AC228</f>
        <v>#N/A</v>
      </c>
      <c r="DI228" s="70" t="e">
        <f aca="false">$DI$7*$J$2*$J$5*$AB228</f>
        <v>#N/A</v>
      </c>
      <c r="DJ228" s="70" t="e">
        <f aca="false">$DI$7*$J$3*$J$5*$AC228</f>
        <v>#N/A</v>
      </c>
      <c r="DK228" s="70" t="e">
        <f aca="false">$DK$7*$J$2*$J$5*$AB228</f>
        <v>#N/A</v>
      </c>
      <c r="DL228" s="70" t="e">
        <f aca="false">$DK$7*$J$3*$J$5*$AC228</f>
        <v>#N/A</v>
      </c>
      <c r="DM228" s="70" t="e">
        <f aca="false">$DM$7*$J$2*$J$5*$AB228</f>
        <v>#N/A</v>
      </c>
      <c r="DN228" s="70" t="e">
        <f aca="false">$DM$7*$J$3*$J$5*$AC228</f>
        <v>#N/A</v>
      </c>
      <c r="DO228" s="70" t="e">
        <f aca="false">$DO$7*$J$2*$J$5*$AB228</f>
        <v>#N/A</v>
      </c>
      <c r="DP228" s="70" t="e">
        <f aca="false">$DO$7*$J$3*$J$5*$AC228</f>
        <v>#N/A</v>
      </c>
      <c r="DQ228" s="70" t="e">
        <f aca="false">$DQ$7*$J$2*$J$5*$AB228</f>
        <v>#N/A</v>
      </c>
      <c r="DR228" s="70" t="e">
        <f aca="false">$DQ$7*$J$3*$J$5*$AC228</f>
        <v>#N/A</v>
      </c>
      <c r="DS228" s="131" t="e">
        <f aca="false">SUM(CI228:CR228,CW228:CX228,DG228:DH228)</f>
        <v>#N/A</v>
      </c>
      <c r="DT228" s="25" t="e">
        <f aca="false">SUM(CI228:CZ228,DC228:DL228)</f>
        <v>#N/A</v>
      </c>
      <c r="DU228" s="131" t="e">
        <f aca="false">SUM(CI228:DR228)</f>
        <v>#N/A</v>
      </c>
      <c r="DZ228" s="70" t="e">
        <f aca="false">$DZ$7*$J$2*$J$5*$AB228</f>
        <v>#N/A</v>
      </c>
      <c r="EA228" s="70" t="e">
        <f aca="false">$DZ$7*$J$3*$J$5*$AC228</f>
        <v>#N/A</v>
      </c>
      <c r="EB228" s="70" t="e">
        <f aca="false">$EB$7*$J$2*$J$5*$AB228</f>
        <v>#N/A</v>
      </c>
      <c r="EC228" s="70" t="e">
        <f aca="false">$EB$7*$J$3*$J$5*$AC228</f>
        <v>#N/A</v>
      </c>
      <c r="ED228" s="70" t="e">
        <f aca="false">$ED$7*$J$2*$J$5*$AB228</f>
        <v>#N/A</v>
      </c>
      <c r="EE228" s="70" t="e">
        <f aca="false">$ED$7*$J$3*$J$5*$AC228</f>
        <v>#N/A</v>
      </c>
      <c r="EF228" s="70" t="e">
        <f aca="false">$EF$7*$J$2*$J$5*$AB228</f>
        <v>#N/A</v>
      </c>
      <c r="EG228" s="70" t="e">
        <f aca="false">$EF$7*$J$3*$J$5*$AC228</f>
        <v>#N/A</v>
      </c>
      <c r="EH228" s="70" t="e">
        <f aca="false">$EH$7*$J$2*$J$5*$AB228</f>
        <v>#N/A</v>
      </c>
      <c r="EI228" s="70" t="e">
        <f aca="false">$EH$7*$J$3*$J$5*$AC228</f>
        <v>#N/A</v>
      </c>
      <c r="EJ228" s="70" t="e">
        <f aca="false">$EJ$7*$J$2*$J$5*$AB228</f>
        <v>#N/A</v>
      </c>
      <c r="EK228" s="70" t="e">
        <f aca="false">$EJ$7*$J$3*$J$5*$AC228</f>
        <v>#N/A</v>
      </c>
      <c r="EL228" s="70" t="e">
        <f aca="false">$EL$7*$J$2*$J$5*$AB228</f>
        <v>#N/A</v>
      </c>
      <c r="EM228" s="70" t="e">
        <f aca="false">$EL$7*$J$3*$J$5*$AC228</f>
        <v>#N/A</v>
      </c>
      <c r="EN228" s="131" t="e">
        <f aca="false">SUM(EB228:EC228)</f>
        <v>#N/A</v>
      </c>
      <c r="EO228" s="25" t="e">
        <f aca="false">SUM(EB228:EE228,EJ228:EM228)</f>
        <v>#N/A</v>
      </c>
      <c r="EP228" s="25" t="e">
        <f aca="false">SUM(DZ228:EM228)</f>
        <v>#N/A</v>
      </c>
    </row>
    <row r="229" customFormat="false" ht="11.25" hidden="false" customHeight="false" outlineLevel="0" collapsed="false">
      <c r="A229" s="51" t="e">
        <f aca="false">VLOOKUP($D229,Curves!$A$2:$I$1700,9)</f>
        <v>#N/A</v>
      </c>
      <c r="B229" s="83" t="e">
        <f aca="false">(1+($A229/2))^(-2*($D229-$A$1)/365.25)</f>
        <v>#N/A</v>
      </c>
      <c r="C229" s="83" t="n">
        <f aca="false">D230-D229</f>
        <v>30</v>
      </c>
      <c r="D229" s="374" t="n">
        <v>43617</v>
      </c>
      <c r="E229" s="375" t="e">
        <f aca="false">VLOOKUP($D229,Curves!$A$2:$H$1700,2)*$B229</f>
        <v>#N/A</v>
      </c>
      <c r="F229" s="51" t="e">
        <f aca="false">VLOOKUP($D229,Curves!$A$2:$H$1700,3)*$B229</f>
        <v>#N/A</v>
      </c>
      <c r="G229" s="51" t="e">
        <f aca="false">VLOOKUP($D229,Curves!$A$2:$H$1700,7)*$B229</f>
        <v>#N/A</v>
      </c>
      <c r="H229" s="51" t="e">
        <f aca="false">VLOOKUP($D229,Curves!$A$2:$H$1700,5)*$B229</f>
        <v>#N/A</v>
      </c>
      <c r="I229" s="51" t="e">
        <f aca="false">VLOOKUP($D229,Curves!$A$2:$H$1700,4)*$B229</f>
        <v>#N/A</v>
      </c>
      <c r="J229" s="376" t="e">
        <f aca="false">VLOOKUP($D229,Curves!$A$2:$H$1700,8)*$B229</f>
        <v>#N/A</v>
      </c>
      <c r="K229" s="51" t="e">
        <f aca="false">($E229+$I229)*$J$5+$J$4</f>
        <v>#N/A</v>
      </c>
      <c r="L229" s="377" t="e">
        <f aca="false">VLOOKUP($D229,Curves!$N$2:$T$2600,2)*$B229</f>
        <v>#N/A</v>
      </c>
      <c r="M229" s="241" t="e">
        <f aca="false">VLOOKUP($D229,Curves!$N$2:$T$2600,3)*$B229</f>
        <v>#N/A</v>
      </c>
      <c r="N229" s="378" t="e">
        <f aca="false">IF($K229&lt;$L229,1,0)</f>
        <v>#N/A</v>
      </c>
      <c r="O229" s="379" t="e">
        <f aca="false">IF($K229&lt;$M229,1,0)</f>
        <v>#N/A</v>
      </c>
      <c r="P229" s="375" t="e">
        <f aca="false">($E229+J229)*$J$5+$J$4</f>
        <v>#N/A</v>
      </c>
      <c r="Q229" s="377" t="e">
        <f aca="false">VLOOKUP($D229,Curves!$N$2:$T$2600,4)*$B229</f>
        <v>#N/A</v>
      </c>
      <c r="R229" s="241" t="e">
        <f aca="false">VLOOKUP($D229,Curves!$N$2:$T$2600,5)*$B229</f>
        <v>#N/A</v>
      </c>
      <c r="S229" s="378" t="e">
        <f aca="false">IF($P229&lt;$Q229,1,0)</f>
        <v>#N/A</v>
      </c>
      <c r="T229" s="379" t="e">
        <f aca="false">IF($P229&lt;$R229,1,0)</f>
        <v>#N/A</v>
      </c>
      <c r="U229" s="380" t="e">
        <f aca="false">($E229+G229)*$J$5+$J$4</f>
        <v>#N/A</v>
      </c>
      <c r="V229" s="380" t="e">
        <f aca="false">($E229+H229)*$J$5+$J$4</f>
        <v>#N/A</v>
      </c>
      <c r="W229" s="380" t="e">
        <f aca="false">($E229+I229)*$J$5+$J$4</f>
        <v>#N/A</v>
      </c>
      <c r="X229" s="269" t="e">
        <f aca="false">VLOOKUP($D229,[5]CurveFetch!$D$8:$S$13000,16,0)*$B229</f>
        <v>#N/A</v>
      </c>
      <c r="Y229" s="241" t="e">
        <f aca="false">VLOOKUP($D229,Curves!$N$2:$T$2600,7)*$B229</f>
        <v>#N/A</v>
      </c>
      <c r="Z229" s="381" t="e">
        <f aca="false">IF($U229&lt;$X229,1,0)</f>
        <v>#N/A</v>
      </c>
      <c r="AA229" s="378" t="e">
        <f aca="false">IF($U229&lt;$Y229,1,0)</f>
        <v>#N/A</v>
      </c>
      <c r="AB229" s="378" t="e">
        <f aca="false">IF($V229&lt;$X229,1,0)</f>
        <v>#N/A</v>
      </c>
      <c r="AC229" s="378" t="e">
        <f aca="false">IF($V229&lt;$X229,1,0)</f>
        <v>#N/A</v>
      </c>
      <c r="AD229" s="378" t="e">
        <f aca="false">IF($W229&lt;$X229,1,0)</f>
        <v>#N/A</v>
      </c>
      <c r="AE229" s="379" t="e">
        <f aca="false">IF($W229&lt;$Y229,1,0)</f>
        <v>#N/A</v>
      </c>
      <c r="AF229" s="70" t="e">
        <f aca="false">$AF$7*$J$2*$J$5*$N229</f>
        <v>#N/A</v>
      </c>
      <c r="AG229" s="70" t="e">
        <f aca="false">$AF$7*$J$2*$J$5*$O229</f>
        <v>#N/A</v>
      </c>
      <c r="AH229" s="70" t="e">
        <f aca="false">$AH$7*$J$2*$J$5*$N229</f>
        <v>#N/A</v>
      </c>
      <c r="AI229" s="70" t="e">
        <f aca="false">$AH$7*$J$2*$J$5*$O229</f>
        <v>#N/A</v>
      </c>
      <c r="AJ229" s="70" t="e">
        <f aca="false">$AJ$7*$J$2*$J$5*$N229</f>
        <v>#N/A</v>
      </c>
      <c r="AK229" s="70" t="e">
        <f aca="false">$AJ$7*$J$2*$J$5*$O229</f>
        <v>#N/A</v>
      </c>
      <c r="AL229" s="70" t="e">
        <f aca="false">$AL$7*$J$2*$J$5*$N229</f>
        <v>#N/A</v>
      </c>
      <c r="AM229" s="70" t="e">
        <f aca="false">$AL$7*$J$3*$J$5*$O229</f>
        <v>#N/A</v>
      </c>
      <c r="AN229" s="70" t="e">
        <f aca="false">$AN$7*$J$2*$J$5*$N229</f>
        <v>#N/A</v>
      </c>
      <c r="AO229" s="70" t="e">
        <f aca="false">$AN$7*$J$3*$J$5*$O229</f>
        <v>#N/A</v>
      </c>
      <c r="AP229" s="70" t="e">
        <f aca="false">$AP$7*$J$2*$J$5*$N229</f>
        <v>#N/A</v>
      </c>
      <c r="AQ229" s="70" t="e">
        <f aca="false">$AN$7*$J$3*$J$5*$O229</f>
        <v>#N/A</v>
      </c>
      <c r="AR229" s="70" t="e">
        <f aca="false">$AR$7*$J$2*$J$5*$N229</f>
        <v>#N/A</v>
      </c>
      <c r="AS229" s="70" t="e">
        <f aca="false">$AR$7*$J$3*$J$5*$O229</f>
        <v>#N/A</v>
      </c>
      <c r="AT229" s="70" t="e">
        <f aca="false">$AT$7*$J$2*$J$5*$N229</f>
        <v>#N/A</v>
      </c>
      <c r="AU229" s="70" t="e">
        <f aca="false">$AT$7*$J$3*$J$5*$O229</f>
        <v>#N/A</v>
      </c>
      <c r="AV229" s="131" t="e">
        <f aca="false">SUM(AF229:AG229,AL229:AM229,AP229:AQ229)</f>
        <v>#N/A</v>
      </c>
      <c r="AW229" s="158" t="e">
        <f aca="false">SUM(AF229:AM229,AP229:AU229)</f>
        <v>#N/A</v>
      </c>
      <c r="AX229" s="131" t="e">
        <f aca="false">SUM(AF229:AU229)</f>
        <v>#N/A</v>
      </c>
      <c r="AY229" s="70" t="e">
        <f aca="false">$AY$7*$J$2*$J$5*$S229</f>
        <v>#N/A</v>
      </c>
      <c r="AZ229" s="70" t="e">
        <f aca="false">$AY$7*$J$3*$J$5*$T229</f>
        <v>#N/A</v>
      </c>
      <c r="BA229" s="70" t="e">
        <f aca="false">$BA$7*$J$2*$J$5*$S229</f>
        <v>#N/A</v>
      </c>
      <c r="BB229" s="70" t="e">
        <f aca="false">$BA$7*$J$3*$J$5*$T229</f>
        <v>#N/A</v>
      </c>
      <c r="BC229" s="70" t="e">
        <f aca="false">$BC$7*$J$2*$J$5*$S229</f>
        <v>#N/A</v>
      </c>
      <c r="BD229" s="70" t="e">
        <f aca="false">$BC$7*$J$3*$J$5*$T229</f>
        <v>#N/A</v>
      </c>
      <c r="BE229" s="70" t="e">
        <f aca="false">$BE$7*$J$2*$J$5*$S229</f>
        <v>#N/A</v>
      </c>
      <c r="BF229" s="70" t="e">
        <f aca="false">$BE$7*$J$3*$J$5*$T229</f>
        <v>#N/A</v>
      </c>
      <c r="BG229" s="70" t="e">
        <f aca="false">$BG$7*$J$2*$J$5*$S229</f>
        <v>#N/A</v>
      </c>
      <c r="BH229" s="70" t="e">
        <f aca="false">$BG$7*$J$3*$J$5*$T229</f>
        <v>#N/A</v>
      </c>
      <c r="BI229" s="70" t="e">
        <f aca="false">$BI$7*$J$2*$J$5*$S229</f>
        <v>#N/A</v>
      </c>
      <c r="BJ229" s="70" t="e">
        <f aca="false">$BI$7*$J$3*$J$5*$T229</f>
        <v>#N/A</v>
      </c>
      <c r="BK229" s="70" t="e">
        <f aca="false">$BK$7*$J$2*$J$5*$S229</f>
        <v>#N/A</v>
      </c>
      <c r="BL229" s="70" t="e">
        <f aca="false">$BK$7*$J$3*$J$5*$T229</f>
        <v>#N/A</v>
      </c>
      <c r="BM229" s="70" t="e">
        <f aca="false">$BM$7*$J$2*$J$5*$S229</f>
        <v>#N/A</v>
      </c>
      <c r="BN229" s="70" t="e">
        <f aca="false">$BM$7*$J$3*$J$5*$T229</f>
        <v>#N/A</v>
      </c>
      <c r="BO229" s="70" t="e">
        <f aca="false">$BO$7*$J$2*$J$5*$S229</f>
        <v>#N/A</v>
      </c>
      <c r="BP229" s="70" t="e">
        <f aca="false">$BO$7*$J$3*$J$5*$T229</f>
        <v>#N/A</v>
      </c>
      <c r="BQ229" s="70" t="e">
        <f aca="false">$BQ$7*$J$2*$J$5*$S229</f>
        <v>#N/A</v>
      </c>
      <c r="BR229" s="70" t="e">
        <f aca="false">$BQ$7*$J$3*$J$5*$T229</f>
        <v>#N/A</v>
      </c>
      <c r="BS229" s="70" t="e">
        <f aca="false">$BS$7*$J$2*$J$5*$S229</f>
        <v>#N/A</v>
      </c>
      <c r="BT229" s="70" t="e">
        <f aca="false">$BS$7*$J$3*$J$5*$T229</f>
        <v>#N/A</v>
      </c>
      <c r="BU229" s="70" t="e">
        <f aca="false">$BU$7*$J$2*$J$5*$S229</f>
        <v>#N/A</v>
      </c>
      <c r="BV229" s="70" t="e">
        <f aca="false">$BU$7*$J$3*$J$5*$T229</f>
        <v>#N/A</v>
      </c>
      <c r="BW229" s="382" t="e">
        <f aca="false">SUM(AY229:BF229,BI229:BL229)</f>
        <v>#N/A</v>
      </c>
      <c r="BX229" s="383" t="e">
        <f aca="false">SUM(AY229:BF229,BI229:BL229,BS229:BV229)</f>
        <v>#N/A</v>
      </c>
      <c r="BY229" s="25" t="e">
        <f aca="false">SUM(AY229:BV229)</f>
        <v>#N/A</v>
      </c>
      <c r="BZ229" s="70" t="e">
        <f aca="false">$BZ$7*$J$2*$J$5*$N229</f>
        <v>#N/A</v>
      </c>
      <c r="CA229" s="70" t="e">
        <f aca="false">$BZ$7*$J$3*$J$5*$O229</f>
        <v>#N/A</v>
      </c>
      <c r="CB229" s="70" t="e">
        <f aca="false">$CB$7*$J$2*$J$5*$N229</f>
        <v>#N/A</v>
      </c>
      <c r="CC229" s="70" t="e">
        <f aca="false">$CB$7*$J$3*$J$5*$O229</f>
        <v>#N/A</v>
      </c>
      <c r="CD229" s="70" t="e">
        <f aca="false">$CD$7*$J$2*$J$5*$N229</f>
        <v>#N/A</v>
      </c>
      <c r="CE229" s="70" t="e">
        <f aca="false">$CD$7*$J$3*$J$5*$O229</f>
        <v>#N/A</v>
      </c>
      <c r="CF229" s="131" t="e">
        <f aca="false">SUM(BZ229:CA229)</f>
        <v>#N/A</v>
      </c>
      <c r="CG229" s="383" t="e">
        <f aca="false">SUM(BZ229:CC229)</f>
        <v>#N/A</v>
      </c>
      <c r="CH229" s="131" t="e">
        <f aca="false">SUM(BZ229:CE229)</f>
        <v>#N/A</v>
      </c>
      <c r="CI229" s="70" t="e">
        <f aca="false">$CI$7*$J$2*$J$5*$AB229</f>
        <v>#N/A</v>
      </c>
      <c r="CJ229" s="70" t="e">
        <f aca="false">$CI$7*$J$3*$J$5*$AC229</f>
        <v>#N/A</v>
      </c>
      <c r="CK229" s="70" t="e">
        <f aca="false">$CK$7*$J$2*$J$5*$AB229</f>
        <v>#N/A</v>
      </c>
      <c r="CL229" s="70" t="e">
        <f aca="false">$CK$7*$J$3*$J$5*$AC229</f>
        <v>#N/A</v>
      </c>
      <c r="CM229" s="70" t="e">
        <f aca="false">$CM$7*$J$2*$J$5*$AB229</f>
        <v>#N/A</v>
      </c>
      <c r="CN229" s="70" t="e">
        <f aca="false">$CM$7*$J$3*$J$5*$AC229</f>
        <v>#N/A</v>
      </c>
      <c r="CO229" s="70" t="e">
        <f aca="false">$CO$7*$J$2*$J$5*$AB229</f>
        <v>#N/A</v>
      </c>
      <c r="CP229" s="70" t="e">
        <f aca="false">$CO$7*$J$3*$J$5*$AC229</f>
        <v>#N/A</v>
      </c>
      <c r="CQ229" s="70" t="e">
        <f aca="false">$CQ$7*$J$2*$J$5*$AB229</f>
        <v>#N/A</v>
      </c>
      <c r="CR229" s="70" t="e">
        <f aca="false">$CQ$7*$J$3*$J$5*$AC229</f>
        <v>#N/A</v>
      </c>
      <c r="CS229" s="70" t="e">
        <f aca="false">$CS$7*$J$2*$J$5*$AB229</f>
        <v>#N/A</v>
      </c>
      <c r="CT229" s="70" t="e">
        <f aca="false">$CS$7*$J$3*$J$5*$AC229</f>
        <v>#N/A</v>
      </c>
      <c r="CU229" s="70" t="e">
        <f aca="false">$CU$7*$J$2*$J$5*$AB229</f>
        <v>#N/A</v>
      </c>
      <c r="CV229" s="70" t="e">
        <f aca="false">$CU$7*$J$3*$J$5*$AC229</f>
        <v>#N/A</v>
      </c>
      <c r="CW229" s="70" t="e">
        <f aca="false">$CW$7*$J$2*$J$5*$AB229</f>
        <v>#N/A</v>
      </c>
      <c r="CX229" s="70" t="e">
        <f aca="false">$CW$7*$J$3*$J$5*$AC229</f>
        <v>#N/A</v>
      </c>
      <c r="CY229" s="70" t="e">
        <f aca="false">$CY$7*$J$2*$J$5*$AB229</f>
        <v>#N/A</v>
      </c>
      <c r="CZ229" s="70" t="e">
        <f aca="false">$CY$7*$J$3*$J$5*$AC229</f>
        <v>#N/A</v>
      </c>
      <c r="DA229" s="70" t="e">
        <f aca="false">$DA$7*$J$2*$J$5*$AB229</f>
        <v>#N/A</v>
      </c>
      <c r="DB229" s="70" t="e">
        <f aca="false">$DA$7*$J$3*$J$5*$AC229</f>
        <v>#N/A</v>
      </c>
      <c r="DC229" s="70"/>
      <c r="DD229" s="70"/>
      <c r="DE229" s="70" t="e">
        <f aca="false">$DF$7*$J$2*$J$5*$AB229</f>
        <v>#N/A</v>
      </c>
      <c r="DF229" s="70" t="e">
        <f aca="false">$DF$7*$J$3*$J$5*$AC229</f>
        <v>#N/A</v>
      </c>
      <c r="DG229" s="70" t="e">
        <f aca="false">$DG$7*$J$2*$J$5*$AB229</f>
        <v>#N/A</v>
      </c>
      <c r="DH229" s="70" t="e">
        <f aca="false">$DG$7*$J$3*$J$5*$AC229</f>
        <v>#N/A</v>
      </c>
      <c r="DI229" s="70" t="e">
        <f aca="false">$DI$7*$J$2*$J$5*$AB229</f>
        <v>#N/A</v>
      </c>
      <c r="DJ229" s="70" t="e">
        <f aca="false">$DI$7*$J$3*$J$5*$AC229</f>
        <v>#N/A</v>
      </c>
      <c r="DK229" s="70" t="e">
        <f aca="false">$DK$7*$J$2*$J$5*$AB229</f>
        <v>#N/A</v>
      </c>
      <c r="DL229" s="70" t="e">
        <f aca="false">$DK$7*$J$3*$J$5*$AC229</f>
        <v>#N/A</v>
      </c>
      <c r="DM229" s="70" t="e">
        <f aca="false">$DM$7*$J$2*$J$5*$AB229</f>
        <v>#N/A</v>
      </c>
      <c r="DN229" s="70" t="e">
        <f aca="false">$DM$7*$J$3*$J$5*$AC229</f>
        <v>#N/A</v>
      </c>
      <c r="DO229" s="70" t="e">
        <f aca="false">$DO$7*$J$2*$J$5*$AB229</f>
        <v>#N/A</v>
      </c>
      <c r="DP229" s="70" t="e">
        <f aca="false">$DO$7*$J$3*$J$5*$AC229</f>
        <v>#N/A</v>
      </c>
      <c r="DQ229" s="70" t="e">
        <f aca="false">$DQ$7*$J$2*$J$5*$AB229</f>
        <v>#N/A</v>
      </c>
      <c r="DR229" s="70" t="e">
        <f aca="false">$DQ$7*$J$3*$J$5*$AC229</f>
        <v>#N/A</v>
      </c>
      <c r="DS229" s="131" t="e">
        <f aca="false">SUM(CI229:CR229,CW229:CX229,DG229:DH229)</f>
        <v>#N/A</v>
      </c>
      <c r="DT229" s="25" t="e">
        <f aca="false">SUM(CI229:CZ229,DC229:DL229)</f>
        <v>#N/A</v>
      </c>
      <c r="DU229" s="131" t="e">
        <f aca="false">SUM(CI229:DR229)</f>
        <v>#N/A</v>
      </c>
      <c r="DZ229" s="70" t="e">
        <f aca="false">$DZ$7*$J$2*$J$5*$AB229</f>
        <v>#N/A</v>
      </c>
      <c r="EA229" s="70" t="e">
        <f aca="false">$DZ$7*$J$3*$J$5*$AC229</f>
        <v>#N/A</v>
      </c>
      <c r="EB229" s="70" t="e">
        <f aca="false">$EB$7*$J$2*$J$5*$AB229</f>
        <v>#N/A</v>
      </c>
      <c r="EC229" s="70" t="e">
        <f aca="false">$EB$7*$J$3*$J$5*$AC229</f>
        <v>#N/A</v>
      </c>
      <c r="ED229" s="70" t="e">
        <f aca="false">$ED$7*$J$2*$J$5*$AB229</f>
        <v>#N/A</v>
      </c>
      <c r="EE229" s="70" t="e">
        <f aca="false">$ED$7*$J$3*$J$5*$AC229</f>
        <v>#N/A</v>
      </c>
      <c r="EF229" s="70" t="e">
        <f aca="false">$EF$7*$J$2*$J$5*$AB229</f>
        <v>#N/A</v>
      </c>
      <c r="EG229" s="70" t="e">
        <f aca="false">$EF$7*$J$3*$J$5*$AC229</f>
        <v>#N/A</v>
      </c>
      <c r="EH229" s="70" t="e">
        <f aca="false">$EH$7*$J$2*$J$5*$AB229</f>
        <v>#N/A</v>
      </c>
      <c r="EI229" s="70" t="e">
        <f aca="false">$EH$7*$J$3*$J$5*$AC229</f>
        <v>#N/A</v>
      </c>
      <c r="EJ229" s="70" t="e">
        <f aca="false">$EJ$7*$J$2*$J$5*$AB229</f>
        <v>#N/A</v>
      </c>
      <c r="EK229" s="70" t="e">
        <f aca="false">$EJ$7*$J$3*$J$5*$AC229</f>
        <v>#N/A</v>
      </c>
      <c r="EL229" s="70" t="e">
        <f aca="false">$EL$7*$J$2*$J$5*$AB229</f>
        <v>#N/A</v>
      </c>
      <c r="EM229" s="70" t="e">
        <f aca="false">$EL$7*$J$3*$J$5*$AC229</f>
        <v>#N/A</v>
      </c>
      <c r="EN229" s="131" t="e">
        <f aca="false">SUM(EB229:EC229)</f>
        <v>#N/A</v>
      </c>
      <c r="EO229" s="25" t="e">
        <f aca="false">SUM(EB229:EE229,EJ229:EM229)</f>
        <v>#N/A</v>
      </c>
      <c r="EP229" s="25" t="e">
        <f aca="false">SUM(DZ229:EM229)</f>
        <v>#N/A</v>
      </c>
    </row>
    <row r="230" customFormat="false" ht="11.25" hidden="false" customHeight="false" outlineLevel="0" collapsed="false">
      <c r="A230" s="51" t="e">
        <f aca="false">VLOOKUP($D230,Curves!$A$2:$I$1700,9)</f>
        <v>#N/A</v>
      </c>
      <c r="B230" s="83" t="e">
        <f aca="false">(1+($A230/2))^(-2*($D230-$A$1)/365.25)</f>
        <v>#N/A</v>
      </c>
      <c r="C230" s="83" t="n">
        <f aca="false">D231-D230</f>
        <v>31</v>
      </c>
      <c r="D230" s="374" t="n">
        <v>43647</v>
      </c>
      <c r="E230" s="375" t="e">
        <f aca="false">VLOOKUP($D230,Curves!$A$2:$H$1700,2)*$B230</f>
        <v>#N/A</v>
      </c>
      <c r="F230" s="51" t="e">
        <f aca="false">VLOOKUP($D230,Curves!$A$2:$H$1700,3)*$B230</f>
        <v>#N/A</v>
      </c>
      <c r="G230" s="51" t="e">
        <f aca="false">VLOOKUP($D230,Curves!$A$2:$H$1700,7)*$B230</f>
        <v>#N/A</v>
      </c>
      <c r="H230" s="51" t="e">
        <f aca="false">VLOOKUP($D230,Curves!$A$2:$H$1700,5)*$B230</f>
        <v>#N/A</v>
      </c>
      <c r="I230" s="51" t="e">
        <f aca="false">VLOOKUP($D230,Curves!$A$2:$H$1700,4)*$B230</f>
        <v>#N/A</v>
      </c>
      <c r="J230" s="376" t="e">
        <f aca="false">VLOOKUP($D230,Curves!$A$2:$H$1700,8)*$B230</f>
        <v>#N/A</v>
      </c>
      <c r="K230" s="51" t="e">
        <f aca="false">($E230+$I230)*$J$5+$J$4</f>
        <v>#N/A</v>
      </c>
      <c r="L230" s="377" t="e">
        <f aca="false">VLOOKUP($D230,Curves!$N$2:$T$2600,2)*$B230</f>
        <v>#N/A</v>
      </c>
      <c r="M230" s="241" t="e">
        <f aca="false">VLOOKUP($D230,Curves!$N$2:$T$2600,3)*$B230</f>
        <v>#N/A</v>
      </c>
      <c r="N230" s="378" t="e">
        <f aca="false">IF($K230&lt;$L230,1,0)</f>
        <v>#N/A</v>
      </c>
      <c r="O230" s="379" t="e">
        <f aca="false">IF($K230&lt;$M230,1,0)</f>
        <v>#N/A</v>
      </c>
      <c r="P230" s="375" t="e">
        <f aca="false">($E230+J230)*$J$5+$J$4</f>
        <v>#N/A</v>
      </c>
      <c r="Q230" s="377" t="e">
        <f aca="false">VLOOKUP($D230,Curves!$N$2:$T$2600,4)*$B230</f>
        <v>#N/A</v>
      </c>
      <c r="R230" s="241" t="e">
        <f aca="false">VLOOKUP($D230,Curves!$N$2:$T$2600,5)*$B230</f>
        <v>#N/A</v>
      </c>
      <c r="S230" s="378" t="e">
        <f aca="false">IF($P230&lt;$Q230,1,0)</f>
        <v>#N/A</v>
      </c>
      <c r="T230" s="379" t="e">
        <f aca="false">IF($P230&lt;$R230,1,0)</f>
        <v>#N/A</v>
      </c>
      <c r="U230" s="380" t="e">
        <f aca="false">($E230+G230)*$J$5+$J$4</f>
        <v>#N/A</v>
      </c>
      <c r="V230" s="380" t="e">
        <f aca="false">($E230+H230)*$J$5+$J$4</f>
        <v>#N/A</v>
      </c>
      <c r="W230" s="380" t="e">
        <f aca="false">($E230+I230)*$J$5+$J$4</f>
        <v>#N/A</v>
      </c>
      <c r="X230" s="269" t="e">
        <f aca="false">VLOOKUP($D230,[5]CurveFetch!$D$8:$S$13000,16,0)*$B230</f>
        <v>#N/A</v>
      </c>
      <c r="Y230" s="241" t="e">
        <f aca="false">VLOOKUP($D230,Curves!$N$2:$T$2600,7)*$B230</f>
        <v>#N/A</v>
      </c>
      <c r="Z230" s="381" t="e">
        <f aca="false">IF($U230&lt;$X230,1,0)</f>
        <v>#N/A</v>
      </c>
      <c r="AA230" s="378" t="e">
        <f aca="false">IF($U230&lt;$Y230,1,0)</f>
        <v>#N/A</v>
      </c>
      <c r="AB230" s="378" t="e">
        <f aca="false">IF($V230&lt;$X230,1,0)</f>
        <v>#N/A</v>
      </c>
      <c r="AC230" s="378" t="e">
        <f aca="false">IF($V230&lt;$X230,1,0)</f>
        <v>#N/A</v>
      </c>
      <c r="AD230" s="378" t="e">
        <f aca="false">IF($W230&lt;$X230,1,0)</f>
        <v>#N/A</v>
      </c>
      <c r="AE230" s="379" t="e">
        <f aca="false">IF($W230&lt;$Y230,1,0)</f>
        <v>#N/A</v>
      </c>
      <c r="AF230" s="70" t="e">
        <f aca="false">$AF$7*$J$2*$J$5*$N230</f>
        <v>#N/A</v>
      </c>
      <c r="AG230" s="70" t="e">
        <f aca="false">$AF$7*$J$2*$J$5*$O230</f>
        <v>#N/A</v>
      </c>
      <c r="AH230" s="70" t="e">
        <f aca="false">$AH$7*$J$2*$J$5*$N230</f>
        <v>#N/A</v>
      </c>
      <c r="AI230" s="70" t="e">
        <f aca="false">$AH$7*$J$2*$J$5*$O230</f>
        <v>#N/A</v>
      </c>
      <c r="AJ230" s="70" t="e">
        <f aca="false">$AJ$7*$J$2*$J$5*$N230</f>
        <v>#N/A</v>
      </c>
      <c r="AK230" s="70" t="e">
        <f aca="false">$AJ$7*$J$2*$J$5*$O230</f>
        <v>#N/A</v>
      </c>
      <c r="AL230" s="70" t="e">
        <f aca="false">$AL$7*$J$2*$J$5*$N230</f>
        <v>#N/A</v>
      </c>
      <c r="AM230" s="70" t="e">
        <f aca="false">$AL$7*$J$3*$J$5*$O230</f>
        <v>#N/A</v>
      </c>
      <c r="AN230" s="70" t="e">
        <f aca="false">$AN$7*$J$2*$J$5*$N230</f>
        <v>#N/A</v>
      </c>
      <c r="AO230" s="70" t="e">
        <f aca="false">$AN$7*$J$3*$J$5*$O230</f>
        <v>#N/A</v>
      </c>
      <c r="AP230" s="70" t="e">
        <f aca="false">$AP$7*$J$2*$J$5*$N230</f>
        <v>#N/A</v>
      </c>
      <c r="AQ230" s="70" t="e">
        <f aca="false">$AN$7*$J$3*$J$5*$O230</f>
        <v>#N/A</v>
      </c>
      <c r="AR230" s="70" t="e">
        <f aca="false">$AR$7*$J$2*$J$5*$N230</f>
        <v>#N/A</v>
      </c>
      <c r="AS230" s="70" t="e">
        <f aca="false">$AR$7*$J$3*$J$5*$O230</f>
        <v>#N/A</v>
      </c>
      <c r="AT230" s="70" t="e">
        <f aca="false">$AT$7*$J$2*$J$5*$N230</f>
        <v>#N/A</v>
      </c>
      <c r="AU230" s="70" t="e">
        <f aca="false">$AT$7*$J$3*$J$5*$O230</f>
        <v>#N/A</v>
      </c>
      <c r="AV230" s="131" t="e">
        <f aca="false">SUM(AF230:AG230,AL230:AM230,AP230:AQ230)</f>
        <v>#N/A</v>
      </c>
      <c r="AW230" s="158" t="e">
        <f aca="false">SUM(AF230:AM230,AP230:AU230)</f>
        <v>#N/A</v>
      </c>
      <c r="AX230" s="131" t="e">
        <f aca="false">SUM(AF230:AU230)</f>
        <v>#N/A</v>
      </c>
      <c r="AY230" s="70" t="e">
        <f aca="false">$AY$7*$J$2*$J$5*$S230</f>
        <v>#N/A</v>
      </c>
      <c r="AZ230" s="70" t="e">
        <f aca="false">$AY$7*$J$3*$J$5*$T230</f>
        <v>#N/A</v>
      </c>
      <c r="BA230" s="70" t="e">
        <f aca="false">$BA$7*$J$2*$J$5*$S230</f>
        <v>#N/A</v>
      </c>
      <c r="BB230" s="70" t="e">
        <f aca="false">$BA$7*$J$3*$J$5*$T230</f>
        <v>#N/A</v>
      </c>
      <c r="BC230" s="70" t="e">
        <f aca="false">$BC$7*$J$2*$J$5*$S230</f>
        <v>#N/A</v>
      </c>
      <c r="BD230" s="70" t="e">
        <f aca="false">$BC$7*$J$3*$J$5*$T230</f>
        <v>#N/A</v>
      </c>
      <c r="BE230" s="70" t="e">
        <f aca="false">$BE$7*$J$2*$J$5*$S230</f>
        <v>#N/A</v>
      </c>
      <c r="BF230" s="70" t="e">
        <f aca="false">$BE$7*$J$3*$J$5*$T230</f>
        <v>#N/A</v>
      </c>
      <c r="BG230" s="70" t="e">
        <f aca="false">$BG$7*$J$2*$J$5*$S230</f>
        <v>#N/A</v>
      </c>
      <c r="BH230" s="70" t="e">
        <f aca="false">$BG$7*$J$3*$J$5*$T230</f>
        <v>#N/A</v>
      </c>
      <c r="BI230" s="70" t="e">
        <f aca="false">$BI$7*$J$2*$J$5*$S230</f>
        <v>#N/A</v>
      </c>
      <c r="BJ230" s="70" t="e">
        <f aca="false">$BI$7*$J$3*$J$5*$T230</f>
        <v>#N/A</v>
      </c>
      <c r="BK230" s="70" t="e">
        <f aca="false">$BK$7*$J$2*$J$5*$S230</f>
        <v>#N/A</v>
      </c>
      <c r="BL230" s="70" t="e">
        <f aca="false">$BK$7*$J$3*$J$5*$T230</f>
        <v>#N/A</v>
      </c>
      <c r="BM230" s="70" t="e">
        <f aca="false">$BM$7*$J$2*$J$5*$S230</f>
        <v>#N/A</v>
      </c>
      <c r="BN230" s="70" t="e">
        <f aca="false">$BM$7*$J$3*$J$5*$T230</f>
        <v>#N/A</v>
      </c>
      <c r="BO230" s="70" t="e">
        <f aca="false">$BO$7*$J$2*$J$5*$S230</f>
        <v>#N/A</v>
      </c>
      <c r="BP230" s="70" t="e">
        <f aca="false">$BO$7*$J$3*$J$5*$T230</f>
        <v>#N/A</v>
      </c>
      <c r="BQ230" s="70" t="e">
        <f aca="false">$BQ$7*$J$2*$J$5*$S230</f>
        <v>#N/A</v>
      </c>
      <c r="BR230" s="70" t="e">
        <f aca="false">$BQ$7*$J$3*$J$5*$T230</f>
        <v>#N/A</v>
      </c>
      <c r="BS230" s="70" t="e">
        <f aca="false">$BS$7*$J$2*$J$5*$S230</f>
        <v>#N/A</v>
      </c>
      <c r="BT230" s="70" t="e">
        <f aca="false">$BS$7*$J$3*$J$5*$T230</f>
        <v>#N/A</v>
      </c>
      <c r="BU230" s="70" t="e">
        <f aca="false">$BU$7*$J$2*$J$5*$S230</f>
        <v>#N/A</v>
      </c>
      <c r="BV230" s="70" t="e">
        <f aca="false">$BU$7*$J$3*$J$5*$T230</f>
        <v>#N/A</v>
      </c>
      <c r="BW230" s="382" t="e">
        <f aca="false">SUM(AY230:BF230,BI230:BL230)</f>
        <v>#N/A</v>
      </c>
      <c r="BX230" s="383" t="e">
        <f aca="false">SUM(AY230:BF230,BI230:BL230,BS230:BV230)</f>
        <v>#N/A</v>
      </c>
      <c r="BY230" s="25" t="e">
        <f aca="false">SUM(AY230:BV230)</f>
        <v>#N/A</v>
      </c>
      <c r="BZ230" s="70" t="e">
        <f aca="false">$BZ$7*$J$2*$J$5*$N230</f>
        <v>#N/A</v>
      </c>
      <c r="CA230" s="70" t="e">
        <f aca="false">$BZ$7*$J$3*$J$5*$O230</f>
        <v>#N/A</v>
      </c>
      <c r="CB230" s="70" t="e">
        <f aca="false">$CB$7*$J$2*$J$5*$N230</f>
        <v>#N/A</v>
      </c>
      <c r="CC230" s="70" t="e">
        <f aca="false">$CB$7*$J$3*$J$5*$O230</f>
        <v>#N/A</v>
      </c>
      <c r="CD230" s="70" t="e">
        <f aca="false">$CD$7*$J$2*$J$5*$N230</f>
        <v>#N/A</v>
      </c>
      <c r="CE230" s="70" t="e">
        <f aca="false">$CD$7*$J$3*$J$5*$O230</f>
        <v>#N/A</v>
      </c>
      <c r="CF230" s="131" t="e">
        <f aca="false">SUM(BZ230:CA230)</f>
        <v>#N/A</v>
      </c>
      <c r="CG230" s="383" t="e">
        <f aca="false">SUM(BZ230:CC230)</f>
        <v>#N/A</v>
      </c>
      <c r="CH230" s="131" t="e">
        <f aca="false">SUM(BZ230:CE230)</f>
        <v>#N/A</v>
      </c>
      <c r="CI230" s="70" t="e">
        <f aca="false">$CI$7*$J$2*$J$5*$AB230</f>
        <v>#N/A</v>
      </c>
      <c r="CJ230" s="70" t="e">
        <f aca="false">$CI$7*$J$3*$J$5*$AC230</f>
        <v>#N/A</v>
      </c>
      <c r="CK230" s="70" t="e">
        <f aca="false">$CK$7*$J$2*$J$5*$AB230</f>
        <v>#N/A</v>
      </c>
      <c r="CL230" s="70" t="e">
        <f aca="false">$CK$7*$J$3*$J$5*$AC230</f>
        <v>#N/A</v>
      </c>
      <c r="CM230" s="70" t="e">
        <f aca="false">$CM$7*$J$2*$J$5*$AB230</f>
        <v>#N/A</v>
      </c>
      <c r="CN230" s="70" t="e">
        <f aca="false">$CM$7*$J$3*$J$5*$AC230</f>
        <v>#N/A</v>
      </c>
      <c r="CO230" s="70" t="e">
        <f aca="false">$CO$7*$J$2*$J$5*$AB230</f>
        <v>#N/A</v>
      </c>
      <c r="CP230" s="70" t="e">
        <f aca="false">$CO$7*$J$3*$J$5*$AC230</f>
        <v>#N/A</v>
      </c>
      <c r="CQ230" s="70" t="e">
        <f aca="false">$CQ$7*$J$2*$J$5*$AB230</f>
        <v>#N/A</v>
      </c>
      <c r="CR230" s="70" t="e">
        <f aca="false">$CQ$7*$J$3*$J$5*$AC230</f>
        <v>#N/A</v>
      </c>
      <c r="CS230" s="70" t="e">
        <f aca="false">$CS$7*$J$2*$J$5*$AB230</f>
        <v>#N/A</v>
      </c>
      <c r="CT230" s="70" t="e">
        <f aca="false">$CS$7*$J$3*$J$5*$AC230</f>
        <v>#N/A</v>
      </c>
      <c r="CU230" s="70" t="e">
        <f aca="false">$CU$7*$J$2*$J$5*$AB230</f>
        <v>#N/A</v>
      </c>
      <c r="CV230" s="70" t="e">
        <f aca="false">$CU$7*$J$3*$J$5*$AC230</f>
        <v>#N/A</v>
      </c>
      <c r="CW230" s="70" t="e">
        <f aca="false">$CW$7*$J$2*$J$5*$AB230</f>
        <v>#N/A</v>
      </c>
      <c r="CX230" s="70" t="e">
        <f aca="false">$CW$7*$J$3*$J$5*$AC230</f>
        <v>#N/A</v>
      </c>
      <c r="CY230" s="70" t="e">
        <f aca="false">$CY$7*$J$2*$J$5*$AB230</f>
        <v>#N/A</v>
      </c>
      <c r="CZ230" s="70" t="e">
        <f aca="false">$CY$7*$J$3*$J$5*$AC230</f>
        <v>#N/A</v>
      </c>
      <c r="DA230" s="70" t="e">
        <f aca="false">$DA$7*$J$2*$J$5*$AB230</f>
        <v>#N/A</v>
      </c>
      <c r="DB230" s="70" t="e">
        <f aca="false">$DA$7*$J$3*$J$5*$AC230</f>
        <v>#N/A</v>
      </c>
      <c r="DC230" s="70"/>
      <c r="DD230" s="70"/>
      <c r="DE230" s="70" t="e">
        <f aca="false">$DF$7*$J$2*$J$5*$AB230</f>
        <v>#N/A</v>
      </c>
      <c r="DF230" s="70" t="e">
        <f aca="false">$DF$7*$J$3*$J$5*$AC230</f>
        <v>#N/A</v>
      </c>
      <c r="DG230" s="70" t="e">
        <f aca="false">$DG$7*$J$2*$J$5*$AB230</f>
        <v>#N/A</v>
      </c>
      <c r="DH230" s="70" t="e">
        <f aca="false">$DG$7*$J$3*$J$5*$AC230</f>
        <v>#N/A</v>
      </c>
      <c r="DI230" s="70" t="e">
        <f aca="false">$DI$7*$J$2*$J$5*$AB230</f>
        <v>#N/A</v>
      </c>
      <c r="DJ230" s="70" t="e">
        <f aca="false">$DI$7*$J$3*$J$5*$AC230</f>
        <v>#N/A</v>
      </c>
      <c r="DK230" s="70" t="e">
        <f aca="false">$DK$7*$J$2*$J$5*$AB230</f>
        <v>#N/A</v>
      </c>
      <c r="DL230" s="70" t="e">
        <f aca="false">$DK$7*$J$3*$J$5*$AC230</f>
        <v>#N/A</v>
      </c>
      <c r="DM230" s="70" t="e">
        <f aca="false">$DM$7*$J$2*$J$5*$AB230</f>
        <v>#N/A</v>
      </c>
      <c r="DN230" s="70" t="e">
        <f aca="false">$DM$7*$J$3*$J$5*$AC230</f>
        <v>#N/A</v>
      </c>
      <c r="DO230" s="70" t="e">
        <f aca="false">$DO$7*$J$2*$J$5*$AB230</f>
        <v>#N/A</v>
      </c>
      <c r="DP230" s="70" t="e">
        <f aca="false">$DO$7*$J$3*$J$5*$AC230</f>
        <v>#N/A</v>
      </c>
      <c r="DQ230" s="70" t="e">
        <f aca="false">$DQ$7*$J$2*$J$5*$AB230</f>
        <v>#N/A</v>
      </c>
      <c r="DR230" s="70" t="e">
        <f aca="false">$DQ$7*$J$3*$J$5*$AC230</f>
        <v>#N/A</v>
      </c>
      <c r="DS230" s="131" t="e">
        <f aca="false">SUM(CI230:CR230,CW230:CX230,DG230:DH230)</f>
        <v>#N/A</v>
      </c>
      <c r="DT230" s="25" t="e">
        <f aca="false">SUM(CI230:CZ230,DC230:DL230)</f>
        <v>#N/A</v>
      </c>
      <c r="DU230" s="131" t="e">
        <f aca="false">SUM(CI230:DR230)</f>
        <v>#N/A</v>
      </c>
      <c r="DZ230" s="70" t="e">
        <f aca="false">$DZ$7*$J$2*$J$5*$AB230</f>
        <v>#N/A</v>
      </c>
      <c r="EA230" s="70" t="e">
        <f aca="false">$DZ$7*$J$3*$J$5*$AC230</f>
        <v>#N/A</v>
      </c>
      <c r="EB230" s="70" t="e">
        <f aca="false">$EB$7*$J$2*$J$5*$AB230</f>
        <v>#N/A</v>
      </c>
      <c r="EC230" s="70" t="e">
        <f aca="false">$EB$7*$J$3*$J$5*$AC230</f>
        <v>#N/A</v>
      </c>
      <c r="ED230" s="70" t="e">
        <f aca="false">$ED$7*$J$2*$J$5*$AB230</f>
        <v>#N/A</v>
      </c>
      <c r="EE230" s="70" t="e">
        <f aca="false">$ED$7*$J$3*$J$5*$AC230</f>
        <v>#N/A</v>
      </c>
      <c r="EF230" s="70" t="e">
        <f aca="false">$EF$7*$J$2*$J$5*$AB230</f>
        <v>#N/A</v>
      </c>
      <c r="EG230" s="70" t="e">
        <f aca="false">$EF$7*$J$3*$J$5*$AC230</f>
        <v>#N/A</v>
      </c>
      <c r="EH230" s="70" t="e">
        <f aca="false">$EH$7*$J$2*$J$5*$AB230</f>
        <v>#N/A</v>
      </c>
      <c r="EI230" s="70" t="e">
        <f aca="false">$EH$7*$J$3*$J$5*$AC230</f>
        <v>#N/A</v>
      </c>
      <c r="EJ230" s="70" t="e">
        <f aca="false">$EJ$7*$J$2*$J$5*$AB230</f>
        <v>#N/A</v>
      </c>
      <c r="EK230" s="70" t="e">
        <f aca="false">$EJ$7*$J$3*$J$5*$AC230</f>
        <v>#N/A</v>
      </c>
      <c r="EL230" s="70" t="e">
        <f aca="false">$EL$7*$J$2*$J$5*$AB230</f>
        <v>#N/A</v>
      </c>
      <c r="EM230" s="70" t="e">
        <f aca="false">$EL$7*$J$3*$J$5*$AC230</f>
        <v>#N/A</v>
      </c>
      <c r="EN230" s="131" t="e">
        <f aca="false">SUM(EB230:EC230)</f>
        <v>#N/A</v>
      </c>
      <c r="EO230" s="25" t="e">
        <f aca="false">SUM(EB230:EE230,EJ230:EM230)</f>
        <v>#N/A</v>
      </c>
      <c r="EP230" s="25" t="e">
        <f aca="false">SUM(DZ230:EM230)</f>
        <v>#N/A</v>
      </c>
    </row>
    <row r="231" customFormat="false" ht="11.25" hidden="false" customHeight="false" outlineLevel="0" collapsed="false">
      <c r="A231" s="51" t="e">
        <f aca="false">VLOOKUP($D231,Curves!$A$2:$I$1700,9)</f>
        <v>#N/A</v>
      </c>
      <c r="B231" s="83" t="e">
        <f aca="false">(1+($A231/2))^(-2*($D231-$A$1)/365.25)</f>
        <v>#N/A</v>
      </c>
      <c r="C231" s="83" t="n">
        <f aca="false">D232-D231</f>
        <v>31</v>
      </c>
      <c r="D231" s="374" t="n">
        <v>43678</v>
      </c>
      <c r="E231" s="375" t="e">
        <f aca="false">VLOOKUP($D231,Curves!$A$2:$H$1700,2)*$B231</f>
        <v>#N/A</v>
      </c>
      <c r="F231" s="51" t="e">
        <f aca="false">VLOOKUP($D231,Curves!$A$2:$H$1700,3)*$B231</f>
        <v>#N/A</v>
      </c>
      <c r="G231" s="51" t="e">
        <f aca="false">VLOOKUP($D231,Curves!$A$2:$H$1700,7)*$B231</f>
        <v>#N/A</v>
      </c>
      <c r="H231" s="51" t="e">
        <f aca="false">VLOOKUP($D231,Curves!$A$2:$H$1700,5)*$B231</f>
        <v>#N/A</v>
      </c>
      <c r="I231" s="51" t="e">
        <f aca="false">VLOOKUP($D231,Curves!$A$2:$H$1700,4)*$B231</f>
        <v>#N/A</v>
      </c>
      <c r="J231" s="376" t="e">
        <f aca="false">VLOOKUP($D231,Curves!$A$2:$H$1700,8)*$B231</f>
        <v>#N/A</v>
      </c>
      <c r="K231" s="51" t="e">
        <f aca="false">($E231+$I231)*$J$5+$J$4</f>
        <v>#N/A</v>
      </c>
      <c r="L231" s="377" t="e">
        <f aca="false">VLOOKUP($D231,Curves!$N$2:$T$2600,2)*$B231</f>
        <v>#N/A</v>
      </c>
      <c r="M231" s="241" t="e">
        <f aca="false">VLOOKUP($D231,Curves!$N$2:$T$2600,3)*$B231</f>
        <v>#N/A</v>
      </c>
      <c r="N231" s="378" t="e">
        <f aca="false">IF($K231&lt;$L231,1,0)</f>
        <v>#N/A</v>
      </c>
      <c r="O231" s="379" t="e">
        <f aca="false">IF($K231&lt;$M231,1,0)</f>
        <v>#N/A</v>
      </c>
      <c r="P231" s="375" t="e">
        <f aca="false">($E231+J231)*$J$5+$J$4</f>
        <v>#N/A</v>
      </c>
      <c r="Q231" s="377" t="e">
        <f aca="false">VLOOKUP($D231,Curves!$N$2:$T$2600,4)*$B231</f>
        <v>#N/A</v>
      </c>
      <c r="R231" s="241" t="e">
        <f aca="false">VLOOKUP($D231,Curves!$N$2:$T$2600,5)*$B231</f>
        <v>#N/A</v>
      </c>
      <c r="S231" s="378" t="e">
        <f aca="false">IF($P231&lt;$Q231,1,0)</f>
        <v>#N/A</v>
      </c>
      <c r="T231" s="379" t="e">
        <f aca="false">IF($P231&lt;$R231,1,0)</f>
        <v>#N/A</v>
      </c>
      <c r="U231" s="380" t="e">
        <f aca="false">($E231+G231)*$J$5+$J$4</f>
        <v>#N/A</v>
      </c>
      <c r="V231" s="380" t="e">
        <f aca="false">($E231+H231)*$J$5+$J$4</f>
        <v>#N/A</v>
      </c>
      <c r="W231" s="380" t="e">
        <f aca="false">($E231+I231)*$J$5+$J$4</f>
        <v>#N/A</v>
      </c>
      <c r="X231" s="269" t="e">
        <f aca="false">VLOOKUP($D231,[5]CurveFetch!$D$8:$S$13000,16,0)*$B231</f>
        <v>#N/A</v>
      </c>
      <c r="Y231" s="241" t="e">
        <f aca="false">VLOOKUP($D231,Curves!$N$2:$T$2600,7)*$B231</f>
        <v>#N/A</v>
      </c>
      <c r="Z231" s="381" t="e">
        <f aca="false">IF($U231&lt;$X231,1,0)</f>
        <v>#N/A</v>
      </c>
      <c r="AA231" s="378" t="e">
        <f aca="false">IF($U231&lt;$Y231,1,0)</f>
        <v>#N/A</v>
      </c>
      <c r="AB231" s="378" t="e">
        <f aca="false">IF($V231&lt;$X231,1,0)</f>
        <v>#N/A</v>
      </c>
      <c r="AC231" s="378" t="e">
        <f aca="false">IF($V231&lt;$X231,1,0)</f>
        <v>#N/A</v>
      </c>
      <c r="AD231" s="378" t="e">
        <f aca="false">IF($W231&lt;$X231,1,0)</f>
        <v>#N/A</v>
      </c>
      <c r="AE231" s="379" t="e">
        <f aca="false">IF($W231&lt;$Y231,1,0)</f>
        <v>#N/A</v>
      </c>
      <c r="AF231" s="70" t="e">
        <f aca="false">$AF$7*$J$2*$J$5*$N231</f>
        <v>#N/A</v>
      </c>
      <c r="AG231" s="70" t="e">
        <f aca="false">$AF$7*$J$2*$J$5*$O231</f>
        <v>#N/A</v>
      </c>
      <c r="AH231" s="70" t="e">
        <f aca="false">$AH$7*$J$2*$J$5*$N231</f>
        <v>#N/A</v>
      </c>
      <c r="AI231" s="70" t="e">
        <f aca="false">$AH$7*$J$2*$J$5*$O231</f>
        <v>#N/A</v>
      </c>
      <c r="AJ231" s="70" t="e">
        <f aca="false">$AJ$7*$J$2*$J$5*$N231</f>
        <v>#N/A</v>
      </c>
      <c r="AK231" s="70" t="e">
        <f aca="false">$AJ$7*$J$2*$J$5*$O231</f>
        <v>#N/A</v>
      </c>
      <c r="AL231" s="70" t="e">
        <f aca="false">$AL$7*$J$2*$J$5*$N231</f>
        <v>#N/A</v>
      </c>
      <c r="AM231" s="70" t="e">
        <f aca="false">$AL$7*$J$3*$J$5*$O231</f>
        <v>#N/A</v>
      </c>
      <c r="AN231" s="70" t="e">
        <f aca="false">$AN$7*$J$2*$J$5*$N231</f>
        <v>#N/A</v>
      </c>
      <c r="AO231" s="70" t="e">
        <f aca="false">$AN$7*$J$3*$J$5*$O231</f>
        <v>#N/A</v>
      </c>
      <c r="AP231" s="70" t="e">
        <f aca="false">$AP$7*$J$2*$J$5*$N231</f>
        <v>#N/A</v>
      </c>
      <c r="AQ231" s="70" t="e">
        <f aca="false">$AN$7*$J$3*$J$5*$O231</f>
        <v>#N/A</v>
      </c>
      <c r="AR231" s="70" t="e">
        <f aca="false">$AR$7*$J$2*$J$5*$N231</f>
        <v>#N/A</v>
      </c>
      <c r="AS231" s="70" t="e">
        <f aca="false">$AR$7*$J$3*$J$5*$O231</f>
        <v>#N/A</v>
      </c>
      <c r="AT231" s="70" t="e">
        <f aca="false">$AT$7*$J$2*$J$5*$N231</f>
        <v>#N/A</v>
      </c>
      <c r="AU231" s="70" t="e">
        <f aca="false">$AT$7*$J$3*$J$5*$O231</f>
        <v>#N/A</v>
      </c>
      <c r="AV231" s="131" t="e">
        <f aca="false">SUM(AF231:AG231,AL231:AM231,AP231:AQ231)</f>
        <v>#N/A</v>
      </c>
      <c r="AW231" s="158" t="e">
        <f aca="false">SUM(AF231:AM231,AP231:AU231)</f>
        <v>#N/A</v>
      </c>
      <c r="AX231" s="131" t="e">
        <f aca="false">SUM(AF231:AU231)</f>
        <v>#N/A</v>
      </c>
      <c r="AY231" s="70" t="e">
        <f aca="false">$AY$7*$J$2*$J$5*$S231</f>
        <v>#N/A</v>
      </c>
      <c r="AZ231" s="70" t="e">
        <f aca="false">$AY$7*$J$3*$J$5*$T231</f>
        <v>#N/A</v>
      </c>
      <c r="BA231" s="70" t="e">
        <f aca="false">$BA$7*$J$2*$J$5*$S231</f>
        <v>#N/A</v>
      </c>
      <c r="BB231" s="70" t="e">
        <f aca="false">$BA$7*$J$3*$J$5*$T231</f>
        <v>#N/A</v>
      </c>
      <c r="BC231" s="70" t="e">
        <f aca="false">$BC$7*$J$2*$J$5*$S231</f>
        <v>#N/A</v>
      </c>
      <c r="BD231" s="70" t="e">
        <f aca="false">$BC$7*$J$3*$J$5*$T231</f>
        <v>#N/A</v>
      </c>
      <c r="BE231" s="70" t="e">
        <f aca="false">$BE$7*$J$2*$J$5*$S231</f>
        <v>#N/A</v>
      </c>
      <c r="BF231" s="70" t="e">
        <f aca="false">$BE$7*$J$3*$J$5*$T231</f>
        <v>#N/A</v>
      </c>
      <c r="BG231" s="70" t="e">
        <f aca="false">$BG$7*$J$2*$J$5*$S231</f>
        <v>#N/A</v>
      </c>
      <c r="BH231" s="70" t="e">
        <f aca="false">$BG$7*$J$3*$J$5*$T231</f>
        <v>#N/A</v>
      </c>
      <c r="BI231" s="70" t="e">
        <f aca="false">$BI$7*$J$2*$J$5*$S231</f>
        <v>#N/A</v>
      </c>
      <c r="BJ231" s="70" t="e">
        <f aca="false">$BI$7*$J$3*$J$5*$T231</f>
        <v>#N/A</v>
      </c>
      <c r="BK231" s="70" t="e">
        <f aca="false">$BK$7*$J$2*$J$5*$S231</f>
        <v>#N/A</v>
      </c>
      <c r="BL231" s="70" t="e">
        <f aca="false">$BK$7*$J$3*$J$5*$T231</f>
        <v>#N/A</v>
      </c>
      <c r="BM231" s="70" t="e">
        <f aca="false">$BM$7*$J$2*$J$5*$S231</f>
        <v>#N/A</v>
      </c>
      <c r="BN231" s="70" t="e">
        <f aca="false">$BM$7*$J$3*$J$5*$T231</f>
        <v>#N/A</v>
      </c>
      <c r="BO231" s="70" t="e">
        <f aca="false">$BO$7*$J$2*$J$5*$S231</f>
        <v>#N/A</v>
      </c>
      <c r="BP231" s="70" t="e">
        <f aca="false">$BO$7*$J$3*$J$5*$T231</f>
        <v>#N/A</v>
      </c>
      <c r="BQ231" s="70" t="e">
        <f aca="false">$BQ$7*$J$2*$J$5*$S231</f>
        <v>#N/A</v>
      </c>
      <c r="BR231" s="70" t="e">
        <f aca="false">$BQ$7*$J$3*$J$5*$T231</f>
        <v>#N/A</v>
      </c>
      <c r="BS231" s="70" t="e">
        <f aca="false">$BS$7*$J$2*$J$5*$S231</f>
        <v>#N/A</v>
      </c>
      <c r="BT231" s="70" t="e">
        <f aca="false">$BS$7*$J$3*$J$5*$T231</f>
        <v>#N/A</v>
      </c>
      <c r="BU231" s="70" t="e">
        <f aca="false">$BU$7*$J$2*$J$5*$S231</f>
        <v>#N/A</v>
      </c>
      <c r="BV231" s="70" t="e">
        <f aca="false">$BU$7*$J$3*$J$5*$T231</f>
        <v>#N/A</v>
      </c>
      <c r="BW231" s="382" t="e">
        <f aca="false">SUM(AY231:BF231,BI231:BL231)</f>
        <v>#N/A</v>
      </c>
      <c r="BX231" s="383" t="e">
        <f aca="false">SUM(AY231:BF231,BI231:BL231,BS231:BV231)</f>
        <v>#N/A</v>
      </c>
      <c r="BY231" s="25" t="e">
        <f aca="false">SUM(AY231:BV231)</f>
        <v>#N/A</v>
      </c>
      <c r="BZ231" s="70" t="e">
        <f aca="false">$BZ$7*$J$2*$J$5*$N231</f>
        <v>#N/A</v>
      </c>
      <c r="CA231" s="70" t="e">
        <f aca="false">$BZ$7*$J$3*$J$5*$O231</f>
        <v>#N/A</v>
      </c>
      <c r="CB231" s="70" t="e">
        <f aca="false">$CB$7*$J$2*$J$5*$N231</f>
        <v>#N/A</v>
      </c>
      <c r="CC231" s="70" t="e">
        <f aca="false">$CB$7*$J$3*$J$5*$O231</f>
        <v>#N/A</v>
      </c>
      <c r="CD231" s="70" t="e">
        <f aca="false">$CD$7*$J$2*$J$5*$N231</f>
        <v>#N/A</v>
      </c>
      <c r="CE231" s="70" t="e">
        <f aca="false">$CD$7*$J$3*$J$5*$O231</f>
        <v>#N/A</v>
      </c>
      <c r="CF231" s="131" t="e">
        <f aca="false">SUM(BZ231:CA231)</f>
        <v>#N/A</v>
      </c>
      <c r="CG231" s="383" t="e">
        <f aca="false">SUM(BZ231:CC231)</f>
        <v>#N/A</v>
      </c>
      <c r="CH231" s="131" t="e">
        <f aca="false">SUM(BZ231:CE231)</f>
        <v>#N/A</v>
      </c>
      <c r="CI231" s="70" t="e">
        <f aca="false">$CI$7*$J$2*$J$5*$AB231</f>
        <v>#N/A</v>
      </c>
      <c r="CJ231" s="70" t="e">
        <f aca="false">$CI$7*$J$3*$J$5*$AC231</f>
        <v>#N/A</v>
      </c>
      <c r="CK231" s="70" t="e">
        <f aca="false">$CK$7*$J$2*$J$5*$AB231</f>
        <v>#N/A</v>
      </c>
      <c r="CL231" s="70" t="e">
        <f aca="false">$CK$7*$J$3*$J$5*$AC231</f>
        <v>#N/A</v>
      </c>
      <c r="CM231" s="70" t="e">
        <f aca="false">$CM$7*$J$2*$J$5*$AB231</f>
        <v>#N/A</v>
      </c>
      <c r="CN231" s="70" t="e">
        <f aca="false">$CM$7*$J$3*$J$5*$AC231</f>
        <v>#N/A</v>
      </c>
      <c r="CO231" s="70" t="e">
        <f aca="false">$CO$7*$J$2*$J$5*$AB231</f>
        <v>#N/A</v>
      </c>
      <c r="CP231" s="70" t="e">
        <f aca="false">$CO$7*$J$3*$J$5*$AC231</f>
        <v>#N/A</v>
      </c>
      <c r="CQ231" s="70" t="e">
        <f aca="false">$CQ$7*$J$2*$J$5*$AB231</f>
        <v>#N/A</v>
      </c>
      <c r="CR231" s="70" t="e">
        <f aca="false">$CQ$7*$J$3*$J$5*$AC231</f>
        <v>#N/A</v>
      </c>
      <c r="CS231" s="70" t="e">
        <f aca="false">$CS$7*$J$2*$J$5*$AB231</f>
        <v>#N/A</v>
      </c>
      <c r="CT231" s="70" t="e">
        <f aca="false">$CS$7*$J$3*$J$5*$AC231</f>
        <v>#N/A</v>
      </c>
      <c r="CU231" s="70" t="e">
        <f aca="false">$CU$7*$J$2*$J$5*$AB231</f>
        <v>#N/A</v>
      </c>
      <c r="CV231" s="70" t="e">
        <f aca="false">$CU$7*$J$3*$J$5*$AC231</f>
        <v>#N/A</v>
      </c>
      <c r="CW231" s="70" t="e">
        <f aca="false">$CW$7*$J$2*$J$5*$AB231</f>
        <v>#N/A</v>
      </c>
      <c r="CX231" s="70" t="e">
        <f aca="false">$CW$7*$J$3*$J$5*$AC231</f>
        <v>#N/A</v>
      </c>
      <c r="CY231" s="70" t="e">
        <f aca="false">$CY$7*$J$2*$J$5*$AB231</f>
        <v>#N/A</v>
      </c>
      <c r="CZ231" s="70" t="e">
        <f aca="false">$CY$7*$J$3*$J$5*$AC231</f>
        <v>#N/A</v>
      </c>
      <c r="DA231" s="70" t="e">
        <f aca="false">$DA$7*$J$2*$J$5*$AB231</f>
        <v>#N/A</v>
      </c>
      <c r="DB231" s="70" t="e">
        <f aca="false">$DA$7*$J$3*$J$5*$AC231</f>
        <v>#N/A</v>
      </c>
      <c r="DC231" s="70"/>
      <c r="DD231" s="70"/>
      <c r="DE231" s="70" t="e">
        <f aca="false">$DF$7*$J$2*$J$5*$AB231</f>
        <v>#N/A</v>
      </c>
      <c r="DF231" s="70" t="e">
        <f aca="false">$DF$7*$J$3*$J$5*$AC231</f>
        <v>#N/A</v>
      </c>
      <c r="DG231" s="70" t="e">
        <f aca="false">$DG$7*$J$2*$J$5*$AB231</f>
        <v>#N/A</v>
      </c>
      <c r="DH231" s="70" t="e">
        <f aca="false">$DG$7*$J$3*$J$5*$AC231</f>
        <v>#N/A</v>
      </c>
      <c r="DI231" s="70" t="e">
        <f aca="false">$DI$7*$J$2*$J$5*$AB231</f>
        <v>#N/A</v>
      </c>
      <c r="DJ231" s="70" t="e">
        <f aca="false">$DI$7*$J$3*$J$5*$AC231</f>
        <v>#N/A</v>
      </c>
      <c r="DK231" s="70" t="e">
        <f aca="false">$DK$7*$J$2*$J$5*$AB231</f>
        <v>#N/A</v>
      </c>
      <c r="DL231" s="70" t="e">
        <f aca="false">$DK$7*$J$3*$J$5*$AC231</f>
        <v>#N/A</v>
      </c>
      <c r="DM231" s="70" t="e">
        <f aca="false">$DM$7*$J$2*$J$5*$AB231</f>
        <v>#N/A</v>
      </c>
      <c r="DN231" s="70" t="e">
        <f aca="false">$DM$7*$J$3*$J$5*$AC231</f>
        <v>#N/A</v>
      </c>
      <c r="DO231" s="70" t="e">
        <f aca="false">$DO$7*$J$2*$J$5*$AB231</f>
        <v>#N/A</v>
      </c>
      <c r="DP231" s="70" t="e">
        <f aca="false">$DO$7*$J$3*$J$5*$AC231</f>
        <v>#N/A</v>
      </c>
      <c r="DQ231" s="70" t="e">
        <f aca="false">$DQ$7*$J$2*$J$5*$AB231</f>
        <v>#N/A</v>
      </c>
      <c r="DR231" s="70" t="e">
        <f aca="false">$DQ$7*$J$3*$J$5*$AC231</f>
        <v>#N/A</v>
      </c>
      <c r="DS231" s="131" t="e">
        <f aca="false">SUM(CI231:CR231,CW231:CX231,DG231:DH231)</f>
        <v>#N/A</v>
      </c>
      <c r="DT231" s="25" t="e">
        <f aca="false">SUM(CI231:CZ231,DC231:DL231)</f>
        <v>#N/A</v>
      </c>
      <c r="DU231" s="131" t="e">
        <f aca="false">SUM(CI231:DR231)</f>
        <v>#N/A</v>
      </c>
      <c r="DZ231" s="70" t="e">
        <f aca="false">$DZ$7*$J$2*$J$5*$AB231</f>
        <v>#N/A</v>
      </c>
      <c r="EA231" s="70" t="e">
        <f aca="false">$DZ$7*$J$3*$J$5*$AC231</f>
        <v>#N/A</v>
      </c>
      <c r="EB231" s="70" t="e">
        <f aca="false">$EB$7*$J$2*$J$5*$AB231</f>
        <v>#N/A</v>
      </c>
      <c r="EC231" s="70" t="e">
        <f aca="false">$EB$7*$J$3*$J$5*$AC231</f>
        <v>#N/A</v>
      </c>
      <c r="ED231" s="70" t="e">
        <f aca="false">$ED$7*$J$2*$J$5*$AB231</f>
        <v>#N/A</v>
      </c>
      <c r="EE231" s="70" t="e">
        <f aca="false">$ED$7*$J$3*$J$5*$AC231</f>
        <v>#N/A</v>
      </c>
      <c r="EF231" s="70" t="e">
        <f aca="false">$EF$7*$J$2*$J$5*$AB231</f>
        <v>#N/A</v>
      </c>
      <c r="EG231" s="70" t="e">
        <f aca="false">$EF$7*$J$3*$J$5*$AC231</f>
        <v>#N/A</v>
      </c>
      <c r="EH231" s="70" t="e">
        <f aca="false">$EH$7*$J$2*$J$5*$AB231</f>
        <v>#N/A</v>
      </c>
      <c r="EI231" s="70" t="e">
        <f aca="false">$EH$7*$J$3*$J$5*$AC231</f>
        <v>#N/A</v>
      </c>
      <c r="EJ231" s="70" t="e">
        <f aca="false">$EJ$7*$J$2*$J$5*$AB231</f>
        <v>#N/A</v>
      </c>
      <c r="EK231" s="70" t="e">
        <f aca="false">$EJ$7*$J$3*$J$5*$AC231</f>
        <v>#N/A</v>
      </c>
      <c r="EL231" s="70" t="e">
        <f aca="false">$EL$7*$J$2*$J$5*$AB231</f>
        <v>#N/A</v>
      </c>
      <c r="EM231" s="70" t="e">
        <f aca="false">$EL$7*$J$3*$J$5*$AC231</f>
        <v>#N/A</v>
      </c>
      <c r="EN231" s="131" t="e">
        <f aca="false">SUM(EB231:EC231)</f>
        <v>#N/A</v>
      </c>
      <c r="EO231" s="25" t="e">
        <f aca="false">SUM(EB231:EE231,EJ231:EM231)</f>
        <v>#N/A</v>
      </c>
      <c r="EP231" s="25" t="e">
        <f aca="false">SUM(DZ231:EM231)</f>
        <v>#N/A</v>
      </c>
    </row>
    <row r="232" customFormat="false" ht="11.25" hidden="false" customHeight="false" outlineLevel="0" collapsed="false">
      <c r="A232" s="51" t="e">
        <f aca="false">VLOOKUP($D232,Curves!$A$2:$I$1700,9)</f>
        <v>#N/A</v>
      </c>
      <c r="B232" s="83" t="e">
        <f aca="false">(1+($A232/2))^(-2*($D232-$A$1)/365.25)</f>
        <v>#N/A</v>
      </c>
      <c r="C232" s="83" t="n">
        <f aca="false">D233-D232</f>
        <v>30</v>
      </c>
      <c r="D232" s="374" t="n">
        <v>43709</v>
      </c>
      <c r="E232" s="375" t="e">
        <f aca="false">VLOOKUP($D232,Curves!$A$2:$H$1700,2)*$B232</f>
        <v>#N/A</v>
      </c>
      <c r="F232" s="51" t="e">
        <f aca="false">VLOOKUP($D232,Curves!$A$2:$H$1700,3)*$B232</f>
        <v>#N/A</v>
      </c>
      <c r="G232" s="51" t="e">
        <f aca="false">VLOOKUP($D232,Curves!$A$2:$H$1700,7)*$B232</f>
        <v>#N/A</v>
      </c>
      <c r="H232" s="51" t="e">
        <f aca="false">VLOOKUP($D232,Curves!$A$2:$H$1700,5)*$B232</f>
        <v>#N/A</v>
      </c>
      <c r="I232" s="51" t="e">
        <f aca="false">VLOOKUP($D232,Curves!$A$2:$H$1700,4)*$B232</f>
        <v>#N/A</v>
      </c>
      <c r="J232" s="376" t="e">
        <f aca="false">VLOOKUP($D232,Curves!$A$2:$H$1700,8)*$B232</f>
        <v>#N/A</v>
      </c>
      <c r="K232" s="51" t="e">
        <f aca="false">($E232+$I232)*$J$5+$J$4</f>
        <v>#N/A</v>
      </c>
      <c r="L232" s="377" t="e">
        <f aca="false">VLOOKUP($D232,Curves!$N$2:$T$2600,2)*$B232</f>
        <v>#N/A</v>
      </c>
      <c r="M232" s="241" t="e">
        <f aca="false">VLOOKUP($D232,Curves!$N$2:$T$2600,3)*$B232</f>
        <v>#N/A</v>
      </c>
      <c r="N232" s="378" t="e">
        <f aca="false">IF($K232&lt;$L232,1,0)</f>
        <v>#N/A</v>
      </c>
      <c r="O232" s="379" t="e">
        <f aca="false">IF($K232&lt;$M232,1,0)</f>
        <v>#N/A</v>
      </c>
      <c r="P232" s="375" t="e">
        <f aca="false">($E232+J232)*$J$5+$J$4</f>
        <v>#N/A</v>
      </c>
      <c r="Q232" s="377" t="e">
        <f aca="false">VLOOKUP($D232,Curves!$N$2:$T$2600,4)*$B232</f>
        <v>#N/A</v>
      </c>
      <c r="R232" s="241" t="e">
        <f aca="false">VLOOKUP($D232,Curves!$N$2:$T$2600,5)*$B232</f>
        <v>#N/A</v>
      </c>
      <c r="S232" s="378" t="e">
        <f aca="false">IF($P232&lt;$Q232,1,0)</f>
        <v>#N/A</v>
      </c>
      <c r="T232" s="379" t="e">
        <f aca="false">IF($P232&lt;$R232,1,0)</f>
        <v>#N/A</v>
      </c>
      <c r="U232" s="380" t="e">
        <f aca="false">($E232+G232)*$J$5+$J$4</f>
        <v>#N/A</v>
      </c>
      <c r="V232" s="380" t="e">
        <f aca="false">($E232+H232)*$J$5+$J$4</f>
        <v>#N/A</v>
      </c>
      <c r="W232" s="380" t="e">
        <f aca="false">($E232+I232)*$J$5+$J$4</f>
        <v>#N/A</v>
      </c>
      <c r="X232" s="269" t="e">
        <f aca="false">VLOOKUP($D232,[5]CurveFetch!$D$8:$S$13000,16,0)*$B232</f>
        <v>#N/A</v>
      </c>
      <c r="Y232" s="241" t="e">
        <f aca="false">VLOOKUP($D232,Curves!$N$2:$T$2600,7)*$B232</f>
        <v>#N/A</v>
      </c>
      <c r="Z232" s="381" t="e">
        <f aca="false">IF($U232&lt;$X232,1,0)</f>
        <v>#N/A</v>
      </c>
      <c r="AA232" s="378" t="e">
        <f aca="false">IF($U232&lt;$Y232,1,0)</f>
        <v>#N/A</v>
      </c>
      <c r="AB232" s="378" t="e">
        <f aca="false">IF($V232&lt;$X232,1,0)</f>
        <v>#N/A</v>
      </c>
      <c r="AC232" s="378" t="e">
        <f aca="false">IF($V232&lt;$X232,1,0)</f>
        <v>#N/A</v>
      </c>
      <c r="AD232" s="378" t="e">
        <f aca="false">IF($W232&lt;$X232,1,0)</f>
        <v>#N/A</v>
      </c>
      <c r="AE232" s="379" t="e">
        <f aca="false">IF($W232&lt;$Y232,1,0)</f>
        <v>#N/A</v>
      </c>
      <c r="AF232" s="70" t="e">
        <f aca="false">$AF$7*$J$2*$J$5*$N232</f>
        <v>#N/A</v>
      </c>
      <c r="AG232" s="70" t="e">
        <f aca="false">$AF$7*$J$2*$J$5*$O232</f>
        <v>#N/A</v>
      </c>
      <c r="AH232" s="70" t="e">
        <f aca="false">$AH$7*$J$2*$J$5*$N232</f>
        <v>#N/A</v>
      </c>
      <c r="AI232" s="70" t="e">
        <f aca="false">$AH$7*$J$2*$J$5*$O232</f>
        <v>#N/A</v>
      </c>
      <c r="AJ232" s="70" t="e">
        <f aca="false">$AJ$7*$J$2*$J$5*$N232</f>
        <v>#N/A</v>
      </c>
      <c r="AK232" s="70" t="e">
        <f aca="false">$AJ$7*$J$2*$J$5*$O232</f>
        <v>#N/A</v>
      </c>
      <c r="AL232" s="70" t="e">
        <f aca="false">$AL$7*$J$2*$J$5*$N232</f>
        <v>#N/A</v>
      </c>
      <c r="AM232" s="70" t="e">
        <f aca="false">$AL$7*$J$3*$J$5*$O232</f>
        <v>#N/A</v>
      </c>
      <c r="AN232" s="70" t="e">
        <f aca="false">$AN$7*$J$2*$J$5*$N232</f>
        <v>#N/A</v>
      </c>
      <c r="AO232" s="70" t="e">
        <f aca="false">$AN$7*$J$3*$J$5*$O232</f>
        <v>#N/A</v>
      </c>
      <c r="AP232" s="70" t="e">
        <f aca="false">$AP$7*$J$2*$J$5*$N232</f>
        <v>#N/A</v>
      </c>
      <c r="AQ232" s="70" t="e">
        <f aca="false">$AN$7*$J$3*$J$5*$O232</f>
        <v>#N/A</v>
      </c>
      <c r="AR232" s="70" t="e">
        <f aca="false">$AR$7*$J$2*$J$5*$N232</f>
        <v>#N/A</v>
      </c>
      <c r="AS232" s="70" t="e">
        <f aca="false">$AR$7*$J$3*$J$5*$O232</f>
        <v>#N/A</v>
      </c>
      <c r="AT232" s="70" t="e">
        <f aca="false">$AT$7*$J$2*$J$5*$N232</f>
        <v>#N/A</v>
      </c>
      <c r="AU232" s="70" t="e">
        <f aca="false">$AT$7*$J$3*$J$5*$O232</f>
        <v>#N/A</v>
      </c>
      <c r="AV232" s="131" t="e">
        <f aca="false">SUM(AF232:AG232,AL232:AM232,AP232:AQ232)</f>
        <v>#N/A</v>
      </c>
      <c r="AW232" s="158" t="e">
        <f aca="false">SUM(AF232:AM232,AP232:AU232)</f>
        <v>#N/A</v>
      </c>
      <c r="AX232" s="131" t="e">
        <f aca="false">SUM(AF232:AU232)</f>
        <v>#N/A</v>
      </c>
      <c r="AY232" s="70" t="e">
        <f aca="false">$AY$7*$J$2*$J$5*$S232</f>
        <v>#N/A</v>
      </c>
      <c r="AZ232" s="70" t="e">
        <f aca="false">$AY$7*$J$3*$J$5*$T232</f>
        <v>#N/A</v>
      </c>
      <c r="BA232" s="70" t="e">
        <f aca="false">$BA$7*$J$2*$J$5*$S232</f>
        <v>#N/A</v>
      </c>
      <c r="BB232" s="70" t="e">
        <f aca="false">$BA$7*$J$3*$J$5*$T232</f>
        <v>#N/A</v>
      </c>
      <c r="BC232" s="70" t="e">
        <f aca="false">$BC$7*$J$2*$J$5*$S232</f>
        <v>#N/A</v>
      </c>
      <c r="BD232" s="70" t="e">
        <f aca="false">$BC$7*$J$3*$J$5*$T232</f>
        <v>#N/A</v>
      </c>
      <c r="BE232" s="70" t="e">
        <f aca="false">$BE$7*$J$2*$J$5*$S232</f>
        <v>#N/A</v>
      </c>
      <c r="BF232" s="70" t="e">
        <f aca="false">$BE$7*$J$3*$J$5*$T232</f>
        <v>#N/A</v>
      </c>
      <c r="BG232" s="70" t="e">
        <f aca="false">$BG$7*$J$2*$J$5*$S232</f>
        <v>#N/A</v>
      </c>
      <c r="BH232" s="70" t="e">
        <f aca="false">$BG$7*$J$3*$J$5*$T232</f>
        <v>#N/A</v>
      </c>
      <c r="BI232" s="70" t="e">
        <f aca="false">$BI$7*$J$2*$J$5*$S232</f>
        <v>#N/A</v>
      </c>
      <c r="BJ232" s="70" t="e">
        <f aca="false">$BI$7*$J$3*$J$5*$T232</f>
        <v>#N/A</v>
      </c>
      <c r="BK232" s="70" t="e">
        <f aca="false">$BK$7*$J$2*$J$5*$S232</f>
        <v>#N/A</v>
      </c>
      <c r="BL232" s="70" t="e">
        <f aca="false">$BK$7*$J$3*$J$5*$T232</f>
        <v>#N/A</v>
      </c>
      <c r="BM232" s="70" t="e">
        <f aca="false">$BM$7*$J$2*$J$5*$S232</f>
        <v>#N/A</v>
      </c>
      <c r="BN232" s="70" t="e">
        <f aca="false">$BM$7*$J$3*$J$5*$T232</f>
        <v>#N/A</v>
      </c>
      <c r="BO232" s="70" t="e">
        <f aca="false">$BO$7*$J$2*$J$5*$S232</f>
        <v>#N/A</v>
      </c>
      <c r="BP232" s="70" t="e">
        <f aca="false">$BO$7*$J$3*$J$5*$T232</f>
        <v>#N/A</v>
      </c>
      <c r="BQ232" s="70" t="e">
        <f aca="false">$BQ$7*$J$2*$J$5*$S232</f>
        <v>#N/A</v>
      </c>
      <c r="BR232" s="70" t="e">
        <f aca="false">$BQ$7*$J$3*$J$5*$T232</f>
        <v>#N/A</v>
      </c>
      <c r="BS232" s="70" t="e">
        <f aca="false">$BS$7*$J$2*$J$5*$S232</f>
        <v>#N/A</v>
      </c>
      <c r="BT232" s="70" t="e">
        <f aca="false">$BS$7*$J$3*$J$5*$T232</f>
        <v>#N/A</v>
      </c>
      <c r="BU232" s="70" t="e">
        <f aca="false">$BU$7*$J$2*$J$5*$S232</f>
        <v>#N/A</v>
      </c>
      <c r="BV232" s="70" t="e">
        <f aca="false">$BU$7*$J$3*$J$5*$T232</f>
        <v>#N/A</v>
      </c>
      <c r="BW232" s="382" t="e">
        <f aca="false">SUM(AY232:BF232,BI232:BL232)</f>
        <v>#N/A</v>
      </c>
      <c r="BX232" s="383" t="e">
        <f aca="false">SUM(AY232:BF232,BI232:BL232,BS232:BV232)</f>
        <v>#N/A</v>
      </c>
      <c r="BY232" s="25" t="e">
        <f aca="false">SUM(AY232:BV232)</f>
        <v>#N/A</v>
      </c>
      <c r="BZ232" s="70" t="e">
        <f aca="false">$BZ$7*$J$2*$J$5*$N232</f>
        <v>#N/A</v>
      </c>
      <c r="CA232" s="70" t="e">
        <f aca="false">$BZ$7*$J$3*$J$5*$O232</f>
        <v>#N/A</v>
      </c>
      <c r="CB232" s="70" t="e">
        <f aca="false">$CB$7*$J$2*$J$5*$N232</f>
        <v>#N/A</v>
      </c>
      <c r="CC232" s="70" t="e">
        <f aca="false">$CB$7*$J$3*$J$5*$O232</f>
        <v>#N/A</v>
      </c>
      <c r="CD232" s="70" t="e">
        <f aca="false">$CD$7*$J$2*$J$5*$N232</f>
        <v>#N/A</v>
      </c>
      <c r="CE232" s="70" t="e">
        <f aca="false">$CD$7*$J$3*$J$5*$O232</f>
        <v>#N/A</v>
      </c>
      <c r="CF232" s="131" t="e">
        <f aca="false">SUM(BZ232:CA232)</f>
        <v>#N/A</v>
      </c>
      <c r="CG232" s="383" t="e">
        <f aca="false">SUM(BZ232:CC232)</f>
        <v>#N/A</v>
      </c>
      <c r="CH232" s="131" t="e">
        <f aca="false">SUM(BZ232:CE232)</f>
        <v>#N/A</v>
      </c>
      <c r="CI232" s="70" t="e">
        <f aca="false">$CI$7*$J$2*$J$5*$AB232</f>
        <v>#N/A</v>
      </c>
      <c r="CJ232" s="70" t="e">
        <f aca="false">$CI$7*$J$3*$J$5*$AC232</f>
        <v>#N/A</v>
      </c>
      <c r="CK232" s="70" t="e">
        <f aca="false">$CK$7*$J$2*$J$5*$AB232</f>
        <v>#N/A</v>
      </c>
      <c r="CL232" s="70" t="e">
        <f aca="false">$CK$7*$J$3*$J$5*$AC232</f>
        <v>#N/A</v>
      </c>
      <c r="CM232" s="70" t="e">
        <f aca="false">$CM$7*$J$2*$J$5*$AB232</f>
        <v>#N/A</v>
      </c>
      <c r="CN232" s="70" t="e">
        <f aca="false">$CM$7*$J$3*$J$5*$AC232</f>
        <v>#N/A</v>
      </c>
      <c r="CO232" s="70" t="e">
        <f aca="false">$CO$7*$J$2*$J$5*$AB232</f>
        <v>#N/A</v>
      </c>
      <c r="CP232" s="70" t="e">
        <f aca="false">$CO$7*$J$3*$J$5*$AC232</f>
        <v>#N/A</v>
      </c>
      <c r="CQ232" s="70" t="e">
        <f aca="false">$CQ$7*$J$2*$J$5*$AB232</f>
        <v>#N/A</v>
      </c>
      <c r="CR232" s="70" t="e">
        <f aca="false">$CQ$7*$J$3*$J$5*$AC232</f>
        <v>#N/A</v>
      </c>
      <c r="CS232" s="70" t="e">
        <f aca="false">$CS$7*$J$2*$J$5*$AB232</f>
        <v>#N/A</v>
      </c>
      <c r="CT232" s="70" t="e">
        <f aca="false">$CS$7*$J$3*$J$5*$AC232</f>
        <v>#N/A</v>
      </c>
      <c r="CU232" s="70" t="e">
        <f aca="false">$CU$7*$J$2*$J$5*$AB232</f>
        <v>#N/A</v>
      </c>
      <c r="CV232" s="70" t="e">
        <f aca="false">$CU$7*$J$3*$J$5*$AC232</f>
        <v>#N/A</v>
      </c>
      <c r="CW232" s="70" t="e">
        <f aca="false">$CW$7*$J$2*$J$5*$AB232</f>
        <v>#N/A</v>
      </c>
      <c r="CX232" s="70" t="e">
        <f aca="false">$CW$7*$J$3*$J$5*$AC232</f>
        <v>#N/A</v>
      </c>
      <c r="CY232" s="70" t="e">
        <f aca="false">$CY$7*$J$2*$J$5*$AB232</f>
        <v>#N/A</v>
      </c>
      <c r="CZ232" s="70" t="e">
        <f aca="false">$CY$7*$J$3*$J$5*$AC232</f>
        <v>#N/A</v>
      </c>
      <c r="DA232" s="70" t="e">
        <f aca="false">$DA$7*$J$2*$J$5*$AB232</f>
        <v>#N/A</v>
      </c>
      <c r="DB232" s="70" t="e">
        <f aca="false">$DA$7*$J$3*$J$5*$AC232</f>
        <v>#N/A</v>
      </c>
      <c r="DC232" s="70"/>
      <c r="DD232" s="70"/>
      <c r="DE232" s="70" t="e">
        <f aca="false">$DF$7*$J$2*$J$5*$AB232</f>
        <v>#N/A</v>
      </c>
      <c r="DF232" s="70" t="e">
        <f aca="false">$DF$7*$J$3*$J$5*$AC232</f>
        <v>#N/A</v>
      </c>
      <c r="DG232" s="70" t="e">
        <f aca="false">$DG$7*$J$2*$J$5*$AB232</f>
        <v>#N/A</v>
      </c>
      <c r="DH232" s="70" t="e">
        <f aca="false">$DG$7*$J$3*$J$5*$AC232</f>
        <v>#N/A</v>
      </c>
      <c r="DI232" s="70" t="e">
        <f aca="false">$DI$7*$J$2*$J$5*$AB232</f>
        <v>#N/A</v>
      </c>
      <c r="DJ232" s="70" t="e">
        <f aca="false">$DI$7*$J$3*$J$5*$AC232</f>
        <v>#N/A</v>
      </c>
      <c r="DK232" s="70" t="e">
        <f aca="false">$DK$7*$J$2*$J$5*$AB232</f>
        <v>#N/A</v>
      </c>
      <c r="DL232" s="70" t="e">
        <f aca="false">$DK$7*$J$3*$J$5*$AC232</f>
        <v>#N/A</v>
      </c>
      <c r="DM232" s="70" t="e">
        <f aca="false">$DM$7*$J$2*$J$5*$AB232</f>
        <v>#N/A</v>
      </c>
      <c r="DN232" s="70" t="e">
        <f aca="false">$DM$7*$J$3*$J$5*$AC232</f>
        <v>#N/A</v>
      </c>
      <c r="DO232" s="70" t="e">
        <f aca="false">$DO$7*$J$2*$J$5*$AB232</f>
        <v>#N/A</v>
      </c>
      <c r="DP232" s="70" t="e">
        <f aca="false">$DO$7*$J$3*$J$5*$AC232</f>
        <v>#N/A</v>
      </c>
      <c r="DQ232" s="70" t="e">
        <f aca="false">$DQ$7*$J$2*$J$5*$AB232</f>
        <v>#N/A</v>
      </c>
      <c r="DR232" s="70" t="e">
        <f aca="false">$DQ$7*$J$3*$J$5*$AC232</f>
        <v>#N/A</v>
      </c>
      <c r="DS232" s="131" t="e">
        <f aca="false">SUM(CI232:CR232,CW232:CX232,DG232:DH232)</f>
        <v>#N/A</v>
      </c>
      <c r="DT232" s="25" t="e">
        <f aca="false">SUM(CI232:CZ232,DC232:DL232)</f>
        <v>#N/A</v>
      </c>
      <c r="DU232" s="131" t="e">
        <f aca="false">SUM(CI232:DR232)</f>
        <v>#N/A</v>
      </c>
      <c r="DZ232" s="70" t="e">
        <f aca="false">$DZ$7*$J$2*$J$5*$AB232</f>
        <v>#N/A</v>
      </c>
      <c r="EA232" s="70" t="e">
        <f aca="false">$DZ$7*$J$3*$J$5*$AC232</f>
        <v>#N/A</v>
      </c>
      <c r="EB232" s="70" t="e">
        <f aca="false">$EB$7*$J$2*$J$5*$AB232</f>
        <v>#N/A</v>
      </c>
      <c r="EC232" s="70" t="e">
        <f aca="false">$EB$7*$J$3*$J$5*$AC232</f>
        <v>#N/A</v>
      </c>
      <c r="ED232" s="70" t="e">
        <f aca="false">$ED$7*$J$2*$J$5*$AB232</f>
        <v>#N/A</v>
      </c>
      <c r="EE232" s="70" t="e">
        <f aca="false">$ED$7*$J$3*$J$5*$AC232</f>
        <v>#N/A</v>
      </c>
      <c r="EF232" s="70" t="e">
        <f aca="false">$EF$7*$J$2*$J$5*$AB232</f>
        <v>#N/A</v>
      </c>
      <c r="EG232" s="70" t="e">
        <f aca="false">$EF$7*$J$3*$J$5*$AC232</f>
        <v>#N/A</v>
      </c>
      <c r="EH232" s="70" t="e">
        <f aca="false">$EH$7*$J$2*$J$5*$AB232</f>
        <v>#N/A</v>
      </c>
      <c r="EI232" s="70" t="e">
        <f aca="false">$EH$7*$J$3*$J$5*$AC232</f>
        <v>#N/A</v>
      </c>
      <c r="EJ232" s="70" t="e">
        <f aca="false">$EJ$7*$J$2*$J$5*$AB232</f>
        <v>#N/A</v>
      </c>
      <c r="EK232" s="70" t="e">
        <f aca="false">$EJ$7*$J$3*$J$5*$AC232</f>
        <v>#N/A</v>
      </c>
      <c r="EL232" s="70" t="e">
        <f aca="false">$EL$7*$J$2*$J$5*$AB232</f>
        <v>#N/A</v>
      </c>
      <c r="EM232" s="70" t="e">
        <f aca="false">$EL$7*$J$3*$J$5*$AC232</f>
        <v>#N/A</v>
      </c>
      <c r="EN232" s="131" t="e">
        <f aca="false">SUM(EB232:EC232)</f>
        <v>#N/A</v>
      </c>
      <c r="EO232" s="25" t="e">
        <f aca="false">SUM(EB232:EE232,EJ232:EM232)</f>
        <v>#N/A</v>
      </c>
      <c r="EP232" s="25" t="e">
        <f aca="false">SUM(DZ232:EM232)</f>
        <v>#N/A</v>
      </c>
    </row>
    <row r="233" customFormat="false" ht="11.25" hidden="false" customHeight="false" outlineLevel="0" collapsed="false">
      <c r="A233" s="51" t="e">
        <f aca="false">VLOOKUP($D233,Curves!$A$2:$I$1700,9)</f>
        <v>#N/A</v>
      </c>
      <c r="B233" s="83" t="e">
        <f aca="false">(1+($A233/2))^(-2*($D233-$A$1)/365.25)</f>
        <v>#N/A</v>
      </c>
      <c r="C233" s="83" t="n">
        <f aca="false">D234-D233</f>
        <v>31</v>
      </c>
      <c r="D233" s="374" t="n">
        <v>43739</v>
      </c>
      <c r="E233" s="375" t="e">
        <f aca="false">VLOOKUP($D233,Curves!$A$2:$H$1700,2)*$B233</f>
        <v>#N/A</v>
      </c>
      <c r="F233" s="51" t="e">
        <f aca="false">VLOOKUP($D233,Curves!$A$2:$H$1700,3)*$B233</f>
        <v>#N/A</v>
      </c>
      <c r="G233" s="51" t="e">
        <f aca="false">VLOOKUP($D233,Curves!$A$2:$H$1700,7)*$B233</f>
        <v>#N/A</v>
      </c>
      <c r="H233" s="51" t="e">
        <f aca="false">VLOOKUP($D233,Curves!$A$2:$H$1700,5)*$B233</f>
        <v>#N/A</v>
      </c>
      <c r="I233" s="51" t="e">
        <f aca="false">VLOOKUP($D233,Curves!$A$2:$H$1700,4)*$B233</f>
        <v>#N/A</v>
      </c>
      <c r="J233" s="376" t="e">
        <f aca="false">VLOOKUP($D233,Curves!$A$2:$H$1700,8)*$B233</f>
        <v>#N/A</v>
      </c>
      <c r="K233" s="51" t="e">
        <f aca="false">($E233+$I233)*$J$5+$J$4</f>
        <v>#N/A</v>
      </c>
      <c r="L233" s="377" t="e">
        <f aca="false">VLOOKUP($D233,Curves!$N$2:$T$2600,2)*$B233</f>
        <v>#N/A</v>
      </c>
      <c r="M233" s="241" t="e">
        <f aca="false">VLOOKUP($D233,Curves!$N$2:$T$2600,3)*$B233</f>
        <v>#N/A</v>
      </c>
      <c r="N233" s="378" t="e">
        <f aca="false">IF($K233&lt;$L233,1,0)</f>
        <v>#N/A</v>
      </c>
      <c r="O233" s="379" t="e">
        <f aca="false">IF($K233&lt;$M233,1,0)</f>
        <v>#N/A</v>
      </c>
      <c r="P233" s="375" t="e">
        <f aca="false">($E233+J233)*$J$5+$J$4</f>
        <v>#N/A</v>
      </c>
      <c r="Q233" s="377" t="e">
        <f aca="false">VLOOKUP($D233,Curves!$N$2:$T$2600,4)*$B233</f>
        <v>#N/A</v>
      </c>
      <c r="R233" s="241" t="e">
        <f aca="false">VLOOKUP($D233,Curves!$N$2:$T$2600,5)*$B233</f>
        <v>#N/A</v>
      </c>
      <c r="S233" s="378" t="e">
        <f aca="false">IF($P233&lt;$Q233,1,0)</f>
        <v>#N/A</v>
      </c>
      <c r="T233" s="379" t="e">
        <f aca="false">IF($P233&lt;$R233,1,0)</f>
        <v>#N/A</v>
      </c>
      <c r="U233" s="380" t="e">
        <f aca="false">($E233+G233)*$J$5+$J$4</f>
        <v>#N/A</v>
      </c>
      <c r="V233" s="380" t="e">
        <f aca="false">($E233+H233)*$J$5+$J$4</f>
        <v>#N/A</v>
      </c>
      <c r="W233" s="380" t="e">
        <f aca="false">($E233+I233)*$J$5+$J$4</f>
        <v>#N/A</v>
      </c>
      <c r="X233" s="269" t="e">
        <f aca="false">VLOOKUP($D233,[5]CurveFetch!$D$8:$S$13000,16,0)*$B233</f>
        <v>#N/A</v>
      </c>
      <c r="Y233" s="241" t="e">
        <f aca="false">VLOOKUP($D233,Curves!$N$2:$T$2600,7)*$B233</f>
        <v>#N/A</v>
      </c>
      <c r="Z233" s="381" t="e">
        <f aca="false">IF($U233&lt;$X233,1,0)</f>
        <v>#N/A</v>
      </c>
      <c r="AA233" s="378" t="e">
        <f aca="false">IF($U233&lt;$Y233,1,0)</f>
        <v>#N/A</v>
      </c>
      <c r="AB233" s="378" t="e">
        <f aca="false">IF($V233&lt;$X233,1,0)</f>
        <v>#N/A</v>
      </c>
      <c r="AC233" s="378" t="e">
        <f aca="false">IF($V233&lt;$X233,1,0)</f>
        <v>#N/A</v>
      </c>
      <c r="AD233" s="378" t="e">
        <f aca="false">IF($W233&lt;$X233,1,0)</f>
        <v>#N/A</v>
      </c>
      <c r="AE233" s="379" t="e">
        <f aca="false">IF($W233&lt;$Y233,1,0)</f>
        <v>#N/A</v>
      </c>
      <c r="AF233" s="70" t="e">
        <f aca="false">$AF$7*$J$2*$J$5*$N233</f>
        <v>#N/A</v>
      </c>
      <c r="AG233" s="70" t="e">
        <f aca="false">$AF$7*$J$2*$J$5*$O233</f>
        <v>#N/A</v>
      </c>
      <c r="AH233" s="70" t="e">
        <f aca="false">$AH$7*$J$2*$J$5*$N233</f>
        <v>#N/A</v>
      </c>
      <c r="AI233" s="70" t="e">
        <f aca="false">$AH$7*$J$2*$J$5*$O233</f>
        <v>#N/A</v>
      </c>
      <c r="AJ233" s="70" t="e">
        <f aca="false">$AJ$7*$J$2*$J$5*$N233</f>
        <v>#N/A</v>
      </c>
      <c r="AK233" s="70" t="e">
        <f aca="false">$AJ$7*$J$2*$J$5*$O233</f>
        <v>#N/A</v>
      </c>
      <c r="AL233" s="70" t="e">
        <f aca="false">$AL$7*$J$2*$J$5*$N233</f>
        <v>#N/A</v>
      </c>
      <c r="AM233" s="70" t="e">
        <f aca="false">$AL$7*$J$3*$J$5*$O233</f>
        <v>#N/A</v>
      </c>
      <c r="AN233" s="70" t="e">
        <f aca="false">$AN$7*$J$2*$J$5*$N233</f>
        <v>#N/A</v>
      </c>
      <c r="AO233" s="70" t="e">
        <f aca="false">$AN$7*$J$3*$J$5*$O233</f>
        <v>#N/A</v>
      </c>
      <c r="AP233" s="70" t="e">
        <f aca="false">$AP$7*$J$2*$J$5*$N233</f>
        <v>#N/A</v>
      </c>
      <c r="AQ233" s="70" t="e">
        <f aca="false">$AN$7*$J$3*$J$5*$O233</f>
        <v>#N/A</v>
      </c>
      <c r="AR233" s="70" t="e">
        <f aca="false">$AR$7*$J$2*$J$5*$N233</f>
        <v>#N/A</v>
      </c>
      <c r="AS233" s="70" t="e">
        <f aca="false">$AR$7*$J$3*$J$5*$O233</f>
        <v>#N/A</v>
      </c>
      <c r="AT233" s="70" t="e">
        <f aca="false">$AT$7*$J$2*$J$5*$N233</f>
        <v>#N/A</v>
      </c>
      <c r="AU233" s="70" t="e">
        <f aca="false">$AT$7*$J$3*$J$5*$O233</f>
        <v>#N/A</v>
      </c>
      <c r="AV233" s="131" t="e">
        <f aca="false">SUM(AF233:AG233,AL233:AM233,AP233:AQ233)</f>
        <v>#N/A</v>
      </c>
      <c r="AW233" s="158" t="e">
        <f aca="false">SUM(AF233:AM233,AP233:AU233)</f>
        <v>#N/A</v>
      </c>
      <c r="AX233" s="131" t="e">
        <f aca="false">SUM(AF233:AU233)</f>
        <v>#N/A</v>
      </c>
      <c r="AY233" s="70" t="e">
        <f aca="false">$AY$7*$J$2*$J$5*$S233</f>
        <v>#N/A</v>
      </c>
      <c r="AZ233" s="70" t="e">
        <f aca="false">$AY$7*$J$3*$J$5*$T233</f>
        <v>#N/A</v>
      </c>
      <c r="BA233" s="70" t="e">
        <f aca="false">$BA$7*$J$2*$J$5*$S233</f>
        <v>#N/A</v>
      </c>
      <c r="BB233" s="70" t="e">
        <f aca="false">$BA$7*$J$3*$J$5*$T233</f>
        <v>#N/A</v>
      </c>
      <c r="BC233" s="70" t="e">
        <f aca="false">$BC$7*$J$2*$J$5*$S233</f>
        <v>#N/A</v>
      </c>
      <c r="BD233" s="70" t="e">
        <f aca="false">$BC$7*$J$3*$J$5*$T233</f>
        <v>#N/A</v>
      </c>
      <c r="BE233" s="70" t="e">
        <f aca="false">$BE$7*$J$2*$J$5*$S233</f>
        <v>#N/A</v>
      </c>
      <c r="BF233" s="70" t="e">
        <f aca="false">$BE$7*$J$3*$J$5*$T233</f>
        <v>#N/A</v>
      </c>
      <c r="BG233" s="70" t="e">
        <f aca="false">$BG$7*$J$2*$J$5*$S233</f>
        <v>#N/A</v>
      </c>
      <c r="BH233" s="70" t="e">
        <f aca="false">$BG$7*$J$3*$J$5*$T233</f>
        <v>#N/A</v>
      </c>
      <c r="BI233" s="70" t="e">
        <f aca="false">$BI$7*$J$2*$J$5*$S233</f>
        <v>#N/A</v>
      </c>
      <c r="BJ233" s="70" t="e">
        <f aca="false">$BI$7*$J$3*$J$5*$T233</f>
        <v>#N/A</v>
      </c>
      <c r="BK233" s="70" t="e">
        <f aca="false">$BK$7*$J$2*$J$5*$S233</f>
        <v>#N/A</v>
      </c>
      <c r="BL233" s="70" t="e">
        <f aca="false">$BK$7*$J$3*$J$5*$T233</f>
        <v>#N/A</v>
      </c>
      <c r="BM233" s="70" t="e">
        <f aca="false">$BM$7*$J$2*$J$5*$S233</f>
        <v>#N/A</v>
      </c>
      <c r="BN233" s="70" t="e">
        <f aca="false">$BM$7*$J$3*$J$5*$T233</f>
        <v>#N/A</v>
      </c>
      <c r="BO233" s="70" t="e">
        <f aca="false">$BO$7*$J$2*$J$5*$S233</f>
        <v>#N/A</v>
      </c>
      <c r="BP233" s="70" t="e">
        <f aca="false">$BO$7*$J$3*$J$5*$T233</f>
        <v>#N/A</v>
      </c>
      <c r="BQ233" s="70" t="e">
        <f aca="false">$BQ$7*$J$2*$J$5*$S233</f>
        <v>#N/A</v>
      </c>
      <c r="BR233" s="70" t="e">
        <f aca="false">$BQ$7*$J$3*$J$5*$T233</f>
        <v>#N/A</v>
      </c>
      <c r="BS233" s="70" t="e">
        <f aca="false">$BS$7*$J$2*$J$5*$S233</f>
        <v>#N/A</v>
      </c>
      <c r="BT233" s="70" t="e">
        <f aca="false">$BS$7*$J$3*$J$5*$T233</f>
        <v>#N/A</v>
      </c>
      <c r="BU233" s="70" t="e">
        <f aca="false">$BU$7*$J$2*$J$5*$S233</f>
        <v>#N/A</v>
      </c>
      <c r="BV233" s="70" t="e">
        <f aca="false">$BU$7*$J$3*$J$5*$T233</f>
        <v>#N/A</v>
      </c>
      <c r="BW233" s="382" t="e">
        <f aca="false">SUM(AY233:BF233,BI233:BL233)</f>
        <v>#N/A</v>
      </c>
      <c r="BX233" s="383" t="e">
        <f aca="false">SUM(AY233:BF233,BI233:BL233,BS233:BV233)</f>
        <v>#N/A</v>
      </c>
      <c r="BY233" s="25" t="e">
        <f aca="false">SUM(AY233:BV233)</f>
        <v>#N/A</v>
      </c>
      <c r="BZ233" s="70" t="e">
        <f aca="false">$BZ$7*$J$2*$J$5*$N233</f>
        <v>#N/A</v>
      </c>
      <c r="CA233" s="70" t="e">
        <f aca="false">$BZ$7*$J$3*$J$5*$O233</f>
        <v>#N/A</v>
      </c>
      <c r="CB233" s="70" t="e">
        <f aca="false">$CB$7*$J$2*$J$5*$N233</f>
        <v>#N/A</v>
      </c>
      <c r="CC233" s="70" t="e">
        <f aca="false">$CB$7*$J$3*$J$5*$O233</f>
        <v>#N/A</v>
      </c>
      <c r="CD233" s="70" t="e">
        <f aca="false">$CD$7*$J$2*$J$5*$N233</f>
        <v>#N/A</v>
      </c>
      <c r="CE233" s="70" t="e">
        <f aca="false">$CD$7*$J$3*$J$5*$O233</f>
        <v>#N/A</v>
      </c>
      <c r="CF233" s="131" t="e">
        <f aca="false">SUM(BZ233:CA233)</f>
        <v>#N/A</v>
      </c>
      <c r="CG233" s="383" t="e">
        <f aca="false">SUM(BZ233:CC233)</f>
        <v>#N/A</v>
      </c>
      <c r="CH233" s="131" t="e">
        <f aca="false">SUM(BZ233:CE233)</f>
        <v>#N/A</v>
      </c>
      <c r="CI233" s="70" t="e">
        <f aca="false">$CI$7*$J$2*$J$5*$AB233</f>
        <v>#N/A</v>
      </c>
      <c r="CJ233" s="70" t="e">
        <f aca="false">$CI$7*$J$3*$J$5*$AC233</f>
        <v>#N/A</v>
      </c>
      <c r="CK233" s="70" t="e">
        <f aca="false">$CK$7*$J$2*$J$5*$AB233</f>
        <v>#N/A</v>
      </c>
      <c r="CL233" s="70" t="e">
        <f aca="false">$CK$7*$J$3*$J$5*$AC233</f>
        <v>#N/A</v>
      </c>
      <c r="CM233" s="70" t="e">
        <f aca="false">$CM$7*$J$2*$J$5*$AB233</f>
        <v>#N/A</v>
      </c>
      <c r="CN233" s="70" t="e">
        <f aca="false">$CM$7*$J$3*$J$5*$AC233</f>
        <v>#N/A</v>
      </c>
      <c r="CO233" s="70" t="e">
        <f aca="false">$CO$7*$J$2*$J$5*$AB233</f>
        <v>#N/A</v>
      </c>
      <c r="CP233" s="70" t="e">
        <f aca="false">$CO$7*$J$3*$J$5*$AC233</f>
        <v>#N/A</v>
      </c>
      <c r="CQ233" s="70" t="e">
        <f aca="false">$CQ$7*$J$2*$J$5*$AB233</f>
        <v>#N/A</v>
      </c>
      <c r="CR233" s="70" t="e">
        <f aca="false">$CQ$7*$J$3*$J$5*$AC233</f>
        <v>#N/A</v>
      </c>
      <c r="CS233" s="70" t="e">
        <f aca="false">$CS$7*$J$2*$J$5*$AB233</f>
        <v>#N/A</v>
      </c>
      <c r="CT233" s="70" t="e">
        <f aca="false">$CS$7*$J$3*$J$5*$AC233</f>
        <v>#N/A</v>
      </c>
      <c r="CU233" s="70" t="e">
        <f aca="false">$CU$7*$J$2*$J$5*$AB233</f>
        <v>#N/A</v>
      </c>
      <c r="CV233" s="70" t="e">
        <f aca="false">$CU$7*$J$3*$J$5*$AC233</f>
        <v>#N/A</v>
      </c>
      <c r="CW233" s="70" t="e">
        <f aca="false">$CW$7*$J$2*$J$5*$AB233</f>
        <v>#N/A</v>
      </c>
      <c r="CX233" s="70" t="e">
        <f aca="false">$CW$7*$J$3*$J$5*$AC233</f>
        <v>#N/A</v>
      </c>
      <c r="CY233" s="70" t="e">
        <f aca="false">$CY$7*$J$2*$J$5*$AB233</f>
        <v>#N/A</v>
      </c>
      <c r="CZ233" s="70" t="e">
        <f aca="false">$CY$7*$J$3*$J$5*$AC233</f>
        <v>#N/A</v>
      </c>
      <c r="DA233" s="70" t="e">
        <f aca="false">$DA$7*$J$2*$J$5*$AB233</f>
        <v>#N/A</v>
      </c>
      <c r="DB233" s="70" t="e">
        <f aca="false">$DA$7*$J$3*$J$5*$AC233</f>
        <v>#N/A</v>
      </c>
      <c r="DC233" s="70"/>
      <c r="DD233" s="70"/>
      <c r="DE233" s="70" t="e">
        <f aca="false">$DF$7*$J$2*$J$5*$AB233</f>
        <v>#N/A</v>
      </c>
      <c r="DF233" s="70" t="e">
        <f aca="false">$DF$7*$J$3*$J$5*$AC233</f>
        <v>#N/A</v>
      </c>
      <c r="DG233" s="70" t="e">
        <f aca="false">$DG$7*$J$2*$J$5*$AB233</f>
        <v>#N/A</v>
      </c>
      <c r="DH233" s="70" t="e">
        <f aca="false">$DG$7*$J$3*$J$5*$AC233</f>
        <v>#N/A</v>
      </c>
      <c r="DI233" s="70" t="e">
        <f aca="false">$DI$7*$J$2*$J$5*$AB233</f>
        <v>#N/A</v>
      </c>
      <c r="DJ233" s="70" t="e">
        <f aca="false">$DI$7*$J$3*$J$5*$AC233</f>
        <v>#N/A</v>
      </c>
      <c r="DK233" s="70" t="e">
        <f aca="false">$DK$7*$J$2*$J$5*$AB233</f>
        <v>#N/A</v>
      </c>
      <c r="DL233" s="70" t="e">
        <f aca="false">$DK$7*$J$3*$J$5*$AC233</f>
        <v>#N/A</v>
      </c>
      <c r="DM233" s="70" t="e">
        <f aca="false">$DM$7*$J$2*$J$5*$AB233</f>
        <v>#N/A</v>
      </c>
      <c r="DN233" s="70" t="e">
        <f aca="false">$DM$7*$J$3*$J$5*$AC233</f>
        <v>#N/A</v>
      </c>
      <c r="DO233" s="70" t="e">
        <f aca="false">$DO$7*$J$2*$J$5*$AB233</f>
        <v>#N/A</v>
      </c>
      <c r="DP233" s="70" t="e">
        <f aca="false">$DO$7*$J$3*$J$5*$AC233</f>
        <v>#N/A</v>
      </c>
      <c r="DQ233" s="70" t="e">
        <f aca="false">$DQ$7*$J$2*$J$5*$AB233</f>
        <v>#N/A</v>
      </c>
      <c r="DR233" s="70" t="e">
        <f aca="false">$DQ$7*$J$3*$J$5*$AC233</f>
        <v>#N/A</v>
      </c>
      <c r="DS233" s="131" t="e">
        <f aca="false">SUM(CI233:CR233,CW233:CX233,DG233:DH233)</f>
        <v>#N/A</v>
      </c>
      <c r="DT233" s="25" t="e">
        <f aca="false">SUM(CI233:CZ233,DC233:DL233)</f>
        <v>#N/A</v>
      </c>
      <c r="DU233" s="131" t="e">
        <f aca="false">SUM(CI233:DR233)</f>
        <v>#N/A</v>
      </c>
      <c r="DZ233" s="70" t="e">
        <f aca="false">$DZ$7*$J$2*$J$5*$AB233</f>
        <v>#N/A</v>
      </c>
      <c r="EA233" s="70" t="e">
        <f aca="false">$DZ$7*$J$3*$J$5*$AC233</f>
        <v>#N/A</v>
      </c>
      <c r="EB233" s="70" t="e">
        <f aca="false">$EB$7*$J$2*$J$5*$AB233</f>
        <v>#N/A</v>
      </c>
      <c r="EC233" s="70" t="e">
        <f aca="false">$EB$7*$J$3*$J$5*$AC233</f>
        <v>#N/A</v>
      </c>
      <c r="ED233" s="70" t="e">
        <f aca="false">$ED$7*$J$2*$J$5*$AB233</f>
        <v>#N/A</v>
      </c>
      <c r="EE233" s="70" t="e">
        <f aca="false">$ED$7*$J$3*$J$5*$AC233</f>
        <v>#N/A</v>
      </c>
      <c r="EF233" s="70" t="e">
        <f aca="false">$EF$7*$J$2*$J$5*$AB233</f>
        <v>#N/A</v>
      </c>
      <c r="EG233" s="70" t="e">
        <f aca="false">$EF$7*$J$3*$J$5*$AC233</f>
        <v>#N/A</v>
      </c>
      <c r="EH233" s="70" t="e">
        <f aca="false">$EH$7*$J$2*$J$5*$AB233</f>
        <v>#N/A</v>
      </c>
      <c r="EI233" s="70" t="e">
        <f aca="false">$EH$7*$J$3*$J$5*$AC233</f>
        <v>#N/A</v>
      </c>
      <c r="EJ233" s="70" t="e">
        <f aca="false">$EJ$7*$J$2*$J$5*$AB233</f>
        <v>#N/A</v>
      </c>
      <c r="EK233" s="70" t="e">
        <f aca="false">$EJ$7*$J$3*$J$5*$AC233</f>
        <v>#N/A</v>
      </c>
      <c r="EL233" s="70" t="e">
        <f aca="false">$EL$7*$J$2*$J$5*$AB233</f>
        <v>#N/A</v>
      </c>
      <c r="EM233" s="70" t="e">
        <f aca="false">$EL$7*$J$3*$J$5*$AC233</f>
        <v>#N/A</v>
      </c>
      <c r="EN233" s="131" t="e">
        <f aca="false">SUM(EB233:EC233)</f>
        <v>#N/A</v>
      </c>
      <c r="EO233" s="25" t="e">
        <f aca="false">SUM(EB233:EE233,EJ233:EM233)</f>
        <v>#N/A</v>
      </c>
      <c r="EP233" s="25" t="e">
        <f aca="false">SUM(DZ233:EM233)</f>
        <v>#N/A</v>
      </c>
    </row>
    <row r="234" customFormat="false" ht="11.25" hidden="false" customHeight="false" outlineLevel="0" collapsed="false">
      <c r="A234" s="51" t="e">
        <f aca="false">VLOOKUP($D234,Curves!$A$2:$I$1700,9)</f>
        <v>#N/A</v>
      </c>
      <c r="B234" s="83" t="e">
        <f aca="false">(1+($A234/2))^(-2*($D234-$A$1)/365.25)</f>
        <v>#N/A</v>
      </c>
      <c r="C234" s="83" t="n">
        <f aca="false">D235-D234</f>
        <v>30</v>
      </c>
      <c r="D234" s="374" t="n">
        <v>43770</v>
      </c>
      <c r="E234" s="375" t="e">
        <f aca="false">VLOOKUP($D234,Curves!$A$2:$H$1700,2)*$B234</f>
        <v>#N/A</v>
      </c>
      <c r="F234" s="51" t="e">
        <f aca="false">VLOOKUP($D234,Curves!$A$2:$H$1700,3)*$B234</f>
        <v>#N/A</v>
      </c>
      <c r="G234" s="51" t="e">
        <f aca="false">VLOOKUP($D234,Curves!$A$2:$H$1700,7)*$B234</f>
        <v>#N/A</v>
      </c>
      <c r="H234" s="51" t="e">
        <f aca="false">VLOOKUP($D234,Curves!$A$2:$H$1700,5)*$B234</f>
        <v>#N/A</v>
      </c>
      <c r="I234" s="51" t="e">
        <f aca="false">VLOOKUP($D234,Curves!$A$2:$H$1700,4)*$B234</f>
        <v>#N/A</v>
      </c>
      <c r="J234" s="376" t="e">
        <f aca="false">VLOOKUP($D234,Curves!$A$2:$H$1700,8)*$B234</f>
        <v>#N/A</v>
      </c>
      <c r="K234" s="51" t="e">
        <f aca="false">($E234+$I234)*$J$5+$J$4</f>
        <v>#N/A</v>
      </c>
      <c r="L234" s="377" t="e">
        <f aca="false">VLOOKUP($D234,Curves!$N$2:$T$2600,2)*$B234</f>
        <v>#N/A</v>
      </c>
      <c r="M234" s="241" t="e">
        <f aca="false">VLOOKUP($D234,Curves!$N$2:$T$2600,3)*$B234</f>
        <v>#N/A</v>
      </c>
      <c r="N234" s="378" t="e">
        <f aca="false">IF($K234&lt;$L234,1,0)</f>
        <v>#N/A</v>
      </c>
      <c r="O234" s="379" t="e">
        <f aca="false">IF($K234&lt;$M234,1,0)</f>
        <v>#N/A</v>
      </c>
      <c r="P234" s="375" t="e">
        <f aca="false">($E234+J234)*$J$5+$J$4</f>
        <v>#N/A</v>
      </c>
      <c r="Q234" s="377" t="e">
        <f aca="false">VLOOKUP($D234,Curves!$N$2:$T$2600,4)*$B234</f>
        <v>#N/A</v>
      </c>
      <c r="R234" s="241" t="e">
        <f aca="false">VLOOKUP($D234,Curves!$N$2:$T$2600,5)*$B234</f>
        <v>#N/A</v>
      </c>
      <c r="S234" s="378" t="e">
        <f aca="false">IF($P234&lt;$Q234,1,0)</f>
        <v>#N/A</v>
      </c>
      <c r="T234" s="379" t="e">
        <f aca="false">IF($P234&lt;$R234,1,0)</f>
        <v>#N/A</v>
      </c>
      <c r="U234" s="380" t="e">
        <f aca="false">($E234+G234)*$J$5+$J$4</f>
        <v>#N/A</v>
      </c>
      <c r="V234" s="380" t="e">
        <f aca="false">($E234+H234)*$J$5+$J$4</f>
        <v>#N/A</v>
      </c>
      <c r="W234" s="380" t="e">
        <f aca="false">($E234+I234)*$J$5+$J$4</f>
        <v>#N/A</v>
      </c>
      <c r="X234" s="269" t="e">
        <f aca="false">VLOOKUP($D234,[5]CurveFetch!$D$8:$S$13000,16,0)*$B234</f>
        <v>#N/A</v>
      </c>
      <c r="Y234" s="241" t="e">
        <f aca="false">VLOOKUP($D234,Curves!$N$2:$T$2600,7)*$B234</f>
        <v>#N/A</v>
      </c>
      <c r="Z234" s="381" t="e">
        <f aca="false">IF($U234&lt;$X234,1,0)</f>
        <v>#N/A</v>
      </c>
      <c r="AA234" s="378" t="e">
        <f aca="false">IF($U234&lt;$Y234,1,0)</f>
        <v>#N/A</v>
      </c>
      <c r="AB234" s="378" t="e">
        <f aca="false">IF($V234&lt;$X234,1,0)</f>
        <v>#N/A</v>
      </c>
      <c r="AC234" s="378" t="e">
        <f aca="false">IF($V234&lt;$X234,1,0)</f>
        <v>#N/A</v>
      </c>
      <c r="AD234" s="378" t="e">
        <f aca="false">IF($W234&lt;$X234,1,0)</f>
        <v>#N/A</v>
      </c>
      <c r="AE234" s="379" t="e">
        <f aca="false">IF($W234&lt;$Y234,1,0)</f>
        <v>#N/A</v>
      </c>
      <c r="AF234" s="70" t="e">
        <f aca="false">$AF$7*$J$2*$J$5*$N234</f>
        <v>#N/A</v>
      </c>
      <c r="AG234" s="70" t="e">
        <f aca="false">$AF$7*$J$2*$J$5*$O234</f>
        <v>#N/A</v>
      </c>
      <c r="AH234" s="70" t="e">
        <f aca="false">$AH$7*$J$2*$J$5*$N234</f>
        <v>#N/A</v>
      </c>
      <c r="AI234" s="70" t="e">
        <f aca="false">$AH$7*$J$2*$J$5*$O234</f>
        <v>#N/A</v>
      </c>
      <c r="AJ234" s="70" t="e">
        <f aca="false">$AJ$7*$J$2*$J$5*$N234</f>
        <v>#N/A</v>
      </c>
      <c r="AK234" s="70" t="e">
        <f aca="false">$AJ$7*$J$2*$J$5*$O234</f>
        <v>#N/A</v>
      </c>
      <c r="AL234" s="70" t="e">
        <f aca="false">$AL$7*$J$2*$J$5*$N234</f>
        <v>#N/A</v>
      </c>
      <c r="AM234" s="70" t="e">
        <f aca="false">$AL$7*$J$3*$J$5*$O234</f>
        <v>#N/A</v>
      </c>
      <c r="AN234" s="70" t="e">
        <f aca="false">$AN$7*$J$2*$J$5*$N234</f>
        <v>#N/A</v>
      </c>
      <c r="AO234" s="70" t="e">
        <f aca="false">$AN$7*$J$3*$J$5*$O234</f>
        <v>#N/A</v>
      </c>
      <c r="AP234" s="70" t="e">
        <f aca="false">$AP$7*$J$2*$J$5*$N234</f>
        <v>#N/A</v>
      </c>
      <c r="AQ234" s="70" t="e">
        <f aca="false">$AN$7*$J$3*$J$5*$O234</f>
        <v>#N/A</v>
      </c>
      <c r="AR234" s="70" t="e">
        <f aca="false">$AR$7*$J$2*$J$5*$N234</f>
        <v>#N/A</v>
      </c>
      <c r="AS234" s="70" t="e">
        <f aca="false">$AR$7*$J$3*$J$5*$O234</f>
        <v>#N/A</v>
      </c>
      <c r="AT234" s="70" t="e">
        <f aca="false">$AT$7*$J$2*$J$5*$N234</f>
        <v>#N/A</v>
      </c>
      <c r="AU234" s="70" t="e">
        <f aca="false">$AT$7*$J$3*$J$5*$O234</f>
        <v>#N/A</v>
      </c>
      <c r="AV234" s="131" t="e">
        <f aca="false">SUM(AF234:AG234,AL234:AM234,AP234:AQ234)</f>
        <v>#N/A</v>
      </c>
      <c r="AW234" s="158" t="e">
        <f aca="false">SUM(AF234:AM234,AP234:AU234)</f>
        <v>#N/A</v>
      </c>
      <c r="AX234" s="131" t="e">
        <f aca="false">SUM(AF234:AU234)</f>
        <v>#N/A</v>
      </c>
      <c r="AY234" s="70" t="e">
        <f aca="false">$AY$7*$J$2*$J$5*$S234</f>
        <v>#N/A</v>
      </c>
      <c r="AZ234" s="70" t="e">
        <f aca="false">$AY$7*$J$3*$J$5*$T234</f>
        <v>#N/A</v>
      </c>
      <c r="BA234" s="70" t="e">
        <f aca="false">$BA$7*$J$2*$J$5*$S234</f>
        <v>#N/A</v>
      </c>
      <c r="BB234" s="70" t="e">
        <f aca="false">$BA$7*$J$3*$J$5*$T234</f>
        <v>#N/A</v>
      </c>
      <c r="BC234" s="70" t="e">
        <f aca="false">$BC$7*$J$2*$J$5*$S234</f>
        <v>#N/A</v>
      </c>
      <c r="BD234" s="70" t="e">
        <f aca="false">$BC$7*$J$3*$J$5*$T234</f>
        <v>#N/A</v>
      </c>
      <c r="BE234" s="70" t="e">
        <f aca="false">$BE$7*$J$2*$J$5*$S234</f>
        <v>#N/A</v>
      </c>
      <c r="BF234" s="70" t="e">
        <f aca="false">$BE$7*$J$3*$J$5*$T234</f>
        <v>#N/A</v>
      </c>
      <c r="BG234" s="70" t="e">
        <f aca="false">$BG$7*$J$2*$J$5*$S234</f>
        <v>#N/A</v>
      </c>
      <c r="BH234" s="70" t="e">
        <f aca="false">$BG$7*$J$3*$J$5*$T234</f>
        <v>#N/A</v>
      </c>
      <c r="BI234" s="70" t="e">
        <f aca="false">$BI$7*$J$2*$J$5*$S234</f>
        <v>#N/A</v>
      </c>
      <c r="BJ234" s="70" t="e">
        <f aca="false">$BI$7*$J$3*$J$5*$T234</f>
        <v>#N/A</v>
      </c>
      <c r="BK234" s="70" t="e">
        <f aca="false">$BK$7*$J$2*$J$5*$S234</f>
        <v>#N/A</v>
      </c>
      <c r="BL234" s="70" t="e">
        <f aca="false">$BK$7*$J$3*$J$5*$T234</f>
        <v>#N/A</v>
      </c>
      <c r="BM234" s="70" t="e">
        <f aca="false">$BM$7*$J$2*$J$5*$S234</f>
        <v>#N/A</v>
      </c>
      <c r="BN234" s="70" t="e">
        <f aca="false">$BM$7*$J$3*$J$5*$T234</f>
        <v>#N/A</v>
      </c>
      <c r="BO234" s="70" t="e">
        <f aca="false">$BO$7*$J$2*$J$5*$S234</f>
        <v>#N/A</v>
      </c>
      <c r="BP234" s="70" t="e">
        <f aca="false">$BO$7*$J$3*$J$5*$T234</f>
        <v>#N/A</v>
      </c>
      <c r="BQ234" s="70" t="e">
        <f aca="false">$BQ$7*$J$2*$J$5*$S234</f>
        <v>#N/A</v>
      </c>
      <c r="BR234" s="70" t="e">
        <f aca="false">$BQ$7*$J$3*$J$5*$T234</f>
        <v>#N/A</v>
      </c>
      <c r="BS234" s="70" t="e">
        <f aca="false">$BS$7*$J$2*$J$5*$S234</f>
        <v>#N/A</v>
      </c>
      <c r="BT234" s="70" t="e">
        <f aca="false">$BS$7*$J$3*$J$5*$T234</f>
        <v>#N/A</v>
      </c>
      <c r="BU234" s="70" t="e">
        <f aca="false">$BU$7*$J$2*$J$5*$S234</f>
        <v>#N/A</v>
      </c>
      <c r="BV234" s="70" t="e">
        <f aca="false">$BU$7*$J$3*$J$5*$T234</f>
        <v>#N/A</v>
      </c>
      <c r="BW234" s="382" t="e">
        <f aca="false">SUM(AY234:BF234,BI234:BL234)</f>
        <v>#N/A</v>
      </c>
      <c r="BX234" s="383" t="e">
        <f aca="false">SUM(AY234:BF234,BI234:BL234,BS234:BV234)</f>
        <v>#N/A</v>
      </c>
      <c r="BY234" s="25" t="e">
        <f aca="false">SUM(AY234:BV234)</f>
        <v>#N/A</v>
      </c>
      <c r="BZ234" s="70" t="e">
        <f aca="false">$BZ$7*$J$2*$J$5*$N234</f>
        <v>#N/A</v>
      </c>
      <c r="CA234" s="70" t="e">
        <f aca="false">$BZ$7*$J$3*$J$5*$O234</f>
        <v>#N/A</v>
      </c>
      <c r="CB234" s="70" t="e">
        <f aca="false">$CB$7*$J$2*$J$5*$N234</f>
        <v>#N/A</v>
      </c>
      <c r="CC234" s="70" t="e">
        <f aca="false">$CB$7*$J$3*$J$5*$O234</f>
        <v>#N/A</v>
      </c>
      <c r="CD234" s="70" t="e">
        <f aca="false">$CD$7*$J$2*$J$5*$N234</f>
        <v>#N/A</v>
      </c>
      <c r="CE234" s="70" t="e">
        <f aca="false">$CD$7*$J$3*$J$5*$O234</f>
        <v>#N/A</v>
      </c>
      <c r="CF234" s="131" t="e">
        <f aca="false">SUM(BZ234:CA234)</f>
        <v>#N/A</v>
      </c>
      <c r="CG234" s="383" t="e">
        <f aca="false">SUM(BZ234:CC234)</f>
        <v>#N/A</v>
      </c>
      <c r="CH234" s="131" t="e">
        <f aca="false">SUM(BZ234:CE234)</f>
        <v>#N/A</v>
      </c>
      <c r="CI234" s="70" t="e">
        <f aca="false">$CI$7*$J$2*$J$5*$AB234</f>
        <v>#N/A</v>
      </c>
      <c r="CJ234" s="70" t="e">
        <f aca="false">$CI$7*$J$3*$J$5*$AC234</f>
        <v>#N/A</v>
      </c>
      <c r="CK234" s="70" t="e">
        <f aca="false">$CK$7*$J$2*$J$5*$AB234</f>
        <v>#N/A</v>
      </c>
      <c r="CL234" s="70" t="e">
        <f aca="false">$CK$7*$J$3*$J$5*$AC234</f>
        <v>#N/A</v>
      </c>
      <c r="CM234" s="70" t="e">
        <f aca="false">$CM$7*$J$2*$J$5*$AB234</f>
        <v>#N/A</v>
      </c>
      <c r="CN234" s="70" t="e">
        <f aca="false">$CM$7*$J$3*$J$5*$AC234</f>
        <v>#N/A</v>
      </c>
      <c r="CO234" s="70" t="e">
        <f aca="false">$CO$7*$J$2*$J$5*$AB234</f>
        <v>#N/A</v>
      </c>
      <c r="CP234" s="70" t="e">
        <f aca="false">$CO$7*$J$3*$J$5*$AC234</f>
        <v>#N/A</v>
      </c>
      <c r="CQ234" s="70" t="e">
        <f aca="false">$CQ$7*$J$2*$J$5*$AB234</f>
        <v>#N/A</v>
      </c>
      <c r="CR234" s="70" t="e">
        <f aca="false">$CQ$7*$J$3*$J$5*$AC234</f>
        <v>#N/A</v>
      </c>
      <c r="CS234" s="70" t="e">
        <f aca="false">$CS$7*$J$2*$J$5*$AB234</f>
        <v>#N/A</v>
      </c>
      <c r="CT234" s="70" t="e">
        <f aca="false">$CS$7*$J$3*$J$5*$AC234</f>
        <v>#N/A</v>
      </c>
      <c r="CU234" s="70" t="e">
        <f aca="false">$CU$7*$J$2*$J$5*$AB234</f>
        <v>#N/A</v>
      </c>
      <c r="CV234" s="70" t="e">
        <f aca="false">$CU$7*$J$3*$J$5*$AC234</f>
        <v>#N/A</v>
      </c>
      <c r="CW234" s="70" t="e">
        <f aca="false">$CW$7*$J$2*$J$5*$AB234</f>
        <v>#N/A</v>
      </c>
      <c r="CX234" s="70" t="e">
        <f aca="false">$CW$7*$J$3*$J$5*$AC234</f>
        <v>#N/A</v>
      </c>
      <c r="CY234" s="70" t="e">
        <f aca="false">$CY$7*$J$2*$J$5*$AB234</f>
        <v>#N/A</v>
      </c>
      <c r="CZ234" s="70" t="e">
        <f aca="false">$CY$7*$J$3*$J$5*$AC234</f>
        <v>#N/A</v>
      </c>
      <c r="DA234" s="70" t="e">
        <f aca="false">$DA$7*$J$2*$J$5*$AB234</f>
        <v>#N/A</v>
      </c>
      <c r="DB234" s="70" t="e">
        <f aca="false">$DA$7*$J$3*$J$5*$AC234</f>
        <v>#N/A</v>
      </c>
      <c r="DC234" s="70"/>
      <c r="DD234" s="70"/>
      <c r="DE234" s="70" t="e">
        <f aca="false">$DF$7*$J$2*$J$5*$AB234</f>
        <v>#N/A</v>
      </c>
      <c r="DF234" s="70" t="e">
        <f aca="false">$DF$7*$J$3*$J$5*$AC234</f>
        <v>#N/A</v>
      </c>
      <c r="DG234" s="70" t="e">
        <f aca="false">$DG$7*$J$2*$J$5*$AB234</f>
        <v>#N/A</v>
      </c>
      <c r="DH234" s="70" t="e">
        <f aca="false">$DG$7*$J$3*$J$5*$AC234</f>
        <v>#N/A</v>
      </c>
      <c r="DI234" s="70" t="e">
        <f aca="false">$DI$7*$J$2*$J$5*$AB234</f>
        <v>#N/A</v>
      </c>
      <c r="DJ234" s="70" t="e">
        <f aca="false">$DI$7*$J$3*$J$5*$AC234</f>
        <v>#N/A</v>
      </c>
      <c r="DK234" s="70" t="e">
        <f aca="false">$DK$7*$J$2*$J$5*$AB234</f>
        <v>#N/A</v>
      </c>
      <c r="DL234" s="70" t="e">
        <f aca="false">$DK$7*$J$3*$J$5*$AC234</f>
        <v>#N/A</v>
      </c>
      <c r="DM234" s="70" t="e">
        <f aca="false">$DM$7*$J$2*$J$5*$AB234</f>
        <v>#N/A</v>
      </c>
      <c r="DN234" s="70" t="e">
        <f aca="false">$DM$7*$J$3*$J$5*$AC234</f>
        <v>#N/A</v>
      </c>
      <c r="DO234" s="70" t="e">
        <f aca="false">$DO$7*$J$2*$J$5*$AB234</f>
        <v>#N/A</v>
      </c>
      <c r="DP234" s="70" t="e">
        <f aca="false">$DO$7*$J$3*$J$5*$AC234</f>
        <v>#N/A</v>
      </c>
      <c r="DQ234" s="70" t="e">
        <f aca="false">$DQ$7*$J$2*$J$5*$AB234</f>
        <v>#N/A</v>
      </c>
      <c r="DR234" s="70" t="e">
        <f aca="false">$DQ$7*$J$3*$J$5*$AC234</f>
        <v>#N/A</v>
      </c>
      <c r="DS234" s="131" t="e">
        <f aca="false">SUM(CI234:CR234,CW234:CX234,DG234:DH234)</f>
        <v>#N/A</v>
      </c>
      <c r="DT234" s="25" t="e">
        <f aca="false">SUM(CI234:CZ234,DC234:DL234)</f>
        <v>#N/A</v>
      </c>
      <c r="DU234" s="131" t="e">
        <f aca="false">SUM(CI234:DR234)</f>
        <v>#N/A</v>
      </c>
      <c r="DZ234" s="70" t="e">
        <f aca="false">$DZ$7*$J$2*$J$5*$AB234</f>
        <v>#N/A</v>
      </c>
      <c r="EA234" s="70" t="e">
        <f aca="false">$DZ$7*$J$3*$J$5*$AC234</f>
        <v>#N/A</v>
      </c>
      <c r="EB234" s="70" t="e">
        <f aca="false">$EB$7*$J$2*$J$5*$AB234</f>
        <v>#N/A</v>
      </c>
      <c r="EC234" s="70" t="e">
        <f aca="false">$EB$7*$J$3*$J$5*$AC234</f>
        <v>#N/A</v>
      </c>
      <c r="ED234" s="70" t="e">
        <f aca="false">$ED$7*$J$2*$J$5*$AB234</f>
        <v>#N/A</v>
      </c>
      <c r="EE234" s="70" t="e">
        <f aca="false">$ED$7*$J$3*$J$5*$AC234</f>
        <v>#N/A</v>
      </c>
      <c r="EF234" s="70" t="e">
        <f aca="false">$EF$7*$J$2*$J$5*$AB234</f>
        <v>#N/A</v>
      </c>
      <c r="EG234" s="70" t="e">
        <f aca="false">$EF$7*$J$3*$J$5*$AC234</f>
        <v>#N/A</v>
      </c>
      <c r="EH234" s="70" t="e">
        <f aca="false">$EH$7*$J$2*$J$5*$AB234</f>
        <v>#N/A</v>
      </c>
      <c r="EI234" s="70" t="e">
        <f aca="false">$EH$7*$J$3*$J$5*$AC234</f>
        <v>#N/A</v>
      </c>
      <c r="EJ234" s="70" t="e">
        <f aca="false">$EJ$7*$J$2*$J$5*$AB234</f>
        <v>#N/A</v>
      </c>
      <c r="EK234" s="70" t="e">
        <f aca="false">$EJ$7*$J$3*$J$5*$AC234</f>
        <v>#N/A</v>
      </c>
      <c r="EL234" s="70" t="e">
        <f aca="false">$EL$7*$J$2*$J$5*$AB234</f>
        <v>#N/A</v>
      </c>
      <c r="EM234" s="70" t="e">
        <f aca="false">$EL$7*$J$3*$J$5*$AC234</f>
        <v>#N/A</v>
      </c>
      <c r="EN234" s="131" t="e">
        <f aca="false">SUM(EB234:EC234)</f>
        <v>#N/A</v>
      </c>
      <c r="EO234" s="25" t="e">
        <f aca="false">SUM(EB234:EE234,EJ234:EM234)</f>
        <v>#N/A</v>
      </c>
      <c r="EP234" s="25" t="e">
        <f aca="false">SUM(DZ234:EM234)</f>
        <v>#N/A</v>
      </c>
    </row>
    <row r="235" customFormat="false" ht="11.25" hidden="false" customHeight="false" outlineLevel="0" collapsed="false">
      <c r="A235" s="51" t="e">
        <f aca="false">VLOOKUP($D235,Curves!$A$2:$I$1700,9)</f>
        <v>#N/A</v>
      </c>
      <c r="B235" s="83" t="e">
        <f aca="false">(1+($A235/2))^(-2*($D235-$A$1)/365.25)</f>
        <v>#N/A</v>
      </c>
      <c r="C235" s="83" t="n">
        <f aca="false">D236-D235</f>
        <v>31</v>
      </c>
      <c r="D235" s="374" t="n">
        <v>43800</v>
      </c>
      <c r="E235" s="375" t="e">
        <f aca="false">VLOOKUP($D235,Curves!$A$2:$H$1700,2)*$B235</f>
        <v>#N/A</v>
      </c>
      <c r="F235" s="51" t="e">
        <f aca="false">VLOOKUP($D235,Curves!$A$2:$H$1700,3)*$B235</f>
        <v>#N/A</v>
      </c>
      <c r="G235" s="51" t="e">
        <f aca="false">VLOOKUP($D235,Curves!$A$2:$H$1700,7)*$B235</f>
        <v>#N/A</v>
      </c>
      <c r="H235" s="51" t="e">
        <f aca="false">VLOOKUP($D235,Curves!$A$2:$H$1700,5)*$B235</f>
        <v>#N/A</v>
      </c>
      <c r="I235" s="51" t="e">
        <f aca="false">VLOOKUP($D235,Curves!$A$2:$H$1700,4)*$B235</f>
        <v>#N/A</v>
      </c>
      <c r="J235" s="376" t="e">
        <f aca="false">VLOOKUP($D235,Curves!$A$2:$H$1700,8)*$B235</f>
        <v>#N/A</v>
      </c>
      <c r="K235" s="51" t="e">
        <f aca="false">($E235+$I235)*$J$5+$J$4</f>
        <v>#N/A</v>
      </c>
      <c r="L235" s="377" t="e">
        <f aca="false">VLOOKUP($D235,Curves!$N$2:$T$2600,2)*$B235</f>
        <v>#N/A</v>
      </c>
      <c r="M235" s="241" t="e">
        <f aca="false">VLOOKUP($D235,Curves!$N$2:$T$2600,3)*$B235</f>
        <v>#N/A</v>
      </c>
      <c r="N235" s="378" t="e">
        <f aca="false">IF($K235&lt;$L235,1,0)</f>
        <v>#N/A</v>
      </c>
      <c r="O235" s="379" t="e">
        <f aca="false">IF($K235&lt;$M235,1,0)</f>
        <v>#N/A</v>
      </c>
      <c r="P235" s="375" t="e">
        <f aca="false">($E235+J235)*$J$5+$J$4</f>
        <v>#N/A</v>
      </c>
      <c r="Q235" s="377" t="e">
        <f aca="false">VLOOKUP($D235,Curves!$N$2:$T$2600,4)*$B235</f>
        <v>#N/A</v>
      </c>
      <c r="R235" s="241" t="e">
        <f aca="false">VLOOKUP($D235,Curves!$N$2:$T$2600,5)*$B235</f>
        <v>#N/A</v>
      </c>
      <c r="S235" s="378" t="e">
        <f aca="false">IF($P235&lt;$Q235,1,0)</f>
        <v>#N/A</v>
      </c>
      <c r="T235" s="379" t="e">
        <f aca="false">IF($P235&lt;$R235,1,0)</f>
        <v>#N/A</v>
      </c>
      <c r="U235" s="380" t="e">
        <f aca="false">($E235+G235)*$J$5+$J$4</f>
        <v>#N/A</v>
      </c>
      <c r="V235" s="380" t="e">
        <f aca="false">($E235+H235)*$J$5+$J$4</f>
        <v>#N/A</v>
      </c>
      <c r="W235" s="380" t="e">
        <f aca="false">($E235+I235)*$J$5+$J$4</f>
        <v>#N/A</v>
      </c>
      <c r="X235" s="269" t="e">
        <f aca="false">VLOOKUP($D235,[5]CurveFetch!$D$8:$S$13000,16,0)*$B235</f>
        <v>#N/A</v>
      </c>
      <c r="Y235" s="241" t="e">
        <f aca="false">VLOOKUP($D235,Curves!$N$2:$T$2600,7)*$B235</f>
        <v>#N/A</v>
      </c>
      <c r="Z235" s="381" t="e">
        <f aca="false">IF($U235&lt;$X235,1,0)</f>
        <v>#N/A</v>
      </c>
      <c r="AA235" s="378" t="e">
        <f aca="false">IF($U235&lt;$Y235,1,0)</f>
        <v>#N/A</v>
      </c>
      <c r="AB235" s="378" t="e">
        <f aca="false">IF($V235&lt;$X235,1,0)</f>
        <v>#N/A</v>
      </c>
      <c r="AC235" s="378" t="e">
        <f aca="false">IF($V235&lt;$X235,1,0)</f>
        <v>#N/A</v>
      </c>
      <c r="AD235" s="378" t="e">
        <f aca="false">IF($W235&lt;$X235,1,0)</f>
        <v>#N/A</v>
      </c>
      <c r="AE235" s="379" t="e">
        <f aca="false">IF($W235&lt;$Y235,1,0)</f>
        <v>#N/A</v>
      </c>
      <c r="AF235" s="70" t="e">
        <f aca="false">$AF$7*$J$2*$J$5*$N235</f>
        <v>#N/A</v>
      </c>
      <c r="AG235" s="70" t="e">
        <f aca="false">$AF$7*$J$2*$J$5*$O235</f>
        <v>#N/A</v>
      </c>
      <c r="AH235" s="70" t="e">
        <f aca="false">$AH$7*$J$2*$J$5*$N235</f>
        <v>#N/A</v>
      </c>
      <c r="AI235" s="70" t="e">
        <f aca="false">$AH$7*$J$2*$J$5*$O235</f>
        <v>#N/A</v>
      </c>
      <c r="AJ235" s="70" t="e">
        <f aca="false">$AJ$7*$J$2*$J$5*$N235</f>
        <v>#N/A</v>
      </c>
      <c r="AK235" s="70" t="e">
        <f aca="false">$AJ$7*$J$2*$J$5*$O235</f>
        <v>#N/A</v>
      </c>
      <c r="AL235" s="70" t="e">
        <f aca="false">$AL$7*$J$2*$J$5*$N235</f>
        <v>#N/A</v>
      </c>
      <c r="AM235" s="70" t="e">
        <f aca="false">$AL$7*$J$3*$J$5*$O235</f>
        <v>#N/A</v>
      </c>
      <c r="AN235" s="70" t="e">
        <f aca="false">$AN$7*$J$2*$J$5*$N235</f>
        <v>#N/A</v>
      </c>
      <c r="AO235" s="70" t="e">
        <f aca="false">$AN$7*$J$3*$J$5*$O235</f>
        <v>#N/A</v>
      </c>
      <c r="AP235" s="70" t="e">
        <f aca="false">$AP$7*$J$2*$J$5*$N235</f>
        <v>#N/A</v>
      </c>
      <c r="AQ235" s="70" t="e">
        <f aca="false">$AN$7*$J$3*$J$5*$O235</f>
        <v>#N/A</v>
      </c>
      <c r="AR235" s="70" t="e">
        <f aca="false">$AR$7*$J$2*$J$5*$N235</f>
        <v>#N/A</v>
      </c>
      <c r="AS235" s="70" t="e">
        <f aca="false">$AR$7*$J$3*$J$5*$O235</f>
        <v>#N/A</v>
      </c>
      <c r="AT235" s="70" t="e">
        <f aca="false">$AT$7*$J$2*$J$5*$N235</f>
        <v>#N/A</v>
      </c>
      <c r="AU235" s="70" t="e">
        <f aca="false">$AT$7*$J$3*$J$5*$O235</f>
        <v>#N/A</v>
      </c>
      <c r="AV235" s="131" t="e">
        <f aca="false">SUM(AF235:AG235,AL235:AM235,AP235:AQ235)</f>
        <v>#N/A</v>
      </c>
      <c r="AW235" s="158" t="e">
        <f aca="false">SUM(AF235:AM235,AP235:AU235)</f>
        <v>#N/A</v>
      </c>
      <c r="AX235" s="131" t="e">
        <f aca="false">SUM(AF235:AU235)</f>
        <v>#N/A</v>
      </c>
      <c r="AY235" s="70" t="e">
        <f aca="false">$AY$7*$J$2*$J$5*$S235</f>
        <v>#N/A</v>
      </c>
      <c r="AZ235" s="70" t="e">
        <f aca="false">$AY$7*$J$3*$J$5*$T235</f>
        <v>#N/A</v>
      </c>
      <c r="BA235" s="70" t="e">
        <f aca="false">$BA$7*$J$2*$J$5*$S235</f>
        <v>#N/A</v>
      </c>
      <c r="BB235" s="70" t="e">
        <f aca="false">$BA$7*$J$3*$J$5*$T235</f>
        <v>#N/A</v>
      </c>
      <c r="BC235" s="70" t="e">
        <f aca="false">$BC$7*$J$2*$J$5*$S235</f>
        <v>#N/A</v>
      </c>
      <c r="BD235" s="70" t="e">
        <f aca="false">$BC$7*$J$3*$J$5*$T235</f>
        <v>#N/A</v>
      </c>
      <c r="BE235" s="70" t="e">
        <f aca="false">$BE$7*$J$2*$J$5*$S235</f>
        <v>#N/A</v>
      </c>
      <c r="BF235" s="70" t="e">
        <f aca="false">$BE$7*$J$3*$J$5*$T235</f>
        <v>#N/A</v>
      </c>
      <c r="BG235" s="70" t="e">
        <f aca="false">$BG$7*$J$2*$J$5*$S235</f>
        <v>#N/A</v>
      </c>
      <c r="BH235" s="70" t="e">
        <f aca="false">$BG$7*$J$3*$J$5*$T235</f>
        <v>#N/A</v>
      </c>
      <c r="BI235" s="70" t="e">
        <f aca="false">$BI$7*$J$2*$J$5*$S235</f>
        <v>#N/A</v>
      </c>
      <c r="BJ235" s="70" t="e">
        <f aca="false">$BI$7*$J$3*$J$5*$T235</f>
        <v>#N/A</v>
      </c>
      <c r="BK235" s="70" t="e">
        <f aca="false">$BK$7*$J$2*$J$5*$S235</f>
        <v>#N/A</v>
      </c>
      <c r="BL235" s="70" t="e">
        <f aca="false">$BK$7*$J$3*$J$5*$T235</f>
        <v>#N/A</v>
      </c>
      <c r="BM235" s="70" t="e">
        <f aca="false">$BM$7*$J$2*$J$5*$S235</f>
        <v>#N/A</v>
      </c>
      <c r="BN235" s="70" t="e">
        <f aca="false">$BM$7*$J$3*$J$5*$T235</f>
        <v>#N/A</v>
      </c>
      <c r="BO235" s="70" t="e">
        <f aca="false">$BO$7*$J$2*$J$5*$S235</f>
        <v>#N/A</v>
      </c>
      <c r="BP235" s="70" t="e">
        <f aca="false">$BO$7*$J$3*$J$5*$T235</f>
        <v>#N/A</v>
      </c>
      <c r="BQ235" s="70" t="e">
        <f aca="false">$BQ$7*$J$2*$J$5*$S235</f>
        <v>#N/A</v>
      </c>
      <c r="BR235" s="70" t="e">
        <f aca="false">$BQ$7*$J$3*$J$5*$T235</f>
        <v>#N/A</v>
      </c>
      <c r="BS235" s="70" t="e">
        <f aca="false">$BS$7*$J$2*$J$5*$S235</f>
        <v>#N/A</v>
      </c>
      <c r="BT235" s="70" t="e">
        <f aca="false">$BS$7*$J$3*$J$5*$T235</f>
        <v>#N/A</v>
      </c>
      <c r="BU235" s="70" t="e">
        <f aca="false">$BU$7*$J$2*$J$5*$S235</f>
        <v>#N/A</v>
      </c>
      <c r="BV235" s="70" t="e">
        <f aca="false">$BU$7*$J$3*$J$5*$T235</f>
        <v>#N/A</v>
      </c>
      <c r="BW235" s="382" t="e">
        <f aca="false">SUM(AY235:BF235,BI235:BL235)</f>
        <v>#N/A</v>
      </c>
      <c r="BX235" s="383" t="e">
        <f aca="false">SUM(AY235:BF235,BI235:BL235,BS235:BV235)</f>
        <v>#N/A</v>
      </c>
      <c r="BY235" s="25" t="e">
        <f aca="false">SUM(AY235:BV235)</f>
        <v>#N/A</v>
      </c>
      <c r="BZ235" s="70" t="e">
        <f aca="false">$BZ$7*$J$2*$J$5*$N235</f>
        <v>#N/A</v>
      </c>
      <c r="CA235" s="70" t="e">
        <f aca="false">$BZ$7*$J$3*$J$5*$O235</f>
        <v>#N/A</v>
      </c>
      <c r="CB235" s="70" t="e">
        <f aca="false">$CB$7*$J$2*$J$5*$N235</f>
        <v>#N/A</v>
      </c>
      <c r="CC235" s="70" t="e">
        <f aca="false">$CB$7*$J$3*$J$5*$O235</f>
        <v>#N/A</v>
      </c>
      <c r="CD235" s="70" t="e">
        <f aca="false">$CD$7*$J$2*$J$5*$N235</f>
        <v>#N/A</v>
      </c>
      <c r="CE235" s="70" t="e">
        <f aca="false">$CD$7*$J$3*$J$5*$O235</f>
        <v>#N/A</v>
      </c>
      <c r="CF235" s="131" t="e">
        <f aca="false">SUM(BZ235:CA235)</f>
        <v>#N/A</v>
      </c>
      <c r="CG235" s="383" t="e">
        <f aca="false">SUM(BZ235:CC235)</f>
        <v>#N/A</v>
      </c>
      <c r="CH235" s="131" t="e">
        <f aca="false">SUM(BZ235:CE235)</f>
        <v>#N/A</v>
      </c>
      <c r="CI235" s="70" t="e">
        <f aca="false">$CI$7*$J$2*$J$5*$AB235</f>
        <v>#N/A</v>
      </c>
      <c r="CJ235" s="70" t="e">
        <f aca="false">$CI$7*$J$3*$J$5*$AC235</f>
        <v>#N/A</v>
      </c>
      <c r="CK235" s="70" t="e">
        <f aca="false">$CK$7*$J$2*$J$5*$AB235</f>
        <v>#N/A</v>
      </c>
      <c r="CL235" s="70" t="e">
        <f aca="false">$CK$7*$J$3*$J$5*$AC235</f>
        <v>#N/A</v>
      </c>
      <c r="CM235" s="70" t="e">
        <f aca="false">$CM$7*$J$2*$J$5*$AB235</f>
        <v>#N/A</v>
      </c>
      <c r="CN235" s="70" t="e">
        <f aca="false">$CM$7*$J$3*$J$5*$AC235</f>
        <v>#N/A</v>
      </c>
      <c r="CO235" s="70" t="e">
        <f aca="false">$CO$7*$J$2*$J$5*$AB235</f>
        <v>#N/A</v>
      </c>
      <c r="CP235" s="70" t="e">
        <f aca="false">$CO$7*$J$3*$J$5*$AC235</f>
        <v>#N/A</v>
      </c>
      <c r="CQ235" s="70" t="e">
        <f aca="false">$CQ$7*$J$2*$J$5*$AB235</f>
        <v>#N/A</v>
      </c>
      <c r="CR235" s="70" t="e">
        <f aca="false">$CQ$7*$J$3*$J$5*$AC235</f>
        <v>#N/A</v>
      </c>
      <c r="CS235" s="70" t="e">
        <f aca="false">$CS$7*$J$2*$J$5*$AB235</f>
        <v>#N/A</v>
      </c>
      <c r="CT235" s="70" t="e">
        <f aca="false">$CS$7*$J$3*$J$5*$AC235</f>
        <v>#N/A</v>
      </c>
      <c r="CU235" s="70" t="e">
        <f aca="false">$CU$7*$J$2*$J$5*$AB235</f>
        <v>#N/A</v>
      </c>
      <c r="CV235" s="70" t="e">
        <f aca="false">$CU$7*$J$3*$J$5*$AC235</f>
        <v>#N/A</v>
      </c>
      <c r="CW235" s="70" t="e">
        <f aca="false">$CW$7*$J$2*$J$5*$AB235</f>
        <v>#N/A</v>
      </c>
      <c r="CX235" s="70" t="e">
        <f aca="false">$CW$7*$J$3*$J$5*$AC235</f>
        <v>#N/A</v>
      </c>
      <c r="CY235" s="70" t="e">
        <f aca="false">$CY$7*$J$2*$J$5*$AB235</f>
        <v>#N/A</v>
      </c>
      <c r="CZ235" s="70" t="e">
        <f aca="false">$CY$7*$J$3*$J$5*$AC235</f>
        <v>#N/A</v>
      </c>
      <c r="DA235" s="70" t="e">
        <f aca="false">$DA$7*$J$2*$J$5*$AB235</f>
        <v>#N/A</v>
      </c>
      <c r="DB235" s="70" t="e">
        <f aca="false">$DA$7*$J$3*$J$5*$AC235</f>
        <v>#N/A</v>
      </c>
      <c r="DC235" s="70"/>
      <c r="DD235" s="70"/>
      <c r="DE235" s="70" t="e">
        <f aca="false">$DF$7*$J$2*$J$5*$AB235</f>
        <v>#N/A</v>
      </c>
      <c r="DF235" s="70" t="e">
        <f aca="false">$DF$7*$J$3*$J$5*$AC235</f>
        <v>#N/A</v>
      </c>
      <c r="DG235" s="70" t="e">
        <f aca="false">$DG$7*$J$2*$J$5*$AB235</f>
        <v>#N/A</v>
      </c>
      <c r="DH235" s="70" t="e">
        <f aca="false">$DG$7*$J$3*$J$5*$AC235</f>
        <v>#N/A</v>
      </c>
      <c r="DI235" s="70" t="e">
        <f aca="false">$DI$7*$J$2*$J$5*$AB235</f>
        <v>#N/A</v>
      </c>
      <c r="DJ235" s="70" t="e">
        <f aca="false">$DI$7*$J$3*$J$5*$AC235</f>
        <v>#N/A</v>
      </c>
      <c r="DK235" s="70" t="e">
        <f aca="false">$DK$7*$J$2*$J$5*$AB235</f>
        <v>#N/A</v>
      </c>
      <c r="DL235" s="70" t="e">
        <f aca="false">$DK$7*$J$3*$J$5*$AC235</f>
        <v>#N/A</v>
      </c>
      <c r="DM235" s="70" t="e">
        <f aca="false">$DM$7*$J$2*$J$5*$AB235</f>
        <v>#N/A</v>
      </c>
      <c r="DN235" s="70" t="e">
        <f aca="false">$DM$7*$J$3*$J$5*$AC235</f>
        <v>#N/A</v>
      </c>
      <c r="DO235" s="70" t="e">
        <f aca="false">$DO$7*$J$2*$J$5*$AB235</f>
        <v>#N/A</v>
      </c>
      <c r="DP235" s="70" t="e">
        <f aca="false">$DO$7*$J$3*$J$5*$AC235</f>
        <v>#N/A</v>
      </c>
      <c r="DQ235" s="70" t="e">
        <f aca="false">$DQ$7*$J$2*$J$5*$AB235</f>
        <v>#N/A</v>
      </c>
      <c r="DR235" s="70" t="e">
        <f aca="false">$DQ$7*$J$3*$J$5*$AC235</f>
        <v>#N/A</v>
      </c>
      <c r="DS235" s="131" t="e">
        <f aca="false">SUM(CI235:CR235,CW235:CX235,DG235:DH235)</f>
        <v>#N/A</v>
      </c>
      <c r="DT235" s="25" t="e">
        <f aca="false">SUM(CI235:CZ235,DC235:DL235)</f>
        <v>#N/A</v>
      </c>
      <c r="DU235" s="131" t="e">
        <f aca="false">SUM(CI235:DR235)</f>
        <v>#N/A</v>
      </c>
      <c r="DZ235" s="70" t="e">
        <f aca="false">$DZ$7*$J$2*$J$5*$AB235</f>
        <v>#N/A</v>
      </c>
      <c r="EA235" s="70" t="e">
        <f aca="false">$DZ$7*$J$3*$J$5*$AC235</f>
        <v>#N/A</v>
      </c>
      <c r="EB235" s="70" t="e">
        <f aca="false">$EB$7*$J$2*$J$5*$AB235</f>
        <v>#N/A</v>
      </c>
      <c r="EC235" s="70" t="e">
        <f aca="false">$EB$7*$J$3*$J$5*$AC235</f>
        <v>#N/A</v>
      </c>
      <c r="ED235" s="70" t="e">
        <f aca="false">$ED$7*$J$2*$J$5*$AB235</f>
        <v>#N/A</v>
      </c>
      <c r="EE235" s="70" t="e">
        <f aca="false">$ED$7*$J$3*$J$5*$AC235</f>
        <v>#N/A</v>
      </c>
      <c r="EF235" s="70" t="e">
        <f aca="false">$EF$7*$J$2*$J$5*$AB235</f>
        <v>#N/A</v>
      </c>
      <c r="EG235" s="70" t="e">
        <f aca="false">$EF$7*$J$3*$J$5*$AC235</f>
        <v>#N/A</v>
      </c>
      <c r="EH235" s="70" t="e">
        <f aca="false">$EH$7*$J$2*$J$5*$AB235</f>
        <v>#N/A</v>
      </c>
      <c r="EI235" s="70" t="e">
        <f aca="false">$EH$7*$J$3*$J$5*$AC235</f>
        <v>#N/A</v>
      </c>
      <c r="EJ235" s="70" t="e">
        <f aca="false">$EJ$7*$J$2*$J$5*$AB235</f>
        <v>#N/A</v>
      </c>
      <c r="EK235" s="70" t="e">
        <f aca="false">$EJ$7*$J$3*$J$5*$AC235</f>
        <v>#N/A</v>
      </c>
      <c r="EL235" s="70" t="e">
        <f aca="false">$EL$7*$J$2*$J$5*$AB235</f>
        <v>#N/A</v>
      </c>
      <c r="EM235" s="70" t="e">
        <f aca="false">$EL$7*$J$3*$J$5*$AC235</f>
        <v>#N/A</v>
      </c>
      <c r="EN235" s="131" t="e">
        <f aca="false">SUM(EB235:EC235)</f>
        <v>#N/A</v>
      </c>
      <c r="EO235" s="25" t="e">
        <f aca="false">SUM(EB235:EE235,EJ235:EM235)</f>
        <v>#N/A</v>
      </c>
      <c r="EP235" s="25" t="e">
        <f aca="false">SUM(DZ235:EM235)</f>
        <v>#N/A</v>
      </c>
    </row>
    <row r="236" customFormat="false" ht="11.25" hidden="false" customHeight="false" outlineLevel="0" collapsed="false">
      <c r="A236" s="51" t="e">
        <f aca="false">VLOOKUP($D236,Curves!$A$2:$I$1700,9)</f>
        <v>#N/A</v>
      </c>
      <c r="B236" s="83" t="e">
        <f aca="false">(1+($A236/2))^(-2*($D236-$A$1)/365.25)</f>
        <v>#N/A</v>
      </c>
      <c r="C236" s="83" t="n">
        <f aca="false">D237-D236</f>
        <v>31</v>
      </c>
      <c r="D236" s="374" t="n">
        <v>43831</v>
      </c>
      <c r="E236" s="375" t="e">
        <f aca="false">VLOOKUP($D236,Curves!$A$2:$H$1700,2)*$B236</f>
        <v>#N/A</v>
      </c>
      <c r="F236" s="51" t="e">
        <f aca="false">VLOOKUP($D236,Curves!$A$2:$H$1700,3)*$B236</f>
        <v>#N/A</v>
      </c>
      <c r="G236" s="51" t="e">
        <f aca="false">VLOOKUP($D236,Curves!$A$2:$H$1700,7)*$B236</f>
        <v>#N/A</v>
      </c>
      <c r="H236" s="51" t="e">
        <f aca="false">VLOOKUP($D236,Curves!$A$2:$H$1700,5)*$B236</f>
        <v>#N/A</v>
      </c>
      <c r="I236" s="51" t="e">
        <f aca="false">VLOOKUP($D236,Curves!$A$2:$H$1700,4)*$B236</f>
        <v>#N/A</v>
      </c>
      <c r="J236" s="376" t="e">
        <f aca="false">VLOOKUP($D236,Curves!$A$2:$H$1700,8)*$B236</f>
        <v>#N/A</v>
      </c>
      <c r="K236" s="51" t="e">
        <f aca="false">($E236+$I236)*$J$5+$J$4</f>
        <v>#N/A</v>
      </c>
      <c r="L236" s="377" t="e">
        <f aca="false">VLOOKUP($D236,Curves!$N$2:$T$2600,2)*$B236</f>
        <v>#N/A</v>
      </c>
      <c r="M236" s="241" t="e">
        <f aca="false">VLOOKUP($D236,Curves!$N$2:$T$2600,3)*$B236</f>
        <v>#N/A</v>
      </c>
      <c r="N236" s="378" t="e">
        <f aca="false">IF($K236&lt;$L236,1,0)</f>
        <v>#N/A</v>
      </c>
      <c r="O236" s="379" t="e">
        <f aca="false">IF($K236&lt;$M236,1,0)</f>
        <v>#N/A</v>
      </c>
      <c r="P236" s="375" t="e">
        <f aca="false">($E236+J236)*$J$5+$J$4</f>
        <v>#N/A</v>
      </c>
      <c r="Q236" s="377" t="e">
        <f aca="false">VLOOKUP($D236,Curves!$N$2:$T$2600,4)*$B236</f>
        <v>#N/A</v>
      </c>
      <c r="R236" s="241" t="e">
        <f aca="false">VLOOKUP($D236,Curves!$N$2:$T$2600,5)*$B236</f>
        <v>#N/A</v>
      </c>
      <c r="S236" s="378" t="e">
        <f aca="false">IF($P236&lt;$Q236,1,0)</f>
        <v>#N/A</v>
      </c>
      <c r="T236" s="379" t="e">
        <f aca="false">IF($P236&lt;$R236,1,0)</f>
        <v>#N/A</v>
      </c>
      <c r="U236" s="380" t="e">
        <f aca="false">($E236+G236)*$J$5+$J$4</f>
        <v>#N/A</v>
      </c>
      <c r="V236" s="380" t="e">
        <f aca="false">($E236+H236)*$J$5+$J$4</f>
        <v>#N/A</v>
      </c>
      <c r="W236" s="380" t="e">
        <f aca="false">($E236+I236)*$J$5+$J$4</f>
        <v>#N/A</v>
      </c>
      <c r="X236" s="269" t="e">
        <f aca="false">VLOOKUP($D236,[5]CurveFetch!$D$8:$S$13000,16,0)*$B236</f>
        <v>#N/A</v>
      </c>
      <c r="Y236" s="241" t="e">
        <f aca="false">VLOOKUP($D236,Curves!$N$2:$T$2600,7)*$B236</f>
        <v>#N/A</v>
      </c>
      <c r="Z236" s="381" t="e">
        <f aca="false">IF($U236&lt;$X236,1,0)</f>
        <v>#N/A</v>
      </c>
      <c r="AA236" s="378" t="e">
        <f aca="false">IF($U236&lt;$Y236,1,0)</f>
        <v>#N/A</v>
      </c>
      <c r="AB236" s="378" t="e">
        <f aca="false">IF($V236&lt;$X236,1,0)</f>
        <v>#N/A</v>
      </c>
      <c r="AC236" s="378" t="e">
        <f aca="false">IF($V236&lt;$X236,1,0)</f>
        <v>#N/A</v>
      </c>
      <c r="AD236" s="378" t="e">
        <f aca="false">IF($W236&lt;$X236,1,0)</f>
        <v>#N/A</v>
      </c>
      <c r="AE236" s="379" t="e">
        <f aca="false">IF($W236&lt;$Y236,1,0)</f>
        <v>#N/A</v>
      </c>
      <c r="AF236" s="70" t="e">
        <f aca="false">$AF$7*$J$2*$J$5*$N236</f>
        <v>#N/A</v>
      </c>
      <c r="AG236" s="70" t="e">
        <f aca="false">$AF$7*$J$2*$J$5*$O236</f>
        <v>#N/A</v>
      </c>
      <c r="AH236" s="70" t="e">
        <f aca="false">$AH$7*$J$2*$J$5*$N236</f>
        <v>#N/A</v>
      </c>
      <c r="AI236" s="70" t="e">
        <f aca="false">$AH$7*$J$2*$J$5*$O236</f>
        <v>#N/A</v>
      </c>
      <c r="AJ236" s="70" t="e">
        <f aca="false">$AJ$7*$J$2*$J$5*$N236</f>
        <v>#N/A</v>
      </c>
      <c r="AK236" s="70" t="e">
        <f aca="false">$AJ$7*$J$2*$J$5*$O236</f>
        <v>#N/A</v>
      </c>
      <c r="AL236" s="70" t="e">
        <f aca="false">$AL$7*$J$2*$J$5*$N236</f>
        <v>#N/A</v>
      </c>
      <c r="AM236" s="70" t="e">
        <f aca="false">$AL$7*$J$3*$J$5*$O236</f>
        <v>#N/A</v>
      </c>
      <c r="AN236" s="70" t="e">
        <f aca="false">$AN$7*$J$2*$J$5*$N236</f>
        <v>#N/A</v>
      </c>
      <c r="AO236" s="70" t="e">
        <f aca="false">$AN$7*$J$3*$J$5*$O236</f>
        <v>#N/A</v>
      </c>
      <c r="AP236" s="70" t="e">
        <f aca="false">$AP$7*$J$2*$J$5*$N236</f>
        <v>#N/A</v>
      </c>
      <c r="AQ236" s="70" t="e">
        <f aca="false">$AN$7*$J$3*$J$5*$O236</f>
        <v>#N/A</v>
      </c>
      <c r="AR236" s="70" t="e">
        <f aca="false">$AR$7*$J$2*$J$5*$N236</f>
        <v>#N/A</v>
      </c>
      <c r="AS236" s="70" t="e">
        <f aca="false">$AR$7*$J$3*$J$5*$O236</f>
        <v>#N/A</v>
      </c>
      <c r="AT236" s="70" t="e">
        <f aca="false">$AT$7*$J$2*$J$5*$N236</f>
        <v>#N/A</v>
      </c>
      <c r="AU236" s="70" t="e">
        <f aca="false">$AT$7*$J$3*$J$5*$O236</f>
        <v>#N/A</v>
      </c>
      <c r="AV236" s="131" t="e">
        <f aca="false">SUM(AF236:AG236,AL236:AM236,AP236:AQ236)</f>
        <v>#N/A</v>
      </c>
      <c r="AW236" s="158" t="e">
        <f aca="false">SUM(AF236:AM236,AP236:AU236)</f>
        <v>#N/A</v>
      </c>
      <c r="AX236" s="131" t="e">
        <f aca="false">SUM(AF236:AU236)</f>
        <v>#N/A</v>
      </c>
      <c r="AY236" s="70" t="e">
        <f aca="false">$AY$7*$J$2*$J$5*$S236</f>
        <v>#N/A</v>
      </c>
      <c r="AZ236" s="70" t="e">
        <f aca="false">$AY$7*$J$3*$J$5*$T236</f>
        <v>#N/A</v>
      </c>
      <c r="BA236" s="70" t="e">
        <f aca="false">$BA$7*$J$2*$J$5*$S236</f>
        <v>#N/A</v>
      </c>
      <c r="BB236" s="70" t="e">
        <f aca="false">$BA$7*$J$3*$J$5*$T236</f>
        <v>#N/A</v>
      </c>
      <c r="BC236" s="70" t="e">
        <f aca="false">$BC$7*$J$2*$J$5*$S236</f>
        <v>#N/A</v>
      </c>
      <c r="BD236" s="70" t="e">
        <f aca="false">$BC$7*$J$3*$J$5*$T236</f>
        <v>#N/A</v>
      </c>
      <c r="BE236" s="70" t="e">
        <f aca="false">$BE$7*$J$2*$J$5*$S236</f>
        <v>#N/A</v>
      </c>
      <c r="BF236" s="70" t="e">
        <f aca="false">$BE$7*$J$3*$J$5*$T236</f>
        <v>#N/A</v>
      </c>
      <c r="BG236" s="70" t="e">
        <f aca="false">$BG$7*$J$2*$J$5*$S236</f>
        <v>#N/A</v>
      </c>
      <c r="BH236" s="70" t="e">
        <f aca="false">$BG$7*$J$3*$J$5*$T236</f>
        <v>#N/A</v>
      </c>
      <c r="BI236" s="70" t="e">
        <f aca="false">$BI$7*$J$2*$J$5*$S236</f>
        <v>#N/A</v>
      </c>
      <c r="BJ236" s="70" t="e">
        <f aca="false">$BI$7*$J$3*$J$5*$T236</f>
        <v>#N/A</v>
      </c>
      <c r="BK236" s="70" t="e">
        <f aca="false">$BK$7*$J$2*$J$5*$S236</f>
        <v>#N/A</v>
      </c>
      <c r="BL236" s="70" t="e">
        <f aca="false">$BK$7*$J$3*$J$5*$T236</f>
        <v>#N/A</v>
      </c>
      <c r="BM236" s="70" t="e">
        <f aca="false">$BM$7*$J$2*$J$5*$S236</f>
        <v>#N/A</v>
      </c>
      <c r="BN236" s="70" t="e">
        <f aca="false">$BM$7*$J$3*$J$5*$T236</f>
        <v>#N/A</v>
      </c>
      <c r="BO236" s="70" t="e">
        <f aca="false">$BO$7*$J$2*$J$5*$S236</f>
        <v>#N/A</v>
      </c>
      <c r="BP236" s="70" t="e">
        <f aca="false">$BO$7*$J$3*$J$5*$T236</f>
        <v>#N/A</v>
      </c>
      <c r="BQ236" s="70" t="e">
        <f aca="false">$BQ$7*$J$2*$J$5*$S236</f>
        <v>#N/A</v>
      </c>
      <c r="BR236" s="70" t="e">
        <f aca="false">$BQ$7*$J$3*$J$5*$T236</f>
        <v>#N/A</v>
      </c>
      <c r="BS236" s="70" t="e">
        <f aca="false">$BS$7*$J$2*$J$5*$S236</f>
        <v>#N/A</v>
      </c>
      <c r="BT236" s="70" t="e">
        <f aca="false">$BS$7*$J$3*$J$5*$T236</f>
        <v>#N/A</v>
      </c>
      <c r="BU236" s="70" t="e">
        <f aca="false">$BU$7*$J$2*$J$5*$S236</f>
        <v>#N/A</v>
      </c>
      <c r="BV236" s="70" t="e">
        <f aca="false">$BU$7*$J$3*$J$5*$T236</f>
        <v>#N/A</v>
      </c>
      <c r="BW236" s="382" t="e">
        <f aca="false">SUM(AY236:BF236,BI236:BL236)</f>
        <v>#N/A</v>
      </c>
      <c r="BX236" s="383" t="e">
        <f aca="false">SUM(AY236:BF236,BI236:BL236,BS236:BV236)</f>
        <v>#N/A</v>
      </c>
      <c r="BY236" s="25" t="e">
        <f aca="false">SUM(AY236:BV236)</f>
        <v>#N/A</v>
      </c>
      <c r="BZ236" s="70" t="e">
        <f aca="false">$BZ$7*$J$2*$J$5*$N236</f>
        <v>#N/A</v>
      </c>
      <c r="CA236" s="70" t="e">
        <f aca="false">$BZ$7*$J$3*$J$5*$O236</f>
        <v>#N/A</v>
      </c>
      <c r="CB236" s="70" t="e">
        <f aca="false">$CB$7*$J$2*$J$5*$N236</f>
        <v>#N/A</v>
      </c>
      <c r="CC236" s="70" t="e">
        <f aca="false">$CB$7*$J$3*$J$5*$O236</f>
        <v>#N/A</v>
      </c>
      <c r="CD236" s="70" t="e">
        <f aca="false">$CD$7*$J$2*$J$5*$N236</f>
        <v>#N/A</v>
      </c>
      <c r="CE236" s="70" t="e">
        <f aca="false">$CD$7*$J$3*$J$5*$O236</f>
        <v>#N/A</v>
      </c>
      <c r="CF236" s="131" t="e">
        <f aca="false">SUM(BZ236:CA236)</f>
        <v>#N/A</v>
      </c>
      <c r="CG236" s="383" t="e">
        <f aca="false">SUM(BZ236:CC236)</f>
        <v>#N/A</v>
      </c>
      <c r="CH236" s="131" t="e">
        <f aca="false">SUM(BZ236:CE236)</f>
        <v>#N/A</v>
      </c>
      <c r="CI236" s="70" t="e">
        <f aca="false">$CI$7*$J$2*$J$5*$AB236</f>
        <v>#N/A</v>
      </c>
      <c r="CJ236" s="70" t="e">
        <f aca="false">$CI$7*$J$3*$J$5*$AC236</f>
        <v>#N/A</v>
      </c>
      <c r="CK236" s="70" t="e">
        <f aca="false">$CK$7*$J$2*$J$5*$AB236</f>
        <v>#N/A</v>
      </c>
      <c r="CL236" s="70" t="e">
        <f aca="false">$CK$7*$J$3*$J$5*$AC236</f>
        <v>#N/A</v>
      </c>
      <c r="CM236" s="70" t="e">
        <f aca="false">$CM$7*$J$2*$J$5*$AB236</f>
        <v>#N/A</v>
      </c>
      <c r="CN236" s="70" t="e">
        <f aca="false">$CM$7*$J$3*$J$5*$AC236</f>
        <v>#N/A</v>
      </c>
      <c r="CO236" s="70" t="e">
        <f aca="false">$CO$7*$J$2*$J$5*$AB236</f>
        <v>#N/A</v>
      </c>
      <c r="CP236" s="70" t="e">
        <f aca="false">$CO$7*$J$3*$J$5*$AC236</f>
        <v>#N/A</v>
      </c>
      <c r="CQ236" s="70" t="e">
        <f aca="false">$CQ$7*$J$2*$J$5*$AB236</f>
        <v>#N/A</v>
      </c>
      <c r="CR236" s="70" t="e">
        <f aca="false">$CQ$7*$J$3*$J$5*$AC236</f>
        <v>#N/A</v>
      </c>
      <c r="CS236" s="70" t="e">
        <f aca="false">$CS$7*$J$2*$J$5*$AB236</f>
        <v>#N/A</v>
      </c>
      <c r="CT236" s="70" t="e">
        <f aca="false">$CS$7*$J$3*$J$5*$AC236</f>
        <v>#N/A</v>
      </c>
      <c r="CU236" s="70" t="e">
        <f aca="false">$CU$7*$J$2*$J$5*$AB236</f>
        <v>#N/A</v>
      </c>
      <c r="CV236" s="70" t="e">
        <f aca="false">$CU$7*$J$3*$J$5*$AC236</f>
        <v>#N/A</v>
      </c>
      <c r="CW236" s="70" t="e">
        <f aca="false">$CW$7*$J$2*$J$5*$AB236</f>
        <v>#N/A</v>
      </c>
      <c r="CX236" s="70" t="e">
        <f aca="false">$CW$7*$J$3*$J$5*$AC236</f>
        <v>#N/A</v>
      </c>
      <c r="CY236" s="70" t="e">
        <f aca="false">$CY$7*$J$2*$J$5*$AB236</f>
        <v>#N/A</v>
      </c>
      <c r="CZ236" s="70" t="e">
        <f aca="false">$CY$7*$J$3*$J$5*$AC236</f>
        <v>#N/A</v>
      </c>
      <c r="DA236" s="70" t="e">
        <f aca="false">$DA$7*$J$2*$J$5*$AB236</f>
        <v>#N/A</v>
      </c>
      <c r="DB236" s="70" t="e">
        <f aca="false">$DA$7*$J$3*$J$5*$AC236</f>
        <v>#N/A</v>
      </c>
      <c r="DC236" s="70"/>
      <c r="DD236" s="70"/>
      <c r="DE236" s="70" t="e">
        <f aca="false">$DF$7*$J$2*$J$5*$AB236</f>
        <v>#N/A</v>
      </c>
      <c r="DF236" s="70" t="e">
        <f aca="false">$DF$7*$J$3*$J$5*$AC236</f>
        <v>#N/A</v>
      </c>
      <c r="DG236" s="70" t="e">
        <f aca="false">$DG$7*$J$2*$J$5*$AB236</f>
        <v>#N/A</v>
      </c>
      <c r="DH236" s="70" t="e">
        <f aca="false">$DG$7*$J$3*$J$5*$AC236</f>
        <v>#N/A</v>
      </c>
      <c r="DI236" s="70" t="e">
        <f aca="false">$DI$7*$J$2*$J$5*$AB236</f>
        <v>#N/A</v>
      </c>
      <c r="DJ236" s="70" t="e">
        <f aca="false">$DI$7*$J$3*$J$5*$AC236</f>
        <v>#N/A</v>
      </c>
      <c r="DK236" s="70" t="e">
        <f aca="false">$DK$7*$J$2*$J$5*$AB236</f>
        <v>#N/A</v>
      </c>
      <c r="DL236" s="70" t="e">
        <f aca="false">$DK$7*$J$3*$J$5*$AC236</f>
        <v>#N/A</v>
      </c>
      <c r="DM236" s="70" t="e">
        <f aca="false">$DM$7*$J$2*$J$5*$AB236</f>
        <v>#N/A</v>
      </c>
      <c r="DN236" s="70" t="e">
        <f aca="false">$DM$7*$J$3*$J$5*$AC236</f>
        <v>#N/A</v>
      </c>
      <c r="DO236" s="70" t="e">
        <f aca="false">$DO$7*$J$2*$J$5*$AB236</f>
        <v>#N/A</v>
      </c>
      <c r="DP236" s="70" t="e">
        <f aca="false">$DO$7*$J$3*$J$5*$AC236</f>
        <v>#N/A</v>
      </c>
      <c r="DQ236" s="70" t="e">
        <f aca="false">$DQ$7*$J$2*$J$5*$AB236</f>
        <v>#N/A</v>
      </c>
      <c r="DR236" s="70" t="e">
        <f aca="false">$DQ$7*$J$3*$J$5*$AC236</f>
        <v>#N/A</v>
      </c>
      <c r="DS236" s="131" t="e">
        <f aca="false">SUM(CI236:CR236,CW236:CX236,DG236:DH236)</f>
        <v>#N/A</v>
      </c>
      <c r="DT236" s="25" t="e">
        <f aca="false">SUM(CI236:CZ236,DC236:DL236)</f>
        <v>#N/A</v>
      </c>
      <c r="DU236" s="131" t="e">
        <f aca="false">SUM(CI236:DR236)</f>
        <v>#N/A</v>
      </c>
      <c r="DZ236" s="70" t="e">
        <f aca="false">$DZ$7*$J$2*$J$5*$AB236</f>
        <v>#N/A</v>
      </c>
      <c r="EA236" s="70" t="e">
        <f aca="false">$DZ$7*$J$3*$J$5*$AC236</f>
        <v>#N/A</v>
      </c>
      <c r="EB236" s="70" t="e">
        <f aca="false">$EB$7*$J$2*$J$5*$AB236</f>
        <v>#N/A</v>
      </c>
      <c r="EC236" s="70" t="e">
        <f aca="false">$EB$7*$J$3*$J$5*$AC236</f>
        <v>#N/A</v>
      </c>
      <c r="ED236" s="70" t="e">
        <f aca="false">$ED$7*$J$2*$J$5*$AB236</f>
        <v>#N/A</v>
      </c>
      <c r="EE236" s="70" t="e">
        <f aca="false">$ED$7*$J$3*$J$5*$AC236</f>
        <v>#N/A</v>
      </c>
      <c r="EF236" s="70" t="e">
        <f aca="false">$EF$7*$J$2*$J$5*$AB236</f>
        <v>#N/A</v>
      </c>
      <c r="EG236" s="70" t="e">
        <f aca="false">$EF$7*$J$3*$J$5*$AC236</f>
        <v>#N/A</v>
      </c>
      <c r="EH236" s="70" t="e">
        <f aca="false">$EH$7*$J$2*$J$5*$AB236</f>
        <v>#N/A</v>
      </c>
      <c r="EI236" s="70" t="e">
        <f aca="false">$EH$7*$J$3*$J$5*$AC236</f>
        <v>#N/A</v>
      </c>
      <c r="EJ236" s="70" t="e">
        <f aca="false">$EJ$7*$J$2*$J$5*$AB236</f>
        <v>#N/A</v>
      </c>
      <c r="EK236" s="70" t="e">
        <f aca="false">$EJ$7*$J$3*$J$5*$AC236</f>
        <v>#N/A</v>
      </c>
      <c r="EL236" s="70" t="e">
        <f aca="false">$EL$7*$J$2*$J$5*$AB236</f>
        <v>#N/A</v>
      </c>
      <c r="EM236" s="70" t="e">
        <f aca="false">$EL$7*$J$3*$J$5*$AC236</f>
        <v>#N/A</v>
      </c>
      <c r="EN236" s="131" t="e">
        <f aca="false">SUM(EB236:EC236)</f>
        <v>#N/A</v>
      </c>
      <c r="EO236" s="25" t="e">
        <f aca="false">SUM(EB236:EE236,EJ236:EM236)</f>
        <v>#N/A</v>
      </c>
      <c r="EP236" s="25" t="e">
        <f aca="false">SUM(DZ236:EM236)</f>
        <v>#N/A</v>
      </c>
    </row>
    <row r="237" customFormat="false" ht="11.25" hidden="false" customHeight="false" outlineLevel="0" collapsed="false">
      <c r="A237" s="51" t="e">
        <f aca="false">VLOOKUP($D237,Curves!$A$2:$I$1700,9)</f>
        <v>#N/A</v>
      </c>
      <c r="B237" s="83" t="e">
        <f aca="false">(1+($A237/2))^(-2*($D237-$A$1)/365.25)</f>
        <v>#N/A</v>
      </c>
      <c r="C237" s="83" t="n">
        <f aca="false">D238-D237</f>
        <v>29</v>
      </c>
      <c r="D237" s="374" t="n">
        <v>43862</v>
      </c>
      <c r="E237" s="375" t="e">
        <f aca="false">VLOOKUP($D237,Curves!$A$2:$H$1700,2)*$B237</f>
        <v>#N/A</v>
      </c>
      <c r="F237" s="51" t="e">
        <f aca="false">VLOOKUP($D237,Curves!$A$2:$H$1700,3)*$B237</f>
        <v>#N/A</v>
      </c>
      <c r="G237" s="51" t="e">
        <f aca="false">VLOOKUP($D237,Curves!$A$2:$H$1700,7)*$B237</f>
        <v>#N/A</v>
      </c>
      <c r="H237" s="51" t="e">
        <f aca="false">VLOOKUP($D237,Curves!$A$2:$H$1700,5)*$B237</f>
        <v>#N/A</v>
      </c>
      <c r="I237" s="51" t="e">
        <f aca="false">VLOOKUP($D237,Curves!$A$2:$H$1700,4)*$B237</f>
        <v>#N/A</v>
      </c>
      <c r="J237" s="376" t="e">
        <f aca="false">VLOOKUP($D237,Curves!$A$2:$H$1700,8)*$B237</f>
        <v>#N/A</v>
      </c>
      <c r="K237" s="51" t="e">
        <f aca="false">($E237+$I237)*$J$5+$J$4</f>
        <v>#N/A</v>
      </c>
      <c r="L237" s="377" t="e">
        <f aca="false">VLOOKUP($D237,Curves!$N$2:$T$2600,2)*$B237</f>
        <v>#N/A</v>
      </c>
      <c r="M237" s="241" t="e">
        <f aca="false">VLOOKUP($D237,Curves!$N$2:$T$2600,3)*$B237</f>
        <v>#N/A</v>
      </c>
      <c r="N237" s="378" t="e">
        <f aca="false">IF($K237&lt;$L237,1,0)</f>
        <v>#N/A</v>
      </c>
      <c r="O237" s="379" t="e">
        <f aca="false">IF($K237&lt;$M237,1,0)</f>
        <v>#N/A</v>
      </c>
      <c r="P237" s="375" t="e">
        <f aca="false">($E237+J237)*$J$5+$J$4</f>
        <v>#N/A</v>
      </c>
      <c r="Q237" s="377" t="e">
        <f aca="false">VLOOKUP($D237,Curves!$N$2:$T$2600,4)*$B237</f>
        <v>#N/A</v>
      </c>
      <c r="R237" s="241" t="e">
        <f aca="false">VLOOKUP($D237,Curves!$N$2:$T$2600,5)*$B237</f>
        <v>#N/A</v>
      </c>
      <c r="S237" s="378" t="e">
        <f aca="false">IF($P237&lt;$Q237,1,0)</f>
        <v>#N/A</v>
      </c>
      <c r="T237" s="379" t="e">
        <f aca="false">IF($P237&lt;$R237,1,0)</f>
        <v>#N/A</v>
      </c>
      <c r="U237" s="380" t="e">
        <f aca="false">($E237+G237)*$J$5+$J$4</f>
        <v>#N/A</v>
      </c>
      <c r="V237" s="380" t="e">
        <f aca="false">($E237+H237)*$J$5+$J$4</f>
        <v>#N/A</v>
      </c>
      <c r="W237" s="380" t="e">
        <f aca="false">($E237+I237)*$J$5+$J$4</f>
        <v>#N/A</v>
      </c>
      <c r="X237" s="269" t="e">
        <f aca="false">VLOOKUP($D237,[5]CurveFetch!$D$8:$S$13000,16,0)*$B237</f>
        <v>#N/A</v>
      </c>
      <c r="Y237" s="241" t="e">
        <f aca="false">VLOOKUP($D237,Curves!$N$2:$T$2600,7)*$B237</f>
        <v>#N/A</v>
      </c>
      <c r="Z237" s="381" t="e">
        <f aca="false">IF($U237&lt;$X237,1,0)</f>
        <v>#N/A</v>
      </c>
      <c r="AA237" s="378" t="e">
        <f aca="false">IF($U237&lt;$Y237,1,0)</f>
        <v>#N/A</v>
      </c>
      <c r="AB237" s="378" t="e">
        <f aca="false">IF($V237&lt;$X237,1,0)</f>
        <v>#N/A</v>
      </c>
      <c r="AC237" s="378" t="e">
        <f aca="false">IF($V237&lt;$X237,1,0)</f>
        <v>#N/A</v>
      </c>
      <c r="AD237" s="378" t="e">
        <f aca="false">IF($W237&lt;$X237,1,0)</f>
        <v>#N/A</v>
      </c>
      <c r="AE237" s="379" t="e">
        <f aca="false">IF($W237&lt;$Y237,1,0)</f>
        <v>#N/A</v>
      </c>
      <c r="AF237" s="70" t="e">
        <f aca="false">$AF$7*$J$2*$J$5*$N237</f>
        <v>#N/A</v>
      </c>
      <c r="AG237" s="70" t="e">
        <f aca="false">$AF$7*$J$2*$J$5*$O237</f>
        <v>#N/A</v>
      </c>
      <c r="AH237" s="70" t="e">
        <f aca="false">$AH$7*$J$2*$J$5*$N237</f>
        <v>#N/A</v>
      </c>
      <c r="AI237" s="70" t="e">
        <f aca="false">$AH$7*$J$2*$J$5*$O237</f>
        <v>#N/A</v>
      </c>
      <c r="AJ237" s="70" t="e">
        <f aca="false">$AJ$7*$J$2*$J$5*$N237</f>
        <v>#N/A</v>
      </c>
      <c r="AK237" s="70" t="e">
        <f aca="false">$AJ$7*$J$2*$J$5*$O237</f>
        <v>#N/A</v>
      </c>
      <c r="AL237" s="70" t="e">
        <f aca="false">$AL$7*$J$2*$J$5*$N237</f>
        <v>#N/A</v>
      </c>
      <c r="AM237" s="70" t="e">
        <f aca="false">$AL$7*$J$3*$J$5*$O237</f>
        <v>#N/A</v>
      </c>
      <c r="AN237" s="70" t="e">
        <f aca="false">$AN$7*$J$2*$J$5*$N237</f>
        <v>#N/A</v>
      </c>
      <c r="AO237" s="70" t="e">
        <f aca="false">$AN$7*$J$3*$J$5*$O237</f>
        <v>#N/A</v>
      </c>
      <c r="AP237" s="70" t="e">
        <f aca="false">$AP$7*$J$2*$J$5*$N237</f>
        <v>#N/A</v>
      </c>
      <c r="AQ237" s="70" t="e">
        <f aca="false">$AN$7*$J$3*$J$5*$O237</f>
        <v>#N/A</v>
      </c>
      <c r="AR237" s="70" t="e">
        <f aca="false">$AR$7*$J$2*$J$5*$N237</f>
        <v>#N/A</v>
      </c>
      <c r="AS237" s="70" t="e">
        <f aca="false">$AR$7*$J$3*$J$5*$O237</f>
        <v>#N/A</v>
      </c>
      <c r="AT237" s="70" t="e">
        <f aca="false">$AT$7*$J$2*$J$5*$N237</f>
        <v>#N/A</v>
      </c>
      <c r="AU237" s="70" t="e">
        <f aca="false">$AT$7*$J$3*$J$5*$O237</f>
        <v>#N/A</v>
      </c>
      <c r="AV237" s="131" t="e">
        <f aca="false">SUM(AF237:AG237,AL237:AM237,AP237:AQ237)</f>
        <v>#N/A</v>
      </c>
      <c r="AW237" s="158" t="e">
        <f aca="false">SUM(AF237:AM237,AP237:AU237)</f>
        <v>#N/A</v>
      </c>
      <c r="AX237" s="131" t="e">
        <f aca="false">SUM(AF237:AU237)</f>
        <v>#N/A</v>
      </c>
      <c r="AY237" s="70" t="e">
        <f aca="false">$AY$7*$J$2*$J$5*$S237</f>
        <v>#N/A</v>
      </c>
      <c r="AZ237" s="70" t="e">
        <f aca="false">$AY$7*$J$3*$J$5*$T237</f>
        <v>#N/A</v>
      </c>
      <c r="BA237" s="70" t="e">
        <f aca="false">$BA$7*$J$2*$J$5*$S237</f>
        <v>#N/A</v>
      </c>
      <c r="BB237" s="70" t="e">
        <f aca="false">$BA$7*$J$3*$J$5*$T237</f>
        <v>#N/A</v>
      </c>
      <c r="BC237" s="70" t="e">
        <f aca="false">$BC$7*$J$2*$J$5*$S237</f>
        <v>#N/A</v>
      </c>
      <c r="BD237" s="70" t="e">
        <f aca="false">$BC$7*$J$3*$J$5*$T237</f>
        <v>#N/A</v>
      </c>
      <c r="BE237" s="70" t="e">
        <f aca="false">$BE$7*$J$2*$J$5*$S237</f>
        <v>#N/A</v>
      </c>
      <c r="BF237" s="70" t="e">
        <f aca="false">$BE$7*$J$3*$J$5*$T237</f>
        <v>#N/A</v>
      </c>
      <c r="BG237" s="70" t="e">
        <f aca="false">$BG$7*$J$2*$J$5*$S237</f>
        <v>#N/A</v>
      </c>
      <c r="BH237" s="70" t="e">
        <f aca="false">$BG$7*$J$3*$J$5*$T237</f>
        <v>#N/A</v>
      </c>
      <c r="BI237" s="70" t="e">
        <f aca="false">$BI$7*$J$2*$J$5*$S237</f>
        <v>#N/A</v>
      </c>
      <c r="BJ237" s="70" t="e">
        <f aca="false">$BI$7*$J$3*$J$5*$T237</f>
        <v>#N/A</v>
      </c>
      <c r="BK237" s="70" t="e">
        <f aca="false">$BK$7*$J$2*$J$5*$S237</f>
        <v>#N/A</v>
      </c>
      <c r="BL237" s="70" t="e">
        <f aca="false">$BK$7*$J$3*$J$5*$T237</f>
        <v>#N/A</v>
      </c>
      <c r="BM237" s="70" t="e">
        <f aca="false">$BM$7*$J$2*$J$5*$S237</f>
        <v>#N/A</v>
      </c>
      <c r="BN237" s="70" t="e">
        <f aca="false">$BM$7*$J$3*$J$5*$T237</f>
        <v>#N/A</v>
      </c>
      <c r="BO237" s="70" t="e">
        <f aca="false">$BO$7*$J$2*$J$5*$S237</f>
        <v>#N/A</v>
      </c>
      <c r="BP237" s="70" t="e">
        <f aca="false">$BO$7*$J$3*$J$5*$T237</f>
        <v>#N/A</v>
      </c>
      <c r="BQ237" s="70" t="e">
        <f aca="false">$BQ$7*$J$2*$J$5*$S237</f>
        <v>#N/A</v>
      </c>
      <c r="BR237" s="70" t="e">
        <f aca="false">$BQ$7*$J$3*$J$5*$T237</f>
        <v>#N/A</v>
      </c>
      <c r="BS237" s="70" t="e">
        <f aca="false">$BS$7*$J$2*$J$5*$S237</f>
        <v>#N/A</v>
      </c>
      <c r="BT237" s="70" t="e">
        <f aca="false">$BS$7*$J$3*$J$5*$T237</f>
        <v>#N/A</v>
      </c>
      <c r="BU237" s="70" t="e">
        <f aca="false">$BU$7*$J$2*$J$5*$S237</f>
        <v>#N/A</v>
      </c>
      <c r="BV237" s="70" t="e">
        <f aca="false">$BU$7*$J$3*$J$5*$T237</f>
        <v>#N/A</v>
      </c>
      <c r="BW237" s="382" t="e">
        <f aca="false">SUM(AY237:BF237,BI237:BL237)</f>
        <v>#N/A</v>
      </c>
      <c r="BX237" s="383" t="e">
        <f aca="false">SUM(AY237:BF237,BI237:BL237,BS237:BV237)</f>
        <v>#N/A</v>
      </c>
      <c r="BY237" s="25" t="e">
        <f aca="false">SUM(AY237:BV237)</f>
        <v>#N/A</v>
      </c>
      <c r="BZ237" s="70" t="e">
        <f aca="false">$BZ$7*$J$2*$J$5*$N237</f>
        <v>#N/A</v>
      </c>
      <c r="CA237" s="70" t="e">
        <f aca="false">$BZ$7*$J$3*$J$5*$O237</f>
        <v>#N/A</v>
      </c>
      <c r="CB237" s="70" t="e">
        <f aca="false">$CB$7*$J$2*$J$5*$N237</f>
        <v>#N/A</v>
      </c>
      <c r="CC237" s="70" t="e">
        <f aca="false">$CB$7*$J$3*$J$5*$O237</f>
        <v>#N/A</v>
      </c>
      <c r="CD237" s="70" t="e">
        <f aca="false">$CD$7*$J$2*$J$5*$N237</f>
        <v>#N/A</v>
      </c>
      <c r="CE237" s="70" t="e">
        <f aca="false">$CD$7*$J$3*$J$5*$O237</f>
        <v>#N/A</v>
      </c>
      <c r="CF237" s="131" t="e">
        <f aca="false">SUM(BZ237:CA237)</f>
        <v>#N/A</v>
      </c>
      <c r="CG237" s="383" t="e">
        <f aca="false">SUM(BZ237:CC237)</f>
        <v>#N/A</v>
      </c>
      <c r="CH237" s="131" t="e">
        <f aca="false">SUM(BZ237:CE237)</f>
        <v>#N/A</v>
      </c>
      <c r="CI237" s="70" t="e">
        <f aca="false">$CI$7*$J$2*$J$5*$AB237</f>
        <v>#N/A</v>
      </c>
      <c r="CJ237" s="70" t="e">
        <f aca="false">$CI$7*$J$3*$J$5*$AC237</f>
        <v>#N/A</v>
      </c>
      <c r="CK237" s="70" t="e">
        <f aca="false">$CK$7*$J$2*$J$5*$AB237</f>
        <v>#N/A</v>
      </c>
      <c r="CL237" s="70" t="e">
        <f aca="false">$CK$7*$J$3*$J$5*$AC237</f>
        <v>#N/A</v>
      </c>
      <c r="CM237" s="70" t="e">
        <f aca="false">$CM$7*$J$2*$J$5*$AB237</f>
        <v>#N/A</v>
      </c>
      <c r="CN237" s="70" t="e">
        <f aca="false">$CM$7*$J$3*$J$5*$AC237</f>
        <v>#N/A</v>
      </c>
      <c r="CO237" s="70" t="e">
        <f aca="false">$CO$7*$J$2*$J$5*$AB237</f>
        <v>#N/A</v>
      </c>
      <c r="CP237" s="70" t="e">
        <f aca="false">$CO$7*$J$3*$J$5*$AC237</f>
        <v>#N/A</v>
      </c>
      <c r="CQ237" s="70" t="e">
        <f aca="false">$CQ$7*$J$2*$J$5*$AB237</f>
        <v>#N/A</v>
      </c>
      <c r="CR237" s="70" t="e">
        <f aca="false">$CQ$7*$J$3*$J$5*$AC237</f>
        <v>#N/A</v>
      </c>
      <c r="CS237" s="70" t="e">
        <f aca="false">$CS$7*$J$2*$J$5*$AB237</f>
        <v>#N/A</v>
      </c>
      <c r="CT237" s="70" t="e">
        <f aca="false">$CS$7*$J$3*$J$5*$AC237</f>
        <v>#N/A</v>
      </c>
      <c r="CU237" s="70" t="e">
        <f aca="false">$CU$7*$J$2*$J$5*$AB237</f>
        <v>#N/A</v>
      </c>
      <c r="CV237" s="70" t="e">
        <f aca="false">$CU$7*$J$3*$J$5*$AC237</f>
        <v>#N/A</v>
      </c>
      <c r="CW237" s="70" t="e">
        <f aca="false">$CW$7*$J$2*$J$5*$AB237</f>
        <v>#N/A</v>
      </c>
      <c r="CX237" s="70" t="e">
        <f aca="false">$CW$7*$J$3*$J$5*$AC237</f>
        <v>#N/A</v>
      </c>
      <c r="CY237" s="70" t="e">
        <f aca="false">$CY$7*$J$2*$J$5*$AB237</f>
        <v>#N/A</v>
      </c>
      <c r="CZ237" s="70" t="e">
        <f aca="false">$CY$7*$J$3*$J$5*$AC237</f>
        <v>#N/A</v>
      </c>
      <c r="DA237" s="70" t="e">
        <f aca="false">$DA$7*$J$2*$J$5*$AB237</f>
        <v>#N/A</v>
      </c>
      <c r="DB237" s="70" t="e">
        <f aca="false">$DA$7*$J$3*$J$5*$AC237</f>
        <v>#N/A</v>
      </c>
      <c r="DC237" s="70"/>
      <c r="DD237" s="70"/>
      <c r="DE237" s="70" t="e">
        <f aca="false">$DF$7*$J$2*$J$5*$AB237</f>
        <v>#N/A</v>
      </c>
      <c r="DF237" s="70" t="e">
        <f aca="false">$DF$7*$J$3*$J$5*$AC237</f>
        <v>#N/A</v>
      </c>
      <c r="DG237" s="70" t="e">
        <f aca="false">$DG$7*$J$2*$J$5*$AB237</f>
        <v>#N/A</v>
      </c>
      <c r="DH237" s="70" t="e">
        <f aca="false">$DG$7*$J$3*$J$5*$AC237</f>
        <v>#N/A</v>
      </c>
      <c r="DI237" s="70" t="e">
        <f aca="false">$DI$7*$J$2*$J$5*$AB237</f>
        <v>#N/A</v>
      </c>
      <c r="DJ237" s="70" t="e">
        <f aca="false">$DI$7*$J$3*$J$5*$AC237</f>
        <v>#N/A</v>
      </c>
      <c r="DK237" s="70" t="e">
        <f aca="false">$DK$7*$J$2*$J$5*$AB237</f>
        <v>#N/A</v>
      </c>
      <c r="DL237" s="70" t="e">
        <f aca="false">$DK$7*$J$3*$J$5*$AC237</f>
        <v>#N/A</v>
      </c>
      <c r="DM237" s="70" t="e">
        <f aca="false">$DM$7*$J$2*$J$5*$AB237</f>
        <v>#N/A</v>
      </c>
      <c r="DN237" s="70" t="e">
        <f aca="false">$DM$7*$J$3*$J$5*$AC237</f>
        <v>#N/A</v>
      </c>
      <c r="DO237" s="70" t="e">
        <f aca="false">$DO$7*$J$2*$J$5*$AB237</f>
        <v>#N/A</v>
      </c>
      <c r="DP237" s="70" t="e">
        <f aca="false">$DO$7*$J$3*$J$5*$AC237</f>
        <v>#N/A</v>
      </c>
      <c r="DQ237" s="70" t="e">
        <f aca="false">$DQ$7*$J$2*$J$5*$AB237</f>
        <v>#N/A</v>
      </c>
      <c r="DR237" s="70" t="e">
        <f aca="false">$DQ$7*$J$3*$J$5*$AC237</f>
        <v>#N/A</v>
      </c>
      <c r="DS237" s="131" t="e">
        <f aca="false">SUM(CI237:CR237,CW237:CX237,DG237:DH237)</f>
        <v>#N/A</v>
      </c>
      <c r="DT237" s="25" t="e">
        <f aca="false">SUM(CI237:CZ237,DC237:DL237)</f>
        <v>#N/A</v>
      </c>
      <c r="DU237" s="131" t="e">
        <f aca="false">SUM(CI237:DR237)</f>
        <v>#N/A</v>
      </c>
      <c r="DZ237" s="70" t="e">
        <f aca="false">$DZ$7*$J$2*$J$5*$AB237</f>
        <v>#N/A</v>
      </c>
      <c r="EA237" s="70" t="e">
        <f aca="false">$DZ$7*$J$3*$J$5*$AC237</f>
        <v>#N/A</v>
      </c>
      <c r="EB237" s="70" t="e">
        <f aca="false">$EB$7*$J$2*$J$5*$AB237</f>
        <v>#N/A</v>
      </c>
      <c r="EC237" s="70" t="e">
        <f aca="false">$EB$7*$J$3*$J$5*$AC237</f>
        <v>#N/A</v>
      </c>
      <c r="ED237" s="70" t="e">
        <f aca="false">$ED$7*$J$2*$J$5*$AB237</f>
        <v>#N/A</v>
      </c>
      <c r="EE237" s="70" t="e">
        <f aca="false">$ED$7*$J$3*$J$5*$AC237</f>
        <v>#N/A</v>
      </c>
      <c r="EF237" s="70" t="e">
        <f aca="false">$EF$7*$J$2*$J$5*$AB237</f>
        <v>#N/A</v>
      </c>
      <c r="EG237" s="70" t="e">
        <f aca="false">$EF$7*$J$3*$J$5*$AC237</f>
        <v>#N/A</v>
      </c>
      <c r="EH237" s="70" t="e">
        <f aca="false">$EH$7*$J$2*$J$5*$AB237</f>
        <v>#N/A</v>
      </c>
      <c r="EI237" s="70" t="e">
        <f aca="false">$EH$7*$J$3*$J$5*$AC237</f>
        <v>#N/A</v>
      </c>
      <c r="EJ237" s="70" t="e">
        <f aca="false">$EJ$7*$J$2*$J$5*$AB237</f>
        <v>#N/A</v>
      </c>
      <c r="EK237" s="70" t="e">
        <f aca="false">$EJ$7*$J$3*$J$5*$AC237</f>
        <v>#N/A</v>
      </c>
      <c r="EL237" s="70" t="e">
        <f aca="false">$EL$7*$J$2*$J$5*$AB237</f>
        <v>#N/A</v>
      </c>
      <c r="EM237" s="70" t="e">
        <f aca="false">$EL$7*$J$3*$J$5*$AC237</f>
        <v>#N/A</v>
      </c>
      <c r="EN237" s="131" t="e">
        <f aca="false">SUM(EB237:EC237)</f>
        <v>#N/A</v>
      </c>
      <c r="EO237" s="25" t="e">
        <f aca="false">SUM(EB237:EE237,EJ237:EM237)</f>
        <v>#N/A</v>
      </c>
      <c r="EP237" s="25" t="e">
        <f aca="false">SUM(DZ237:EM237)</f>
        <v>#N/A</v>
      </c>
    </row>
    <row r="238" customFormat="false" ht="11.25" hidden="false" customHeight="false" outlineLevel="0" collapsed="false">
      <c r="A238" s="51" t="e">
        <f aca="false">VLOOKUP($D238,Curves!$A$2:$I$1700,9)</f>
        <v>#N/A</v>
      </c>
      <c r="B238" s="83" t="e">
        <f aca="false">(1+($A238/2))^(-2*($D238-$A$1)/365.25)</f>
        <v>#N/A</v>
      </c>
      <c r="C238" s="83" t="n">
        <f aca="false">D239-D238</f>
        <v>31</v>
      </c>
      <c r="D238" s="374" t="n">
        <v>43891</v>
      </c>
      <c r="E238" s="375" t="e">
        <f aca="false">VLOOKUP($D238,Curves!$A$2:$H$1700,2)*$B238</f>
        <v>#N/A</v>
      </c>
      <c r="F238" s="51" t="e">
        <f aca="false">VLOOKUP($D238,Curves!$A$2:$H$1700,3)*$B238</f>
        <v>#N/A</v>
      </c>
      <c r="G238" s="51" t="e">
        <f aca="false">VLOOKUP($D238,Curves!$A$2:$H$1700,7)*$B238</f>
        <v>#N/A</v>
      </c>
      <c r="H238" s="51" t="e">
        <f aca="false">VLOOKUP($D238,Curves!$A$2:$H$1700,5)*$B238</f>
        <v>#N/A</v>
      </c>
      <c r="I238" s="51" t="e">
        <f aca="false">VLOOKUP($D238,Curves!$A$2:$H$1700,4)*$B238</f>
        <v>#N/A</v>
      </c>
      <c r="J238" s="376" t="e">
        <f aca="false">VLOOKUP($D238,Curves!$A$2:$H$1700,8)*$B238</f>
        <v>#N/A</v>
      </c>
      <c r="K238" s="51" t="e">
        <f aca="false">($E238+$I238)*$J$5+$J$4</f>
        <v>#N/A</v>
      </c>
      <c r="L238" s="377" t="e">
        <f aca="false">VLOOKUP($D238,Curves!$N$2:$T$2600,2)*$B238</f>
        <v>#N/A</v>
      </c>
      <c r="M238" s="241" t="e">
        <f aca="false">VLOOKUP($D238,Curves!$N$2:$T$2600,3)*$B238</f>
        <v>#N/A</v>
      </c>
      <c r="N238" s="378" t="e">
        <f aca="false">IF($K238&lt;$L238,1,0)</f>
        <v>#N/A</v>
      </c>
      <c r="O238" s="379" t="e">
        <f aca="false">IF($K238&lt;$M238,1,0)</f>
        <v>#N/A</v>
      </c>
      <c r="P238" s="375" t="e">
        <f aca="false">($E238+J238)*$J$5+$J$4</f>
        <v>#N/A</v>
      </c>
      <c r="Q238" s="377" t="e">
        <f aca="false">VLOOKUP($D238,Curves!$N$2:$T$2600,4)*$B238</f>
        <v>#N/A</v>
      </c>
      <c r="R238" s="241" t="e">
        <f aca="false">VLOOKUP($D238,Curves!$N$2:$T$2600,5)*$B238</f>
        <v>#N/A</v>
      </c>
      <c r="S238" s="378" t="e">
        <f aca="false">IF($P238&lt;$Q238,1,0)</f>
        <v>#N/A</v>
      </c>
      <c r="T238" s="379" t="e">
        <f aca="false">IF($P238&lt;$R238,1,0)</f>
        <v>#N/A</v>
      </c>
      <c r="U238" s="380" t="e">
        <f aca="false">($E238+G238)*$J$5+$J$4</f>
        <v>#N/A</v>
      </c>
      <c r="V238" s="380" t="e">
        <f aca="false">($E238+H238)*$J$5+$J$4</f>
        <v>#N/A</v>
      </c>
      <c r="W238" s="380" t="e">
        <f aca="false">($E238+I238)*$J$5+$J$4</f>
        <v>#N/A</v>
      </c>
      <c r="X238" s="269" t="e">
        <f aca="false">VLOOKUP($D238,[5]CurveFetch!$D$8:$S$13000,16,0)*$B238</f>
        <v>#N/A</v>
      </c>
      <c r="Y238" s="241" t="e">
        <f aca="false">VLOOKUP($D238,Curves!$N$2:$T$2600,7)*$B238</f>
        <v>#N/A</v>
      </c>
      <c r="Z238" s="381" t="e">
        <f aca="false">IF($U238&lt;$X238,1,0)</f>
        <v>#N/A</v>
      </c>
      <c r="AA238" s="378" t="e">
        <f aca="false">IF($U238&lt;$Y238,1,0)</f>
        <v>#N/A</v>
      </c>
      <c r="AB238" s="378" t="e">
        <f aca="false">IF($V238&lt;$X238,1,0)</f>
        <v>#N/A</v>
      </c>
      <c r="AC238" s="378" t="e">
        <f aca="false">IF($V238&lt;$X238,1,0)</f>
        <v>#N/A</v>
      </c>
      <c r="AD238" s="378" t="e">
        <f aca="false">IF($W238&lt;$X238,1,0)</f>
        <v>#N/A</v>
      </c>
      <c r="AE238" s="379" t="e">
        <f aca="false">IF($W238&lt;$Y238,1,0)</f>
        <v>#N/A</v>
      </c>
      <c r="AF238" s="70" t="e">
        <f aca="false">$AF$7*$J$2*$J$5*$N238</f>
        <v>#N/A</v>
      </c>
      <c r="AG238" s="70" t="e">
        <f aca="false">$AF$7*$J$2*$J$5*$O238</f>
        <v>#N/A</v>
      </c>
      <c r="AH238" s="70" t="e">
        <f aca="false">$AH$7*$J$2*$J$5*$N238</f>
        <v>#N/A</v>
      </c>
      <c r="AI238" s="70" t="e">
        <f aca="false">$AH$7*$J$2*$J$5*$O238</f>
        <v>#N/A</v>
      </c>
      <c r="AJ238" s="70" t="e">
        <f aca="false">$AJ$7*$J$2*$J$5*$N238</f>
        <v>#N/A</v>
      </c>
      <c r="AK238" s="70" t="e">
        <f aca="false">$AJ$7*$J$2*$J$5*$O238</f>
        <v>#N/A</v>
      </c>
      <c r="AL238" s="70" t="e">
        <f aca="false">$AL$7*$J$2*$J$5*$N238</f>
        <v>#N/A</v>
      </c>
      <c r="AM238" s="70" t="e">
        <f aca="false">$AL$7*$J$3*$J$5*$O238</f>
        <v>#N/A</v>
      </c>
      <c r="AN238" s="70" t="e">
        <f aca="false">$AN$7*$J$2*$J$5*$N238</f>
        <v>#N/A</v>
      </c>
      <c r="AO238" s="70" t="e">
        <f aca="false">$AN$7*$J$3*$J$5*$O238</f>
        <v>#N/A</v>
      </c>
      <c r="AP238" s="70" t="e">
        <f aca="false">$AP$7*$J$2*$J$5*$N238</f>
        <v>#N/A</v>
      </c>
      <c r="AQ238" s="70" t="e">
        <f aca="false">$AN$7*$J$3*$J$5*$O238</f>
        <v>#N/A</v>
      </c>
      <c r="AR238" s="70" t="e">
        <f aca="false">$AR$7*$J$2*$J$5*$N238</f>
        <v>#N/A</v>
      </c>
      <c r="AS238" s="70" t="e">
        <f aca="false">$AR$7*$J$3*$J$5*$O238</f>
        <v>#N/A</v>
      </c>
      <c r="AT238" s="70" t="e">
        <f aca="false">$AT$7*$J$2*$J$5*$N238</f>
        <v>#N/A</v>
      </c>
      <c r="AU238" s="70" t="e">
        <f aca="false">$AT$7*$J$3*$J$5*$O238</f>
        <v>#N/A</v>
      </c>
      <c r="AV238" s="131" t="e">
        <f aca="false">SUM(AF238:AG238,AL238:AM238,AP238:AQ238)</f>
        <v>#N/A</v>
      </c>
      <c r="AW238" s="158" t="e">
        <f aca="false">SUM(AF238:AM238,AP238:AU238)</f>
        <v>#N/A</v>
      </c>
      <c r="AX238" s="131" t="e">
        <f aca="false">SUM(AF238:AU238)</f>
        <v>#N/A</v>
      </c>
      <c r="AY238" s="70" t="e">
        <f aca="false">$AY$7*$J$2*$J$5*$S238</f>
        <v>#N/A</v>
      </c>
      <c r="AZ238" s="70" t="e">
        <f aca="false">$AY$7*$J$3*$J$5*$T238</f>
        <v>#N/A</v>
      </c>
      <c r="BA238" s="70" t="e">
        <f aca="false">$BA$7*$J$2*$J$5*$S238</f>
        <v>#N/A</v>
      </c>
      <c r="BB238" s="70" t="e">
        <f aca="false">$BA$7*$J$3*$J$5*$T238</f>
        <v>#N/A</v>
      </c>
      <c r="BC238" s="70" t="e">
        <f aca="false">$BC$7*$J$2*$J$5*$S238</f>
        <v>#N/A</v>
      </c>
      <c r="BD238" s="70" t="e">
        <f aca="false">$BC$7*$J$3*$J$5*$T238</f>
        <v>#N/A</v>
      </c>
      <c r="BE238" s="70" t="e">
        <f aca="false">$BE$7*$J$2*$J$5*$S238</f>
        <v>#N/A</v>
      </c>
      <c r="BF238" s="70" t="e">
        <f aca="false">$BE$7*$J$3*$J$5*$T238</f>
        <v>#N/A</v>
      </c>
      <c r="BG238" s="70" t="e">
        <f aca="false">$BG$7*$J$2*$J$5*$S238</f>
        <v>#N/A</v>
      </c>
      <c r="BH238" s="70" t="e">
        <f aca="false">$BG$7*$J$3*$J$5*$T238</f>
        <v>#N/A</v>
      </c>
      <c r="BI238" s="70" t="e">
        <f aca="false">$BI$7*$J$2*$J$5*$S238</f>
        <v>#N/A</v>
      </c>
      <c r="BJ238" s="70" t="e">
        <f aca="false">$BI$7*$J$3*$J$5*$T238</f>
        <v>#N/A</v>
      </c>
      <c r="BK238" s="70" t="e">
        <f aca="false">$BK$7*$J$2*$J$5*$S238</f>
        <v>#N/A</v>
      </c>
      <c r="BL238" s="70" t="e">
        <f aca="false">$BK$7*$J$3*$J$5*$T238</f>
        <v>#N/A</v>
      </c>
      <c r="BM238" s="70" t="e">
        <f aca="false">$BM$7*$J$2*$J$5*$S238</f>
        <v>#N/A</v>
      </c>
      <c r="BN238" s="70" t="e">
        <f aca="false">$BM$7*$J$3*$J$5*$T238</f>
        <v>#N/A</v>
      </c>
      <c r="BO238" s="70" t="e">
        <f aca="false">$BO$7*$J$2*$J$5*$S238</f>
        <v>#N/A</v>
      </c>
      <c r="BP238" s="70" t="e">
        <f aca="false">$BO$7*$J$3*$J$5*$T238</f>
        <v>#N/A</v>
      </c>
      <c r="BQ238" s="70" t="e">
        <f aca="false">$BQ$7*$J$2*$J$5*$S238</f>
        <v>#N/A</v>
      </c>
      <c r="BR238" s="70" t="e">
        <f aca="false">$BQ$7*$J$3*$J$5*$T238</f>
        <v>#N/A</v>
      </c>
      <c r="BS238" s="70" t="e">
        <f aca="false">$BS$7*$J$2*$J$5*$S238</f>
        <v>#N/A</v>
      </c>
      <c r="BT238" s="70" t="e">
        <f aca="false">$BS$7*$J$3*$J$5*$T238</f>
        <v>#N/A</v>
      </c>
      <c r="BU238" s="70" t="e">
        <f aca="false">$BU$7*$J$2*$J$5*$S238</f>
        <v>#N/A</v>
      </c>
      <c r="BV238" s="70" t="e">
        <f aca="false">$BU$7*$J$3*$J$5*$T238</f>
        <v>#N/A</v>
      </c>
      <c r="BW238" s="382" t="e">
        <f aca="false">SUM(AY238:BF238,BI238:BL238)</f>
        <v>#N/A</v>
      </c>
      <c r="BX238" s="383" t="e">
        <f aca="false">SUM(AY238:BF238,BI238:BL238,BS238:BV238)</f>
        <v>#N/A</v>
      </c>
      <c r="BY238" s="25" t="e">
        <f aca="false">SUM(AY238:BV238)</f>
        <v>#N/A</v>
      </c>
      <c r="BZ238" s="70" t="e">
        <f aca="false">$BZ$7*$J$2*$J$5*$N238</f>
        <v>#N/A</v>
      </c>
      <c r="CA238" s="70" t="e">
        <f aca="false">$BZ$7*$J$3*$J$5*$O238</f>
        <v>#N/A</v>
      </c>
      <c r="CB238" s="70" t="e">
        <f aca="false">$CB$7*$J$2*$J$5*$N238</f>
        <v>#N/A</v>
      </c>
      <c r="CC238" s="70" t="e">
        <f aca="false">$CB$7*$J$3*$J$5*$O238</f>
        <v>#N/A</v>
      </c>
      <c r="CD238" s="70" t="e">
        <f aca="false">$CD$7*$J$2*$J$5*$N238</f>
        <v>#N/A</v>
      </c>
      <c r="CE238" s="70" t="e">
        <f aca="false">$CD$7*$J$3*$J$5*$O238</f>
        <v>#N/A</v>
      </c>
      <c r="CF238" s="131" t="e">
        <f aca="false">SUM(BZ238:CA238)</f>
        <v>#N/A</v>
      </c>
      <c r="CG238" s="383" t="e">
        <f aca="false">SUM(BZ238:CC238)</f>
        <v>#N/A</v>
      </c>
      <c r="CH238" s="131" t="e">
        <f aca="false">SUM(BZ238:CE238)</f>
        <v>#N/A</v>
      </c>
      <c r="CI238" s="70" t="e">
        <f aca="false">$CI$7*$J$2*$J$5*$AB238</f>
        <v>#N/A</v>
      </c>
      <c r="CJ238" s="70" t="e">
        <f aca="false">$CI$7*$J$3*$J$5*$AC238</f>
        <v>#N/A</v>
      </c>
      <c r="CK238" s="70" t="e">
        <f aca="false">$CK$7*$J$2*$J$5*$AB238</f>
        <v>#N/A</v>
      </c>
      <c r="CL238" s="70" t="e">
        <f aca="false">$CK$7*$J$3*$J$5*$AC238</f>
        <v>#N/A</v>
      </c>
      <c r="CM238" s="70" t="e">
        <f aca="false">$CM$7*$J$2*$J$5*$AB238</f>
        <v>#N/A</v>
      </c>
      <c r="CN238" s="70" t="e">
        <f aca="false">$CM$7*$J$3*$J$5*$AC238</f>
        <v>#N/A</v>
      </c>
      <c r="CO238" s="70" t="e">
        <f aca="false">$CO$7*$J$2*$J$5*$AB238</f>
        <v>#N/A</v>
      </c>
      <c r="CP238" s="70" t="e">
        <f aca="false">$CO$7*$J$3*$J$5*$AC238</f>
        <v>#N/A</v>
      </c>
      <c r="CQ238" s="70" t="e">
        <f aca="false">$CQ$7*$J$2*$J$5*$AB238</f>
        <v>#N/A</v>
      </c>
      <c r="CR238" s="70" t="e">
        <f aca="false">$CQ$7*$J$3*$J$5*$AC238</f>
        <v>#N/A</v>
      </c>
      <c r="CS238" s="70" t="e">
        <f aca="false">$CS$7*$J$2*$J$5*$AB238</f>
        <v>#N/A</v>
      </c>
      <c r="CT238" s="70" t="e">
        <f aca="false">$CS$7*$J$3*$J$5*$AC238</f>
        <v>#N/A</v>
      </c>
      <c r="CU238" s="70" t="e">
        <f aca="false">$CU$7*$J$2*$J$5*$AB238</f>
        <v>#N/A</v>
      </c>
      <c r="CV238" s="70" t="e">
        <f aca="false">$CU$7*$J$3*$J$5*$AC238</f>
        <v>#N/A</v>
      </c>
      <c r="CW238" s="70" t="e">
        <f aca="false">$CW$7*$J$2*$J$5*$AB238</f>
        <v>#N/A</v>
      </c>
      <c r="CX238" s="70" t="e">
        <f aca="false">$CW$7*$J$3*$J$5*$AC238</f>
        <v>#N/A</v>
      </c>
      <c r="CY238" s="70" t="e">
        <f aca="false">$CY$7*$J$2*$J$5*$AB238</f>
        <v>#N/A</v>
      </c>
      <c r="CZ238" s="70" t="e">
        <f aca="false">$CY$7*$J$3*$J$5*$AC238</f>
        <v>#N/A</v>
      </c>
      <c r="DA238" s="70" t="e">
        <f aca="false">$DA$7*$J$2*$J$5*$AB238</f>
        <v>#N/A</v>
      </c>
      <c r="DB238" s="70" t="e">
        <f aca="false">$DA$7*$J$3*$J$5*$AC238</f>
        <v>#N/A</v>
      </c>
      <c r="DC238" s="70"/>
      <c r="DD238" s="70"/>
      <c r="DE238" s="70" t="e">
        <f aca="false">$DF$7*$J$2*$J$5*$AB238</f>
        <v>#N/A</v>
      </c>
      <c r="DF238" s="70" t="e">
        <f aca="false">$DF$7*$J$3*$J$5*$AC238</f>
        <v>#N/A</v>
      </c>
      <c r="DG238" s="70" t="e">
        <f aca="false">$DG$7*$J$2*$J$5*$AB238</f>
        <v>#N/A</v>
      </c>
      <c r="DH238" s="70" t="e">
        <f aca="false">$DG$7*$J$3*$J$5*$AC238</f>
        <v>#N/A</v>
      </c>
      <c r="DI238" s="70" t="e">
        <f aca="false">$DI$7*$J$2*$J$5*$AB238</f>
        <v>#N/A</v>
      </c>
      <c r="DJ238" s="70" t="e">
        <f aca="false">$DI$7*$J$3*$J$5*$AC238</f>
        <v>#N/A</v>
      </c>
      <c r="DK238" s="70" t="e">
        <f aca="false">$DK$7*$J$2*$J$5*$AB238</f>
        <v>#N/A</v>
      </c>
      <c r="DL238" s="70" t="e">
        <f aca="false">$DK$7*$J$3*$J$5*$AC238</f>
        <v>#N/A</v>
      </c>
      <c r="DM238" s="70" t="e">
        <f aca="false">$DM$7*$J$2*$J$5*$AB238</f>
        <v>#N/A</v>
      </c>
      <c r="DN238" s="70" t="e">
        <f aca="false">$DM$7*$J$3*$J$5*$AC238</f>
        <v>#N/A</v>
      </c>
      <c r="DO238" s="70" t="e">
        <f aca="false">$DO$7*$J$2*$J$5*$AB238</f>
        <v>#N/A</v>
      </c>
      <c r="DP238" s="70" t="e">
        <f aca="false">$DO$7*$J$3*$J$5*$AC238</f>
        <v>#N/A</v>
      </c>
      <c r="DQ238" s="70" t="e">
        <f aca="false">$DQ$7*$J$2*$J$5*$AB238</f>
        <v>#N/A</v>
      </c>
      <c r="DR238" s="70" t="e">
        <f aca="false">$DQ$7*$J$3*$J$5*$AC238</f>
        <v>#N/A</v>
      </c>
      <c r="DS238" s="131" t="e">
        <f aca="false">SUM(CI238:CR238,CW238:CX238,DG238:DH238)</f>
        <v>#N/A</v>
      </c>
      <c r="DT238" s="25" t="e">
        <f aca="false">SUM(CI238:CZ238,DC238:DL238)</f>
        <v>#N/A</v>
      </c>
      <c r="DU238" s="131" t="e">
        <f aca="false">SUM(CI238:DR238)</f>
        <v>#N/A</v>
      </c>
      <c r="DZ238" s="70" t="e">
        <f aca="false">$DZ$7*$J$2*$J$5*$AB238</f>
        <v>#N/A</v>
      </c>
      <c r="EA238" s="70" t="e">
        <f aca="false">$DZ$7*$J$3*$J$5*$AC238</f>
        <v>#N/A</v>
      </c>
      <c r="EB238" s="70" t="e">
        <f aca="false">$EB$7*$J$2*$J$5*$AB238</f>
        <v>#N/A</v>
      </c>
      <c r="EC238" s="70" t="e">
        <f aca="false">$EB$7*$J$3*$J$5*$AC238</f>
        <v>#N/A</v>
      </c>
      <c r="ED238" s="70" t="e">
        <f aca="false">$ED$7*$J$2*$J$5*$AB238</f>
        <v>#N/A</v>
      </c>
      <c r="EE238" s="70" t="e">
        <f aca="false">$ED$7*$J$3*$J$5*$AC238</f>
        <v>#N/A</v>
      </c>
      <c r="EF238" s="70" t="e">
        <f aca="false">$EF$7*$J$2*$J$5*$AB238</f>
        <v>#N/A</v>
      </c>
      <c r="EG238" s="70" t="e">
        <f aca="false">$EF$7*$J$3*$J$5*$AC238</f>
        <v>#N/A</v>
      </c>
      <c r="EH238" s="70" t="e">
        <f aca="false">$EH$7*$J$2*$J$5*$AB238</f>
        <v>#N/A</v>
      </c>
      <c r="EI238" s="70" t="e">
        <f aca="false">$EH$7*$J$3*$J$5*$AC238</f>
        <v>#N/A</v>
      </c>
      <c r="EJ238" s="70" t="e">
        <f aca="false">$EJ$7*$J$2*$J$5*$AB238</f>
        <v>#N/A</v>
      </c>
      <c r="EK238" s="70" t="e">
        <f aca="false">$EJ$7*$J$3*$J$5*$AC238</f>
        <v>#N/A</v>
      </c>
      <c r="EL238" s="70" t="e">
        <f aca="false">$EL$7*$J$2*$J$5*$AB238</f>
        <v>#N/A</v>
      </c>
      <c r="EM238" s="70" t="e">
        <f aca="false">$EL$7*$J$3*$J$5*$AC238</f>
        <v>#N/A</v>
      </c>
      <c r="EN238" s="131" t="e">
        <f aca="false">SUM(EB238:EC238)</f>
        <v>#N/A</v>
      </c>
      <c r="EO238" s="25" t="e">
        <f aca="false">SUM(EB238:EE238,EJ238:EM238)</f>
        <v>#N/A</v>
      </c>
      <c r="EP238" s="25" t="e">
        <f aca="false">SUM(DZ238:EM238)</f>
        <v>#N/A</v>
      </c>
    </row>
    <row r="239" customFormat="false" ht="11.25" hidden="false" customHeight="false" outlineLevel="0" collapsed="false">
      <c r="A239" s="51" t="e">
        <f aca="false">VLOOKUP($D239,Curves!$A$2:$I$1700,9)</f>
        <v>#N/A</v>
      </c>
      <c r="B239" s="83" t="e">
        <f aca="false">(1+($A239/2))^(-2*($D239-$A$1)/365.25)</f>
        <v>#N/A</v>
      </c>
      <c r="C239" s="83" t="n">
        <f aca="false">D240-D239</f>
        <v>30</v>
      </c>
      <c r="D239" s="374" t="n">
        <v>43922</v>
      </c>
      <c r="E239" s="375" t="e">
        <f aca="false">VLOOKUP($D239,Curves!$A$2:$H$1700,2)*$B239</f>
        <v>#N/A</v>
      </c>
      <c r="F239" s="51" t="e">
        <f aca="false">VLOOKUP($D239,Curves!$A$2:$H$1700,3)*$B239</f>
        <v>#N/A</v>
      </c>
      <c r="G239" s="51" t="e">
        <f aca="false">VLOOKUP($D239,Curves!$A$2:$H$1700,7)*$B239</f>
        <v>#N/A</v>
      </c>
      <c r="H239" s="51" t="e">
        <f aca="false">VLOOKUP($D239,Curves!$A$2:$H$1700,5)*$B239</f>
        <v>#N/A</v>
      </c>
      <c r="I239" s="51" t="e">
        <f aca="false">VLOOKUP($D239,Curves!$A$2:$H$1700,4)*$B239</f>
        <v>#N/A</v>
      </c>
      <c r="J239" s="376" t="e">
        <f aca="false">VLOOKUP($D239,Curves!$A$2:$H$1700,8)*$B239</f>
        <v>#N/A</v>
      </c>
      <c r="K239" s="51" t="e">
        <f aca="false">($E239+$I239)*$J$5+$J$4</f>
        <v>#N/A</v>
      </c>
      <c r="L239" s="377" t="e">
        <f aca="false">VLOOKUP($D239,Curves!$N$2:$T$2600,2)*$B239</f>
        <v>#N/A</v>
      </c>
      <c r="M239" s="241" t="e">
        <f aca="false">VLOOKUP($D239,Curves!$N$2:$T$2600,3)*$B239</f>
        <v>#N/A</v>
      </c>
      <c r="N239" s="378" t="e">
        <f aca="false">IF($K239&lt;$L239,1,0)</f>
        <v>#N/A</v>
      </c>
      <c r="O239" s="379" t="e">
        <f aca="false">IF($K239&lt;$M239,1,0)</f>
        <v>#N/A</v>
      </c>
      <c r="P239" s="375" t="e">
        <f aca="false">($E239+J239)*$J$5+$J$4</f>
        <v>#N/A</v>
      </c>
      <c r="Q239" s="377" t="e">
        <f aca="false">VLOOKUP($D239,Curves!$N$2:$T$2600,4)*$B239</f>
        <v>#N/A</v>
      </c>
      <c r="R239" s="241" t="e">
        <f aca="false">VLOOKUP($D239,Curves!$N$2:$T$2600,5)*$B239</f>
        <v>#N/A</v>
      </c>
      <c r="S239" s="378" t="e">
        <f aca="false">IF($P239&lt;$Q239,1,0)</f>
        <v>#N/A</v>
      </c>
      <c r="T239" s="379" t="e">
        <f aca="false">IF($P239&lt;$R239,1,0)</f>
        <v>#N/A</v>
      </c>
      <c r="U239" s="380" t="e">
        <f aca="false">($E239+G239)*$J$5+$J$4</f>
        <v>#N/A</v>
      </c>
      <c r="V239" s="380" t="e">
        <f aca="false">($E239+H239)*$J$5+$J$4</f>
        <v>#N/A</v>
      </c>
      <c r="W239" s="380" t="e">
        <f aca="false">($E239+I239)*$J$5+$J$4</f>
        <v>#N/A</v>
      </c>
      <c r="X239" s="269" t="e">
        <f aca="false">VLOOKUP($D239,[5]CurveFetch!$D$8:$S$13000,16,0)*$B239</f>
        <v>#N/A</v>
      </c>
      <c r="Y239" s="241" t="e">
        <f aca="false">VLOOKUP($D239,Curves!$N$2:$T$2600,7)*$B239</f>
        <v>#N/A</v>
      </c>
      <c r="Z239" s="381" t="e">
        <f aca="false">IF($U239&lt;$X239,1,0)</f>
        <v>#N/A</v>
      </c>
      <c r="AA239" s="378" t="e">
        <f aca="false">IF($U239&lt;$Y239,1,0)</f>
        <v>#N/A</v>
      </c>
      <c r="AB239" s="378" t="e">
        <f aca="false">IF($V239&lt;$X239,1,0)</f>
        <v>#N/A</v>
      </c>
      <c r="AC239" s="378" t="e">
        <f aca="false">IF($V239&lt;$X239,1,0)</f>
        <v>#N/A</v>
      </c>
      <c r="AD239" s="378" t="e">
        <f aca="false">IF($W239&lt;$X239,1,0)</f>
        <v>#N/A</v>
      </c>
      <c r="AE239" s="379" t="e">
        <f aca="false">IF($W239&lt;$Y239,1,0)</f>
        <v>#N/A</v>
      </c>
      <c r="AF239" s="70" t="e">
        <f aca="false">$AF$7*$J$2*$J$5*$N239</f>
        <v>#N/A</v>
      </c>
      <c r="AG239" s="70" t="e">
        <f aca="false">$AF$7*$J$2*$J$5*$O239</f>
        <v>#N/A</v>
      </c>
      <c r="AH239" s="70" t="e">
        <f aca="false">$AH$7*$J$2*$J$5*$N239</f>
        <v>#N/A</v>
      </c>
      <c r="AI239" s="70" t="e">
        <f aca="false">$AH$7*$J$2*$J$5*$O239</f>
        <v>#N/A</v>
      </c>
      <c r="AJ239" s="70" t="e">
        <f aca="false">$AJ$7*$J$2*$J$5*$N239</f>
        <v>#N/A</v>
      </c>
      <c r="AK239" s="70" t="e">
        <f aca="false">$AJ$7*$J$2*$J$5*$O239</f>
        <v>#N/A</v>
      </c>
      <c r="AL239" s="70" t="e">
        <f aca="false">$AL$7*$J$2*$J$5*$N239</f>
        <v>#N/A</v>
      </c>
      <c r="AM239" s="70" t="e">
        <f aca="false">$AL$7*$J$3*$J$5*$O239</f>
        <v>#N/A</v>
      </c>
      <c r="AN239" s="70" t="e">
        <f aca="false">$AN$7*$J$2*$J$5*$N239</f>
        <v>#N/A</v>
      </c>
      <c r="AO239" s="70" t="e">
        <f aca="false">$AN$7*$J$3*$J$5*$O239</f>
        <v>#N/A</v>
      </c>
      <c r="AP239" s="70" t="e">
        <f aca="false">$AP$7*$J$2*$J$5*$N239</f>
        <v>#N/A</v>
      </c>
      <c r="AQ239" s="70" t="e">
        <f aca="false">$AN$7*$J$3*$J$5*$O239</f>
        <v>#N/A</v>
      </c>
      <c r="AR239" s="70" t="e">
        <f aca="false">$AR$7*$J$2*$J$5*$N239</f>
        <v>#N/A</v>
      </c>
      <c r="AS239" s="70" t="e">
        <f aca="false">$AR$7*$J$3*$J$5*$O239</f>
        <v>#N/A</v>
      </c>
      <c r="AT239" s="70" t="e">
        <f aca="false">$AT$7*$J$2*$J$5*$N239</f>
        <v>#N/A</v>
      </c>
      <c r="AU239" s="70" t="e">
        <f aca="false">$AT$7*$J$3*$J$5*$O239</f>
        <v>#N/A</v>
      </c>
      <c r="AV239" s="131" t="e">
        <f aca="false">SUM(AF239:AG239,AL239:AM239,AP239:AQ239)</f>
        <v>#N/A</v>
      </c>
      <c r="AW239" s="158" t="e">
        <f aca="false">SUM(AF239:AM239,AP239:AU239)</f>
        <v>#N/A</v>
      </c>
      <c r="AX239" s="131" t="e">
        <f aca="false">SUM(AF239:AU239)</f>
        <v>#N/A</v>
      </c>
      <c r="AY239" s="70" t="e">
        <f aca="false">$AY$7*$J$2*$J$5*$S239</f>
        <v>#N/A</v>
      </c>
      <c r="AZ239" s="70" t="e">
        <f aca="false">$AY$7*$J$3*$J$5*$T239</f>
        <v>#N/A</v>
      </c>
      <c r="BA239" s="70" t="e">
        <f aca="false">$BA$7*$J$2*$J$5*$S239</f>
        <v>#N/A</v>
      </c>
      <c r="BB239" s="70" t="e">
        <f aca="false">$BA$7*$J$3*$J$5*$T239</f>
        <v>#N/A</v>
      </c>
      <c r="BC239" s="70" t="e">
        <f aca="false">$BC$7*$J$2*$J$5*$S239</f>
        <v>#N/A</v>
      </c>
      <c r="BD239" s="70" t="e">
        <f aca="false">$BC$7*$J$3*$J$5*$T239</f>
        <v>#N/A</v>
      </c>
      <c r="BE239" s="70" t="e">
        <f aca="false">$BE$7*$J$2*$J$5*$S239</f>
        <v>#N/A</v>
      </c>
      <c r="BF239" s="70" t="e">
        <f aca="false">$BE$7*$J$3*$J$5*$T239</f>
        <v>#N/A</v>
      </c>
      <c r="BG239" s="70" t="e">
        <f aca="false">$BG$7*$J$2*$J$5*$S239</f>
        <v>#N/A</v>
      </c>
      <c r="BH239" s="70" t="e">
        <f aca="false">$BG$7*$J$3*$J$5*$T239</f>
        <v>#N/A</v>
      </c>
      <c r="BI239" s="70" t="e">
        <f aca="false">$BI$7*$J$2*$J$5*$S239</f>
        <v>#N/A</v>
      </c>
      <c r="BJ239" s="70" t="e">
        <f aca="false">$BI$7*$J$3*$J$5*$T239</f>
        <v>#N/A</v>
      </c>
      <c r="BK239" s="70" t="e">
        <f aca="false">$BK$7*$J$2*$J$5*$S239</f>
        <v>#N/A</v>
      </c>
      <c r="BL239" s="70" t="e">
        <f aca="false">$BK$7*$J$3*$J$5*$T239</f>
        <v>#N/A</v>
      </c>
      <c r="BM239" s="70" t="e">
        <f aca="false">$BM$7*$J$2*$J$5*$S239</f>
        <v>#N/A</v>
      </c>
      <c r="BN239" s="70" t="e">
        <f aca="false">$BM$7*$J$3*$J$5*$T239</f>
        <v>#N/A</v>
      </c>
      <c r="BO239" s="70" t="e">
        <f aca="false">$BO$7*$J$2*$J$5*$S239</f>
        <v>#N/A</v>
      </c>
      <c r="BP239" s="70" t="e">
        <f aca="false">$BO$7*$J$3*$J$5*$T239</f>
        <v>#N/A</v>
      </c>
      <c r="BQ239" s="70" t="e">
        <f aca="false">$BQ$7*$J$2*$J$5*$S239</f>
        <v>#N/A</v>
      </c>
      <c r="BR239" s="70" t="e">
        <f aca="false">$BQ$7*$J$3*$J$5*$T239</f>
        <v>#N/A</v>
      </c>
      <c r="BS239" s="70" t="e">
        <f aca="false">$BS$7*$J$2*$J$5*$S239</f>
        <v>#N/A</v>
      </c>
      <c r="BT239" s="70" t="e">
        <f aca="false">$BS$7*$J$3*$J$5*$T239</f>
        <v>#N/A</v>
      </c>
      <c r="BU239" s="70" t="e">
        <f aca="false">$BU$7*$J$2*$J$5*$S239</f>
        <v>#N/A</v>
      </c>
      <c r="BV239" s="70" t="e">
        <f aca="false">$BU$7*$J$3*$J$5*$T239</f>
        <v>#N/A</v>
      </c>
      <c r="BW239" s="382" t="e">
        <f aca="false">SUM(AY239:BF239,BI239:BL239)</f>
        <v>#N/A</v>
      </c>
      <c r="BX239" s="383" t="e">
        <f aca="false">SUM(AY239:BF239,BI239:BL239,BS239:BV239)</f>
        <v>#N/A</v>
      </c>
      <c r="BY239" s="25" t="e">
        <f aca="false">SUM(AY239:BV239)</f>
        <v>#N/A</v>
      </c>
      <c r="BZ239" s="70" t="e">
        <f aca="false">$BZ$7*$J$2*$J$5*$N239</f>
        <v>#N/A</v>
      </c>
      <c r="CA239" s="70" t="e">
        <f aca="false">$BZ$7*$J$3*$J$5*$O239</f>
        <v>#N/A</v>
      </c>
      <c r="CB239" s="70" t="e">
        <f aca="false">$CB$7*$J$2*$J$5*$N239</f>
        <v>#N/A</v>
      </c>
      <c r="CC239" s="70" t="e">
        <f aca="false">$CB$7*$J$3*$J$5*$O239</f>
        <v>#N/A</v>
      </c>
      <c r="CD239" s="70" t="e">
        <f aca="false">$CD$7*$J$2*$J$5*$N239</f>
        <v>#N/A</v>
      </c>
      <c r="CE239" s="70" t="e">
        <f aca="false">$CD$7*$J$3*$J$5*$O239</f>
        <v>#N/A</v>
      </c>
      <c r="CF239" s="131" t="e">
        <f aca="false">SUM(BZ239:CA239)</f>
        <v>#N/A</v>
      </c>
      <c r="CG239" s="383" t="e">
        <f aca="false">SUM(BZ239:CC239)</f>
        <v>#N/A</v>
      </c>
      <c r="CH239" s="131" t="e">
        <f aca="false">SUM(BZ239:CE239)</f>
        <v>#N/A</v>
      </c>
      <c r="CI239" s="70" t="e">
        <f aca="false">$CI$7*$J$2*$J$5*$AB239</f>
        <v>#N/A</v>
      </c>
      <c r="CJ239" s="70" t="e">
        <f aca="false">$CI$7*$J$3*$J$5*$AC239</f>
        <v>#N/A</v>
      </c>
      <c r="CK239" s="70" t="e">
        <f aca="false">$CK$7*$J$2*$J$5*$AB239</f>
        <v>#N/A</v>
      </c>
      <c r="CL239" s="70" t="e">
        <f aca="false">$CK$7*$J$3*$J$5*$AC239</f>
        <v>#N/A</v>
      </c>
      <c r="CM239" s="70" t="e">
        <f aca="false">$CM$7*$J$2*$J$5*$AB239</f>
        <v>#N/A</v>
      </c>
      <c r="CN239" s="70" t="e">
        <f aca="false">$CM$7*$J$3*$J$5*$AC239</f>
        <v>#N/A</v>
      </c>
      <c r="CO239" s="70" t="e">
        <f aca="false">$CO$7*$J$2*$J$5*$AB239</f>
        <v>#N/A</v>
      </c>
      <c r="CP239" s="70" t="e">
        <f aca="false">$CO$7*$J$3*$J$5*$AC239</f>
        <v>#N/A</v>
      </c>
      <c r="CQ239" s="70" t="e">
        <f aca="false">$CQ$7*$J$2*$J$5*$AB239</f>
        <v>#N/A</v>
      </c>
      <c r="CR239" s="70" t="e">
        <f aca="false">$CQ$7*$J$3*$J$5*$AC239</f>
        <v>#N/A</v>
      </c>
      <c r="CS239" s="70" t="e">
        <f aca="false">$CS$7*$J$2*$J$5*$AB239</f>
        <v>#N/A</v>
      </c>
      <c r="CT239" s="70" t="e">
        <f aca="false">$CS$7*$J$3*$J$5*$AC239</f>
        <v>#N/A</v>
      </c>
      <c r="CU239" s="70" t="e">
        <f aca="false">$CU$7*$J$2*$J$5*$AB239</f>
        <v>#N/A</v>
      </c>
      <c r="CV239" s="70" t="e">
        <f aca="false">$CU$7*$J$3*$J$5*$AC239</f>
        <v>#N/A</v>
      </c>
      <c r="CW239" s="70" t="e">
        <f aca="false">$CW$7*$J$2*$J$5*$AB239</f>
        <v>#N/A</v>
      </c>
      <c r="CX239" s="70" t="e">
        <f aca="false">$CW$7*$J$3*$J$5*$AC239</f>
        <v>#N/A</v>
      </c>
      <c r="CY239" s="70" t="e">
        <f aca="false">$CY$7*$J$2*$J$5*$AB239</f>
        <v>#N/A</v>
      </c>
      <c r="CZ239" s="70" t="e">
        <f aca="false">$CY$7*$J$3*$J$5*$AC239</f>
        <v>#N/A</v>
      </c>
      <c r="DA239" s="70" t="e">
        <f aca="false">$DA$7*$J$2*$J$5*$AB239</f>
        <v>#N/A</v>
      </c>
      <c r="DB239" s="70" t="e">
        <f aca="false">$DA$7*$J$3*$J$5*$AC239</f>
        <v>#N/A</v>
      </c>
      <c r="DC239" s="70"/>
      <c r="DD239" s="70"/>
      <c r="DE239" s="70" t="e">
        <f aca="false">$DF$7*$J$2*$J$5*$AB239</f>
        <v>#N/A</v>
      </c>
      <c r="DF239" s="70" t="e">
        <f aca="false">$DF$7*$J$3*$J$5*$AC239</f>
        <v>#N/A</v>
      </c>
      <c r="DG239" s="70" t="e">
        <f aca="false">$DG$7*$J$2*$J$5*$AB239</f>
        <v>#N/A</v>
      </c>
      <c r="DH239" s="70" t="e">
        <f aca="false">$DG$7*$J$3*$J$5*$AC239</f>
        <v>#N/A</v>
      </c>
      <c r="DI239" s="70" t="e">
        <f aca="false">$DI$7*$J$2*$J$5*$AB239</f>
        <v>#N/A</v>
      </c>
      <c r="DJ239" s="70" t="e">
        <f aca="false">$DI$7*$J$3*$J$5*$AC239</f>
        <v>#N/A</v>
      </c>
      <c r="DK239" s="70" t="e">
        <f aca="false">$DK$7*$J$2*$J$5*$AB239</f>
        <v>#N/A</v>
      </c>
      <c r="DL239" s="70" t="e">
        <f aca="false">$DK$7*$J$3*$J$5*$AC239</f>
        <v>#N/A</v>
      </c>
      <c r="DM239" s="70" t="e">
        <f aca="false">$DM$7*$J$2*$J$5*$AB239</f>
        <v>#N/A</v>
      </c>
      <c r="DN239" s="70" t="e">
        <f aca="false">$DM$7*$J$3*$J$5*$AC239</f>
        <v>#N/A</v>
      </c>
      <c r="DO239" s="70" t="e">
        <f aca="false">$DO$7*$J$2*$J$5*$AB239</f>
        <v>#N/A</v>
      </c>
      <c r="DP239" s="70" t="e">
        <f aca="false">$DO$7*$J$3*$J$5*$AC239</f>
        <v>#N/A</v>
      </c>
      <c r="DQ239" s="70" t="e">
        <f aca="false">$DQ$7*$J$2*$J$5*$AB239</f>
        <v>#N/A</v>
      </c>
      <c r="DR239" s="70" t="e">
        <f aca="false">$DQ$7*$J$3*$J$5*$AC239</f>
        <v>#N/A</v>
      </c>
      <c r="DS239" s="131" t="e">
        <f aca="false">SUM(CI239:CR239,CW239:CX239,DG239:DH239)</f>
        <v>#N/A</v>
      </c>
      <c r="DT239" s="25" t="e">
        <f aca="false">SUM(CI239:CZ239,DC239:DL239)</f>
        <v>#N/A</v>
      </c>
      <c r="DU239" s="131" t="e">
        <f aca="false">SUM(CI239:DR239)</f>
        <v>#N/A</v>
      </c>
      <c r="DZ239" s="70" t="e">
        <f aca="false">$DZ$7*$J$2*$J$5*$AB239</f>
        <v>#N/A</v>
      </c>
      <c r="EA239" s="70" t="e">
        <f aca="false">$DZ$7*$J$3*$J$5*$AC239</f>
        <v>#N/A</v>
      </c>
      <c r="EB239" s="70" t="e">
        <f aca="false">$EB$7*$J$2*$J$5*$AB239</f>
        <v>#N/A</v>
      </c>
      <c r="EC239" s="70" t="e">
        <f aca="false">$EB$7*$J$3*$J$5*$AC239</f>
        <v>#N/A</v>
      </c>
      <c r="ED239" s="70" t="e">
        <f aca="false">$ED$7*$J$2*$J$5*$AB239</f>
        <v>#N/A</v>
      </c>
      <c r="EE239" s="70" t="e">
        <f aca="false">$ED$7*$J$3*$J$5*$AC239</f>
        <v>#N/A</v>
      </c>
      <c r="EF239" s="70" t="e">
        <f aca="false">$EF$7*$J$2*$J$5*$AB239</f>
        <v>#N/A</v>
      </c>
      <c r="EG239" s="70" t="e">
        <f aca="false">$EF$7*$J$3*$J$5*$AC239</f>
        <v>#N/A</v>
      </c>
      <c r="EH239" s="70" t="e">
        <f aca="false">$EH$7*$J$2*$J$5*$AB239</f>
        <v>#N/A</v>
      </c>
      <c r="EI239" s="70" t="e">
        <f aca="false">$EH$7*$J$3*$J$5*$AC239</f>
        <v>#N/A</v>
      </c>
      <c r="EJ239" s="70" t="e">
        <f aca="false">$EJ$7*$J$2*$J$5*$AB239</f>
        <v>#N/A</v>
      </c>
      <c r="EK239" s="70" t="e">
        <f aca="false">$EJ$7*$J$3*$J$5*$AC239</f>
        <v>#N/A</v>
      </c>
      <c r="EL239" s="70" t="e">
        <f aca="false">$EL$7*$J$2*$J$5*$AB239</f>
        <v>#N/A</v>
      </c>
      <c r="EM239" s="70" t="e">
        <f aca="false">$EL$7*$J$3*$J$5*$AC239</f>
        <v>#N/A</v>
      </c>
      <c r="EN239" s="131" t="e">
        <f aca="false">SUM(EB239:EC239)</f>
        <v>#N/A</v>
      </c>
      <c r="EO239" s="25" t="e">
        <f aca="false">SUM(EB239:EE239,EJ239:EM239)</f>
        <v>#N/A</v>
      </c>
      <c r="EP239" s="25" t="e">
        <f aca="false">SUM(DZ239:EM239)</f>
        <v>#N/A</v>
      </c>
    </row>
    <row r="240" customFormat="false" ht="11.25" hidden="false" customHeight="false" outlineLevel="0" collapsed="false">
      <c r="A240" s="51" t="e">
        <f aca="false">VLOOKUP($D240,Curves!$A$2:$I$1700,9)</f>
        <v>#N/A</v>
      </c>
      <c r="B240" s="83" t="e">
        <f aca="false">(1+($A240/2))^(-2*($D240-$A$1)/365.25)</f>
        <v>#N/A</v>
      </c>
      <c r="C240" s="83" t="n">
        <f aca="false">D241-D240</f>
        <v>31</v>
      </c>
      <c r="D240" s="374" t="n">
        <v>43952</v>
      </c>
      <c r="E240" s="375" t="e">
        <f aca="false">VLOOKUP($D240,Curves!$A$2:$H$1700,2)*$B240</f>
        <v>#N/A</v>
      </c>
      <c r="F240" s="51" t="e">
        <f aca="false">VLOOKUP($D240,Curves!$A$2:$H$1700,3)*$B240</f>
        <v>#N/A</v>
      </c>
      <c r="G240" s="51" t="e">
        <f aca="false">VLOOKUP($D240,Curves!$A$2:$H$1700,7)*$B240</f>
        <v>#N/A</v>
      </c>
      <c r="H240" s="51" t="e">
        <f aca="false">VLOOKUP($D240,Curves!$A$2:$H$1700,5)*$B240</f>
        <v>#N/A</v>
      </c>
      <c r="I240" s="51" t="e">
        <f aca="false">VLOOKUP($D240,Curves!$A$2:$H$1700,4)*$B240</f>
        <v>#N/A</v>
      </c>
      <c r="J240" s="376" t="e">
        <f aca="false">VLOOKUP($D240,Curves!$A$2:$H$1700,8)*$B240</f>
        <v>#N/A</v>
      </c>
      <c r="K240" s="51" t="e">
        <f aca="false">($E240+$I240)*$J$5+$J$4</f>
        <v>#N/A</v>
      </c>
      <c r="L240" s="377" t="e">
        <f aca="false">VLOOKUP($D240,Curves!$N$2:$T$2600,2)*$B240</f>
        <v>#N/A</v>
      </c>
      <c r="M240" s="241" t="e">
        <f aca="false">VLOOKUP($D240,Curves!$N$2:$T$2600,3)*$B240</f>
        <v>#N/A</v>
      </c>
      <c r="N240" s="378" t="e">
        <f aca="false">IF($K240&lt;$L240,1,0)</f>
        <v>#N/A</v>
      </c>
      <c r="O240" s="379" t="e">
        <f aca="false">IF($K240&lt;$M240,1,0)</f>
        <v>#N/A</v>
      </c>
      <c r="P240" s="375" t="e">
        <f aca="false">($E240+J240)*$J$5+$J$4</f>
        <v>#N/A</v>
      </c>
      <c r="Q240" s="377" t="e">
        <f aca="false">VLOOKUP($D240,Curves!$N$2:$T$2600,4)*$B240</f>
        <v>#N/A</v>
      </c>
      <c r="R240" s="241" t="e">
        <f aca="false">VLOOKUP($D240,Curves!$N$2:$T$2600,5)*$B240</f>
        <v>#N/A</v>
      </c>
      <c r="S240" s="378" t="e">
        <f aca="false">IF($P240&lt;$Q240,1,0)</f>
        <v>#N/A</v>
      </c>
      <c r="T240" s="379" t="e">
        <f aca="false">IF($P240&lt;$R240,1,0)</f>
        <v>#N/A</v>
      </c>
      <c r="U240" s="380" t="e">
        <f aca="false">($E240+G240)*$J$5+$J$4</f>
        <v>#N/A</v>
      </c>
      <c r="V240" s="380" t="e">
        <f aca="false">($E240+H240)*$J$5+$J$4</f>
        <v>#N/A</v>
      </c>
      <c r="W240" s="380" t="e">
        <f aca="false">($E240+I240)*$J$5+$J$4</f>
        <v>#N/A</v>
      </c>
      <c r="X240" s="269" t="e">
        <f aca="false">VLOOKUP($D240,[5]CurveFetch!$D$8:$S$13000,16,0)*$B240</f>
        <v>#N/A</v>
      </c>
      <c r="Y240" s="241" t="e">
        <f aca="false">VLOOKUP($D240,Curves!$N$2:$T$2600,7)*$B240</f>
        <v>#N/A</v>
      </c>
      <c r="Z240" s="381" t="e">
        <f aca="false">IF($U240&lt;$X240,1,0)</f>
        <v>#N/A</v>
      </c>
      <c r="AA240" s="378" t="e">
        <f aca="false">IF($U240&lt;$Y240,1,0)</f>
        <v>#N/A</v>
      </c>
      <c r="AB240" s="378" t="e">
        <f aca="false">IF($V240&lt;$X240,1,0)</f>
        <v>#N/A</v>
      </c>
      <c r="AC240" s="378" t="e">
        <f aca="false">IF($V240&lt;$X240,1,0)</f>
        <v>#N/A</v>
      </c>
      <c r="AD240" s="378" t="e">
        <f aca="false">IF($W240&lt;$X240,1,0)</f>
        <v>#N/A</v>
      </c>
      <c r="AE240" s="379" t="e">
        <f aca="false">IF($W240&lt;$Y240,1,0)</f>
        <v>#N/A</v>
      </c>
      <c r="AF240" s="70" t="e">
        <f aca="false">$AF$7*$J$2*$J$5*$N240</f>
        <v>#N/A</v>
      </c>
      <c r="AG240" s="70" t="e">
        <f aca="false">$AF$7*$J$2*$J$5*$O240</f>
        <v>#N/A</v>
      </c>
      <c r="AH240" s="70" t="e">
        <f aca="false">$AH$7*$J$2*$J$5*$N240</f>
        <v>#N/A</v>
      </c>
      <c r="AI240" s="70" t="e">
        <f aca="false">$AH$7*$J$2*$J$5*$O240</f>
        <v>#N/A</v>
      </c>
      <c r="AJ240" s="70" t="e">
        <f aca="false">$AJ$7*$J$2*$J$5*$N240</f>
        <v>#N/A</v>
      </c>
      <c r="AK240" s="70" t="e">
        <f aca="false">$AJ$7*$J$2*$J$5*$O240</f>
        <v>#N/A</v>
      </c>
      <c r="AL240" s="70" t="e">
        <f aca="false">$AL$7*$J$2*$J$5*$N240</f>
        <v>#N/A</v>
      </c>
      <c r="AM240" s="70" t="e">
        <f aca="false">$AL$7*$J$3*$J$5*$O240</f>
        <v>#N/A</v>
      </c>
      <c r="AN240" s="70" t="e">
        <f aca="false">$AN$7*$J$2*$J$5*$N240</f>
        <v>#N/A</v>
      </c>
      <c r="AO240" s="70" t="e">
        <f aca="false">$AN$7*$J$3*$J$5*$O240</f>
        <v>#N/A</v>
      </c>
      <c r="AP240" s="70" t="e">
        <f aca="false">$AP$7*$J$2*$J$5*$N240</f>
        <v>#N/A</v>
      </c>
      <c r="AQ240" s="70" t="e">
        <f aca="false">$AN$7*$J$3*$J$5*$O240</f>
        <v>#N/A</v>
      </c>
      <c r="AR240" s="70" t="e">
        <f aca="false">$AR$7*$J$2*$J$5*$N240</f>
        <v>#N/A</v>
      </c>
      <c r="AS240" s="70" t="e">
        <f aca="false">$AR$7*$J$3*$J$5*$O240</f>
        <v>#N/A</v>
      </c>
      <c r="AT240" s="70" t="e">
        <f aca="false">$AT$7*$J$2*$J$5*$N240</f>
        <v>#N/A</v>
      </c>
      <c r="AU240" s="70" t="e">
        <f aca="false">$AT$7*$J$3*$J$5*$O240</f>
        <v>#N/A</v>
      </c>
      <c r="AV240" s="131" t="e">
        <f aca="false">SUM(AF240:AG240,AL240:AM240,AP240:AQ240)</f>
        <v>#N/A</v>
      </c>
      <c r="AW240" s="158" t="e">
        <f aca="false">SUM(AF240:AM240,AP240:AU240)</f>
        <v>#N/A</v>
      </c>
      <c r="AX240" s="131" t="e">
        <f aca="false">SUM(AF240:AU240)</f>
        <v>#N/A</v>
      </c>
      <c r="AY240" s="70" t="e">
        <f aca="false">$AY$7*$J$2*$J$5*$S240</f>
        <v>#N/A</v>
      </c>
      <c r="AZ240" s="70" t="e">
        <f aca="false">$AY$7*$J$3*$J$5*$T240</f>
        <v>#N/A</v>
      </c>
      <c r="BA240" s="70" t="e">
        <f aca="false">$BA$7*$J$2*$J$5*$S240</f>
        <v>#N/A</v>
      </c>
      <c r="BB240" s="70" t="e">
        <f aca="false">$BA$7*$J$3*$J$5*$T240</f>
        <v>#N/A</v>
      </c>
      <c r="BC240" s="70" t="e">
        <f aca="false">$BC$7*$J$2*$J$5*$S240</f>
        <v>#N/A</v>
      </c>
      <c r="BD240" s="70" t="e">
        <f aca="false">$BC$7*$J$3*$J$5*$T240</f>
        <v>#N/A</v>
      </c>
      <c r="BE240" s="70" t="e">
        <f aca="false">$BE$7*$J$2*$J$5*$S240</f>
        <v>#N/A</v>
      </c>
      <c r="BF240" s="70" t="e">
        <f aca="false">$BE$7*$J$3*$J$5*$T240</f>
        <v>#N/A</v>
      </c>
      <c r="BG240" s="70" t="e">
        <f aca="false">$BG$7*$J$2*$J$5*$S240</f>
        <v>#N/A</v>
      </c>
      <c r="BH240" s="70" t="e">
        <f aca="false">$BG$7*$J$3*$J$5*$T240</f>
        <v>#N/A</v>
      </c>
      <c r="BI240" s="70" t="e">
        <f aca="false">$BI$7*$J$2*$J$5*$S240</f>
        <v>#N/A</v>
      </c>
      <c r="BJ240" s="70" t="e">
        <f aca="false">$BI$7*$J$3*$J$5*$T240</f>
        <v>#N/A</v>
      </c>
      <c r="BK240" s="70" t="e">
        <f aca="false">$BK$7*$J$2*$J$5*$S240</f>
        <v>#N/A</v>
      </c>
      <c r="BL240" s="70" t="e">
        <f aca="false">$BK$7*$J$3*$J$5*$T240</f>
        <v>#N/A</v>
      </c>
      <c r="BM240" s="70" t="e">
        <f aca="false">$BM$7*$J$2*$J$5*$S240</f>
        <v>#N/A</v>
      </c>
      <c r="BN240" s="70" t="e">
        <f aca="false">$BM$7*$J$3*$J$5*$T240</f>
        <v>#N/A</v>
      </c>
      <c r="BO240" s="70" t="e">
        <f aca="false">$BO$7*$J$2*$J$5*$S240</f>
        <v>#N/A</v>
      </c>
      <c r="BP240" s="70" t="e">
        <f aca="false">$BO$7*$J$3*$J$5*$T240</f>
        <v>#N/A</v>
      </c>
      <c r="BQ240" s="70" t="e">
        <f aca="false">$BQ$7*$J$2*$J$5*$S240</f>
        <v>#N/A</v>
      </c>
      <c r="BR240" s="70" t="e">
        <f aca="false">$BQ$7*$J$3*$J$5*$T240</f>
        <v>#N/A</v>
      </c>
      <c r="BS240" s="70" t="e">
        <f aca="false">$BS$7*$J$2*$J$5*$S240</f>
        <v>#N/A</v>
      </c>
      <c r="BT240" s="70" t="e">
        <f aca="false">$BS$7*$J$3*$J$5*$T240</f>
        <v>#N/A</v>
      </c>
      <c r="BU240" s="70" t="e">
        <f aca="false">$BU$7*$J$2*$J$5*$S240</f>
        <v>#N/A</v>
      </c>
      <c r="BV240" s="70" t="e">
        <f aca="false">$BU$7*$J$3*$J$5*$T240</f>
        <v>#N/A</v>
      </c>
      <c r="BW240" s="382" t="e">
        <f aca="false">SUM(AY240:BF240,BI240:BL240)</f>
        <v>#N/A</v>
      </c>
      <c r="BX240" s="383" t="e">
        <f aca="false">SUM(AY240:BF240,BI240:BL240,BS240:BV240)</f>
        <v>#N/A</v>
      </c>
      <c r="BY240" s="25" t="e">
        <f aca="false">SUM(AY240:BV240)</f>
        <v>#N/A</v>
      </c>
      <c r="BZ240" s="70" t="e">
        <f aca="false">$BZ$7*$J$2*$J$5*$N240</f>
        <v>#N/A</v>
      </c>
      <c r="CA240" s="70" t="e">
        <f aca="false">$BZ$7*$J$3*$J$5*$O240</f>
        <v>#N/A</v>
      </c>
      <c r="CB240" s="70" t="e">
        <f aca="false">$CB$7*$J$2*$J$5*$N240</f>
        <v>#N/A</v>
      </c>
      <c r="CC240" s="70" t="e">
        <f aca="false">$CB$7*$J$3*$J$5*$O240</f>
        <v>#N/A</v>
      </c>
      <c r="CD240" s="70" t="e">
        <f aca="false">$CD$7*$J$2*$J$5*$N240</f>
        <v>#N/A</v>
      </c>
      <c r="CE240" s="70" t="e">
        <f aca="false">$CD$7*$J$3*$J$5*$O240</f>
        <v>#N/A</v>
      </c>
      <c r="CF240" s="131" t="e">
        <f aca="false">SUM(BZ240:CA240)</f>
        <v>#N/A</v>
      </c>
      <c r="CG240" s="383" t="e">
        <f aca="false">SUM(BZ240:CC240)</f>
        <v>#N/A</v>
      </c>
      <c r="CH240" s="131" t="e">
        <f aca="false">SUM(BZ240:CE240)</f>
        <v>#N/A</v>
      </c>
      <c r="CI240" s="70" t="e">
        <f aca="false">$CI$7*$J$2*$J$5*$AB240</f>
        <v>#N/A</v>
      </c>
      <c r="CJ240" s="70" t="e">
        <f aca="false">$CI$7*$J$3*$J$5*$AC240</f>
        <v>#N/A</v>
      </c>
      <c r="CK240" s="70" t="e">
        <f aca="false">$CK$7*$J$2*$J$5*$AB240</f>
        <v>#N/A</v>
      </c>
      <c r="CL240" s="70" t="e">
        <f aca="false">$CK$7*$J$3*$J$5*$AC240</f>
        <v>#N/A</v>
      </c>
      <c r="CM240" s="70" t="e">
        <f aca="false">$CM$7*$J$2*$J$5*$AB240</f>
        <v>#N/A</v>
      </c>
      <c r="CN240" s="70" t="e">
        <f aca="false">$CM$7*$J$3*$J$5*$AC240</f>
        <v>#N/A</v>
      </c>
      <c r="CO240" s="70" t="e">
        <f aca="false">$CO$7*$J$2*$J$5*$AB240</f>
        <v>#N/A</v>
      </c>
      <c r="CP240" s="70" t="e">
        <f aca="false">$CO$7*$J$3*$J$5*$AC240</f>
        <v>#N/A</v>
      </c>
      <c r="CQ240" s="70" t="e">
        <f aca="false">$CQ$7*$J$2*$J$5*$AB240</f>
        <v>#N/A</v>
      </c>
      <c r="CR240" s="70" t="e">
        <f aca="false">$CQ$7*$J$3*$J$5*$AC240</f>
        <v>#N/A</v>
      </c>
      <c r="CS240" s="70" t="e">
        <f aca="false">$CS$7*$J$2*$J$5*$AB240</f>
        <v>#N/A</v>
      </c>
      <c r="CT240" s="70" t="e">
        <f aca="false">$CS$7*$J$3*$J$5*$AC240</f>
        <v>#N/A</v>
      </c>
      <c r="CU240" s="70" t="e">
        <f aca="false">$CU$7*$J$2*$J$5*$AB240</f>
        <v>#N/A</v>
      </c>
      <c r="CV240" s="70" t="e">
        <f aca="false">$CU$7*$J$3*$J$5*$AC240</f>
        <v>#N/A</v>
      </c>
      <c r="CW240" s="70" t="e">
        <f aca="false">$CW$7*$J$2*$J$5*$AB240</f>
        <v>#N/A</v>
      </c>
      <c r="CX240" s="70" t="e">
        <f aca="false">$CW$7*$J$3*$J$5*$AC240</f>
        <v>#N/A</v>
      </c>
      <c r="CY240" s="70" t="e">
        <f aca="false">$CY$7*$J$2*$J$5*$AB240</f>
        <v>#N/A</v>
      </c>
      <c r="CZ240" s="70" t="e">
        <f aca="false">$CY$7*$J$3*$J$5*$AC240</f>
        <v>#N/A</v>
      </c>
      <c r="DA240" s="70" t="e">
        <f aca="false">$DA$7*$J$2*$J$5*$AB240</f>
        <v>#N/A</v>
      </c>
      <c r="DB240" s="70" t="e">
        <f aca="false">$DA$7*$J$3*$J$5*$AC240</f>
        <v>#N/A</v>
      </c>
      <c r="DC240" s="70"/>
      <c r="DD240" s="70"/>
      <c r="DE240" s="70" t="e">
        <f aca="false">$DF$7*$J$2*$J$5*$AB240</f>
        <v>#N/A</v>
      </c>
      <c r="DF240" s="70" t="e">
        <f aca="false">$DF$7*$J$3*$J$5*$AC240</f>
        <v>#N/A</v>
      </c>
      <c r="DG240" s="70" t="e">
        <f aca="false">$DG$7*$J$2*$J$5*$AB240</f>
        <v>#N/A</v>
      </c>
      <c r="DH240" s="70" t="e">
        <f aca="false">$DG$7*$J$3*$J$5*$AC240</f>
        <v>#N/A</v>
      </c>
      <c r="DI240" s="70" t="e">
        <f aca="false">$DI$7*$J$2*$J$5*$AB240</f>
        <v>#N/A</v>
      </c>
      <c r="DJ240" s="70" t="e">
        <f aca="false">$DI$7*$J$3*$J$5*$AC240</f>
        <v>#N/A</v>
      </c>
      <c r="DK240" s="70" t="e">
        <f aca="false">$DK$7*$J$2*$J$5*$AB240</f>
        <v>#N/A</v>
      </c>
      <c r="DL240" s="70" t="e">
        <f aca="false">$DK$7*$J$3*$J$5*$AC240</f>
        <v>#N/A</v>
      </c>
      <c r="DM240" s="70" t="e">
        <f aca="false">$DM$7*$J$2*$J$5*$AB240</f>
        <v>#N/A</v>
      </c>
      <c r="DN240" s="70" t="e">
        <f aca="false">$DM$7*$J$3*$J$5*$AC240</f>
        <v>#N/A</v>
      </c>
      <c r="DO240" s="70" t="e">
        <f aca="false">$DO$7*$J$2*$J$5*$AB240</f>
        <v>#N/A</v>
      </c>
      <c r="DP240" s="70" t="e">
        <f aca="false">$DO$7*$J$3*$J$5*$AC240</f>
        <v>#N/A</v>
      </c>
      <c r="DQ240" s="70" t="e">
        <f aca="false">$DQ$7*$J$2*$J$5*$AB240</f>
        <v>#N/A</v>
      </c>
      <c r="DR240" s="70" t="e">
        <f aca="false">$DQ$7*$J$3*$J$5*$AC240</f>
        <v>#N/A</v>
      </c>
      <c r="DS240" s="131" t="e">
        <f aca="false">SUM(CI240:CR240,CW240:CX240,DG240:DH240)</f>
        <v>#N/A</v>
      </c>
      <c r="DT240" s="25" t="e">
        <f aca="false">SUM(CI240:CZ240,DC240:DL240)</f>
        <v>#N/A</v>
      </c>
      <c r="DU240" s="131" t="e">
        <f aca="false">SUM(CI240:DR240)</f>
        <v>#N/A</v>
      </c>
      <c r="DZ240" s="70" t="e">
        <f aca="false">$DZ$7*$J$2*$J$5*$AB240</f>
        <v>#N/A</v>
      </c>
      <c r="EA240" s="70" t="e">
        <f aca="false">$DZ$7*$J$3*$J$5*$AC240</f>
        <v>#N/A</v>
      </c>
      <c r="EB240" s="70" t="e">
        <f aca="false">$EB$7*$J$2*$J$5*$AB240</f>
        <v>#N/A</v>
      </c>
      <c r="EC240" s="70" t="e">
        <f aca="false">$EB$7*$J$3*$J$5*$AC240</f>
        <v>#N/A</v>
      </c>
      <c r="ED240" s="70" t="e">
        <f aca="false">$ED$7*$J$2*$J$5*$AB240</f>
        <v>#N/A</v>
      </c>
      <c r="EE240" s="70" t="e">
        <f aca="false">$ED$7*$J$3*$J$5*$AC240</f>
        <v>#N/A</v>
      </c>
      <c r="EF240" s="70" t="e">
        <f aca="false">$EF$7*$J$2*$J$5*$AB240</f>
        <v>#N/A</v>
      </c>
      <c r="EG240" s="70" t="e">
        <f aca="false">$EF$7*$J$3*$J$5*$AC240</f>
        <v>#N/A</v>
      </c>
      <c r="EH240" s="70" t="e">
        <f aca="false">$EH$7*$J$2*$J$5*$AB240</f>
        <v>#N/A</v>
      </c>
      <c r="EI240" s="70" t="e">
        <f aca="false">$EH$7*$J$3*$J$5*$AC240</f>
        <v>#N/A</v>
      </c>
      <c r="EJ240" s="70" t="e">
        <f aca="false">$EJ$7*$J$2*$J$5*$AB240</f>
        <v>#N/A</v>
      </c>
      <c r="EK240" s="70" t="e">
        <f aca="false">$EJ$7*$J$3*$J$5*$AC240</f>
        <v>#N/A</v>
      </c>
      <c r="EL240" s="70" t="e">
        <f aca="false">$EL$7*$J$2*$J$5*$AB240</f>
        <v>#N/A</v>
      </c>
      <c r="EM240" s="70" t="e">
        <f aca="false">$EL$7*$J$3*$J$5*$AC240</f>
        <v>#N/A</v>
      </c>
      <c r="EN240" s="131" t="e">
        <f aca="false">SUM(EB240:EC240)</f>
        <v>#N/A</v>
      </c>
      <c r="EO240" s="25" t="e">
        <f aca="false">SUM(EB240:EE240,EJ240:EM240)</f>
        <v>#N/A</v>
      </c>
      <c r="EP240" s="25" t="e">
        <f aca="false">SUM(DZ240:EM240)</f>
        <v>#N/A</v>
      </c>
    </row>
    <row r="241" customFormat="false" ht="11.25" hidden="false" customHeight="false" outlineLevel="0" collapsed="false">
      <c r="A241" s="51" t="e">
        <f aca="false">VLOOKUP($D241,Curves!$A$2:$I$1700,9)</f>
        <v>#N/A</v>
      </c>
      <c r="B241" s="83" t="e">
        <f aca="false">(1+($A241/2))^(-2*($D241-$A$1)/365.25)</f>
        <v>#N/A</v>
      </c>
      <c r="C241" s="83" t="n">
        <f aca="false">D242-D241</f>
        <v>30</v>
      </c>
      <c r="D241" s="374" t="n">
        <v>43983</v>
      </c>
      <c r="E241" s="375" t="e">
        <f aca="false">VLOOKUP($D241,Curves!$A$2:$H$1700,2)*$B241</f>
        <v>#N/A</v>
      </c>
      <c r="F241" s="51" t="e">
        <f aca="false">VLOOKUP($D241,Curves!$A$2:$H$1700,3)*$B241</f>
        <v>#N/A</v>
      </c>
      <c r="G241" s="51" t="e">
        <f aca="false">VLOOKUP($D241,Curves!$A$2:$H$1700,7)*$B241</f>
        <v>#N/A</v>
      </c>
      <c r="H241" s="51" t="e">
        <f aca="false">VLOOKUP($D241,Curves!$A$2:$H$1700,5)*$B241</f>
        <v>#N/A</v>
      </c>
      <c r="I241" s="51" t="e">
        <f aca="false">VLOOKUP($D241,Curves!$A$2:$H$1700,4)*$B241</f>
        <v>#N/A</v>
      </c>
      <c r="J241" s="376" t="e">
        <f aca="false">VLOOKUP($D241,Curves!$A$2:$H$1700,8)*$B241</f>
        <v>#N/A</v>
      </c>
      <c r="K241" s="51" t="e">
        <f aca="false">($E241+$I241)*$J$5+$J$4</f>
        <v>#N/A</v>
      </c>
      <c r="L241" s="377" t="e">
        <f aca="false">VLOOKUP($D241,Curves!$N$2:$T$2600,2)*$B241</f>
        <v>#N/A</v>
      </c>
      <c r="M241" s="241" t="e">
        <f aca="false">VLOOKUP($D241,Curves!$N$2:$T$2600,3)*$B241</f>
        <v>#N/A</v>
      </c>
      <c r="N241" s="378" t="e">
        <f aca="false">IF($K241&lt;$L241,1,0)</f>
        <v>#N/A</v>
      </c>
      <c r="O241" s="379" t="e">
        <f aca="false">IF($K241&lt;$M241,1,0)</f>
        <v>#N/A</v>
      </c>
      <c r="P241" s="375" t="e">
        <f aca="false">($E241+J241)*$J$5+$J$4</f>
        <v>#N/A</v>
      </c>
      <c r="Q241" s="377" t="e">
        <f aca="false">VLOOKUP($D241,Curves!$N$2:$T$2600,4)*$B241</f>
        <v>#N/A</v>
      </c>
      <c r="R241" s="241" t="e">
        <f aca="false">VLOOKUP($D241,Curves!$N$2:$T$2600,5)*$B241</f>
        <v>#N/A</v>
      </c>
      <c r="S241" s="378" t="e">
        <f aca="false">IF($P241&lt;$Q241,1,0)</f>
        <v>#N/A</v>
      </c>
      <c r="T241" s="379" t="e">
        <f aca="false">IF($P241&lt;$R241,1,0)</f>
        <v>#N/A</v>
      </c>
      <c r="U241" s="380" t="e">
        <f aca="false">($E241+G241)*$J$5+$J$4</f>
        <v>#N/A</v>
      </c>
      <c r="V241" s="380" t="e">
        <f aca="false">($E241+H241)*$J$5+$J$4</f>
        <v>#N/A</v>
      </c>
      <c r="W241" s="380" t="e">
        <f aca="false">($E241+I241)*$J$5+$J$4</f>
        <v>#N/A</v>
      </c>
      <c r="X241" s="269" t="e">
        <f aca="false">VLOOKUP($D241,[5]CurveFetch!$D$8:$S$13000,16,0)*$B241</f>
        <v>#N/A</v>
      </c>
      <c r="Y241" s="241" t="e">
        <f aca="false">VLOOKUP($D241,Curves!$N$2:$T$2600,7)*$B241</f>
        <v>#N/A</v>
      </c>
      <c r="Z241" s="381" t="e">
        <f aca="false">IF($U241&lt;$X241,1,0)</f>
        <v>#N/A</v>
      </c>
      <c r="AA241" s="378" t="e">
        <f aca="false">IF($U241&lt;$Y241,1,0)</f>
        <v>#N/A</v>
      </c>
      <c r="AB241" s="378" t="e">
        <f aca="false">IF($V241&lt;$X241,1,0)</f>
        <v>#N/A</v>
      </c>
      <c r="AC241" s="378" t="e">
        <f aca="false">IF($V241&lt;$X241,1,0)</f>
        <v>#N/A</v>
      </c>
      <c r="AD241" s="378" t="e">
        <f aca="false">IF($W241&lt;$X241,1,0)</f>
        <v>#N/A</v>
      </c>
      <c r="AE241" s="379" t="e">
        <f aca="false">IF($W241&lt;$Y241,1,0)</f>
        <v>#N/A</v>
      </c>
      <c r="AF241" s="70" t="e">
        <f aca="false">$AF$7*$J$2*$J$5*$N241</f>
        <v>#N/A</v>
      </c>
      <c r="AG241" s="70" t="e">
        <f aca="false">$AF$7*$J$2*$J$5*$O241</f>
        <v>#N/A</v>
      </c>
      <c r="AH241" s="70" t="e">
        <f aca="false">$AH$7*$J$2*$J$5*$N241</f>
        <v>#N/A</v>
      </c>
      <c r="AI241" s="70" t="e">
        <f aca="false">$AH$7*$J$2*$J$5*$O241</f>
        <v>#N/A</v>
      </c>
      <c r="AJ241" s="70" t="e">
        <f aca="false">$AJ$7*$J$2*$J$5*$N241</f>
        <v>#N/A</v>
      </c>
      <c r="AK241" s="70" t="e">
        <f aca="false">$AJ$7*$J$2*$J$5*$O241</f>
        <v>#N/A</v>
      </c>
      <c r="AL241" s="70" t="e">
        <f aca="false">$AL$7*$J$2*$J$5*$N241</f>
        <v>#N/A</v>
      </c>
      <c r="AM241" s="70" t="e">
        <f aca="false">$AL$7*$J$3*$J$5*$O241</f>
        <v>#N/A</v>
      </c>
      <c r="AN241" s="70" t="e">
        <f aca="false">$AN$7*$J$2*$J$5*$N241</f>
        <v>#N/A</v>
      </c>
      <c r="AO241" s="70" t="e">
        <f aca="false">$AN$7*$J$3*$J$5*$O241</f>
        <v>#N/A</v>
      </c>
      <c r="AP241" s="70" t="e">
        <f aca="false">$AP$7*$J$2*$J$5*$N241</f>
        <v>#N/A</v>
      </c>
      <c r="AQ241" s="70" t="e">
        <f aca="false">$AN$7*$J$3*$J$5*$O241</f>
        <v>#N/A</v>
      </c>
      <c r="AR241" s="70" t="e">
        <f aca="false">$AR$7*$J$2*$J$5*$N241</f>
        <v>#N/A</v>
      </c>
      <c r="AS241" s="70" t="e">
        <f aca="false">$AR$7*$J$3*$J$5*$O241</f>
        <v>#N/A</v>
      </c>
      <c r="AT241" s="70" t="e">
        <f aca="false">$AT$7*$J$2*$J$5*$N241</f>
        <v>#N/A</v>
      </c>
      <c r="AU241" s="70" t="e">
        <f aca="false">$AT$7*$J$3*$J$5*$O241</f>
        <v>#N/A</v>
      </c>
      <c r="AV241" s="131" t="e">
        <f aca="false">SUM(AF241:AG241,AL241:AM241,AP241:AQ241)</f>
        <v>#N/A</v>
      </c>
      <c r="AW241" s="158" t="e">
        <f aca="false">SUM(AF241:AM241,AP241:AU241)</f>
        <v>#N/A</v>
      </c>
      <c r="AX241" s="131" t="e">
        <f aca="false">SUM(AF241:AU241)</f>
        <v>#N/A</v>
      </c>
      <c r="AY241" s="70" t="e">
        <f aca="false">$AY$7*$J$2*$J$5*$S241</f>
        <v>#N/A</v>
      </c>
      <c r="AZ241" s="70" t="e">
        <f aca="false">$AY$7*$J$3*$J$5*$T241</f>
        <v>#N/A</v>
      </c>
      <c r="BA241" s="70" t="e">
        <f aca="false">$BA$7*$J$2*$J$5*$S241</f>
        <v>#N/A</v>
      </c>
      <c r="BB241" s="70" t="e">
        <f aca="false">$BA$7*$J$3*$J$5*$T241</f>
        <v>#N/A</v>
      </c>
      <c r="BC241" s="70" t="e">
        <f aca="false">$BC$7*$J$2*$J$5*$S241</f>
        <v>#N/A</v>
      </c>
      <c r="BD241" s="70" t="e">
        <f aca="false">$BC$7*$J$3*$J$5*$T241</f>
        <v>#N/A</v>
      </c>
      <c r="BE241" s="70" t="e">
        <f aca="false">$BE$7*$J$2*$J$5*$S241</f>
        <v>#N/A</v>
      </c>
      <c r="BF241" s="70" t="e">
        <f aca="false">$BE$7*$J$3*$J$5*$T241</f>
        <v>#N/A</v>
      </c>
      <c r="BG241" s="70" t="e">
        <f aca="false">$BG$7*$J$2*$J$5*$S241</f>
        <v>#N/A</v>
      </c>
      <c r="BH241" s="70" t="e">
        <f aca="false">$BG$7*$J$3*$J$5*$T241</f>
        <v>#N/A</v>
      </c>
      <c r="BI241" s="70" t="e">
        <f aca="false">$BI$7*$J$2*$J$5*$S241</f>
        <v>#N/A</v>
      </c>
      <c r="BJ241" s="70" t="e">
        <f aca="false">$BI$7*$J$3*$J$5*$T241</f>
        <v>#N/A</v>
      </c>
      <c r="BK241" s="70" t="e">
        <f aca="false">$BK$7*$J$2*$J$5*$S241</f>
        <v>#N/A</v>
      </c>
      <c r="BL241" s="70" t="e">
        <f aca="false">$BK$7*$J$3*$J$5*$T241</f>
        <v>#N/A</v>
      </c>
      <c r="BM241" s="70" t="e">
        <f aca="false">$BM$7*$J$2*$J$5*$S241</f>
        <v>#N/A</v>
      </c>
      <c r="BN241" s="70" t="e">
        <f aca="false">$BM$7*$J$3*$J$5*$T241</f>
        <v>#N/A</v>
      </c>
      <c r="BO241" s="70" t="e">
        <f aca="false">$BO$7*$J$2*$J$5*$S241</f>
        <v>#N/A</v>
      </c>
      <c r="BP241" s="70" t="e">
        <f aca="false">$BO$7*$J$3*$J$5*$T241</f>
        <v>#N/A</v>
      </c>
      <c r="BQ241" s="70" t="e">
        <f aca="false">$BQ$7*$J$2*$J$5*$S241</f>
        <v>#N/A</v>
      </c>
      <c r="BR241" s="70" t="e">
        <f aca="false">$BQ$7*$J$3*$J$5*$T241</f>
        <v>#N/A</v>
      </c>
      <c r="BS241" s="70" t="e">
        <f aca="false">$BS$7*$J$2*$J$5*$S241</f>
        <v>#N/A</v>
      </c>
      <c r="BT241" s="70" t="e">
        <f aca="false">$BS$7*$J$3*$J$5*$T241</f>
        <v>#N/A</v>
      </c>
      <c r="BU241" s="70" t="e">
        <f aca="false">$BU$7*$J$2*$J$5*$S241</f>
        <v>#N/A</v>
      </c>
      <c r="BV241" s="70" t="e">
        <f aca="false">$BU$7*$J$3*$J$5*$T241</f>
        <v>#N/A</v>
      </c>
      <c r="BW241" s="382" t="e">
        <f aca="false">SUM(AY241:BF241,BI241:BL241)</f>
        <v>#N/A</v>
      </c>
      <c r="BX241" s="383" t="e">
        <f aca="false">SUM(AY241:BF241,BI241:BL241,BS241:BV241)</f>
        <v>#N/A</v>
      </c>
      <c r="BY241" s="25" t="e">
        <f aca="false">SUM(AY241:BV241)</f>
        <v>#N/A</v>
      </c>
      <c r="BZ241" s="70" t="e">
        <f aca="false">$BZ$7*$J$2*$J$5*$N241</f>
        <v>#N/A</v>
      </c>
      <c r="CA241" s="70" t="e">
        <f aca="false">$BZ$7*$J$3*$J$5*$O241</f>
        <v>#N/A</v>
      </c>
      <c r="CB241" s="70" t="e">
        <f aca="false">$CB$7*$J$2*$J$5*$N241</f>
        <v>#N/A</v>
      </c>
      <c r="CC241" s="70" t="e">
        <f aca="false">$CB$7*$J$3*$J$5*$O241</f>
        <v>#N/A</v>
      </c>
      <c r="CD241" s="70" t="e">
        <f aca="false">$CD$7*$J$2*$J$5*$N241</f>
        <v>#N/A</v>
      </c>
      <c r="CE241" s="70" t="e">
        <f aca="false">$CD$7*$J$3*$J$5*$O241</f>
        <v>#N/A</v>
      </c>
      <c r="CF241" s="131" t="e">
        <f aca="false">SUM(BZ241:CA241)</f>
        <v>#N/A</v>
      </c>
      <c r="CG241" s="383" t="e">
        <f aca="false">SUM(BZ241:CC241)</f>
        <v>#N/A</v>
      </c>
      <c r="CH241" s="131" t="e">
        <f aca="false">SUM(BZ241:CE241)</f>
        <v>#N/A</v>
      </c>
      <c r="CI241" s="70" t="e">
        <f aca="false">$CI$7*$J$2*$J$5*$AB241</f>
        <v>#N/A</v>
      </c>
      <c r="CJ241" s="70" t="e">
        <f aca="false">$CI$7*$J$3*$J$5*$AC241</f>
        <v>#N/A</v>
      </c>
      <c r="CK241" s="70" t="e">
        <f aca="false">$CK$7*$J$2*$J$5*$AB241</f>
        <v>#N/A</v>
      </c>
      <c r="CL241" s="70" t="e">
        <f aca="false">$CK$7*$J$3*$J$5*$AC241</f>
        <v>#N/A</v>
      </c>
      <c r="CM241" s="70" t="e">
        <f aca="false">$CM$7*$J$2*$J$5*$AB241</f>
        <v>#N/A</v>
      </c>
      <c r="CN241" s="70" t="e">
        <f aca="false">$CM$7*$J$3*$J$5*$AC241</f>
        <v>#N/A</v>
      </c>
      <c r="CO241" s="70" t="e">
        <f aca="false">$CO$7*$J$2*$J$5*$AB241</f>
        <v>#N/A</v>
      </c>
      <c r="CP241" s="70" t="e">
        <f aca="false">$CO$7*$J$3*$J$5*$AC241</f>
        <v>#N/A</v>
      </c>
      <c r="CQ241" s="70" t="e">
        <f aca="false">$CQ$7*$J$2*$J$5*$AB241</f>
        <v>#N/A</v>
      </c>
      <c r="CR241" s="70" t="e">
        <f aca="false">$CQ$7*$J$3*$J$5*$AC241</f>
        <v>#N/A</v>
      </c>
      <c r="CS241" s="70" t="e">
        <f aca="false">$CS$7*$J$2*$J$5*$AB241</f>
        <v>#N/A</v>
      </c>
      <c r="CT241" s="70" t="e">
        <f aca="false">$CS$7*$J$3*$J$5*$AC241</f>
        <v>#N/A</v>
      </c>
      <c r="CU241" s="70" t="e">
        <f aca="false">$CU$7*$J$2*$J$5*$AB241</f>
        <v>#N/A</v>
      </c>
      <c r="CV241" s="70" t="e">
        <f aca="false">$CU$7*$J$3*$J$5*$AC241</f>
        <v>#N/A</v>
      </c>
      <c r="CW241" s="70" t="e">
        <f aca="false">$CW$7*$J$2*$J$5*$AB241</f>
        <v>#N/A</v>
      </c>
      <c r="CX241" s="70" t="e">
        <f aca="false">$CW$7*$J$3*$J$5*$AC241</f>
        <v>#N/A</v>
      </c>
      <c r="CY241" s="70" t="e">
        <f aca="false">$CY$7*$J$2*$J$5*$AB241</f>
        <v>#N/A</v>
      </c>
      <c r="CZ241" s="70" t="e">
        <f aca="false">$CY$7*$J$3*$J$5*$AC241</f>
        <v>#N/A</v>
      </c>
      <c r="DA241" s="70" t="e">
        <f aca="false">$DA$7*$J$2*$J$5*$AB241</f>
        <v>#N/A</v>
      </c>
      <c r="DB241" s="70" t="e">
        <f aca="false">$DA$7*$J$3*$J$5*$AC241</f>
        <v>#N/A</v>
      </c>
      <c r="DC241" s="70"/>
      <c r="DD241" s="70"/>
      <c r="DE241" s="70" t="e">
        <f aca="false">$DF$7*$J$2*$J$5*$AB241</f>
        <v>#N/A</v>
      </c>
      <c r="DF241" s="70" t="e">
        <f aca="false">$DF$7*$J$3*$J$5*$AC241</f>
        <v>#N/A</v>
      </c>
      <c r="DG241" s="70" t="e">
        <f aca="false">$DG$7*$J$2*$J$5*$AB241</f>
        <v>#N/A</v>
      </c>
      <c r="DH241" s="70" t="e">
        <f aca="false">$DG$7*$J$3*$J$5*$AC241</f>
        <v>#N/A</v>
      </c>
      <c r="DI241" s="70" t="e">
        <f aca="false">$DI$7*$J$2*$J$5*$AB241</f>
        <v>#N/A</v>
      </c>
      <c r="DJ241" s="70" t="e">
        <f aca="false">$DI$7*$J$3*$J$5*$AC241</f>
        <v>#N/A</v>
      </c>
      <c r="DK241" s="70" t="e">
        <f aca="false">$DK$7*$J$2*$J$5*$AB241</f>
        <v>#N/A</v>
      </c>
      <c r="DL241" s="70" t="e">
        <f aca="false">$DK$7*$J$3*$J$5*$AC241</f>
        <v>#N/A</v>
      </c>
      <c r="DM241" s="70" t="e">
        <f aca="false">$DM$7*$J$2*$J$5*$AB241</f>
        <v>#N/A</v>
      </c>
      <c r="DN241" s="70" t="e">
        <f aca="false">$DM$7*$J$3*$J$5*$AC241</f>
        <v>#N/A</v>
      </c>
      <c r="DO241" s="70" t="e">
        <f aca="false">$DO$7*$J$2*$J$5*$AB241</f>
        <v>#N/A</v>
      </c>
      <c r="DP241" s="70" t="e">
        <f aca="false">$DO$7*$J$3*$J$5*$AC241</f>
        <v>#N/A</v>
      </c>
      <c r="DQ241" s="70" t="e">
        <f aca="false">$DQ$7*$J$2*$J$5*$AB241</f>
        <v>#N/A</v>
      </c>
      <c r="DR241" s="70" t="e">
        <f aca="false">$DQ$7*$J$3*$J$5*$AC241</f>
        <v>#N/A</v>
      </c>
      <c r="DS241" s="131" t="e">
        <f aca="false">SUM(CI241:CR241,CW241:CX241,DG241:DH241)</f>
        <v>#N/A</v>
      </c>
      <c r="DT241" s="25" t="e">
        <f aca="false">SUM(CI241:CZ241,DC241:DL241)</f>
        <v>#N/A</v>
      </c>
      <c r="DU241" s="131" t="e">
        <f aca="false">SUM(CI241:DR241)</f>
        <v>#N/A</v>
      </c>
      <c r="DZ241" s="70" t="e">
        <f aca="false">$DZ$7*$J$2*$J$5*$AB241</f>
        <v>#N/A</v>
      </c>
      <c r="EA241" s="70" t="e">
        <f aca="false">$DZ$7*$J$3*$J$5*$AC241</f>
        <v>#N/A</v>
      </c>
      <c r="EB241" s="70" t="e">
        <f aca="false">$EB$7*$J$2*$J$5*$AB241</f>
        <v>#N/A</v>
      </c>
      <c r="EC241" s="70" t="e">
        <f aca="false">$EB$7*$J$3*$J$5*$AC241</f>
        <v>#N/A</v>
      </c>
      <c r="ED241" s="70" t="e">
        <f aca="false">$ED$7*$J$2*$J$5*$AB241</f>
        <v>#N/A</v>
      </c>
      <c r="EE241" s="70" t="e">
        <f aca="false">$ED$7*$J$3*$J$5*$AC241</f>
        <v>#N/A</v>
      </c>
      <c r="EF241" s="70" t="e">
        <f aca="false">$EF$7*$J$2*$J$5*$AB241</f>
        <v>#N/A</v>
      </c>
      <c r="EG241" s="70" t="e">
        <f aca="false">$EF$7*$J$3*$J$5*$AC241</f>
        <v>#N/A</v>
      </c>
      <c r="EH241" s="70" t="e">
        <f aca="false">$EH$7*$J$2*$J$5*$AB241</f>
        <v>#N/A</v>
      </c>
      <c r="EI241" s="70" t="e">
        <f aca="false">$EH$7*$J$3*$J$5*$AC241</f>
        <v>#N/A</v>
      </c>
      <c r="EJ241" s="70" t="e">
        <f aca="false">$EJ$7*$J$2*$J$5*$AB241</f>
        <v>#N/A</v>
      </c>
      <c r="EK241" s="70" t="e">
        <f aca="false">$EJ$7*$J$3*$J$5*$AC241</f>
        <v>#N/A</v>
      </c>
      <c r="EL241" s="70" t="e">
        <f aca="false">$EL$7*$J$2*$J$5*$AB241</f>
        <v>#N/A</v>
      </c>
      <c r="EM241" s="70" t="e">
        <f aca="false">$EL$7*$J$3*$J$5*$AC241</f>
        <v>#N/A</v>
      </c>
      <c r="EN241" s="131" t="e">
        <f aca="false">SUM(EB241:EC241)</f>
        <v>#N/A</v>
      </c>
      <c r="EO241" s="25" t="e">
        <f aca="false">SUM(EB241:EE241,EJ241:EM241)</f>
        <v>#N/A</v>
      </c>
      <c r="EP241" s="25" t="e">
        <f aca="false">SUM(DZ241:EM241)</f>
        <v>#N/A</v>
      </c>
    </row>
    <row r="242" customFormat="false" ht="11.25" hidden="false" customHeight="false" outlineLevel="0" collapsed="false">
      <c r="A242" s="51" t="e">
        <f aca="false">VLOOKUP($D242,Curves!$A$2:$I$1700,9)</f>
        <v>#N/A</v>
      </c>
      <c r="B242" s="83" t="e">
        <f aca="false">(1+($A242/2))^(-2*($D242-$A$1)/365.25)</f>
        <v>#N/A</v>
      </c>
      <c r="C242" s="83" t="n">
        <f aca="false">D243-D242</f>
        <v>31</v>
      </c>
      <c r="D242" s="374" t="n">
        <v>44013</v>
      </c>
      <c r="E242" s="375" t="e">
        <f aca="false">VLOOKUP($D242,Curves!$A$2:$H$1700,2)*$B242</f>
        <v>#N/A</v>
      </c>
      <c r="F242" s="51" t="e">
        <f aca="false">VLOOKUP($D242,Curves!$A$2:$H$1700,3)*$B242</f>
        <v>#N/A</v>
      </c>
      <c r="G242" s="51" t="e">
        <f aca="false">VLOOKUP($D242,Curves!$A$2:$H$1700,7)*$B242</f>
        <v>#N/A</v>
      </c>
      <c r="H242" s="51" t="e">
        <f aca="false">VLOOKUP($D242,Curves!$A$2:$H$1700,5)*$B242</f>
        <v>#N/A</v>
      </c>
      <c r="I242" s="51" t="e">
        <f aca="false">VLOOKUP($D242,Curves!$A$2:$H$1700,4)*$B242</f>
        <v>#N/A</v>
      </c>
      <c r="J242" s="376" t="e">
        <f aca="false">VLOOKUP($D242,Curves!$A$2:$H$1700,8)*$B242</f>
        <v>#N/A</v>
      </c>
      <c r="K242" s="51" t="e">
        <f aca="false">($E242+$I242)*$J$5+$J$4</f>
        <v>#N/A</v>
      </c>
      <c r="L242" s="377" t="e">
        <f aca="false">VLOOKUP($D242,Curves!$N$2:$T$2600,2)*$B242</f>
        <v>#N/A</v>
      </c>
      <c r="M242" s="241" t="e">
        <f aca="false">VLOOKUP($D242,Curves!$N$2:$T$2600,3)*$B242</f>
        <v>#N/A</v>
      </c>
      <c r="N242" s="378" t="e">
        <f aca="false">IF($K242&lt;$L242,1,0)</f>
        <v>#N/A</v>
      </c>
      <c r="O242" s="379" t="e">
        <f aca="false">IF($K242&lt;$M242,1,0)</f>
        <v>#N/A</v>
      </c>
      <c r="P242" s="375" t="e">
        <f aca="false">($E242+J242)*$J$5+$J$4</f>
        <v>#N/A</v>
      </c>
      <c r="Q242" s="377" t="e">
        <f aca="false">VLOOKUP($D242,Curves!$N$2:$T$2600,4)*$B242</f>
        <v>#N/A</v>
      </c>
      <c r="R242" s="241" t="e">
        <f aca="false">VLOOKUP($D242,Curves!$N$2:$T$2600,5)*$B242</f>
        <v>#N/A</v>
      </c>
      <c r="S242" s="378" t="e">
        <f aca="false">IF($P242&lt;$Q242,1,0)</f>
        <v>#N/A</v>
      </c>
      <c r="T242" s="379" t="e">
        <f aca="false">IF($P242&lt;$R242,1,0)</f>
        <v>#N/A</v>
      </c>
      <c r="U242" s="380" t="e">
        <f aca="false">($E242+G242)*$J$5+$J$4</f>
        <v>#N/A</v>
      </c>
      <c r="V242" s="380" t="e">
        <f aca="false">($E242+H242)*$J$5+$J$4</f>
        <v>#N/A</v>
      </c>
      <c r="W242" s="380" t="e">
        <f aca="false">($E242+I242)*$J$5+$J$4</f>
        <v>#N/A</v>
      </c>
      <c r="X242" s="269" t="e">
        <f aca="false">VLOOKUP($D242,[5]CurveFetch!$D$8:$S$13000,16,0)*$B242</f>
        <v>#N/A</v>
      </c>
      <c r="Y242" s="241" t="e">
        <f aca="false">VLOOKUP($D242,Curves!$N$2:$T$2600,7)*$B242</f>
        <v>#N/A</v>
      </c>
      <c r="Z242" s="381" t="e">
        <f aca="false">IF($U242&lt;$X242,1,0)</f>
        <v>#N/A</v>
      </c>
      <c r="AA242" s="378" t="e">
        <f aca="false">IF($U242&lt;$Y242,1,0)</f>
        <v>#N/A</v>
      </c>
      <c r="AB242" s="378" t="e">
        <f aca="false">IF($V242&lt;$X242,1,0)</f>
        <v>#N/A</v>
      </c>
      <c r="AC242" s="378" t="e">
        <f aca="false">IF($V242&lt;$X242,1,0)</f>
        <v>#N/A</v>
      </c>
      <c r="AD242" s="378" t="e">
        <f aca="false">IF($W242&lt;$X242,1,0)</f>
        <v>#N/A</v>
      </c>
      <c r="AE242" s="379" t="e">
        <f aca="false">IF($W242&lt;$Y242,1,0)</f>
        <v>#N/A</v>
      </c>
      <c r="AF242" s="70" t="e">
        <f aca="false">$AF$7*$J$2*$J$5*$N242</f>
        <v>#N/A</v>
      </c>
      <c r="AG242" s="70" t="e">
        <f aca="false">$AF$7*$J$2*$J$5*$O242</f>
        <v>#N/A</v>
      </c>
      <c r="AH242" s="70" t="e">
        <f aca="false">$AH$7*$J$2*$J$5*$N242</f>
        <v>#N/A</v>
      </c>
      <c r="AI242" s="70" t="e">
        <f aca="false">$AH$7*$J$2*$J$5*$O242</f>
        <v>#N/A</v>
      </c>
      <c r="AJ242" s="70" t="e">
        <f aca="false">$AJ$7*$J$2*$J$5*$N242</f>
        <v>#N/A</v>
      </c>
      <c r="AK242" s="70" t="e">
        <f aca="false">$AJ$7*$J$2*$J$5*$O242</f>
        <v>#N/A</v>
      </c>
      <c r="AL242" s="70" t="e">
        <f aca="false">$AL$7*$J$2*$J$5*$N242</f>
        <v>#N/A</v>
      </c>
      <c r="AM242" s="70" t="e">
        <f aca="false">$AL$7*$J$3*$J$5*$O242</f>
        <v>#N/A</v>
      </c>
      <c r="AN242" s="70" t="e">
        <f aca="false">$AN$7*$J$2*$J$5*$N242</f>
        <v>#N/A</v>
      </c>
      <c r="AO242" s="70" t="e">
        <f aca="false">$AN$7*$J$3*$J$5*$O242</f>
        <v>#N/A</v>
      </c>
      <c r="AP242" s="70" t="e">
        <f aca="false">$AP$7*$J$2*$J$5*$N242</f>
        <v>#N/A</v>
      </c>
      <c r="AQ242" s="70" t="e">
        <f aca="false">$AN$7*$J$3*$J$5*$O242</f>
        <v>#N/A</v>
      </c>
      <c r="AR242" s="70" t="e">
        <f aca="false">$AR$7*$J$2*$J$5*$N242</f>
        <v>#N/A</v>
      </c>
      <c r="AS242" s="70" t="e">
        <f aca="false">$AR$7*$J$3*$J$5*$O242</f>
        <v>#N/A</v>
      </c>
      <c r="AT242" s="70" t="e">
        <f aca="false">$AT$7*$J$2*$J$5*$N242</f>
        <v>#N/A</v>
      </c>
      <c r="AU242" s="70" t="e">
        <f aca="false">$AT$7*$J$3*$J$5*$O242</f>
        <v>#N/A</v>
      </c>
      <c r="AV242" s="131" t="e">
        <f aca="false">SUM(AF242:AG242,AL242:AM242,AP242:AQ242)</f>
        <v>#N/A</v>
      </c>
      <c r="AW242" s="158" t="e">
        <f aca="false">SUM(AF242:AM242,AP242:AU242)</f>
        <v>#N/A</v>
      </c>
      <c r="AX242" s="131" t="e">
        <f aca="false">SUM(AF242:AU242)</f>
        <v>#N/A</v>
      </c>
      <c r="AY242" s="70" t="e">
        <f aca="false">$AY$7*$J$2*$J$5*$S242</f>
        <v>#N/A</v>
      </c>
      <c r="AZ242" s="70" t="e">
        <f aca="false">$AY$7*$J$3*$J$5*$T242</f>
        <v>#N/A</v>
      </c>
      <c r="BA242" s="70" t="e">
        <f aca="false">$BA$7*$J$2*$J$5*$S242</f>
        <v>#N/A</v>
      </c>
      <c r="BB242" s="70" t="e">
        <f aca="false">$BA$7*$J$3*$J$5*$T242</f>
        <v>#N/A</v>
      </c>
      <c r="BC242" s="70" t="e">
        <f aca="false">$BC$7*$J$2*$J$5*$S242</f>
        <v>#N/A</v>
      </c>
      <c r="BD242" s="70" t="e">
        <f aca="false">$BC$7*$J$3*$J$5*$T242</f>
        <v>#N/A</v>
      </c>
      <c r="BE242" s="70" t="e">
        <f aca="false">$BE$7*$J$2*$J$5*$S242</f>
        <v>#N/A</v>
      </c>
      <c r="BF242" s="70" t="e">
        <f aca="false">$BE$7*$J$3*$J$5*$T242</f>
        <v>#N/A</v>
      </c>
      <c r="BG242" s="70" t="e">
        <f aca="false">$BG$7*$J$2*$J$5*$S242</f>
        <v>#N/A</v>
      </c>
      <c r="BH242" s="70" t="e">
        <f aca="false">$BG$7*$J$3*$J$5*$T242</f>
        <v>#N/A</v>
      </c>
      <c r="BI242" s="70" t="e">
        <f aca="false">$BI$7*$J$2*$J$5*$S242</f>
        <v>#N/A</v>
      </c>
      <c r="BJ242" s="70" t="e">
        <f aca="false">$BI$7*$J$3*$J$5*$T242</f>
        <v>#N/A</v>
      </c>
      <c r="BK242" s="70" t="e">
        <f aca="false">$BK$7*$J$2*$J$5*$S242</f>
        <v>#N/A</v>
      </c>
      <c r="BL242" s="70" t="e">
        <f aca="false">$BK$7*$J$3*$J$5*$T242</f>
        <v>#N/A</v>
      </c>
      <c r="BM242" s="70" t="e">
        <f aca="false">$BM$7*$J$2*$J$5*$S242</f>
        <v>#N/A</v>
      </c>
      <c r="BN242" s="70" t="e">
        <f aca="false">$BM$7*$J$3*$J$5*$T242</f>
        <v>#N/A</v>
      </c>
      <c r="BO242" s="70" t="e">
        <f aca="false">$BO$7*$J$2*$J$5*$S242</f>
        <v>#N/A</v>
      </c>
      <c r="BP242" s="70" t="e">
        <f aca="false">$BO$7*$J$3*$J$5*$T242</f>
        <v>#N/A</v>
      </c>
      <c r="BQ242" s="70" t="e">
        <f aca="false">$BQ$7*$J$2*$J$5*$S242</f>
        <v>#N/A</v>
      </c>
      <c r="BR242" s="70" t="e">
        <f aca="false">$BQ$7*$J$3*$J$5*$T242</f>
        <v>#N/A</v>
      </c>
      <c r="BS242" s="70" t="e">
        <f aca="false">$BS$7*$J$2*$J$5*$S242</f>
        <v>#N/A</v>
      </c>
      <c r="BT242" s="70" t="e">
        <f aca="false">$BS$7*$J$3*$J$5*$T242</f>
        <v>#N/A</v>
      </c>
      <c r="BU242" s="70" t="e">
        <f aca="false">$BU$7*$J$2*$J$5*$S242</f>
        <v>#N/A</v>
      </c>
      <c r="BV242" s="70" t="e">
        <f aca="false">$BU$7*$J$3*$J$5*$T242</f>
        <v>#N/A</v>
      </c>
      <c r="BW242" s="382" t="e">
        <f aca="false">SUM(AY242:BF242,BI242:BL242)</f>
        <v>#N/A</v>
      </c>
      <c r="BX242" s="383" t="e">
        <f aca="false">SUM(AY242:BF242,BI242:BL242,BS242:BV242)</f>
        <v>#N/A</v>
      </c>
      <c r="BY242" s="25" t="e">
        <f aca="false">SUM(AY242:BV242)</f>
        <v>#N/A</v>
      </c>
      <c r="BZ242" s="70" t="e">
        <f aca="false">$BZ$7*$J$2*$J$5*$N242</f>
        <v>#N/A</v>
      </c>
      <c r="CA242" s="70" t="e">
        <f aca="false">$BZ$7*$J$3*$J$5*$O242</f>
        <v>#N/A</v>
      </c>
      <c r="CB242" s="70" t="e">
        <f aca="false">$CB$7*$J$2*$J$5*$N242</f>
        <v>#N/A</v>
      </c>
      <c r="CC242" s="70" t="e">
        <f aca="false">$CB$7*$J$3*$J$5*$O242</f>
        <v>#N/A</v>
      </c>
      <c r="CD242" s="70" t="e">
        <f aca="false">$CD$7*$J$2*$J$5*$N242</f>
        <v>#N/A</v>
      </c>
      <c r="CE242" s="70" t="e">
        <f aca="false">$CD$7*$J$3*$J$5*$O242</f>
        <v>#N/A</v>
      </c>
      <c r="CF242" s="131" t="e">
        <f aca="false">SUM(BZ242:CA242)</f>
        <v>#N/A</v>
      </c>
      <c r="CG242" s="383" t="e">
        <f aca="false">SUM(BZ242:CC242)</f>
        <v>#N/A</v>
      </c>
      <c r="CH242" s="131" t="e">
        <f aca="false">SUM(BZ242:CE242)</f>
        <v>#N/A</v>
      </c>
      <c r="CI242" s="70" t="e">
        <f aca="false">$CI$7*$J$2*$J$5*$AB242</f>
        <v>#N/A</v>
      </c>
      <c r="CJ242" s="70" t="e">
        <f aca="false">$CI$7*$J$3*$J$5*$AC242</f>
        <v>#N/A</v>
      </c>
      <c r="CK242" s="70" t="e">
        <f aca="false">$CK$7*$J$2*$J$5*$AB242</f>
        <v>#N/A</v>
      </c>
      <c r="CL242" s="70" t="e">
        <f aca="false">$CK$7*$J$3*$J$5*$AC242</f>
        <v>#N/A</v>
      </c>
      <c r="CM242" s="70" t="e">
        <f aca="false">$CM$7*$J$2*$J$5*$AB242</f>
        <v>#N/A</v>
      </c>
      <c r="CN242" s="70" t="e">
        <f aca="false">$CM$7*$J$3*$J$5*$AC242</f>
        <v>#N/A</v>
      </c>
      <c r="CO242" s="70" t="e">
        <f aca="false">$CO$7*$J$2*$J$5*$AB242</f>
        <v>#N/A</v>
      </c>
      <c r="CP242" s="70" t="e">
        <f aca="false">$CO$7*$J$3*$J$5*$AC242</f>
        <v>#N/A</v>
      </c>
      <c r="CQ242" s="70" t="e">
        <f aca="false">$CQ$7*$J$2*$J$5*$AB242</f>
        <v>#N/A</v>
      </c>
      <c r="CR242" s="70" t="e">
        <f aca="false">$CQ$7*$J$3*$J$5*$AC242</f>
        <v>#N/A</v>
      </c>
      <c r="CS242" s="70" t="e">
        <f aca="false">$CS$7*$J$2*$J$5*$AB242</f>
        <v>#N/A</v>
      </c>
      <c r="CT242" s="70" t="e">
        <f aca="false">$CS$7*$J$3*$J$5*$AC242</f>
        <v>#N/A</v>
      </c>
      <c r="CU242" s="70" t="e">
        <f aca="false">$CU$7*$J$2*$J$5*$AB242</f>
        <v>#N/A</v>
      </c>
      <c r="CV242" s="70" t="e">
        <f aca="false">$CU$7*$J$3*$J$5*$AC242</f>
        <v>#N/A</v>
      </c>
      <c r="CW242" s="70" t="e">
        <f aca="false">$CW$7*$J$2*$J$5*$AB242</f>
        <v>#N/A</v>
      </c>
      <c r="CX242" s="70" t="e">
        <f aca="false">$CW$7*$J$3*$J$5*$AC242</f>
        <v>#N/A</v>
      </c>
      <c r="CY242" s="70" t="e">
        <f aca="false">$CY$7*$J$2*$J$5*$AB242</f>
        <v>#N/A</v>
      </c>
      <c r="CZ242" s="70" t="e">
        <f aca="false">$CY$7*$J$3*$J$5*$AC242</f>
        <v>#N/A</v>
      </c>
      <c r="DA242" s="70" t="e">
        <f aca="false">$DA$7*$J$2*$J$5*$AB242</f>
        <v>#N/A</v>
      </c>
      <c r="DB242" s="70" t="e">
        <f aca="false">$DA$7*$J$3*$J$5*$AC242</f>
        <v>#N/A</v>
      </c>
      <c r="DC242" s="70"/>
      <c r="DD242" s="70"/>
      <c r="DE242" s="70" t="e">
        <f aca="false">$DF$7*$J$2*$J$5*$AB242</f>
        <v>#N/A</v>
      </c>
      <c r="DF242" s="70" t="e">
        <f aca="false">$DF$7*$J$3*$J$5*$AC242</f>
        <v>#N/A</v>
      </c>
      <c r="DG242" s="70" t="e">
        <f aca="false">$DG$7*$J$2*$J$5*$AB242</f>
        <v>#N/A</v>
      </c>
      <c r="DH242" s="70" t="e">
        <f aca="false">$DG$7*$J$3*$J$5*$AC242</f>
        <v>#N/A</v>
      </c>
      <c r="DI242" s="70" t="e">
        <f aca="false">$DI$7*$J$2*$J$5*$AB242</f>
        <v>#N/A</v>
      </c>
      <c r="DJ242" s="70" t="e">
        <f aca="false">$DI$7*$J$3*$J$5*$AC242</f>
        <v>#N/A</v>
      </c>
      <c r="DK242" s="70" t="e">
        <f aca="false">$DK$7*$J$2*$J$5*$AB242</f>
        <v>#N/A</v>
      </c>
      <c r="DL242" s="70" t="e">
        <f aca="false">$DK$7*$J$3*$J$5*$AC242</f>
        <v>#N/A</v>
      </c>
      <c r="DM242" s="70" t="e">
        <f aca="false">$DM$7*$J$2*$J$5*$AB242</f>
        <v>#N/A</v>
      </c>
      <c r="DN242" s="70" t="e">
        <f aca="false">$DM$7*$J$3*$J$5*$AC242</f>
        <v>#N/A</v>
      </c>
      <c r="DO242" s="70" t="e">
        <f aca="false">$DO$7*$J$2*$J$5*$AB242</f>
        <v>#N/A</v>
      </c>
      <c r="DP242" s="70" t="e">
        <f aca="false">$DO$7*$J$3*$J$5*$AC242</f>
        <v>#N/A</v>
      </c>
      <c r="DQ242" s="70" t="e">
        <f aca="false">$DQ$7*$J$2*$J$5*$AB242</f>
        <v>#N/A</v>
      </c>
      <c r="DR242" s="70" t="e">
        <f aca="false">$DQ$7*$J$3*$J$5*$AC242</f>
        <v>#N/A</v>
      </c>
      <c r="DS242" s="131" t="e">
        <f aca="false">SUM(CI242:CR242,CW242:CX242,DG242:DH242)</f>
        <v>#N/A</v>
      </c>
      <c r="DT242" s="25" t="e">
        <f aca="false">SUM(CI242:CZ242,DC242:DL242)</f>
        <v>#N/A</v>
      </c>
      <c r="DU242" s="131" t="e">
        <f aca="false">SUM(CI242:DR242)</f>
        <v>#N/A</v>
      </c>
      <c r="DZ242" s="70" t="e">
        <f aca="false">$DZ$7*$J$2*$J$5*$AB242</f>
        <v>#N/A</v>
      </c>
      <c r="EA242" s="70" t="e">
        <f aca="false">$DZ$7*$J$3*$J$5*$AC242</f>
        <v>#N/A</v>
      </c>
      <c r="EB242" s="70" t="e">
        <f aca="false">$EB$7*$J$2*$J$5*$AB242</f>
        <v>#N/A</v>
      </c>
      <c r="EC242" s="70" t="e">
        <f aca="false">$EB$7*$J$3*$J$5*$AC242</f>
        <v>#N/A</v>
      </c>
      <c r="ED242" s="70" t="e">
        <f aca="false">$ED$7*$J$2*$J$5*$AB242</f>
        <v>#N/A</v>
      </c>
      <c r="EE242" s="70" t="e">
        <f aca="false">$ED$7*$J$3*$J$5*$AC242</f>
        <v>#N/A</v>
      </c>
      <c r="EF242" s="70" t="e">
        <f aca="false">$EF$7*$J$2*$J$5*$AB242</f>
        <v>#N/A</v>
      </c>
      <c r="EG242" s="70" t="e">
        <f aca="false">$EF$7*$J$3*$J$5*$AC242</f>
        <v>#N/A</v>
      </c>
      <c r="EH242" s="70" t="e">
        <f aca="false">$EH$7*$J$2*$J$5*$AB242</f>
        <v>#N/A</v>
      </c>
      <c r="EI242" s="70" t="e">
        <f aca="false">$EH$7*$J$3*$J$5*$AC242</f>
        <v>#N/A</v>
      </c>
      <c r="EJ242" s="70" t="e">
        <f aca="false">$EJ$7*$J$2*$J$5*$AB242</f>
        <v>#N/A</v>
      </c>
      <c r="EK242" s="70" t="e">
        <f aca="false">$EJ$7*$J$3*$J$5*$AC242</f>
        <v>#N/A</v>
      </c>
      <c r="EL242" s="70" t="e">
        <f aca="false">$EL$7*$J$2*$J$5*$AB242</f>
        <v>#N/A</v>
      </c>
      <c r="EM242" s="70" t="e">
        <f aca="false">$EL$7*$J$3*$J$5*$AC242</f>
        <v>#N/A</v>
      </c>
      <c r="EN242" s="131" t="e">
        <f aca="false">SUM(EB242:EC242)</f>
        <v>#N/A</v>
      </c>
      <c r="EO242" s="25" t="e">
        <f aca="false">SUM(EB242:EE242,EJ242:EM242)</f>
        <v>#N/A</v>
      </c>
      <c r="EP242" s="25" t="e">
        <f aca="false">SUM(DZ242:EM242)</f>
        <v>#N/A</v>
      </c>
    </row>
    <row r="243" customFormat="false" ht="11.25" hidden="false" customHeight="false" outlineLevel="0" collapsed="false">
      <c r="A243" s="51" t="e">
        <f aca="false">VLOOKUP($D243,Curves!$A$2:$I$1700,9)</f>
        <v>#N/A</v>
      </c>
      <c r="B243" s="83" t="e">
        <f aca="false">(1+($A243/2))^(-2*($D243-$A$1)/365.25)</f>
        <v>#N/A</v>
      </c>
      <c r="C243" s="83" t="n">
        <f aca="false">D244-D243</f>
        <v>31</v>
      </c>
      <c r="D243" s="374" t="n">
        <v>44044</v>
      </c>
      <c r="E243" s="375" t="e">
        <f aca="false">VLOOKUP($D243,Curves!$A$2:$H$1700,2)*$B243</f>
        <v>#N/A</v>
      </c>
      <c r="F243" s="51" t="e">
        <f aca="false">VLOOKUP($D243,Curves!$A$2:$H$1700,3)*$B243</f>
        <v>#N/A</v>
      </c>
      <c r="G243" s="51" t="e">
        <f aca="false">VLOOKUP($D243,Curves!$A$2:$H$1700,7)*$B243</f>
        <v>#N/A</v>
      </c>
      <c r="H243" s="51" t="e">
        <f aca="false">VLOOKUP($D243,Curves!$A$2:$H$1700,5)*$B243</f>
        <v>#N/A</v>
      </c>
      <c r="I243" s="51" t="e">
        <f aca="false">VLOOKUP($D243,Curves!$A$2:$H$1700,4)*$B243</f>
        <v>#N/A</v>
      </c>
      <c r="J243" s="376" t="e">
        <f aca="false">VLOOKUP($D243,Curves!$A$2:$H$1700,8)*$B243</f>
        <v>#N/A</v>
      </c>
      <c r="K243" s="51" t="e">
        <f aca="false">($E243+$I243)*$J$5+$J$4</f>
        <v>#N/A</v>
      </c>
      <c r="L243" s="377" t="e">
        <f aca="false">VLOOKUP($D243,Curves!$N$2:$T$2600,2)*$B243</f>
        <v>#N/A</v>
      </c>
      <c r="M243" s="241" t="e">
        <f aca="false">VLOOKUP($D243,Curves!$N$2:$T$2600,3)*$B243</f>
        <v>#N/A</v>
      </c>
      <c r="N243" s="378" t="e">
        <f aca="false">IF($K243&lt;$L243,1,0)</f>
        <v>#N/A</v>
      </c>
      <c r="O243" s="379" t="e">
        <f aca="false">IF($K243&lt;$M243,1,0)</f>
        <v>#N/A</v>
      </c>
      <c r="P243" s="375" t="e">
        <f aca="false">($E243+J243)*$J$5+$J$4</f>
        <v>#N/A</v>
      </c>
      <c r="Q243" s="377" t="e">
        <f aca="false">VLOOKUP($D243,Curves!$N$2:$T$2600,4)*$B243</f>
        <v>#N/A</v>
      </c>
      <c r="R243" s="241" t="e">
        <f aca="false">VLOOKUP($D243,Curves!$N$2:$T$2600,5)*$B243</f>
        <v>#N/A</v>
      </c>
      <c r="S243" s="378" t="e">
        <f aca="false">IF($P243&lt;$Q243,1,0)</f>
        <v>#N/A</v>
      </c>
      <c r="T243" s="379" t="e">
        <f aca="false">IF($P243&lt;$R243,1,0)</f>
        <v>#N/A</v>
      </c>
      <c r="U243" s="380" t="e">
        <f aca="false">($E243+G243)*$J$5+$J$4</f>
        <v>#N/A</v>
      </c>
      <c r="V243" s="380" t="e">
        <f aca="false">($E243+H243)*$J$5+$J$4</f>
        <v>#N/A</v>
      </c>
      <c r="W243" s="380" t="e">
        <f aca="false">($E243+I243)*$J$5+$J$4</f>
        <v>#N/A</v>
      </c>
      <c r="X243" s="269" t="e">
        <f aca="false">VLOOKUP($D243,[5]CurveFetch!$D$8:$S$13000,16,0)*$B243</f>
        <v>#N/A</v>
      </c>
      <c r="Y243" s="241" t="e">
        <f aca="false">VLOOKUP($D243,Curves!$N$2:$T$2600,7)*$B243</f>
        <v>#N/A</v>
      </c>
      <c r="Z243" s="381" t="e">
        <f aca="false">IF($U243&lt;$X243,1,0)</f>
        <v>#N/A</v>
      </c>
      <c r="AA243" s="378" t="e">
        <f aca="false">IF($U243&lt;$Y243,1,0)</f>
        <v>#N/A</v>
      </c>
      <c r="AB243" s="378" t="e">
        <f aca="false">IF($V243&lt;$X243,1,0)</f>
        <v>#N/A</v>
      </c>
      <c r="AC243" s="378" t="e">
        <f aca="false">IF($V243&lt;$X243,1,0)</f>
        <v>#N/A</v>
      </c>
      <c r="AD243" s="378" t="e">
        <f aca="false">IF($W243&lt;$X243,1,0)</f>
        <v>#N/A</v>
      </c>
      <c r="AE243" s="379" t="e">
        <f aca="false">IF($W243&lt;$Y243,1,0)</f>
        <v>#N/A</v>
      </c>
      <c r="AF243" s="70" t="e">
        <f aca="false">$AF$7*$J$2*$J$5*$N243</f>
        <v>#N/A</v>
      </c>
      <c r="AG243" s="70" t="e">
        <f aca="false">$AF$7*$J$2*$J$5*$O243</f>
        <v>#N/A</v>
      </c>
      <c r="AH243" s="70" t="e">
        <f aca="false">$AH$7*$J$2*$J$5*$N243</f>
        <v>#N/A</v>
      </c>
      <c r="AI243" s="70" t="e">
        <f aca="false">$AH$7*$J$2*$J$5*$O243</f>
        <v>#N/A</v>
      </c>
      <c r="AJ243" s="70" t="e">
        <f aca="false">$AJ$7*$J$2*$J$5*$N243</f>
        <v>#N/A</v>
      </c>
      <c r="AK243" s="70" t="e">
        <f aca="false">$AJ$7*$J$2*$J$5*$O243</f>
        <v>#N/A</v>
      </c>
      <c r="AL243" s="70" t="e">
        <f aca="false">$AL$7*$J$2*$J$5*$N243</f>
        <v>#N/A</v>
      </c>
      <c r="AM243" s="70" t="e">
        <f aca="false">$AL$7*$J$3*$J$5*$O243</f>
        <v>#N/A</v>
      </c>
      <c r="AN243" s="70" t="e">
        <f aca="false">$AN$7*$J$2*$J$5*$N243</f>
        <v>#N/A</v>
      </c>
      <c r="AO243" s="70" t="e">
        <f aca="false">$AN$7*$J$3*$J$5*$O243</f>
        <v>#N/A</v>
      </c>
      <c r="AP243" s="70" t="e">
        <f aca="false">$AP$7*$J$2*$J$5*$N243</f>
        <v>#N/A</v>
      </c>
      <c r="AQ243" s="70" t="e">
        <f aca="false">$AN$7*$J$3*$J$5*$O243</f>
        <v>#N/A</v>
      </c>
      <c r="AR243" s="70" t="e">
        <f aca="false">$AR$7*$J$2*$J$5*$N243</f>
        <v>#N/A</v>
      </c>
      <c r="AS243" s="70" t="e">
        <f aca="false">$AR$7*$J$3*$J$5*$O243</f>
        <v>#N/A</v>
      </c>
      <c r="AT243" s="70" t="e">
        <f aca="false">$AT$7*$J$2*$J$5*$N243</f>
        <v>#N/A</v>
      </c>
      <c r="AU243" s="70" t="e">
        <f aca="false">$AT$7*$J$3*$J$5*$O243</f>
        <v>#N/A</v>
      </c>
      <c r="AV243" s="131" t="e">
        <f aca="false">SUM(AF243:AG243,AL243:AM243,AP243:AQ243)</f>
        <v>#N/A</v>
      </c>
      <c r="AW243" s="158" t="e">
        <f aca="false">SUM(AF243:AM243,AP243:AU243)</f>
        <v>#N/A</v>
      </c>
      <c r="AX243" s="131" t="e">
        <f aca="false">SUM(AF243:AU243)</f>
        <v>#N/A</v>
      </c>
      <c r="AY243" s="70" t="e">
        <f aca="false">$AY$7*$J$2*$J$5*$S243</f>
        <v>#N/A</v>
      </c>
      <c r="AZ243" s="70" t="e">
        <f aca="false">$AY$7*$J$3*$J$5*$T243</f>
        <v>#N/A</v>
      </c>
      <c r="BA243" s="70" t="e">
        <f aca="false">$BA$7*$J$2*$J$5*$S243</f>
        <v>#N/A</v>
      </c>
      <c r="BB243" s="70" t="e">
        <f aca="false">$BA$7*$J$3*$J$5*$T243</f>
        <v>#N/A</v>
      </c>
      <c r="BC243" s="70" t="e">
        <f aca="false">$BC$7*$J$2*$J$5*$S243</f>
        <v>#N/A</v>
      </c>
      <c r="BD243" s="70" t="e">
        <f aca="false">$BC$7*$J$3*$J$5*$T243</f>
        <v>#N/A</v>
      </c>
      <c r="BE243" s="70" t="e">
        <f aca="false">$BE$7*$J$2*$J$5*$S243</f>
        <v>#N/A</v>
      </c>
      <c r="BF243" s="70" t="e">
        <f aca="false">$BE$7*$J$3*$J$5*$T243</f>
        <v>#N/A</v>
      </c>
      <c r="BG243" s="70" t="e">
        <f aca="false">$BG$7*$J$2*$J$5*$S243</f>
        <v>#N/A</v>
      </c>
      <c r="BH243" s="70" t="e">
        <f aca="false">$BG$7*$J$3*$J$5*$T243</f>
        <v>#N/A</v>
      </c>
      <c r="BI243" s="70" t="e">
        <f aca="false">$BI$7*$J$2*$J$5*$S243</f>
        <v>#N/A</v>
      </c>
      <c r="BJ243" s="70" t="e">
        <f aca="false">$BI$7*$J$3*$J$5*$T243</f>
        <v>#N/A</v>
      </c>
      <c r="BK243" s="70" t="e">
        <f aca="false">$BK$7*$J$2*$J$5*$S243</f>
        <v>#N/A</v>
      </c>
      <c r="BL243" s="70" t="e">
        <f aca="false">$BK$7*$J$3*$J$5*$T243</f>
        <v>#N/A</v>
      </c>
      <c r="BM243" s="70" t="e">
        <f aca="false">$BM$7*$J$2*$J$5*$S243</f>
        <v>#N/A</v>
      </c>
      <c r="BN243" s="70" t="e">
        <f aca="false">$BM$7*$J$3*$J$5*$T243</f>
        <v>#N/A</v>
      </c>
      <c r="BO243" s="70" t="e">
        <f aca="false">$BO$7*$J$2*$J$5*$S243</f>
        <v>#N/A</v>
      </c>
      <c r="BP243" s="70" t="e">
        <f aca="false">$BO$7*$J$3*$J$5*$T243</f>
        <v>#N/A</v>
      </c>
      <c r="BQ243" s="70" t="e">
        <f aca="false">$BQ$7*$J$2*$J$5*$S243</f>
        <v>#N/A</v>
      </c>
      <c r="BR243" s="70" t="e">
        <f aca="false">$BQ$7*$J$3*$J$5*$T243</f>
        <v>#N/A</v>
      </c>
      <c r="BS243" s="70" t="e">
        <f aca="false">$BS$7*$J$2*$J$5*$S243</f>
        <v>#N/A</v>
      </c>
      <c r="BT243" s="70" t="e">
        <f aca="false">$BS$7*$J$3*$J$5*$T243</f>
        <v>#N/A</v>
      </c>
      <c r="BU243" s="70" t="e">
        <f aca="false">$BU$7*$J$2*$J$5*$S243</f>
        <v>#N/A</v>
      </c>
      <c r="BV243" s="70" t="e">
        <f aca="false">$BU$7*$J$3*$J$5*$T243</f>
        <v>#N/A</v>
      </c>
      <c r="BW243" s="382" t="e">
        <f aca="false">SUM(AY243:BF243,BI243:BL243)</f>
        <v>#N/A</v>
      </c>
      <c r="BX243" s="383" t="e">
        <f aca="false">SUM(AY243:BF243,BI243:BL243,BS243:BV243)</f>
        <v>#N/A</v>
      </c>
      <c r="BY243" s="25" t="e">
        <f aca="false">SUM(AY243:BV243)</f>
        <v>#N/A</v>
      </c>
      <c r="BZ243" s="70" t="e">
        <f aca="false">$BZ$7*$J$2*$J$5*$N243</f>
        <v>#N/A</v>
      </c>
      <c r="CA243" s="70" t="e">
        <f aca="false">$BZ$7*$J$3*$J$5*$O243</f>
        <v>#N/A</v>
      </c>
      <c r="CB243" s="70" t="e">
        <f aca="false">$CB$7*$J$2*$J$5*$N243</f>
        <v>#N/A</v>
      </c>
      <c r="CC243" s="70" t="e">
        <f aca="false">$CB$7*$J$3*$J$5*$O243</f>
        <v>#N/A</v>
      </c>
      <c r="CD243" s="70" t="e">
        <f aca="false">$CD$7*$J$2*$J$5*$N243</f>
        <v>#N/A</v>
      </c>
      <c r="CE243" s="70" t="e">
        <f aca="false">$CD$7*$J$3*$J$5*$O243</f>
        <v>#N/A</v>
      </c>
      <c r="CF243" s="131" t="e">
        <f aca="false">SUM(BZ243:CA243)</f>
        <v>#N/A</v>
      </c>
      <c r="CG243" s="383" t="e">
        <f aca="false">SUM(BZ243:CC243)</f>
        <v>#N/A</v>
      </c>
      <c r="CH243" s="131" t="e">
        <f aca="false">SUM(BZ243:CE243)</f>
        <v>#N/A</v>
      </c>
      <c r="CI243" s="70" t="e">
        <f aca="false">$CI$7*$J$2*$J$5*$AB243</f>
        <v>#N/A</v>
      </c>
      <c r="CJ243" s="70" t="e">
        <f aca="false">$CI$7*$J$3*$J$5*$AC243</f>
        <v>#N/A</v>
      </c>
      <c r="CK243" s="70" t="e">
        <f aca="false">$CK$7*$J$2*$J$5*$AB243</f>
        <v>#N/A</v>
      </c>
      <c r="CL243" s="70" t="e">
        <f aca="false">$CK$7*$J$3*$J$5*$AC243</f>
        <v>#N/A</v>
      </c>
      <c r="CM243" s="70" t="e">
        <f aca="false">$CM$7*$J$2*$J$5*$AB243</f>
        <v>#N/A</v>
      </c>
      <c r="CN243" s="70" t="e">
        <f aca="false">$CM$7*$J$3*$J$5*$AC243</f>
        <v>#N/A</v>
      </c>
      <c r="CO243" s="70" t="e">
        <f aca="false">$CO$7*$J$2*$J$5*$AB243</f>
        <v>#N/A</v>
      </c>
      <c r="CP243" s="70" t="e">
        <f aca="false">$CO$7*$J$3*$J$5*$AC243</f>
        <v>#N/A</v>
      </c>
      <c r="CQ243" s="70" t="e">
        <f aca="false">$CQ$7*$J$2*$J$5*$AB243</f>
        <v>#N/A</v>
      </c>
      <c r="CR243" s="70" t="e">
        <f aca="false">$CQ$7*$J$3*$J$5*$AC243</f>
        <v>#N/A</v>
      </c>
      <c r="CS243" s="70" t="e">
        <f aca="false">$CS$7*$J$2*$J$5*$AB243</f>
        <v>#N/A</v>
      </c>
      <c r="CT243" s="70" t="e">
        <f aca="false">$CS$7*$J$3*$J$5*$AC243</f>
        <v>#N/A</v>
      </c>
      <c r="CU243" s="70" t="e">
        <f aca="false">$CU$7*$J$2*$J$5*$AB243</f>
        <v>#N/A</v>
      </c>
      <c r="CV243" s="70" t="e">
        <f aca="false">$CU$7*$J$3*$J$5*$AC243</f>
        <v>#N/A</v>
      </c>
      <c r="CW243" s="70" t="e">
        <f aca="false">$CW$7*$J$2*$J$5*$AB243</f>
        <v>#N/A</v>
      </c>
      <c r="CX243" s="70" t="e">
        <f aca="false">$CW$7*$J$3*$J$5*$AC243</f>
        <v>#N/A</v>
      </c>
      <c r="CY243" s="70" t="e">
        <f aca="false">$CY$7*$J$2*$J$5*$AB243</f>
        <v>#N/A</v>
      </c>
      <c r="CZ243" s="70" t="e">
        <f aca="false">$CY$7*$J$3*$J$5*$AC243</f>
        <v>#N/A</v>
      </c>
      <c r="DA243" s="70" t="e">
        <f aca="false">$DA$7*$J$2*$J$5*$AB243</f>
        <v>#N/A</v>
      </c>
      <c r="DB243" s="70" t="e">
        <f aca="false">$DA$7*$J$3*$J$5*$AC243</f>
        <v>#N/A</v>
      </c>
      <c r="DC243" s="70"/>
      <c r="DD243" s="70"/>
      <c r="DE243" s="70" t="e">
        <f aca="false">$DF$7*$J$2*$J$5*$AB243</f>
        <v>#N/A</v>
      </c>
      <c r="DF243" s="70" t="e">
        <f aca="false">$DF$7*$J$3*$J$5*$AC243</f>
        <v>#N/A</v>
      </c>
      <c r="DG243" s="70" t="e">
        <f aca="false">$DG$7*$J$2*$J$5*$AB243</f>
        <v>#N/A</v>
      </c>
      <c r="DH243" s="70" t="e">
        <f aca="false">$DG$7*$J$3*$J$5*$AC243</f>
        <v>#N/A</v>
      </c>
      <c r="DI243" s="70" t="e">
        <f aca="false">$DI$7*$J$2*$J$5*$AB243</f>
        <v>#N/A</v>
      </c>
      <c r="DJ243" s="70" t="e">
        <f aca="false">$DI$7*$J$3*$J$5*$AC243</f>
        <v>#N/A</v>
      </c>
      <c r="DK243" s="70" t="e">
        <f aca="false">$DK$7*$J$2*$J$5*$AB243</f>
        <v>#N/A</v>
      </c>
      <c r="DL243" s="70" t="e">
        <f aca="false">$DK$7*$J$3*$J$5*$AC243</f>
        <v>#N/A</v>
      </c>
      <c r="DM243" s="70" t="e">
        <f aca="false">$DM$7*$J$2*$J$5*$AB243</f>
        <v>#N/A</v>
      </c>
      <c r="DN243" s="70" t="e">
        <f aca="false">$DM$7*$J$3*$J$5*$AC243</f>
        <v>#N/A</v>
      </c>
      <c r="DO243" s="70" t="e">
        <f aca="false">$DO$7*$J$2*$J$5*$AB243</f>
        <v>#N/A</v>
      </c>
      <c r="DP243" s="70" t="e">
        <f aca="false">$DO$7*$J$3*$J$5*$AC243</f>
        <v>#N/A</v>
      </c>
      <c r="DQ243" s="70" t="e">
        <f aca="false">$DQ$7*$J$2*$J$5*$AB243</f>
        <v>#N/A</v>
      </c>
      <c r="DR243" s="70" t="e">
        <f aca="false">$DQ$7*$J$3*$J$5*$AC243</f>
        <v>#N/A</v>
      </c>
      <c r="DS243" s="131" t="e">
        <f aca="false">SUM(CI243:CR243,CW243:CX243,DG243:DH243)</f>
        <v>#N/A</v>
      </c>
      <c r="DT243" s="25" t="e">
        <f aca="false">SUM(CI243:CZ243,DC243:DL243)</f>
        <v>#N/A</v>
      </c>
      <c r="DU243" s="131" t="e">
        <f aca="false">SUM(CI243:DR243)</f>
        <v>#N/A</v>
      </c>
      <c r="DZ243" s="70" t="e">
        <f aca="false">$DZ$7*$J$2*$J$5*$AB243</f>
        <v>#N/A</v>
      </c>
      <c r="EA243" s="70" t="e">
        <f aca="false">$DZ$7*$J$3*$J$5*$AC243</f>
        <v>#N/A</v>
      </c>
      <c r="EB243" s="70" t="e">
        <f aca="false">$EB$7*$J$2*$J$5*$AB243</f>
        <v>#N/A</v>
      </c>
      <c r="EC243" s="70" t="e">
        <f aca="false">$EB$7*$J$3*$J$5*$AC243</f>
        <v>#N/A</v>
      </c>
      <c r="ED243" s="70" t="e">
        <f aca="false">$ED$7*$J$2*$J$5*$AB243</f>
        <v>#N/A</v>
      </c>
      <c r="EE243" s="70" t="e">
        <f aca="false">$ED$7*$J$3*$J$5*$AC243</f>
        <v>#N/A</v>
      </c>
      <c r="EF243" s="70" t="e">
        <f aca="false">$EF$7*$J$2*$J$5*$AB243</f>
        <v>#N/A</v>
      </c>
      <c r="EG243" s="70" t="e">
        <f aca="false">$EF$7*$J$3*$J$5*$AC243</f>
        <v>#N/A</v>
      </c>
      <c r="EH243" s="70" t="e">
        <f aca="false">$EH$7*$J$2*$J$5*$AB243</f>
        <v>#N/A</v>
      </c>
      <c r="EI243" s="70" t="e">
        <f aca="false">$EH$7*$J$3*$J$5*$AC243</f>
        <v>#N/A</v>
      </c>
      <c r="EJ243" s="70" t="e">
        <f aca="false">$EJ$7*$J$2*$J$5*$AB243</f>
        <v>#N/A</v>
      </c>
      <c r="EK243" s="70" t="e">
        <f aca="false">$EJ$7*$J$3*$J$5*$AC243</f>
        <v>#N/A</v>
      </c>
      <c r="EL243" s="70" t="e">
        <f aca="false">$EL$7*$J$2*$J$5*$AB243</f>
        <v>#N/A</v>
      </c>
      <c r="EM243" s="70" t="e">
        <f aca="false">$EL$7*$J$3*$J$5*$AC243</f>
        <v>#N/A</v>
      </c>
      <c r="EN243" s="131" t="e">
        <f aca="false">SUM(EB243:EC243)</f>
        <v>#N/A</v>
      </c>
      <c r="EO243" s="25" t="e">
        <f aca="false">SUM(EB243:EE243,EJ243:EM243)</f>
        <v>#N/A</v>
      </c>
      <c r="EP243" s="25" t="e">
        <f aca="false">SUM(DZ243:EM243)</f>
        <v>#N/A</v>
      </c>
    </row>
    <row r="244" customFormat="false" ht="11.25" hidden="false" customHeight="false" outlineLevel="0" collapsed="false">
      <c r="A244" s="51" t="e">
        <f aca="false">VLOOKUP($D244,Curves!$A$2:$I$1700,9)</f>
        <v>#N/A</v>
      </c>
      <c r="B244" s="83" t="e">
        <f aca="false">(1+($A244/2))^(-2*($D244-$A$1)/365.25)</f>
        <v>#N/A</v>
      </c>
      <c r="C244" s="83" t="n">
        <f aca="false">D245-D244</f>
        <v>30</v>
      </c>
      <c r="D244" s="374" t="n">
        <v>44075</v>
      </c>
      <c r="E244" s="375" t="e">
        <f aca="false">VLOOKUP($D244,Curves!$A$2:$H$1700,2)*$B244</f>
        <v>#N/A</v>
      </c>
      <c r="F244" s="51" t="e">
        <f aca="false">VLOOKUP($D244,Curves!$A$2:$H$1700,3)*$B244</f>
        <v>#N/A</v>
      </c>
      <c r="G244" s="51" t="e">
        <f aca="false">VLOOKUP($D244,Curves!$A$2:$H$1700,7)*$B244</f>
        <v>#N/A</v>
      </c>
      <c r="H244" s="51" t="e">
        <f aca="false">VLOOKUP($D244,Curves!$A$2:$H$1700,5)*$B244</f>
        <v>#N/A</v>
      </c>
      <c r="I244" s="51" t="e">
        <f aca="false">VLOOKUP($D244,Curves!$A$2:$H$1700,4)*$B244</f>
        <v>#N/A</v>
      </c>
      <c r="J244" s="376" t="e">
        <f aca="false">VLOOKUP($D244,Curves!$A$2:$H$1700,8)*$B244</f>
        <v>#N/A</v>
      </c>
      <c r="K244" s="51" t="e">
        <f aca="false">($E244+$I244)*$J$5+$J$4</f>
        <v>#N/A</v>
      </c>
      <c r="L244" s="377" t="e">
        <f aca="false">VLOOKUP($D244,Curves!$N$2:$T$2600,2)*$B244</f>
        <v>#N/A</v>
      </c>
      <c r="M244" s="241" t="e">
        <f aca="false">VLOOKUP($D244,Curves!$N$2:$T$2600,3)*$B244</f>
        <v>#N/A</v>
      </c>
      <c r="N244" s="378" t="e">
        <f aca="false">IF($K244&lt;$L244,1,0)</f>
        <v>#N/A</v>
      </c>
      <c r="O244" s="379" t="e">
        <f aca="false">IF($K244&lt;$M244,1,0)</f>
        <v>#N/A</v>
      </c>
      <c r="P244" s="375" t="e">
        <f aca="false">($E244+J244)*$J$5+$J$4</f>
        <v>#N/A</v>
      </c>
      <c r="Q244" s="377" t="e">
        <f aca="false">VLOOKUP($D244,Curves!$N$2:$T$2600,4)*$B244</f>
        <v>#N/A</v>
      </c>
      <c r="R244" s="241" t="e">
        <f aca="false">VLOOKUP($D244,Curves!$N$2:$T$2600,5)*$B244</f>
        <v>#N/A</v>
      </c>
      <c r="S244" s="378" t="e">
        <f aca="false">IF($P244&lt;$Q244,1,0)</f>
        <v>#N/A</v>
      </c>
      <c r="T244" s="379" t="e">
        <f aca="false">IF($P244&lt;$R244,1,0)</f>
        <v>#N/A</v>
      </c>
      <c r="U244" s="380" t="e">
        <f aca="false">($E244+G244)*$J$5+$J$4</f>
        <v>#N/A</v>
      </c>
      <c r="V244" s="380" t="e">
        <f aca="false">($E244+H244)*$J$5+$J$4</f>
        <v>#N/A</v>
      </c>
      <c r="W244" s="380" t="e">
        <f aca="false">($E244+I244)*$J$5+$J$4</f>
        <v>#N/A</v>
      </c>
      <c r="X244" s="269" t="e">
        <f aca="false">VLOOKUP($D244,[5]CurveFetch!$D$8:$S$13000,16,0)*$B244</f>
        <v>#N/A</v>
      </c>
      <c r="Y244" s="241" t="e">
        <f aca="false">VLOOKUP($D244,Curves!$N$2:$T$2600,7)*$B244</f>
        <v>#N/A</v>
      </c>
      <c r="Z244" s="381" t="e">
        <f aca="false">IF($U244&lt;$X244,1,0)</f>
        <v>#N/A</v>
      </c>
      <c r="AA244" s="378" t="e">
        <f aca="false">IF($U244&lt;$Y244,1,0)</f>
        <v>#N/A</v>
      </c>
      <c r="AB244" s="378" t="e">
        <f aca="false">IF($V244&lt;$X244,1,0)</f>
        <v>#N/A</v>
      </c>
      <c r="AC244" s="378" t="e">
        <f aca="false">IF($V244&lt;$X244,1,0)</f>
        <v>#N/A</v>
      </c>
      <c r="AD244" s="378" t="e">
        <f aca="false">IF($W244&lt;$X244,1,0)</f>
        <v>#N/A</v>
      </c>
      <c r="AE244" s="379" t="e">
        <f aca="false">IF($W244&lt;$Y244,1,0)</f>
        <v>#N/A</v>
      </c>
      <c r="AF244" s="70" t="e">
        <f aca="false">$AF$7*$J$2*$J$5*$N244</f>
        <v>#N/A</v>
      </c>
      <c r="AG244" s="70" t="e">
        <f aca="false">$AF$7*$J$2*$J$5*$O244</f>
        <v>#N/A</v>
      </c>
      <c r="AH244" s="70" t="e">
        <f aca="false">$AH$7*$J$2*$J$5*$N244</f>
        <v>#N/A</v>
      </c>
      <c r="AI244" s="70" t="e">
        <f aca="false">$AH$7*$J$2*$J$5*$O244</f>
        <v>#N/A</v>
      </c>
      <c r="AJ244" s="70" t="e">
        <f aca="false">$AJ$7*$J$2*$J$5*$N244</f>
        <v>#N/A</v>
      </c>
      <c r="AK244" s="70" t="e">
        <f aca="false">$AJ$7*$J$2*$J$5*$O244</f>
        <v>#N/A</v>
      </c>
      <c r="AL244" s="70" t="e">
        <f aca="false">$AL$7*$J$2*$J$5*$N244</f>
        <v>#N/A</v>
      </c>
      <c r="AM244" s="70" t="e">
        <f aca="false">$AL$7*$J$3*$J$5*$O244</f>
        <v>#N/A</v>
      </c>
      <c r="AN244" s="70" t="e">
        <f aca="false">$AN$7*$J$2*$J$5*$N244</f>
        <v>#N/A</v>
      </c>
      <c r="AO244" s="70" t="e">
        <f aca="false">$AN$7*$J$3*$J$5*$O244</f>
        <v>#N/A</v>
      </c>
      <c r="AP244" s="70" t="e">
        <f aca="false">$AP$7*$J$2*$J$5*$N244</f>
        <v>#N/A</v>
      </c>
      <c r="AQ244" s="70" t="e">
        <f aca="false">$AN$7*$J$3*$J$5*$O244</f>
        <v>#N/A</v>
      </c>
      <c r="AR244" s="70" t="e">
        <f aca="false">$AR$7*$J$2*$J$5*$N244</f>
        <v>#N/A</v>
      </c>
      <c r="AS244" s="70" t="e">
        <f aca="false">$AR$7*$J$3*$J$5*$O244</f>
        <v>#N/A</v>
      </c>
      <c r="AT244" s="70" t="e">
        <f aca="false">$AT$7*$J$2*$J$5*$N244</f>
        <v>#N/A</v>
      </c>
      <c r="AU244" s="70" t="e">
        <f aca="false">$AT$7*$J$3*$J$5*$O244</f>
        <v>#N/A</v>
      </c>
      <c r="AV244" s="131" t="e">
        <f aca="false">SUM(AF244:AG244,AL244:AM244,AP244:AQ244)</f>
        <v>#N/A</v>
      </c>
      <c r="AW244" s="158" t="e">
        <f aca="false">SUM(AF244:AM244,AP244:AU244)</f>
        <v>#N/A</v>
      </c>
      <c r="AX244" s="131" t="e">
        <f aca="false">SUM(AF244:AU244)</f>
        <v>#N/A</v>
      </c>
      <c r="AY244" s="70" t="e">
        <f aca="false">$AY$7*$J$2*$J$5*$S244</f>
        <v>#N/A</v>
      </c>
      <c r="AZ244" s="70" t="e">
        <f aca="false">$AY$7*$J$3*$J$5*$T244</f>
        <v>#N/A</v>
      </c>
      <c r="BA244" s="70" t="e">
        <f aca="false">$BA$7*$J$2*$J$5*$S244</f>
        <v>#N/A</v>
      </c>
      <c r="BB244" s="70" t="e">
        <f aca="false">$BA$7*$J$3*$J$5*$T244</f>
        <v>#N/A</v>
      </c>
      <c r="BC244" s="70" t="e">
        <f aca="false">$BC$7*$J$2*$J$5*$S244</f>
        <v>#N/A</v>
      </c>
      <c r="BD244" s="70" t="e">
        <f aca="false">$BC$7*$J$3*$J$5*$T244</f>
        <v>#N/A</v>
      </c>
      <c r="BE244" s="70" t="e">
        <f aca="false">$BE$7*$J$2*$J$5*$S244</f>
        <v>#N/A</v>
      </c>
      <c r="BF244" s="70" t="e">
        <f aca="false">$BE$7*$J$3*$J$5*$T244</f>
        <v>#N/A</v>
      </c>
      <c r="BG244" s="70" t="e">
        <f aca="false">$BG$7*$J$2*$J$5*$S244</f>
        <v>#N/A</v>
      </c>
      <c r="BH244" s="70" t="e">
        <f aca="false">$BG$7*$J$3*$J$5*$T244</f>
        <v>#N/A</v>
      </c>
      <c r="BI244" s="70" t="e">
        <f aca="false">$BI$7*$J$2*$J$5*$S244</f>
        <v>#N/A</v>
      </c>
      <c r="BJ244" s="70" t="e">
        <f aca="false">$BI$7*$J$3*$J$5*$T244</f>
        <v>#N/A</v>
      </c>
      <c r="BK244" s="70" t="e">
        <f aca="false">$BK$7*$J$2*$J$5*$S244</f>
        <v>#N/A</v>
      </c>
      <c r="BL244" s="70" t="e">
        <f aca="false">$BK$7*$J$3*$J$5*$T244</f>
        <v>#N/A</v>
      </c>
      <c r="BM244" s="70" t="e">
        <f aca="false">$BM$7*$J$2*$J$5*$S244</f>
        <v>#N/A</v>
      </c>
      <c r="BN244" s="70" t="e">
        <f aca="false">$BM$7*$J$3*$J$5*$T244</f>
        <v>#N/A</v>
      </c>
      <c r="BO244" s="70" t="e">
        <f aca="false">$BO$7*$J$2*$J$5*$S244</f>
        <v>#N/A</v>
      </c>
      <c r="BP244" s="70" t="e">
        <f aca="false">$BO$7*$J$3*$J$5*$T244</f>
        <v>#N/A</v>
      </c>
      <c r="BQ244" s="70" t="e">
        <f aca="false">$BQ$7*$J$2*$J$5*$S244</f>
        <v>#N/A</v>
      </c>
      <c r="BR244" s="70" t="e">
        <f aca="false">$BQ$7*$J$3*$J$5*$T244</f>
        <v>#N/A</v>
      </c>
      <c r="BS244" s="70" t="e">
        <f aca="false">$BS$7*$J$2*$J$5*$S244</f>
        <v>#N/A</v>
      </c>
      <c r="BT244" s="70" t="e">
        <f aca="false">$BS$7*$J$3*$J$5*$T244</f>
        <v>#N/A</v>
      </c>
      <c r="BU244" s="70" t="e">
        <f aca="false">$BU$7*$J$2*$J$5*$S244</f>
        <v>#N/A</v>
      </c>
      <c r="BV244" s="70" t="e">
        <f aca="false">$BU$7*$J$3*$J$5*$T244</f>
        <v>#N/A</v>
      </c>
      <c r="BW244" s="382" t="e">
        <f aca="false">SUM(AY244:BF244,BI244:BL244)</f>
        <v>#N/A</v>
      </c>
      <c r="BX244" s="383" t="e">
        <f aca="false">SUM(AY244:BF244,BI244:BL244,BS244:BV244)</f>
        <v>#N/A</v>
      </c>
      <c r="BY244" s="25" t="e">
        <f aca="false">SUM(AY244:BV244)</f>
        <v>#N/A</v>
      </c>
      <c r="BZ244" s="70" t="e">
        <f aca="false">$BZ$7*$J$2*$J$5*$N244</f>
        <v>#N/A</v>
      </c>
      <c r="CA244" s="70" t="e">
        <f aca="false">$BZ$7*$J$3*$J$5*$O244</f>
        <v>#N/A</v>
      </c>
      <c r="CB244" s="70" t="e">
        <f aca="false">$CB$7*$J$2*$J$5*$N244</f>
        <v>#N/A</v>
      </c>
      <c r="CC244" s="70" t="e">
        <f aca="false">$CB$7*$J$3*$J$5*$O244</f>
        <v>#N/A</v>
      </c>
      <c r="CD244" s="70" t="e">
        <f aca="false">$CD$7*$J$2*$J$5*$N244</f>
        <v>#N/A</v>
      </c>
      <c r="CE244" s="70" t="e">
        <f aca="false">$CD$7*$J$3*$J$5*$O244</f>
        <v>#N/A</v>
      </c>
      <c r="CF244" s="131" t="e">
        <f aca="false">SUM(BZ244:CA244)</f>
        <v>#N/A</v>
      </c>
      <c r="CG244" s="383" t="e">
        <f aca="false">SUM(BZ244:CC244)</f>
        <v>#N/A</v>
      </c>
      <c r="CH244" s="131" t="e">
        <f aca="false">SUM(BZ244:CE244)</f>
        <v>#N/A</v>
      </c>
      <c r="CI244" s="70" t="e">
        <f aca="false">$CI$7*$J$2*$J$5*$AB244</f>
        <v>#N/A</v>
      </c>
      <c r="CJ244" s="70" t="e">
        <f aca="false">$CI$7*$J$3*$J$5*$AC244</f>
        <v>#N/A</v>
      </c>
      <c r="CK244" s="70" t="e">
        <f aca="false">$CK$7*$J$2*$J$5*$AB244</f>
        <v>#N/A</v>
      </c>
      <c r="CL244" s="70" t="e">
        <f aca="false">$CK$7*$J$3*$J$5*$AC244</f>
        <v>#N/A</v>
      </c>
      <c r="CM244" s="70" t="e">
        <f aca="false">$CM$7*$J$2*$J$5*$AB244</f>
        <v>#N/A</v>
      </c>
      <c r="CN244" s="70" t="e">
        <f aca="false">$CM$7*$J$3*$J$5*$AC244</f>
        <v>#N/A</v>
      </c>
      <c r="CO244" s="70" t="e">
        <f aca="false">$CO$7*$J$2*$J$5*$AB244</f>
        <v>#N/A</v>
      </c>
      <c r="CP244" s="70" t="e">
        <f aca="false">$CO$7*$J$3*$J$5*$AC244</f>
        <v>#N/A</v>
      </c>
      <c r="CQ244" s="70" t="e">
        <f aca="false">$CQ$7*$J$2*$J$5*$AB244</f>
        <v>#N/A</v>
      </c>
      <c r="CR244" s="70" t="e">
        <f aca="false">$CQ$7*$J$3*$J$5*$AC244</f>
        <v>#N/A</v>
      </c>
      <c r="CS244" s="70" t="e">
        <f aca="false">$CS$7*$J$2*$J$5*$AB244</f>
        <v>#N/A</v>
      </c>
      <c r="CT244" s="70" t="e">
        <f aca="false">$CS$7*$J$3*$J$5*$AC244</f>
        <v>#N/A</v>
      </c>
      <c r="CU244" s="70" t="e">
        <f aca="false">$CU$7*$J$2*$J$5*$AB244</f>
        <v>#N/A</v>
      </c>
      <c r="CV244" s="70" t="e">
        <f aca="false">$CU$7*$J$3*$J$5*$AC244</f>
        <v>#N/A</v>
      </c>
      <c r="CW244" s="70" t="e">
        <f aca="false">$CW$7*$J$2*$J$5*$AB244</f>
        <v>#N/A</v>
      </c>
      <c r="CX244" s="70" t="e">
        <f aca="false">$CW$7*$J$3*$J$5*$AC244</f>
        <v>#N/A</v>
      </c>
      <c r="CY244" s="70" t="e">
        <f aca="false">$CY$7*$J$2*$J$5*$AB244</f>
        <v>#N/A</v>
      </c>
      <c r="CZ244" s="70" t="e">
        <f aca="false">$CY$7*$J$3*$J$5*$AC244</f>
        <v>#N/A</v>
      </c>
      <c r="DA244" s="70" t="e">
        <f aca="false">$DA$7*$J$2*$J$5*$AB244</f>
        <v>#N/A</v>
      </c>
      <c r="DB244" s="70" t="e">
        <f aca="false">$DA$7*$J$3*$J$5*$AC244</f>
        <v>#N/A</v>
      </c>
      <c r="DC244" s="70"/>
      <c r="DD244" s="70"/>
      <c r="DE244" s="70" t="e">
        <f aca="false">$DF$7*$J$2*$J$5*$AB244</f>
        <v>#N/A</v>
      </c>
      <c r="DF244" s="70" t="e">
        <f aca="false">$DF$7*$J$3*$J$5*$AC244</f>
        <v>#N/A</v>
      </c>
      <c r="DG244" s="70" t="e">
        <f aca="false">$DG$7*$J$2*$J$5*$AB244</f>
        <v>#N/A</v>
      </c>
      <c r="DH244" s="70" t="e">
        <f aca="false">$DG$7*$J$3*$J$5*$AC244</f>
        <v>#N/A</v>
      </c>
      <c r="DI244" s="70" t="e">
        <f aca="false">$DI$7*$J$2*$J$5*$AB244</f>
        <v>#N/A</v>
      </c>
      <c r="DJ244" s="70" t="e">
        <f aca="false">$DI$7*$J$3*$J$5*$AC244</f>
        <v>#N/A</v>
      </c>
      <c r="DK244" s="70" t="e">
        <f aca="false">$DK$7*$J$2*$J$5*$AB244</f>
        <v>#N/A</v>
      </c>
      <c r="DL244" s="70" t="e">
        <f aca="false">$DK$7*$J$3*$J$5*$AC244</f>
        <v>#N/A</v>
      </c>
      <c r="DM244" s="70" t="e">
        <f aca="false">$DM$7*$J$2*$J$5*$AB244</f>
        <v>#N/A</v>
      </c>
      <c r="DN244" s="70" t="e">
        <f aca="false">$DM$7*$J$3*$J$5*$AC244</f>
        <v>#N/A</v>
      </c>
      <c r="DO244" s="70" t="e">
        <f aca="false">$DO$7*$J$2*$J$5*$AB244</f>
        <v>#N/A</v>
      </c>
      <c r="DP244" s="70" t="e">
        <f aca="false">$DO$7*$J$3*$J$5*$AC244</f>
        <v>#N/A</v>
      </c>
      <c r="DQ244" s="70" t="e">
        <f aca="false">$DQ$7*$J$2*$J$5*$AB244</f>
        <v>#N/A</v>
      </c>
      <c r="DR244" s="70" t="e">
        <f aca="false">$DQ$7*$J$3*$J$5*$AC244</f>
        <v>#N/A</v>
      </c>
      <c r="DS244" s="131" t="e">
        <f aca="false">SUM(CI244:CR244,CW244:CX244,DG244:DH244)</f>
        <v>#N/A</v>
      </c>
      <c r="DT244" s="25" t="e">
        <f aca="false">SUM(CI244:CZ244,DC244:DL244)</f>
        <v>#N/A</v>
      </c>
      <c r="DU244" s="131" t="e">
        <f aca="false">SUM(CI244:DR244)</f>
        <v>#N/A</v>
      </c>
      <c r="DZ244" s="70" t="e">
        <f aca="false">$DZ$7*$J$2*$J$5*$AB244</f>
        <v>#N/A</v>
      </c>
      <c r="EA244" s="70" t="e">
        <f aca="false">$DZ$7*$J$3*$J$5*$AC244</f>
        <v>#N/A</v>
      </c>
      <c r="EB244" s="70" t="e">
        <f aca="false">$EB$7*$J$2*$J$5*$AB244</f>
        <v>#N/A</v>
      </c>
      <c r="EC244" s="70" t="e">
        <f aca="false">$EB$7*$J$3*$J$5*$AC244</f>
        <v>#N/A</v>
      </c>
      <c r="ED244" s="70" t="e">
        <f aca="false">$ED$7*$J$2*$J$5*$AB244</f>
        <v>#N/A</v>
      </c>
      <c r="EE244" s="70" t="e">
        <f aca="false">$ED$7*$J$3*$J$5*$AC244</f>
        <v>#N/A</v>
      </c>
      <c r="EF244" s="70" t="e">
        <f aca="false">$EF$7*$J$2*$J$5*$AB244</f>
        <v>#N/A</v>
      </c>
      <c r="EG244" s="70" t="e">
        <f aca="false">$EF$7*$J$3*$J$5*$AC244</f>
        <v>#N/A</v>
      </c>
      <c r="EH244" s="70" t="e">
        <f aca="false">$EH$7*$J$2*$J$5*$AB244</f>
        <v>#N/A</v>
      </c>
      <c r="EI244" s="70" t="e">
        <f aca="false">$EH$7*$J$3*$J$5*$AC244</f>
        <v>#N/A</v>
      </c>
      <c r="EJ244" s="70" t="e">
        <f aca="false">$EJ$7*$J$2*$J$5*$AB244</f>
        <v>#N/A</v>
      </c>
      <c r="EK244" s="70" t="e">
        <f aca="false">$EJ$7*$J$3*$J$5*$AC244</f>
        <v>#N/A</v>
      </c>
      <c r="EL244" s="70" t="e">
        <f aca="false">$EL$7*$J$2*$J$5*$AB244</f>
        <v>#N/A</v>
      </c>
      <c r="EM244" s="70" t="e">
        <f aca="false">$EL$7*$J$3*$J$5*$AC244</f>
        <v>#N/A</v>
      </c>
      <c r="EN244" s="131" t="e">
        <f aca="false">SUM(EB244:EC244)</f>
        <v>#N/A</v>
      </c>
      <c r="EO244" s="25" t="e">
        <f aca="false">SUM(EB244:EE244,EJ244:EM244)</f>
        <v>#N/A</v>
      </c>
      <c r="EP244" s="25" t="e">
        <f aca="false">SUM(DZ244:EM244)</f>
        <v>#N/A</v>
      </c>
    </row>
    <row r="245" customFormat="false" ht="11.25" hidden="false" customHeight="false" outlineLevel="0" collapsed="false">
      <c r="A245" s="51" t="e">
        <f aca="false">VLOOKUP($D245,Curves!$A$2:$I$1700,9)</f>
        <v>#N/A</v>
      </c>
      <c r="B245" s="83" t="e">
        <f aca="false">(1+($A245/2))^(-2*($D245-$A$1)/365.25)</f>
        <v>#N/A</v>
      </c>
      <c r="C245" s="83" t="n">
        <f aca="false">D246-D245</f>
        <v>31</v>
      </c>
      <c r="D245" s="374" t="n">
        <v>44105</v>
      </c>
      <c r="E245" s="375" t="e">
        <f aca="false">VLOOKUP($D245,Curves!$A$2:$H$1700,2)*$B245</f>
        <v>#N/A</v>
      </c>
      <c r="F245" s="51" t="e">
        <f aca="false">VLOOKUP($D245,Curves!$A$2:$H$1700,3)*$B245</f>
        <v>#N/A</v>
      </c>
      <c r="G245" s="51" t="e">
        <f aca="false">VLOOKUP($D245,Curves!$A$2:$H$1700,7)*$B245</f>
        <v>#N/A</v>
      </c>
      <c r="H245" s="51" t="e">
        <f aca="false">VLOOKUP($D245,Curves!$A$2:$H$1700,5)*$B245</f>
        <v>#N/A</v>
      </c>
      <c r="I245" s="51" t="e">
        <f aca="false">VLOOKUP($D245,Curves!$A$2:$H$1700,4)*$B245</f>
        <v>#N/A</v>
      </c>
      <c r="J245" s="376" t="e">
        <f aca="false">VLOOKUP($D245,Curves!$A$2:$H$1700,8)*$B245</f>
        <v>#N/A</v>
      </c>
      <c r="K245" s="51" t="e">
        <f aca="false">($E245+$I245)*$J$5+$J$4</f>
        <v>#N/A</v>
      </c>
      <c r="L245" s="377" t="e">
        <f aca="false">VLOOKUP($D245,Curves!$N$2:$T$2600,2)*$B245</f>
        <v>#N/A</v>
      </c>
      <c r="M245" s="241" t="e">
        <f aca="false">VLOOKUP($D245,Curves!$N$2:$T$2600,3)*$B245</f>
        <v>#N/A</v>
      </c>
      <c r="N245" s="378" t="e">
        <f aca="false">IF($K245&lt;$L245,1,0)</f>
        <v>#N/A</v>
      </c>
      <c r="O245" s="379" t="e">
        <f aca="false">IF($K245&lt;$M245,1,0)</f>
        <v>#N/A</v>
      </c>
      <c r="P245" s="375" t="e">
        <f aca="false">($E245+J245)*$J$5+$J$4</f>
        <v>#N/A</v>
      </c>
      <c r="Q245" s="377" t="e">
        <f aca="false">VLOOKUP($D245,Curves!$N$2:$T$2600,4)*$B245</f>
        <v>#N/A</v>
      </c>
      <c r="R245" s="241" t="e">
        <f aca="false">VLOOKUP($D245,Curves!$N$2:$T$2600,5)*$B245</f>
        <v>#N/A</v>
      </c>
      <c r="S245" s="378" t="e">
        <f aca="false">IF($P245&lt;$Q245,1,0)</f>
        <v>#N/A</v>
      </c>
      <c r="T245" s="379" t="e">
        <f aca="false">IF($P245&lt;$R245,1,0)</f>
        <v>#N/A</v>
      </c>
      <c r="U245" s="380" t="e">
        <f aca="false">($E245+G245)*$J$5+$J$4</f>
        <v>#N/A</v>
      </c>
      <c r="V245" s="380" t="e">
        <f aca="false">($E245+H245)*$J$5+$J$4</f>
        <v>#N/A</v>
      </c>
      <c r="W245" s="380" t="e">
        <f aca="false">($E245+I245)*$J$5+$J$4</f>
        <v>#N/A</v>
      </c>
      <c r="X245" s="269" t="e">
        <f aca="false">VLOOKUP($D245,[5]CurveFetch!$D$8:$S$13000,16,0)*$B245</f>
        <v>#N/A</v>
      </c>
      <c r="Y245" s="241" t="e">
        <f aca="false">VLOOKUP($D245,Curves!$N$2:$T$2600,7)*$B245</f>
        <v>#N/A</v>
      </c>
      <c r="Z245" s="381" t="e">
        <f aca="false">IF($U245&lt;$X245,1,0)</f>
        <v>#N/A</v>
      </c>
      <c r="AA245" s="378" t="e">
        <f aca="false">IF($U245&lt;$Y245,1,0)</f>
        <v>#N/A</v>
      </c>
      <c r="AB245" s="378" t="e">
        <f aca="false">IF($V245&lt;$X245,1,0)</f>
        <v>#N/A</v>
      </c>
      <c r="AC245" s="378" t="e">
        <f aca="false">IF($V245&lt;$X245,1,0)</f>
        <v>#N/A</v>
      </c>
      <c r="AD245" s="378" t="e">
        <f aca="false">IF($W245&lt;$X245,1,0)</f>
        <v>#N/A</v>
      </c>
      <c r="AE245" s="379" t="e">
        <f aca="false">IF($W245&lt;$Y245,1,0)</f>
        <v>#N/A</v>
      </c>
      <c r="AF245" s="70" t="e">
        <f aca="false">$AF$7*$J$2*$J$5*$N245</f>
        <v>#N/A</v>
      </c>
      <c r="AG245" s="70" t="e">
        <f aca="false">$AF$7*$J$2*$J$5*$O245</f>
        <v>#N/A</v>
      </c>
      <c r="AH245" s="70" t="e">
        <f aca="false">$AH$7*$J$2*$J$5*$N245</f>
        <v>#N/A</v>
      </c>
      <c r="AI245" s="70" t="e">
        <f aca="false">$AH$7*$J$2*$J$5*$O245</f>
        <v>#N/A</v>
      </c>
      <c r="AJ245" s="70" t="e">
        <f aca="false">$AJ$7*$J$2*$J$5*$N245</f>
        <v>#N/A</v>
      </c>
      <c r="AK245" s="70" t="e">
        <f aca="false">$AJ$7*$J$2*$J$5*$O245</f>
        <v>#N/A</v>
      </c>
      <c r="AL245" s="70" t="e">
        <f aca="false">$AL$7*$J$2*$J$5*$N245</f>
        <v>#N/A</v>
      </c>
      <c r="AM245" s="70" t="e">
        <f aca="false">$AL$7*$J$3*$J$5*$O245</f>
        <v>#N/A</v>
      </c>
      <c r="AN245" s="70" t="e">
        <f aca="false">$AN$7*$J$2*$J$5*$N245</f>
        <v>#N/A</v>
      </c>
      <c r="AO245" s="70" t="e">
        <f aca="false">$AN$7*$J$3*$J$5*$O245</f>
        <v>#N/A</v>
      </c>
      <c r="AP245" s="70" t="e">
        <f aca="false">$AP$7*$J$2*$J$5*$N245</f>
        <v>#N/A</v>
      </c>
      <c r="AQ245" s="70" t="e">
        <f aca="false">$AN$7*$J$3*$J$5*$O245</f>
        <v>#N/A</v>
      </c>
      <c r="AR245" s="70" t="e">
        <f aca="false">$AR$7*$J$2*$J$5*$N245</f>
        <v>#N/A</v>
      </c>
      <c r="AS245" s="70" t="e">
        <f aca="false">$AR$7*$J$3*$J$5*$O245</f>
        <v>#N/A</v>
      </c>
      <c r="AT245" s="70" t="e">
        <f aca="false">$AT$7*$J$2*$J$5*$N245</f>
        <v>#N/A</v>
      </c>
      <c r="AU245" s="70" t="e">
        <f aca="false">$AT$7*$J$3*$J$5*$O245</f>
        <v>#N/A</v>
      </c>
      <c r="AV245" s="131" t="e">
        <f aca="false">SUM(AF245:AG245,AL245:AM245,AP245:AQ245)</f>
        <v>#N/A</v>
      </c>
      <c r="AW245" s="158" t="e">
        <f aca="false">SUM(AF245:AM245,AP245:AU245)</f>
        <v>#N/A</v>
      </c>
      <c r="AX245" s="131" t="e">
        <f aca="false">SUM(AF245:AU245)</f>
        <v>#N/A</v>
      </c>
      <c r="AY245" s="70" t="e">
        <f aca="false">$AY$7*$J$2*$J$5*$S245</f>
        <v>#N/A</v>
      </c>
      <c r="AZ245" s="70" t="e">
        <f aca="false">$AY$7*$J$3*$J$5*$T245</f>
        <v>#N/A</v>
      </c>
      <c r="BA245" s="70" t="e">
        <f aca="false">$BA$7*$J$2*$J$5*$S245</f>
        <v>#N/A</v>
      </c>
      <c r="BB245" s="70" t="e">
        <f aca="false">$BA$7*$J$3*$J$5*$T245</f>
        <v>#N/A</v>
      </c>
      <c r="BC245" s="70" t="e">
        <f aca="false">$BC$7*$J$2*$J$5*$S245</f>
        <v>#N/A</v>
      </c>
      <c r="BD245" s="70" t="e">
        <f aca="false">$BC$7*$J$3*$J$5*$T245</f>
        <v>#N/A</v>
      </c>
      <c r="BE245" s="70" t="e">
        <f aca="false">$BE$7*$J$2*$J$5*$S245</f>
        <v>#N/A</v>
      </c>
      <c r="BF245" s="70" t="e">
        <f aca="false">$BE$7*$J$3*$J$5*$T245</f>
        <v>#N/A</v>
      </c>
      <c r="BG245" s="70" t="e">
        <f aca="false">$BG$7*$J$2*$J$5*$S245</f>
        <v>#N/A</v>
      </c>
      <c r="BH245" s="70" t="e">
        <f aca="false">$BG$7*$J$3*$J$5*$T245</f>
        <v>#N/A</v>
      </c>
      <c r="BI245" s="70" t="e">
        <f aca="false">$BI$7*$J$2*$J$5*$S245</f>
        <v>#N/A</v>
      </c>
      <c r="BJ245" s="70" t="e">
        <f aca="false">$BI$7*$J$3*$J$5*$T245</f>
        <v>#N/A</v>
      </c>
      <c r="BK245" s="70" t="e">
        <f aca="false">$BK$7*$J$2*$J$5*$S245</f>
        <v>#N/A</v>
      </c>
      <c r="BL245" s="70" t="e">
        <f aca="false">$BK$7*$J$3*$J$5*$T245</f>
        <v>#N/A</v>
      </c>
      <c r="BM245" s="70" t="e">
        <f aca="false">$BM$7*$J$2*$J$5*$S245</f>
        <v>#N/A</v>
      </c>
      <c r="BN245" s="70" t="e">
        <f aca="false">$BM$7*$J$3*$J$5*$T245</f>
        <v>#N/A</v>
      </c>
      <c r="BO245" s="70" t="e">
        <f aca="false">$BO$7*$J$2*$J$5*$S245</f>
        <v>#N/A</v>
      </c>
      <c r="BP245" s="70" t="e">
        <f aca="false">$BO$7*$J$3*$J$5*$T245</f>
        <v>#N/A</v>
      </c>
      <c r="BQ245" s="70" t="e">
        <f aca="false">$BQ$7*$J$2*$J$5*$S245</f>
        <v>#N/A</v>
      </c>
      <c r="BR245" s="70" t="e">
        <f aca="false">$BQ$7*$J$3*$J$5*$T245</f>
        <v>#N/A</v>
      </c>
      <c r="BS245" s="70" t="e">
        <f aca="false">$BS$7*$J$2*$J$5*$S245</f>
        <v>#N/A</v>
      </c>
      <c r="BT245" s="70" t="e">
        <f aca="false">$BS$7*$J$3*$J$5*$T245</f>
        <v>#N/A</v>
      </c>
      <c r="BU245" s="70" t="e">
        <f aca="false">$BU$7*$J$2*$J$5*$S245</f>
        <v>#N/A</v>
      </c>
      <c r="BV245" s="70" t="e">
        <f aca="false">$BU$7*$J$3*$J$5*$T245</f>
        <v>#N/A</v>
      </c>
      <c r="BW245" s="382" t="e">
        <f aca="false">SUM(AY245:BF245,BI245:BL245)</f>
        <v>#N/A</v>
      </c>
      <c r="BX245" s="383" t="e">
        <f aca="false">SUM(AY245:BF245,BI245:BL245,BS245:BV245)</f>
        <v>#N/A</v>
      </c>
      <c r="BY245" s="25" t="e">
        <f aca="false">SUM(AY245:BV245)</f>
        <v>#N/A</v>
      </c>
      <c r="BZ245" s="70" t="e">
        <f aca="false">$BZ$7*$J$2*$J$5*$N245</f>
        <v>#N/A</v>
      </c>
      <c r="CA245" s="70" t="e">
        <f aca="false">$BZ$7*$J$3*$J$5*$O245</f>
        <v>#N/A</v>
      </c>
      <c r="CB245" s="70" t="e">
        <f aca="false">$CB$7*$J$2*$J$5*$N245</f>
        <v>#N/A</v>
      </c>
      <c r="CC245" s="70" t="e">
        <f aca="false">$CB$7*$J$3*$J$5*$O245</f>
        <v>#N/A</v>
      </c>
      <c r="CD245" s="70" t="e">
        <f aca="false">$CD$7*$J$2*$J$5*$N245</f>
        <v>#N/A</v>
      </c>
      <c r="CE245" s="70" t="e">
        <f aca="false">$CD$7*$J$3*$J$5*$O245</f>
        <v>#N/A</v>
      </c>
      <c r="CF245" s="131" t="e">
        <f aca="false">SUM(BZ245:CA245)</f>
        <v>#N/A</v>
      </c>
      <c r="CG245" s="383" t="e">
        <f aca="false">SUM(BZ245:CC245)</f>
        <v>#N/A</v>
      </c>
      <c r="CH245" s="131" t="e">
        <f aca="false">SUM(BZ245:CE245)</f>
        <v>#N/A</v>
      </c>
      <c r="CI245" s="70" t="e">
        <f aca="false">$CI$7*$J$2*$J$5*$AB245</f>
        <v>#N/A</v>
      </c>
      <c r="CJ245" s="70" t="e">
        <f aca="false">$CI$7*$J$3*$J$5*$AC245</f>
        <v>#N/A</v>
      </c>
      <c r="CK245" s="70" t="e">
        <f aca="false">$CK$7*$J$2*$J$5*$AB245</f>
        <v>#N/A</v>
      </c>
      <c r="CL245" s="70" t="e">
        <f aca="false">$CK$7*$J$3*$J$5*$AC245</f>
        <v>#N/A</v>
      </c>
      <c r="CM245" s="70" t="e">
        <f aca="false">$CM$7*$J$2*$J$5*$AB245</f>
        <v>#N/A</v>
      </c>
      <c r="CN245" s="70" t="e">
        <f aca="false">$CM$7*$J$3*$J$5*$AC245</f>
        <v>#N/A</v>
      </c>
      <c r="CO245" s="70" t="e">
        <f aca="false">$CO$7*$J$2*$J$5*$AB245</f>
        <v>#N/A</v>
      </c>
      <c r="CP245" s="70" t="e">
        <f aca="false">$CO$7*$J$3*$J$5*$AC245</f>
        <v>#N/A</v>
      </c>
      <c r="CQ245" s="70" t="e">
        <f aca="false">$CQ$7*$J$2*$J$5*$AB245</f>
        <v>#N/A</v>
      </c>
      <c r="CR245" s="70" t="e">
        <f aca="false">$CQ$7*$J$3*$J$5*$AC245</f>
        <v>#N/A</v>
      </c>
      <c r="CS245" s="70" t="e">
        <f aca="false">$CS$7*$J$2*$J$5*$AB245</f>
        <v>#N/A</v>
      </c>
      <c r="CT245" s="70" t="e">
        <f aca="false">$CS$7*$J$3*$J$5*$AC245</f>
        <v>#N/A</v>
      </c>
      <c r="CU245" s="70" t="e">
        <f aca="false">$CU$7*$J$2*$J$5*$AB245</f>
        <v>#N/A</v>
      </c>
      <c r="CV245" s="70" t="e">
        <f aca="false">$CU$7*$J$3*$J$5*$AC245</f>
        <v>#N/A</v>
      </c>
      <c r="CW245" s="70" t="e">
        <f aca="false">$CW$7*$J$2*$J$5*$AB245</f>
        <v>#N/A</v>
      </c>
      <c r="CX245" s="70" t="e">
        <f aca="false">$CW$7*$J$3*$J$5*$AC245</f>
        <v>#N/A</v>
      </c>
      <c r="CY245" s="70" t="e">
        <f aca="false">$CY$7*$J$2*$J$5*$AB245</f>
        <v>#N/A</v>
      </c>
      <c r="CZ245" s="70" t="e">
        <f aca="false">$CY$7*$J$3*$J$5*$AC245</f>
        <v>#N/A</v>
      </c>
      <c r="DA245" s="70" t="e">
        <f aca="false">$DA$7*$J$2*$J$5*$AB245</f>
        <v>#N/A</v>
      </c>
      <c r="DB245" s="70" t="e">
        <f aca="false">$DA$7*$J$3*$J$5*$AC245</f>
        <v>#N/A</v>
      </c>
      <c r="DC245" s="70"/>
      <c r="DD245" s="70"/>
      <c r="DE245" s="70" t="e">
        <f aca="false">$DF$7*$J$2*$J$5*$AB245</f>
        <v>#N/A</v>
      </c>
      <c r="DF245" s="70" t="e">
        <f aca="false">$DF$7*$J$3*$J$5*$AC245</f>
        <v>#N/A</v>
      </c>
      <c r="DG245" s="70" t="e">
        <f aca="false">$DG$7*$J$2*$J$5*$AB245</f>
        <v>#N/A</v>
      </c>
      <c r="DH245" s="70" t="e">
        <f aca="false">$DG$7*$J$3*$J$5*$AC245</f>
        <v>#N/A</v>
      </c>
      <c r="DI245" s="70" t="e">
        <f aca="false">$DI$7*$J$2*$J$5*$AB245</f>
        <v>#N/A</v>
      </c>
      <c r="DJ245" s="70" t="e">
        <f aca="false">$DI$7*$J$3*$J$5*$AC245</f>
        <v>#N/A</v>
      </c>
      <c r="DK245" s="70" t="e">
        <f aca="false">$DK$7*$J$2*$J$5*$AB245</f>
        <v>#N/A</v>
      </c>
      <c r="DL245" s="70" t="e">
        <f aca="false">$DK$7*$J$3*$J$5*$AC245</f>
        <v>#N/A</v>
      </c>
      <c r="DM245" s="70" t="e">
        <f aca="false">$DM$7*$J$2*$J$5*$AB245</f>
        <v>#N/A</v>
      </c>
      <c r="DN245" s="70" t="e">
        <f aca="false">$DM$7*$J$3*$J$5*$AC245</f>
        <v>#N/A</v>
      </c>
      <c r="DO245" s="70" t="e">
        <f aca="false">$DO$7*$J$2*$J$5*$AB245</f>
        <v>#N/A</v>
      </c>
      <c r="DP245" s="70" t="e">
        <f aca="false">$DO$7*$J$3*$J$5*$AC245</f>
        <v>#N/A</v>
      </c>
      <c r="DQ245" s="70" t="e">
        <f aca="false">$DQ$7*$J$2*$J$5*$AB245</f>
        <v>#N/A</v>
      </c>
      <c r="DR245" s="70" t="e">
        <f aca="false">$DQ$7*$J$3*$J$5*$AC245</f>
        <v>#N/A</v>
      </c>
      <c r="DS245" s="131" t="e">
        <f aca="false">SUM(CI245:CR245,CW245:CX245,DG245:DH245)</f>
        <v>#N/A</v>
      </c>
      <c r="DT245" s="25" t="e">
        <f aca="false">SUM(CI245:CZ245,DC245:DL245)</f>
        <v>#N/A</v>
      </c>
      <c r="DU245" s="131" t="e">
        <f aca="false">SUM(CI245:DR245)</f>
        <v>#N/A</v>
      </c>
      <c r="DZ245" s="70" t="e">
        <f aca="false">$DZ$7*$J$2*$J$5*$AB245</f>
        <v>#N/A</v>
      </c>
      <c r="EA245" s="70" t="e">
        <f aca="false">$DZ$7*$J$3*$J$5*$AC245</f>
        <v>#N/A</v>
      </c>
      <c r="EB245" s="70" t="e">
        <f aca="false">$EB$7*$J$2*$J$5*$AB245</f>
        <v>#N/A</v>
      </c>
      <c r="EC245" s="70" t="e">
        <f aca="false">$EB$7*$J$3*$J$5*$AC245</f>
        <v>#N/A</v>
      </c>
      <c r="ED245" s="70" t="e">
        <f aca="false">$ED$7*$J$2*$J$5*$AB245</f>
        <v>#N/A</v>
      </c>
      <c r="EE245" s="70" t="e">
        <f aca="false">$ED$7*$J$3*$J$5*$AC245</f>
        <v>#N/A</v>
      </c>
      <c r="EF245" s="70" t="e">
        <f aca="false">$EF$7*$J$2*$J$5*$AB245</f>
        <v>#N/A</v>
      </c>
      <c r="EG245" s="70" t="e">
        <f aca="false">$EF$7*$J$3*$J$5*$AC245</f>
        <v>#N/A</v>
      </c>
      <c r="EH245" s="70" t="e">
        <f aca="false">$EH$7*$J$2*$J$5*$AB245</f>
        <v>#N/A</v>
      </c>
      <c r="EI245" s="70" t="e">
        <f aca="false">$EH$7*$J$3*$J$5*$AC245</f>
        <v>#N/A</v>
      </c>
      <c r="EJ245" s="70" t="e">
        <f aca="false">$EJ$7*$J$2*$J$5*$AB245</f>
        <v>#N/A</v>
      </c>
      <c r="EK245" s="70" t="e">
        <f aca="false">$EJ$7*$J$3*$J$5*$AC245</f>
        <v>#N/A</v>
      </c>
      <c r="EL245" s="70" t="e">
        <f aca="false">$EL$7*$J$2*$J$5*$AB245</f>
        <v>#N/A</v>
      </c>
      <c r="EM245" s="70" t="e">
        <f aca="false">$EL$7*$J$3*$J$5*$AC245</f>
        <v>#N/A</v>
      </c>
      <c r="EN245" s="131" t="e">
        <f aca="false">SUM(EB245:EC245)</f>
        <v>#N/A</v>
      </c>
      <c r="EO245" s="25" t="e">
        <f aca="false">SUM(EB245:EE245,EJ245:EM245)</f>
        <v>#N/A</v>
      </c>
      <c r="EP245" s="25" t="e">
        <f aca="false">SUM(DZ245:EM245)</f>
        <v>#N/A</v>
      </c>
    </row>
    <row r="246" customFormat="false" ht="11.25" hidden="false" customHeight="false" outlineLevel="0" collapsed="false">
      <c r="A246" s="51" t="e">
        <f aca="false">VLOOKUP($D246,Curves!$A$2:$I$1700,9)</f>
        <v>#N/A</v>
      </c>
      <c r="B246" s="83" t="e">
        <f aca="false">(1+($A246/2))^(-2*($D246-$A$1)/365.25)</f>
        <v>#N/A</v>
      </c>
      <c r="C246" s="83" t="n">
        <f aca="false">D247-D246</f>
        <v>30</v>
      </c>
      <c r="D246" s="374" t="n">
        <v>44136</v>
      </c>
      <c r="E246" s="375" t="e">
        <f aca="false">VLOOKUP($D246,Curves!$A$2:$H$1700,2)*$B246</f>
        <v>#N/A</v>
      </c>
      <c r="F246" s="51" t="e">
        <f aca="false">VLOOKUP($D246,Curves!$A$2:$H$1700,3)*$B246</f>
        <v>#N/A</v>
      </c>
      <c r="G246" s="51" t="e">
        <f aca="false">VLOOKUP($D246,Curves!$A$2:$H$1700,7)*$B246</f>
        <v>#N/A</v>
      </c>
      <c r="H246" s="51" t="e">
        <f aca="false">VLOOKUP($D246,Curves!$A$2:$H$1700,5)*$B246</f>
        <v>#N/A</v>
      </c>
      <c r="I246" s="51" t="e">
        <f aca="false">VLOOKUP($D246,Curves!$A$2:$H$1700,4)*$B246</f>
        <v>#N/A</v>
      </c>
      <c r="J246" s="376" t="e">
        <f aca="false">VLOOKUP($D246,Curves!$A$2:$H$1700,8)*$B246</f>
        <v>#N/A</v>
      </c>
      <c r="K246" s="51" t="e">
        <f aca="false">($E246+$I246)*$J$5+$J$4</f>
        <v>#N/A</v>
      </c>
      <c r="L246" s="377" t="e">
        <f aca="false">VLOOKUP($D246,Curves!$N$2:$T$2600,2)*$B246</f>
        <v>#N/A</v>
      </c>
      <c r="M246" s="241" t="e">
        <f aca="false">VLOOKUP($D246,Curves!$N$2:$T$2600,3)*$B246</f>
        <v>#N/A</v>
      </c>
      <c r="N246" s="378" t="e">
        <f aca="false">IF($K246&lt;$L246,1,0)</f>
        <v>#N/A</v>
      </c>
      <c r="O246" s="379" t="e">
        <f aca="false">IF($K246&lt;$M246,1,0)</f>
        <v>#N/A</v>
      </c>
      <c r="P246" s="375" t="e">
        <f aca="false">($E246+J246)*$J$5+$J$4</f>
        <v>#N/A</v>
      </c>
      <c r="Q246" s="377" t="e">
        <f aca="false">VLOOKUP($D246,Curves!$N$2:$T$2600,4)*$B246</f>
        <v>#N/A</v>
      </c>
      <c r="R246" s="241" t="e">
        <f aca="false">VLOOKUP($D246,Curves!$N$2:$T$2600,5)*$B246</f>
        <v>#N/A</v>
      </c>
      <c r="S246" s="378" t="e">
        <f aca="false">IF($P246&lt;$Q246,1,0)</f>
        <v>#N/A</v>
      </c>
      <c r="T246" s="379" t="e">
        <f aca="false">IF($P246&lt;$R246,1,0)</f>
        <v>#N/A</v>
      </c>
      <c r="U246" s="380" t="e">
        <f aca="false">($E246+G246)*$J$5+$J$4</f>
        <v>#N/A</v>
      </c>
      <c r="V246" s="380" t="e">
        <f aca="false">($E246+H246)*$J$5+$J$4</f>
        <v>#N/A</v>
      </c>
      <c r="W246" s="380" t="e">
        <f aca="false">($E246+I246)*$J$5+$J$4</f>
        <v>#N/A</v>
      </c>
      <c r="X246" s="269" t="e">
        <f aca="false">VLOOKUP($D246,[5]CurveFetch!$D$8:$S$13000,16,0)*$B246</f>
        <v>#N/A</v>
      </c>
      <c r="Y246" s="241" t="e">
        <f aca="false">VLOOKUP($D246,Curves!$N$2:$T$2600,7)*$B246</f>
        <v>#N/A</v>
      </c>
      <c r="Z246" s="381" t="e">
        <f aca="false">IF($U246&lt;$X246,1,0)</f>
        <v>#N/A</v>
      </c>
      <c r="AA246" s="378" t="e">
        <f aca="false">IF($U246&lt;$Y246,1,0)</f>
        <v>#N/A</v>
      </c>
      <c r="AB246" s="378" t="e">
        <f aca="false">IF($V246&lt;$X246,1,0)</f>
        <v>#N/A</v>
      </c>
      <c r="AC246" s="378" t="e">
        <f aca="false">IF($V246&lt;$X246,1,0)</f>
        <v>#N/A</v>
      </c>
      <c r="AD246" s="378" t="e">
        <f aca="false">IF($W246&lt;$X246,1,0)</f>
        <v>#N/A</v>
      </c>
      <c r="AE246" s="379" t="e">
        <f aca="false">IF($W246&lt;$Y246,1,0)</f>
        <v>#N/A</v>
      </c>
      <c r="AF246" s="70" t="e">
        <f aca="false">$AF$7*$J$2*$J$5*$N246</f>
        <v>#N/A</v>
      </c>
      <c r="AG246" s="70" t="e">
        <f aca="false">$AF$7*$J$2*$J$5*$O246</f>
        <v>#N/A</v>
      </c>
      <c r="AH246" s="70" t="e">
        <f aca="false">$AH$7*$J$2*$J$5*$N246</f>
        <v>#N/A</v>
      </c>
      <c r="AI246" s="70" t="e">
        <f aca="false">$AH$7*$J$2*$J$5*$O246</f>
        <v>#N/A</v>
      </c>
      <c r="AJ246" s="70" t="e">
        <f aca="false">$AJ$7*$J$2*$J$5*$N246</f>
        <v>#N/A</v>
      </c>
      <c r="AK246" s="70" t="e">
        <f aca="false">$AJ$7*$J$2*$J$5*$O246</f>
        <v>#N/A</v>
      </c>
      <c r="AL246" s="70" t="e">
        <f aca="false">$AL$7*$J$2*$J$5*$N246</f>
        <v>#N/A</v>
      </c>
      <c r="AM246" s="70" t="e">
        <f aca="false">$AL$7*$J$3*$J$5*$O246</f>
        <v>#N/A</v>
      </c>
      <c r="AN246" s="70" t="e">
        <f aca="false">$AN$7*$J$2*$J$5*$N246</f>
        <v>#N/A</v>
      </c>
      <c r="AO246" s="70" t="e">
        <f aca="false">$AN$7*$J$3*$J$5*$O246</f>
        <v>#N/A</v>
      </c>
      <c r="AP246" s="70" t="e">
        <f aca="false">$AP$7*$J$2*$J$5*$N246</f>
        <v>#N/A</v>
      </c>
      <c r="AQ246" s="70" t="e">
        <f aca="false">$AN$7*$J$3*$J$5*$O246</f>
        <v>#N/A</v>
      </c>
      <c r="AR246" s="70" t="e">
        <f aca="false">$AR$7*$J$2*$J$5*$N246</f>
        <v>#N/A</v>
      </c>
      <c r="AS246" s="70" t="e">
        <f aca="false">$AR$7*$J$3*$J$5*$O246</f>
        <v>#N/A</v>
      </c>
      <c r="AT246" s="70" t="e">
        <f aca="false">$AT$7*$J$2*$J$5*$N246</f>
        <v>#N/A</v>
      </c>
      <c r="AU246" s="70" t="e">
        <f aca="false">$AT$7*$J$3*$J$5*$O246</f>
        <v>#N/A</v>
      </c>
      <c r="AV246" s="131" t="e">
        <f aca="false">SUM(AF246:AG246,AL246:AM246,AP246:AQ246)</f>
        <v>#N/A</v>
      </c>
      <c r="AW246" s="158" t="e">
        <f aca="false">SUM(AF246:AM246,AP246:AU246)</f>
        <v>#N/A</v>
      </c>
      <c r="AX246" s="131" t="e">
        <f aca="false">SUM(AF246:AU246)</f>
        <v>#N/A</v>
      </c>
      <c r="AY246" s="70" t="e">
        <f aca="false">$AY$7*$J$2*$J$5*$S246</f>
        <v>#N/A</v>
      </c>
      <c r="AZ246" s="70" t="e">
        <f aca="false">$AY$7*$J$3*$J$5*$T246</f>
        <v>#N/A</v>
      </c>
      <c r="BA246" s="70" t="e">
        <f aca="false">$BA$7*$J$2*$J$5*$S246</f>
        <v>#N/A</v>
      </c>
      <c r="BB246" s="70" t="e">
        <f aca="false">$BA$7*$J$3*$J$5*$T246</f>
        <v>#N/A</v>
      </c>
      <c r="BC246" s="70" t="e">
        <f aca="false">$BC$7*$J$2*$J$5*$S246</f>
        <v>#N/A</v>
      </c>
      <c r="BD246" s="70" t="e">
        <f aca="false">$BC$7*$J$3*$J$5*$T246</f>
        <v>#N/A</v>
      </c>
      <c r="BE246" s="70" t="e">
        <f aca="false">$BE$7*$J$2*$J$5*$S246</f>
        <v>#N/A</v>
      </c>
      <c r="BF246" s="70" t="e">
        <f aca="false">$BE$7*$J$3*$J$5*$T246</f>
        <v>#N/A</v>
      </c>
      <c r="BG246" s="70" t="e">
        <f aca="false">$BG$7*$J$2*$J$5*$S246</f>
        <v>#N/A</v>
      </c>
      <c r="BH246" s="70" t="e">
        <f aca="false">$BG$7*$J$3*$J$5*$T246</f>
        <v>#N/A</v>
      </c>
      <c r="BI246" s="70" t="e">
        <f aca="false">$BI$7*$J$2*$J$5*$S246</f>
        <v>#N/A</v>
      </c>
      <c r="BJ246" s="70" t="e">
        <f aca="false">$BI$7*$J$3*$J$5*$T246</f>
        <v>#N/A</v>
      </c>
      <c r="BK246" s="70" t="e">
        <f aca="false">$BK$7*$J$2*$J$5*$S246</f>
        <v>#N/A</v>
      </c>
      <c r="BL246" s="70" t="e">
        <f aca="false">$BK$7*$J$3*$J$5*$T246</f>
        <v>#N/A</v>
      </c>
      <c r="BM246" s="70" t="e">
        <f aca="false">$BM$7*$J$2*$J$5*$S246</f>
        <v>#N/A</v>
      </c>
      <c r="BN246" s="70" t="e">
        <f aca="false">$BM$7*$J$3*$J$5*$T246</f>
        <v>#N/A</v>
      </c>
      <c r="BO246" s="70" t="e">
        <f aca="false">$BO$7*$J$2*$J$5*$S246</f>
        <v>#N/A</v>
      </c>
      <c r="BP246" s="70" t="e">
        <f aca="false">$BO$7*$J$3*$J$5*$T246</f>
        <v>#N/A</v>
      </c>
      <c r="BQ246" s="70" t="e">
        <f aca="false">$BQ$7*$J$2*$J$5*$S246</f>
        <v>#N/A</v>
      </c>
      <c r="BR246" s="70" t="e">
        <f aca="false">$BQ$7*$J$3*$J$5*$T246</f>
        <v>#N/A</v>
      </c>
      <c r="BS246" s="70" t="e">
        <f aca="false">$BS$7*$J$2*$J$5*$S246</f>
        <v>#N/A</v>
      </c>
      <c r="BT246" s="70" t="e">
        <f aca="false">$BS$7*$J$3*$J$5*$T246</f>
        <v>#N/A</v>
      </c>
      <c r="BU246" s="70" t="e">
        <f aca="false">$BU$7*$J$2*$J$5*$S246</f>
        <v>#N/A</v>
      </c>
      <c r="BV246" s="70" t="e">
        <f aca="false">$BU$7*$J$3*$J$5*$T246</f>
        <v>#N/A</v>
      </c>
      <c r="BW246" s="382" t="e">
        <f aca="false">SUM(AY246:BF246,BI246:BL246)</f>
        <v>#N/A</v>
      </c>
      <c r="BX246" s="383" t="e">
        <f aca="false">SUM(AY246:BF246,BI246:BL246,BS246:BV246)</f>
        <v>#N/A</v>
      </c>
      <c r="BY246" s="25" t="e">
        <f aca="false">SUM(AY246:BV246)</f>
        <v>#N/A</v>
      </c>
      <c r="BZ246" s="70" t="e">
        <f aca="false">$BZ$7*$J$2*$J$5*$N246</f>
        <v>#N/A</v>
      </c>
      <c r="CA246" s="70" t="e">
        <f aca="false">$BZ$7*$J$3*$J$5*$O246</f>
        <v>#N/A</v>
      </c>
      <c r="CB246" s="70" t="e">
        <f aca="false">$CB$7*$J$2*$J$5*$N246</f>
        <v>#N/A</v>
      </c>
      <c r="CC246" s="70" t="e">
        <f aca="false">$CB$7*$J$3*$J$5*$O246</f>
        <v>#N/A</v>
      </c>
      <c r="CD246" s="70" t="e">
        <f aca="false">$CD$7*$J$2*$J$5*$N246</f>
        <v>#N/A</v>
      </c>
      <c r="CE246" s="70" t="e">
        <f aca="false">$CD$7*$J$3*$J$5*$O246</f>
        <v>#N/A</v>
      </c>
      <c r="CF246" s="131" t="e">
        <f aca="false">SUM(BZ246:CA246)</f>
        <v>#N/A</v>
      </c>
      <c r="CG246" s="383" t="e">
        <f aca="false">SUM(BZ246:CC246)</f>
        <v>#N/A</v>
      </c>
      <c r="CH246" s="131" t="e">
        <f aca="false">SUM(BZ246:CE246)</f>
        <v>#N/A</v>
      </c>
      <c r="CI246" s="70" t="e">
        <f aca="false">$CI$7*$J$2*$J$5*$AB246</f>
        <v>#N/A</v>
      </c>
      <c r="CJ246" s="70" t="e">
        <f aca="false">$CI$7*$J$3*$J$5*$AC246</f>
        <v>#N/A</v>
      </c>
      <c r="CK246" s="70" t="e">
        <f aca="false">$CK$7*$J$2*$J$5*$AB246</f>
        <v>#N/A</v>
      </c>
      <c r="CL246" s="70" t="e">
        <f aca="false">$CK$7*$J$3*$J$5*$AC246</f>
        <v>#N/A</v>
      </c>
      <c r="CM246" s="70" t="e">
        <f aca="false">$CM$7*$J$2*$J$5*$AB246</f>
        <v>#N/A</v>
      </c>
      <c r="CN246" s="70" t="e">
        <f aca="false">$CM$7*$J$3*$J$5*$AC246</f>
        <v>#N/A</v>
      </c>
      <c r="CO246" s="70" t="e">
        <f aca="false">$CO$7*$J$2*$J$5*$AB246</f>
        <v>#N/A</v>
      </c>
      <c r="CP246" s="70" t="e">
        <f aca="false">$CO$7*$J$3*$J$5*$AC246</f>
        <v>#N/A</v>
      </c>
      <c r="CQ246" s="70" t="e">
        <f aca="false">$CQ$7*$J$2*$J$5*$AB246</f>
        <v>#N/A</v>
      </c>
      <c r="CR246" s="70" t="e">
        <f aca="false">$CQ$7*$J$3*$J$5*$AC246</f>
        <v>#N/A</v>
      </c>
      <c r="CS246" s="70" t="e">
        <f aca="false">$CS$7*$J$2*$J$5*$AB246</f>
        <v>#N/A</v>
      </c>
      <c r="CT246" s="70" t="e">
        <f aca="false">$CS$7*$J$3*$J$5*$AC246</f>
        <v>#N/A</v>
      </c>
      <c r="CU246" s="70" t="e">
        <f aca="false">$CU$7*$J$2*$J$5*$AB246</f>
        <v>#N/A</v>
      </c>
      <c r="CV246" s="70" t="e">
        <f aca="false">$CU$7*$J$3*$J$5*$AC246</f>
        <v>#N/A</v>
      </c>
      <c r="CW246" s="70" t="e">
        <f aca="false">$CW$7*$J$2*$J$5*$AB246</f>
        <v>#N/A</v>
      </c>
      <c r="CX246" s="70" t="e">
        <f aca="false">$CW$7*$J$3*$J$5*$AC246</f>
        <v>#N/A</v>
      </c>
      <c r="CY246" s="70" t="e">
        <f aca="false">$CY$7*$J$2*$J$5*$AB246</f>
        <v>#N/A</v>
      </c>
      <c r="CZ246" s="70" t="e">
        <f aca="false">$CY$7*$J$3*$J$5*$AC246</f>
        <v>#N/A</v>
      </c>
      <c r="DA246" s="70" t="e">
        <f aca="false">$DA$7*$J$2*$J$5*$AB246</f>
        <v>#N/A</v>
      </c>
      <c r="DB246" s="70" t="e">
        <f aca="false">$DA$7*$J$3*$J$5*$AC246</f>
        <v>#N/A</v>
      </c>
      <c r="DC246" s="70"/>
      <c r="DD246" s="70"/>
      <c r="DE246" s="70" t="e">
        <f aca="false">$DF$7*$J$2*$J$5*$AB246</f>
        <v>#N/A</v>
      </c>
      <c r="DF246" s="70" t="e">
        <f aca="false">$DF$7*$J$3*$J$5*$AC246</f>
        <v>#N/A</v>
      </c>
      <c r="DG246" s="70" t="e">
        <f aca="false">$DG$7*$J$2*$J$5*$AB246</f>
        <v>#N/A</v>
      </c>
      <c r="DH246" s="70" t="e">
        <f aca="false">$DG$7*$J$3*$J$5*$AC246</f>
        <v>#N/A</v>
      </c>
      <c r="DI246" s="70" t="e">
        <f aca="false">$DI$7*$J$2*$J$5*$AB246</f>
        <v>#N/A</v>
      </c>
      <c r="DJ246" s="70" t="e">
        <f aca="false">$DI$7*$J$3*$J$5*$AC246</f>
        <v>#N/A</v>
      </c>
      <c r="DK246" s="70" t="e">
        <f aca="false">$DK$7*$J$2*$J$5*$AB246</f>
        <v>#N/A</v>
      </c>
      <c r="DL246" s="70" t="e">
        <f aca="false">$DK$7*$J$3*$J$5*$AC246</f>
        <v>#N/A</v>
      </c>
      <c r="DM246" s="70" t="e">
        <f aca="false">$DM$7*$J$2*$J$5*$AB246</f>
        <v>#N/A</v>
      </c>
      <c r="DN246" s="70" t="e">
        <f aca="false">$DM$7*$J$3*$J$5*$AC246</f>
        <v>#N/A</v>
      </c>
      <c r="DO246" s="70" t="e">
        <f aca="false">$DO$7*$J$2*$J$5*$AB246</f>
        <v>#N/A</v>
      </c>
      <c r="DP246" s="70" t="e">
        <f aca="false">$DO$7*$J$3*$J$5*$AC246</f>
        <v>#N/A</v>
      </c>
      <c r="DQ246" s="70" t="e">
        <f aca="false">$DQ$7*$J$2*$J$5*$AB246</f>
        <v>#N/A</v>
      </c>
      <c r="DR246" s="70" t="e">
        <f aca="false">$DQ$7*$J$3*$J$5*$AC246</f>
        <v>#N/A</v>
      </c>
      <c r="DS246" s="131" t="e">
        <f aca="false">SUM(CI246:CR246,CW246:CX246,DG246:DH246)</f>
        <v>#N/A</v>
      </c>
      <c r="DT246" s="25" t="e">
        <f aca="false">SUM(CI246:CZ246,DC246:DL246)</f>
        <v>#N/A</v>
      </c>
      <c r="DU246" s="131" t="e">
        <f aca="false">SUM(CI246:DR246)</f>
        <v>#N/A</v>
      </c>
      <c r="DZ246" s="70" t="e">
        <f aca="false">$DZ$7*$J$2*$J$5*$AB246</f>
        <v>#N/A</v>
      </c>
      <c r="EA246" s="70" t="e">
        <f aca="false">$DZ$7*$J$3*$J$5*$AC246</f>
        <v>#N/A</v>
      </c>
      <c r="EB246" s="70" t="e">
        <f aca="false">$EB$7*$J$2*$J$5*$AB246</f>
        <v>#N/A</v>
      </c>
      <c r="EC246" s="70" t="e">
        <f aca="false">$EB$7*$J$3*$J$5*$AC246</f>
        <v>#N/A</v>
      </c>
      <c r="ED246" s="70" t="e">
        <f aca="false">$ED$7*$J$2*$J$5*$AB246</f>
        <v>#N/A</v>
      </c>
      <c r="EE246" s="70" t="e">
        <f aca="false">$ED$7*$J$3*$J$5*$AC246</f>
        <v>#N/A</v>
      </c>
      <c r="EF246" s="70" t="e">
        <f aca="false">$EF$7*$J$2*$J$5*$AB246</f>
        <v>#N/A</v>
      </c>
      <c r="EG246" s="70" t="e">
        <f aca="false">$EF$7*$J$3*$J$5*$AC246</f>
        <v>#N/A</v>
      </c>
      <c r="EH246" s="70" t="e">
        <f aca="false">$EH$7*$J$2*$J$5*$AB246</f>
        <v>#N/A</v>
      </c>
      <c r="EI246" s="70" t="e">
        <f aca="false">$EH$7*$J$3*$J$5*$AC246</f>
        <v>#N/A</v>
      </c>
      <c r="EJ246" s="70" t="e">
        <f aca="false">$EJ$7*$J$2*$J$5*$AB246</f>
        <v>#N/A</v>
      </c>
      <c r="EK246" s="70" t="e">
        <f aca="false">$EJ$7*$J$3*$J$5*$AC246</f>
        <v>#N/A</v>
      </c>
      <c r="EL246" s="70" t="e">
        <f aca="false">$EL$7*$J$2*$J$5*$AB246</f>
        <v>#N/A</v>
      </c>
      <c r="EM246" s="70" t="e">
        <f aca="false">$EL$7*$J$3*$J$5*$AC246</f>
        <v>#N/A</v>
      </c>
      <c r="EN246" s="131" t="e">
        <f aca="false">SUM(EB246:EC246)</f>
        <v>#N/A</v>
      </c>
      <c r="EO246" s="25" t="e">
        <f aca="false">SUM(EB246:EE246,EJ246:EM246)</f>
        <v>#N/A</v>
      </c>
      <c r="EP246" s="25" t="e">
        <f aca="false">SUM(DZ246:EM246)</f>
        <v>#N/A</v>
      </c>
    </row>
    <row r="247" customFormat="false" ht="11.25" hidden="false" customHeight="false" outlineLevel="0" collapsed="false">
      <c r="A247" s="51" t="e">
        <f aca="false">VLOOKUP($D247,Curves!$A$2:$I$1700,9)</f>
        <v>#N/A</v>
      </c>
      <c r="B247" s="83" t="e">
        <f aca="false">(1+($A247/2))^(-2*($D247-$A$1)/365.25)</f>
        <v>#N/A</v>
      </c>
      <c r="C247" s="83" t="n">
        <f aca="false">D248-D247</f>
        <v>31</v>
      </c>
      <c r="D247" s="374" t="n">
        <v>44166</v>
      </c>
      <c r="E247" s="375" t="e">
        <f aca="false">VLOOKUP($D247,Curves!$A$2:$H$1700,2)*$B247</f>
        <v>#N/A</v>
      </c>
      <c r="F247" s="51" t="e">
        <f aca="false">VLOOKUP($D247,Curves!$A$2:$H$1700,3)*$B247</f>
        <v>#N/A</v>
      </c>
      <c r="G247" s="51" t="e">
        <f aca="false">VLOOKUP($D247,Curves!$A$2:$H$1700,7)*$B247</f>
        <v>#N/A</v>
      </c>
      <c r="H247" s="51" t="e">
        <f aca="false">VLOOKUP($D247,Curves!$A$2:$H$1700,5)*$B247</f>
        <v>#N/A</v>
      </c>
      <c r="I247" s="51" t="e">
        <f aca="false">VLOOKUP($D247,Curves!$A$2:$H$1700,4)*$B247</f>
        <v>#N/A</v>
      </c>
      <c r="J247" s="376" t="e">
        <f aca="false">VLOOKUP($D247,Curves!$A$2:$H$1700,8)*$B247</f>
        <v>#N/A</v>
      </c>
      <c r="K247" s="51" t="e">
        <f aca="false">($E247+$I247)*$J$5+$J$4</f>
        <v>#N/A</v>
      </c>
      <c r="L247" s="377" t="e">
        <f aca="false">VLOOKUP($D247,Curves!$N$2:$T$2600,2)*$B247</f>
        <v>#N/A</v>
      </c>
      <c r="M247" s="241" t="e">
        <f aca="false">VLOOKUP($D247,Curves!$N$2:$T$2600,3)*$B247</f>
        <v>#N/A</v>
      </c>
      <c r="N247" s="378" t="e">
        <f aca="false">IF($K247&lt;$L247,1,0)</f>
        <v>#N/A</v>
      </c>
      <c r="O247" s="379" t="e">
        <f aca="false">IF($K247&lt;$M247,1,0)</f>
        <v>#N/A</v>
      </c>
      <c r="P247" s="375" t="e">
        <f aca="false">($E247+J247)*$J$5+$J$4</f>
        <v>#N/A</v>
      </c>
      <c r="Q247" s="377" t="e">
        <f aca="false">VLOOKUP($D247,Curves!$N$2:$T$2600,4)*$B247</f>
        <v>#N/A</v>
      </c>
      <c r="R247" s="241" t="e">
        <f aca="false">VLOOKUP($D247,Curves!$N$2:$T$2600,5)*$B247</f>
        <v>#N/A</v>
      </c>
      <c r="S247" s="378" t="e">
        <f aca="false">IF($P247&lt;$Q247,1,0)</f>
        <v>#N/A</v>
      </c>
      <c r="T247" s="379" t="e">
        <f aca="false">IF($P247&lt;$R247,1,0)</f>
        <v>#N/A</v>
      </c>
      <c r="U247" s="380" t="e">
        <f aca="false">($E247+G247)*$J$5+$J$4</f>
        <v>#N/A</v>
      </c>
      <c r="V247" s="380" t="e">
        <f aca="false">($E247+H247)*$J$5+$J$4</f>
        <v>#N/A</v>
      </c>
      <c r="W247" s="380" t="e">
        <f aca="false">($E247+I247)*$J$5+$J$4</f>
        <v>#N/A</v>
      </c>
      <c r="X247" s="269" t="e">
        <f aca="false">VLOOKUP($D247,[5]CurveFetch!$D$8:$S$13000,16,0)*$B247</f>
        <v>#N/A</v>
      </c>
      <c r="Y247" s="241" t="e">
        <f aca="false">VLOOKUP($D247,Curves!$N$2:$T$2600,7)*$B247</f>
        <v>#N/A</v>
      </c>
      <c r="Z247" s="381" t="e">
        <f aca="false">IF($U247&lt;$X247,1,0)</f>
        <v>#N/A</v>
      </c>
      <c r="AA247" s="378" t="e">
        <f aca="false">IF($U247&lt;$Y247,1,0)</f>
        <v>#N/A</v>
      </c>
      <c r="AB247" s="378" t="e">
        <f aca="false">IF($V247&lt;$X247,1,0)</f>
        <v>#N/A</v>
      </c>
      <c r="AC247" s="378" t="e">
        <f aca="false">IF($V247&lt;$X247,1,0)</f>
        <v>#N/A</v>
      </c>
      <c r="AD247" s="378" t="e">
        <f aca="false">IF($W247&lt;$X247,1,0)</f>
        <v>#N/A</v>
      </c>
      <c r="AE247" s="379" t="e">
        <f aca="false">IF($W247&lt;$Y247,1,0)</f>
        <v>#N/A</v>
      </c>
      <c r="AF247" s="70" t="e">
        <f aca="false">$AF$7*$J$2*$J$5*$N247</f>
        <v>#N/A</v>
      </c>
      <c r="AG247" s="70" t="e">
        <f aca="false">$AF$7*$J$2*$J$5*$O247</f>
        <v>#N/A</v>
      </c>
      <c r="AH247" s="70" t="e">
        <f aca="false">$AH$7*$J$2*$J$5*$N247</f>
        <v>#N/A</v>
      </c>
      <c r="AI247" s="70" t="e">
        <f aca="false">$AH$7*$J$2*$J$5*$O247</f>
        <v>#N/A</v>
      </c>
      <c r="AJ247" s="70" t="e">
        <f aca="false">$AJ$7*$J$2*$J$5*$N247</f>
        <v>#N/A</v>
      </c>
      <c r="AK247" s="70" t="e">
        <f aca="false">$AJ$7*$J$2*$J$5*$O247</f>
        <v>#N/A</v>
      </c>
      <c r="AL247" s="70" t="e">
        <f aca="false">$AL$7*$J$2*$J$5*$N247</f>
        <v>#N/A</v>
      </c>
      <c r="AM247" s="70" t="e">
        <f aca="false">$AL$7*$J$3*$J$5*$O247</f>
        <v>#N/A</v>
      </c>
      <c r="AN247" s="70" t="e">
        <f aca="false">$AN$7*$J$2*$J$5*$N247</f>
        <v>#N/A</v>
      </c>
      <c r="AO247" s="70" t="e">
        <f aca="false">$AN$7*$J$3*$J$5*$O247</f>
        <v>#N/A</v>
      </c>
      <c r="AP247" s="70" t="e">
        <f aca="false">$AP$7*$J$2*$J$5*$N247</f>
        <v>#N/A</v>
      </c>
      <c r="AQ247" s="70" t="e">
        <f aca="false">$AN$7*$J$3*$J$5*$O247</f>
        <v>#N/A</v>
      </c>
      <c r="AR247" s="70" t="e">
        <f aca="false">$AR$7*$J$2*$J$5*$N247</f>
        <v>#N/A</v>
      </c>
      <c r="AS247" s="70" t="e">
        <f aca="false">$AR$7*$J$3*$J$5*$O247</f>
        <v>#N/A</v>
      </c>
      <c r="AT247" s="70" t="e">
        <f aca="false">$AT$7*$J$2*$J$5*$N247</f>
        <v>#N/A</v>
      </c>
      <c r="AU247" s="70" t="e">
        <f aca="false">$AT$7*$J$3*$J$5*$O247</f>
        <v>#N/A</v>
      </c>
      <c r="AV247" s="131" t="e">
        <f aca="false">SUM(AF247:AG247,AL247:AM247,AP247:AQ247)</f>
        <v>#N/A</v>
      </c>
      <c r="AW247" s="158" t="e">
        <f aca="false">SUM(AF247:AM247,AP247:AU247)</f>
        <v>#N/A</v>
      </c>
      <c r="AX247" s="131" t="e">
        <f aca="false">SUM(AF247:AU247)</f>
        <v>#N/A</v>
      </c>
      <c r="AY247" s="70" t="e">
        <f aca="false">$AY$7*$J$2*$J$5*$S247</f>
        <v>#N/A</v>
      </c>
      <c r="AZ247" s="70" t="e">
        <f aca="false">$AY$7*$J$3*$J$5*$T247</f>
        <v>#N/A</v>
      </c>
      <c r="BA247" s="70" t="e">
        <f aca="false">$BA$7*$J$2*$J$5*$S247</f>
        <v>#N/A</v>
      </c>
      <c r="BB247" s="70" t="e">
        <f aca="false">$BA$7*$J$3*$J$5*$T247</f>
        <v>#N/A</v>
      </c>
      <c r="BC247" s="70" t="e">
        <f aca="false">$BC$7*$J$2*$J$5*$S247</f>
        <v>#N/A</v>
      </c>
      <c r="BD247" s="70" t="e">
        <f aca="false">$BC$7*$J$3*$J$5*$T247</f>
        <v>#N/A</v>
      </c>
      <c r="BE247" s="70" t="e">
        <f aca="false">$BE$7*$J$2*$J$5*$S247</f>
        <v>#N/A</v>
      </c>
      <c r="BF247" s="70" t="e">
        <f aca="false">$BE$7*$J$3*$J$5*$T247</f>
        <v>#N/A</v>
      </c>
      <c r="BG247" s="70" t="e">
        <f aca="false">$BG$7*$J$2*$J$5*$S247</f>
        <v>#N/A</v>
      </c>
      <c r="BH247" s="70" t="e">
        <f aca="false">$BG$7*$J$3*$J$5*$T247</f>
        <v>#N/A</v>
      </c>
      <c r="BI247" s="70" t="e">
        <f aca="false">$BI$7*$J$2*$J$5*$S247</f>
        <v>#N/A</v>
      </c>
      <c r="BJ247" s="70" t="e">
        <f aca="false">$BI$7*$J$3*$J$5*$T247</f>
        <v>#N/A</v>
      </c>
      <c r="BK247" s="70" t="e">
        <f aca="false">$BK$7*$J$2*$J$5*$S247</f>
        <v>#N/A</v>
      </c>
      <c r="BL247" s="70" t="e">
        <f aca="false">$BK$7*$J$3*$J$5*$T247</f>
        <v>#N/A</v>
      </c>
      <c r="BM247" s="70" t="e">
        <f aca="false">$BM$7*$J$2*$J$5*$S247</f>
        <v>#N/A</v>
      </c>
      <c r="BN247" s="70" t="e">
        <f aca="false">$BM$7*$J$3*$J$5*$T247</f>
        <v>#N/A</v>
      </c>
      <c r="BO247" s="70" t="e">
        <f aca="false">$BO$7*$J$2*$J$5*$S247</f>
        <v>#N/A</v>
      </c>
      <c r="BP247" s="70" t="e">
        <f aca="false">$BO$7*$J$3*$J$5*$T247</f>
        <v>#N/A</v>
      </c>
      <c r="BQ247" s="70" t="e">
        <f aca="false">$BQ$7*$J$2*$J$5*$S247</f>
        <v>#N/A</v>
      </c>
      <c r="BR247" s="70" t="e">
        <f aca="false">$BQ$7*$J$3*$J$5*$T247</f>
        <v>#N/A</v>
      </c>
      <c r="BS247" s="70" t="e">
        <f aca="false">$BS$7*$J$2*$J$5*$S247</f>
        <v>#N/A</v>
      </c>
      <c r="BT247" s="70" t="e">
        <f aca="false">$BS$7*$J$3*$J$5*$T247</f>
        <v>#N/A</v>
      </c>
      <c r="BU247" s="70" t="e">
        <f aca="false">$BU$7*$J$2*$J$5*$S247</f>
        <v>#N/A</v>
      </c>
      <c r="BV247" s="70" t="e">
        <f aca="false">$BU$7*$J$3*$J$5*$T247</f>
        <v>#N/A</v>
      </c>
      <c r="BW247" s="382" t="e">
        <f aca="false">SUM(AY247:BF247,BI247:BL247)</f>
        <v>#N/A</v>
      </c>
      <c r="BX247" s="383" t="e">
        <f aca="false">SUM(AY247:BF247,BI247:BL247,BS247:BV247)</f>
        <v>#N/A</v>
      </c>
      <c r="BY247" s="25" t="e">
        <f aca="false">SUM(AY247:BV247)</f>
        <v>#N/A</v>
      </c>
      <c r="BZ247" s="70" t="e">
        <f aca="false">$BZ$7*$J$2*$J$5*$N247</f>
        <v>#N/A</v>
      </c>
      <c r="CA247" s="70" t="e">
        <f aca="false">$BZ$7*$J$3*$J$5*$O247</f>
        <v>#N/A</v>
      </c>
      <c r="CB247" s="70" t="e">
        <f aca="false">$CB$7*$J$2*$J$5*$N247</f>
        <v>#N/A</v>
      </c>
      <c r="CC247" s="70" t="e">
        <f aca="false">$CB$7*$J$3*$J$5*$O247</f>
        <v>#N/A</v>
      </c>
      <c r="CD247" s="70" t="e">
        <f aca="false">$CD$7*$J$2*$J$5*$N247</f>
        <v>#N/A</v>
      </c>
      <c r="CE247" s="70" t="e">
        <f aca="false">$CD$7*$J$3*$J$5*$O247</f>
        <v>#N/A</v>
      </c>
      <c r="CF247" s="131" t="e">
        <f aca="false">SUM(BZ247:CA247)</f>
        <v>#N/A</v>
      </c>
      <c r="CG247" s="383" t="e">
        <f aca="false">SUM(BZ247:CC247)</f>
        <v>#N/A</v>
      </c>
      <c r="CH247" s="131" t="e">
        <f aca="false">SUM(BZ247:CE247)</f>
        <v>#N/A</v>
      </c>
      <c r="CI247" s="70" t="e">
        <f aca="false">$CI$7*$J$2*$J$5*$AB247</f>
        <v>#N/A</v>
      </c>
      <c r="CJ247" s="70" t="e">
        <f aca="false">$CI$7*$J$3*$J$5*$AC247</f>
        <v>#N/A</v>
      </c>
      <c r="CK247" s="70" t="e">
        <f aca="false">$CK$7*$J$2*$J$5*$AB247</f>
        <v>#N/A</v>
      </c>
      <c r="CL247" s="70" t="e">
        <f aca="false">$CK$7*$J$3*$J$5*$AC247</f>
        <v>#N/A</v>
      </c>
      <c r="CM247" s="70" t="e">
        <f aca="false">$CM$7*$J$2*$J$5*$AB247</f>
        <v>#N/A</v>
      </c>
      <c r="CN247" s="70" t="e">
        <f aca="false">$CM$7*$J$3*$J$5*$AC247</f>
        <v>#N/A</v>
      </c>
      <c r="CO247" s="70" t="e">
        <f aca="false">$CO$7*$J$2*$J$5*$AB247</f>
        <v>#N/A</v>
      </c>
      <c r="CP247" s="70" t="e">
        <f aca="false">$CO$7*$J$3*$J$5*$AC247</f>
        <v>#N/A</v>
      </c>
      <c r="CQ247" s="70" t="e">
        <f aca="false">$CQ$7*$J$2*$J$5*$AB247</f>
        <v>#N/A</v>
      </c>
      <c r="CR247" s="70" t="e">
        <f aca="false">$CQ$7*$J$3*$J$5*$AC247</f>
        <v>#N/A</v>
      </c>
      <c r="CS247" s="70" t="e">
        <f aca="false">$CS$7*$J$2*$J$5*$AB247</f>
        <v>#N/A</v>
      </c>
      <c r="CT247" s="70" t="e">
        <f aca="false">$CS$7*$J$3*$J$5*$AC247</f>
        <v>#N/A</v>
      </c>
      <c r="CU247" s="70" t="e">
        <f aca="false">$CU$7*$J$2*$J$5*$AB247</f>
        <v>#N/A</v>
      </c>
      <c r="CV247" s="70" t="e">
        <f aca="false">$CU$7*$J$3*$J$5*$AC247</f>
        <v>#N/A</v>
      </c>
      <c r="CW247" s="70" t="e">
        <f aca="false">$CW$7*$J$2*$J$5*$AB247</f>
        <v>#N/A</v>
      </c>
      <c r="CX247" s="70" t="e">
        <f aca="false">$CW$7*$J$3*$J$5*$AC247</f>
        <v>#N/A</v>
      </c>
      <c r="CY247" s="70" t="e">
        <f aca="false">$CY$7*$J$2*$J$5*$AB247</f>
        <v>#N/A</v>
      </c>
      <c r="CZ247" s="70" t="e">
        <f aca="false">$CY$7*$J$3*$J$5*$AC247</f>
        <v>#N/A</v>
      </c>
      <c r="DA247" s="70" t="e">
        <f aca="false">$DA$7*$J$2*$J$5*$AB247</f>
        <v>#N/A</v>
      </c>
      <c r="DB247" s="70" t="e">
        <f aca="false">$DA$7*$J$3*$J$5*$AC247</f>
        <v>#N/A</v>
      </c>
      <c r="DC247" s="70"/>
      <c r="DD247" s="70"/>
      <c r="DE247" s="70" t="e">
        <f aca="false">$DF$7*$J$2*$J$5*$AB247</f>
        <v>#N/A</v>
      </c>
      <c r="DF247" s="70" t="e">
        <f aca="false">$DF$7*$J$3*$J$5*$AC247</f>
        <v>#N/A</v>
      </c>
      <c r="DG247" s="70" t="e">
        <f aca="false">$DG$7*$J$2*$J$5*$AB247</f>
        <v>#N/A</v>
      </c>
      <c r="DH247" s="70" t="e">
        <f aca="false">$DG$7*$J$3*$J$5*$AC247</f>
        <v>#N/A</v>
      </c>
      <c r="DI247" s="70" t="e">
        <f aca="false">$DI$7*$J$2*$J$5*$AB247</f>
        <v>#N/A</v>
      </c>
      <c r="DJ247" s="70" t="e">
        <f aca="false">$DI$7*$J$3*$J$5*$AC247</f>
        <v>#N/A</v>
      </c>
      <c r="DK247" s="70" t="e">
        <f aca="false">$DK$7*$J$2*$J$5*$AB247</f>
        <v>#N/A</v>
      </c>
      <c r="DL247" s="70" t="e">
        <f aca="false">$DK$7*$J$3*$J$5*$AC247</f>
        <v>#N/A</v>
      </c>
      <c r="DM247" s="70" t="e">
        <f aca="false">$DM$7*$J$2*$J$5*$AB247</f>
        <v>#N/A</v>
      </c>
      <c r="DN247" s="70" t="e">
        <f aca="false">$DM$7*$J$3*$J$5*$AC247</f>
        <v>#N/A</v>
      </c>
      <c r="DO247" s="70" t="e">
        <f aca="false">$DO$7*$J$2*$J$5*$AB247</f>
        <v>#N/A</v>
      </c>
      <c r="DP247" s="70" t="e">
        <f aca="false">$DO$7*$J$3*$J$5*$AC247</f>
        <v>#N/A</v>
      </c>
      <c r="DQ247" s="70" t="e">
        <f aca="false">$DQ$7*$J$2*$J$5*$AB247</f>
        <v>#N/A</v>
      </c>
      <c r="DR247" s="70" t="e">
        <f aca="false">$DQ$7*$J$3*$J$5*$AC247</f>
        <v>#N/A</v>
      </c>
      <c r="DS247" s="131" t="e">
        <f aca="false">SUM(CI247:CR247,CW247:CX247,DG247:DH247)</f>
        <v>#N/A</v>
      </c>
      <c r="DT247" s="25" t="e">
        <f aca="false">SUM(CI247:CZ247,DC247:DL247)</f>
        <v>#N/A</v>
      </c>
      <c r="DU247" s="131" t="e">
        <f aca="false">SUM(CI247:DR247)</f>
        <v>#N/A</v>
      </c>
      <c r="DZ247" s="70" t="e">
        <f aca="false">$DZ$7*$J$2*$J$5*$AB247</f>
        <v>#N/A</v>
      </c>
      <c r="EA247" s="70" t="e">
        <f aca="false">$DZ$7*$J$3*$J$5*$AC247</f>
        <v>#N/A</v>
      </c>
      <c r="EB247" s="70" t="e">
        <f aca="false">$EB$7*$J$2*$J$5*$AB247</f>
        <v>#N/A</v>
      </c>
      <c r="EC247" s="70" t="e">
        <f aca="false">$EB$7*$J$3*$J$5*$AC247</f>
        <v>#N/A</v>
      </c>
      <c r="ED247" s="70" t="e">
        <f aca="false">$ED$7*$J$2*$J$5*$AB247</f>
        <v>#N/A</v>
      </c>
      <c r="EE247" s="70" t="e">
        <f aca="false">$ED$7*$J$3*$J$5*$AC247</f>
        <v>#N/A</v>
      </c>
      <c r="EF247" s="70" t="e">
        <f aca="false">$EF$7*$J$2*$J$5*$AB247</f>
        <v>#N/A</v>
      </c>
      <c r="EG247" s="70" t="e">
        <f aca="false">$EF$7*$J$3*$J$5*$AC247</f>
        <v>#N/A</v>
      </c>
      <c r="EH247" s="70" t="e">
        <f aca="false">$EH$7*$J$2*$J$5*$AB247</f>
        <v>#N/A</v>
      </c>
      <c r="EI247" s="70" t="e">
        <f aca="false">$EH$7*$J$3*$J$5*$AC247</f>
        <v>#N/A</v>
      </c>
      <c r="EJ247" s="70" t="e">
        <f aca="false">$EJ$7*$J$2*$J$5*$AB247</f>
        <v>#N/A</v>
      </c>
      <c r="EK247" s="70" t="e">
        <f aca="false">$EJ$7*$J$3*$J$5*$AC247</f>
        <v>#N/A</v>
      </c>
      <c r="EL247" s="70" t="e">
        <f aca="false">$EL$7*$J$2*$J$5*$AB247</f>
        <v>#N/A</v>
      </c>
      <c r="EM247" s="70" t="e">
        <f aca="false">$EL$7*$J$3*$J$5*$AC247</f>
        <v>#N/A</v>
      </c>
      <c r="EN247" s="131" t="e">
        <f aca="false">SUM(EB247:EC247)</f>
        <v>#N/A</v>
      </c>
      <c r="EO247" s="25" t="e">
        <f aca="false">SUM(EB247:EE247,EJ247:EM247)</f>
        <v>#N/A</v>
      </c>
      <c r="EP247" s="25" t="e">
        <f aca="false">SUM(DZ247:EM247)</f>
        <v>#N/A</v>
      </c>
    </row>
    <row r="248" customFormat="false" ht="11.25" hidden="false" customHeight="false" outlineLevel="0" collapsed="false">
      <c r="A248" s="51" t="e">
        <f aca="false">VLOOKUP($D248,Curves!$A$2:$I$1700,9)</f>
        <v>#N/A</v>
      </c>
      <c r="B248" s="83" t="e">
        <f aca="false">(1+($A248/2))^(-2*($D248-$A$1)/365.25)</f>
        <v>#N/A</v>
      </c>
      <c r="C248" s="83" t="n">
        <f aca="false">D249-D248</f>
        <v>31</v>
      </c>
      <c r="D248" s="374" t="n">
        <v>44197</v>
      </c>
      <c r="E248" s="375" t="e">
        <f aca="false">VLOOKUP($D248,Curves!$A$2:$H$1700,2)*$B248</f>
        <v>#N/A</v>
      </c>
      <c r="F248" s="51" t="e">
        <f aca="false">VLOOKUP($D248,Curves!$A$2:$H$1700,3)*$B248</f>
        <v>#N/A</v>
      </c>
      <c r="G248" s="51" t="e">
        <f aca="false">VLOOKUP($D248,Curves!$A$2:$H$1700,7)*$B248</f>
        <v>#N/A</v>
      </c>
      <c r="H248" s="51" t="e">
        <f aca="false">VLOOKUP($D248,Curves!$A$2:$H$1700,5)*$B248</f>
        <v>#N/A</v>
      </c>
      <c r="I248" s="51" t="e">
        <f aca="false">VLOOKUP($D248,Curves!$A$2:$H$1700,4)*$B248</f>
        <v>#N/A</v>
      </c>
      <c r="J248" s="376" t="e">
        <f aca="false">VLOOKUP($D248,Curves!$A$2:$H$1700,8)*$B248</f>
        <v>#N/A</v>
      </c>
      <c r="K248" s="51" t="e">
        <f aca="false">($E248+$I248)*$J$5+$J$4</f>
        <v>#N/A</v>
      </c>
      <c r="L248" s="377" t="e">
        <f aca="false">VLOOKUP($D248,Curves!$N$2:$T$2600,2)*$B248</f>
        <v>#N/A</v>
      </c>
      <c r="M248" s="241" t="e">
        <f aca="false">VLOOKUP($D248,Curves!$N$2:$T$2600,3)*$B248</f>
        <v>#N/A</v>
      </c>
      <c r="N248" s="378" t="e">
        <f aca="false">IF($K248&lt;$L248,1,0)</f>
        <v>#N/A</v>
      </c>
      <c r="O248" s="379" t="e">
        <f aca="false">IF($K248&lt;$M248,1,0)</f>
        <v>#N/A</v>
      </c>
      <c r="P248" s="375" t="e">
        <f aca="false">($E248+J248)*$J$5+$J$4</f>
        <v>#N/A</v>
      </c>
      <c r="Q248" s="377" t="e">
        <f aca="false">VLOOKUP($D248,Curves!$N$2:$T$2600,4)*$B248</f>
        <v>#N/A</v>
      </c>
      <c r="R248" s="241" t="e">
        <f aca="false">VLOOKUP($D248,Curves!$N$2:$T$2600,5)*$B248</f>
        <v>#N/A</v>
      </c>
      <c r="S248" s="378" t="e">
        <f aca="false">IF($P248&lt;$Q248,1,0)</f>
        <v>#N/A</v>
      </c>
      <c r="T248" s="379" t="e">
        <f aca="false">IF($P248&lt;$R248,1,0)</f>
        <v>#N/A</v>
      </c>
      <c r="U248" s="380" t="e">
        <f aca="false">($E248+G248)*$J$5+$J$4</f>
        <v>#N/A</v>
      </c>
      <c r="V248" s="380" t="e">
        <f aca="false">($E248+H248)*$J$5+$J$4</f>
        <v>#N/A</v>
      </c>
      <c r="W248" s="380" t="e">
        <f aca="false">($E248+I248)*$J$5+$J$4</f>
        <v>#N/A</v>
      </c>
      <c r="X248" s="269" t="e">
        <f aca="false">VLOOKUP($D248,[5]CurveFetch!$D$8:$S$13000,16,0)*$B248</f>
        <v>#N/A</v>
      </c>
      <c r="Y248" s="241" t="e">
        <f aca="false">VLOOKUP($D248,Curves!$N$2:$T$2600,7)*$B248</f>
        <v>#N/A</v>
      </c>
      <c r="Z248" s="381" t="e">
        <f aca="false">IF($U248&lt;$X248,1,0)</f>
        <v>#N/A</v>
      </c>
      <c r="AA248" s="378" t="e">
        <f aca="false">IF($U248&lt;$Y248,1,0)</f>
        <v>#N/A</v>
      </c>
      <c r="AB248" s="378" t="e">
        <f aca="false">IF($V248&lt;$X248,1,0)</f>
        <v>#N/A</v>
      </c>
      <c r="AC248" s="378" t="e">
        <f aca="false">IF($V248&lt;$X248,1,0)</f>
        <v>#N/A</v>
      </c>
      <c r="AD248" s="378" t="e">
        <f aca="false">IF($W248&lt;$X248,1,0)</f>
        <v>#N/A</v>
      </c>
      <c r="AE248" s="379" t="e">
        <f aca="false">IF($W248&lt;$Y248,1,0)</f>
        <v>#N/A</v>
      </c>
      <c r="AF248" s="70" t="e">
        <f aca="false">$AF$7*$J$2*$J$5*$N248</f>
        <v>#N/A</v>
      </c>
      <c r="AG248" s="70" t="e">
        <f aca="false">$AF$7*$J$2*$J$5*$O248</f>
        <v>#N/A</v>
      </c>
      <c r="AH248" s="70" t="e">
        <f aca="false">$AH$7*$J$2*$J$5*$N248</f>
        <v>#N/A</v>
      </c>
      <c r="AI248" s="70" t="e">
        <f aca="false">$AH$7*$J$2*$J$5*$O248</f>
        <v>#N/A</v>
      </c>
      <c r="AJ248" s="70" t="e">
        <f aca="false">$AJ$7*$J$2*$J$5*$N248</f>
        <v>#N/A</v>
      </c>
      <c r="AK248" s="70" t="e">
        <f aca="false">$AJ$7*$J$2*$J$5*$O248</f>
        <v>#N/A</v>
      </c>
      <c r="AL248" s="70" t="e">
        <f aca="false">$AL$7*$J$2*$J$5*$N248</f>
        <v>#N/A</v>
      </c>
      <c r="AM248" s="70" t="e">
        <f aca="false">$AL$7*$J$3*$J$5*$O248</f>
        <v>#N/A</v>
      </c>
      <c r="AN248" s="70" t="e">
        <f aca="false">$AN$7*$J$2*$J$5*$N248</f>
        <v>#N/A</v>
      </c>
      <c r="AO248" s="70" t="e">
        <f aca="false">$AN$7*$J$3*$J$5*$O248</f>
        <v>#N/A</v>
      </c>
      <c r="AP248" s="70" t="e">
        <f aca="false">$AP$7*$J$2*$J$5*$N248</f>
        <v>#N/A</v>
      </c>
      <c r="AQ248" s="70" t="e">
        <f aca="false">$AN$7*$J$3*$J$5*$O248</f>
        <v>#N/A</v>
      </c>
      <c r="AR248" s="70" t="e">
        <f aca="false">$AR$7*$J$2*$J$5*$N248</f>
        <v>#N/A</v>
      </c>
      <c r="AS248" s="70" t="e">
        <f aca="false">$AR$7*$J$3*$J$5*$O248</f>
        <v>#N/A</v>
      </c>
      <c r="AT248" s="70" t="e">
        <f aca="false">$AT$7*$J$2*$J$5*$N248</f>
        <v>#N/A</v>
      </c>
      <c r="AU248" s="70" t="e">
        <f aca="false">$AT$7*$J$3*$J$5*$O248</f>
        <v>#N/A</v>
      </c>
      <c r="AV248" s="131" t="e">
        <f aca="false">SUM(AF248:AG248,AL248:AM248,AP248:AQ248)</f>
        <v>#N/A</v>
      </c>
      <c r="AW248" s="158" t="e">
        <f aca="false">SUM(AF248:AM248,AP248:AU248)</f>
        <v>#N/A</v>
      </c>
      <c r="AX248" s="131" t="e">
        <f aca="false">SUM(AF248:AU248)</f>
        <v>#N/A</v>
      </c>
      <c r="AY248" s="70" t="e">
        <f aca="false">$AY$7*$J$2*$J$5*$S248</f>
        <v>#N/A</v>
      </c>
      <c r="AZ248" s="70" t="e">
        <f aca="false">$AY$7*$J$3*$J$5*$T248</f>
        <v>#N/A</v>
      </c>
      <c r="BA248" s="70" t="e">
        <f aca="false">$BA$7*$J$2*$J$5*$S248</f>
        <v>#N/A</v>
      </c>
      <c r="BB248" s="70" t="e">
        <f aca="false">$BA$7*$J$3*$J$5*$T248</f>
        <v>#N/A</v>
      </c>
      <c r="BC248" s="70" t="e">
        <f aca="false">$BC$7*$J$2*$J$5*$S248</f>
        <v>#N/A</v>
      </c>
      <c r="BD248" s="70" t="e">
        <f aca="false">$BC$7*$J$3*$J$5*$T248</f>
        <v>#N/A</v>
      </c>
      <c r="BE248" s="70" t="e">
        <f aca="false">$BE$7*$J$2*$J$5*$S248</f>
        <v>#N/A</v>
      </c>
      <c r="BF248" s="70" t="e">
        <f aca="false">$BE$7*$J$3*$J$5*$T248</f>
        <v>#N/A</v>
      </c>
      <c r="BG248" s="70" t="e">
        <f aca="false">$BG$7*$J$2*$J$5*$S248</f>
        <v>#N/A</v>
      </c>
      <c r="BH248" s="70" t="e">
        <f aca="false">$BG$7*$J$3*$J$5*$T248</f>
        <v>#N/A</v>
      </c>
      <c r="BI248" s="70" t="e">
        <f aca="false">$BI$7*$J$2*$J$5*$S248</f>
        <v>#N/A</v>
      </c>
      <c r="BJ248" s="70" t="e">
        <f aca="false">$BI$7*$J$3*$J$5*$T248</f>
        <v>#N/A</v>
      </c>
      <c r="BK248" s="70" t="e">
        <f aca="false">$BK$7*$J$2*$J$5*$S248</f>
        <v>#N/A</v>
      </c>
      <c r="BL248" s="70" t="e">
        <f aca="false">$BK$7*$J$3*$J$5*$T248</f>
        <v>#N/A</v>
      </c>
      <c r="BM248" s="70" t="e">
        <f aca="false">$BM$7*$J$2*$J$5*$S248</f>
        <v>#N/A</v>
      </c>
      <c r="BN248" s="70" t="e">
        <f aca="false">$BM$7*$J$3*$J$5*$T248</f>
        <v>#N/A</v>
      </c>
      <c r="BO248" s="70" t="e">
        <f aca="false">$BO$7*$J$2*$J$5*$S248</f>
        <v>#N/A</v>
      </c>
      <c r="BP248" s="70" t="e">
        <f aca="false">$BO$7*$J$3*$J$5*$T248</f>
        <v>#N/A</v>
      </c>
      <c r="BQ248" s="70" t="e">
        <f aca="false">$BQ$7*$J$2*$J$5*$S248</f>
        <v>#N/A</v>
      </c>
      <c r="BR248" s="70" t="e">
        <f aca="false">$BQ$7*$J$3*$J$5*$T248</f>
        <v>#N/A</v>
      </c>
      <c r="BS248" s="70" t="e">
        <f aca="false">$BS$7*$J$2*$J$5*$S248</f>
        <v>#N/A</v>
      </c>
      <c r="BT248" s="70" t="e">
        <f aca="false">$BS$7*$J$3*$J$5*$T248</f>
        <v>#N/A</v>
      </c>
      <c r="BU248" s="70" t="e">
        <f aca="false">$BU$7*$J$2*$J$5*$S248</f>
        <v>#N/A</v>
      </c>
      <c r="BV248" s="70" t="e">
        <f aca="false">$BU$7*$J$3*$J$5*$T248</f>
        <v>#N/A</v>
      </c>
      <c r="BW248" s="382" t="e">
        <f aca="false">SUM(AY248:BF248,BI248:BL248)</f>
        <v>#N/A</v>
      </c>
      <c r="BX248" s="383" t="e">
        <f aca="false">SUM(AY248:BF248,BI248:BL248,BS248:BV248)</f>
        <v>#N/A</v>
      </c>
      <c r="BY248" s="25" t="e">
        <f aca="false">SUM(AY248:BV248)</f>
        <v>#N/A</v>
      </c>
      <c r="BZ248" s="70" t="e">
        <f aca="false">$BZ$7*$J$2*$J$5*$N248</f>
        <v>#N/A</v>
      </c>
      <c r="CA248" s="70" t="e">
        <f aca="false">$BZ$7*$J$3*$J$5*$O248</f>
        <v>#N/A</v>
      </c>
      <c r="CB248" s="70" t="e">
        <f aca="false">$CB$7*$J$2*$J$5*$N248</f>
        <v>#N/A</v>
      </c>
      <c r="CC248" s="70" t="e">
        <f aca="false">$CB$7*$J$3*$J$5*$O248</f>
        <v>#N/A</v>
      </c>
      <c r="CD248" s="70" t="e">
        <f aca="false">$CD$7*$J$2*$J$5*$N248</f>
        <v>#N/A</v>
      </c>
      <c r="CE248" s="70" t="e">
        <f aca="false">$CD$7*$J$3*$J$5*$O248</f>
        <v>#N/A</v>
      </c>
      <c r="CF248" s="131" t="e">
        <f aca="false">SUM(BZ248:CA248)</f>
        <v>#N/A</v>
      </c>
      <c r="CG248" s="383" t="e">
        <f aca="false">SUM(BZ248:CC248)</f>
        <v>#N/A</v>
      </c>
      <c r="CH248" s="131" t="e">
        <f aca="false">SUM(BZ248:CE248)</f>
        <v>#N/A</v>
      </c>
      <c r="CI248" s="70" t="e">
        <f aca="false">$CI$7*$J$2*$J$5*$AB248</f>
        <v>#N/A</v>
      </c>
      <c r="CJ248" s="70" t="e">
        <f aca="false">$CI$7*$J$3*$J$5*$AC248</f>
        <v>#N/A</v>
      </c>
      <c r="CK248" s="70" t="e">
        <f aca="false">$CK$7*$J$2*$J$5*$AB248</f>
        <v>#N/A</v>
      </c>
      <c r="CL248" s="70" t="e">
        <f aca="false">$CK$7*$J$3*$J$5*$AC248</f>
        <v>#N/A</v>
      </c>
      <c r="CM248" s="70" t="e">
        <f aca="false">$CM$7*$J$2*$J$5*$AB248</f>
        <v>#N/A</v>
      </c>
      <c r="CN248" s="70" t="e">
        <f aca="false">$CM$7*$J$3*$J$5*$AC248</f>
        <v>#N/A</v>
      </c>
      <c r="CO248" s="70" t="e">
        <f aca="false">$CO$7*$J$2*$J$5*$AB248</f>
        <v>#N/A</v>
      </c>
      <c r="CP248" s="70" t="e">
        <f aca="false">$CO$7*$J$3*$J$5*$AC248</f>
        <v>#N/A</v>
      </c>
      <c r="CQ248" s="70" t="e">
        <f aca="false">$CQ$7*$J$2*$J$5*$AB248</f>
        <v>#N/A</v>
      </c>
      <c r="CR248" s="70" t="e">
        <f aca="false">$CQ$7*$J$3*$J$5*$AC248</f>
        <v>#N/A</v>
      </c>
      <c r="CS248" s="70" t="e">
        <f aca="false">$CS$7*$J$2*$J$5*$AB248</f>
        <v>#N/A</v>
      </c>
      <c r="CT248" s="70" t="e">
        <f aca="false">$CS$7*$J$3*$J$5*$AC248</f>
        <v>#N/A</v>
      </c>
      <c r="CU248" s="70" t="e">
        <f aca="false">$CU$7*$J$2*$J$5*$AB248</f>
        <v>#N/A</v>
      </c>
      <c r="CV248" s="70" t="e">
        <f aca="false">$CU$7*$J$3*$J$5*$AC248</f>
        <v>#N/A</v>
      </c>
      <c r="CW248" s="70" t="e">
        <f aca="false">$CW$7*$J$2*$J$5*$AB248</f>
        <v>#N/A</v>
      </c>
      <c r="CX248" s="70" t="e">
        <f aca="false">$CW$7*$J$3*$J$5*$AC248</f>
        <v>#N/A</v>
      </c>
      <c r="CY248" s="70" t="e">
        <f aca="false">$CY$7*$J$2*$J$5*$AB248</f>
        <v>#N/A</v>
      </c>
      <c r="CZ248" s="70" t="e">
        <f aca="false">$CY$7*$J$3*$J$5*$AC248</f>
        <v>#N/A</v>
      </c>
      <c r="DA248" s="70" t="e">
        <f aca="false">$DA$7*$J$2*$J$5*$AB248</f>
        <v>#N/A</v>
      </c>
      <c r="DB248" s="70" t="e">
        <f aca="false">$DA$7*$J$3*$J$5*$AC248</f>
        <v>#N/A</v>
      </c>
      <c r="DC248" s="70"/>
      <c r="DD248" s="70"/>
      <c r="DE248" s="70" t="e">
        <f aca="false">$DF$7*$J$2*$J$5*$AB248</f>
        <v>#N/A</v>
      </c>
      <c r="DF248" s="70" t="e">
        <f aca="false">$DF$7*$J$3*$J$5*$AC248</f>
        <v>#N/A</v>
      </c>
      <c r="DG248" s="70" t="e">
        <f aca="false">$DG$7*$J$2*$J$5*$AB248</f>
        <v>#N/A</v>
      </c>
      <c r="DH248" s="70" t="e">
        <f aca="false">$DG$7*$J$3*$J$5*$AC248</f>
        <v>#N/A</v>
      </c>
      <c r="DI248" s="70" t="e">
        <f aca="false">$DI$7*$J$2*$J$5*$AB248</f>
        <v>#N/A</v>
      </c>
      <c r="DJ248" s="70" t="e">
        <f aca="false">$DI$7*$J$3*$J$5*$AC248</f>
        <v>#N/A</v>
      </c>
      <c r="DK248" s="70" t="e">
        <f aca="false">$DK$7*$J$2*$J$5*$AB248</f>
        <v>#N/A</v>
      </c>
      <c r="DL248" s="70" t="e">
        <f aca="false">$DK$7*$J$3*$J$5*$AC248</f>
        <v>#N/A</v>
      </c>
      <c r="DM248" s="70" t="e">
        <f aca="false">$DM$7*$J$2*$J$5*$AB248</f>
        <v>#N/A</v>
      </c>
      <c r="DN248" s="70" t="e">
        <f aca="false">$DM$7*$J$3*$J$5*$AC248</f>
        <v>#N/A</v>
      </c>
      <c r="DO248" s="70" t="e">
        <f aca="false">$DO$7*$J$2*$J$5*$AB248</f>
        <v>#N/A</v>
      </c>
      <c r="DP248" s="70" t="e">
        <f aca="false">$DO$7*$J$3*$J$5*$AC248</f>
        <v>#N/A</v>
      </c>
      <c r="DQ248" s="70" t="e">
        <f aca="false">$DQ$7*$J$2*$J$5*$AB248</f>
        <v>#N/A</v>
      </c>
      <c r="DR248" s="70" t="e">
        <f aca="false">$DQ$7*$J$3*$J$5*$AC248</f>
        <v>#N/A</v>
      </c>
      <c r="DS248" s="131" t="e">
        <f aca="false">SUM(CI248:CR248,CW248:CX248,DG248:DH248)</f>
        <v>#N/A</v>
      </c>
      <c r="DT248" s="25" t="e">
        <f aca="false">SUM(CI248:CZ248,DC248:DL248)</f>
        <v>#N/A</v>
      </c>
      <c r="DU248" s="131" t="e">
        <f aca="false">SUM(CI248:DR248)</f>
        <v>#N/A</v>
      </c>
      <c r="DZ248" s="70" t="e">
        <f aca="false">$DZ$7*$J$2*$J$5*$AB248</f>
        <v>#N/A</v>
      </c>
      <c r="EA248" s="70" t="e">
        <f aca="false">$DZ$7*$J$3*$J$5*$AC248</f>
        <v>#N/A</v>
      </c>
      <c r="EB248" s="70" t="e">
        <f aca="false">$EB$7*$J$2*$J$5*$AB248</f>
        <v>#N/A</v>
      </c>
      <c r="EC248" s="70" t="e">
        <f aca="false">$EB$7*$J$3*$J$5*$AC248</f>
        <v>#N/A</v>
      </c>
      <c r="ED248" s="70" t="e">
        <f aca="false">$ED$7*$J$2*$J$5*$AB248</f>
        <v>#N/A</v>
      </c>
      <c r="EE248" s="70" t="e">
        <f aca="false">$ED$7*$J$3*$J$5*$AC248</f>
        <v>#N/A</v>
      </c>
      <c r="EF248" s="70" t="e">
        <f aca="false">$EF$7*$J$2*$J$5*$AB248</f>
        <v>#N/A</v>
      </c>
      <c r="EG248" s="70" t="e">
        <f aca="false">$EF$7*$J$3*$J$5*$AC248</f>
        <v>#N/A</v>
      </c>
      <c r="EH248" s="70" t="e">
        <f aca="false">$EH$7*$J$2*$J$5*$AB248</f>
        <v>#N/A</v>
      </c>
      <c r="EI248" s="70" t="e">
        <f aca="false">$EH$7*$J$3*$J$5*$AC248</f>
        <v>#N/A</v>
      </c>
      <c r="EJ248" s="70" t="e">
        <f aca="false">$EJ$7*$J$2*$J$5*$AB248</f>
        <v>#N/A</v>
      </c>
      <c r="EK248" s="70" t="e">
        <f aca="false">$EJ$7*$J$3*$J$5*$AC248</f>
        <v>#N/A</v>
      </c>
      <c r="EL248" s="70" t="e">
        <f aca="false">$EL$7*$J$2*$J$5*$AB248</f>
        <v>#N/A</v>
      </c>
      <c r="EM248" s="70" t="e">
        <f aca="false">$EL$7*$J$3*$J$5*$AC248</f>
        <v>#N/A</v>
      </c>
      <c r="EN248" s="131" t="e">
        <f aca="false">SUM(EB248:EC248)</f>
        <v>#N/A</v>
      </c>
      <c r="EO248" s="25" t="e">
        <f aca="false">SUM(EB248:EE248,EJ248:EM248)</f>
        <v>#N/A</v>
      </c>
      <c r="EP248" s="25" t="e">
        <f aca="false">SUM(DZ248:EM248)</f>
        <v>#N/A</v>
      </c>
    </row>
    <row r="249" customFormat="false" ht="11.25" hidden="false" customHeight="false" outlineLevel="0" collapsed="false">
      <c r="A249" s="51" t="e">
        <f aca="false">VLOOKUP($D249,Curves!$A$2:$I$1700,9)</f>
        <v>#N/A</v>
      </c>
      <c r="B249" s="83" t="e">
        <f aca="false">(1+($A249/2))^(-2*($D249-$A$1)/365.25)</f>
        <v>#N/A</v>
      </c>
      <c r="C249" s="83" t="n">
        <f aca="false">D250-D249</f>
        <v>28</v>
      </c>
      <c r="D249" s="374" t="n">
        <v>44228</v>
      </c>
      <c r="E249" s="375" t="e">
        <f aca="false">VLOOKUP($D249,Curves!$A$2:$H$1700,2)*$B249</f>
        <v>#N/A</v>
      </c>
      <c r="F249" s="51" t="e">
        <f aca="false">VLOOKUP($D249,Curves!$A$2:$H$1700,3)*$B249</f>
        <v>#N/A</v>
      </c>
      <c r="G249" s="51" t="e">
        <f aca="false">VLOOKUP($D249,Curves!$A$2:$H$1700,7)*$B249</f>
        <v>#N/A</v>
      </c>
      <c r="H249" s="51" t="e">
        <f aca="false">VLOOKUP($D249,Curves!$A$2:$H$1700,5)*$B249</f>
        <v>#N/A</v>
      </c>
      <c r="I249" s="51" t="e">
        <f aca="false">VLOOKUP($D249,Curves!$A$2:$H$1700,4)*$B249</f>
        <v>#N/A</v>
      </c>
      <c r="J249" s="376" t="e">
        <f aca="false">VLOOKUP($D249,Curves!$A$2:$H$1700,8)*$B249</f>
        <v>#N/A</v>
      </c>
      <c r="K249" s="51" t="e">
        <f aca="false">($E249+$I249)*$J$5+$J$4</f>
        <v>#N/A</v>
      </c>
      <c r="L249" s="377" t="e">
        <f aca="false">VLOOKUP($D249,Curves!$N$2:$T$2600,2)*$B249</f>
        <v>#N/A</v>
      </c>
      <c r="M249" s="241" t="e">
        <f aca="false">VLOOKUP($D249,Curves!$N$2:$T$2600,3)*$B249</f>
        <v>#N/A</v>
      </c>
      <c r="N249" s="378" t="e">
        <f aca="false">IF($K249&lt;$L249,1,0)</f>
        <v>#N/A</v>
      </c>
      <c r="O249" s="379" t="e">
        <f aca="false">IF($K249&lt;$M249,1,0)</f>
        <v>#N/A</v>
      </c>
      <c r="P249" s="375" t="e">
        <f aca="false">($E249+J249)*$J$5+$J$4</f>
        <v>#N/A</v>
      </c>
      <c r="Q249" s="377" t="e">
        <f aca="false">VLOOKUP($D249,Curves!$N$2:$T$2600,4)*$B249</f>
        <v>#N/A</v>
      </c>
      <c r="R249" s="241" t="e">
        <f aca="false">VLOOKUP($D249,Curves!$N$2:$T$2600,5)*$B249</f>
        <v>#N/A</v>
      </c>
      <c r="S249" s="378" t="e">
        <f aca="false">IF($P249&lt;$Q249,1,0)</f>
        <v>#N/A</v>
      </c>
      <c r="T249" s="379" t="e">
        <f aca="false">IF($P249&lt;$R249,1,0)</f>
        <v>#N/A</v>
      </c>
      <c r="U249" s="380" t="e">
        <f aca="false">($E249+G249)*$J$5+$J$4</f>
        <v>#N/A</v>
      </c>
      <c r="V249" s="380" t="e">
        <f aca="false">($E249+H249)*$J$5+$J$4</f>
        <v>#N/A</v>
      </c>
      <c r="W249" s="380" t="e">
        <f aca="false">($E249+I249)*$J$5+$J$4</f>
        <v>#N/A</v>
      </c>
      <c r="X249" s="269" t="e">
        <f aca="false">VLOOKUP($D249,[5]CurveFetch!$D$8:$S$13000,16,0)*$B249</f>
        <v>#N/A</v>
      </c>
      <c r="Y249" s="241" t="e">
        <f aca="false">VLOOKUP($D249,Curves!$N$2:$T$2600,7)*$B249</f>
        <v>#N/A</v>
      </c>
      <c r="Z249" s="381" t="e">
        <f aca="false">IF($U249&lt;$X249,1,0)</f>
        <v>#N/A</v>
      </c>
      <c r="AA249" s="378" t="e">
        <f aca="false">IF($U249&lt;$Y249,1,0)</f>
        <v>#N/A</v>
      </c>
      <c r="AB249" s="378" t="e">
        <f aca="false">IF($V249&lt;$X249,1,0)</f>
        <v>#N/A</v>
      </c>
      <c r="AC249" s="378" t="e">
        <f aca="false">IF($V249&lt;$X249,1,0)</f>
        <v>#N/A</v>
      </c>
      <c r="AD249" s="378" t="e">
        <f aca="false">IF($W249&lt;$X249,1,0)</f>
        <v>#N/A</v>
      </c>
      <c r="AE249" s="379" t="e">
        <f aca="false">IF($W249&lt;$Y249,1,0)</f>
        <v>#N/A</v>
      </c>
      <c r="AF249" s="70" t="e">
        <f aca="false">$AF$7*$J$2*$J$5*$N249</f>
        <v>#N/A</v>
      </c>
      <c r="AG249" s="70" t="e">
        <f aca="false">$AF$7*$J$2*$J$5*$O249</f>
        <v>#N/A</v>
      </c>
      <c r="AH249" s="70" t="e">
        <f aca="false">$AH$7*$J$2*$J$5*$N249</f>
        <v>#N/A</v>
      </c>
      <c r="AI249" s="70" t="e">
        <f aca="false">$AH$7*$J$2*$J$5*$O249</f>
        <v>#N/A</v>
      </c>
      <c r="AJ249" s="70" t="e">
        <f aca="false">$AJ$7*$J$2*$J$5*$N249</f>
        <v>#N/A</v>
      </c>
      <c r="AK249" s="70" t="e">
        <f aca="false">$AJ$7*$J$2*$J$5*$O249</f>
        <v>#N/A</v>
      </c>
      <c r="AL249" s="70" t="e">
        <f aca="false">$AL$7*$J$2*$J$5*$N249</f>
        <v>#N/A</v>
      </c>
      <c r="AM249" s="70" t="e">
        <f aca="false">$AL$7*$J$3*$J$5*$O249</f>
        <v>#N/A</v>
      </c>
      <c r="AN249" s="70" t="e">
        <f aca="false">$AN$7*$J$2*$J$5*$N249</f>
        <v>#N/A</v>
      </c>
      <c r="AO249" s="70" t="e">
        <f aca="false">$AN$7*$J$3*$J$5*$O249</f>
        <v>#N/A</v>
      </c>
      <c r="AP249" s="70" t="e">
        <f aca="false">$AP$7*$J$2*$J$5*$N249</f>
        <v>#N/A</v>
      </c>
      <c r="AQ249" s="70" t="e">
        <f aca="false">$AN$7*$J$3*$J$5*$O249</f>
        <v>#N/A</v>
      </c>
      <c r="AR249" s="70" t="e">
        <f aca="false">$AR$7*$J$2*$J$5*$N249</f>
        <v>#N/A</v>
      </c>
      <c r="AS249" s="70" t="e">
        <f aca="false">$AR$7*$J$3*$J$5*$O249</f>
        <v>#N/A</v>
      </c>
      <c r="AT249" s="70" t="e">
        <f aca="false">$AT$7*$J$2*$J$5*$N249</f>
        <v>#N/A</v>
      </c>
      <c r="AU249" s="70" t="e">
        <f aca="false">$AT$7*$J$3*$J$5*$O249</f>
        <v>#N/A</v>
      </c>
      <c r="AV249" s="131" t="e">
        <f aca="false">SUM(AF249:AG249,AL249:AM249,AP249:AQ249)</f>
        <v>#N/A</v>
      </c>
      <c r="AW249" s="158" t="e">
        <f aca="false">SUM(AF249:AM249,AP249:AU249)</f>
        <v>#N/A</v>
      </c>
      <c r="AX249" s="131" t="e">
        <f aca="false">SUM(AF249:AU249)</f>
        <v>#N/A</v>
      </c>
      <c r="AY249" s="70" t="e">
        <f aca="false">$AY$7*$J$2*$J$5*$S249</f>
        <v>#N/A</v>
      </c>
      <c r="AZ249" s="70" t="e">
        <f aca="false">$AY$7*$J$3*$J$5*$T249</f>
        <v>#N/A</v>
      </c>
      <c r="BA249" s="70" t="e">
        <f aca="false">$BA$7*$J$2*$J$5*$S249</f>
        <v>#N/A</v>
      </c>
      <c r="BB249" s="70" t="e">
        <f aca="false">$BA$7*$J$3*$J$5*$T249</f>
        <v>#N/A</v>
      </c>
      <c r="BC249" s="70" t="e">
        <f aca="false">$BC$7*$J$2*$J$5*$S249</f>
        <v>#N/A</v>
      </c>
      <c r="BD249" s="70" t="e">
        <f aca="false">$BC$7*$J$3*$J$5*$T249</f>
        <v>#N/A</v>
      </c>
      <c r="BE249" s="70" t="e">
        <f aca="false">$BE$7*$J$2*$J$5*$S249</f>
        <v>#N/A</v>
      </c>
      <c r="BF249" s="70" t="e">
        <f aca="false">$BE$7*$J$3*$J$5*$T249</f>
        <v>#N/A</v>
      </c>
      <c r="BG249" s="70" t="e">
        <f aca="false">$BG$7*$J$2*$J$5*$S249</f>
        <v>#N/A</v>
      </c>
      <c r="BH249" s="70" t="e">
        <f aca="false">$BG$7*$J$3*$J$5*$T249</f>
        <v>#N/A</v>
      </c>
      <c r="BI249" s="70" t="e">
        <f aca="false">$BI$7*$J$2*$J$5*$S249</f>
        <v>#N/A</v>
      </c>
      <c r="BJ249" s="70" t="e">
        <f aca="false">$BI$7*$J$3*$J$5*$T249</f>
        <v>#N/A</v>
      </c>
      <c r="BK249" s="70" t="e">
        <f aca="false">$BK$7*$J$2*$J$5*$S249</f>
        <v>#N/A</v>
      </c>
      <c r="BL249" s="70" t="e">
        <f aca="false">$BK$7*$J$3*$J$5*$T249</f>
        <v>#N/A</v>
      </c>
      <c r="BM249" s="70" t="e">
        <f aca="false">$BM$7*$J$2*$J$5*$S249</f>
        <v>#N/A</v>
      </c>
      <c r="BN249" s="70" t="e">
        <f aca="false">$BM$7*$J$3*$J$5*$T249</f>
        <v>#N/A</v>
      </c>
      <c r="BO249" s="70" t="e">
        <f aca="false">$BO$7*$J$2*$J$5*$S249</f>
        <v>#N/A</v>
      </c>
      <c r="BP249" s="70" t="e">
        <f aca="false">$BO$7*$J$3*$J$5*$T249</f>
        <v>#N/A</v>
      </c>
      <c r="BQ249" s="70" t="e">
        <f aca="false">$BQ$7*$J$2*$J$5*$S249</f>
        <v>#N/A</v>
      </c>
      <c r="BR249" s="70" t="e">
        <f aca="false">$BQ$7*$J$3*$J$5*$T249</f>
        <v>#N/A</v>
      </c>
      <c r="BS249" s="70" t="e">
        <f aca="false">$BS$7*$J$2*$J$5*$S249</f>
        <v>#N/A</v>
      </c>
      <c r="BT249" s="70" t="e">
        <f aca="false">$BS$7*$J$3*$J$5*$T249</f>
        <v>#N/A</v>
      </c>
      <c r="BU249" s="70" t="e">
        <f aca="false">$BU$7*$J$2*$J$5*$S249</f>
        <v>#N/A</v>
      </c>
      <c r="BV249" s="70" t="e">
        <f aca="false">$BU$7*$J$3*$J$5*$T249</f>
        <v>#N/A</v>
      </c>
      <c r="BW249" s="382" t="e">
        <f aca="false">SUM(AY249:BF249,BI249:BL249)</f>
        <v>#N/A</v>
      </c>
      <c r="BX249" s="383" t="e">
        <f aca="false">SUM(AY249:BF249,BI249:BL249,BS249:BV249)</f>
        <v>#N/A</v>
      </c>
      <c r="BY249" s="25" t="e">
        <f aca="false">SUM(AY249:BV249)</f>
        <v>#N/A</v>
      </c>
      <c r="BZ249" s="70" t="e">
        <f aca="false">$BZ$7*$J$2*$J$5*$N249</f>
        <v>#N/A</v>
      </c>
      <c r="CA249" s="70" t="e">
        <f aca="false">$BZ$7*$J$3*$J$5*$O249</f>
        <v>#N/A</v>
      </c>
      <c r="CB249" s="70" t="e">
        <f aca="false">$CB$7*$J$2*$J$5*$N249</f>
        <v>#N/A</v>
      </c>
      <c r="CC249" s="70" t="e">
        <f aca="false">$CB$7*$J$3*$J$5*$O249</f>
        <v>#N/A</v>
      </c>
      <c r="CD249" s="70" t="e">
        <f aca="false">$CD$7*$J$2*$J$5*$N249</f>
        <v>#N/A</v>
      </c>
      <c r="CE249" s="70" t="e">
        <f aca="false">$CD$7*$J$3*$J$5*$O249</f>
        <v>#N/A</v>
      </c>
      <c r="CF249" s="131" t="e">
        <f aca="false">SUM(BZ249:CA249)</f>
        <v>#N/A</v>
      </c>
      <c r="CG249" s="383" t="e">
        <f aca="false">SUM(BZ249:CC249)</f>
        <v>#N/A</v>
      </c>
      <c r="CH249" s="131" t="e">
        <f aca="false">SUM(BZ249:CE249)</f>
        <v>#N/A</v>
      </c>
      <c r="CI249" s="70" t="e">
        <f aca="false">$CI$7*$J$2*$J$5*$AB249</f>
        <v>#N/A</v>
      </c>
      <c r="CJ249" s="70" t="e">
        <f aca="false">$CI$7*$J$3*$J$5*$AC249</f>
        <v>#N/A</v>
      </c>
      <c r="CK249" s="70" t="e">
        <f aca="false">$CK$7*$J$2*$J$5*$AB249</f>
        <v>#N/A</v>
      </c>
      <c r="CL249" s="70" t="e">
        <f aca="false">$CK$7*$J$3*$J$5*$AC249</f>
        <v>#N/A</v>
      </c>
      <c r="CM249" s="70" t="e">
        <f aca="false">$CM$7*$J$2*$J$5*$AB249</f>
        <v>#N/A</v>
      </c>
      <c r="CN249" s="70" t="e">
        <f aca="false">$CM$7*$J$3*$J$5*$AC249</f>
        <v>#N/A</v>
      </c>
      <c r="CO249" s="70" t="e">
        <f aca="false">$CO$7*$J$2*$J$5*$AB249</f>
        <v>#N/A</v>
      </c>
      <c r="CP249" s="70" t="e">
        <f aca="false">$CO$7*$J$3*$J$5*$AC249</f>
        <v>#N/A</v>
      </c>
      <c r="CQ249" s="70" t="e">
        <f aca="false">$CQ$7*$J$2*$J$5*$AB249</f>
        <v>#N/A</v>
      </c>
      <c r="CR249" s="70" t="e">
        <f aca="false">$CQ$7*$J$3*$J$5*$AC249</f>
        <v>#N/A</v>
      </c>
      <c r="CS249" s="70" t="e">
        <f aca="false">$CS$7*$J$2*$J$5*$AB249</f>
        <v>#N/A</v>
      </c>
      <c r="CT249" s="70" t="e">
        <f aca="false">$CS$7*$J$3*$J$5*$AC249</f>
        <v>#N/A</v>
      </c>
      <c r="CU249" s="70" t="e">
        <f aca="false">$CU$7*$J$2*$J$5*$AB249</f>
        <v>#N/A</v>
      </c>
      <c r="CV249" s="70" t="e">
        <f aca="false">$CU$7*$J$3*$J$5*$AC249</f>
        <v>#N/A</v>
      </c>
      <c r="CW249" s="70" t="e">
        <f aca="false">$CW$7*$J$2*$J$5*$AB249</f>
        <v>#N/A</v>
      </c>
      <c r="CX249" s="70" t="e">
        <f aca="false">$CW$7*$J$3*$J$5*$AC249</f>
        <v>#N/A</v>
      </c>
      <c r="CY249" s="70" t="e">
        <f aca="false">$CY$7*$J$2*$J$5*$AB249</f>
        <v>#N/A</v>
      </c>
      <c r="CZ249" s="70" t="e">
        <f aca="false">$CY$7*$J$3*$J$5*$AC249</f>
        <v>#N/A</v>
      </c>
      <c r="DA249" s="70" t="e">
        <f aca="false">$DA$7*$J$2*$J$5*$AB249</f>
        <v>#N/A</v>
      </c>
      <c r="DB249" s="70" t="e">
        <f aca="false">$DA$7*$J$3*$J$5*$AC249</f>
        <v>#N/A</v>
      </c>
      <c r="DC249" s="70"/>
      <c r="DD249" s="70"/>
      <c r="DE249" s="70" t="e">
        <f aca="false">$DF$7*$J$2*$J$5*$AB249</f>
        <v>#N/A</v>
      </c>
      <c r="DF249" s="70" t="e">
        <f aca="false">$DF$7*$J$3*$J$5*$AC249</f>
        <v>#N/A</v>
      </c>
      <c r="DG249" s="70" t="e">
        <f aca="false">$DG$7*$J$2*$J$5*$AB249</f>
        <v>#N/A</v>
      </c>
      <c r="DH249" s="70" t="e">
        <f aca="false">$DG$7*$J$3*$J$5*$AC249</f>
        <v>#N/A</v>
      </c>
      <c r="DI249" s="70" t="e">
        <f aca="false">$DI$7*$J$2*$J$5*$AB249</f>
        <v>#N/A</v>
      </c>
      <c r="DJ249" s="70" t="e">
        <f aca="false">$DI$7*$J$3*$J$5*$AC249</f>
        <v>#N/A</v>
      </c>
      <c r="DK249" s="70" t="e">
        <f aca="false">$DK$7*$J$2*$J$5*$AB249</f>
        <v>#N/A</v>
      </c>
      <c r="DL249" s="70" t="e">
        <f aca="false">$DK$7*$J$3*$J$5*$AC249</f>
        <v>#N/A</v>
      </c>
      <c r="DM249" s="70" t="e">
        <f aca="false">$DM$7*$J$2*$J$5*$AB249</f>
        <v>#N/A</v>
      </c>
      <c r="DN249" s="70" t="e">
        <f aca="false">$DM$7*$J$3*$J$5*$AC249</f>
        <v>#N/A</v>
      </c>
      <c r="DO249" s="70" t="e">
        <f aca="false">$DO$7*$J$2*$J$5*$AB249</f>
        <v>#N/A</v>
      </c>
      <c r="DP249" s="70" t="e">
        <f aca="false">$DO$7*$J$3*$J$5*$AC249</f>
        <v>#N/A</v>
      </c>
      <c r="DQ249" s="70" t="e">
        <f aca="false">$DQ$7*$J$2*$J$5*$AB249</f>
        <v>#N/A</v>
      </c>
      <c r="DR249" s="70" t="e">
        <f aca="false">$DQ$7*$J$3*$J$5*$AC249</f>
        <v>#N/A</v>
      </c>
      <c r="DS249" s="131" t="e">
        <f aca="false">SUM(CI249:CR249,CW249:CX249,DG249:DH249)</f>
        <v>#N/A</v>
      </c>
      <c r="DT249" s="25" t="e">
        <f aca="false">SUM(CI249:CZ249,DC249:DL249)</f>
        <v>#N/A</v>
      </c>
      <c r="DU249" s="131" t="e">
        <f aca="false">SUM(CI249:DR249)</f>
        <v>#N/A</v>
      </c>
      <c r="DZ249" s="70" t="e">
        <f aca="false">$DZ$7*$J$2*$J$5*$AB249</f>
        <v>#N/A</v>
      </c>
      <c r="EA249" s="70" t="e">
        <f aca="false">$DZ$7*$J$3*$J$5*$AC249</f>
        <v>#N/A</v>
      </c>
      <c r="EB249" s="70" t="e">
        <f aca="false">$EB$7*$J$2*$J$5*$AB249</f>
        <v>#N/A</v>
      </c>
      <c r="EC249" s="70" t="e">
        <f aca="false">$EB$7*$J$3*$J$5*$AC249</f>
        <v>#N/A</v>
      </c>
      <c r="ED249" s="70" t="e">
        <f aca="false">$ED$7*$J$2*$J$5*$AB249</f>
        <v>#N/A</v>
      </c>
      <c r="EE249" s="70" t="e">
        <f aca="false">$ED$7*$J$3*$J$5*$AC249</f>
        <v>#N/A</v>
      </c>
      <c r="EF249" s="70" t="e">
        <f aca="false">$EF$7*$J$2*$J$5*$AB249</f>
        <v>#N/A</v>
      </c>
      <c r="EG249" s="70" t="e">
        <f aca="false">$EF$7*$J$3*$J$5*$AC249</f>
        <v>#N/A</v>
      </c>
      <c r="EH249" s="70" t="e">
        <f aca="false">$EH$7*$J$2*$J$5*$AB249</f>
        <v>#N/A</v>
      </c>
      <c r="EI249" s="70" t="e">
        <f aca="false">$EH$7*$J$3*$J$5*$AC249</f>
        <v>#N/A</v>
      </c>
      <c r="EJ249" s="70" t="e">
        <f aca="false">$EJ$7*$J$2*$J$5*$AB249</f>
        <v>#N/A</v>
      </c>
      <c r="EK249" s="70" t="e">
        <f aca="false">$EJ$7*$J$3*$J$5*$AC249</f>
        <v>#N/A</v>
      </c>
      <c r="EL249" s="70" t="e">
        <f aca="false">$EL$7*$J$2*$J$5*$AB249</f>
        <v>#N/A</v>
      </c>
      <c r="EM249" s="70" t="e">
        <f aca="false">$EL$7*$J$3*$J$5*$AC249</f>
        <v>#N/A</v>
      </c>
      <c r="EN249" s="131" t="e">
        <f aca="false">SUM(EB249:EC249)</f>
        <v>#N/A</v>
      </c>
      <c r="EO249" s="25" t="e">
        <f aca="false">SUM(EB249:EE249,EJ249:EM249)</f>
        <v>#N/A</v>
      </c>
      <c r="EP249" s="25" t="e">
        <f aca="false">SUM(DZ249:EM249)</f>
        <v>#N/A</v>
      </c>
    </row>
    <row r="250" customFormat="false" ht="11.25" hidden="false" customHeight="false" outlineLevel="0" collapsed="false">
      <c r="A250" s="51" t="e">
        <f aca="false">VLOOKUP($D250,Curves!$A$2:$I$1700,9)</f>
        <v>#N/A</v>
      </c>
      <c r="B250" s="83" t="e">
        <f aca="false">(1+($A250/2))^(-2*($D250-$A$1)/365.25)</f>
        <v>#N/A</v>
      </c>
      <c r="C250" s="83" t="n">
        <f aca="false">D251-D250</f>
        <v>31</v>
      </c>
      <c r="D250" s="374" t="n">
        <v>44256</v>
      </c>
      <c r="E250" s="375" t="e">
        <f aca="false">VLOOKUP($D250,Curves!$A$2:$H$1700,2)*$B250</f>
        <v>#N/A</v>
      </c>
      <c r="F250" s="51" t="e">
        <f aca="false">VLOOKUP($D250,Curves!$A$2:$H$1700,3)*$B250</f>
        <v>#N/A</v>
      </c>
      <c r="G250" s="51" t="e">
        <f aca="false">VLOOKUP($D250,Curves!$A$2:$H$1700,7)*$B250</f>
        <v>#N/A</v>
      </c>
      <c r="H250" s="51" t="e">
        <f aca="false">VLOOKUP($D250,Curves!$A$2:$H$1700,5)*$B250</f>
        <v>#N/A</v>
      </c>
      <c r="I250" s="51" t="e">
        <f aca="false">VLOOKUP($D250,Curves!$A$2:$H$1700,4)*$B250</f>
        <v>#N/A</v>
      </c>
      <c r="J250" s="376" t="e">
        <f aca="false">VLOOKUP($D250,Curves!$A$2:$H$1700,8)*$B250</f>
        <v>#N/A</v>
      </c>
      <c r="K250" s="51" t="e">
        <f aca="false">($E250+$I250)*$J$5+$J$4</f>
        <v>#N/A</v>
      </c>
      <c r="L250" s="377" t="e">
        <f aca="false">VLOOKUP($D250,Curves!$N$2:$T$2600,2)*$B250</f>
        <v>#N/A</v>
      </c>
      <c r="M250" s="241" t="e">
        <f aca="false">VLOOKUP($D250,Curves!$N$2:$T$2600,3)*$B250</f>
        <v>#N/A</v>
      </c>
      <c r="N250" s="378" t="e">
        <f aca="false">IF($K250&lt;$L250,1,0)</f>
        <v>#N/A</v>
      </c>
      <c r="O250" s="379" t="e">
        <f aca="false">IF($K250&lt;$M250,1,0)</f>
        <v>#N/A</v>
      </c>
      <c r="P250" s="375" t="e">
        <f aca="false">($E250+J250)*$J$5+$J$4</f>
        <v>#N/A</v>
      </c>
      <c r="Q250" s="377" t="e">
        <f aca="false">VLOOKUP($D250,Curves!$N$2:$T$2600,4)*$B250</f>
        <v>#N/A</v>
      </c>
      <c r="R250" s="241" t="e">
        <f aca="false">VLOOKUP($D250,Curves!$N$2:$T$2600,5)*$B250</f>
        <v>#N/A</v>
      </c>
      <c r="S250" s="378" t="e">
        <f aca="false">IF($P250&lt;$Q250,1,0)</f>
        <v>#N/A</v>
      </c>
      <c r="T250" s="379" t="e">
        <f aca="false">IF($P250&lt;$R250,1,0)</f>
        <v>#N/A</v>
      </c>
      <c r="U250" s="380" t="e">
        <f aca="false">($E250+G250)*$J$5+$J$4</f>
        <v>#N/A</v>
      </c>
      <c r="V250" s="380" t="e">
        <f aca="false">($E250+H250)*$J$5+$J$4</f>
        <v>#N/A</v>
      </c>
      <c r="W250" s="380" t="e">
        <f aca="false">($E250+I250)*$J$5+$J$4</f>
        <v>#N/A</v>
      </c>
      <c r="X250" s="269" t="e">
        <f aca="false">VLOOKUP($D250,[5]CurveFetch!$D$8:$S$13000,16,0)*$B250</f>
        <v>#N/A</v>
      </c>
      <c r="Y250" s="241" t="e">
        <f aca="false">VLOOKUP($D250,Curves!$N$2:$T$2600,7)*$B250</f>
        <v>#N/A</v>
      </c>
      <c r="Z250" s="381" t="e">
        <f aca="false">IF($U250&lt;$X250,1,0)</f>
        <v>#N/A</v>
      </c>
      <c r="AA250" s="378" t="e">
        <f aca="false">IF($U250&lt;$Y250,1,0)</f>
        <v>#N/A</v>
      </c>
      <c r="AB250" s="378" t="e">
        <f aca="false">IF($V250&lt;$X250,1,0)</f>
        <v>#N/A</v>
      </c>
      <c r="AC250" s="378" t="e">
        <f aca="false">IF($V250&lt;$X250,1,0)</f>
        <v>#N/A</v>
      </c>
      <c r="AD250" s="378" t="e">
        <f aca="false">IF($W250&lt;$X250,1,0)</f>
        <v>#N/A</v>
      </c>
      <c r="AE250" s="379" t="e">
        <f aca="false">IF($W250&lt;$Y250,1,0)</f>
        <v>#N/A</v>
      </c>
      <c r="AF250" s="70" t="e">
        <f aca="false">$AF$7*$J$2*$J$5*$N250</f>
        <v>#N/A</v>
      </c>
      <c r="AG250" s="70" t="e">
        <f aca="false">$AF$7*$J$2*$J$5*$O250</f>
        <v>#N/A</v>
      </c>
      <c r="AH250" s="70" t="e">
        <f aca="false">$AH$7*$J$2*$J$5*$N250</f>
        <v>#N/A</v>
      </c>
      <c r="AI250" s="70" t="e">
        <f aca="false">$AH$7*$J$2*$J$5*$O250</f>
        <v>#N/A</v>
      </c>
      <c r="AJ250" s="70" t="e">
        <f aca="false">$AJ$7*$J$2*$J$5*$N250</f>
        <v>#N/A</v>
      </c>
      <c r="AK250" s="70" t="e">
        <f aca="false">$AJ$7*$J$2*$J$5*$O250</f>
        <v>#N/A</v>
      </c>
      <c r="AL250" s="70" t="e">
        <f aca="false">$AL$7*$J$2*$J$5*$N250</f>
        <v>#N/A</v>
      </c>
      <c r="AM250" s="70" t="e">
        <f aca="false">$AL$7*$J$3*$J$5*$O250</f>
        <v>#N/A</v>
      </c>
      <c r="AN250" s="70" t="e">
        <f aca="false">$AN$7*$J$2*$J$5*$N250</f>
        <v>#N/A</v>
      </c>
      <c r="AO250" s="70" t="e">
        <f aca="false">$AN$7*$J$3*$J$5*$O250</f>
        <v>#N/A</v>
      </c>
      <c r="AP250" s="70" t="e">
        <f aca="false">$AP$7*$J$2*$J$5*$N250</f>
        <v>#N/A</v>
      </c>
      <c r="AQ250" s="70" t="e">
        <f aca="false">$AN$7*$J$3*$J$5*$O250</f>
        <v>#N/A</v>
      </c>
      <c r="AR250" s="70" t="e">
        <f aca="false">$AR$7*$J$2*$J$5*$N250</f>
        <v>#N/A</v>
      </c>
      <c r="AS250" s="70" t="e">
        <f aca="false">$AR$7*$J$3*$J$5*$O250</f>
        <v>#N/A</v>
      </c>
      <c r="AT250" s="70" t="e">
        <f aca="false">$AT$7*$J$2*$J$5*$N250</f>
        <v>#N/A</v>
      </c>
      <c r="AU250" s="70" t="e">
        <f aca="false">$AT$7*$J$3*$J$5*$O250</f>
        <v>#N/A</v>
      </c>
      <c r="AV250" s="131" t="e">
        <f aca="false">SUM(AF250:AG250,AL250:AM250,AP250:AQ250)</f>
        <v>#N/A</v>
      </c>
      <c r="AW250" s="158" t="e">
        <f aca="false">SUM(AF250:AM250,AP250:AU250)</f>
        <v>#N/A</v>
      </c>
      <c r="AX250" s="131" t="e">
        <f aca="false">SUM(AF250:AU250)</f>
        <v>#N/A</v>
      </c>
      <c r="AY250" s="70" t="e">
        <f aca="false">$AY$7*$J$2*$J$5*$S250</f>
        <v>#N/A</v>
      </c>
      <c r="AZ250" s="70" t="e">
        <f aca="false">$AY$7*$J$3*$J$5*$T250</f>
        <v>#N/A</v>
      </c>
      <c r="BA250" s="70" t="e">
        <f aca="false">$BA$7*$J$2*$J$5*$S250</f>
        <v>#N/A</v>
      </c>
      <c r="BB250" s="70" t="e">
        <f aca="false">$BA$7*$J$3*$J$5*$T250</f>
        <v>#N/A</v>
      </c>
      <c r="BC250" s="70" t="e">
        <f aca="false">$BC$7*$J$2*$J$5*$S250</f>
        <v>#N/A</v>
      </c>
      <c r="BD250" s="70" t="e">
        <f aca="false">$BC$7*$J$3*$J$5*$T250</f>
        <v>#N/A</v>
      </c>
      <c r="BE250" s="70" t="e">
        <f aca="false">$BE$7*$J$2*$J$5*$S250</f>
        <v>#N/A</v>
      </c>
      <c r="BF250" s="70" t="e">
        <f aca="false">$BE$7*$J$3*$J$5*$T250</f>
        <v>#N/A</v>
      </c>
      <c r="BG250" s="70" t="e">
        <f aca="false">$BG$7*$J$2*$J$5*$S250</f>
        <v>#N/A</v>
      </c>
      <c r="BH250" s="70" t="e">
        <f aca="false">$BG$7*$J$3*$J$5*$T250</f>
        <v>#N/A</v>
      </c>
      <c r="BI250" s="70" t="e">
        <f aca="false">$BI$7*$J$2*$J$5*$S250</f>
        <v>#N/A</v>
      </c>
      <c r="BJ250" s="70" t="e">
        <f aca="false">$BI$7*$J$3*$J$5*$T250</f>
        <v>#N/A</v>
      </c>
      <c r="BK250" s="70" t="e">
        <f aca="false">$BK$7*$J$2*$J$5*$S250</f>
        <v>#N/A</v>
      </c>
      <c r="BL250" s="70" t="e">
        <f aca="false">$BK$7*$J$3*$J$5*$T250</f>
        <v>#N/A</v>
      </c>
      <c r="BM250" s="70" t="e">
        <f aca="false">$BM$7*$J$2*$J$5*$S250</f>
        <v>#N/A</v>
      </c>
      <c r="BN250" s="70" t="e">
        <f aca="false">$BM$7*$J$3*$J$5*$T250</f>
        <v>#N/A</v>
      </c>
      <c r="BO250" s="70" t="e">
        <f aca="false">$BO$7*$J$2*$J$5*$S250</f>
        <v>#N/A</v>
      </c>
      <c r="BP250" s="70" t="e">
        <f aca="false">$BO$7*$J$3*$J$5*$T250</f>
        <v>#N/A</v>
      </c>
      <c r="BQ250" s="70" t="e">
        <f aca="false">$BQ$7*$J$2*$J$5*$S250</f>
        <v>#N/A</v>
      </c>
      <c r="BR250" s="70" t="e">
        <f aca="false">$BQ$7*$J$3*$J$5*$T250</f>
        <v>#N/A</v>
      </c>
      <c r="BS250" s="70" t="e">
        <f aca="false">$BS$7*$J$2*$J$5*$S250</f>
        <v>#N/A</v>
      </c>
      <c r="BT250" s="70" t="e">
        <f aca="false">$BS$7*$J$3*$J$5*$T250</f>
        <v>#N/A</v>
      </c>
      <c r="BU250" s="70" t="e">
        <f aca="false">$BU$7*$J$2*$J$5*$S250</f>
        <v>#N/A</v>
      </c>
      <c r="BV250" s="70" t="e">
        <f aca="false">$BU$7*$J$3*$J$5*$T250</f>
        <v>#N/A</v>
      </c>
      <c r="BW250" s="382" t="e">
        <f aca="false">SUM(AY250:BF250,BI250:BL250)</f>
        <v>#N/A</v>
      </c>
      <c r="BX250" s="383" t="e">
        <f aca="false">SUM(AY250:BF250,BI250:BL250,BS250:BV250)</f>
        <v>#N/A</v>
      </c>
      <c r="BY250" s="25" t="e">
        <f aca="false">SUM(AY250:BV250)</f>
        <v>#N/A</v>
      </c>
      <c r="BZ250" s="70" t="e">
        <f aca="false">$BZ$7*$J$2*$J$5*$N250</f>
        <v>#N/A</v>
      </c>
      <c r="CA250" s="70" t="e">
        <f aca="false">$BZ$7*$J$3*$J$5*$O250</f>
        <v>#N/A</v>
      </c>
      <c r="CB250" s="70" t="e">
        <f aca="false">$CB$7*$J$2*$J$5*$N250</f>
        <v>#N/A</v>
      </c>
      <c r="CC250" s="70" t="e">
        <f aca="false">$CB$7*$J$3*$J$5*$O250</f>
        <v>#N/A</v>
      </c>
      <c r="CD250" s="70" t="e">
        <f aca="false">$CD$7*$J$2*$J$5*$N250</f>
        <v>#N/A</v>
      </c>
      <c r="CE250" s="70" t="e">
        <f aca="false">$CD$7*$J$3*$J$5*$O250</f>
        <v>#N/A</v>
      </c>
      <c r="CF250" s="131" t="e">
        <f aca="false">SUM(BZ250:CA250)</f>
        <v>#N/A</v>
      </c>
      <c r="CG250" s="383" t="e">
        <f aca="false">SUM(BZ250:CC250)</f>
        <v>#N/A</v>
      </c>
      <c r="CH250" s="131" t="e">
        <f aca="false">SUM(BZ250:CE250)</f>
        <v>#N/A</v>
      </c>
      <c r="CI250" s="70" t="e">
        <f aca="false">$CI$7*$J$2*$J$5*$AB250</f>
        <v>#N/A</v>
      </c>
      <c r="CJ250" s="70" t="e">
        <f aca="false">$CI$7*$J$3*$J$5*$AC250</f>
        <v>#N/A</v>
      </c>
      <c r="CK250" s="70" t="e">
        <f aca="false">$CK$7*$J$2*$J$5*$AB250</f>
        <v>#N/A</v>
      </c>
      <c r="CL250" s="70" t="e">
        <f aca="false">$CK$7*$J$3*$J$5*$AC250</f>
        <v>#N/A</v>
      </c>
      <c r="CM250" s="70" t="e">
        <f aca="false">$CM$7*$J$2*$J$5*$AB250</f>
        <v>#N/A</v>
      </c>
      <c r="CN250" s="70" t="e">
        <f aca="false">$CM$7*$J$3*$J$5*$AC250</f>
        <v>#N/A</v>
      </c>
      <c r="CO250" s="70" t="e">
        <f aca="false">$CO$7*$J$2*$J$5*$AB250</f>
        <v>#N/A</v>
      </c>
      <c r="CP250" s="70" t="e">
        <f aca="false">$CO$7*$J$3*$J$5*$AC250</f>
        <v>#N/A</v>
      </c>
      <c r="CQ250" s="70" t="e">
        <f aca="false">$CQ$7*$J$2*$J$5*$AB250</f>
        <v>#N/A</v>
      </c>
      <c r="CR250" s="70" t="e">
        <f aca="false">$CQ$7*$J$3*$J$5*$AC250</f>
        <v>#N/A</v>
      </c>
      <c r="CS250" s="70" t="e">
        <f aca="false">$CS$7*$J$2*$J$5*$AB250</f>
        <v>#N/A</v>
      </c>
      <c r="CT250" s="70" t="e">
        <f aca="false">$CS$7*$J$3*$J$5*$AC250</f>
        <v>#N/A</v>
      </c>
      <c r="CU250" s="70" t="e">
        <f aca="false">$CU$7*$J$2*$J$5*$AB250</f>
        <v>#N/A</v>
      </c>
      <c r="CV250" s="70" t="e">
        <f aca="false">$CU$7*$J$3*$J$5*$AC250</f>
        <v>#N/A</v>
      </c>
      <c r="CW250" s="70" t="e">
        <f aca="false">$CW$7*$J$2*$J$5*$AB250</f>
        <v>#N/A</v>
      </c>
      <c r="CX250" s="70" t="e">
        <f aca="false">$CW$7*$J$3*$J$5*$AC250</f>
        <v>#N/A</v>
      </c>
      <c r="CY250" s="70" t="e">
        <f aca="false">$CY$7*$J$2*$J$5*$AB250</f>
        <v>#N/A</v>
      </c>
      <c r="CZ250" s="70" t="e">
        <f aca="false">$CY$7*$J$3*$J$5*$AC250</f>
        <v>#N/A</v>
      </c>
      <c r="DA250" s="70" t="e">
        <f aca="false">$DA$7*$J$2*$J$5*$AB250</f>
        <v>#N/A</v>
      </c>
      <c r="DB250" s="70" t="e">
        <f aca="false">$DA$7*$J$3*$J$5*$AC250</f>
        <v>#N/A</v>
      </c>
      <c r="DC250" s="70"/>
      <c r="DD250" s="70"/>
      <c r="DE250" s="70" t="e">
        <f aca="false">$DF$7*$J$2*$J$5*$AB250</f>
        <v>#N/A</v>
      </c>
      <c r="DF250" s="70" t="e">
        <f aca="false">$DF$7*$J$3*$J$5*$AC250</f>
        <v>#N/A</v>
      </c>
      <c r="DG250" s="70" t="e">
        <f aca="false">$DG$7*$J$2*$J$5*$AB250</f>
        <v>#N/A</v>
      </c>
      <c r="DH250" s="70" t="e">
        <f aca="false">$DG$7*$J$3*$J$5*$AC250</f>
        <v>#N/A</v>
      </c>
      <c r="DI250" s="70" t="e">
        <f aca="false">$DI$7*$J$2*$J$5*$AB250</f>
        <v>#N/A</v>
      </c>
      <c r="DJ250" s="70" t="e">
        <f aca="false">$DI$7*$J$3*$J$5*$AC250</f>
        <v>#N/A</v>
      </c>
      <c r="DK250" s="70" t="e">
        <f aca="false">$DK$7*$J$2*$J$5*$AB250</f>
        <v>#N/A</v>
      </c>
      <c r="DL250" s="70" t="e">
        <f aca="false">$DK$7*$J$3*$J$5*$AC250</f>
        <v>#N/A</v>
      </c>
      <c r="DM250" s="70" t="e">
        <f aca="false">$DM$7*$J$2*$J$5*$AB250</f>
        <v>#N/A</v>
      </c>
      <c r="DN250" s="70" t="e">
        <f aca="false">$DM$7*$J$3*$J$5*$AC250</f>
        <v>#N/A</v>
      </c>
      <c r="DO250" s="70" t="e">
        <f aca="false">$DO$7*$J$2*$J$5*$AB250</f>
        <v>#N/A</v>
      </c>
      <c r="DP250" s="70" t="e">
        <f aca="false">$DO$7*$J$3*$J$5*$AC250</f>
        <v>#N/A</v>
      </c>
      <c r="DQ250" s="70" t="e">
        <f aca="false">$DQ$7*$J$2*$J$5*$AB250</f>
        <v>#N/A</v>
      </c>
      <c r="DR250" s="70" t="e">
        <f aca="false">$DQ$7*$J$3*$J$5*$AC250</f>
        <v>#N/A</v>
      </c>
      <c r="DS250" s="131" t="e">
        <f aca="false">SUM(CI250:CR250,CW250:CX250,DG250:DH250)</f>
        <v>#N/A</v>
      </c>
      <c r="DT250" s="25" t="e">
        <f aca="false">SUM(CI250:CZ250,DC250:DL250)</f>
        <v>#N/A</v>
      </c>
      <c r="DU250" s="131" t="e">
        <f aca="false">SUM(CI250:DR250)</f>
        <v>#N/A</v>
      </c>
      <c r="DZ250" s="70" t="e">
        <f aca="false">$DZ$7*$J$2*$J$5*$AB250</f>
        <v>#N/A</v>
      </c>
      <c r="EA250" s="70" t="e">
        <f aca="false">$DZ$7*$J$3*$J$5*$AC250</f>
        <v>#N/A</v>
      </c>
      <c r="EB250" s="70" t="e">
        <f aca="false">$EB$7*$J$2*$J$5*$AB250</f>
        <v>#N/A</v>
      </c>
      <c r="EC250" s="70" t="e">
        <f aca="false">$EB$7*$J$3*$J$5*$AC250</f>
        <v>#N/A</v>
      </c>
      <c r="ED250" s="70" t="e">
        <f aca="false">$ED$7*$J$2*$J$5*$AB250</f>
        <v>#N/A</v>
      </c>
      <c r="EE250" s="70" t="e">
        <f aca="false">$ED$7*$J$3*$J$5*$AC250</f>
        <v>#N/A</v>
      </c>
      <c r="EF250" s="70" t="e">
        <f aca="false">$EF$7*$J$2*$J$5*$AB250</f>
        <v>#N/A</v>
      </c>
      <c r="EG250" s="70" t="e">
        <f aca="false">$EF$7*$J$3*$J$5*$AC250</f>
        <v>#N/A</v>
      </c>
      <c r="EH250" s="70" t="e">
        <f aca="false">$EH$7*$J$2*$J$5*$AB250</f>
        <v>#N/A</v>
      </c>
      <c r="EI250" s="70" t="e">
        <f aca="false">$EH$7*$J$3*$J$5*$AC250</f>
        <v>#N/A</v>
      </c>
      <c r="EJ250" s="70" t="e">
        <f aca="false">$EJ$7*$J$2*$J$5*$AB250</f>
        <v>#N/A</v>
      </c>
      <c r="EK250" s="70" t="e">
        <f aca="false">$EJ$7*$J$3*$J$5*$AC250</f>
        <v>#N/A</v>
      </c>
      <c r="EL250" s="70" t="e">
        <f aca="false">$EL$7*$J$2*$J$5*$AB250</f>
        <v>#N/A</v>
      </c>
      <c r="EM250" s="70" t="e">
        <f aca="false">$EL$7*$J$3*$J$5*$AC250</f>
        <v>#N/A</v>
      </c>
      <c r="EN250" s="131" t="e">
        <f aca="false">SUM(EB250:EC250)</f>
        <v>#N/A</v>
      </c>
      <c r="EO250" s="25" t="e">
        <f aca="false">SUM(EB250:EE250,EJ250:EM250)</f>
        <v>#N/A</v>
      </c>
      <c r="EP250" s="25" t="e">
        <f aca="false">SUM(DZ250:EM250)</f>
        <v>#N/A</v>
      </c>
    </row>
    <row r="251" customFormat="false" ht="11.25" hidden="false" customHeight="false" outlineLevel="0" collapsed="false">
      <c r="A251" s="51" t="e">
        <f aca="false">VLOOKUP($D251,Curves!$A$2:$I$1700,9)</f>
        <v>#N/A</v>
      </c>
      <c r="B251" s="83" t="e">
        <f aca="false">(1+($A251/2))^(-2*($D251-$A$1)/365.25)</f>
        <v>#N/A</v>
      </c>
      <c r="C251" s="83" t="n">
        <f aca="false">D252-D251</f>
        <v>30</v>
      </c>
      <c r="D251" s="374" t="n">
        <v>44287</v>
      </c>
      <c r="E251" s="375" t="e">
        <f aca="false">VLOOKUP($D251,Curves!$A$2:$H$1700,2)*$B251</f>
        <v>#N/A</v>
      </c>
      <c r="F251" s="51" t="e">
        <f aca="false">VLOOKUP($D251,Curves!$A$2:$H$1700,3)*$B251</f>
        <v>#N/A</v>
      </c>
      <c r="G251" s="51" t="e">
        <f aca="false">VLOOKUP($D251,Curves!$A$2:$H$1700,7)*$B251</f>
        <v>#N/A</v>
      </c>
      <c r="H251" s="51" t="e">
        <f aca="false">VLOOKUP($D251,Curves!$A$2:$H$1700,5)*$B251</f>
        <v>#N/A</v>
      </c>
      <c r="I251" s="51" t="e">
        <f aca="false">VLOOKUP($D251,Curves!$A$2:$H$1700,4)*$B251</f>
        <v>#N/A</v>
      </c>
      <c r="J251" s="376" t="e">
        <f aca="false">VLOOKUP($D251,Curves!$A$2:$H$1700,8)*$B251</f>
        <v>#N/A</v>
      </c>
      <c r="K251" s="51" t="e">
        <f aca="false">($E251+$I251)*$J$5+$J$4</f>
        <v>#N/A</v>
      </c>
      <c r="L251" s="377" t="e">
        <f aca="false">VLOOKUP($D251,Curves!$N$2:$T$2600,2)*$B251</f>
        <v>#N/A</v>
      </c>
      <c r="M251" s="241" t="e">
        <f aca="false">VLOOKUP($D251,Curves!$N$2:$T$2600,3)*$B251</f>
        <v>#N/A</v>
      </c>
      <c r="N251" s="378" t="e">
        <f aca="false">IF($K251&lt;$L251,1,0)</f>
        <v>#N/A</v>
      </c>
      <c r="O251" s="379" t="e">
        <f aca="false">IF($K251&lt;$M251,1,0)</f>
        <v>#N/A</v>
      </c>
      <c r="P251" s="375" t="e">
        <f aca="false">($E251+J251)*$J$5+$J$4</f>
        <v>#N/A</v>
      </c>
      <c r="Q251" s="377" t="e">
        <f aca="false">VLOOKUP($D251,Curves!$N$2:$T$2600,4)*$B251</f>
        <v>#N/A</v>
      </c>
      <c r="R251" s="241" t="e">
        <f aca="false">VLOOKUP($D251,Curves!$N$2:$T$2600,5)*$B251</f>
        <v>#N/A</v>
      </c>
      <c r="S251" s="378" t="e">
        <f aca="false">IF($P251&lt;$Q251,1,0)</f>
        <v>#N/A</v>
      </c>
      <c r="T251" s="379" t="e">
        <f aca="false">IF($P251&lt;$R251,1,0)</f>
        <v>#N/A</v>
      </c>
      <c r="U251" s="380" t="e">
        <f aca="false">($E251+G251)*$J$5+$J$4</f>
        <v>#N/A</v>
      </c>
      <c r="V251" s="380" t="e">
        <f aca="false">($E251+H251)*$J$5+$J$4</f>
        <v>#N/A</v>
      </c>
      <c r="W251" s="380" t="e">
        <f aca="false">($E251+I251)*$J$5+$J$4</f>
        <v>#N/A</v>
      </c>
      <c r="X251" s="269" t="e">
        <f aca="false">VLOOKUP($D251,[5]CurveFetch!$D$8:$S$13000,16,0)*$B251</f>
        <v>#N/A</v>
      </c>
      <c r="Y251" s="241" t="e">
        <f aca="false">VLOOKUP($D251,Curves!$N$2:$T$2600,7)*$B251</f>
        <v>#N/A</v>
      </c>
      <c r="Z251" s="381" t="e">
        <f aca="false">IF($U251&lt;$X251,1,0)</f>
        <v>#N/A</v>
      </c>
      <c r="AA251" s="378" t="e">
        <f aca="false">IF($U251&lt;$Y251,1,0)</f>
        <v>#N/A</v>
      </c>
      <c r="AB251" s="378" t="e">
        <f aca="false">IF($V251&lt;$X251,1,0)</f>
        <v>#N/A</v>
      </c>
      <c r="AC251" s="378" t="e">
        <f aca="false">IF($V251&lt;$X251,1,0)</f>
        <v>#N/A</v>
      </c>
      <c r="AD251" s="378" t="e">
        <f aca="false">IF($W251&lt;$X251,1,0)</f>
        <v>#N/A</v>
      </c>
      <c r="AE251" s="379" t="e">
        <f aca="false">IF($W251&lt;$Y251,1,0)</f>
        <v>#N/A</v>
      </c>
      <c r="AF251" s="70" t="e">
        <f aca="false">$AF$7*$J$2*$J$5*$N251</f>
        <v>#N/A</v>
      </c>
      <c r="AG251" s="70" t="e">
        <f aca="false">$AF$7*$J$2*$J$5*$O251</f>
        <v>#N/A</v>
      </c>
      <c r="AH251" s="70" t="e">
        <f aca="false">$AH$7*$J$2*$J$5*$N251</f>
        <v>#N/A</v>
      </c>
      <c r="AI251" s="70" t="e">
        <f aca="false">$AH$7*$J$2*$J$5*$O251</f>
        <v>#N/A</v>
      </c>
      <c r="AJ251" s="70" t="e">
        <f aca="false">$AJ$7*$J$2*$J$5*$N251</f>
        <v>#N/A</v>
      </c>
      <c r="AK251" s="70" t="e">
        <f aca="false">$AJ$7*$J$2*$J$5*$O251</f>
        <v>#N/A</v>
      </c>
      <c r="AL251" s="70" t="e">
        <f aca="false">$AL$7*$J$2*$J$5*$N251</f>
        <v>#N/A</v>
      </c>
      <c r="AM251" s="70" t="e">
        <f aca="false">$AL$7*$J$3*$J$5*$O251</f>
        <v>#N/A</v>
      </c>
      <c r="AN251" s="70" t="e">
        <f aca="false">$AN$7*$J$2*$J$5*$N251</f>
        <v>#N/A</v>
      </c>
      <c r="AO251" s="70" t="e">
        <f aca="false">$AN$7*$J$3*$J$5*$O251</f>
        <v>#N/A</v>
      </c>
      <c r="AP251" s="70" t="e">
        <f aca="false">$AP$7*$J$2*$J$5*$N251</f>
        <v>#N/A</v>
      </c>
      <c r="AQ251" s="70" t="e">
        <f aca="false">$AN$7*$J$3*$J$5*$O251</f>
        <v>#N/A</v>
      </c>
      <c r="AR251" s="70" t="e">
        <f aca="false">$AR$7*$J$2*$J$5*$N251</f>
        <v>#N/A</v>
      </c>
      <c r="AS251" s="70" t="e">
        <f aca="false">$AR$7*$J$3*$J$5*$O251</f>
        <v>#N/A</v>
      </c>
      <c r="AT251" s="70" t="e">
        <f aca="false">$AT$7*$J$2*$J$5*$N251</f>
        <v>#N/A</v>
      </c>
      <c r="AU251" s="70" t="e">
        <f aca="false">$AT$7*$J$3*$J$5*$O251</f>
        <v>#N/A</v>
      </c>
      <c r="AV251" s="131" t="e">
        <f aca="false">SUM(AF251:AG251,AL251:AM251,AP251:AQ251)</f>
        <v>#N/A</v>
      </c>
      <c r="AW251" s="158" t="e">
        <f aca="false">SUM(AF251:AM251,AP251:AU251)</f>
        <v>#N/A</v>
      </c>
      <c r="AX251" s="131" t="e">
        <f aca="false">SUM(AF251:AU251)</f>
        <v>#N/A</v>
      </c>
      <c r="AY251" s="70" t="e">
        <f aca="false">$AY$7*$J$2*$J$5*$S251</f>
        <v>#N/A</v>
      </c>
      <c r="AZ251" s="70" t="e">
        <f aca="false">$AY$7*$J$3*$J$5*$T251</f>
        <v>#N/A</v>
      </c>
      <c r="BA251" s="70" t="e">
        <f aca="false">$BA$7*$J$2*$J$5*$S251</f>
        <v>#N/A</v>
      </c>
      <c r="BB251" s="70" t="e">
        <f aca="false">$BA$7*$J$3*$J$5*$T251</f>
        <v>#N/A</v>
      </c>
      <c r="BC251" s="70" t="e">
        <f aca="false">$BC$7*$J$2*$J$5*$S251</f>
        <v>#N/A</v>
      </c>
      <c r="BD251" s="70" t="e">
        <f aca="false">$BC$7*$J$3*$J$5*$T251</f>
        <v>#N/A</v>
      </c>
      <c r="BE251" s="70" t="e">
        <f aca="false">$BE$7*$J$2*$J$5*$S251</f>
        <v>#N/A</v>
      </c>
      <c r="BF251" s="70" t="e">
        <f aca="false">$BE$7*$J$3*$J$5*$T251</f>
        <v>#N/A</v>
      </c>
      <c r="BG251" s="70" t="e">
        <f aca="false">$BG$7*$J$2*$J$5*$S251</f>
        <v>#N/A</v>
      </c>
      <c r="BH251" s="70" t="e">
        <f aca="false">$BG$7*$J$3*$J$5*$T251</f>
        <v>#N/A</v>
      </c>
      <c r="BI251" s="70" t="e">
        <f aca="false">$BI$7*$J$2*$J$5*$S251</f>
        <v>#N/A</v>
      </c>
      <c r="BJ251" s="70" t="e">
        <f aca="false">$BI$7*$J$3*$J$5*$T251</f>
        <v>#N/A</v>
      </c>
      <c r="BK251" s="70" t="e">
        <f aca="false">$BK$7*$J$2*$J$5*$S251</f>
        <v>#N/A</v>
      </c>
      <c r="BL251" s="70" t="e">
        <f aca="false">$BK$7*$J$3*$J$5*$T251</f>
        <v>#N/A</v>
      </c>
      <c r="BM251" s="70" t="e">
        <f aca="false">$BM$7*$J$2*$J$5*$S251</f>
        <v>#N/A</v>
      </c>
      <c r="BN251" s="70" t="e">
        <f aca="false">$BM$7*$J$3*$J$5*$T251</f>
        <v>#N/A</v>
      </c>
      <c r="BO251" s="70" t="e">
        <f aca="false">$BO$7*$J$2*$J$5*$S251</f>
        <v>#N/A</v>
      </c>
      <c r="BP251" s="70" t="e">
        <f aca="false">$BO$7*$J$3*$J$5*$T251</f>
        <v>#N/A</v>
      </c>
      <c r="BQ251" s="70" t="e">
        <f aca="false">$BQ$7*$J$2*$J$5*$S251</f>
        <v>#N/A</v>
      </c>
      <c r="BR251" s="70" t="e">
        <f aca="false">$BQ$7*$J$3*$J$5*$T251</f>
        <v>#N/A</v>
      </c>
      <c r="BS251" s="70" t="e">
        <f aca="false">$BS$7*$J$2*$J$5*$S251</f>
        <v>#N/A</v>
      </c>
      <c r="BT251" s="70" t="e">
        <f aca="false">$BS$7*$J$3*$J$5*$T251</f>
        <v>#N/A</v>
      </c>
      <c r="BU251" s="70" t="e">
        <f aca="false">$BU$7*$J$2*$J$5*$S251</f>
        <v>#N/A</v>
      </c>
      <c r="BV251" s="70" t="e">
        <f aca="false">$BU$7*$J$3*$J$5*$T251</f>
        <v>#N/A</v>
      </c>
      <c r="BW251" s="382" t="e">
        <f aca="false">SUM(AY251:BF251,BI251:BL251)</f>
        <v>#N/A</v>
      </c>
      <c r="BX251" s="383" t="e">
        <f aca="false">SUM(AY251:BF251,BI251:BL251,BS251:BV251)</f>
        <v>#N/A</v>
      </c>
      <c r="BY251" s="25" t="e">
        <f aca="false">SUM(AY251:BV251)</f>
        <v>#N/A</v>
      </c>
      <c r="BZ251" s="70" t="e">
        <f aca="false">$BZ$7*$J$2*$J$5*$N251</f>
        <v>#N/A</v>
      </c>
      <c r="CA251" s="70" t="e">
        <f aca="false">$BZ$7*$J$3*$J$5*$O251</f>
        <v>#N/A</v>
      </c>
      <c r="CB251" s="70" t="e">
        <f aca="false">$CB$7*$J$2*$J$5*$N251</f>
        <v>#N/A</v>
      </c>
      <c r="CC251" s="70" t="e">
        <f aca="false">$CB$7*$J$3*$J$5*$O251</f>
        <v>#N/A</v>
      </c>
      <c r="CD251" s="70" t="e">
        <f aca="false">$CD$7*$J$2*$J$5*$N251</f>
        <v>#N/A</v>
      </c>
      <c r="CE251" s="70" t="e">
        <f aca="false">$CD$7*$J$3*$J$5*$O251</f>
        <v>#N/A</v>
      </c>
      <c r="CF251" s="131" t="e">
        <f aca="false">SUM(BZ251:CA251)</f>
        <v>#N/A</v>
      </c>
      <c r="CG251" s="383" t="e">
        <f aca="false">SUM(BZ251:CC251)</f>
        <v>#N/A</v>
      </c>
      <c r="CH251" s="131" t="e">
        <f aca="false">SUM(BZ251:CE251)</f>
        <v>#N/A</v>
      </c>
      <c r="CI251" s="70" t="e">
        <f aca="false">$CI$7*$J$2*$J$5*$AB251</f>
        <v>#N/A</v>
      </c>
      <c r="CJ251" s="70" t="e">
        <f aca="false">$CI$7*$J$3*$J$5*$AC251</f>
        <v>#N/A</v>
      </c>
      <c r="CK251" s="70" t="e">
        <f aca="false">$CK$7*$J$2*$J$5*$AB251</f>
        <v>#N/A</v>
      </c>
      <c r="CL251" s="70" t="e">
        <f aca="false">$CK$7*$J$3*$J$5*$AC251</f>
        <v>#N/A</v>
      </c>
      <c r="CM251" s="70" t="e">
        <f aca="false">$CM$7*$J$2*$J$5*$AB251</f>
        <v>#N/A</v>
      </c>
      <c r="CN251" s="70" t="e">
        <f aca="false">$CM$7*$J$3*$J$5*$AC251</f>
        <v>#N/A</v>
      </c>
      <c r="CO251" s="70" t="e">
        <f aca="false">$CO$7*$J$2*$J$5*$AB251</f>
        <v>#N/A</v>
      </c>
      <c r="CP251" s="70" t="e">
        <f aca="false">$CO$7*$J$3*$J$5*$AC251</f>
        <v>#N/A</v>
      </c>
      <c r="CQ251" s="70" t="e">
        <f aca="false">$CQ$7*$J$2*$J$5*$AB251</f>
        <v>#N/A</v>
      </c>
      <c r="CR251" s="70" t="e">
        <f aca="false">$CQ$7*$J$3*$J$5*$AC251</f>
        <v>#N/A</v>
      </c>
      <c r="CS251" s="70" t="e">
        <f aca="false">$CS$7*$J$2*$J$5*$AB251</f>
        <v>#N/A</v>
      </c>
      <c r="CT251" s="70" t="e">
        <f aca="false">$CS$7*$J$3*$J$5*$AC251</f>
        <v>#N/A</v>
      </c>
      <c r="CU251" s="70" t="e">
        <f aca="false">$CU$7*$J$2*$J$5*$AB251</f>
        <v>#N/A</v>
      </c>
      <c r="CV251" s="70" t="e">
        <f aca="false">$CU$7*$J$3*$J$5*$AC251</f>
        <v>#N/A</v>
      </c>
      <c r="CW251" s="70" t="e">
        <f aca="false">$CW$7*$J$2*$J$5*$AB251</f>
        <v>#N/A</v>
      </c>
      <c r="CX251" s="70" t="e">
        <f aca="false">$CW$7*$J$3*$J$5*$AC251</f>
        <v>#N/A</v>
      </c>
      <c r="CY251" s="70" t="e">
        <f aca="false">$CY$7*$J$2*$J$5*$AB251</f>
        <v>#N/A</v>
      </c>
      <c r="CZ251" s="70" t="e">
        <f aca="false">$CY$7*$J$3*$J$5*$AC251</f>
        <v>#N/A</v>
      </c>
      <c r="DA251" s="70" t="e">
        <f aca="false">$DA$7*$J$2*$J$5*$AB251</f>
        <v>#N/A</v>
      </c>
      <c r="DB251" s="70" t="e">
        <f aca="false">$DA$7*$J$3*$J$5*$AC251</f>
        <v>#N/A</v>
      </c>
      <c r="DC251" s="70"/>
      <c r="DD251" s="70"/>
      <c r="DE251" s="70" t="e">
        <f aca="false">$DF$7*$J$2*$J$5*$AB251</f>
        <v>#N/A</v>
      </c>
      <c r="DF251" s="70" t="e">
        <f aca="false">$DF$7*$J$3*$J$5*$AC251</f>
        <v>#N/A</v>
      </c>
      <c r="DG251" s="70" t="e">
        <f aca="false">$DG$7*$J$2*$J$5*$AB251</f>
        <v>#N/A</v>
      </c>
      <c r="DH251" s="70" t="e">
        <f aca="false">$DG$7*$J$3*$J$5*$AC251</f>
        <v>#N/A</v>
      </c>
      <c r="DI251" s="70" t="e">
        <f aca="false">$DI$7*$J$2*$J$5*$AB251</f>
        <v>#N/A</v>
      </c>
      <c r="DJ251" s="70" t="e">
        <f aca="false">$DI$7*$J$3*$J$5*$AC251</f>
        <v>#N/A</v>
      </c>
      <c r="DK251" s="70" t="e">
        <f aca="false">$DK$7*$J$2*$J$5*$AB251</f>
        <v>#N/A</v>
      </c>
      <c r="DL251" s="70" t="e">
        <f aca="false">$DK$7*$J$3*$J$5*$AC251</f>
        <v>#N/A</v>
      </c>
      <c r="DM251" s="70" t="e">
        <f aca="false">$DM$7*$J$2*$J$5*$AB251</f>
        <v>#N/A</v>
      </c>
      <c r="DN251" s="70" t="e">
        <f aca="false">$DM$7*$J$3*$J$5*$AC251</f>
        <v>#N/A</v>
      </c>
      <c r="DO251" s="70" t="e">
        <f aca="false">$DO$7*$J$2*$J$5*$AB251</f>
        <v>#N/A</v>
      </c>
      <c r="DP251" s="70" t="e">
        <f aca="false">$DO$7*$J$3*$J$5*$AC251</f>
        <v>#N/A</v>
      </c>
      <c r="DQ251" s="70" t="e">
        <f aca="false">$DQ$7*$J$2*$J$5*$AB251</f>
        <v>#N/A</v>
      </c>
      <c r="DR251" s="70" t="e">
        <f aca="false">$DQ$7*$J$3*$J$5*$AC251</f>
        <v>#N/A</v>
      </c>
      <c r="DS251" s="131" t="e">
        <f aca="false">SUM(CI251:CR251,CW251:CX251,DG251:DH251)</f>
        <v>#N/A</v>
      </c>
      <c r="DT251" s="25" t="e">
        <f aca="false">SUM(CI251:CZ251,DC251:DL251)</f>
        <v>#N/A</v>
      </c>
      <c r="DU251" s="131" t="e">
        <f aca="false">SUM(CI251:DR251)</f>
        <v>#N/A</v>
      </c>
      <c r="DZ251" s="70" t="e">
        <f aca="false">$DZ$7*$J$2*$J$5*$AB251</f>
        <v>#N/A</v>
      </c>
      <c r="EA251" s="70" t="e">
        <f aca="false">$DZ$7*$J$3*$J$5*$AC251</f>
        <v>#N/A</v>
      </c>
      <c r="EB251" s="70" t="e">
        <f aca="false">$EB$7*$J$2*$J$5*$AB251</f>
        <v>#N/A</v>
      </c>
      <c r="EC251" s="70" t="e">
        <f aca="false">$EB$7*$J$3*$J$5*$AC251</f>
        <v>#N/A</v>
      </c>
      <c r="ED251" s="70" t="e">
        <f aca="false">$ED$7*$J$2*$J$5*$AB251</f>
        <v>#N/A</v>
      </c>
      <c r="EE251" s="70" t="e">
        <f aca="false">$ED$7*$J$3*$J$5*$AC251</f>
        <v>#N/A</v>
      </c>
      <c r="EF251" s="70" t="e">
        <f aca="false">$EF$7*$J$2*$J$5*$AB251</f>
        <v>#N/A</v>
      </c>
      <c r="EG251" s="70" t="e">
        <f aca="false">$EF$7*$J$3*$J$5*$AC251</f>
        <v>#N/A</v>
      </c>
      <c r="EH251" s="70" t="e">
        <f aca="false">$EH$7*$J$2*$J$5*$AB251</f>
        <v>#N/A</v>
      </c>
      <c r="EI251" s="70" t="e">
        <f aca="false">$EH$7*$J$3*$J$5*$AC251</f>
        <v>#N/A</v>
      </c>
      <c r="EJ251" s="70" t="e">
        <f aca="false">$EJ$7*$J$2*$J$5*$AB251</f>
        <v>#N/A</v>
      </c>
      <c r="EK251" s="70" t="e">
        <f aca="false">$EJ$7*$J$3*$J$5*$AC251</f>
        <v>#N/A</v>
      </c>
      <c r="EL251" s="70" t="e">
        <f aca="false">$EL$7*$J$2*$J$5*$AB251</f>
        <v>#N/A</v>
      </c>
      <c r="EM251" s="70" t="e">
        <f aca="false">$EL$7*$J$3*$J$5*$AC251</f>
        <v>#N/A</v>
      </c>
      <c r="EN251" s="131" t="e">
        <f aca="false">SUM(EB251:EC251)</f>
        <v>#N/A</v>
      </c>
      <c r="EO251" s="25" t="e">
        <f aca="false">SUM(EB251:EE251,EJ251:EM251)</f>
        <v>#N/A</v>
      </c>
      <c r="EP251" s="25" t="e">
        <f aca="false">SUM(DZ251:EM251)</f>
        <v>#N/A</v>
      </c>
    </row>
    <row r="252" customFormat="false" ht="11.25" hidden="false" customHeight="false" outlineLevel="0" collapsed="false">
      <c r="A252" s="51" t="e">
        <f aca="false">VLOOKUP($D252,Curves!$A$2:$I$1700,9)</f>
        <v>#N/A</v>
      </c>
      <c r="B252" s="83" t="e">
        <f aca="false">(1+($A252/2))^(-2*($D252-$A$1)/365.25)</f>
        <v>#N/A</v>
      </c>
      <c r="C252" s="83" t="n">
        <f aca="false">D253-D252</f>
        <v>31</v>
      </c>
      <c r="D252" s="374" t="n">
        <v>44317</v>
      </c>
      <c r="E252" s="375" t="e">
        <f aca="false">VLOOKUP($D252,Curves!$A$2:$H$1700,2)*$B252</f>
        <v>#N/A</v>
      </c>
      <c r="F252" s="51" t="e">
        <f aca="false">VLOOKUP($D252,Curves!$A$2:$H$1700,3)*$B252</f>
        <v>#N/A</v>
      </c>
      <c r="G252" s="51" t="e">
        <f aca="false">VLOOKUP($D252,Curves!$A$2:$H$1700,7)*$B252</f>
        <v>#N/A</v>
      </c>
      <c r="H252" s="51" t="e">
        <f aca="false">VLOOKUP($D252,Curves!$A$2:$H$1700,5)*$B252</f>
        <v>#N/A</v>
      </c>
      <c r="I252" s="51" t="e">
        <f aca="false">VLOOKUP($D252,Curves!$A$2:$H$1700,4)*$B252</f>
        <v>#N/A</v>
      </c>
      <c r="J252" s="376" t="e">
        <f aca="false">VLOOKUP($D252,Curves!$A$2:$H$1700,8)*$B252</f>
        <v>#N/A</v>
      </c>
      <c r="K252" s="51" t="e">
        <f aca="false">($E252+$I252)*$J$5+$J$4</f>
        <v>#N/A</v>
      </c>
      <c r="L252" s="377" t="e">
        <f aca="false">VLOOKUP($D252,Curves!$N$2:$T$2600,2)*$B252</f>
        <v>#N/A</v>
      </c>
      <c r="M252" s="241" t="e">
        <f aca="false">VLOOKUP($D252,Curves!$N$2:$T$2600,3)*$B252</f>
        <v>#N/A</v>
      </c>
      <c r="N252" s="378" t="e">
        <f aca="false">IF($K252&lt;$L252,1,0)</f>
        <v>#N/A</v>
      </c>
      <c r="O252" s="379" t="e">
        <f aca="false">IF($K252&lt;$M252,1,0)</f>
        <v>#N/A</v>
      </c>
      <c r="P252" s="375" t="e">
        <f aca="false">($E252+J252)*$J$5+$J$4</f>
        <v>#N/A</v>
      </c>
      <c r="Q252" s="377" t="e">
        <f aca="false">VLOOKUP($D252,Curves!$N$2:$T$2600,4)*$B252</f>
        <v>#N/A</v>
      </c>
      <c r="R252" s="241" t="e">
        <f aca="false">VLOOKUP($D252,Curves!$N$2:$T$2600,5)*$B252</f>
        <v>#N/A</v>
      </c>
      <c r="S252" s="378" t="e">
        <f aca="false">IF($P252&lt;$Q252,1,0)</f>
        <v>#N/A</v>
      </c>
      <c r="T252" s="379" t="e">
        <f aca="false">IF($P252&lt;$R252,1,0)</f>
        <v>#N/A</v>
      </c>
      <c r="U252" s="380" t="e">
        <f aca="false">($E252+G252)*$J$5+$J$4</f>
        <v>#N/A</v>
      </c>
      <c r="V252" s="380" t="e">
        <f aca="false">($E252+H252)*$J$5+$J$4</f>
        <v>#N/A</v>
      </c>
      <c r="W252" s="380" t="e">
        <f aca="false">($E252+I252)*$J$5+$J$4</f>
        <v>#N/A</v>
      </c>
      <c r="X252" s="269" t="e">
        <f aca="false">VLOOKUP($D252,[5]CurveFetch!$D$8:$S$13000,16,0)*$B252</f>
        <v>#N/A</v>
      </c>
      <c r="Y252" s="241" t="e">
        <f aca="false">VLOOKUP($D252,Curves!$N$2:$T$2600,7)*$B252</f>
        <v>#N/A</v>
      </c>
      <c r="Z252" s="381" t="e">
        <f aca="false">IF($U252&lt;$X252,1,0)</f>
        <v>#N/A</v>
      </c>
      <c r="AA252" s="378" t="e">
        <f aca="false">IF($U252&lt;$Y252,1,0)</f>
        <v>#N/A</v>
      </c>
      <c r="AB252" s="378" t="e">
        <f aca="false">IF($V252&lt;$X252,1,0)</f>
        <v>#N/A</v>
      </c>
      <c r="AC252" s="378" t="e">
        <f aca="false">IF($V252&lt;$X252,1,0)</f>
        <v>#N/A</v>
      </c>
      <c r="AD252" s="378" t="e">
        <f aca="false">IF($W252&lt;$X252,1,0)</f>
        <v>#N/A</v>
      </c>
      <c r="AE252" s="379" t="e">
        <f aca="false">IF($W252&lt;$Y252,1,0)</f>
        <v>#N/A</v>
      </c>
      <c r="AF252" s="70" t="e">
        <f aca="false">$AF$7*$J$2*$J$5*$N252</f>
        <v>#N/A</v>
      </c>
      <c r="AG252" s="70" t="e">
        <f aca="false">$AF$7*$J$2*$J$5*$O252</f>
        <v>#N/A</v>
      </c>
      <c r="AH252" s="70" t="e">
        <f aca="false">$AH$7*$J$2*$J$5*$N252</f>
        <v>#N/A</v>
      </c>
      <c r="AI252" s="70" t="e">
        <f aca="false">$AH$7*$J$2*$J$5*$O252</f>
        <v>#N/A</v>
      </c>
      <c r="AJ252" s="70" t="e">
        <f aca="false">$AJ$7*$J$2*$J$5*$N252</f>
        <v>#N/A</v>
      </c>
      <c r="AK252" s="70" t="e">
        <f aca="false">$AJ$7*$J$2*$J$5*$O252</f>
        <v>#N/A</v>
      </c>
      <c r="AL252" s="70" t="e">
        <f aca="false">$AL$7*$J$2*$J$5*$N252</f>
        <v>#N/A</v>
      </c>
      <c r="AM252" s="70" t="e">
        <f aca="false">$AL$7*$J$3*$J$5*$O252</f>
        <v>#N/A</v>
      </c>
      <c r="AN252" s="70" t="e">
        <f aca="false">$AN$7*$J$2*$J$5*$N252</f>
        <v>#N/A</v>
      </c>
      <c r="AO252" s="70" t="e">
        <f aca="false">$AN$7*$J$3*$J$5*$O252</f>
        <v>#N/A</v>
      </c>
      <c r="AP252" s="70" t="e">
        <f aca="false">$AP$7*$J$2*$J$5*$N252</f>
        <v>#N/A</v>
      </c>
      <c r="AQ252" s="70" t="e">
        <f aca="false">$AN$7*$J$3*$J$5*$O252</f>
        <v>#N/A</v>
      </c>
      <c r="AR252" s="70" t="e">
        <f aca="false">$AR$7*$J$2*$J$5*$N252</f>
        <v>#N/A</v>
      </c>
      <c r="AS252" s="70" t="e">
        <f aca="false">$AR$7*$J$3*$J$5*$O252</f>
        <v>#N/A</v>
      </c>
      <c r="AT252" s="70" t="e">
        <f aca="false">$AT$7*$J$2*$J$5*$N252</f>
        <v>#N/A</v>
      </c>
      <c r="AU252" s="70" t="e">
        <f aca="false">$AT$7*$J$3*$J$5*$O252</f>
        <v>#N/A</v>
      </c>
      <c r="AV252" s="131" t="e">
        <f aca="false">SUM(AF252:AG252,AL252:AM252,AP252:AQ252)</f>
        <v>#N/A</v>
      </c>
      <c r="AW252" s="158" t="e">
        <f aca="false">SUM(AF252:AM252,AP252:AU252)</f>
        <v>#N/A</v>
      </c>
      <c r="AX252" s="131" t="e">
        <f aca="false">SUM(AF252:AU252)</f>
        <v>#N/A</v>
      </c>
      <c r="AY252" s="70" t="e">
        <f aca="false">$AY$7*$J$2*$J$5*$S252</f>
        <v>#N/A</v>
      </c>
      <c r="AZ252" s="70" t="e">
        <f aca="false">$AY$7*$J$3*$J$5*$T252</f>
        <v>#N/A</v>
      </c>
      <c r="BA252" s="70" t="e">
        <f aca="false">$BA$7*$J$2*$J$5*$S252</f>
        <v>#N/A</v>
      </c>
      <c r="BB252" s="70" t="e">
        <f aca="false">$BA$7*$J$3*$J$5*$T252</f>
        <v>#N/A</v>
      </c>
      <c r="BC252" s="70" t="e">
        <f aca="false">$BC$7*$J$2*$J$5*$S252</f>
        <v>#N/A</v>
      </c>
      <c r="BD252" s="70" t="e">
        <f aca="false">$BC$7*$J$3*$J$5*$T252</f>
        <v>#N/A</v>
      </c>
      <c r="BE252" s="70" t="e">
        <f aca="false">$BE$7*$J$2*$J$5*$S252</f>
        <v>#N/A</v>
      </c>
      <c r="BF252" s="70" t="e">
        <f aca="false">$BE$7*$J$3*$J$5*$T252</f>
        <v>#N/A</v>
      </c>
      <c r="BG252" s="70" t="e">
        <f aca="false">$BG$7*$J$2*$J$5*$S252</f>
        <v>#N/A</v>
      </c>
      <c r="BH252" s="70" t="e">
        <f aca="false">$BG$7*$J$3*$J$5*$T252</f>
        <v>#N/A</v>
      </c>
      <c r="BI252" s="70" t="e">
        <f aca="false">$BI$7*$J$2*$J$5*$S252</f>
        <v>#N/A</v>
      </c>
      <c r="BJ252" s="70" t="e">
        <f aca="false">$BI$7*$J$3*$J$5*$T252</f>
        <v>#N/A</v>
      </c>
      <c r="BK252" s="70" t="e">
        <f aca="false">$BK$7*$J$2*$J$5*$S252</f>
        <v>#N/A</v>
      </c>
      <c r="BL252" s="70" t="e">
        <f aca="false">$BK$7*$J$3*$J$5*$T252</f>
        <v>#N/A</v>
      </c>
      <c r="BM252" s="70" t="e">
        <f aca="false">$BM$7*$J$2*$J$5*$S252</f>
        <v>#N/A</v>
      </c>
      <c r="BN252" s="70" t="e">
        <f aca="false">$BM$7*$J$3*$J$5*$T252</f>
        <v>#N/A</v>
      </c>
      <c r="BO252" s="70" t="e">
        <f aca="false">$BO$7*$J$2*$J$5*$S252</f>
        <v>#N/A</v>
      </c>
      <c r="BP252" s="70" t="e">
        <f aca="false">$BO$7*$J$3*$J$5*$T252</f>
        <v>#N/A</v>
      </c>
      <c r="BQ252" s="70" t="e">
        <f aca="false">$BQ$7*$J$2*$J$5*$S252</f>
        <v>#N/A</v>
      </c>
      <c r="BR252" s="70" t="e">
        <f aca="false">$BQ$7*$J$3*$J$5*$T252</f>
        <v>#N/A</v>
      </c>
      <c r="BS252" s="70" t="e">
        <f aca="false">$BS$7*$J$2*$J$5*$S252</f>
        <v>#N/A</v>
      </c>
      <c r="BT252" s="70" t="e">
        <f aca="false">$BS$7*$J$3*$J$5*$T252</f>
        <v>#N/A</v>
      </c>
      <c r="BU252" s="70" t="e">
        <f aca="false">$BU$7*$J$2*$J$5*$S252</f>
        <v>#N/A</v>
      </c>
      <c r="BV252" s="70" t="e">
        <f aca="false">$BU$7*$J$3*$J$5*$T252</f>
        <v>#N/A</v>
      </c>
      <c r="BW252" s="382" t="e">
        <f aca="false">SUM(AY252:BF252,BI252:BL252)</f>
        <v>#N/A</v>
      </c>
      <c r="BX252" s="383" t="e">
        <f aca="false">SUM(AY252:BF252,BI252:BL252,BS252:BV252)</f>
        <v>#N/A</v>
      </c>
      <c r="BY252" s="25" t="e">
        <f aca="false">SUM(AY252:BV252)</f>
        <v>#N/A</v>
      </c>
      <c r="BZ252" s="70" t="e">
        <f aca="false">$BZ$7*$J$2*$J$5*$N252</f>
        <v>#N/A</v>
      </c>
      <c r="CA252" s="70" t="e">
        <f aca="false">$BZ$7*$J$3*$J$5*$O252</f>
        <v>#N/A</v>
      </c>
      <c r="CB252" s="70" t="e">
        <f aca="false">$CB$7*$J$2*$J$5*$N252</f>
        <v>#N/A</v>
      </c>
      <c r="CC252" s="70" t="e">
        <f aca="false">$CB$7*$J$3*$J$5*$O252</f>
        <v>#N/A</v>
      </c>
      <c r="CD252" s="70" t="e">
        <f aca="false">$CD$7*$J$2*$J$5*$N252</f>
        <v>#N/A</v>
      </c>
      <c r="CE252" s="70" t="e">
        <f aca="false">$CD$7*$J$3*$J$5*$O252</f>
        <v>#N/A</v>
      </c>
      <c r="CF252" s="131" t="e">
        <f aca="false">SUM(BZ252:CA252)</f>
        <v>#N/A</v>
      </c>
      <c r="CG252" s="383" t="e">
        <f aca="false">SUM(BZ252:CC252)</f>
        <v>#N/A</v>
      </c>
      <c r="CH252" s="131" t="e">
        <f aca="false">SUM(BZ252:CE252)</f>
        <v>#N/A</v>
      </c>
      <c r="CI252" s="70" t="e">
        <f aca="false">$CI$7*$J$2*$J$5*$AB252</f>
        <v>#N/A</v>
      </c>
      <c r="CJ252" s="70" t="e">
        <f aca="false">$CI$7*$J$3*$J$5*$AC252</f>
        <v>#N/A</v>
      </c>
      <c r="CK252" s="70" t="e">
        <f aca="false">$CK$7*$J$2*$J$5*$AB252</f>
        <v>#N/A</v>
      </c>
      <c r="CL252" s="70" t="e">
        <f aca="false">$CK$7*$J$3*$J$5*$AC252</f>
        <v>#N/A</v>
      </c>
      <c r="CM252" s="70" t="e">
        <f aca="false">$CM$7*$J$2*$J$5*$AB252</f>
        <v>#N/A</v>
      </c>
      <c r="CN252" s="70" t="e">
        <f aca="false">$CM$7*$J$3*$J$5*$AC252</f>
        <v>#N/A</v>
      </c>
      <c r="CO252" s="70" t="e">
        <f aca="false">$CO$7*$J$2*$J$5*$AB252</f>
        <v>#N/A</v>
      </c>
      <c r="CP252" s="70" t="e">
        <f aca="false">$CO$7*$J$3*$J$5*$AC252</f>
        <v>#N/A</v>
      </c>
      <c r="CQ252" s="70" t="e">
        <f aca="false">$CQ$7*$J$2*$J$5*$AB252</f>
        <v>#N/A</v>
      </c>
      <c r="CR252" s="70" t="e">
        <f aca="false">$CQ$7*$J$3*$J$5*$AC252</f>
        <v>#N/A</v>
      </c>
      <c r="CS252" s="70" t="e">
        <f aca="false">$CS$7*$J$2*$J$5*$AB252</f>
        <v>#N/A</v>
      </c>
      <c r="CT252" s="70" t="e">
        <f aca="false">$CS$7*$J$3*$J$5*$AC252</f>
        <v>#N/A</v>
      </c>
      <c r="CU252" s="70" t="e">
        <f aca="false">$CU$7*$J$2*$J$5*$AB252</f>
        <v>#N/A</v>
      </c>
      <c r="CV252" s="70" t="e">
        <f aca="false">$CU$7*$J$3*$J$5*$AC252</f>
        <v>#N/A</v>
      </c>
      <c r="CW252" s="70" t="e">
        <f aca="false">$CW$7*$J$2*$J$5*$AB252</f>
        <v>#N/A</v>
      </c>
      <c r="CX252" s="70" t="e">
        <f aca="false">$CW$7*$J$3*$J$5*$AC252</f>
        <v>#N/A</v>
      </c>
      <c r="CY252" s="70" t="e">
        <f aca="false">$CY$7*$J$2*$J$5*$AB252</f>
        <v>#N/A</v>
      </c>
      <c r="CZ252" s="70" t="e">
        <f aca="false">$CY$7*$J$3*$J$5*$AC252</f>
        <v>#N/A</v>
      </c>
      <c r="DA252" s="70" t="e">
        <f aca="false">$DA$7*$J$2*$J$5*$AB252</f>
        <v>#N/A</v>
      </c>
      <c r="DB252" s="70" t="e">
        <f aca="false">$DA$7*$J$3*$J$5*$AC252</f>
        <v>#N/A</v>
      </c>
      <c r="DC252" s="70"/>
      <c r="DD252" s="70"/>
      <c r="DE252" s="70" t="e">
        <f aca="false">$DF$7*$J$2*$J$5*$AB252</f>
        <v>#N/A</v>
      </c>
      <c r="DF252" s="70" t="e">
        <f aca="false">$DF$7*$J$3*$J$5*$AC252</f>
        <v>#N/A</v>
      </c>
      <c r="DG252" s="70" t="e">
        <f aca="false">$DG$7*$J$2*$J$5*$AB252</f>
        <v>#N/A</v>
      </c>
      <c r="DH252" s="70" t="e">
        <f aca="false">$DG$7*$J$3*$J$5*$AC252</f>
        <v>#N/A</v>
      </c>
      <c r="DI252" s="70" t="e">
        <f aca="false">$DI$7*$J$2*$J$5*$AB252</f>
        <v>#N/A</v>
      </c>
      <c r="DJ252" s="70" t="e">
        <f aca="false">$DI$7*$J$3*$J$5*$AC252</f>
        <v>#N/A</v>
      </c>
      <c r="DK252" s="70" t="e">
        <f aca="false">$DK$7*$J$2*$J$5*$AB252</f>
        <v>#N/A</v>
      </c>
      <c r="DL252" s="70" t="e">
        <f aca="false">$DK$7*$J$3*$J$5*$AC252</f>
        <v>#N/A</v>
      </c>
      <c r="DM252" s="70" t="e">
        <f aca="false">$DM$7*$J$2*$J$5*$AB252</f>
        <v>#N/A</v>
      </c>
      <c r="DN252" s="70" t="e">
        <f aca="false">$DM$7*$J$3*$J$5*$AC252</f>
        <v>#N/A</v>
      </c>
      <c r="DO252" s="70" t="e">
        <f aca="false">$DO$7*$J$2*$J$5*$AB252</f>
        <v>#N/A</v>
      </c>
      <c r="DP252" s="70" t="e">
        <f aca="false">$DO$7*$J$3*$J$5*$AC252</f>
        <v>#N/A</v>
      </c>
      <c r="DQ252" s="70" t="e">
        <f aca="false">$DQ$7*$J$2*$J$5*$AB252</f>
        <v>#N/A</v>
      </c>
      <c r="DR252" s="70" t="e">
        <f aca="false">$DQ$7*$J$3*$J$5*$AC252</f>
        <v>#N/A</v>
      </c>
      <c r="DS252" s="131" t="e">
        <f aca="false">SUM(CI252:CR252,CW252:CX252,DG252:DH252)</f>
        <v>#N/A</v>
      </c>
      <c r="DT252" s="25" t="e">
        <f aca="false">SUM(CI252:CZ252,DC252:DL252)</f>
        <v>#N/A</v>
      </c>
      <c r="DU252" s="131" t="e">
        <f aca="false">SUM(CI252:DR252)</f>
        <v>#N/A</v>
      </c>
      <c r="DZ252" s="70" t="e">
        <f aca="false">$DZ$7*$J$2*$J$5*$AB252</f>
        <v>#N/A</v>
      </c>
      <c r="EA252" s="70" t="e">
        <f aca="false">$DZ$7*$J$3*$J$5*$AC252</f>
        <v>#N/A</v>
      </c>
      <c r="EB252" s="70" t="e">
        <f aca="false">$EB$7*$J$2*$J$5*$AB252</f>
        <v>#N/A</v>
      </c>
      <c r="EC252" s="70" t="e">
        <f aca="false">$EB$7*$J$3*$J$5*$AC252</f>
        <v>#N/A</v>
      </c>
      <c r="ED252" s="70" t="e">
        <f aca="false">$ED$7*$J$2*$J$5*$AB252</f>
        <v>#N/A</v>
      </c>
      <c r="EE252" s="70" t="e">
        <f aca="false">$ED$7*$J$3*$J$5*$AC252</f>
        <v>#N/A</v>
      </c>
      <c r="EF252" s="70" t="e">
        <f aca="false">$EF$7*$J$2*$J$5*$AB252</f>
        <v>#N/A</v>
      </c>
      <c r="EG252" s="70" t="e">
        <f aca="false">$EF$7*$J$3*$J$5*$AC252</f>
        <v>#N/A</v>
      </c>
      <c r="EH252" s="70" t="e">
        <f aca="false">$EH$7*$J$2*$J$5*$AB252</f>
        <v>#N/A</v>
      </c>
      <c r="EI252" s="70" t="e">
        <f aca="false">$EH$7*$J$3*$J$5*$AC252</f>
        <v>#N/A</v>
      </c>
      <c r="EJ252" s="70" t="e">
        <f aca="false">$EJ$7*$J$2*$J$5*$AB252</f>
        <v>#N/A</v>
      </c>
      <c r="EK252" s="70" t="e">
        <f aca="false">$EJ$7*$J$3*$J$5*$AC252</f>
        <v>#N/A</v>
      </c>
      <c r="EL252" s="70" t="e">
        <f aca="false">$EL$7*$J$2*$J$5*$AB252</f>
        <v>#N/A</v>
      </c>
      <c r="EM252" s="70" t="e">
        <f aca="false">$EL$7*$J$3*$J$5*$AC252</f>
        <v>#N/A</v>
      </c>
      <c r="EN252" s="131" t="e">
        <f aca="false">SUM(EB252:EC252)</f>
        <v>#N/A</v>
      </c>
      <c r="EO252" s="25" t="e">
        <f aca="false">SUM(EB252:EE252,EJ252:EM252)</f>
        <v>#N/A</v>
      </c>
      <c r="EP252" s="25" t="e">
        <f aca="false">SUM(DZ252:EM252)</f>
        <v>#N/A</v>
      </c>
    </row>
    <row r="253" customFormat="false" ht="11.25" hidden="false" customHeight="false" outlineLevel="0" collapsed="false">
      <c r="A253" s="51" t="e">
        <f aca="false">VLOOKUP($D253,Curves!$A$2:$I$1700,9)</f>
        <v>#N/A</v>
      </c>
      <c r="B253" s="83" t="e">
        <f aca="false">(1+($A253/2))^(-2*($D253-$A$1)/365.25)</f>
        <v>#N/A</v>
      </c>
      <c r="C253" s="83" t="n">
        <f aca="false">D254-D253</f>
        <v>30</v>
      </c>
      <c r="D253" s="374" t="n">
        <v>44348</v>
      </c>
      <c r="E253" s="375" t="e">
        <f aca="false">VLOOKUP($D253,Curves!$A$2:$H$1700,2)*$B253</f>
        <v>#N/A</v>
      </c>
      <c r="F253" s="51" t="e">
        <f aca="false">VLOOKUP($D253,Curves!$A$2:$H$1700,3)*$B253</f>
        <v>#N/A</v>
      </c>
      <c r="G253" s="51" t="e">
        <f aca="false">VLOOKUP($D253,Curves!$A$2:$H$1700,7)*$B253</f>
        <v>#N/A</v>
      </c>
      <c r="H253" s="51" t="e">
        <f aca="false">VLOOKUP($D253,Curves!$A$2:$H$1700,5)*$B253</f>
        <v>#N/A</v>
      </c>
      <c r="I253" s="51" t="e">
        <f aca="false">VLOOKUP($D253,Curves!$A$2:$H$1700,4)*$B253</f>
        <v>#N/A</v>
      </c>
      <c r="J253" s="376" t="e">
        <f aca="false">VLOOKUP($D253,Curves!$A$2:$H$1700,8)*$B253</f>
        <v>#N/A</v>
      </c>
      <c r="K253" s="51" t="e">
        <f aca="false">($E253+$I253)*$J$5+$J$4</f>
        <v>#N/A</v>
      </c>
      <c r="L253" s="377" t="e">
        <f aca="false">VLOOKUP($D253,Curves!$N$2:$T$2600,2)*$B253</f>
        <v>#N/A</v>
      </c>
      <c r="M253" s="241" t="e">
        <f aca="false">VLOOKUP($D253,Curves!$N$2:$T$2600,3)*$B253</f>
        <v>#N/A</v>
      </c>
      <c r="N253" s="378" t="e">
        <f aca="false">IF($K253&lt;$L253,1,0)</f>
        <v>#N/A</v>
      </c>
      <c r="O253" s="379" t="e">
        <f aca="false">IF($K253&lt;$M253,1,0)</f>
        <v>#N/A</v>
      </c>
      <c r="P253" s="375" t="e">
        <f aca="false">($E253+J253)*$J$5+$J$4</f>
        <v>#N/A</v>
      </c>
      <c r="Q253" s="377" t="e">
        <f aca="false">VLOOKUP($D253,Curves!$N$2:$T$2600,4)*$B253</f>
        <v>#N/A</v>
      </c>
      <c r="R253" s="241" t="e">
        <f aca="false">VLOOKUP($D253,Curves!$N$2:$T$2600,5)*$B253</f>
        <v>#N/A</v>
      </c>
      <c r="S253" s="378" t="e">
        <f aca="false">IF($P253&lt;$Q253,1,0)</f>
        <v>#N/A</v>
      </c>
      <c r="T253" s="379" t="e">
        <f aca="false">IF($P253&lt;$R253,1,0)</f>
        <v>#N/A</v>
      </c>
      <c r="U253" s="380" t="e">
        <f aca="false">($E253+G253)*$J$5+$J$4</f>
        <v>#N/A</v>
      </c>
      <c r="V253" s="380" t="e">
        <f aca="false">($E253+H253)*$J$5+$J$4</f>
        <v>#N/A</v>
      </c>
      <c r="W253" s="380" t="e">
        <f aca="false">($E253+I253)*$J$5+$J$4</f>
        <v>#N/A</v>
      </c>
      <c r="X253" s="269" t="e">
        <f aca="false">VLOOKUP($D253,[5]CurveFetch!$D$8:$S$13000,16,0)*$B253</f>
        <v>#N/A</v>
      </c>
      <c r="Y253" s="241" t="e">
        <f aca="false">VLOOKUP($D253,Curves!$N$2:$T$2600,7)*$B253</f>
        <v>#N/A</v>
      </c>
      <c r="Z253" s="381" t="e">
        <f aca="false">IF($U253&lt;$X253,1,0)</f>
        <v>#N/A</v>
      </c>
      <c r="AA253" s="378" t="e">
        <f aca="false">IF($U253&lt;$Y253,1,0)</f>
        <v>#N/A</v>
      </c>
      <c r="AB253" s="378" t="e">
        <f aca="false">IF($V253&lt;$X253,1,0)</f>
        <v>#N/A</v>
      </c>
      <c r="AC253" s="378" t="e">
        <f aca="false">IF($V253&lt;$X253,1,0)</f>
        <v>#N/A</v>
      </c>
      <c r="AD253" s="378" t="e">
        <f aca="false">IF($W253&lt;$X253,1,0)</f>
        <v>#N/A</v>
      </c>
      <c r="AE253" s="379" t="e">
        <f aca="false">IF($W253&lt;$Y253,1,0)</f>
        <v>#N/A</v>
      </c>
      <c r="AF253" s="70" t="e">
        <f aca="false">$AF$7*$J$2*$J$5*$N253</f>
        <v>#N/A</v>
      </c>
      <c r="AG253" s="70" t="e">
        <f aca="false">$AF$7*$J$2*$J$5*$O253</f>
        <v>#N/A</v>
      </c>
      <c r="AH253" s="70" t="e">
        <f aca="false">$AH$7*$J$2*$J$5*$N253</f>
        <v>#N/A</v>
      </c>
      <c r="AI253" s="70" t="e">
        <f aca="false">$AH$7*$J$2*$J$5*$O253</f>
        <v>#N/A</v>
      </c>
      <c r="AJ253" s="70" t="e">
        <f aca="false">$AJ$7*$J$2*$J$5*$N253</f>
        <v>#N/A</v>
      </c>
      <c r="AK253" s="70" t="e">
        <f aca="false">$AJ$7*$J$2*$J$5*$O253</f>
        <v>#N/A</v>
      </c>
      <c r="AL253" s="70" t="e">
        <f aca="false">$AL$7*$J$2*$J$5*$N253</f>
        <v>#N/A</v>
      </c>
      <c r="AM253" s="70" t="e">
        <f aca="false">$AL$7*$J$3*$J$5*$O253</f>
        <v>#N/A</v>
      </c>
      <c r="AN253" s="70" t="e">
        <f aca="false">$AN$7*$J$2*$J$5*$N253</f>
        <v>#N/A</v>
      </c>
      <c r="AO253" s="70" t="e">
        <f aca="false">$AN$7*$J$3*$J$5*$O253</f>
        <v>#N/A</v>
      </c>
      <c r="AP253" s="70" t="e">
        <f aca="false">$AP$7*$J$2*$J$5*$N253</f>
        <v>#N/A</v>
      </c>
      <c r="AQ253" s="70" t="e">
        <f aca="false">$AN$7*$J$3*$J$5*$O253</f>
        <v>#N/A</v>
      </c>
      <c r="AR253" s="70" t="e">
        <f aca="false">$AR$7*$J$2*$J$5*$N253</f>
        <v>#N/A</v>
      </c>
      <c r="AS253" s="70" t="e">
        <f aca="false">$AR$7*$J$3*$J$5*$O253</f>
        <v>#N/A</v>
      </c>
      <c r="AT253" s="70" t="e">
        <f aca="false">$AT$7*$J$2*$J$5*$N253</f>
        <v>#N/A</v>
      </c>
      <c r="AU253" s="70" t="e">
        <f aca="false">$AT$7*$J$3*$J$5*$O253</f>
        <v>#N/A</v>
      </c>
      <c r="AV253" s="131" t="e">
        <f aca="false">SUM(AF253:AG253,AL253:AM253,AP253:AQ253)</f>
        <v>#N/A</v>
      </c>
      <c r="AW253" s="158" t="e">
        <f aca="false">SUM(AF253:AM253,AP253:AU253)</f>
        <v>#N/A</v>
      </c>
      <c r="AX253" s="131" t="e">
        <f aca="false">SUM(AF253:AU253)</f>
        <v>#N/A</v>
      </c>
      <c r="AY253" s="70" t="e">
        <f aca="false">$AY$7*$J$2*$J$5*$S253</f>
        <v>#N/A</v>
      </c>
      <c r="AZ253" s="70" t="e">
        <f aca="false">$AY$7*$J$3*$J$5*$T253</f>
        <v>#N/A</v>
      </c>
      <c r="BA253" s="70" t="e">
        <f aca="false">$BA$7*$J$2*$J$5*$S253</f>
        <v>#N/A</v>
      </c>
      <c r="BB253" s="70" t="e">
        <f aca="false">$BA$7*$J$3*$J$5*$T253</f>
        <v>#N/A</v>
      </c>
      <c r="BC253" s="70" t="e">
        <f aca="false">$BC$7*$J$2*$J$5*$S253</f>
        <v>#N/A</v>
      </c>
      <c r="BD253" s="70" t="e">
        <f aca="false">$BC$7*$J$3*$J$5*$T253</f>
        <v>#N/A</v>
      </c>
      <c r="BE253" s="70" t="e">
        <f aca="false">$BE$7*$J$2*$J$5*$S253</f>
        <v>#N/A</v>
      </c>
      <c r="BF253" s="70" t="e">
        <f aca="false">$BE$7*$J$3*$J$5*$T253</f>
        <v>#N/A</v>
      </c>
      <c r="BG253" s="70" t="e">
        <f aca="false">$BG$7*$J$2*$J$5*$S253</f>
        <v>#N/A</v>
      </c>
      <c r="BH253" s="70" t="e">
        <f aca="false">$BG$7*$J$3*$J$5*$T253</f>
        <v>#N/A</v>
      </c>
      <c r="BI253" s="70" t="e">
        <f aca="false">$BI$7*$J$2*$J$5*$S253</f>
        <v>#N/A</v>
      </c>
      <c r="BJ253" s="70" t="e">
        <f aca="false">$BI$7*$J$3*$J$5*$T253</f>
        <v>#N/A</v>
      </c>
      <c r="BK253" s="70" t="e">
        <f aca="false">$BK$7*$J$2*$J$5*$S253</f>
        <v>#N/A</v>
      </c>
      <c r="BL253" s="70" t="e">
        <f aca="false">$BK$7*$J$3*$J$5*$T253</f>
        <v>#N/A</v>
      </c>
      <c r="BM253" s="70" t="e">
        <f aca="false">$BM$7*$J$2*$J$5*$S253</f>
        <v>#N/A</v>
      </c>
      <c r="BN253" s="70" t="e">
        <f aca="false">$BM$7*$J$3*$J$5*$T253</f>
        <v>#N/A</v>
      </c>
      <c r="BO253" s="70" t="e">
        <f aca="false">$BO$7*$J$2*$J$5*$S253</f>
        <v>#N/A</v>
      </c>
      <c r="BP253" s="70" t="e">
        <f aca="false">$BO$7*$J$3*$J$5*$T253</f>
        <v>#N/A</v>
      </c>
      <c r="BQ253" s="70" t="e">
        <f aca="false">$BQ$7*$J$2*$J$5*$S253</f>
        <v>#N/A</v>
      </c>
      <c r="BR253" s="70" t="e">
        <f aca="false">$BQ$7*$J$3*$J$5*$T253</f>
        <v>#N/A</v>
      </c>
      <c r="BS253" s="70" t="e">
        <f aca="false">$BS$7*$J$2*$J$5*$S253</f>
        <v>#N/A</v>
      </c>
      <c r="BT253" s="70" t="e">
        <f aca="false">$BS$7*$J$3*$J$5*$T253</f>
        <v>#N/A</v>
      </c>
      <c r="BU253" s="70" t="e">
        <f aca="false">$BU$7*$J$2*$J$5*$S253</f>
        <v>#N/A</v>
      </c>
      <c r="BV253" s="70" t="e">
        <f aca="false">$BU$7*$J$3*$J$5*$T253</f>
        <v>#N/A</v>
      </c>
      <c r="BW253" s="382" t="e">
        <f aca="false">SUM(AY253:BF253,BI253:BL253)</f>
        <v>#N/A</v>
      </c>
      <c r="BX253" s="383" t="e">
        <f aca="false">SUM(AY253:BF253,BI253:BL253,BS253:BV253)</f>
        <v>#N/A</v>
      </c>
      <c r="BY253" s="25" t="e">
        <f aca="false">SUM(AY253:BV253)</f>
        <v>#N/A</v>
      </c>
      <c r="BZ253" s="70" t="e">
        <f aca="false">$BZ$7*$J$2*$J$5*$N253</f>
        <v>#N/A</v>
      </c>
      <c r="CA253" s="70" t="e">
        <f aca="false">$BZ$7*$J$3*$J$5*$O253</f>
        <v>#N/A</v>
      </c>
      <c r="CB253" s="70" t="e">
        <f aca="false">$CB$7*$J$2*$J$5*$N253</f>
        <v>#N/A</v>
      </c>
      <c r="CC253" s="70" t="e">
        <f aca="false">$CB$7*$J$3*$J$5*$O253</f>
        <v>#N/A</v>
      </c>
      <c r="CD253" s="70" t="e">
        <f aca="false">$CD$7*$J$2*$J$5*$N253</f>
        <v>#N/A</v>
      </c>
      <c r="CE253" s="70" t="e">
        <f aca="false">$CD$7*$J$3*$J$5*$O253</f>
        <v>#N/A</v>
      </c>
      <c r="CF253" s="131" t="e">
        <f aca="false">SUM(BZ253:CA253)</f>
        <v>#N/A</v>
      </c>
      <c r="CG253" s="383" t="e">
        <f aca="false">SUM(BZ253:CC253)</f>
        <v>#N/A</v>
      </c>
      <c r="CH253" s="131" t="e">
        <f aca="false">SUM(BZ253:CE253)</f>
        <v>#N/A</v>
      </c>
      <c r="CI253" s="70" t="e">
        <f aca="false">$CI$7*$J$2*$J$5*$AB253</f>
        <v>#N/A</v>
      </c>
      <c r="CJ253" s="70" t="e">
        <f aca="false">$CI$7*$J$3*$J$5*$AC253</f>
        <v>#N/A</v>
      </c>
      <c r="CK253" s="70" t="e">
        <f aca="false">$CK$7*$J$2*$J$5*$AB253</f>
        <v>#N/A</v>
      </c>
      <c r="CL253" s="70" t="e">
        <f aca="false">$CK$7*$J$3*$J$5*$AC253</f>
        <v>#N/A</v>
      </c>
      <c r="CM253" s="70" t="e">
        <f aca="false">$CM$7*$J$2*$J$5*$AB253</f>
        <v>#N/A</v>
      </c>
      <c r="CN253" s="70" t="e">
        <f aca="false">$CM$7*$J$3*$J$5*$AC253</f>
        <v>#N/A</v>
      </c>
      <c r="CO253" s="70" t="e">
        <f aca="false">$CO$7*$J$2*$J$5*$AB253</f>
        <v>#N/A</v>
      </c>
      <c r="CP253" s="70" t="e">
        <f aca="false">$CO$7*$J$3*$J$5*$AC253</f>
        <v>#N/A</v>
      </c>
      <c r="CQ253" s="70" t="e">
        <f aca="false">$CQ$7*$J$2*$J$5*$AB253</f>
        <v>#N/A</v>
      </c>
      <c r="CR253" s="70" t="e">
        <f aca="false">$CQ$7*$J$3*$J$5*$AC253</f>
        <v>#N/A</v>
      </c>
      <c r="CS253" s="70" t="e">
        <f aca="false">$CS$7*$J$2*$J$5*$AB253</f>
        <v>#N/A</v>
      </c>
      <c r="CT253" s="70" t="e">
        <f aca="false">$CS$7*$J$3*$J$5*$AC253</f>
        <v>#N/A</v>
      </c>
      <c r="CU253" s="70" t="e">
        <f aca="false">$CU$7*$J$2*$J$5*$AB253</f>
        <v>#N/A</v>
      </c>
      <c r="CV253" s="70" t="e">
        <f aca="false">$CU$7*$J$3*$J$5*$AC253</f>
        <v>#N/A</v>
      </c>
      <c r="CW253" s="70" t="e">
        <f aca="false">$CW$7*$J$2*$J$5*$AB253</f>
        <v>#N/A</v>
      </c>
      <c r="CX253" s="70" t="e">
        <f aca="false">$CW$7*$J$3*$J$5*$AC253</f>
        <v>#N/A</v>
      </c>
      <c r="CY253" s="70" t="e">
        <f aca="false">$CY$7*$J$2*$J$5*$AB253</f>
        <v>#N/A</v>
      </c>
      <c r="CZ253" s="70" t="e">
        <f aca="false">$CY$7*$J$3*$J$5*$AC253</f>
        <v>#N/A</v>
      </c>
      <c r="DA253" s="70" t="e">
        <f aca="false">$DA$7*$J$2*$J$5*$AB253</f>
        <v>#N/A</v>
      </c>
      <c r="DB253" s="70" t="e">
        <f aca="false">$DA$7*$J$3*$J$5*$AC253</f>
        <v>#N/A</v>
      </c>
      <c r="DC253" s="70"/>
      <c r="DD253" s="70"/>
      <c r="DE253" s="70" t="e">
        <f aca="false">$DF$7*$J$2*$J$5*$AB253</f>
        <v>#N/A</v>
      </c>
      <c r="DF253" s="70" t="e">
        <f aca="false">$DF$7*$J$3*$J$5*$AC253</f>
        <v>#N/A</v>
      </c>
      <c r="DG253" s="70" t="e">
        <f aca="false">$DG$7*$J$2*$J$5*$AB253</f>
        <v>#N/A</v>
      </c>
      <c r="DH253" s="70" t="e">
        <f aca="false">$DG$7*$J$3*$J$5*$AC253</f>
        <v>#N/A</v>
      </c>
      <c r="DI253" s="70" t="e">
        <f aca="false">$DI$7*$J$2*$J$5*$AB253</f>
        <v>#N/A</v>
      </c>
      <c r="DJ253" s="70" t="e">
        <f aca="false">$DI$7*$J$3*$J$5*$AC253</f>
        <v>#N/A</v>
      </c>
      <c r="DK253" s="70" t="e">
        <f aca="false">$DK$7*$J$2*$J$5*$AB253</f>
        <v>#N/A</v>
      </c>
      <c r="DL253" s="70" t="e">
        <f aca="false">$DK$7*$J$3*$J$5*$AC253</f>
        <v>#N/A</v>
      </c>
      <c r="DM253" s="70" t="e">
        <f aca="false">$DM$7*$J$2*$J$5*$AB253</f>
        <v>#N/A</v>
      </c>
      <c r="DN253" s="70" t="e">
        <f aca="false">$DM$7*$J$3*$J$5*$AC253</f>
        <v>#N/A</v>
      </c>
      <c r="DO253" s="70" t="e">
        <f aca="false">$DO$7*$J$2*$J$5*$AB253</f>
        <v>#N/A</v>
      </c>
      <c r="DP253" s="70" t="e">
        <f aca="false">$DO$7*$J$3*$J$5*$AC253</f>
        <v>#N/A</v>
      </c>
      <c r="DQ253" s="70" t="e">
        <f aca="false">$DQ$7*$J$2*$J$5*$AB253</f>
        <v>#N/A</v>
      </c>
      <c r="DR253" s="70" t="e">
        <f aca="false">$DQ$7*$J$3*$J$5*$AC253</f>
        <v>#N/A</v>
      </c>
      <c r="DS253" s="131" t="e">
        <f aca="false">SUM(CI253:CR253,CW253:CX253,DG253:DH253)</f>
        <v>#N/A</v>
      </c>
      <c r="DT253" s="25" t="e">
        <f aca="false">SUM(CI253:CZ253,DC253:DL253)</f>
        <v>#N/A</v>
      </c>
      <c r="DU253" s="131" t="e">
        <f aca="false">SUM(CI253:DR253)</f>
        <v>#N/A</v>
      </c>
      <c r="DZ253" s="70" t="e">
        <f aca="false">$DZ$7*$J$2*$J$5*$AB253</f>
        <v>#N/A</v>
      </c>
      <c r="EA253" s="70" t="e">
        <f aca="false">$DZ$7*$J$3*$J$5*$AC253</f>
        <v>#N/A</v>
      </c>
      <c r="EB253" s="70" t="e">
        <f aca="false">$EB$7*$J$2*$J$5*$AB253</f>
        <v>#N/A</v>
      </c>
      <c r="EC253" s="70" t="e">
        <f aca="false">$EB$7*$J$3*$J$5*$AC253</f>
        <v>#N/A</v>
      </c>
      <c r="ED253" s="70" t="e">
        <f aca="false">$ED$7*$J$2*$J$5*$AB253</f>
        <v>#N/A</v>
      </c>
      <c r="EE253" s="70" t="e">
        <f aca="false">$ED$7*$J$3*$J$5*$AC253</f>
        <v>#N/A</v>
      </c>
      <c r="EF253" s="70" t="e">
        <f aca="false">$EF$7*$J$2*$J$5*$AB253</f>
        <v>#N/A</v>
      </c>
      <c r="EG253" s="70" t="e">
        <f aca="false">$EF$7*$J$3*$J$5*$AC253</f>
        <v>#N/A</v>
      </c>
      <c r="EH253" s="70" t="e">
        <f aca="false">$EH$7*$J$2*$J$5*$AB253</f>
        <v>#N/A</v>
      </c>
      <c r="EI253" s="70" t="e">
        <f aca="false">$EH$7*$J$3*$J$5*$AC253</f>
        <v>#N/A</v>
      </c>
      <c r="EJ253" s="70" t="e">
        <f aca="false">$EJ$7*$J$2*$J$5*$AB253</f>
        <v>#N/A</v>
      </c>
      <c r="EK253" s="70" t="e">
        <f aca="false">$EJ$7*$J$3*$J$5*$AC253</f>
        <v>#N/A</v>
      </c>
      <c r="EL253" s="70" t="e">
        <f aca="false">$EL$7*$J$2*$J$5*$AB253</f>
        <v>#N/A</v>
      </c>
      <c r="EM253" s="70" t="e">
        <f aca="false">$EL$7*$J$3*$J$5*$AC253</f>
        <v>#N/A</v>
      </c>
      <c r="EN253" s="131" t="e">
        <f aca="false">SUM(EB253:EC253)</f>
        <v>#N/A</v>
      </c>
      <c r="EO253" s="25" t="e">
        <f aca="false">SUM(EB253:EE253,EJ253:EM253)</f>
        <v>#N/A</v>
      </c>
      <c r="EP253" s="25" t="e">
        <f aca="false">SUM(DZ253:EM253)</f>
        <v>#N/A</v>
      </c>
    </row>
    <row r="254" customFormat="false" ht="11.25" hidden="false" customHeight="false" outlineLevel="0" collapsed="false">
      <c r="A254" s="51" t="e">
        <f aca="false">VLOOKUP($D254,Curves!$A$2:$I$1700,9)</f>
        <v>#N/A</v>
      </c>
      <c r="B254" s="83" t="e">
        <f aca="false">(1+($A254/2))^(-2*($D254-$A$1)/365.25)</f>
        <v>#N/A</v>
      </c>
      <c r="C254" s="83" t="n">
        <f aca="false">D255-D254</f>
        <v>31</v>
      </c>
      <c r="D254" s="374" t="n">
        <v>44378</v>
      </c>
      <c r="E254" s="375" t="e">
        <f aca="false">VLOOKUP($D254,Curves!$A$2:$H$1700,2)*$B254</f>
        <v>#N/A</v>
      </c>
      <c r="F254" s="51" t="e">
        <f aca="false">VLOOKUP($D254,Curves!$A$2:$H$1700,3)*$B254</f>
        <v>#N/A</v>
      </c>
      <c r="G254" s="51" t="e">
        <f aca="false">VLOOKUP($D254,Curves!$A$2:$H$1700,7)*$B254</f>
        <v>#N/A</v>
      </c>
      <c r="H254" s="51" t="e">
        <f aca="false">VLOOKUP($D254,Curves!$A$2:$H$1700,5)*$B254</f>
        <v>#N/A</v>
      </c>
      <c r="I254" s="51" t="e">
        <f aca="false">VLOOKUP($D254,Curves!$A$2:$H$1700,4)*$B254</f>
        <v>#N/A</v>
      </c>
      <c r="J254" s="376" t="e">
        <f aca="false">VLOOKUP($D254,Curves!$A$2:$H$1700,8)*$B254</f>
        <v>#N/A</v>
      </c>
      <c r="K254" s="51" t="e">
        <f aca="false">($E254+$I254)*$J$5+$J$4</f>
        <v>#N/A</v>
      </c>
      <c r="L254" s="377" t="e">
        <f aca="false">VLOOKUP($D254,Curves!$N$2:$T$2600,2)*$B254</f>
        <v>#N/A</v>
      </c>
      <c r="M254" s="241" t="e">
        <f aca="false">VLOOKUP($D254,Curves!$N$2:$T$2600,3)*$B254</f>
        <v>#N/A</v>
      </c>
      <c r="N254" s="378" t="e">
        <f aca="false">IF($K254&lt;$L254,1,0)</f>
        <v>#N/A</v>
      </c>
      <c r="O254" s="379" t="e">
        <f aca="false">IF($K254&lt;$M254,1,0)</f>
        <v>#N/A</v>
      </c>
      <c r="P254" s="375" t="e">
        <f aca="false">($E254+J254)*$J$5+$J$4</f>
        <v>#N/A</v>
      </c>
      <c r="Q254" s="377" t="e">
        <f aca="false">VLOOKUP($D254,Curves!$N$2:$T$2600,4)*$B254</f>
        <v>#N/A</v>
      </c>
      <c r="R254" s="241" t="e">
        <f aca="false">VLOOKUP($D254,Curves!$N$2:$T$2600,5)*$B254</f>
        <v>#N/A</v>
      </c>
      <c r="S254" s="378" t="e">
        <f aca="false">IF($P254&lt;$Q254,1,0)</f>
        <v>#N/A</v>
      </c>
      <c r="T254" s="379" t="e">
        <f aca="false">IF($P254&lt;$R254,1,0)</f>
        <v>#N/A</v>
      </c>
      <c r="U254" s="380" t="e">
        <f aca="false">($E254+G254)*$J$5+$J$4</f>
        <v>#N/A</v>
      </c>
      <c r="V254" s="380" t="e">
        <f aca="false">($E254+H254)*$J$5+$J$4</f>
        <v>#N/A</v>
      </c>
      <c r="W254" s="380" t="e">
        <f aca="false">($E254+I254)*$J$5+$J$4</f>
        <v>#N/A</v>
      </c>
      <c r="X254" s="269" t="e">
        <f aca="false">VLOOKUP($D254,[5]CurveFetch!$D$8:$S$13000,16,0)*$B254</f>
        <v>#N/A</v>
      </c>
      <c r="Y254" s="241" t="e">
        <f aca="false">VLOOKUP($D254,Curves!$N$2:$T$2600,7)*$B254</f>
        <v>#N/A</v>
      </c>
      <c r="Z254" s="381" t="e">
        <f aca="false">IF($U254&lt;$X254,1,0)</f>
        <v>#N/A</v>
      </c>
      <c r="AA254" s="378" t="e">
        <f aca="false">IF($U254&lt;$Y254,1,0)</f>
        <v>#N/A</v>
      </c>
      <c r="AB254" s="378" t="e">
        <f aca="false">IF($V254&lt;$X254,1,0)</f>
        <v>#N/A</v>
      </c>
      <c r="AC254" s="378" t="e">
        <f aca="false">IF($V254&lt;$X254,1,0)</f>
        <v>#N/A</v>
      </c>
      <c r="AD254" s="378" t="e">
        <f aca="false">IF($W254&lt;$X254,1,0)</f>
        <v>#N/A</v>
      </c>
      <c r="AE254" s="379" t="e">
        <f aca="false">IF($W254&lt;$Y254,1,0)</f>
        <v>#N/A</v>
      </c>
      <c r="AF254" s="70" t="e">
        <f aca="false">$AF$7*$J$2*$J$5*$N254</f>
        <v>#N/A</v>
      </c>
      <c r="AG254" s="70" t="e">
        <f aca="false">$AF$7*$J$2*$J$5*$O254</f>
        <v>#N/A</v>
      </c>
      <c r="AH254" s="70" t="e">
        <f aca="false">$AH$7*$J$2*$J$5*$N254</f>
        <v>#N/A</v>
      </c>
      <c r="AI254" s="70" t="e">
        <f aca="false">$AH$7*$J$2*$J$5*$O254</f>
        <v>#N/A</v>
      </c>
      <c r="AJ254" s="70" t="e">
        <f aca="false">$AJ$7*$J$2*$J$5*$N254</f>
        <v>#N/A</v>
      </c>
      <c r="AK254" s="70" t="e">
        <f aca="false">$AJ$7*$J$2*$J$5*$O254</f>
        <v>#N/A</v>
      </c>
      <c r="AL254" s="70" t="e">
        <f aca="false">$AL$7*$J$2*$J$5*$N254</f>
        <v>#N/A</v>
      </c>
      <c r="AM254" s="70" t="e">
        <f aca="false">$AL$7*$J$3*$J$5*$O254</f>
        <v>#N/A</v>
      </c>
      <c r="AN254" s="70" t="e">
        <f aca="false">$AN$7*$J$2*$J$5*$N254</f>
        <v>#N/A</v>
      </c>
      <c r="AO254" s="70" t="e">
        <f aca="false">$AN$7*$J$3*$J$5*$O254</f>
        <v>#N/A</v>
      </c>
      <c r="AP254" s="70" t="e">
        <f aca="false">$AP$7*$J$2*$J$5*$N254</f>
        <v>#N/A</v>
      </c>
      <c r="AQ254" s="70" t="e">
        <f aca="false">$AN$7*$J$3*$J$5*$O254</f>
        <v>#N/A</v>
      </c>
      <c r="AR254" s="70" t="e">
        <f aca="false">$AR$7*$J$2*$J$5*$N254</f>
        <v>#N/A</v>
      </c>
      <c r="AS254" s="70" t="e">
        <f aca="false">$AR$7*$J$3*$J$5*$O254</f>
        <v>#N/A</v>
      </c>
      <c r="AT254" s="70" t="e">
        <f aca="false">$AT$7*$J$2*$J$5*$N254</f>
        <v>#N/A</v>
      </c>
      <c r="AU254" s="70" t="e">
        <f aca="false">$AT$7*$J$3*$J$5*$O254</f>
        <v>#N/A</v>
      </c>
      <c r="AV254" s="131" t="e">
        <f aca="false">SUM(AF254:AG254,AL254:AM254,AP254:AQ254)</f>
        <v>#N/A</v>
      </c>
      <c r="AW254" s="158" t="e">
        <f aca="false">SUM(AF254:AM254,AP254:AU254)</f>
        <v>#N/A</v>
      </c>
      <c r="AX254" s="131" t="e">
        <f aca="false">SUM(AF254:AU254)</f>
        <v>#N/A</v>
      </c>
      <c r="AY254" s="70" t="e">
        <f aca="false">$AY$7*$J$2*$J$5*$S254</f>
        <v>#N/A</v>
      </c>
      <c r="AZ254" s="70" t="e">
        <f aca="false">$AY$7*$J$3*$J$5*$T254</f>
        <v>#N/A</v>
      </c>
      <c r="BA254" s="70" t="e">
        <f aca="false">$BA$7*$J$2*$J$5*$S254</f>
        <v>#N/A</v>
      </c>
      <c r="BB254" s="70" t="e">
        <f aca="false">$BA$7*$J$3*$J$5*$T254</f>
        <v>#N/A</v>
      </c>
      <c r="BC254" s="70" t="e">
        <f aca="false">$BC$7*$J$2*$J$5*$S254</f>
        <v>#N/A</v>
      </c>
      <c r="BD254" s="70" t="e">
        <f aca="false">$BC$7*$J$3*$J$5*$T254</f>
        <v>#N/A</v>
      </c>
      <c r="BE254" s="70" t="e">
        <f aca="false">$BE$7*$J$2*$J$5*$S254</f>
        <v>#N/A</v>
      </c>
      <c r="BF254" s="70" t="e">
        <f aca="false">$BE$7*$J$3*$J$5*$T254</f>
        <v>#N/A</v>
      </c>
      <c r="BG254" s="70" t="e">
        <f aca="false">$BG$7*$J$2*$J$5*$S254</f>
        <v>#N/A</v>
      </c>
      <c r="BH254" s="70" t="e">
        <f aca="false">$BG$7*$J$3*$J$5*$T254</f>
        <v>#N/A</v>
      </c>
      <c r="BI254" s="70" t="e">
        <f aca="false">$BI$7*$J$2*$J$5*$S254</f>
        <v>#N/A</v>
      </c>
      <c r="BJ254" s="70" t="e">
        <f aca="false">$BI$7*$J$3*$J$5*$T254</f>
        <v>#N/A</v>
      </c>
      <c r="BK254" s="70" t="e">
        <f aca="false">$BK$7*$J$2*$J$5*$S254</f>
        <v>#N/A</v>
      </c>
      <c r="BL254" s="70" t="e">
        <f aca="false">$BK$7*$J$3*$J$5*$T254</f>
        <v>#N/A</v>
      </c>
      <c r="BM254" s="70" t="e">
        <f aca="false">$BM$7*$J$2*$J$5*$S254</f>
        <v>#N/A</v>
      </c>
      <c r="BN254" s="70" t="e">
        <f aca="false">$BM$7*$J$3*$J$5*$T254</f>
        <v>#N/A</v>
      </c>
      <c r="BO254" s="70" t="e">
        <f aca="false">$BO$7*$J$2*$J$5*$S254</f>
        <v>#N/A</v>
      </c>
      <c r="BP254" s="70" t="e">
        <f aca="false">$BO$7*$J$3*$J$5*$T254</f>
        <v>#N/A</v>
      </c>
      <c r="BQ254" s="70" t="e">
        <f aca="false">$BQ$7*$J$2*$J$5*$S254</f>
        <v>#N/A</v>
      </c>
      <c r="BR254" s="70" t="e">
        <f aca="false">$BQ$7*$J$3*$J$5*$T254</f>
        <v>#N/A</v>
      </c>
      <c r="BS254" s="70" t="e">
        <f aca="false">$BS$7*$J$2*$J$5*$S254</f>
        <v>#N/A</v>
      </c>
      <c r="BT254" s="70" t="e">
        <f aca="false">$BS$7*$J$3*$J$5*$T254</f>
        <v>#N/A</v>
      </c>
      <c r="BU254" s="70" t="e">
        <f aca="false">$BU$7*$J$2*$J$5*$S254</f>
        <v>#N/A</v>
      </c>
      <c r="BV254" s="70" t="e">
        <f aca="false">$BU$7*$J$3*$J$5*$T254</f>
        <v>#N/A</v>
      </c>
      <c r="BW254" s="382" t="e">
        <f aca="false">SUM(AY254:BF254,BI254:BL254)</f>
        <v>#N/A</v>
      </c>
      <c r="BX254" s="383" t="e">
        <f aca="false">SUM(AY254:BF254,BI254:BL254,BS254:BV254)</f>
        <v>#N/A</v>
      </c>
      <c r="BY254" s="25" t="e">
        <f aca="false">SUM(AY254:BV254)</f>
        <v>#N/A</v>
      </c>
      <c r="BZ254" s="70" t="e">
        <f aca="false">$BZ$7*$J$2*$J$5*$N254</f>
        <v>#N/A</v>
      </c>
      <c r="CA254" s="70" t="e">
        <f aca="false">$BZ$7*$J$3*$J$5*$O254</f>
        <v>#N/A</v>
      </c>
      <c r="CB254" s="70" t="e">
        <f aca="false">$CB$7*$J$2*$J$5*$N254</f>
        <v>#N/A</v>
      </c>
      <c r="CC254" s="70" t="e">
        <f aca="false">$CB$7*$J$3*$J$5*$O254</f>
        <v>#N/A</v>
      </c>
      <c r="CD254" s="70" t="e">
        <f aca="false">$CD$7*$J$2*$J$5*$N254</f>
        <v>#N/A</v>
      </c>
      <c r="CE254" s="70" t="e">
        <f aca="false">$CD$7*$J$3*$J$5*$O254</f>
        <v>#N/A</v>
      </c>
      <c r="CF254" s="131" t="e">
        <f aca="false">SUM(BZ254:CA254)</f>
        <v>#N/A</v>
      </c>
      <c r="CG254" s="383" t="e">
        <f aca="false">SUM(BZ254:CC254)</f>
        <v>#N/A</v>
      </c>
      <c r="CH254" s="131" t="e">
        <f aca="false">SUM(BZ254:CE254)</f>
        <v>#N/A</v>
      </c>
      <c r="CI254" s="70" t="e">
        <f aca="false">$CI$7*$J$2*$J$5*$AB254</f>
        <v>#N/A</v>
      </c>
      <c r="CJ254" s="70" t="e">
        <f aca="false">$CI$7*$J$3*$J$5*$AC254</f>
        <v>#N/A</v>
      </c>
      <c r="CK254" s="70" t="e">
        <f aca="false">$CK$7*$J$2*$J$5*$AB254</f>
        <v>#N/A</v>
      </c>
      <c r="CL254" s="70" t="e">
        <f aca="false">$CK$7*$J$3*$J$5*$AC254</f>
        <v>#N/A</v>
      </c>
      <c r="CM254" s="70" t="e">
        <f aca="false">$CM$7*$J$2*$J$5*$AB254</f>
        <v>#N/A</v>
      </c>
      <c r="CN254" s="70" t="e">
        <f aca="false">$CM$7*$J$3*$J$5*$AC254</f>
        <v>#N/A</v>
      </c>
      <c r="CO254" s="70" t="e">
        <f aca="false">$CO$7*$J$2*$J$5*$AB254</f>
        <v>#N/A</v>
      </c>
      <c r="CP254" s="70" t="e">
        <f aca="false">$CO$7*$J$3*$J$5*$AC254</f>
        <v>#N/A</v>
      </c>
      <c r="CQ254" s="70" t="e">
        <f aca="false">$CQ$7*$J$2*$J$5*$AB254</f>
        <v>#N/A</v>
      </c>
      <c r="CR254" s="70" t="e">
        <f aca="false">$CQ$7*$J$3*$J$5*$AC254</f>
        <v>#N/A</v>
      </c>
      <c r="CS254" s="70" t="e">
        <f aca="false">$CS$7*$J$2*$J$5*$AB254</f>
        <v>#N/A</v>
      </c>
      <c r="CT254" s="70" t="e">
        <f aca="false">$CS$7*$J$3*$J$5*$AC254</f>
        <v>#N/A</v>
      </c>
      <c r="CU254" s="70" t="e">
        <f aca="false">$CU$7*$J$2*$J$5*$AB254</f>
        <v>#N/A</v>
      </c>
      <c r="CV254" s="70" t="e">
        <f aca="false">$CU$7*$J$3*$J$5*$AC254</f>
        <v>#N/A</v>
      </c>
      <c r="CW254" s="70" t="e">
        <f aca="false">$CW$7*$J$2*$J$5*$AB254</f>
        <v>#N/A</v>
      </c>
      <c r="CX254" s="70" t="e">
        <f aca="false">$CW$7*$J$3*$J$5*$AC254</f>
        <v>#N/A</v>
      </c>
      <c r="CY254" s="70" t="e">
        <f aca="false">$CY$7*$J$2*$J$5*$AB254</f>
        <v>#N/A</v>
      </c>
      <c r="CZ254" s="70" t="e">
        <f aca="false">$CY$7*$J$3*$J$5*$AC254</f>
        <v>#N/A</v>
      </c>
      <c r="DA254" s="70" t="e">
        <f aca="false">$DA$7*$J$2*$J$5*$AB254</f>
        <v>#N/A</v>
      </c>
      <c r="DB254" s="70" t="e">
        <f aca="false">$DA$7*$J$3*$J$5*$AC254</f>
        <v>#N/A</v>
      </c>
      <c r="DC254" s="70"/>
      <c r="DD254" s="70"/>
      <c r="DE254" s="70" t="e">
        <f aca="false">$DF$7*$J$2*$J$5*$AB254</f>
        <v>#N/A</v>
      </c>
      <c r="DF254" s="70" t="e">
        <f aca="false">$DF$7*$J$3*$J$5*$AC254</f>
        <v>#N/A</v>
      </c>
      <c r="DG254" s="70" t="e">
        <f aca="false">$DG$7*$J$2*$J$5*$AB254</f>
        <v>#N/A</v>
      </c>
      <c r="DH254" s="70" t="e">
        <f aca="false">$DG$7*$J$3*$J$5*$AC254</f>
        <v>#N/A</v>
      </c>
      <c r="DI254" s="70" t="e">
        <f aca="false">$DI$7*$J$2*$J$5*$AB254</f>
        <v>#N/A</v>
      </c>
      <c r="DJ254" s="70" t="e">
        <f aca="false">$DI$7*$J$3*$J$5*$AC254</f>
        <v>#N/A</v>
      </c>
      <c r="DK254" s="70" t="e">
        <f aca="false">$DK$7*$J$2*$J$5*$AB254</f>
        <v>#N/A</v>
      </c>
      <c r="DL254" s="70" t="e">
        <f aca="false">$DK$7*$J$3*$J$5*$AC254</f>
        <v>#N/A</v>
      </c>
      <c r="DM254" s="70" t="e">
        <f aca="false">$DM$7*$J$2*$J$5*$AB254</f>
        <v>#N/A</v>
      </c>
      <c r="DN254" s="70" t="e">
        <f aca="false">$DM$7*$J$3*$J$5*$AC254</f>
        <v>#N/A</v>
      </c>
      <c r="DO254" s="70" t="e">
        <f aca="false">$DO$7*$J$2*$J$5*$AB254</f>
        <v>#N/A</v>
      </c>
      <c r="DP254" s="70" t="e">
        <f aca="false">$DO$7*$J$3*$J$5*$AC254</f>
        <v>#N/A</v>
      </c>
      <c r="DQ254" s="70" t="e">
        <f aca="false">$DQ$7*$J$2*$J$5*$AB254</f>
        <v>#N/A</v>
      </c>
      <c r="DR254" s="70" t="e">
        <f aca="false">$DQ$7*$J$3*$J$5*$AC254</f>
        <v>#N/A</v>
      </c>
      <c r="DS254" s="131" t="e">
        <f aca="false">SUM(CI254:CR254,CW254:CX254,DG254:DH254)</f>
        <v>#N/A</v>
      </c>
      <c r="DT254" s="25" t="e">
        <f aca="false">SUM(CI254:CZ254,DC254:DL254)</f>
        <v>#N/A</v>
      </c>
      <c r="DU254" s="131" t="e">
        <f aca="false">SUM(CI254:DR254)</f>
        <v>#N/A</v>
      </c>
      <c r="DZ254" s="70" t="e">
        <f aca="false">$DZ$7*$J$2*$J$5*$AB254</f>
        <v>#N/A</v>
      </c>
      <c r="EA254" s="70" t="e">
        <f aca="false">$DZ$7*$J$3*$J$5*$AC254</f>
        <v>#N/A</v>
      </c>
      <c r="EB254" s="70" t="e">
        <f aca="false">$EB$7*$J$2*$J$5*$AB254</f>
        <v>#N/A</v>
      </c>
      <c r="EC254" s="70" t="e">
        <f aca="false">$EB$7*$J$3*$J$5*$AC254</f>
        <v>#N/A</v>
      </c>
      <c r="ED254" s="70" t="e">
        <f aca="false">$ED$7*$J$2*$J$5*$AB254</f>
        <v>#N/A</v>
      </c>
      <c r="EE254" s="70" t="e">
        <f aca="false">$ED$7*$J$3*$J$5*$AC254</f>
        <v>#N/A</v>
      </c>
      <c r="EF254" s="70" t="e">
        <f aca="false">$EF$7*$J$2*$J$5*$AB254</f>
        <v>#N/A</v>
      </c>
      <c r="EG254" s="70" t="e">
        <f aca="false">$EF$7*$J$3*$J$5*$AC254</f>
        <v>#N/A</v>
      </c>
      <c r="EH254" s="70" t="e">
        <f aca="false">$EH$7*$J$2*$J$5*$AB254</f>
        <v>#N/A</v>
      </c>
      <c r="EI254" s="70" t="e">
        <f aca="false">$EH$7*$J$3*$J$5*$AC254</f>
        <v>#N/A</v>
      </c>
      <c r="EJ254" s="70" t="e">
        <f aca="false">$EJ$7*$J$2*$J$5*$AB254</f>
        <v>#N/A</v>
      </c>
      <c r="EK254" s="70" t="e">
        <f aca="false">$EJ$7*$J$3*$J$5*$AC254</f>
        <v>#N/A</v>
      </c>
      <c r="EL254" s="70" t="e">
        <f aca="false">$EL$7*$J$2*$J$5*$AB254</f>
        <v>#N/A</v>
      </c>
      <c r="EM254" s="70" t="e">
        <f aca="false">$EL$7*$J$3*$J$5*$AC254</f>
        <v>#N/A</v>
      </c>
      <c r="EN254" s="131" t="e">
        <f aca="false">SUM(EB254:EC254)</f>
        <v>#N/A</v>
      </c>
      <c r="EO254" s="25" t="e">
        <f aca="false">SUM(EB254:EE254,EJ254:EM254)</f>
        <v>#N/A</v>
      </c>
      <c r="EP254" s="25" t="e">
        <f aca="false">SUM(DZ254:EM254)</f>
        <v>#N/A</v>
      </c>
    </row>
    <row r="255" customFormat="false" ht="11.25" hidden="false" customHeight="false" outlineLevel="0" collapsed="false">
      <c r="A255" s="51" t="e">
        <f aca="false">VLOOKUP($D255,Curves!$A$2:$I$1700,9)</f>
        <v>#N/A</v>
      </c>
      <c r="B255" s="83" t="e">
        <f aca="false">(1+($A255/2))^(-2*($D255-$A$1)/365.25)</f>
        <v>#N/A</v>
      </c>
      <c r="C255" s="83" t="n">
        <f aca="false">D256-D255</f>
        <v>31</v>
      </c>
      <c r="D255" s="374" t="n">
        <v>44409</v>
      </c>
      <c r="E255" s="375" t="e">
        <f aca="false">VLOOKUP($D255,Curves!$A$2:$H$1700,2)*$B255</f>
        <v>#N/A</v>
      </c>
      <c r="F255" s="51" t="e">
        <f aca="false">VLOOKUP($D255,Curves!$A$2:$H$1700,3)*$B255</f>
        <v>#N/A</v>
      </c>
      <c r="G255" s="51" t="e">
        <f aca="false">VLOOKUP($D255,Curves!$A$2:$H$1700,7)*$B255</f>
        <v>#N/A</v>
      </c>
      <c r="H255" s="51" t="e">
        <f aca="false">VLOOKUP($D255,Curves!$A$2:$H$1700,5)*$B255</f>
        <v>#N/A</v>
      </c>
      <c r="I255" s="51" t="e">
        <f aca="false">VLOOKUP($D255,Curves!$A$2:$H$1700,4)*$B255</f>
        <v>#N/A</v>
      </c>
      <c r="J255" s="376" t="e">
        <f aca="false">VLOOKUP($D255,Curves!$A$2:$H$1700,8)*$B255</f>
        <v>#N/A</v>
      </c>
      <c r="K255" s="51" t="e">
        <f aca="false">($E255+$I255)*$J$5+$J$4</f>
        <v>#N/A</v>
      </c>
      <c r="L255" s="377" t="e">
        <f aca="false">VLOOKUP($D255,Curves!$N$2:$T$2600,2)*$B255</f>
        <v>#N/A</v>
      </c>
      <c r="M255" s="241" t="e">
        <f aca="false">VLOOKUP($D255,Curves!$N$2:$T$2600,3)*$B255</f>
        <v>#N/A</v>
      </c>
      <c r="N255" s="378" t="e">
        <f aca="false">IF($K255&lt;$L255,1,0)</f>
        <v>#N/A</v>
      </c>
      <c r="O255" s="379" t="e">
        <f aca="false">IF($K255&lt;$M255,1,0)</f>
        <v>#N/A</v>
      </c>
      <c r="P255" s="375" t="e">
        <f aca="false">($E255+J255)*$J$5+$J$4</f>
        <v>#N/A</v>
      </c>
      <c r="Q255" s="377" t="e">
        <f aca="false">VLOOKUP($D255,Curves!$N$2:$T$2600,4)*$B255</f>
        <v>#N/A</v>
      </c>
      <c r="R255" s="241" t="e">
        <f aca="false">VLOOKUP($D255,Curves!$N$2:$T$2600,5)*$B255</f>
        <v>#N/A</v>
      </c>
      <c r="S255" s="378" t="e">
        <f aca="false">IF($P255&lt;$Q255,1,0)</f>
        <v>#N/A</v>
      </c>
      <c r="T255" s="379" t="e">
        <f aca="false">IF($P255&lt;$R255,1,0)</f>
        <v>#N/A</v>
      </c>
      <c r="U255" s="380" t="e">
        <f aca="false">($E255+G255)*$J$5+$J$4</f>
        <v>#N/A</v>
      </c>
      <c r="V255" s="380" t="e">
        <f aca="false">($E255+H255)*$J$5+$J$4</f>
        <v>#N/A</v>
      </c>
      <c r="W255" s="380" t="e">
        <f aca="false">($E255+I255)*$J$5+$J$4</f>
        <v>#N/A</v>
      </c>
      <c r="X255" s="269" t="e">
        <f aca="false">VLOOKUP($D255,[5]CurveFetch!$D$8:$S$13000,16,0)*$B255</f>
        <v>#N/A</v>
      </c>
      <c r="Y255" s="241" t="e">
        <f aca="false">VLOOKUP($D255,Curves!$N$2:$T$2600,7)*$B255</f>
        <v>#N/A</v>
      </c>
      <c r="Z255" s="381" t="e">
        <f aca="false">IF($U255&lt;$X255,1,0)</f>
        <v>#N/A</v>
      </c>
      <c r="AA255" s="378" t="e">
        <f aca="false">IF($U255&lt;$Y255,1,0)</f>
        <v>#N/A</v>
      </c>
      <c r="AB255" s="378" t="e">
        <f aca="false">IF($V255&lt;$X255,1,0)</f>
        <v>#N/A</v>
      </c>
      <c r="AC255" s="378" t="e">
        <f aca="false">IF($V255&lt;$X255,1,0)</f>
        <v>#N/A</v>
      </c>
      <c r="AD255" s="378" t="e">
        <f aca="false">IF($W255&lt;$X255,1,0)</f>
        <v>#N/A</v>
      </c>
      <c r="AE255" s="379" t="e">
        <f aca="false">IF($W255&lt;$Y255,1,0)</f>
        <v>#N/A</v>
      </c>
      <c r="AF255" s="70" t="e">
        <f aca="false">$AF$7*$J$2*$J$5*$N255</f>
        <v>#N/A</v>
      </c>
      <c r="AG255" s="70" t="e">
        <f aca="false">$AF$7*$J$2*$J$5*$O255</f>
        <v>#N/A</v>
      </c>
      <c r="AH255" s="70" t="e">
        <f aca="false">$AH$7*$J$2*$J$5*$N255</f>
        <v>#N/A</v>
      </c>
      <c r="AI255" s="70" t="e">
        <f aca="false">$AH$7*$J$2*$J$5*$O255</f>
        <v>#N/A</v>
      </c>
      <c r="AJ255" s="70" t="e">
        <f aca="false">$AJ$7*$J$2*$J$5*$N255</f>
        <v>#N/A</v>
      </c>
      <c r="AK255" s="70" t="e">
        <f aca="false">$AJ$7*$J$2*$J$5*$O255</f>
        <v>#N/A</v>
      </c>
      <c r="AL255" s="70" t="e">
        <f aca="false">$AL$7*$J$2*$J$5*$N255</f>
        <v>#N/A</v>
      </c>
      <c r="AM255" s="70" t="e">
        <f aca="false">$AL$7*$J$3*$J$5*$O255</f>
        <v>#N/A</v>
      </c>
      <c r="AN255" s="70" t="e">
        <f aca="false">$AN$7*$J$2*$J$5*$N255</f>
        <v>#N/A</v>
      </c>
      <c r="AO255" s="70" t="e">
        <f aca="false">$AN$7*$J$3*$J$5*$O255</f>
        <v>#N/A</v>
      </c>
      <c r="AP255" s="70" t="e">
        <f aca="false">$AP$7*$J$2*$J$5*$N255</f>
        <v>#N/A</v>
      </c>
      <c r="AQ255" s="70" t="e">
        <f aca="false">$AN$7*$J$3*$J$5*$O255</f>
        <v>#N/A</v>
      </c>
      <c r="AR255" s="70" t="e">
        <f aca="false">$AR$7*$J$2*$J$5*$N255</f>
        <v>#N/A</v>
      </c>
      <c r="AS255" s="70" t="e">
        <f aca="false">$AR$7*$J$3*$J$5*$O255</f>
        <v>#N/A</v>
      </c>
      <c r="AT255" s="70" t="e">
        <f aca="false">$AT$7*$J$2*$J$5*$N255</f>
        <v>#N/A</v>
      </c>
      <c r="AU255" s="70" t="e">
        <f aca="false">$AT$7*$J$3*$J$5*$O255</f>
        <v>#N/A</v>
      </c>
      <c r="AV255" s="131" t="e">
        <f aca="false">SUM(AF255:AG255,AL255:AM255,AP255:AQ255)</f>
        <v>#N/A</v>
      </c>
      <c r="AW255" s="158" t="e">
        <f aca="false">SUM(AF255:AM255,AP255:AU255)</f>
        <v>#N/A</v>
      </c>
      <c r="AX255" s="131" t="e">
        <f aca="false">SUM(AF255:AU255)</f>
        <v>#N/A</v>
      </c>
      <c r="AY255" s="70" t="e">
        <f aca="false">$AY$7*$J$2*$J$5*$S255</f>
        <v>#N/A</v>
      </c>
      <c r="AZ255" s="70" t="e">
        <f aca="false">$AY$7*$J$3*$J$5*$T255</f>
        <v>#N/A</v>
      </c>
      <c r="BA255" s="70" t="e">
        <f aca="false">$BA$7*$J$2*$J$5*$S255</f>
        <v>#N/A</v>
      </c>
      <c r="BB255" s="70" t="e">
        <f aca="false">$BA$7*$J$3*$J$5*$T255</f>
        <v>#N/A</v>
      </c>
      <c r="BC255" s="70" t="e">
        <f aca="false">$BC$7*$J$2*$J$5*$S255</f>
        <v>#N/A</v>
      </c>
      <c r="BD255" s="70" t="e">
        <f aca="false">$BC$7*$J$3*$J$5*$T255</f>
        <v>#N/A</v>
      </c>
      <c r="BE255" s="70" t="e">
        <f aca="false">$BE$7*$J$2*$J$5*$S255</f>
        <v>#N/A</v>
      </c>
      <c r="BF255" s="70" t="e">
        <f aca="false">$BE$7*$J$3*$J$5*$T255</f>
        <v>#N/A</v>
      </c>
      <c r="BG255" s="70" t="e">
        <f aca="false">$BG$7*$J$2*$J$5*$S255</f>
        <v>#N/A</v>
      </c>
      <c r="BH255" s="70" t="e">
        <f aca="false">$BG$7*$J$3*$J$5*$T255</f>
        <v>#N/A</v>
      </c>
      <c r="BI255" s="70" t="e">
        <f aca="false">$BI$7*$J$2*$J$5*$S255</f>
        <v>#N/A</v>
      </c>
      <c r="BJ255" s="70" t="e">
        <f aca="false">$BI$7*$J$3*$J$5*$T255</f>
        <v>#N/A</v>
      </c>
      <c r="BK255" s="70" t="e">
        <f aca="false">$BK$7*$J$2*$J$5*$S255</f>
        <v>#N/A</v>
      </c>
      <c r="BL255" s="70" t="e">
        <f aca="false">$BK$7*$J$3*$J$5*$T255</f>
        <v>#N/A</v>
      </c>
      <c r="BM255" s="70" t="e">
        <f aca="false">$BM$7*$J$2*$J$5*$S255</f>
        <v>#N/A</v>
      </c>
      <c r="BN255" s="70" t="e">
        <f aca="false">$BM$7*$J$3*$J$5*$T255</f>
        <v>#N/A</v>
      </c>
      <c r="BO255" s="70" t="e">
        <f aca="false">$BO$7*$J$2*$J$5*$S255</f>
        <v>#N/A</v>
      </c>
      <c r="BP255" s="70" t="e">
        <f aca="false">$BO$7*$J$3*$J$5*$T255</f>
        <v>#N/A</v>
      </c>
      <c r="BQ255" s="70" t="e">
        <f aca="false">$BQ$7*$J$2*$J$5*$S255</f>
        <v>#N/A</v>
      </c>
      <c r="BR255" s="70" t="e">
        <f aca="false">$BQ$7*$J$3*$J$5*$T255</f>
        <v>#N/A</v>
      </c>
      <c r="BS255" s="70" t="e">
        <f aca="false">$BS$7*$J$2*$J$5*$S255</f>
        <v>#N/A</v>
      </c>
      <c r="BT255" s="70" t="e">
        <f aca="false">$BS$7*$J$3*$J$5*$T255</f>
        <v>#N/A</v>
      </c>
      <c r="BU255" s="70" t="e">
        <f aca="false">$BU$7*$J$2*$J$5*$S255</f>
        <v>#N/A</v>
      </c>
      <c r="BV255" s="70" t="e">
        <f aca="false">$BU$7*$J$3*$J$5*$T255</f>
        <v>#N/A</v>
      </c>
      <c r="BW255" s="382" t="e">
        <f aca="false">SUM(AY255:BF255,BI255:BL255)</f>
        <v>#N/A</v>
      </c>
      <c r="BX255" s="383" t="e">
        <f aca="false">SUM(AY255:BF255,BI255:BL255,BS255:BV255)</f>
        <v>#N/A</v>
      </c>
      <c r="BY255" s="25" t="e">
        <f aca="false">SUM(AY255:BV255)</f>
        <v>#N/A</v>
      </c>
      <c r="BZ255" s="70" t="e">
        <f aca="false">$BZ$7*$J$2*$J$5*$N255</f>
        <v>#N/A</v>
      </c>
      <c r="CA255" s="70" t="e">
        <f aca="false">$BZ$7*$J$3*$J$5*$O255</f>
        <v>#N/A</v>
      </c>
      <c r="CB255" s="70" t="e">
        <f aca="false">$CB$7*$J$2*$J$5*$N255</f>
        <v>#N/A</v>
      </c>
      <c r="CC255" s="70" t="e">
        <f aca="false">$CB$7*$J$3*$J$5*$O255</f>
        <v>#N/A</v>
      </c>
      <c r="CD255" s="70" t="e">
        <f aca="false">$CD$7*$J$2*$J$5*$N255</f>
        <v>#N/A</v>
      </c>
      <c r="CE255" s="70" t="e">
        <f aca="false">$CD$7*$J$3*$J$5*$O255</f>
        <v>#N/A</v>
      </c>
      <c r="CF255" s="131" t="e">
        <f aca="false">SUM(BZ255:CA255)</f>
        <v>#N/A</v>
      </c>
      <c r="CG255" s="383" t="e">
        <f aca="false">SUM(BZ255:CC255)</f>
        <v>#N/A</v>
      </c>
      <c r="CH255" s="131" t="e">
        <f aca="false">SUM(BZ255:CE255)</f>
        <v>#N/A</v>
      </c>
      <c r="CI255" s="70" t="e">
        <f aca="false">$CI$7*$J$2*$J$5*$AB255</f>
        <v>#N/A</v>
      </c>
      <c r="CJ255" s="70" t="e">
        <f aca="false">$CI$7*$J$3*$J$5*$AC255</f>
        <v>#N/A</v>
      </c>
      <c r="CK255" s="70" t="e">
        <f aca="false">$CK$7*$J$2*$J$5*$AB255</f>
        <v>#N/A</v>
      </c>
      <c r="CL255" s="70" t="e">
        <f aca="false">$CK$7*$J$3*$J$5*$AC255</f>
        <v>#N/A</v>
      </c>
      <c r="CM255" s="70" t="e">
        <f aca="false">$CM$7*$J$2*$J$5*$AB255</f>
        <v>#N/A</v>
      </c>
      <c r="CN255" s="70" t="e">
        <f aca="false">$CM$7*$J$3*$J$5*$AC255</f>
        <v>#N/A</v>
      </c>
      <c r="CO255" s="70" t="e">
        <f aca="false">$CO$7*$J$2*$J$5*$AB255</f>
        <v>#N/A</v>
      </c>
      <c r="CP255" s="70" t="e">
        <f aca="false">$CO$7*$J$3*$J$5*$AC255</f>
        <v>#N/A</v>
      </c>
      <c r="CQ255" s="70" t="e">
        <f aca="false">$CQ$7*$J$2*$J$5*$AB255</f>
        <v>#N/A</v>
      </c>
      <c r="CR255" s="70" t="e">
        <f aca="false">$CQ$7*$J$3*$J$5*$AC255</f>
        <v>#N/A</v>
      </c>
      <c r="CS255" s="70" t="e">
        <f aca="false">$CS$7*$J$2*$J$5*$AB255</f>
        <v>#N/A</v>
      </c>
      <c r="CT255" s="70" t="e">
        <f aca="false">$CS$7*$J$3*$J$5*$AC255</f>
        <v>#N/A</v>
      </c>
      <c r="CU255" s="70" t="e">
        <f aca="false">$CU$7*$J$2*$J$5*$AB255</f>
        <v>#N/A</v>
      </c>
      <c r="CV255" s="70" t="e">
        <f aca="false">$CU$7*$J$3*$J$5*$AC255</f>
        <v>#N/A</v>
      </c>
      <c r="CW255" s="70" t="e">
        <f aca="false">$CW$7*$J$2*$J$5*$AB255</f>
        <v>#N/A</v>
      </c>
      <c r="CX255" s="70" t="e">
        <f aca="false">$CW$7*$J$3*$J$5*$AC255</f>
        <v>#N/A</v>
      </c>
      <c r="CY255" s="70" t="e">
        <f aca="false">$CY$7*$J$2*$J$5*$AB255</f>
        <v>#N/A</v>
      </c>
      <c r="CZ255" s="70" t="e">
        <f aca="false">$CY$7*$J$3*$J$5*$AC255</f>
        <v>#N/A</v>
      </c>
      <c r="DA255" s="70" t="e">
        <f aca="false">$DA$7*$J$2*$J$5*$AB255</f>
        <v>#N/A</v>
      </c>
      <c r="DB255" s="70" t="e">
        <f aca="false">$DA$7*$J$3*$J$5*$AC255</f>
        <v>#N/A</v>
      </c>
      <c r="DC255" s="70"/>
      <c r="DD255" s="70"/>
      <c r="DE255" s="70" t="e">
        <f aca="false">$DF$7*$J$2*$J$5*$AB255</f>
        <v>#N/A</v>
      </c>
      <c r="DF255" s="70" t="e">
        <f aca="false">$DF$7*$J$3*$J$5*$AC255</f>
        <v>#N/A</v>
      </c>
      <c r="DG255" s="70" t="e">
        <f aca="false">$DG$7*$J$2*$J$5*$AB255</f>
        <v>#N/A</v>
      </c>
      <c r="DH255" s="70" t="e">
        <f aca="false">$DG$7*$J$3*$J$5*$AC255</f>
        <v>#N/A</v>
      </c>
      <c r="DI255" s="70" t="e">
        <f aca="false">$DI$7*$J$2*$J$5*$AB255</f>
        <v>#N/A</v>
      </c>
      <c r="DJ255" s="70" t="e">
        <f aca="false">$DI$7*$J$3*$J$5*$AC255</f>
        <v>#N/A</v>
      </c>
      <c r="DK255" s="70" t="e">
        <f aca="false">$DK$7*$J$2*$J$5*$AB255</f>
        <v>#N/A</v>
      </c>
      <c r="DL255" s="70" t="e">
        <f aca="false">$DK$7*$J$3*$J$5*$AC255</f>
        <v>#N/A</v>
      </c>
      <c r="DM255" s="70" t="e">
        <f aca="false">$DM$7*$J$2*$J$5*$AB255</f>
        <v>#N/A</v>
      </c>
      <c r="DN255" s="70" t="e">
        <f aca="false">$DM$7*$J$3*$J$5*$AC255</f>
        <v>#N/A</v>
      </c>
      <c r="DO255" s="70" t="e">
        <f aca="false">$DO$7*$J$2*$J$5*$AB255</f>
        <v>#N/A</v>
      </c>
      <c r="DP255" s="70" t="e">
        <f aca="false">$DO$7*$J$3*$J$5*$AC255</f>
        <v>#N/A</v>
      </c>
      <c r="DQ255" s="70" t="e">
        <f aca="false">$DQ$7*$J$2*$J$5*$AB255</f>
        <v>#N/A</v>
      </c>
      <c r="DR255" s="70" t="e">
        <f aca="false">$DQ$7*$J$3*$J$5*$AC255</f>
        <v>#N/A</v>
      </c>
      <c r="DS255" s="131" t="e">
        <f aca="false">SUM(CI255:CR255,CW255:CX255,DG255:DH255)</f>
        <v>#N/A</v>
      </c>
      <c r="DT255" s="25" t="e">
        <f aca="false">SUM(CI255:CZ255,DC255:DL255)</f>
        <v>#N/A</v>
      </c>
      <c r="DU255" s="131" t="e">
        <f aca="false">SUM(CI255:DR255)</f>
        <v>#N/A</v>
      </c>
      <c r="DZ255" s="70" t="e">
        <f aca="false">$DZ$7*$J$2*$J$5*$AB255</f>
        <v>#N/A</v>
      </c>
      <c r="EA255" s="70" t="e">
        <f aca="false">$DZ$7*$J$3*$J$5*$AC255</f>
        <v>#N/A</v>
      </c>
      <c r="EB255" s="70" t="e">
        <f aca="false">$EB$7*$J$2*$J$5*$AB255</f>
        <v>#N/A</v>
      </c>
      <c r="EC255" s="70" t="e">
        <f aca="false">$EB$7*$J$3*$J$5*$AC255</f>
        <v>#N/A</v>
      </c>
      <c r="ED255" s="70" t="e">
        <f aca="false">$ED$7*$J$2*$J$5*$AB255</f>
        <v>#N/A</v>
      </c>
      <c r="EE255" s="70" t="e">
        <f aca="false">$ED$7*$J$3*$J$5*$AC255</f>
        <v>#N/A</v>
      </c>
      <c r="EF255" s="70" t="e">
        <f aca="false">$EF$7*$J$2*$J$5*$AB255</f>
        <v>#N/A</v>
      </c>
      <c r="EG255" s="70" t="e">
        <f aca="false">$EF$7*$J$3*$J$5*$AC255</f>
        <v>#N/A</v>
      </c>
      <c r="EH255" s="70" t="e">
        <f aca="false">$EH$7*$J$2*$J$5*$AB255</f>
        <v>#N/A</v>
      </c>
      <c r="EI255" s="70" t="e">
        <f aca="false">$EH$7*$J$3*$J$5*$AC255</f>
        <v>#N/A</v>
      </c>
      <c r="EJ255" s="70" t="e">
        <f aca="false">$EJ$7*$J$2*$J$5*$AB255</f>
        <v>#N/A</v>
      </c>
      <c r="EK255" s="70" t="e">
        <f aca="false">$EJ$7*$J$3*$J$5*$AC255</f>
        <v>#N/A</v>
      </c>
      <c r="EL255" s="70" t="e">
        <f aca="false">$EL$7*$J$2*$J$5*$AB255</f>
        <v>#N/A</v>
      </c>
      <c r="EM255" s="70" t="e">
        <f aca="false">$EL$7*$J$3*$J$5*$AC255</f>
        <v>#N/A</v>
      </c>
      <c r="EN255" s="131" t="e">
        <f aca="false">SUM(EB255:EC255)</f>
        <v>#N/A</v>
      </c>
      <c r="EO255" s="25" t="e">
        <f aca="false">SUM(EB255:EE255,EJ255:EM255)</f>
        <v>#N/A</v>
      </c>
      <c r="EP255" s="25" t="e">
        <f aca="false">SUM(DZ255:EM255)</f>
        <v>#N/A</v>
      </c>
    </row>
    <row r="256" customFormat="false" ht="11.25" hidden="false" customHeight="false" outlineLevel="0" collapsed="false">
      <c r="A256" s="51" t="e">
        <f aca="false">VLOOKUP($D256,Curves!$A$2:$I$1700,9)</f>
        <v>#N/A</v>
      </c>
      <c r="B256" s="83" t="e">
        <f aca="false">(1+($A256/2))^(-2*($D256-$A$1)/365.25)</f>
        <v>#N/A</v>
      </c>
      <c r="C256" s="83" t="n">
        <f aca="false">D257-D256</f>
        <v>30</v>
      </c>
      <c r="D256" s="374" t="n">
        <v>44440</v>
      </c>
      <c r="E256" s="375" t="e">
        <f aca="false">VLOOKUP($D256,Curves!$A$2:$H$1700,2)*$B256</f>
        <v>#N/A</v>
      </c>
      <c r="F256" s="51" t="e">
        <f aca="false">VLOOKUP($D256,Curves!$A$2:$H$1700,3)*$B256</f>
        <v>#N/A</v>
      </c>
      <c r="G256" s="51" t="e">
        <f aca="false">VLOOKUP($D256,Curves!$A$2:$H$1700,7)*$B256</f>
        <v>#N/A</v>
      </c>
      <c r="H256" s="51" t="e">
        <f aca="false">VLOOKUP($D256,Curves!$A$2:$H$1700,5)*$B256</f>
        <v>#N/A</v>
      </c>
      <c r="I256" s="51" t="e">
        <f aca="false">VLOOKUP($D256,Curves!$A$2:$H$1700,4)*$B256</f>
        <v>#N/A</v>
      </c>
      <c r="J256" s="376" t="e">
        <f aca="false">VLOOKUP($D256,Curves!$A$2:$H$1700,8)*$B256</f>
        <v>#N/A</v>
      </c>
      <c r="K256" s="51" t="e">
        <f aca="false">($E256+$I256)*$J$5+$J$4</f>
        <v>#N/A</v>
      </c>
      <c r="L256" s="377" t="e">
        <f aca="false">VLOOKUP($D256,Curves!$N$2:$T$2600,2)*$B256</f>
        <v>#N/A</v>
      </c>
      <c r="M256" s="241" t="e">
        <f aca="false">VLOOKUP($D256,Curves!$N$2:$T$2600,3)*$B256</f>
        <v>#N/A</v>
      </c>
      <c r="N256" s="378" t="e">
        <f aca="false">IF($K256&lt;$L256,1,0)</f>
        <v>#N/A</v>
      </c>
      <c r="O256" s="379" t="e">
        <f aca="false">IF($K256&lt;$M256,1,0)</f>
        <v>#N/A</v>
      </c>
      <c r="P256" s="375" t="e">
        <f aca="false">($E256+J256)*$J$5+$J$4</f>
        <v>#N/A</v>
      </c>
      <c r="Q256" s="377" t="e">
        <f aca="false">VLOOKUP($D256,Curves!$N$2:$T$2600,4)*$B256</f>
        <v>#N/A</v>
      </c>
      <c r="R256" s="241" t="e">
        <f aca="false">VLOOKUP($D256,Curves!$N$2:$T$2600,5)*$B256</f>
        <v>#N/A</v>
      </c>
      <c r="S256" s="378" t="e">
        <f aca="false">IF($P256&lt;$Q256,1,0)</f>
        <v>#N/A</v>
      </c>
      <c r="T256" s="379" t="e">
        <f aca="false">IF($P256&lt;$R256,1,0)</f>
        <v>#N/A</v>
      </c>
      <c r="U256" s="380" t="e">
        <f aca="false">($E256+G256)*$J$5+$J$4</f>
        <v>#N/A</v>
      </c>
      <c r="V256" s="380" t="e">
        <f aca="false">($E256+H256)*$J$5+$J$4</f>
        <v>#N/A</v>
      </c>
      <c r="W256" s="380" t="e">
        <f aca="false">($E256+I256)*$J$5+$J$4</f>
        <v>#N/A</v>
      </c>
      <c r="X256" s="269" t="e">
        <f aca="false">VLOOKUP($D256,[5]CurveFetch!$D$8:$S$13000,16,0)*$B256</f>
        <v>#N/A</v>
      </c>
      <c r="Y256" s="241" t="e">
        <f aca="false">VLOOKUP($D256,Curves!$N$2:$T$2600,7)*$B256</f>
        <v>#N/A</v>
      </c>
      <c r="Z256" s="381" t="e">
        <f aca="false">IF($U256&lt;$X256,1,0)</f>
        <v>#N/A</v>
      </c>
      <c r="AA256" s="378" t="e">
        <f aca="false">IF($U256&lt;$Y256,1,0)</f>
        <v>#N/A</v>
      </c>
      <c r="AB256" s="378" t="e">
        <f aca="false">IF($V256&lt;$X256,1,0)</f>
        <v>#N/A</v>
      </c>
      <c r="AC256" s="378" t="e">
        <f aca="false">IF($V256&lt;$X256,1,0)</f>
        <v>#N/A</v>
      </c>
      <c r="AD256" s="378" t="e">
        <f aca="false">IF($W256&lt;$X256,1,0)</f>
        <v>#N/A</v>
      </c>
      <c r="AE256" s="379" t="e">
        <f aca="false">IF($W256&lt;$Y256,1,0)</f>
        <v>#N/A</v>
      </c>
      <c r="AF256" s="70" t="e">
        <f aca="false">$AF$7*$J$2*$J$5*$N256</f>
        <v>#N/A</v>
      </c>
      <c r="AG256" s="70" t="e">
        <f aca="false">$AF$7*$J$2*$J$5*$O256</f>
        <v>#N/A</v>
      </c>
      <c r="AH256" s="70" t="e">
        <f aca="false">$AH$7*$J$2*$J$5*$N256</f>
        <v>#N/A</v>
      </c>
      <c r="AI256" s="70" t="e">
        <f aca="false">$AH$7*$J$2*$J$5*$O256</f>
        <v>#N/A</v>
      </c>
      <c r="AJ256" s="70" t="e">
        <f aca="false">$AJ$7*$J$2*$J$5*$N256</f>
        <v>#N/A</v>
      </c>
      <c r="AK256" s="70" t="e">
        <f aca="false">$AJ$7*$J$2*$J$5*$O256</f>
        <v>#N/A</v>
      </c>
      <c r="AL256" s="70" t="e">
        <f aca="false">$AL$7*$J$2*$J$5*$N256</f>
        <v>#N/A</v>
      </c>
      <c r="AM256" s="70" t="e">
        <f aca="false">$AL$7*$J$3*$J$5*$O256</f>
        <v>#N/A</v>
      </c>
      <c r="AN256" s="70" t="e">
        <f aca="false">$AN$7*$J$2*$J$5*$N256</f>
        <v>#N/A</v>
      </c>
      <c r="AO256" s="70" t="e">
        <f aca="false">$AN$7*$J$3*$J$5*$O256</f>
        <v>#N/A</v>
      </c>
      <c r="AP256" s="70" t="e">
        <f aca="false">$AP$7*$J$2*$J$5*$N256</f>
        <v>#N/A</v>
      </c>
      <c r="AQ256" s="70" t="e">
        <f aca="false">$AN$7*$J$3*$J$5*$O256</f>
        <v>#N/A</v>
      </c>
      <c r="AR256" s="70" t="e">
        <f aca="false">$AR$7*$J$2*$J$5*$N256</f>
        <v>#N/A</v>
      </c>
      <c r="AS256" s="70" t="e">
        <f aca="false">$AR$7*$J$3*$J$5*$O256</f>
        <v>#N/A</v>
      </c>
      <c r="AT256" s="70" t="e">
        <f aca="false">$AT$7*$J$2*$J$5*$N256</f>
        <v>#N/A</v>
      </c>
      <c r="AU256" s="70" t="e">
        <f aca="false">$AT$7*$J$3*$J$5*$O256</f>
        <v>#N/A</v>
      </c>
      <c r="AV256" s="131" t="e">
        <f aca="false">SUM(AF256:AG256,AL256:AM256,AP256:AQ256)</f>
        <v>#N/A</v>
      </c>
      <c r="AW256" s="158" t="e">
        <f aca="false">SUM(AF256:AM256,AP256:AU256)</f>
        <v>#N/A</v>
      </c>
      <c r="AX256" s="131" t="e">
        <f aca="false">SUM(AF256:AU256)</f>
        <v>#N/A</v>
      </c>
      <c r="AY256" s="70" t="e">
        <f aca="false">$AY$7*$J$2*$J$5*$S256</f>
        <v>#N/A</v>
      </c>
      <c r="AZ256" s="70" t="e">
        <f aca="false">$AY$7*$J$3*$J$5*$T256</f>
        <v>#N/A</v>
      </c>
      <c r="BA256" s="70" t="e">
        <f aca="false">$BA$7*$J$2*$J$5*$S256</f>
        <v>#N/A</v>
      </c>
      <c r="BB256" s="70" t="e">
        <f aca="false">$BA$7*$J$3*$J$5*$T256</f>
        <v>#N/A</v>
      </c>
      <c r="BC256" s="70" t="e">
        <f aca="false">$BC$7*$J$2*$J$5*$S256</f>
        <v>#N/A</v>
      </c>
      <c r="BD256" s="70" t="e">
        <f aca="false">$BC$7*$J$3*$J$5*$T256</f>
        <v>#N/A</v>
      </c>
      <c r="BE256" s="70" t="e">
        <f aca="false">$BE$7*$J$2*$J$5*$S256</f>
        <v>#N/A</v>
      </c>
      <c r="BF256" s="70" t="e">
        <f aca="false">$BE$7*$J$3*$J$5*$T256</f>
        <v>#N/A</v>
      </c>
      <c r="BG256" s="70" t="e">
        <f aca="false">$BG$7*$J$2*$J$5*$S256</f>
        <v>#N/A</v>
      </c>
      <c r="BH256" s="70" t="e">
        <f aca="false">$BG$7*$J$3*$J$5*$T256</f>
        <v>#N/A</v>
      </c>
      <c r="BI256" s="70" t="e">
        <f aca="false">$BI$7*$J$2*$J$5*$S256</f>
        <v>#N/A</v>
      </c>
      <c r="BJ256" s="70" t="e">
        <f aca="false">$BI$7*$J$3*$J$5*$T256</f>
        <v>#N/A</v>
      </c>
      <c r="BK256" s="70" t="e">
        <f aca="false">$BK$7*$J$2*$J$5*$S256</f>
        <v>#N/A</v>
      </c>
      <c r="BL256" s="70" t="e">
        <f aca="false">$BK$7*$J$3*$J$5*$T256</f>
        <v>#N/A</v>
      </c>
      <c r="BM256" s="70" t="e">
        <f aca="false">$BM$7*$J$2*$J$5*$S256</f>
        <v>#N/A</v>
      </c>
      <c r="BN256" s="70" t="e">
        <f aca="false">$BM$7*$J$3*$J$5*$T256</f>
        <v>#N/A</v>
      </c>
      <c r="BO256" s="70" t="e">
        <f aca="false">$BO$7*$J$2*$J$5*$S256</f>
        <v>#N/A</v>
      </c>
      <c r="BP256" s="70" t="e">
        <f aca="false">$BO$7*$J$3*$J$5*$T256</f>
        <v>#N/A</v>
      </c>
      <c r="BQ256" s="70" t="e">
        <f aca="false">$BQ$7*$J$2*$J$5*$S256</f>
        <v>#N/A</v>
      </c>
      <c r="BR256" s="70" t="e">
        <f aca="false">$BQ$7*$J$3*$J$5*$T256</f>
        <v>#N/A</v>
      </c>
      <c r="BS256" s="70" t="e">
        <f aca="false">$BS$7*$J$2*$J$5*$S256</f>
        <v>#N/A</v>
      </c>
      <c r="BT256" s="70" t="e">
        <f aca="false">$BS$7*$J$3*$J$5*$T256</f>
        <v>#N/A</v>
      </c>
      <c r="BU256" s="70" t="e">
        <f aca="false">$BU$7*$J$2*$J$5*$S256</f>
        <v>#N/A</v>
      </c>
      <c r="BV256" s="70" t="e">
        <f aca="false">$BU$7*$J$3*$J$5*$T256</f>
        <v>#N/A</v>
      </c>
      <c r="BW256" s="382" t="e">
        <f aca="false">SUM(AY256:BF256,BI256:BL256)</f>
        <v>#N/A</v>
      </c>
      <c r="BX256" s="383" t="e">
        <f aca="false">SUM(AY256:BF256,BI256:BL256,BS256:BV256)</f>
        <v>#N/A</v>
      </c>
      <c r="BY256" s="25" t="e">
        <f aca="false">SUM(AY256:BV256)</f>
        <v>#N/A</v>
      </c>
      <c r="BZ256" s="70" t="e">
        <f aca="false">$BZ$7*$J$2*$J$5*$N256</f>
        <v>#N/A</v>
      </c>
      <c r="CA256" s="70" t="e">
        <f aca="false">$BZ$7*$J$3*$J$5*$O256</f>
        <v>#N/A</v>
      </c>
      <c r="CB256" s="70" t="e">
        <f aca="false">$CB$7*$J$2*$J$5*$N256</f>
        <v>#N/A</v>
      </c>
      <c r="CC256" s="70" t="e">
        <f aca="false">$CB$7*$J$3*$J$5*$O256</f>
        <v>#N/A</v>
      </c>
      <c r="CD256" s="70" t="e">
        <f aca="false">$CD$7*$J$2*$J$5*$N256</f>
        <v>#N/A</v>
      </c>
      <c r="CE256" s="70" t="e">
        <f aca="false">$CD$7*$J$3*$J$5*$O256</f>
        <v>#N/A</v>
      </c>
      <c r="CF256" s="131" t="e">
        <f aca="false">SUM(BZ256:CA256)</f>
        <v>#N/A</v>
      </c>
      <c r="CG256" s="383" t="e">
        <f aca="false">SUM(BZ256:CC256)</f>
        <v>#N/A</v>
      </c>
      <c r="CH256" s="131" t="e">
        <f aca="false">SUM(BZ256:CE256)</f>
        <v>#N/A</v>
      </c>
      <c r="CI256" s="70" t="e">
        <f aca="false">$CI$7*$J$2*$J$5*$AB256</f>
        <v>#N/A</v>
      </c>
      <c r="CJ256" s="70" t="e">
        <f aca="false">$CI$7*$J$3*$J$5*$AC256</f>
        <v>#N/A</v>
      </c>
      <c r="CK256" s="70" t="e">
        <f aca="false">$CK$7*$J$2*$J$5*$AB256</f>
        <v>#N/A</v>
      </c>
      <c r="CL256" s="70" t="e">
        <f aca="false">$CK$7*$J$3*$J$5*$AC256</f>
        <v>#N/A</v>
      </c>
      <c r="CM256" s="70" t="e">
        <f aca="false">$CM$7*$J$2*$J$5*$AB256</f>
        <v>#N/A</v>
      </c>
      <c r="CN256" s="70" t="e">
        <f aca="false">$CM$7*$J$3*$J$5*$AC256</f>
        <v>#N/A</v>
      </c>
      <c r="CO256" s="70" t="e">
        <f aca="false">$CO$7*$J$2*$J$5*$AB256</f>
        <v>#N/A</v>
      </c>
      <c r="CP256" s="70" t="e">
        <f aca="false">$CO$7*$J$3*$J$5*$AC256</f>
        <v>#N/A</v>
      </c>
      <c r="CQ256" s="70" t="e">
        <f aca="false">$CQ$7*$J$2*$J$5*$AB256</f>
        <v>#N/A</v>
      </c>
      <c r="CR256" s="70" t="e">
        <f aca="false">$CQ$7*$J$3*$J$5*$AC256</f>
        <v>#N/A</v>
      </c>
      <c r="CS256" s="70" t="e">
        <f aca="false">$CS$7*$J$2*$J$5*$AB256</f>
        <v>#N/A</v>
      </c>
      <c r="CT256" s="70" t="e">
        <f aca="false">$CS$7*$J$3*$J$5*$AC256</f>
        <v>#N/A</v>
      </c>
      <c r="CU256" s="70" t="e">
        <f aca="false">$CU$7*$J$2*$J$5*$AB256</f>
        <v>#N/A</v>
      </c>
      <c r="CV256" s="70" t="e">
        <f aca="false">$CU$7*$J$3*$J$5*$AC256</f>
        <v>#N/A</v>
      </c>
      <c r="CW256" s="70" t="e">
        <f aca="false">$CW$7*$J$2*$J$5*$AB256</f>
        <v>#N/A</v>
      </c>
      <c r="CX256" s="70" t="e">
        <f aca="false">$CW$7*$J$3*$J$5*$AC256</f>
        <v>#N/A</v>
      </c>
      <c r="CY256" s="70" t="e">
        <f aca="false">$CY$7*$J$2*$J$5*$AB256</f>
        <v>#N/A</v>
      </c>
      <c r="CZ256" s="70" t="e">
        <f aca="false">$CY$7*$J$3*$J$5*$AC256</f>
        <v>#N/A</v>
      </c>
      <c r="DA256" s="70" t="e">
        <f aca="false">$DA$7*$J$2*$J$5*$AB256</f>
        <v>#N/A</v>
      </c>
      <c r="DB256" s="70" t="e">
        <f aca="false">$DA$7*$J$3*$J$5*$AC256</f>
        <v>#N/A</v>
      </c>
      <c r="DC256" s="70"/>
      <c r="DD256" s="70"/>
      <c r="DE256" s="70" t="e">
        <f aca="false">$DF$7*$J$2*$J$5*$AB256</f>
        <v>#N/A</v>
      </c>
      <c r="DF256" s="70" t="e">
        <f aca="false">$DF$7*$J$3*$J$5*$AC256</f>
        <v>#N/A</v>
      </c>
      <c r="DG256" s="70" t="e">
        <f aca="false">$DG$7*$J$2*$J$5*$AB256</f>
        <v>#N/A</v>
      </c>
      <c r="DH256" s="70" t="e">
        <f aca="false">$DG$7*$J$3*$J$5*$AC256</f>
        <v>#N/A</v>
      </c>
      <c r="DI256" s="70" t="e">
        <f aca="false">$DI$7*$J$2*$J$5*$AB256</f>
        <v>#N/A</v>
      </c>
      <c r="DJ256" s="70" t="e">
        <f aca="false">$DI$7*$J$3*$J$5*$AC256</f>
        <v>#N/A</v>
      </c>
      <c r="DK256" s="70" t="e">
        <f aca="false">$DK$7*$J$2*$J$5*$AB256</f>
        <v>#N/A</v>
      </c>
      <c r="DL256" s="70" t="e">
        <f aca="false">$DK$7*$J$3*$J$5*$AC256</f>
        <v>#N/A</v>
      </c>
      <c r="DM256" s="70" t="e">
        <f aca="false">$DM$7*$J$2*$J$5*$AB256</f>
        <v>#N/A</v>
      </c>
      <c r="DN256" s="70" t="e">
        <f aca="false">$DM$7*$J$3*$J$5*$AC256</f>
        <v>#N/A</v>
      </c>
      <c r="DO256" s="70" t="e">
        <f aca="false">$DO$7*$J$2*$J$5*$AB256</f>
        <v>#N/A</v>
      </c>
      <c r="DP256" s="70" t="e">
        <f aca="false">$DO$7*$J$3*$J$5*$AC256</f>
        <v>#N/A</v>
      </c>
      <c r="DQ256" s="70" t="e">
        <f aca="false">$DQ$7*$J$2*$J$5*$AB256</f>
        <v>#N/A</v>
      </c>
      <c r="DR256" s="70" t="e">
        <f aca="false">$DQ$7*$J$3*$J$5*$AC256</f>
        <v>#N/A</v>
      </c>
      <c r="DS256" s="131" t="e">
        <f aca="false">SUM(CI256:CR256,CW256:CX256,DG256:DH256)</f>
        <v>#N/A</v>
      </c>
      <c r="DT256" s="25" t="e">
        <f aca="false">SUM(CI256:CZ256,DC256:DL256)</f>
        <v>#N/A</v>
      </c>
      <c r="DU256" s="131" t="e">
        <f aca="false">SUM(CI256:DR256)</f>
        <v>#N/A</v>
      </c>
      <c r="DZ256" s="70" t="e">
        <f aca="false">$DZ$7*$J$2*$J$5*$AB256</f>
        <v>#N/A</v>
      </c>
      <c r="EA256" s="70" t="e">
        <f aca="false">$DZ$7*$J$3*$J$5*$AC256</f>
        <v>#N/A</v>
      </c>
      <c r="EB256" s="70" t="e">
        <f aca="false">$EB$7*$J$2*$J$5*$AB256</f>
        <v>#N/A</v>
      </c>
      <c r="EC256" s="70" t="e">
        <f aca="false">$EB$7*$J$3*$J$5*$AC256</f>
        <v>#N/A</v>
      </c>
      <c r="ED256" s="70" t="e">
        <f aca="false">$ED$7*$J$2*$J$5*$AB256</f>
        <v>#N/A</v>
      </c>
      <c r="EE256" s="70" t="e">
        <f aca="false">$ED$7*$J$3*$J$5*$AC256</f>
        <v>#N/A</v>
      </c>
      <c r="EF256" s="70" t="e">
        <f aca="false">$EF$7*$J$2*$J$5*$AB256</f>
        <v>#N/A</v>
      </c>
      <c r="EG256" s="70" t="e">
        <f aca="false">$EF$7*$J$3*$J$5*$AC256</f>
        <v>#N/A</v>
      </c>
      <c r="EH256" s="70" t="e">
        <f aca="false">$EH$7*$J$2*$J$5*$AB256</f>
        <v>#N/A</v>
      </c>
      <c r="EI256" s="70" t="e">
        <f aca="false">$EH$7*$J$3*$J$5*$AC256</f>
        <v>#N/A</v>
      </c>
      <c r="EJ256" s="70" t="e">
        <f aca="false">$EJ$7*$J$2*$J$5*$AB256</f>
        <v>#N/A</v>
      </c>
      <c r="EK256" s="70" t="e">
        <f aca="false">$EJ$7*$J$3*$J$5*$AC256</f>
        <v>#N/A</v>
      </c>
      <c r="EL256" s="70" t="e">
        <f aca="false">$EL$7*$J$2*$J$5*$AB256</f>
        <v>#N/A</v>
      </c>
      <c r="EM256" s="70" t="e">
        <f aca="false">$EL$7*$J$3*$J$5*$AC256</f>
        <v>#N/A</v>
      </c>
      <c r="EN256" s="131" t="e">
        <f aca="false">SUM(EB256:EC256)</f>
        <v>#N/A</v>
      </c>
      <c r="EO256" s="25" t="e">
        <f aca="false">SUM(EB256:EE256,EJ256:EM256)</f>
        <v>#N/A</v>
      </c>
      <c r="EP256" s="25" t="e">
        <f aca="false">SUM(DZ256:EM256)</f>
        <v>#N/A</v>
      </c>
    </row>
    <row r="257" customFormat="false" ht="11.25" hidden="false" customHeight="false" outlineLevel="0" collapsed="false">
      <c r="A257" s="51" t="e">
        <f aca="false">VLOOKUP($D257,Curves!$A$2:$I$1700,9)</f>
        <v>#N/A</v>
      </c>
      <c r="B257" s="83" t="e">
        <f aca="false">(1+($A257/2))^(-2*($D257-$A$1)/365.25)</f>
        <v>#N/A</v>
      </c>
      <c r="C257" s="83" t="n">
        <f aca="false">D258-D257</f>
        <v>31</v>
      </c>
      <c r="D257" s="374" t="n">
        <v>44470</v>
      </c>
      <c r="E257" s="375" t="e">
        <f aca="false">VLOOKUP($D257,Curves!$A$2:$H$1700,2)*$B257</f>
        <v>#N/A</v>
      </c>
      <c r="F257" s="51" t="e">
        <f aca="false">VLOOKUP($D257,Curves!$A$2:$H$1700,3)*$B257</f>
        <v>#N/A</v>
      </c>
      <c r="G257" s="51" t="e">
        <f aca="false">VLOOKUP($D257,Curves!$A$2:$H$1700,7)*$B257</f>
        <v>#N/A</v>
      </c>
      <c r="H257" s="51" t="e">
        <f aca="false">VLOOKUP($D257,Curves!$A$2:$H$1700,5)*$B257</f>
        <v>#N/A</v>
      </c>
      <c r="I257" s="51" t="e">
        <f aca="false">VLOOKUP($D257,Curves!$A$2:$H$1700,4)*$B257</f>
        <v>#N/A</v>
      </c>
      <c r="J257" s="376" t="e">
        <f aca="false">VLOOKUP($D257,Curves!$A$2:$H$1700,8)*$B257</f>
        <v>#N/A</v>
      </c>
      <c r="K257" s="51" t="e">
        <f aca="false">($E257+$I257)*$J$5+$J$4</f>
        <v>#N/A</v>
      </c>
      <c r="L257" s="377" t="e">
        <f aca="false">VLOOKUP($D257,Curves!$N$2:$T$2600,2)*$B257</f>
        <v>#N/A</v>
      </c>
      <c r="M257" s="241" t="e">
        <f aca="false">VLOOKUP($D257,Curves!$N$2:$T$2600,3)*$B257</f>
        <v>#N/A</v>
      </c>
      <c r="N257" s="378" t="e">
        <f aca="false">IF($K257&lt;$L257,1,0)</f>
        <v>#N/A</v>
      </c>
      <c r="O257" s="379" t="e">
        <f aca="false">IF($K257&lt;$M257,1,0)</f>
        <v>#N/A</v>
      </c>
      <c r="P257" s="375" t="e">
        <f aca="false">($E257+J257)*$J$5+$J$4</f>
        <v>#N/A</v>
      </c>
      <c r="Q257" s="377" t="e">
        <f aca="false">VLOOKUP($D257,Curves!$N$2:$T$2600,4)*$B257</f>
        <v>#N/A</v>
      </c>
      <c r="R257" s="241" t="e">
        <f aca="false">VLOOKUP($D257,Curves!$N$2:$T$2600,5)*$B257</f>
        <v>#N/A</v>
      </c>
      <c r="S257" s="378" t="e">
        <f aca="false">IF($P257&lt;$Q257,1,0)</f>
        <v>#N/A</v>
      </c>
      <c r="T257" s="379" t="e">
        <f aca="false">IF($P257&lt;$R257,1,0)</f>
        <v>#N/A</v>
      </c>
      <c r="U257" s="380" t="e">
        <f aca="false">($E257+G257)*$J$5+$J$4</f>
        <v>#N/A</v>
      </c>
      <c r="V257" s="380" t="e">
        <f aca="false">($E257+H257)*$J$5+$J$4</f>
        <v>#N/A</v>
      </c>
      <c r="W257" s="380" t="e">
        <f aca="false">($E257+I257)*$J$5+$J$4</f>
        <v>#N/A</v>
      </c>
      <c r="X257" s="269" t="e">
        <f aca="false">VLOOKUP($D257,[5]CurveFetch!$D$8:$S$13000,16,0)*$B257</f>
        <v>#N/A</v>
      </c>
      <c r="Y257" s="241" t="e">
        <f aca="false">VLOOKUP($D257,Curves!$N$2:$T$2600,7)*$B257</f>
        <v>#N/A</v>
      </c>
      <c r="Z257" s="381" t="e">
        <f aca="false">IF($U257&lt;$X257,1,0)</f>
        <v>#N/A</v>
      </c>
      <c r="AA257" s="378" t="e">
        <f aca="false">IF($U257&lt;$Y257,1,0)</f>
        <v>#N/A</v>
      </c>
      <c r="AB257" s="378" t="e">
        <f aca="false">IF($V257&lt;$X257,1,0)</f>
        <v>#N/A</v>
      </c>
      <c r="AC257" s="378" t="e">
        <f aca="false">IF($V257&lt;$X257,1,0)</f>
        <v>#N/A</v>
      </c>
      <c r="AD257" s="378" t="e">
        <f aca="false">IF($W257&lt;$X257,1,0)</f>
        <v>#N/A</v>
      </c>
      <c r="AE257" s="379" t="e">
        <f aca="false">IF($W257&lt;$Y257,1,0)</f>
        <v>#N/A</v>
      </c>
      <c r="AF257" s="70" t="e">
        <f aca="false">$AF$7*$J$2*$J$5*$N257</f>
        <v>#N/A</v>
      </c>
      <c r="AG257" s="70" t="e">
        <f aca="false">$AF$7*$J$2*$J$5*$O257</f>
        <v>#N/A</v>
      </c>
      <c r="AH257" s="70" t="e">
        <f aca="false">$AH$7*$J$2*$J$5*$N257</f>
        <v>#N/A</v>
      </c>
      <c r="AI257" s="70" t="e">
        <f aca="false">$AH$7*$J$2*$J$5*$O257</f>
        <v>#N/A</v>
      </c>
      <c r="AJ257" s="70" t="e">
        <f aca="false">$AJ$7*$J$2*$J$5*$N257</f>
        <v>#N/A</v>
      </c>
      <c r="AK257" s="70" t="e">
        <f aca="false">$AJ$7*$J$2*$J$5*$O257</f>
        <v>#N/A</v>
      </c>
      <c r="AL257" s="70" t="e">
        <f aca="false">$AL$7*$J$2*$J$5*$N257</f>
        <v>#N/A</v>
      </c>
      <c r="AM257" s="70" t="e">
        <f aca="false">$AL$7*$J$3*$J$5*$O257</f>
        <v>#N/A</v>
      </c>
      <c r="AN257" s="70" t="e">
        <f aca="false">$AN$7*$J$2*$J$5*$N257</f>
        <v>#N/A</v>
      </c>
      <c r="AO257" s="70" t="e">
        <f aca="false">$AN$7*$J$3*$J$5*$O257</f>
        <v>#N/A</v>
      </c>
      <c r="AP257" s="70" t="e">
        <f aca="false">$AP$7*$J$2*$J$5*$N257</f>
        <v>#N/A</v>
      </c>
      <c r="AQ257" s="70" t="e">
        <f aca="false">$AN$7*$J$3*$J$5*$O257</f>
        <v>#N/A</v>
      </c>
      <c r="AR257" s="70" t="e">
        <f aca="false">$AR$7*$J$2*$J$5*$N257</f>
        <v>#N/A</v>
      </c>
      <c r="AS257" s="70" t="e">
        <f aca="false">$AR$7*$J$3*$J$5*$O257</f>
        <v>#N/A</v>
      </c>
      <c r="AT257" s="70" t="e">
        <f aca="false">$AT$7*$J$2*$J$5*$N257</f>
        <v>#N/A</v>
      </c>
      <c r="AU257" s="70" t="e">
        <f aca="false">$AT$7*$J$3*$J$5*$O257</f>
        <v>#N/A</v>
      </c>
      <c r="AV257" s="131" t="e">
        <f aca="false">SUM(AF257:AG257,AL257:AM257,AP257:AQ257)</f>
        <v>#N/A</v>
      </c>
      <c r="AW257" s="158" t="e">
        <f aca="false">SUM(AF257:AM257,AP257:AU257)</f>
        <v>#N/A</v>
      </c>
      <c r="AX257" s="131" t="e">
        <f aca="false">SUM(AF257:AU257)</f>
        <v>#N/A</v>
      </c>
      <c r="AY257" s="70" t="e">
        <f aca="false">$AY$7*$J$2*$J$5*$S257</f>
        <v>#N/A</v>
      </c>
      <c r="AZ257" s="70" t="e">
        <f aca="false">$AY$7*$J$3*$J$5*$T257</f>
        <v>#N/A</v>
      </c>
      <c r="BA257" s="70" t="e">
        <f aca="false">$BA$7*$J$2*$J$5*$S257</f>
        <v>#N/A</v>
      </c>
      <c r="BB257" s="70" t="e">
        <f aca="false">$BA$7*$J$3*$J$5*$T257</f>
        <v>#N/A</v>
      </c>
      <c r="BC257" s="70" t="e">
        <f aca="false">$BC$7*$J$2*$J$5*$S257</f>
        <v>#N/A</v>
      </c>
      <c r="BD257" s="70" t="e">
        <f aca="false">$BC$7*$J$3*$J$5*$T257</f>
        <v>#N/A</v>
      </c>
      <c r="BE257" s="70" t="e">
        <f aca="false">$BE$7*$J$2*$J$5*$S257</f>
        <v>#N/A</v>
      </c>
      <c r="BF257" s="70" t="e">
        <f aca="false">$BE$7*$J$3*$J$5*$T257</f>
        <v>#N/A</v>
      </c>
      <c r="BG257" s="70" t="e">
        <f aca="false">$BG$7*$J$2*$J$5*$S257</f>
        <v>#N/A</v>
      </c>
      <c r="BH257" s="70" t="e">
        <f aca="false">$BG$7*$J$3*$J$5*$T257</f>
        <v>#N/A</v>
      </c>
      <c r="BI257" s="70" t="e">
        <f aca="false">$BI$7*$J$2*$J$5*$S257</f>
        <v>#N/A</v>
      </c>
      <c r="BJ257" s="70" t="e">
        <f aca="false">$BI$7*$J$3*$J$5*$T257</f>
        <v>#N/A</v>
      </c>
      <c r="BK257" s="70" t="e">
        <f aca="false">$BK$7*$J$2*$J$5*$S257</f>
        <v>#N/A</v>
      </c>
      <c r="BL257" s="70" t="e">
        <f aca="false">$BK$7*$J$3*$J$5*$T257</f>
        <v>#N/A</v>
      </c>
      <c r="BM257" s="70" t="e">
        <f aca="false">$BM$7*$J$2*$J$5*$S257</f>
        <v>#N/A</v>
      </c>
      <c r="BN257" s="70" t="e">
        <f aca="false">$BM$7*$J$3*$J$5*$T257</f>
        <v>#N/A</v>
      </c>
      <c r="BO257" s="70" t="e">
        <f aca="false">$BO$7*$J$2*$J$5*$S257</f>
        <v>#N/A</v>
      </c>
      <c r="BP257" s="70" t="e">
        <f aca="false">$BO$7*$J$3*$J$5*$T257</f>
        <v>#N/A</v>
      </c>
      <c r="BQ257" s="70" t="e">
        <f aca="false">$BQ$7*$J$2*$J$5*$S257</f>
        <v>#N/A</v>
      </c>
      <c r="BR257" s="70" t="e">
        <f aca="false">$BQ$7*$J$3*$J$5*$T257</f>
        <v>#N/A</v>
      </c>
      <c r="BS257" s="70" t="e">
        <f aca="false">$BS$7*$J$2*$J$5*$S257</f>
        <v>#N/A</v>
      </c>
      <c r="BT257" s="70" t="e">
        <f aca="false">$BS$7*$J$3*$J$5*$T257</f>
        <v>#N/A</v>
      </c>
      <c r="BU257" s="70" t="e">
        <f aca="false">$BU$7*$J$2*$J$5*$S257</f>
        <v>#N/A</v>
      </c>
      <c r="BV257" s="70" t="e">
        <f aca="false">$BU$7*$J$3*$J$5*$T257</f>
        <v>#N/A</v>
      </c>
      <c r="BW257" s="382" t="e">
        <f aca="false">SUM(AY257:BF257,BI257:BL257)</f>
        <v>#N/A</v>
      </c>
      <c r="BX257" s="383" t="e">
        <f aca="false">SUM(AY257:BF257,BI257:BL257,BS257:BV257)</f>
        <v>#N/A</v>
      </c>
      <c r="BY257" s="25" t="e">
        <f aca="false">SUM(AY257:BV257)</f>
        <v>#N/A</v>
      </c>
      <c r="BZ257" s="70" t="e">
        <f aca="false">$BZ$7*$J$2*$J$5*$N257</f>
        <v>#N/A</v>
      </c>
      <c r="CA257" s="70" t="e">
        <f aca="false">$BZ$7*$J$3*$J$5*$O257</f>
        <v>#N/A</v>
      </c>
      <c r="CB257" s="70" t="e">
        <f aca="false">$CB$7*$J$2*$J$5*$N257</f>
        <v>#N/A</v>
      </c>
      <c r="CC257" s="70" t="e">
        <f aca="false">$CB$7*$J$3*$J$5*$O257</f>
        <v>#N/A</v>
      </c>
      <c r="CD257" s="70" t="e">
        <f aca="false">$CD$7*$J$2*$J$5*$N257</f>
        <v>#N/A</v>
      </c>
      <c r="CE257" s="70" t="e">
        <f aca="false">$CD$7*$J$3*$J$5*$O257</f>
        <v>#N/A</v>
      </c>
      <c r="CF257" s="131" t="e">
        <f aca="false">SUM(BZ257:CA257)</f>
        <v>#N/A</v>
      </c>
      <c r="CG257" s="383" t="e">
        <f aca="false">SUM(BZ257:CC257)</f>
        <v>#N/A</v>
      </c>
      <c r="CH257" s="131" t="e">
        <f aca="false">SUM(BZ257:CE257)</f>
        <v>#N/A</v>
      </c>
      <c r="CI257" s="70" t="e">
        <f aca="false">$CI$7*$J$2*$J$5*$AB257</f>
        <v>#N/A</v>
      </c>
      <c r="CJ257" s="70" t="e">
        <f aca="false">$CI$7*$J$3*$J$5*$AC257</f>
        <v>#N/A</v>
      </c>
      <c r="CK257" s="70" t="e">
        <f aca="false">$CK$7*$J$2*$J$5*$AB257</f>
        <v>#N/A</v>
      </c>
      <c r="CL257" s="70" t="e">
        <f aca="false">$CK$7*$J$3*$J$5*$AC257</f>
        <v>#N/A</v>
      </c>
      <c r="CM257" s="70" t="e">
        <f aca="false">$CM$7*$J$2*$J$5*$AB257</f>
        <v>#N/A</v>
      </c>
      <c r="CN257" s="70" t="e">
        <f aca="false">$CM$7*$J$3*$J$5*$AC257</f>
        <v>#N/A</v>
      </c>
      <c r="CO257" s="70" t="e">
        <f aca="false">$CO$7*$J$2*$J$5*$AB257</f>
        <v>#N/A</v>
      </c>
      <c r="CP257" s="70" t="e">
        <f aca="false">$CO$7*$J$3*$J$5*$AC257</f>
        <v>#N/A</v>
      </c>
      <c r="CQ257" s="70" t="e">
        <f aca="false">$CQ$7*$J$2*$J$5*$AB257</f>
        <v>#N/A</v>
      </c>
      <c r="CR257" s="70" t="e">
        <f aca="false">$CQ$7*$J$3*$J$5*$AC257</f>
        <v>#N/A</v>
      </c>
      <c r="CS257" s="70" t="e">
        <f aca="false">$CS$7*$J$2*$J$5*$AB257</f>
        <v>#N/A</v>
      </c>
      <c r="CT257" s="70" t="e">
        <f aca="false">$CS$7*$J$3*$J$5*$AC257</f>
        <v>#N/A</v>
      </c>
      <c r="CU257" s="70" t="e">
        <f aca="false">$CU$7*$J$2*$J$5*$AB257</f>
        <v>#N/A</v>
      </c>
      <c r="CV257" s="70" t="e">
        <f aca="false">$CU$7*$J$3*$J$5*$AC257</f>
        <v>#N/A</v>
      </c>
      <c r="CW257" s="70" t="e">
        <f aca="false">$CW$7*$J$2*$J$5*$AB257</f>
        <v>#N/A</v>
      </c>
      <c r="CX257" s="70" t="e">
        <f aca="false">$CW$7*$J$3*$J$5*$AC257</f>
        <v>#N/A</v>
      </c>
      <c r="CY257" s="70" t="e">
        <f aca="false">$CY$7*$J$2*$J$5*$AB257</f>
        <v>#N/A</v>
      </c>
      <c r="CZ257" s="70" t="e">
        <f aca="false">$CY$7*$J$3*$J$5*$AC257</f>
        <v>#N/A</v>
      </c>
      <c r="DA257" s="70" t="e">
        <f aca="false">$DA$7*$J$2*$J$5*$AB257</f>
        <v>#N/A</v>
      </c>
      <c r="DB257" s="70" t="e">
        <f aca="false">$DA$7*$J$3*$J$5*$AC257</f>
        <v>#N/A</v>
      </c>
      <c r="DC257" s="70"/>
      <c r="DD257" s="70"/>
      <c r="DE257" s="70" t="e">
        <f aca="false">$DF$7*$J$2*$J$5*$AB257</f>
        <v>#N/A</v>
      </c>
      <c r="DF257" s="70" t="e">
        <f aca="false">$DF$7*$J$3*$J$5*$AC257</f>
        <v>#N/A</v>
      </c>
      <c r="DG257" s="70" t="e">
        <f aca="false">$DG$7*$J$2*$J$5*$AB257</f>
        <v>#N/A</v>
      </c>
      <c r="DH257" s="70" t="e">
        <f aca="false">$DG$7*$J$3*$J$5*$AC257</f>
        <v>#N/A</v>
      </c>
      <c r="DI257" s="70" t="e">
        <f aca="false">$DI$7*$J$2*$J$5*$AB257</f>
        <v>#N/A</v>
      </c>
      <c r="DJ257" s="70" t="e">
        <f aca="false">$DI$7*$J$3*$J$5*$AC257</f>
        <v>#N/A</v>
      </c>
      <c r="DK257" s="70" t="e">
        <f aca="false">$DK$7*$J$2*$J$5*$AB257</f>
        <v>#N/A</v>
      </c>
      <c r="DL257" s="70" t="e">
        <f aca="false">$DK$7*$J$3*$J$5*$AC257</f>
        <v>#N/A</v>
      </c>
      <c r="DM257" s="70" t="e">
        <f aca="false">$DM$7*$J$2*$J$5*$AB257</f>
        <v>#N/A</v>
      </c>
      <c r="DN257" s="70" t="e">
        <f aca="false">$DM$7*$J$3*$J$5*$AC257</f>
        <v>#N/A</v>
      </c>
      <c r="DO257" s="70" t="e">
        <f aca="false">$DO$7*$J$2*$J$5*$AB257</f>
        <v>#N/A</v>
      </c>
      <c r="DP257" s="70" t="e">
        <f aca="false">$DO$7*$J$3*$J$5*$AC257</f>
        <v>#N/A</v>
      </c>
      <c r="DQ257" s="70" t="e">
        <f aca="false">$DQ$7*$J$2*$J$5*$AB257</f>
        <v>#N/A</v>
      </c>
      <c r="DR257" s="70" t="e">
        <f aca="false">$DQ$7*$J$3*$J$5*$AC257</f>
        <v>#N/A</v>
      </c>
      <c r="DS257" s="131" t="e">
        <f aca="false">SUM(CI257:CR257,CW257:CX257,DG257:DH257)</f>
        <v>#N/A</v>
      </c>
      <c r="DT257" s="25" t="e">
        <f aca="false">SUM(CI257:CZ257,DC257:DL257)</f>
        <v>#N/A</v>
      </c>
      <c r="DU257" s="131" t="e">
        <f aca="false">SUM(CI257:DR257)</f>
        <v>#N/A</v>
      </c>
      <c r="DZ257" s="70" t="e">
        <f aca="false">$DZ$7*$J$2*$J$5*$AB257</f>
        <v>#N/A</v>
      </c>
      <c r="EA257" s="70" t="e">
        <f aca="false">$DZ$7*$J$3*$J$5*$AC257</f>
        <v>#N/A</v>
      </c>
      <c r="EB257" s="70" t="e">
        <f aca="false">$EB$7*$J$2*$J$5*$AB257</f>
        <v>#N/A</v>
      </c>
      <c r="EC257" s="70" t="e">
        <f aca="false">$EB$7*$J$3*$J$5*$AC257</f>
        <v>#N/A</v>
      </c>
      <c r="ED257" s="70" t="e">
        <f aca="false">$ED$7*$J$2*$J$5*$AB257</f>
        <v>#N/A</v>
      </c>
      <c r="EE257" s="70" t="e">
        <f aca="false">$ED$7*$J$3*$J$5*$AC257</f>
        <v>#N/A</v>
      </c>
      <c r="EF257" s="70" t="e">
        <f aca="false">$EF$7*$J$2*$J$5*$AB257</f>
        <v>#N/A</v>
      </c>
      <c r="EG257" s="70" t="e">
        <f aca="false">$EF$7*$J$3*$J$5*$AC257</f>
        <v>#N/A</v>
      </c>
      <c r="EH257" s="70" t="e">
        <f aca="false">$EH$7*$J$2*$J$5*$AB257</f>
        <v>#N/A</v>
      </c>
      <c r="EI257" s="70" t="e">
        <f aca="false">$EH$7*$J$3*$J$5*$AC257</f>
        <v>#N/A</v>
      </c>
      <c r="EJ257" s="70" t="e">
        <f aca="false">$EJ$7*$J$2*$J$5*$AB257</f>
        <v>#N/A</v>
      </c>
      <c r="EK257" s="70" t="e">
        <f aca="false">$EJ$7*$J$3*$J$5*$AC257</f>
        <v>#N/A</v>
      </c>
      <c r="EL257" s="70" t="e">
        <f aca="false">$EL$7*$J$2*$J$5*$AB257</f>
        <v>#N/A</v>
      </c>
      <c r="EM257" s="70" t="e">
        <f aca="false">$EL$7*$J$3*$J$5*$AC257</f>
        <v>#N/A</v>
      </c>
      <c r="EN257" s="131" t="e">
        <f aca="false">SUM(EB257:EC257)</f>
        <v>#N/A</v>
      </c>
      <c r="EO257" s="25" t="e">
        <f aca="false">SUM(EB257:EE257,EJ257:EM257)</f>
        <v>#N/A</v>
      </c>
      <c r="EP257" s="25" t="e">
        <f aca="false">SUM(DZ257:EM257)</f>
        <v>#N/A</v>
      </c>
    </row>
    <row r="258" customFormat="false" ht="11.25" hidden="false" customHeight="false" outlineLevel="0" collapsed="false">
      <c r="A258" s="51" t="e">
        <f aca="false">VLOOKUP($D258,Curves!$A$2:$I$1700,9)</f>
        <v>#N/A</v>
      </c>
      <c r="B258" s="83" t="e">
        <f aca="false">(1+($A258/2))^(-2*($D258-$A$1)/365.25)</f>
        <v>#N/A</v>
      </c>
      <c r="C258" s="83" t="n">
        <f aca="false">D259-D258</f>
        <v>30</v>
      </c>
      <c r="D258" s="374" t="n">
        <v>44501</v>
      </c>
      <c r="E258" s="375" t="e">
        <f aca="false">VLOOKUP($D258,Curves!$A$2:$H$1700,2)*$B258</f>
        <v>#N/A</v>
      </c>
      <c r="F258" s="51" t="e">
        <f aca="false">VLOOKUP($D258,Curves!$A$2:$H$1700,3)*$B258</f>
        <v>#N/A</v>
      </c>
      <c r="G258" s="51" t="e">
        <f aca="false">VLOOKUP($D258,Curves!$A$2:$H$1700,7)*$B258</f>
        <v>#N/A</v>
      </c>
      <c r="H258" s="51" t="e">
        <f aca="false">VLOOKUP($D258,Curves!$A$2:$H$1700,5)*$B258</f>
        <v>#N/A</v>
      </c>
      <c r="I258" s="51" t="e">
        <f aca="false">VLOOKUP($D258,Curves!$A$2:$H$1700,4)*$B258</f>
        <v>#N/A</v>
      </c>
      <c r="J258" s="376" t="e">
        <f aca="false">VLOOKUP($D258,Curves!$A$2:$H$1700,8)*$B258</f>
        <v>#N/A</v>
      </c>
      <c r="K258" s="51" t="e">
        <f aca="false">($E258+$I258)*$J$5+$J$4</f>
        <v>#N/A</v>
      </c>
      <c r="L258" s="377" t="e">
        <f aca="false">VLOOKUP($D258,Curves!$N$2:$T$2600,2)*$B258</f>
        <v>#N/A</v>
      </c>
      <c r="M258" s="241" t="e">
        <f aca="false">VLOOKUP($D258,Curves!$N$2:$T$2600,3)*$B258</f>
        <v>#N/A</v>
      </c>
      <c r="N258" s="378" t="e">
        <f aca="false">IF($K258&lt;$L258,1,0)</f>
        <v>#N/A</v>
      </c>
      <c r="O258" s="379" t="e">
        <f aca="false">IF($K258&lt;$M258,1,0)</f>
        <v>#N/A</v>
      </c>
      <c r="P258" s="375" t="e">
        <f aca="false">($E258+J258)*$J$5+$J$4</f>
        <v>#N/A</v>
      </c>
      <c r="Q258" s="377" t="e">
        <f aca="false">VLOOKUP($D258,Curves!$N$2:$T$2600,4)*$B258</f>
        <v>#N/A</v>
      </c>
      <c r="R258" s="241" t="e">
        <f aca="false">VLOOKUP($D258,Curves!$N$2:$T$2600,5)*$B258</f>
        <v>#N/A</v>
      </c>
      <c r="S258" s="378" t="e">
        <f aca="false">IF($P258&lt;$Q258,1,0)</f>
        <v>#N/A</v>
      </c>
      <c r="T258" s="379" t="e">
        <f aca="false">IF($P258&lt;$R258,1,0)</f>
        <v>#N/A</v>
      </c>
      <c r="U258" s="380" t="e">
        <f aca="false">($E258+G258)*$J$5+$J$4</f>
        <v>#N/A</v>
      </c>
      <c r="V258" s="380" t="e">
        <f aca="false">($E258+H258)*$J$5+$J$4</f>
        <v>#N/A</v>
      </c>
      <c r="W258" s="380" t="e">
        <f aca="false">($E258+I258)*$J$5+$J$4</f>
        <v>#N/A</v>
      </c>
      <c r="X258" s="269" t="e">
        <f aca="false">VLOOKUP($D258,[5]CurveFetch!$D$8:$S$13000,16,0)*$B258</f>
        <v>#N/A</v>
      </c>
      <c r="Y258" s="241" t="e">
        <f aca="false">VLOOKUP($D258,Curves!$N$2:$T$2600,7)*$B258</f>
        <v>#N/A</v>
      </c>
      <c r="Z258" s="381" t="e">
        <f aca="false">IF($U258&lt;$X258,1,0)</f>
        <v>#N/A</v>
      </c>
      <c r="AA258" s="378" t="e">
        <f aca="false">IF($U258&lt;$Y258,1,0)</f>
        <v>#N/A</v>
      </c>
      <c r="AB258" s="378" t="e">
        <f aca="false">IF($V258&lt;$X258,1,0)</f>
        <v>#N/A</v>
      </c>
      <c r="AC258" s="378" t="e">
        <f aca="false">IF($V258&lt;$X258,1,0)</f>
        <v>#N/A</v>
      </c>
      <c r="AD258" s="378" t="e">
        <f aca="false">IF($W258&lt;$X258,1,0)</f>
        <v>#N/A</v>
      </c>
      <c r="AE258" s="379" t="e">
        <f aca="false">IF($W258&lt;$Y258,1,0)</f>
        <v>#N/A</v>
      </c>
      <c r="AF258" s="70" t="e">
        <f aca="false">$AF$7*$J$2*$J$5*$N258</f>
        <v>#N/A</v>
      </c>
      <c r="AG258" s="70" t="e">
        <f aca="false">$AF$7*$J$2*$J$5*$O258</f>
        <v>#N/A</v>
      </c>
      <c r="AH258" s="70" t="e">
        <f aca="false">$AH$7*$J$2*$J$5*$N258</f>
        <v>#N/A</v>
      </c>
      <c r="AI258" s="70" t="e">
        <f aca="false">$AH$7*$J$2*$J$5*$O258</f>
        <v>#N/A</v>
      </c>
      <c r="AJ258" s="70" t="e">
        <f aca="false">$AJ$7*$J$2*$J$5*$N258</f>
        <v>#N/A</v>
      </c>
      <c r="AK258" s="70" t="e">
        <f aca="false">$AJ$7*$J$2*$J$5*$O258</f>
        <v>#N/A</v>
      </c>
      <c r="AL258" s="70" t="e">
        <f aca="false">$AL$7*$J$2*$J$5*$N258</f>
        <v>#N/A</v>
      </c>
      <c r="AM258" s="70" t="e">
        <f aca="false">$AL$7*$J$3*$J$5*$O258</f>
        <v>#N/A</v>
      </c>
      <c r="AN258" s="70" t="e">
        <f aca="false">$AN$7*$J$2*$J$5*$N258</f>
        <v>#N/A</v>
      </c>
      <c r="AO258" s="70" t="e">
        <f aca="false">$AN$7*$J$3*$J$5*$O258</f>
        <v>#N/A</v>
      </c>
      <c r="AP258" s="70" t="e">
        <f aca="false">$AP$7*$J$2*$J$5*$N258</f>
        <v>#N/A</v>
      </c>
      <c r="AQ258" s="70" t="e">
        <f aca="false">$AN$7*$J$3*$J$5*$O258</f>
        <v>#N/A</v>
      </c>
      <c r="AR258" s="70" t="e">
        <f aca="false">$AR$7*$J$2*$J$5*$N258</f>
        <v>#N/A</v>
      </c>
      <c r="AS258" s="70" t="e">
        <f aca="false">$AR$7*$J$3*$J$5*$O258</f>
        <v>#N/A</v>
      </c>
      <c r="AT258" s="70" t="e">
        <f aca="false">$AT$7*$J$2*$J$5*$N258</f>
        <v>#N/A</v>
      </c>
      <c r="AU258" s="70" t="e">
        <f aca="false">$AT$7*$J$3*$J$5*$O258</f>
        <v>#N/A</v>
      </c>
      <c r="AV258" s="131" t="e">
        <f aca="false">SUM(AF258:AG258,AL258:AM258,AP258:AQ258)</f>
        <v>#N/A</v>
      </c>
      <c r="AW258" s="158" t="e">
        <f aca="false">SUM(AF258:AM258,AP258:AU258)</f>
        <v>#N/A</v>
      </c>
      <c r="AX258" s="131" t="e">
        <f aca="false">SUM(AF258:AU258)</f>
        <v>#N/A</v>
      </c>
      <c r="AY258" s="70" t="e">
        <f aca="false">$AY$7*$J$2*$J$5*$S258</f>
        <v>#N/A</v>
      </c>
      <c r="AZ258" s="70" t="e">
        <f aca="false">$AY$7*$J$3*$J$5*$T258</f>
        <v>#N/A</v>
      </c>
      <c r="BA258" s="70" t="e">
        <f aca="false">$BA$7*$J$2*$J$5*$S258</f>
        <v>#N/A</v>
      </c>
      <c r="BB258" s="70" t="e">
        <f aca="false">$BA$7*$J$3*$J$5*$T258</f>
        <v>#N/A</v>
      </c>
      <c r="BC258" s="70" t="e">
        <f aca="false">$BC$7*$J$2*$J$5*$S258</f>
        <v>#N/A</v>
      </c>
      <c r="BD258" s="70" t="e">
        <f aca="false">$BC$7*$J$3*$J$5*$T258</f>
        <v>#N/A</v>
      </c>
      <c r="BE258" s="70" t="e">
        <f aca="false">$BE$7*$J$2*$J$5*$S258</f>
        <v>#N/A</v>
      </c>
      <c r="BF258" s="70" t="e">
        <f aca="false">$BE$7*$J$3*$J$5*$T258</f>
        <v>#N/A</v>
      </c>
      <c r="BG258" s="70" t="e">
        <f aca="false">$BG$7*$J$2*$J$5*$S258</f>
        <v>#N/A</v>
      </c>
      <c r="BH258" s="70" t="e">
        <f aca="false">$BG$7*$J$3*$J$5*$T258</f>
        <v>#N/A</v>
      </c>
      <c r="BI258" s="70" t="e">
        <f aca="false">$BI$7*$J$2*$J$5*$S258</f>
        <v>#N/A</v>
      </c>
      <c r="BJ258" s="70" t="e">
        <f aca="false">$BI$7*$J$3*$J$5*$T258</f>
        <v>#N/A</v>
      </c>
      <c r="BK258" s="70" t="e">
        <f aca="false">$BK$7*$J$2*$J$5*$S258</f>
        <v>#N/A</v>
      </c>
      <c r="BL258" s="70" t="e">
        <f aca="false">$BK$7*$J$3*$J$5*$T258</f>
        <v>#N/A</v>
      </c>
      <c r="BM258" s="70" t="e">
        <f aca="false">$BM$7*$J$2*$J$5*$S258</f>
        <v>#N/A</v>
      </c>
      <c r="BN258" s="70" t="e">
        <f aca="false">$BM$7*$J$3*$J$5*$T258</f>
        <v>#N/A</v>
      </c>
      <c r="BO258" s="70" t="e">
        <f aca="false">$BO$7*$J$2*$J$5*$S258</f>
        <v>#N/A</v>
      </c>
      <c r="BP258" s="70" t="e">
        <f aca="false">$BO$7*$J$3*$J$5*$T258</f>
        <v>#N/A</v>
      </c>
      <c r="BQ258" s="70" t="e">
        <f aca="false">$BQ$7*$J$2*$J$5*$S258</f>
        <v>#N/A</v>
      </c>
      <c r="BR258" s="70" t="e">
        <f aca="false">$BQ$7*$J$3*$J$5*$T258</f>
        <v>#N/A</v>
      </c>
      <c r="BS258" s="70" t="e">
        <f aca="false">$BS$7*$J$2*$J$5*$S258</f>
        <v>#N/A</v>
      </c>
      <c r="BT258" s="70" t="e">
        <f aca="false">$BS$7*$J$3*$J$5*$T258</f>
        <v>#N/A</v>
      </c>
      <c r="BU258" s="70" t="e">
        <f aca="false">$BU$7*$J$2*$J$5*$S258</f>
        <v>#N/A</v>
      </c>
      <c r="BV258" s="70" t="e">
        <f aca="false">$BU$7*$J$3*$J$5*$T258</f>
        <v>#N/A</v>
      </c>
      <c r="BW258" s="382" t="e">
        <f aca="false">SUM(AY258:BF258,BI258:BL258)</f>
        <v>#N/A</v>
      </c>
      <c r="BX258" s="383" t="e">
        <f aca="false">SUM(AY258:BF258,BI258:BL258,BS258:BV258)</f>
        <v>#N/A</v>
      </c>
      <c r="BY258" s="25" t="e">
        <f aca="false">SUM(AY258:BV258)</f>
        <v>#N/A</v>
      </c>
      <c r="BZ258" s="70" t="e">
        <f aca="false">$BZ$7*$J$2*$J$5*$N258</f>
        <v>#N/A</v>
      </c>
      <c r="CA258" s="70" t="e">
        <f aca="false">$BZ$7*$J$3*$J$5*$O258</f>
        <v>#N/A</v>
      </c>
      <c r="CB258" s="70" t="e">
        <f aca="false">$CB$7*$J$2*$J$5*$N258</f>
        <v>#N/A</v>
      </c>
      <c r="CC258" s="70" t="e">
        <f aca="false">$CB$7*$J$3*$J$5*$O258</f>
        <v>#N/A</v>
      </c>
      <c r="CD258" s="70" t="e">
        <f aca="false">$CD$7*$J$2*$J$5*$N258</f>
        <v>#N/A</v>
      </c>
      <c r="CE258" s="70" t="e">
        <f aca="false">$CD$7*$J$3*$J$5*$O258</f>
        <v>#N/A</v>
      </c>
      <c r="CF258" s="131" t="e">
        <f aca="false">SUM(BZ258:CA258)</f>
        <v>#N/A</v>
      </c>
      <c r="CG258" s="383" t="e">
        <f aca="false">SUM(BZ258:CC258)</f>
        <v>#N/A</v>
      </c>
      <c r="CH258" s="131" t="e">
        <f aca="false">SUM(BZ258:CE258)</f>
        <v>#N/A</v>
      </c>
      <c r="CI258" s="70" t="e">
        <f aca="false">$CI$7*$J$2*$J$5*$AB258</f>
        <v>#N/A</v>
      </c>
      <c r="CJ258" s="70" t="e">
        <f aca="false">$CI$7*$J$3*$J$5*$AC258</f>
        <v>#N/A</v>
      </c>
      <c r="CK258" s="70" t="e">
        <f aca="false">$CK$7*$J$2*$J$5*$AB258</f>
        <v>#N/A</v>
      </c>
      <c r="CL258" s="70" t="e">
        <f aca="false">$CK$7*$J$3*$J$5*$AC258</f>
        <v>#N/A</v>
      </c>
      <c r="CM258" s="70" t="e">
        <f aca="false">$CM$7*$J$2*$J$5*$AB258</f>
        <v>#N/A</v>
      </c>
      <c r="CN258" s="70" t="e">
        <f aca="false">$CM$7*$J$3*$J$5*$AC258</f>
        <v>#N/A</v>
      </c>
      <c r="CO258" s="70" t="e">
        <f aca="false">$CO$7*$J$2*$J$5*$AB258</f>
        <v>#N/A</v>
      </c>
      <c r="CP258" s="70" t="e">
        <f aca="false">$CO$7*$J$3*$J$5*$AC258</f>
        <v>#N/A</v>
      </c>
      <c r="CQ258" s="70" t="e">
        <f aca="false">$CQ$7*$J$2*$J$5*$AB258</f>
        <v>#N/A</v>
      </c>
      <c r="CR258" s="70" t="e">
        <f aca="false">$CQ$7*$J$3*$J$5*$AC258</f>
        <v>#N/A</v>
      </c>
      <c r="CS258" s="70" t="e">
        <f aca="false">$CS$7*$J$2*$J$5*$AB258</f>
        <v>#N/A</v>
      </c>
      <c r="CT258" s="70" t="e">
        <f aca="false">$CS$7*$J$3*$J$5*$AC258</f>
        <v>#N/A</v>
      </c>
      <c r="CU258" s="70" t="e">
        <f aca="false">$CU$7*$J$2*$J$5*$AB258</f>
        <v>#N/A</v>
      </c>
      <c r="CV258" s="70" t="e">
        <f aca="false">$CU$7*$J$3*$J$5*$AC258</f>
        <v>#N/A</v>
      </c>
      <c r="CW258" s="70" t="e">
        <f aca="false">$CW$7*$J$2*$J$5*$AB258</f>
        <v>#N/A</v>
      </c>
      <c r="CX258" s="70" t="e">
        <f aca="false">$CW$7*$J$3*$J$5*$AC258</f>
        <v>#N/A</v>
      </c>
      <c r="CY258" s="70" t="e">
        <f aca="false">$CY$7*$J$2*$J$5*$AB258</f>
        <v>#N/A</v>
      </c>
      <c r="CZ258" s="70" t="e">
        <f aca="false">$CY$7*$J$3*$J$5*$AC258</f>
        <v>#N/A</v>
      </c>
      <c r="DA258" s="70" t="e">
        <f aca="false">$DA$7*$J$2*$J$5*$AB258</f>
        <v>#N/A</v>
      </c>
      <c r="DB258" s="70" t="e">
        <f aca="false">$DA$7*$J$3*$J$5*$AC258</f>
        <v>#N/A</v>
      </c>
      <c r="DC258" s="70"/>
      <c r="DD258" s="70"/>
      <c r="DE258" s="70" t="e">
        <f aca="false">$DF$7*$J$2*$J$5*$AB258</f>
        <v>#N/A</v>
      </c>
      <c r="DF258" s="70" t="e">
        <f aca="false">$DF$7*$J$3*$J$5*$AC258</f>
        <v>#N/A</v>
      </c>
      <c r="DG258" s="70" t="e">
        <f aca="false">$DG$7*$J$2*$J$5*$AB258</f>
        <v>#N/A</v>
      </c>
      <c r="DH258" s="70" t="e">
        <f aca="false">$DG$7*$J$3*$J$5*$AC258</f>
        <v>#N/A</v>
      </c>
      <c r="DI258" s="70" t="e">
        <f aca="false">$DI$7*$J$2*$J$5*$AB258</f>
        <v>#N/A</v>
      </c>
      <c r="DJ258" s="70" t="e">
        <f aca="false">$DI$7*$J$3*$J$5*$AC258</f>
        <v>#N/A</v>
      </c>
      <c r="DK258" s="70" t="e">
        <f aca="false">$DK$7*$J$2*$J$5*$AB258</f>
        <v>#N/A</v>
      </c>
      <c r="DL258" s="70" t="e">
        <f aca="false">$DK$7*$J$3*$J$5*$AC258</f>
        <v>#N/A</v>
      </c>
      <c r="DM258" s="70" t="e">
        <f aca="false">$DM$7*$J$2*$J$5*$AB258</f>
        <v>#N/A</v>
      </c>
      <c r="DN258" s="70" t="e">
        <f aca="false">$DM$7*$J$3*$J$5*$AC258</f>
        <v>#N/A</v>
      </c>
      <c r="DO258" s="70" t="e">
        <f aca="false">$DO$7*$J$2*$J$5*$AB258</f>
        <v>#N/A</v>
      </c>
      <c r="DP258" s="70" t="e">
        <f aca="false">$DO$7*$J$3*$J$5*$AC258</f>
        <v>#N/A</v>
      </c>
      <c r="DQ258" s="70" t="e">
        <f aca="false">$DQ$7*$J$2*$J$5*$AB258</f>
        <v>#N/A</v>
      </c>
      <c r="DR258" s="70" t="e">
        <f aca="false">$DQ$7*$J$3*$J$5*$AC258</f>
        <v>#N/A</v>
      </c>
      <c r="DS258" s="131" t="e">
        <f aca="false">SUM(CI258:CR258,CW258:CX258,DG258:DH258)</f>
        <v>#N/A</v>
      </c>
      <c r="DT258" s="25" t="e">
        <f aca="false">SUM(CI258:CZ258,DC258:DL258)</f>
        <v>#N/A</v>
      </c>
      <c r="DU258" s="131" t="e">
        <f aca="false">SUM(CI258:DR258)</f>
        <v>#N/A</v>
      </c>
      <c r="DZ258" s="70" t="e">
        <f aca="false">$DZ$7*$J$2*$J$5*$AB258</f>
        <v>#N/A</v>
      </c>
      <c r="EA258" s="70" t="e">
        <f aca="false">$DZ$7*$J$3*$J$5*$AC258</f>
        <v>#N/A</v>
      </c>
      <c r="EB258" s="70" t="e">
        <f aca="false">$EB$7*$J$2*$J$5*$AB258</f>
        <v>#N/A</v>
      </c>
      <c r="EC258" s="70" t="e">
        <f aca="false">$EB$7*$J$3*$J$5*$AC258</f>
        <v>#N/A</v>
      </c>
      <c r="ED258" s="70" t="e">
        <f aca="false">$ED$7*$J$2*$J$5*$AB258</f>
        <v>#N/A</v>
      </c>
      <c r="EE258" s="70" t="e">
        <f aca="false">$ED$7*$J$3*$J$5*$AC258</f>
        <v>#N/A</v>
      </c>
      <c r="EF258" s="70" t="e">
        <f aca="false">$EF$7*$J$2*$J$5*$AB258</f>
        <v>#N/A</v>
      </c>
      <c r="EG258" s="70" t="e">
        <f aca="false">$EF$7*$J$3*$J$5*$AC258</f>
        <v>#N/A</v>
      </c>
      <c r="EH258" s="70" t="e">
        <f aca="false">$EH$7*$J$2*$J$5*$AB258</f>
        <v>#N/A</v>
      </c>
      <c r="EI258" s="70" t="e">
        <f aca="false">$EH$7*$J$3*$J$5*$AC258</f>
        <v>#N/A</v>
      </c>
      <c r="EJ258" s="70" t="e">
        <f aca="false">$EJ$7*$J$2*$J$5*$AB258</f>
        <v>#N/A</v>
      </c>
      <c r="EK258" s="70" t="e">
        <f aca="false">$EJ$7*$J$3*$J$5*$AC258</f>
        <v>#N/A</v>
      </c>
      <c r="EL258" s="70" t="e">
        <f aca="false">$EL$7*$J$2*$J$5*$AB258</f>
        <v>#N/A</v>
      </c>
      <c r="EM258" s="70" t="e">
        <f aca="false">$EL$7*$J$3*$J$5*$AC258</f>
        <v>#N/A</v>
      </c>
      <c r="EN258" s="131" t="e">
        <f aca="false">SUM(EB258:EC258)</f>
        <v>#N/A</v>
      </c>
      <c r="EO258" s="25" t="e">
        <f aca="false">SUM(EB258:EE258,EJ258:EM258)</f>
        <v>#N/A</v>
      </c>
      <c r="EP258" s="25" t="e">
        <f aca="false">SUM(DZ258:EM258)</f>
        <v>#N/A</v>
      </c>
    </row>
    <row r="259" customFormat="false" ht="11.25" hidden="false" customHeight="false" outlineLevel="0" collapsed="false">
      <c r="A259" s="51" t="e">
        <f aca="false">VLOOKUP($D259,Curves!$A$2:$I$1700,9)</f>
        <v>#N/A</v>
      </c>
      <c r="B259" s="83" t="e">
        <f aca="false">(1+($A259/2))^(-2*($D259-$A$1)/365.25)</f>
        <v>#N/A</v>
      </c>
      <c r="C259" s="83" t="n">
        <f aca="false">D260-D259</f>
        <v>31</v>
      </c>
      <c r="D259" s="374" t="n">
        <v>44531</v>
      </c>
      <c r="E259" s="375" t="e">
        <f aca="false">VLOOKUP($D259,Curves!$A$2:$H$1700,2)*$B259</f>
        <v>#N/A</v>
      </c>
      <c r="F259" s="51" t="e">
        <f aca="false">VLOOKUP($D259,Curves!$A$2:$H$1700,3)*$B259</f>
        <v>#N/A</v>
      </c>
      <c r="G259" s="51" t="e">
        <f aca="false">VLOOKUP($D259,Curves!$A$2:$H$1700,7)*$B259</f>
        <v>#N/A</v>
      </c>
      <c r="H259" s="51" t="e">
        <f aca="false">VLOOKUP($D259,Curves!$A$2:$H$1700,5)*$B259</f>
        <v>#N/A</v>
      </c>
      <c r="I259" s="51" t="e">
        <f aca="false">VLOOKUP($D259,Curves!$A$2:$H$1700,4)*$B259</f>
        <v>#N/A</v>
      </c>
      <c r="J259" s="376" t="e">
        <f aca="false">VLOOKUP($D259,Curves!$A$2:$H$1700,8)*$B259</f>
        <v>#N/A</v>
      </c>
      <c r="K259" s="51" t="e">
        <f aca="false">($E259+$I259)*$J$5+$J$4</f>
        <v>#N/A</v>
      </c>
      <c r="L259" s="377" t="e">
        <f aca="false">VLOOKUP($D259,Curves!$N$2:$T$2600,2)*$B259</f>
        <v>#N/A</v>
      </c>
      <c r="M259" s="241" t="e">
        <f aca="false">VLOOKUP($D259,Curves!$N$2:$T$2600,3)*$B259</f>
        <v>#N/A</v>
      </c>
      <c r="N259" s="378" t="e">
        <f aca="false">IF($K259&lt;$L259,1,0)</f>
        <v>#N/A</v>
      </c>
      <c r="O259" s="379" t="e">
        <f aca="false">IF($K259&lt;$M259,1,0)</f>
        <v>#N/A</v>
      </c>
      <c r="P259" s="375" t="e">
        <f aca="false">($E259+J259)*$J$5+$J$4</f>
        <v>#N/A</v>
      </c>
      <c r="Q259" s="377" t="e">
        <f aca="false">VLOOKUP($D259,Curves!$N$2:$T$2600,4)*$B259</f>
        <v>#N/A</v>
      </c>
      <c r="R259" s="241" t="e">
        <f aca="false">VLOOKUP($D259,Curves!$N$2:$T$2600,5)*$B259</f>
        <v>#N/A</v>
      </c>
      <c r="S259" s="378" t="e">
        <f aca="false">IF($P259&lt;$Q259,1,0)</f>
        <v>#N/A</v>
      </c>
      <c r="T259" s="379" t="e">
        <f aca="false">IF($P259&lt;$R259,1,0)</f>
        <v>#N/A</v>
      </c>
      <c r="U259" s="380" t="e">
        <f aca="false">($E259+G259)*$J$5+$J$4</f>
        <v>#N/A</v>
      </c>
      <c r="V259" s="380" t="e">
        <f aca="false">($E259+H259)*$J$5+$J$4</f>
        <v>#N/A</v>
      </c>
      <c r="W259" s="380" t="e">
        <f aca="false">($E259+I259)*$J$5+$J$4</f>
        <v>#N/A</v>
      </c>
      <c r="X259" s="269" t="e">
        <f aca="false">VLOOKUP($D259,[5]CurveFetch!$D$8:$S$13000,16,0)*$B259</f>
        <v>#N/A</v>
      </c>
      <c r="Y259" s="241" t="e">
        <f aca="false">VLOOKUP($D259,Curves!$N$2:$T$2600,7)*$B259</f>
        <v>#N/A</v>
      </c>
      <c r="Z259" s="381" t="e">
        <f aca="false">IF($U259&lt;$X259,1,0)</f>
        <v>#N/A</v>
      </c>
      <c r="AA259" s="378" t="e">
        <f aca="false">IF($U259&lt;$Y259,1,0)</f>
        <v>#N/A</v>
      </c>
      <c r="AB259" s="378" t="e">
        <f aca="false">IF($V259&lt;$X259,1,0)</f>
        <v>#N/A</v>
      </c>
      <c r="AC259" s="378" t="e">
        <f aca="false">IF($V259&lt;$X259,1,0)</f>
        <v>#N/A</v>
      </c>
      <c r="AD259" s="378" t="e">
        <f aca="false">IF($W259&lt;$X259,1,0)</f>
        <v>#N/A</v>
      </c>
      <c r="AE259" s="379" t="e">
        <f aca="false">IF($W259&lt;$Y259,1,0)</f>
        <v>#N/A</v>
      </c>
      <c r="AF259" s="70" t="e">
        <f aca="false">$AF$7*$J$2*$J$5*$N259</f>
        <v>#N/A</v>
      </c>
      <c r="AG259" s="70" t="e">
        <f aca="false">$AF$7*$J$2*$J$5*$O259</f>
        <v>#N/A</v>
      </c>
      <c r="AH259" s="70" t="e">
        <f aca="false">$AH$7*$J$2*$J$5*$N259</f>
        <v>#N/A</v>
      </c>
      <c r="AI259" s="70" t="e">
        <f aca="false">$AH$7*$J$2*$J$5*$O259</f>
        <v>#N/A</v>
      </c>
      <c r="AJ259" s="70" t="e">
        <f aca="false">$AJ$7*$J$2*$J$5*$N259</f>
        <v>#N/A</v>
      </c>
      <c r="AK259" s="70" t="e">
        <f aca="false">$AJ$7*$J$2*$J$5*$O259</f>
        <v>#N/A</v>
      </c>
      <c r="AL259" s="70" t="e">
        <f aca="false">$AL$7*$J$2*$J$5*$N259</f>
        <v>#N/A</v>
      </c>
      <c r="AM259" s="70" t="e">
        <f aca="false">$AL$7*$J$3*$J$5*$O259</f>
        <v>#N/A</v>
      </c>
      <c r="AN259" s="70" t="e">
        <f aca="false">$AN$7*$J$2*$J$5*$N259</f>
        <v>#N/A</v>
      </c>
      <c r="AO259" s="70" t="e">
        <f aca="false">$AN$7*$J$3*$J$5*$O259</f>
        <v>#N/A</v>
      </c>
      <c r="AP259" s="70" t="e">
        <f aca="false">$AP$7*$J$2*$J$5*$N259</f>
        <v>#N/A</v>
      </c>
      <c r="AQ259" s="70" t="e">
        <f aca="false">$AN$7*$J$3*$J$5*$O259</f>
        <v>#N/A</v>
      </c>
      <c r="AR259" s="70" t="e">
        <f aca="false">$AR$7*$J$2*$J$5*$N259</f>
        <v>#N/A</v>
      </c>
      <c r="AS259" s="70" t="e">
        <f aca="false">$AR$7*$J$3*$J$5*$O259</f>
        <v>#N/A</v>
      </c>
      <c r="AT259" s="70" t="e">
        <f aca="false">$AT$7*$J$2*$J$5*$N259</f>
        <v>#N/A</v>
      </c>
      <c r="AU259" s="70" t="e">
        <f aca="false">$AT$7*$J$3*$J$5*$O259</f>
        <v>#N/A</v>
      </c>
      <c r="AV259" s="131" t="e">
        <f aca="false">SUM(AF259:AG259,AL259:AM259,AP259:AQ259)</f>
        <v>#N/A</v>
      </c>
      <c r="AW259" s="158" t="e">
        <f aca="false">SUM(AF259:AM259,AP259:AU259)</f>
        <v>#N/A</v>
      </c>
      <c r="AX259" s="131" t="e">
        <f aca="false">SUM(AF259:AU259)</f>
        <v>#N/A</v>
      </c>
      <c r="AY259" s="70" t="e">
        <f aca="false">$AY$7*$J$2*$J$5*$S259</f>
        <v>#N/A</v>
      </c>
      <c r="AZ259" s="70" t="e">
        <f aca="false">$AY$7*$J$3*$J$5*$T259</f>
        <v>#N/A</v>
      </c>
      <c r="BA259" s="70" t="e">
        <f aca="false">$BA$7*$J$2*$J$5*$S259</f>
        <v>#N/A</v>
      </c>
      <c r="BB259" s="70" t="e">
        <f aca="false">$BA$7*$J$3*$J$5*$T259</f>
        <v>#N/A</v>
      </c>
      <c r="BC259" s="70" t="e">
        <f aca="false">$BC$7*$J$2*$J$5*$S259</f>
        <v>#N/A</v>
      </c>
      <c r="BD259" s="70" t="e">
        <f aca="false">$BC$7*$J$3*$J$5*$T259</f>
        <v>#N/A</v>
      </c>
      <c r="BE259" s="70" t="e">
        <f aca="false">$BE$7*$J$2*$J$5*$S259</f>
        <v>#N/A</v>
      </c>
      <c r="BF259" s="70" t="e">
        <f aca="false">$BE$7*$J$3*$J$5*$T259</f>
        <v>#N/A</v>
      </c>
      <c r="BG259" s="70" t="e">
        <f aca="false">$BG$7*$J$2*$J$5*$S259</f>
        <v>#N/A</v>
      </c>
      <c r="BH259" s="70" t="e">
        <f aca="false">$BG$7*$J$3*$J$5*$T259</f>
        <v>#N/A</v>
      </c>
      <c r="BI259" s="70" t="e">
        <f aca="false">$BI$7*$J$2*$J$5*$S259</f>
        <v>#N/A</v>
      </c>
      <c r="BJ259" s="70" t="e">
        <f aca="false">$BI$7*$J$3*$J$5*$T259</f>
        <v>#N/A</v>
      </c>
      <c r="BK259" s="70" t="e">
        <f aca="false">$BK$7*$J$2*$J$5*$S259</f>
        <v>#N/A</v>
      </c>
      <c r="BL259" s="70" t="e">
        <f aca="false">$BK$7*$J$3*$J$5*$T259</f>
        <v>#N/A</v>
      </c>
      <c r="BM259" s="70" t="e">
        <f aca="false">$BM$7*$J$2*$J$5*$S259</f>
        <v>#N/A</v>
      </c>
      <c r="BN259" s="70" t="e">
        <f aca="false">$BM$7*$J$3*$J$5*$T259</f>
        <v>#N/A</v>
      </c>
      <c r="BO259" s="70" t="e">
        <f aca="false">$BO$7*$J$2*$J$5*$S259</f>
        <v>#N/A</v>
      </c>
      <c r="BP259" s="70" t="e">
        <f aca="false">$BO$7*$J$3*$J$5*$T259</f>
        <v>#N/A</v>
      </c>
      <c r="BQ259" s="70" t="e">
        <f aca="false">$BQ$7*$J$2*$J$5*$S259</f>
        <v>#N/A</v>
      </c>
      <c r="BR259" s="70" t="e">
        <f aca="false">$BQ$7*$J$3*$J$5*$T259</f>
        <v>#N/A</v>
      </c>
      <c r="BS259" s="70" t="e">
        <f aca="false">$BS$7*$J$2*$J$5*$S259</f>
        <v>#N/A</v>
      </c>
      <c r="BT259" s="70" t="e">
        <f aca="false">$BS$7*$J$3*$J$5*$T259</f>
        <v>#N/A</v>
      </c>
      <c r="BU259" s="70" t="e">
        <f aca="false">$BU$7*$J$2*$J$5*$S259</f>
        <v>#N/A</v>
      </c>
      <c r="BV259" s="70" t="e">
        <f aca="false">$BU$7*$J$3*$J$5*$T259</f>
        <v>#N/A</v>
      </c>
      <c r="BW259" s="382" t="e">
        <f aca="false">SUM(AY259:BF259,BI259:BL259)</f>
        <v>#N/A</v>
      </c>
      <c r="BX259" s="383" t="e">
        <f aca="false">SUM(AY259:BF259,BI259:BL259,BS259:BV259)</f>
        <v>#N/A</v>
      </c>
      <c r="BY259" s="25" t="e">
        <f aca="false">SUM(AY259:BV259)</f>
        <v>#N/A</v>
      </c>
      <c r="BZ259" s="70" t="e">
        <f aca="false">$BZ$7*$J$2*$J$5*$N259</f>
        <v>#N/A</v>
      </c>
      <c r="CA259" s="70" t="e">
        <f aca="false">$BZ$7*$J$3*$J$5*$O259</f>
        <v>#N/A</v>
      </c>
      <c r="CB259" s="70" t="e">
        <f aca="false">$CB$7*$J$2*$J$5*$N259</f>
        <v>#N/A</v>
      </c>
      <c r="CC259" s="70" t="e">
        <f aca="false">$CB$7*$J$3*$J$5*$O259</f>
        <v>#N/A</v>
      </c>
      <c r="CD259" s="70" t="e">
        <f aca="false">$CD$7*$J$2*$J$5*$N259</f>
        <v>#N/A</v>
      </c>
      <c r="CE259" s="70" t="e">
        <f aca="false">$CD$7*$J$3*$J$5*$O259</f>
        <v>#N/A</v>
      </c>
      <c r="CF259" s="131" t="e">
        <f aca="false">SUM(BZ259:CA259)</f>
        <v>#N/A</v>
      </c>
      <c r="CG259" s="383" t="e">
        <f aca="false">SUM(BZ259:CC259)</f>
        <v>#N/A</v>
      </c>
      <c r="CH259" s="131" t="e">
        <f aca="false">SUM(BZ259:CE259)</f>
        <v>#N/A</v>
      </c>
      <c r="CI259" s="70" t="e">
        <f aca="false">$CI$7*$J$2*$J$5*$AB259</f>
        <v>#N/A</v>
      </c>
      <c r="CJ259" s="70" t="e">
        <f aca="false">$CI$7*$J$3*$J$5*$AC259</f>
        <v>#N/A</v>
      </c>
      <c r="CK259" s="70" t="e">
        <f aca="false">$CK$7*$J$2*$J$5*$AB259</f>
        <v>#N/A</v>
      </c>
      <c r="CL259" s="70" t="e">
        <f aca="false">$CK$7*$J$3*$J$5*$AC259</f>
        <v>#N/A</v>
      </c>
      <c r="CM259" s="70" t="e">
        <f aca="false">$CM$7*$J$2*$J$5*$AB259</f>
        <v>#N/A</v>
      </c>
      <c r="CN259" s="70" t="e">
        <f aca="false">$CM$7*$J$3*$J$5*$AC259</f>
        <v>#N/A</v>
      </c>
      <c r="CO259" s="70" t="e">
        <f aca="false">$CO$7*$J$2*$J$5*$AB259</f>
        <v>#N/A</v>
      </c>
      <c r="CP259" s="70" t="e">
        <f aca="false">$CO$7*$J$3*$J$5*$AC259</f>
        <v>#N/A</v>
      </c>
      <c r="CQ259" s="70" t="e">
        <f aca="false">$CQ$7*$J$2*$J$5*$AB259</f>
        <v>#N/A</v>
      </c>
      <c r="CR259" s="70" t="e">
        <f aca="false">$CQ$7*$J$3*$J$5*$AC259</f>
        <v>#N/A</v>
      </c>
      <c r="CS259" s="70" t="e">
        <f aca="false">$CS$7*$J$2*$J$5*$AB259</f>
        <v>#N/A</v>
      </c>
      <c r="CT259" s="70" t="e">
        <f aca="false">$CS$7*$J$3*$J$5*$AC259</f>
        <v>#N/A</v>
      </c>
      <c r="CU259" s="70" t="e">
        <f aca="false">$CU$7*$J$2*$J$5*$AB259</f>
        <v>#N/A</v>
      </c>
      <c r="CV259" s="70" t="e">
        <f aca="false">$CU$7*$J$3*$J$5*$AC259</f>
        <v>#N/A</v>
      </c>
      <c r="CW259" s="70" t="e">
        <f aca="false">$CW$7*$J$2*$J$5*$AB259</f>
        <v>#N/A</v>
      </c>
      <c r="CX259" s="70" t="e">
        <f aca="false">$CW$7*$J$3*$J$5*$AC259</f>
        <v>#N/A</v>
      </c>
      <c r="CY259" s="70" t="e">
        <f aca="false">$CY$7*$J$2*$J$5*$AB259</f>
        <v>#N/A</v>
      </c>
      <c r="CZ259" s="70" t="e">
        <f aca="false">$CY$7*$J$3*$J$5*$AC259</f>
        <v>#N/A</v>
      </c>
      <c r="DA259" s="70" t="e">
        <f aca="false">$DA$7*$J$2*$J$5*$AB259</f>
        <v>#N/A</v>
      </c>
      <c r="DB259" s="70" t="e">
        <f aca="false">$DA$7*$J$3*$J$5*$AC259</f>
        <v>#N/A</v>
      </c>
      <c r="DC259" s="70"/>
      <c r="DD259" s="70"/>
      <c r="DE259" s="70" t="e">
        <f aca="false">$DF$7*$J$2*$J$5*$AB259</f>
        <v>#N/A</v>
      </c>
      <c r="DF259" s="70" t="e">
        <f aca="false">$DF$7*$J$3*$J$5*$AC259</f>
        <v>#N/A</v>
      </c>
      <c r="DG259" s="70" t="e">
        <f aca="false">$DG$7*$J$2*$J$5*$AB259</f>
        <v>#N/A</v>
      </c>
      <c r="DH259" s="70" t="e">
        <f aca="false">$DG$7*$J$3*$J$5*$AC259</f>
        <v>#N/A</v>
      </c>
      <c r="DI259" s="70" t="e">
        <f aca="false">$DI$7*$J$2*$J$5*$AB259</f>
        <v>#N/A</v>
      </c>
      <c r="DJ259" s="70" t="e">
        <f aca="false">$DI$7*$J$3*$J$5*$AC259</f>
        <v>#N/A</v>
      </c>
      <c r="DK259" s="70" t="e">
        <f aca="false">$DK$7*$J$2*$J$5*$AB259</f>
        <v>#N/A</v>
      </c>
      <c r="DL259" s="70" t="e">
        <f aca="false">$DK$7*$J$3*$J$5*$AC259</f>
        <v>#N/A</v>
      </c>
      <c r="DM259" s="70" t="e">
        <f aca="false">$DM$7*$J$2*$J$5*$AB259</f>
        <v>#N/A</v>
      </c>
      <c r="DN259" s="70" t="e">
        <f aca="false">$DM$7*$J$3*$J$5*$AC259</f>
        <v>#N/A</v>
      </c>
      <c r="DO259" s="70" t="e">
        <f aca="false">$DO$7*$J$2*$J$5*$AB259</f>
        <v>#N/A</v>
      </c>
      <c r="DP259" s="70" t="e">
        <f aca="false">$DO$7*$J$3*$J$5*$AC259</f>
        <v>#N/A</v>
      </c>
      <c r="DQ259" s="70" t="e">
        <f aca="false">$DQ$7*$J$2*$J$5*$AB259</f>
        <v>#N/A</v>
      </c>
      <c r="DR259" s="70" t="e">
        <f aca="false">$DQ$7*$J$3*$J$5*$AC259</f>
        <v>#N/A</v>
      </c>
      <c r="DS259" s="131" t="e">
        <f aca="false">SUM(CI259:CR259,CW259:CX259,DG259:DH259)</f>
        <v>#N/A</v>
      </c>
      <c r="DT259" s="25" t="e">
        <f aca="false">SUM(CI259:CZ259,DC259:DL259)</f>
        <v>#N/A</v>
      </c>
      <c r="DU259" s="131" t="e">
        <f aca="false">SUM(CI259:DR259)</f>
        <v>#N/A</v>
      </c>
      <c r="DZ259" s="70" t="e">
        <f aca="false">$DZ$7*$J$2*$J$5*$AB259</f>
        <v>#N/A</v>
      </c>
      <c r="EA259" s="70" t="e">
        <f aca="false">$DZ$7*$J$3*$J$5*$AC259</f>
        <v>#N/A</v>
      </c>
      <c r="EB259" s="70" t="e">
        <f aca="false">$EB$7*$J$2*$J$5*$AB259</f>
        <v>#N/A</v>
      </c>
      <c r="EC259" s="70" t="e">
        <f aca="false">$EB$7*$J$3*$J$5*$AC259</f>
        <v>#N/A</v>
      </c>
      <c r="ED259" s="70" t="e">
        <f aca="false">$ED$7*$J$2*$J$5*$AB259</f>
        <v>#N/A</v>
      </c>
      <c r="EE259" s="70" t="e">
        <f aca="false">$ED$7*$J$3*$J$5*$AC259</f>
        <v>#N/A</v>
      </c>
      <c r="EF259" s="70" t="e">
        <f aca="false">$EF$7*$J$2*$J$5*$AB259</f>
        <v>#N/A</v>
      </c>
      <c r="EG259" s="70" t="e">
        <f aca="false">$EF$7*$J$3*$J$5*$AC259</f>
        <v>#N/A</v>
      </c>
      <c r="EH259" s="70" t="e">
        <f aca="false">$EH$7*$J$2*$J$5*$AB259</f>
        <v>#N/A</v>
      </c>
      <c r="EI259" s="70" t="e">
        <f aca="false">$EH$7*$J$3*$J$5*$AC259</f>
        <v>#N/A</v>
      </c>
      <c r="EJ259" s="70" t="e">
        <f aca="false">$EJ$7*$J$2*$J$5*$AB259</f>
        <v>#N/A</v>
      </c>
      <c r="EK259" s="70" t="e">
        <f aca="false">$EJ$7*$J$3*$J$5*$AC259</f>
        <v>#N/A</v>
      </c>
      <c r="EL259" s="70" t="e">
        <f aca="false">$EL$7*$J$2*$J$5*$AB259</f>
        <v>#N/A</v>
      </c>
      <c r="EM259" s="70" t="e">
        <f aca="false">$EL$7*$J$3*$J$5*$AC259</f>
        <v>#N/A</v>
      </c>
      <c r="EN259" s="131" t="e">
        <f aca="false">SUM(EB259:EC259)</f>
        <v>#N/A</v>
      </c>
      <c r="EO259" s="25" t="e">
        <f aca="false">SUM(EB259:EE259,EJ259:EM259)</f>
        <v>#N/A</v>
      </c>
      <c r="EP259" s="25" t="e">
        <f aca="false">SUM(DZ259:EM259)</f>
        <v>#N/A</v>
      </c>
    </row>
    <row r="260" customFormat="false" ht="11.25" hidden="false" customHeight="false" outlineLevel="0" collapsed="false">
      <c r="A260" s="51" t="e">
        <f aca="false">VLOOKUP($D260,Curves!$A$2:$I$1700,9)</f>
        <v>#N/A</v>
      </c>
      <c r="B260" s="83" t="e">
        <f aca="false">(1+($A260/2))^(-2*($D260-$A$1)/365.25)</f>
        <v>#N/A</v>
      </c>
      <c r="C260" s="83" t="n">
        <f aca="false">D261-D260</f>
        <v>31</v>
      </c>
      <c r="D260" s="374" t="n">
        <v>44562</v>
      </c>
      <c r="E260" s="375" t="e">
        <f aca="false">VLOOKUP($D260,Curves!$A$2:$H$1700,2)*$B260</f>
        <v>#N/A</v>
      </c>
      <c r="F260" s="51" t="e">
        <f aca="false">VLOOKUP($D260,Curves!$A$2:$H$1700,3)*$B260</f>
        <v>#N/A</v>
      </c>
      <c r="G260" s="51" t="e">
        <f aca="false">VLOOKUP($D260,Curves!$A$2:$H$1700,7)*$B260</f>
        <v>#N/A</v>
      </c>
      <c r="H260" s="51" t="e">
        <f aca="false">VLOOKUP($D260,Curves!$A$2:$H$1700,5)*$B260</f>
        <v>#N/A</v>
      </c>
      <c r="I260" s="51" t="e">
        <f aca="false">VLOOKUP($D260,Curves!$A$2:$H$1700,4)*$B260</f>
        <v>#N/A</v>
      </c>
      <c r="J260" s="376" t="e">
        <f aca="false">VLOOKUP($D260,Curves!$A$2:$H$1700,8)*$B260</f>
        <v>#N/A</v>
      </c>
      <c r="K260" s="51" t="e">
        <f aca="false">($E260+$I260)*$J$5+$J$4</f>
        <v>#N/A</v>
      </c>
      <c r="L260" s="377" t="e">
        <f aca="false">VLOOKUP($D260,Curves!$N$2:$T$2600,2)*$B260</f>
        <v>#N/A</v>
      </c>
      <c r="M260" s="241" t="e">
        <f aca="false">VLOOKUP($D260,Curves!$N$2:$T$2600,3)*$B260</f>
        <v>#N/A</v>
      </c>
      <c r="N260" s="378" t="e">
        <f aca="false">IF($K260&lt;$L260,1,0)</f>
        <v>#N/A</v>
      </c>
      <c r="O260" s="379" t="e">
        <f aca="false">IF($K260&lt;$M260,1,0)</f>
        <v>#N/A</v>
      </c>
      <c r="P260" s="375" t="e">
        <f aca="false">($E260+J260)*$J$5+$J$4</f>
        <v>#N/A</v>
      </c>
      <c r="Q260" s="377" t="e">
        <f aca="false">VLOOKUP($D260,Curves!$N$2:$T$2600,4)*$B260</f>
        <v>#N/A</v>
      </c>
      <c r="R260" s="241" t="e">
        <f aca="false">VLOOKUP($D260,Curves!$N$2:$T$2600,5)*$B260</f>
        <v>#N/A</v>
      </c>
      <c r="S260" s="378" t="e">
        <f aca="false">IF($P260&lt;$Q260,1,0)</f>
        <v>#N/A</v>
      </c>
      <c r="T260" s="379" t="e">
        <f aca="false">IF($P260&lt;$R260,1,0)</f>
        <v>#N/A</v>
      </c>
      <c r="U260" s="380" t="e">
        <f aca="false">($E260+G260)*$J$5+$J$4</f>
        <v>#N/A</v>
      </c>
      <c r="V260" s="380" t="e">
        <f aca="false">($E260+H260)*$J$5+$J$4</f>
        <v>#N/A</v>
      </c>
      <c r="W260" s="380" t="e">
        <f aca="false">($E260+I260)*$J$5+$J$4</f>
        <v>#N/A</v>
      </c>
      <c r="X260" s="269" t="e">
        <f aca="false">VLOOKUP($D260,[5]CurveFetch!$D$8:$S$13000,16,0)*$B260</f>
        <v>#N/A</v>
      </c>
      <c r="Y260" s="241" t="e">
        <f aca="false">VLOOKUP($D260,Curves!$N$2:$T$2600,7)*$B260</f>
        <v>#N/A</v>
      </c>
      <c r="Z260" s="381" t="e">
        <f aca="false">IF($U260&lt;$X260,1,0)</f>
        <v>#N/A</v>
      </c>
      <c r="AA260" s="378" t="e">
        <f aca="false">IF($U260&lt;$Y260,1,0)</f>
        <v>#N/A</v>
      </c>
      <c r="AB260" s="378" t="e">
        <f aca="false">IF($V260&lt;$X260,1,0)</f>
        <v>#N/A</v>
      </c>
      <c r="AC260" s="378" t="e">
        <f aca="false">IF($V260&lt;$X260,1,0)</f>
        <v>#N/A</v>
      </c>
      <c r="AD260" s="378" t="e">
        <f aca="false">IF($W260&lt;$X260,1,0)</f>
        <v>#N/A</v>
      </c>
      <c r="AE260" s="379" t="e">
        <f aca="false">IF($W260&lt;$Y260,1,0)</f>
        <v>#N/A</v>
      </c>
      <c r="AF260" s="70" t="e">
        <f aca="false">$AF$7*$J$2*$J$5*$N260</f>
        <v>#N/A</v>
      </c>
      <c r="AG260" s="70" t="e">
        <f aca="false">$AF$7*$J$2*$J$5*$O260</f>
        <v>#N/A</v>
      </c>
      <c r="AH260" s="70" t="e">
        <f aca="false">$AH$7*$J$2*$J$5*$N260</f>
        <v>#N/A</v>
      </c>
      <c r="AI260" s="70" t="e">
        <f aca="false">$AH$7*$J$2*$J$5*$O260</f>
        <v>#N/A</v>
      </c>
      <c r="AJ260" s="70" t="e">
        <f aca="false">$AJ$7*$J$2*$J$5*$N260</f>
        <v>#N/A</v>
      </c>
      <c r="AK260" s="70" t="e">
        <f aca="false">$AJ$7*$J$2*$J$5*$O260</f>
        <v>#N/A</v>
      </c>
      <c r="AL260" s="70" t="e">
        <f aca="false">$AL$7*$J$2*$J$5*$N260</f>
        <v>#N/A</v>
      </c>
      <c r="AM260" s="70" t="e">
        <f aca="false">$AL$7*$J$3*$J$5*$O260</f>
        <v>#N/A</v>
      </c>
      <c r="AN260" s="70" t="e">
        <f aca="false">$AN$7*$J$2*$J$5*$N260</f>
        <v>#N/A</v>
      </c>
      <c r="AO260" s="70" t="e">
        <f aca="false">$AN$7*$J$3*$J$5*$O260</f>
        <v>#N/A</v>
      </c>
      <c r="AP260" s="70" t="e">
        <f aca="false">$AP$7*$J$2*$J$5*$N260</f>
        <v>#N/A</v>
      </c>
      <c r="AQ260" s="70" t="e">
        <f aca="false">$AN$7*$J$3*$J$5*$O260</f>
        <v>#N/A</v>
      </c>
      <c r="AR260" s="70" t="e">
        <f aca="false">$AR$7*$J$2*$J$5*$N260</f>
        <v>#N/A</v>
      </c>
      <c r="AS260" s="70" t="e">
        <f aca="false">$AR$7*$J$3*$J$5*$O260</f>
        <v>#N/A</v>
      </c>
      <c r="AT260" s="70" t="e">
        <f aca="false">$AT$7*$J$2*$J$5*$N260</f>
        <v>#N/A</v>
      </c>
      <c r="AU260" s="70" t="e">
        <f aca="false">$AT$7*$J$3*$J$5*$O260</f>
        <v>#N/A</v>
      </c>
      <c r="AV260" s="131" t="e">
        <f aca="false">SUM(AF260:AG260,AL260:AM260,AP260:AQ260)</f>
        <v>#N/A</v>
      </c>
      <c r="AW260" s="158" t="e">
        <f aca="false">SUM(AF260:AM260,AP260:AU260)</f>
        <v>#N/A</v>
      </c>
      <c r="AX260" s="131" t="e">
        <f aca="false">SUM(AF260:AU260)</f>
        <v>#N/A</v>
      </c>
      <c r="AY260" s="70" t="e">
        <f aca="false">$AY$7*$J$2*$J$5*$S260</f>
        <v>#N/A</v>
      </c>
      <c r="AZ260" s="70" t="e">
        <f aca="false">$AY$7*$J$3*$J$5*$T260</f>
        <v>#N/A</v>
      </c>
      <c r="BA260" s="70" t="e">
        <f aca="false">$BA$7*$J$2*$J$5*$S260</f>
        <v>#N/A</v>
      </c>
      <c r="BB260" s="70" t="e">
        <f aca="false">$BA$7*$J$3*$J$5*$T260</f>
        <v>#N/A</v>
      </c>
      <c r="BC260" s="70" t="e">
        <f aca="false">$BC$7*$J$2*$J$5*$S260</f>
        <v>#N/A</v>
      </c>
      <c r="BD260" s="70" t="e">
        <f aca="false">$BC$7*$J$3*$J$5*$T260</f>
        <v>#N/A</v>
      </c>
      <c r="BE260" s="70" t="e">
        <f aca="false">$BE$7*$J$2*$J$5*$S260</f>
        <v>#N/A</v>
      </c>
      <c r="BF260" s="70" t="e">
        <f aca="false">$BE$7*$J$3*$J$5*$T260</f>
        <v>#N/A</v>
      </c>
      <c r="BG260" s="70" t="e">
        <f aca="false">$BG$7*$J$2*$J$5*$S260</f>
        <v>#N/A</v>
      </c>
      <c r="BH260" s="70" t="e">
        <f aca="false">$BG$7*$J$3*$J$5*$T260</f>
        <v>#N/A</v>
      </c>
      <c r="BI260" s="70" t="e">
        <f aca="false">$BI$7*$J$2*$J$5*$S260</f>
        <v>#N/A</v>
      </c>
      <c r="BJ260" s="70" t="e">
        <f aca="false">$BI$7*$J$3*$J$5*$T260</f>
        <v>#N/A</v>
      </c>
      <c r="BK260" s="70" t="e">
        <f aca="false">$BK$7*$J$2*$J$5*$S260</f>
        <v>#N/A</v>
      </c>
      <c r="BL260" s="70" t="e">
        <f aca="false">$BK$7*$J$3*$J$5*$T260</f>
        <v>#N/A</v>
      </c>
      <c r="BM260" s="70" t="e">
        <f aca="false">$BM$7*$J$2*$J$5*$S260</f>
        <v>#N/A</v>
      </c>
      <c r="BN260" s="70" t="e">
        <f aca="false">$BM$7*$J$3*$J$5*$T260</f>
        <v>#N/A</v>
      </c>
      <c r="BO260" s="70" t="e">
        <f aca="false">$BO$7*$J$2*$J$5*$S260</f>
        <v>#N/A</v>
      </c>
      <c r="BP260" s="70" t="e">
        <f aca="false">$BO$7*$J$3*$J$5*$T260</f>
        <v>#N/A</v>
      </c>
      <c r="BQ260" s="70" t="e">
        <f aca="false">$BQ$7*$J$2*$J$5*$S260</f>
        <v>#N/A</v>
      </c>
      <c r="BR260" s="70" t="e">
        <f aca="false">$BQ$7*$J$3*$J$5*$T260</f>
        <v>#N/A</v>
      </c>
      <c r="BS260" s="70" t="e">
        <f aca="false">$BS$7*$J$2*$J$5*$S260</f>
        <v>#N/A</v>
      </c>
      <c r="BT260" s="70" t="e">
        <f aca="false">$BS$7*$J$3*$J$5*$T260</f>
        <v>#N/A</v>
      </c>
      <c r="BU260" s="70" t="e">
        <f aca="false">$BU$7*$J$2*$J$5*$S260</f>
        <v>#N/A</v>
      </c>
      <c r="BV260" s="70" t="e">
        <f aca="false">$BU$7*$J$3*$J$5*$T260</f>
        <v>#N/A</v>
      </c>
      <c r="BW260" s="382" t="e">
        <f aca="false">SUM(AY260:BF260,BI260:BL260)</f>
        <v>#N/A</v>
      </c>
      <c r="BX260" s="383" t="e">
        <f aca="false">SUM(AY260:BF260,BI260:BL260,BS260:BV260)</f>
        <v>#N/A</v>
      </c>
      <c r="BY260" s="25" t="e">
        <f aca="false">SUM(AY260:BV260)</f>
        <v>#N/A</v>
      </c>
      <c r="BZ260" s="70" t="e">
        <f aca="false">$BZ$7*$J$2*$J$5*$N260</f>
        <v>#N/A</v>
      </c>
      <c r="CA260" s="70" t="e">
        <f aca="false">$BZ$7*$J$3*$J$5*$O260</f>
        <v>#N/A</v>
      </c>
      <c r="CB260" s="70" t="e">
        <f aca="false">$CB$7*$J$2*$J$5*$N260</f>
        <v>#N/A</v>
      </c>
      <c r="CC260" s="70" t="e">
        <f aca="false">$CB$7*$J$3*$J$5*$O260</f>
        <v>#N/A</v>
      </c>
      <c r="CD260" s="70" t="e">
        <f aca="false">$CD$7*$J$2*$J$5*$N260</f>
        <v>#N/A</v>
      </c>
      <c r="CE260" s="70" t="e">
        <f aca="false">$CD$7*$J$3*$J$5*$O260</f>
        <v>#N/A</v>
      </c>
      <c r="CF260" s="131" t="e">
        <f aca="false">SUM(BZ260:CA260)</f>
        <v>#N/A</v>
      </c>
      <c r="CG260" s="383" t="e">
        <f aca="false">SUM(BZ260:CC260)</f>
        <v>#N/A</v>
      </c>
      <c r="CH260" s="131" t="e">
        <f aca="false">SUM(BZ260:CE260)</f>
        <v>#N/A</v>
      </c>
      <c r="CI260" s="70" t="e">
        <f aca="false">$CI$7*$J$2*$J$5*$AB260</f>
        <v>#N/A</v>
      </c>
      <c r="CJ260" s="70" t="e">
        <f aca="false">$CI$7*$J$3*$J$5*$AC260</f>
        <v>#N/A</v>
      </c>
      <c r="CK260" s="70" t="e">
        <f aca="false">$CK$7*$J$2*$J$5*$AB260</f>
        <v>#N/A</v>
      </c>
      <c r="CL260" s="70" t="e">
        <f aca="false">$CK$7*$J$3*$J$5*$AC260</f>
        <v>#N/A</v>
      </c>
      <c r="CM260" s="70" t="e">
        <f aca="false">$CM$7*$J$2*$J$5*$AB260</f>
        <v>#N/A</v>
      </c>
      <c r="CN260" s="70" t="e">
        <f aca="false">$CM$7*$J$3*$J$5*$AC260</f>
        <v>#N/A</v>
      </c>
      <c r="CO260" s="70" t="e">
        <f aca="false">$CO$7*$J$2*$J$5*$AB260</f>
        <v>#N/A</v>
      </c>
      <c r="CP260" s="70" t="e">
        <f aca="false">$CO$7*$J$3*$J$5*$AC260</f>
        <v>#N/A</v>
      </c>
      <c r="CQ260" s="70" t="e">
        <f aca="false">$CQ$7*$J$2*$J$5*$AB260</f>
        <v>#N/A</v>
      </c>
      <c r="CR260" s="70" t="e">
        <f aca="false">$CQ$7*$J$3*$J$5*$AC260</f>
        <v>#N/A</v>
      </c>
      <c r="CS260" s="70" t="e">
        <f aca="false">$CS$7*$J$2*$J$5*$AB260</f>
        <v>#N/A</v>
      </c>
      <c r="CT260" s="70" t="e">
        <f aca="false">$CS$7*$J$3*$J$5*$AC260</f>
        <v>#N/A</v>
      </c>
      <c r="CU260" s="70" t="e">
        <f aca="false">$CU$7*$J$2*$J$5*$AB260</f>
        <v>#N/A</v>
      </c>
      <c r="CV260" s="70" t="e">
        <f aca="false">$CU$7*$J$3*$J$5*$AC260</f>
        <v>#N/A</v>
      </c>
      <c r="CW260" s="70" t="e">
        <f aca="false">$CW$7*$J$2*$J$5*$AB260</f>
        <v>#N/A</v>
      </c>
      <c r="CX260" s="70" t="e">
        <f aca="false">$CW$7*$J$3*$J$5*$AC260</f>
        <v>#N/A</v>
      </c>
      <c r="CY260" s="70" t="e">
        <f aca="false">$CY$7*$J$2*$J$5*$AB260</f>
        <v>#N/A</v>
      </c>
      <c r="CZ260" s="70" t="e">
        <f aca="false">$CY$7*$J$3*$J$5*$AC260</f>
        <v>#N/A</v>
      </c>
      <c r="DA260" s="70" t="e">
        <f aca="false">$DA$7*$J$2*$J$5*$AB260</f>
        <v>#N/A</v>
      </c>
      <c r="DB260" s="70" t="e">
        <f aca="false">$DA$7*$J$3*$J$5*$AC260</f>
        <v>#N/A</v>
      </c>
      <c r="DC260" s="70"/>
      <c r="DD260" s="70"/>
      <c r="DE260" s="70" t="e">
        <f aca="false">$DF$7*$J$2*$J$5*$AB260</f>
        <v>#N/A</v>
      </c>
      <c r="DF260" s="70" t="e">
        <f aca="false">$DF$7*$J$3*$J$5*$AC260</f>
        <v>#N/A</v>
      </c>
      <c r="DG260" s="70" t="e">
        <f aca="false">$DG$7*$J$2*$J$5*$AB260</f>
        <v>#N/A</v>
      </c>
      <c r="DH260" s="70" t="e">
        <f aca="false">$DG$7*$J$3*$J$5*$AC260</f>
        <v>#N/A</v>
      </c>
      <c r="DI260" s="70" t="e">
        <f aca="false">$DI$7*$J$2*$J$5*$AB260</f>
        <v>#N/A</v>
      </c>
      <c r="DJ260" s="70" t="e">
        <f aca="false">$DI$7*$J$3*$J$5*$AC260</f>
        <v>#N/A</v>
      </c>
      <c r="DK260" s="70" t="e">
        <f aca="false">$DK$7*$J$2*$J$5*$AB260</f>
        <v>#N/A</v>
      </c>
      <c r="DL260" s="70" t="e">
        <f aca="false">$DK$7*$J$3*$J$5*$AC260</f>
        <v>#N/A</v>
      </c>
      <c r="DM260" s="70" t="e">
        <f aca="false">$DM$7*$J$2*$J$5*$AB260</f>
        <v>#N/A</v>
      </c>
      <c r="DN260" s="70" t="e">
        <f aca="false">$DM$7*$J$3*$J$5*$AC260</f>
        <v>#N/A</v>
      </c>
      <c r="DO260" s="70" t="e">
        <f aca="false">$DO$7*$J$2*$J$5*$AB260</f>
        <v>#N/A</v>
      </c>
      <c r="DP260" s="70" t="e">
        <f aca="false">$DO$7*$J$3*$J$5*$AC260</f>
        <v>#N/A</v>
      </c>
      <c r="DQ260" s="70" t="e">
        <f aca="false">$DQ$7*$J$2*$J$5*$AB260</f>
        <v>#N/A</v>
      </c>
      <c r="DR260" s="70" t="e">
        <f aca="false">$DQ$7*$J$3*$J$5*$AC260</f>
        <v>#N/A</v>
      </c>
      <c r="DS260" s="131" t="e">
        <f aca="false">SUM(CI260:CR260,CW260:CX260,DG260:DH260)</f>
        <v>#N/A</v>
      </c>
      <c r="DT260" s="25" t="e">
        <f aca="false">SUM(CI260:CZ260,DC260:DL260)</f>
        <v>#N/A</v>
      </c>
      <c r="DU260" s="131" t="e">
        <f aca="false">SUM(CI260:DR260)</f>
        <v>#N/A</v>
      </c>
      <c r="DZ260" s="70" t="e">
        <f aca="false">$DZ$7*$J$2*$J$5*$AB260</f>
        <v>#N/A</v>
      </c>
      <c r="EA260" s="70" t="e">
        <f aca="false">$DZ$7*$J$3*$J$5*$AC260</f>
        <v>#N/A</v>
      </c>
      <c r="EB260" s="70" t="e">
        <f aca="false">$EB$7*$J$2*$J$5*$AB260</f>
        <v>#N/A</v>
      </c>
      <c r="EC260" s="70" t="e">
        <f aca="false">$EB$7*$J$3*$J$5*$AC260</f>
        <v>#N/A</v>
      </c>
      <c r="ED260" s="70" t="e">
        <f aca="false">$ED$7*$J$2*$J$5*$AB260</f>
        <v>#N/A</v>
      </c>
      <c r="EE260" s="70" t="e">
        <f aca="false">$ED$7*$J$3*$J$5*$AC260</f>
        <v>#N/A</v>
      </c>
      <c r="EF260" s="70" t="e">
        <f aca="false">$EF$7*$J$2*$J$5*$AB260</f>
        <v>#N/A</v>
      </c>
      <c r="EG260" s="70" t="e">
        <f aca="false">$EF$7*$J$3*$J$5*$AC260</f>
        <v>#N/A</v>
      </c>
      <c r="EH260" s="70" t="e">
        <f aca="false">$EH$7*$J$2*$J$5*$AB260</f>
        <v>#N/A</v>
      </c>
      <c r="EI260" s="70" t="e">
        <f aca="false">$EH$7*$J$3*$J$5*$AC260</f>
        <v>#N/A</v>
      </c>
      <c r="EJ260" s="70" t="e">
        <f aca="false">$EJ$7*$J$2*$J$5*$AB260</f>
        <v>#N/A</v>
      </c>
      <c r="EK260" s="70" t="e">
        <f aca="false">$EJ$7*$J$3*$J$5*$AC260</f>
        <v>#N/A</v>
      </c>
      <c r="EL260" s="70" t="e">
        <f aca="false">$EL$7*$J$2*$J$5*$AB260</f>
        <v>#N/A</v>
      </c>
      <c r="EM260" s="70" t="e">
        <f aca="false">$EL$7*$J$3*$J$5*$AC260</f>
        <v>#N/A</v>
      </c>
      <c r="EN260" s="131" t="e">
        <f aca="false">SUM(EB260:EC260)</f>
        <v>#N/A</v>
      </c>
      <c r="EO260" s="25" t="e">
        <f aca="false">SUM(EB260:EE260,EJ260:EM260)</f>
        <v>#N/A</v>
      </c>
      <c r="EP260" s="25" t="e">
        <f aca="false">SUM(DZ260:EM260)</f>
        <v>#N/A</v>
      </c>
    </row>
    <row r="261" customFormat="false" ht="11.25" hidden="false" customHeight="false" outlineLevel="0" collapsed="false">
      <c r="A261" s="51" t="e">
        <f aca="false">VLOOKUP($D261,Curves!$A$2:$I$1700,9)</f>
        <v>#N/A</v>
      </c>
      <c r="B261" s="83" t="e">
        <f aca="false">(1+($A261/2))^(-2*($D261-$A$1)/365.25)</f>
        <v>#N/A</v>
      </c>
      <c r="C261" s="83" t="n">
        <f aca="false">D262-D261</f>
        <v>28</v>
      </c>
      <c r="D261" s="374" t="n">
        <v>44593</v>
      </c>
      <c r="E261" s="375" t="e">
        <f aca="false">VLOOKUP($D261,Curves!$A$2:$H$1700,2)*$B261</f>
        <v>#N/A</v>
      </c>
      <c r="F261" s="51" t="e">
        <f aca="false">VLOOKUP($D261,Curves!$A$2:$H$1700,3)*$B261</f>
        <v>#N/A</v>
      </c>
      <c r="G261" s="51" t="e">
        <f aca="false">VLOOKUP($D261,Curves!$A$2:$H$1700,7)*$B261</f>
        <v>#N/A</v>
      </c>
      <c r="H261" s="51" t="e">
        <f aca="false">VLOOKUP($D261,Curves!$A$2:$H$1700,5)*$B261</f>
        <v>#N/A</v>
      </c>
      <c r="I261" s="51" t="e">
        <f aca="false">VLOOKUP($D261,Curves!$A$2:$H$1700,4)*$B261</f>
        <v>#N/A</v>
      </c>
      <c r="J261" s="376" t="e">
        <f aca="false">VLOOKUP($D261,Curves!$A$2:$H$1700,8)*$B261</f>
        <v>#N/A</v>
      </c>
      <c r="K261" s="51" t="e">
        <f aca="false">($E261+$I261)*$J$5+$J$4</f>
        <v>#N/A</v>
      </c>
      <c r="L261" s="377" t="e">
        <f aca="false">VLOOKUP($D261,Curves!$N$2:$T$2600,2)*$B261</f>
        <v>#N/A</v>
      </c>
      <c r="M261" s="241" t="e">
        <f aca="false">VLOOKUP($D261,Curves!$N$2:$T$2600,3)*$B261</f>
        <v>#N/A</v>
      </c>
      <c r="N261" s="378" t="e">
        <f aca="false">IF($K261&lt;$L261,1,0)</f>
        <v>#N/A</v>
      </c>
      <c r="O261" s="379" t="e">
        <f aca="false">IF($K261&lt;$M261,1,0)</f>
        <v>#N/A</v>
      </c>
      <c r="P261" s="375" t="e">
        <f aca="false">($E261+J261)*$J$5+$J$4</f>
        <v>#N/A</v>
      </c>
      <c r="Q261" s="377" t="e">
        <f aca="false">VLOOKUP($D261,Curves!$N$2:$T$2600,4)*$B261</f>
        <v>#N/A</v>
      </c>
      <c r="R261" s="241" t="e">
        <f aca="false">VLOOKUP($D261,Curves!$N$2:$T$2600,5)*$B261</f>
        <v>#N/A</v>
      </c>
      <c r="S261" s="378" t="e">
        <f aca="false">IF($P261&lt;$Q261,1,0)</f>
        <v>#N/A</v>
      </c>
      <c r="T261" s="379" t="e">
        <f aca="false">IF($P261&lt;$R261,1,0)</f>
        <v>#N/A</v>
      </c>
      <c r="U261" s="380" t="e">
        <f aca="false">($E261+G261)*$J$5+$J$4</f>
        <v>#N/A</v>
      </c>
      <c r="V261" s="380" t="e">
        <f aca="false">($E261+H261)*$J$5+$J$4</f>
        <v>#N/A</v>
      </c>
      <c r="W261" s="380" t="e">
        <f aca="false">($E261+I261)*$J$5+$J$4</f>
        <v>#N/A</v>
      </c>
      <c r="X261" s="269" t="e">
        <f aca="false">VLOOKUP($D261,[5]CurveFetch!$D$8:$S$13000,16,0)*$B261</f>
        <v>#N/A</v>
      </c>
      <c r="Y261" s="241" t="e">
        <f aca="false">VLOOKUP($D261,Curves!$N$2:$T$2600,7)*$B261</f>
        <v>#N/A</v>
      </c>
      <c r="Z261" s="381" t="e">
        <f aca="false">IF($U261&lt;$X261,1,0)</f>
        <v>#N/A</v>
      </c>
      <c r="AA261" s="378" t="e">
        <f aca="false">IF($U261&lt;$Y261,1,0)</f>
        <v>#N/A</v>
      </c>
      <c r="AB261" s="378" t="e">
        <f aca="false">IF($V261&lt;$X261,1,0)</f>
        <v>#N/A</v>
      </c>
      <c r="AC261" s="378" t="e">
        <f aca="false">IF($V261&lt;$X261,1,0)</f>
        <v>#N/A</v>
      </c>
      <c r="AD261" s="378" t="e">
        <f aca="false">IF($W261&lt;$X261,1,0)</f>
        <v>#N/A</v>
      </c>
      <c r="AE261" s="379" t="e">
        <f aca="false">IF($W261&lt;$Y261,1,0)</f>
        <v>#N/A</v>
      </c>
      <c r="AF261" s="70" t="e">
        <f aca="false">$AF$7*$J$2*$J$5*$N261</f>
        <v>#N/A</v>
      </c>
      <c r="AG261" s="70" t="e">
        <f aca="false">$AF$7*$J$2*$J$5*$O261</f>
        <v>#N/A</v>
      </c>
      <c r="AH261" s="70" t="e">
        <f aca="false">$AH$7*$J$2*$J$5*$N261</f>
        <v>#N/A</v>
      </c>
      <c r="AI261" s="70" t="e">
        <f aca="false">$AH$7*$J$2*$J$5*$O261</f>
        <v>#N/A</v>
      </c>
      <c r="AJ261" s="70" t="e">
        <f aca="false">$AJ$7*$J$2*$J$5*$N261</f>
        <v>#N/A</v>
      </c>
      <c r="AK261" s="70" t="e">
        <f aca="false">$AJ$7*$J$2*$J$5*$O261</f>
        <v>#N/A</v>
      </c>
      <c r="AL261" s="70" t="e">
        <f aca="false">$AL$7*$J$2*$J$5*$N261</f>
        <v>#N/A</v>
      </c>
      <c r="AM261" s="70" t="e">
        <f aca="false">$AL$7*$J$3*$J$5*$O261</f>
        <v>#N/A</v>
      </c>
      <c r="AN261" s="70" t="e">
        <f aca="false">$AN$7*$J$2*$J$5*$N261</f>
        <v>#N/A</v>
      </c>
      <c r="AO261" s="70" t="e">
        <f aca="false">$AN$7*$J$3*$J$5*$O261</f>
        <v>#N/A</v>
      </c>
      <c r="AP261" s="70" t="e">
        <f aca="false">$AP$7*$J$2*$J$5*$N261</f>
        <v>#N/A</v>
      </c>
      <c r="AQ261" s="70" t="e">
        <f aca="false">$AN$7*$J$3*$J$5*$O261</f>
        <v>#N/A</v>
      </c>
      <c r="AR261" s="70" t="e">
        <f aca="false">$AR$7*$J$2*$J$5*$N261</f>
        <v>#N/A</v>
      </c>
      <c r="AS261" s="70" t="e">
        <f aca="false">$AR$7*$J$3*$J$5*$O261</f>
        <v>#N/A</v>
      </c>
      <c r="AT261" s="70" t="e">
        <f aca="false">$AT$7*$J$2*$J$5*$N261</f>
        <v>#N/A</v>
      </c>
      <c r="AU261" s="70" t="e">
        <f aca="false">$AT$7*$J$3*$J$5*$O261</f>
        <v>#N/A</v>
      </c>
      <c r="AV261" s="131" t="e">
        <f aca="false">SUM(AF261:AG261,AL261:AM261,AP261:AQ261)</f>
        <v>#N/A</v>
      </c>
      <c r="AW261" s="158" t="e">
        <f aca="false">SUM(AF261:AM261,AP261:AU261)</f>
        <v>#N/A</v>
      </c>
      <c r="AX261" s="131" t="e">
        <f aca="false">SUM(AF261:AU261)</f>
        <v>#N/A</v>
      </c>
      <c r="AY261" s="70" t="e">
        <f aca="false">$AY$7*$J$2*$J$5*$S261</f>
        <v>#N/A</v>
      </c>
      <c r="AZ261" s="70" t="e">
        <f aca="false">$AY$7*$J$3*$J$5*$T261</f>
        <v>#N/A</v>
      </c>
      <c r="BA261" s="70" t="e">
        <f aca="false">$BA$7*$J$2*$J$5*$S261</f>
        <v>#N/A</v>
      </c>
      <c r="BB261" s="70" t="e">
        <f aca="false">$BA$7*$J$3*$J$5*$T261</f>
        <v>#N/A</v>
      </c>
      <c r="BC261" s="70" t="e">
        <f aca="false">$BC$7*$J$2*$J$5*$S261</f>
        <v>#N/A</v>
      </c>
      <c r="BD261" s="70" t="e">
        <f aca="false">$BC$7*$J$3*$J$5*$T261</f>
        <v>#N/A</v>
      </c>
      <c r="BE261" s="70" t="e">
        <f aca="false">$BE$7*$J$2*$J$5*$S261</f>
        <v>#N/A</v>
      </c>
      <c r="BF261" s="70" t="e">
        <f aca="false">$BE$7*$J$3*$J$5*$T261</f>
        <v>#N/A</v>
      </c>
      <c r="BG261" s="70" t="e">
        <f aca="false">$BG$7*$J$2*$J$5*$S261</f>
        <v>#N/A</v>
      </c>
      <c r="BH261" s="70" t="e">
        <f aca="false">$BG$7*$J$3*$J$5*$T261</f>
        <v>#N/A</v>
      </c>
      <c r="BI261" s="70" t="e">
        <f aca="false">$BI$7*$J$2*$J$5*$S261</f>
        <v>#N/A</v>
      </c>
      <c r="BJ261" s="70" t="e">
        <f aca="false">$BI$7*$J$3*$J$5*$T261</f>
        <v>#N/A</v>
      </c>
      <c r="BK261" s="70" t="e">
        <f aca="false">$BK$7*$J$2*$J$5*$S261</f>
        <v>#N/A</v>
      </c>
      <c r="BL261" s="70" t="e">
        <f aca="false">$BK$7*$J$3*$J$5*$T261</f>
        <v>#N/A</v>
      </c>
      <c r="BM261" s="70" t="e">
        <f aca="false">$BM$7*$J$2*$J$5*$S261</f>
        <v>#N/A</v>
      </c>
      <c r="BN261" s="70" t="e">
        <f aca="false">$BM$7*$J$3*$J$5*$T261</f>
        <v>#N/A</v>
      </c>
      <c r="BO261" s="70" t="e">
        <f aca="false">$BO$7*$J$2*$J$5*$S261</f>
        <v>#N/A</v>
      </c>
      <c r="BP261" s="70" t="e">
        <f aca="false">$BO$7*$J$3*$J$5*$T261</f>
        <v>#N/A</v>
      </c>
      <c r="BQ261" s="70" t="e">
        <f aca="false">$BQ$7*$J$2*$J$5*$S261</f>
        <v>#N/A</v>
      </c>
      <c r="BR261" s="70" t="e">
        <f aca="false">$BQ$7*$J$3*$J$5*$T261</f>
        <v>#N/A</v>
      </c>
      <c r="BS261" s="70" t="e">
        <f aca="false">$BS$7*$J$2*$J$5*$S261</f>
        <v>#N/A</v>
      </c>
      <c r="BT261" s="70" t="e">
        <f aca="false">$BS$7*$J$3*$J$5*$T261</f>
        <v>#N/A</v>
      </c>
      <c r="BU261" s="70" t="e">
        <f aca="false">$BU$7*$J$2*$J$5*$S261</f>
        <v>#N/A</v>
      </c>
      <c r="BV261" s="70" t="e">
        <f aca="false">$BU$7*$J$3*$J$5*$T261</f>
        <v>#N/A</v>
      </c>
      <c r="BW261" s="382" t="e">
        <f aca="false">SUM(AY261:BF261,BI261:BL261)</f>
        <v>#N/A</v>
      </c>
      <c r="BX261" s="383" t="e">
        <f aca="false">SUM(AY261:BF261,BI261:BL261,BS261:BV261)</f>
        <v>#N/A</v>
      </c>
      <c r="BY261" s="25" t="e">
        <f aca="false">SUM(AY261:BV261)</f>
        <v>#N/A</v>
      </c>
      <c r="BZ261" s="70" t="e">
        <f aca="false">$BZ$7*$J$2*$J$5*$N261</f>
        <v>#N/A</v>
      </c>
      <c r="CA261" s="70" t="e">
        <f aca="false">$BZ$7*$J$3*$J$5*$O261</f>
        <v>#N/A</v>
      </c>
      <c r="CB261" s="70" t="e">
        <f aca="false">$CB$7*$J$2*$J$5*$N261</f>
        <v>#N/A</v>
      </c>
      <c r="CC261" s="70" t="e">
        <f aca="false">$CB$7*$J$3*$J$5*$O261</f>
        <v>#N/A</v>
      </c>
      <c r="CD261" s="70" t="e">
        <f aca="false">$CD$7*$J$2*$J$5*$N261</f>
        <v>#N/A</v>
      </c>
      <c r="CE261" s="70" t="e">
        <f aca="false">$CD$7*$J$3*$J$5*$O261</f>
        <v>#N/A</v>
      </c>
      <c r="CF261" s="131" t="e">
        <f aca="false">SUM(BZ261:CA261)</f>
        <v>#N/A</v>
      </c>
      <c r="CG261" s="383" t="e">
        <f aca="false">SUM(BZ261:CC261)</f>
        <v>#N/A</v>
      </c>
      <c r="CH261" s="131" t="e">
        <f aca="false">SUM(BZ261:CE261)</f>
        <v>#N/A</v>
      </c>
      <c r="CI261" s="70" t="e">
        <f aca="false">$CI$7*$J$2*$J$5*$AB261</f>
        <v>#N/A</v>
      </c>
      <c r="CJ261" s="70" t="e">
        <f aca="false">$CI$7*$J$3*$J$5*$AC261</f>
        <v>#N/A</v>
      </c>
      <c r="CK261" s="70" t="e">
        <f aca="false">$CK$7*$J$2*$J$5*$AB261</f>
        <v>#N/A</v>
      </c>
      <c r="CL261" s="70" t="e">
        <f aca="false">$CK$7*$J$3*$J$5*$AC261</f>
        <v>#N/A</v>
      </c>
      <c r="CM261" s="70" t="e">
        <f aca="false">$CM$7*$J$2*$J$5*$AB261</f>
        <v>#N/A</v>
      </c>
      <c r="CN261" s="70" t="e">
        <f aca="false">$CM$7*$J$3*$J$5*$AC261</f>
        <v>#N/A</v>
      </c>
      <c r="CO261" s="70" t="e">
        <f aca="false">$CO$7*$J$2*$J$5*$AB261</f>
        <v>#N/A</v>
      </c>
      <c r="CP261" s="70" t="e">
        <f aca="false">$CO$7*$J$3*$J$5*$AC261</f>
        <v>#N/A</v>
      </c>
      <c r="CQ261" s="70" t="e">
        <f aca="false">$CQ$7*$J$2*$J$5*$AB261</f>
        <v>#N/A</v>
      </c>
      <c r="CR261" s="70" t="e">
        <f aca="false">$CQ$7*$J$3*$J$5*$AC261</f>
        <v>#N/A</v>
      </c>
      <c r="CS261" s="70" t="e">
        <f aca="false">$CS$7*$J$2*$J$5*$AB261</f>
        <v>#N/A</v>
      </c>
      <c r="CT261" s="70" t="e">
        <f aca="false">$CS$7*$J$3*$J$5*$AC261</f>
        <v>#N/A</v>
      </c>
      <c r="CU261" s="70" t="e">
        <f aca="false">$CU$7*$J$2*$J$5*$AB261</f>
        <v>#N/A</v>
      </c>
      <c r="CV261" s="70" t="e">
        <f aca="false">$CU$7*$J$3*$J$5*$AC261</f>
        <v>#N/A</v>
      </c>
      <c r="CW261" s="70" t="e">
        <f aca="false">$CW$7*$J$2*$J$5*$AB261</f>
        <v>#N/A</v>
      </c>
      <c r="CX261" s="70" t="e">
        <f aca="false">$CW$7*$J$3*$J$5*$AC261</f>
        <v>#N/A</v>
      </c>
      <c r="CY261" s="70" t="e">
        <f aca="false">$CY$7*$J$2*$J$5*$AB261</f>
        <v>#N/A</v>
      </c>
      <c r="CZ261" s="70" t="e">
        <f aca="false">$CY$7*$J$3*$J$5*$AC261</f>
        <v>#N/A</v>
      </c>
      <c r="DA261" s="70" t="e">
        <f aca="false">$DA$7*$J$2*$J$5*$AB261</f>
        <v>#N/A</v>
      </c>
      <c r="DB261" s="70" t="e">
        <f aca="false">$DA$7*$J$3*$J$5*$AC261</f>
        <v>#N/A</v>
      </c>
      <c r="DC261" s="70"/>
      <c r="DD261" s="70"/>
      <c r="DE261" s="70" t="e">
        <f aca="false">$DF$7*$J$2*$J$5*$AB261</f>
        <v>#N/A</v>
      </c>
      <c r="DF261" s="70" t="e">
        <f aca="false">$DF$7*$J$3*$J$5*$AC261</f>
        <v>#N/A</v>
      </c>
      <c r="DG261" s="70" t="e">
        <f aca="false">$DG$7*$J$2*$J$5*$AB261</f>
        <v>#N/A</v>
      </c>
      <c r="DH261" s="70" t="e">
        <f aca="false">$DG$7*$J$3*$J$5*$AC261</f>
        <v>#N/A</v>
      </c>
      <c r="DI261" s="70" t="e">
        <f aca="false">$DI$7*$J$2*$J$5*$AB261</f>
        <v>#N/A</v>
      </c>
      <c r="DJ261" s="70" t="e">
        <f aca="false">$DI$7*$J$3*$J$5*$AC261</f>
        <v>#N/A</v>
      </c>
      <c r="DK261" s="70" t="e">
        <f aca="false">$DK$7*$J$2*$J$5*$AB261</f>
        <v>#N/A</v>
      </c>
      <c r="DL261" s="70" t="e">
        <f aca="false">$DK$7*$J$3*$J$5*$AC261</f>
        <v>#N/A</v>
      </c>
      <c r="DM261" s="70" t="e">
        <f aca="false">$DM$7*$J$2*$J$5*$AB261</f>
        <v>#N/A</v>
      </c>
      <c r="DN261" s="70" t="e">
        <f aca="false">$DM$7*$J$3*$J$5*$AC261</f>
        <v>#N/A</v>
      </c>
      <c r="DO261" s="70" t="e">
        <f aca="false">$DO$7*$J$2*$J$5*$AB261</f>
        <v>#N/A</v>
      </c>
      <c r="DP261" s="70" t="e">
        <f aca="false">$DO$7*$J$3*$J$5*$AC261</f>
        <v>#N/A</v>
      </c>
      <c r="DQ261" s="70" t="e">
        <f aca="false">$DQ$7*$J$2*$J$5*$AB261</f>
        <v>#N/A</v>
      </c>
      <c r="DR261" s="70" t="e">
        <f aca="false">$DQ$7*$J$3*$J$5*$AC261</f>
        <v>#N/A</v>
      </c>
      <c r="DS261" s="131" t="e">
        <f aca="false">SUM(CI261:CR261,CW261:CX261,DG261:DH261)</f>
        <v>#N/A</v>
      </c>
      <c r="DT261" s="25" t="e">
        <f aca="false">SUM(CI261:CZ261,DC261:DL261)</f>
        <v>#N/A</v>
      </c>
      <c r="DU261" s="131" t="e">
        <f aca="false">SUM(CI261:DR261)</f>
        <v>#N/A</v>
      </c>
      <c r="DZ261" s="70" t="e">
        <f aca="false">$DZ$7*$J$2*$J$5*$AB261</f>
        <v>#N/A</v>
      </c>
      <c r="EA261" s="70" t="e">
        <f aca="false">$DZ$7*$J$3*$J$5*$AC261</f>
        <v>#N/A</v>
      </c>
      <c r="EB261" s="70" t="e">
        <f aca="false">$EB$7*$J$2*$J$5*$AB261</f>
        <v>#N/A</v>
      </c>
      <c r="EC261" s="70" t="e">
        <f aca="false">$EB$7*$J$3*$J$5*$AC261</f>
        <v>#N/A</v>
      </c>
      <c r="ED261" s="70" t="e">
        <f aca="false">$ED$7*$J$2*$J$5*$AB261</f>
        <v>#N/A</v>
      </c>
      <c r="EE261" s="70" t="e">
        <f aca="false">$ED$7*$J$3*$J$5*$AC261</f>
        <v>#N/A</v>
      </c>
      <c r="EF261" s="70" t="e">
        <f aca="false">$EF$7*$J$2*$J$5*$AB261</f>
        <v>#N/A</v>
      </c>
      <c r="EG261" s="70" t="e">
        <f aca="false">$EF$7*$J$3*$J$5*$AC261</f>
        <v>#N/A</v>
      </c>
      <c r="EH261" s="70" t="e">
        <f aca="false">$EH$7*$J$2*$J$5*$AB261</f>
        <v>#N/A</v>
      </c>
      <c r="EI261" s="70" t="e">
        <f aca="false">$EH$7*$J$3*$J$5*$AC261</f>
        <v>#N/A</v>
      </c>
      <c r="EJ261" s="70" t="e">
        <f aca="false">$EJ$7*$J$2*$J$5*$AB261</f>
        <v>#N/A</v>
      </c>
      <c r="EK261" s="70" t="e">
        <f aca="false">$EJ$7*$J$3*$J$5*$AC261</f>
        <v>#N/A</v>
      </c>
      <c r="EL261" s="70" t="e">
        <f aca="false">$EL$7*$J$2*$J$5*$AB261</f>
        <v>#N/A</v>
      </c>
      <c r="EM261" s="70" t="e">
        <f aca="false">$EL$7*$J$3*$J$5*$AC261</f>
        <v>#N/A</v>
      </c>
      <c r="EN261" s="131" t="e">
        <f aca="false">SUM(EB261:EC261)</f>
        <v>#N/A</v>
      </c>
      <c r="EO261" s="25" t="e">
        <f aca="false">SUM(EB261:EE261,EJ261:EM261)</f>
        <v>#N/A</v>
      </c>
      <c r="EP261" s="25" t="e">
        <f aca="false">SUM(DZ261:EM261)</f>
        <v>#N/A</v>
      </c>
    </row>
    <row r="262" customFormat="false" ht="11.25" hidden="false" customHeight="false" outlineLevel="0" collapsed="false">
      <c r="A262" s="51" t="e">
        <f aca="false">VLOOKUP($D262,Curves!$A$2:$I$1700,9)</f>
        <v>#N/A</v>
      </c>
      <c r="B262" s="83" t="e">
        <f aca="false">(1+($A262/2))^(-2*($D262-$A$1)/365.25)</f>
        <v>#N/A</v>
      </c>
      <c r="C262" s="83" t="n">
        <f aca="false">D263-D262</f>
        <v>31</v>
      </c>
      <c r="D262" s="374" t="n">
        <v>44621</v>
      </c>
      <c r="E262" s="375" t="e">
        <f aca="false">VLOOKUP($D262,Curves!$A$2:$H$1700,2)*$B262</f>
        <v>#N/A</v>
      </c>
      <c r="F262" s="51" t="e">
        <f aca="false">VLOOKUP($D262,Curves!$A$2:$H$1700,3)*$B262</f>
        <v>#N/A</v>
      </c>
      <c r="G262" s="51" t="e">
        <f aca="false">VLOOKUP($D262,Curves!$A$2:$H$1700,7)*$B262</f>
        <v>#N/A</v>
      </c>
      <c r="H262" s="51" t="e">
        <f aca="false">VLOOKUP($D262,Curves!$A$2:$H$1700,5)*$B262</f>
        <v>#N/A</v>
      </c>
      <c r="I262" s="51" t="e">
        <f aca="false">VLOOKUP($D262,Curves!$A$2:$H$1700,4)*$B262</f>
        <v>#N/A</v>
      </c>
      <c r="J262" s="376" t="e">
        <f aca="false">VLOOKUP($D262,Curves!$A$2:$H$1700,8)*$B262</f>
        <v>#N/A</v>
      </c>
      <c r="K262" s="51" t="e">
        <f aca="false">($E262+$I262)*$J$5+$J$4</f>
        <v>#N/A</v>
      </c>
      <c r="L262" s="377" t="e">
        <f aca="false">VLOOKUP($D262,Curves!$N$2:$T$2600,2)*$B262</f>
        <v>#N/A</v>
      </c>
      <c r="M262" s="241" t="e">
        <f aca="false">VLOOKUP($D262,Curves!$N$2:$T$2600,3)*$B262</f>
        <v>#N/A</v>
      </c>
      <c r="N262" s="378" t="e">
        <f aca="false">IF($K262&lt;$L262,1,0)</f>
        <v>#N/A</v>
      </c>
      <c r="O262" s="379" t="e">
        <f aca="false">IF($K262&lt;$M262,1,0)</f>
        <v>#N/A</v>
      </c>
      <c r="P262" s="375" t="e">
        <f aca="false">($E262+J262)*$J$5+$J$4</f>
        <v>#N/A</v>
      </c>
      <c r="Q262" s="377" t="e">
        <f aca="false">VLOOKUP($D262,Curves!$N$2:$T$2600,4)*$B262</f>
        <v>#N/A</v>
      </c>
      <c r="R262" s="241" t="e">
        <f aca="false">VLOOKUP($D262,Curves!$N$2:$T$2600,5)*$B262</f>
        <v>#N/A</v>
      </c>
      <c r="S262" s="378" t="e">
        <f aca="false">IF($P262&lt;$Q262,1,0)</f>
        <v>#N/A</v>
      </c>
      <c r="T262" s="379" t="e">
        <f aca="false">IF($P262&lt;$R262,1,0)</f>
        <v>#N/A</v>
      </c>
      <c r="U262" s="380" t="e">
        <f aca="false">($E262+G262)*$J$5+$J$4</f>
        <v>#N/A</v>
      </c>
      <c r="V262" s="380" t="e">
        <f aca="false">($E262+H262)*$J$5+$J$4</f>
        <v>#N/A</v>
      </c>
      <c r="W262" s="380" t="e">
        <f aca="false">($E262+I262)*$J$5+$J$4</f>
        <v>#N/A</v>
      </c>
      <c r="X262" s="269" t="e">
        <f aca="false">VLOOKUP($D262,[5]CurveFetch!$D$8:$S$13000,16,0)*$B262</f>
        <v>#N/A</v>
      </c>
      <c r="Y262" s="241" t="e">
        <f aca="false">VLOOKUP($D262,Curves!$N$2:$T$2600,7)*$B262</f>
        <v>#N/A</v>
      </c>
      <c r="Z262" s="381" t="e">
        <f aca="false">IF($U262&lt;$X262,1,0)</f>
        <v>#N/A</v>
      </c>
      <c r="AA262" s="378" t="e">
        <f aca="false">IF($U262&lt;$Y262,1,0)</f>
        <v>#N/A</v>
      </c>
      <c r="AB262" s="378" t="e">
        <f aca="false">IF($V262&lt;$X262,1,0)</f>
        <v>#N/A</v>
      </c>
      <c r="AC262" s="378" t="e">
        <f aca="false">IF($V262&lt;$X262,1,0)</f>
        <v>#N/A</v>
      </c>
      <c r="AD262" s="378" t="e">
        <f aca="false">IF($W262&lt;$X262,1,0)</f>
        <v>#N/A</v>
      </c>
      <c r="AE262" s="379" t="e">
        <f aca="false">IF($W262&lt;$Y262,1,0)</f>
        <v>#N/A</v>
      </c>
      <c r="AF262" s="70" t="e">
        <f aca="false">$AF$7*$J$2*$J$5*$N262</f>
        <v>#N/A</v>
      </c>
      <c r="AG262" s="70" t="e">
        <f aca="false">$AF$7*$J$2*$J$5*$O262</f>
        <v>#N/A</v>
      </c>
      <c r="AH262" s="70" t="e">
        <f aca="false">$AH$7*$J$2*$J$5*$N262</f>
        <v>#N/A</v>
      </c>
      <c r="AI262" s="70" t="e">
        <f aca="false">$AH$7*$J$2*$J$5*$O262</f>
        <v>#N/A</v>
      </c>
      <c r="AJ262" s="70" t="e">
        <f aca="false">$AJ$7*$J$2*$J$5*$N262</f>
        <v>#N/A</v>
      </c>
      <c r="AK262" s="70" t="e">
        <f aca="false">$AJ$7*$J$2*$J$5*$O262</f>
        <v>#N/A</v>
      </c>
      <c r="AL262" s="70" t="e">
        <f aca="false">$AL$7*$J$2*$J$5*$N262</f>
        <v>#N/A</v>
      </c>
      <c r="AM262" s="70" t="e">
        <f aca="false">$AL$7*$J$3*$J$5*$O262</f>
        <v>#N/A</v>
      </c>
      <c r="AN262" s="70" t="e">
        <f aca="false">$AN$7*$J$2*$J$5*$N262</f>
        <v>#N/A</v>
      </c>
      <c r="AO262" s="70" t="e">
        <f aca="false">$AN$7*$J$3*$J$5*$O262</f>
        <v>#N/A</v>
      </c>
      <c r="AP262" s="70" t="e">
        <f aca="false">$AP$7*$J$2*$J$5*$N262</f>
        <v>#N/A</v>
      </c>
      <c r="AQ262" s="70" t="e">
        <f aca="false">$AN$7*$J$3*$J$5*$O262</f>
        <v>#N/A</v>
      </c>
      <c r="AR262" s="70" t="e">
        <f aca="false">$AR$7*$J$2*$J$5*$N262</f>
        <v>#N/A</v>
      </c>
      <c r="AS262" s="70" t="e">
        <f aca="false">$AR$7*$J$3*$J$5*$O262</f>
        <v>#N/A</v>
      </c>
      <c r="AT262" s="70" t="e">
        <f aca="false">$AT$7*$J$2*$J$5*$N262</f>
        <v>#N/A</v>
      </c>
      <c r="AU262" s="70" t="e">
        <f aca="false">$AT$7*$J$3*$J$5*$O262</f>
        <v>#N/A</v>
      </c>
      <c r="AV262" s="131" t="e">
        <f aca="false">SUM(AF262:AG262,AL262:AM262,AP262:AQ262)</f>
        <v>#N/A</v>
      </c>
      <c r="AW262" s="158" t="e">
        <f aca="false">SUM(AF262:AM262,AP262:AU262)</f>
        <v>#N/A</v>
      </c>
      <c r="AX262" s="131" t="e">
        <f aca="false">SUM(AF262:AU262)</f>
        <v>#N/A</v>
      </c>
      <c r="AY262" s="70" t="e">
        <f aca="false">$AY$7*$J$2*$J$5*$S262</f>
        <v>#N/A</v>
      </c>
      <c r="AZ262" s="70" t="e">
        <f aca="false">$AY$7*$J$3*$J$5*$T262</f>
        <v>#N/A</v>
      </c>
      <c r="BA262" s="70" t="e">
        <f aca="false">$BA$7*$J$2*$J$5*$S262</f>
        <v>#N/A</v>
      </c>
      <c r="BB262" s="70" t="e">
        <f aca="false">$BA$7*$J$3*$J$5*$T262</f>
        <v>#N/A</v>
      </c>
      <c r="BC262" s="70" t="e">
        <f aca="false">$BC$7*$J$2*$J$5*$S262</f>
        <v>#N/A</v>
      </c>
      <c r="BD262" s="70" t="e">
        <f aca="false">$BC$7*$J$3*$J$5*$T262</f>
        <v>#N/A</v>
      </c>
      <c r="BE262" s="70" t="e">
        <f aca="false">$BE$7*$J$2*$J$5*$S262</f>
        <v>#N/A</v>
      </c>
      <c r="BF262" s="70" t="e">
        <f aca="false">$BE$7*$J$3*$J$5*$T262</f>
        <v>#N/A</v>
      </c>
      <c r="BG262" s="70" t="e">
        <f aca="false">$BG$7*$J$2*$J$5*$S262</f>
        <v>#N/A</v>
      </c>
      <c r="BH262" s="70" t="e">
        <f aca="false">$BG$7*$J$3*$J$5*$T262</f>
        <v>#N/A</v>
      </c>
      <c r="BI262" s="70" t="e">
        <f aca="false">$BI$7*$J$2*$J$5*$S262</f>
        <v>#N/A</v>
      </c>
      <c r="BJ262" s="70" t="e">
        <f aca="false">$BI$7*$J$3*$J$5*$T262</f>
        <v>#N/A</v>
      </c>
      <c r="BK262" s="70" t="e">
        <f aca="false">$BK$7*$J$2*$J$5*$S262</f>
        <v>#N/A</v>
      </c>
      <c r="BL262" s="70" t="e">
        <f aca="false">$BK$7*$J$3*$J$5*$T262</f>
        <v>#N/A</v>
      </c>
      <c r="BM262" s="70" t="e">
        <f aca="false">$BM$7*$J$2*$J$5*$S262</f>
        <v>#N/A</v>
      </c>
      <c r="BN262" s="70" t="e">
        <f aca="false">$BM$7*$J$3*$J$5*$T262</f>
        <v>#N/A</v>
      </c>
      <c r="BO262" s="70" t="e">
        <f aca="false">$BO$7*$J$2*$J$5*$S262</f>
        <v>#N/A</v>
      </c>
      <c r="BP262" s="70" t="e">
        <f aca="false">$BO$7*$J$3*$J$5*$T262</f>
        <v>#N/A</v>
      </c>
      <c r="BQ262" s="70" t="e">
        <f aca="false">$BQ$7*$J$2*$J$5*$S262</f>
        <v>#N/A</v>
      </c>
      <c r="BR262" s="70" t="e">
        <f aca="false">$BQ$7*$J$3*$J$5*$T262</f>
        <v>#N/A</v>
      </c>
      <c r="BS262" s="70" t="e">
        <f aca="false">$BS$7*$J$2*$J$5*$S262</f>
        <v>#N/A</v>
      </c>
      <c r="BT262" s="70" t="e">
        <f aca="false">$BS$7*$J$3*$J$5*$T262</f>
        <v>#N/A</v>
      </c>
      <c r="BU262" s="70" t="e">
        <f aca="false">$BU$7*$J$2*$J$5*$S262</f>
        <v>#N/A</v>
      </c>
      <c r="BV262" s="70" t="e">
        <f aca="false">$BU$7*$J$3*$J$5*$T262</f>
        <v>#N/A</v>
      </c>
      <c r="BW262" s="382" t="e">
        <f aca="false">SUM(AY262:BF262,BI262:BL262)</f>
        <v>#N/A</v>
      </c>
      <c r="BX262" s="383" t="e">
        <f aca="false">SUM(AY262:BF262,BI262:BL262,BS262:BV262)</f>
        <v>#N/A</v>
      </c>
      <c r="BY262" s="25" t="e">
        <f aca="false">SUM(AY262:BV262)</f>
        <v>#N/A</v>
      </c>
      <c r="BZ262" s="70" t="e">
        <f aca="false">$BZ$7*$J$2*$J$5*$N262</f>
        <v>#N/A</v>
      </c>
      <c r="CA262" s="70" t="e">
        <f aca="false">$BZ$7*$J$3*$J$5*$O262</f>
        <v>#N/A</v>
      </c>
      <c r="CB262" s="70" t="e">
        <f aca="false">$CB$7*$J$2*$J$5*$N262</f>
        <v>#N/A</v>
      </c>
      <c r="CC262" s="70" t="e">
        <f aca="false">$CB$7*$J$3*$J$5*$O262</f>
        <v>#N/A</v>
      </c>
      <c r="CD262" s="70" t="e">
        <f aca="false">$CD$7*$J$2*$J$5*$N262</f>
        <v>#N/A</v>
      </c>
      <c r="CE262" s="70" t="e">
        <f aca="false">$CD$7*$J$3*$J$5*$O262</f>
        <v>#N/A</v>
      </c>
      <c r="CF262" s="131" t="e">
        <f aca="false">SUM(BZ262:CA262)</f>
        <v>#N/A</v>
      </c>
      <c r="CG262" s="383" t="e">
        <f aca="false">SUM(BZ262:CC262)</f>
        <v>#N/A</v>
      </c>
      <c r="CH262" s="131" t="e">
        <f aca="false">SUM(BZ262:CE262)</f>
        <v>#N/A</v>
      </c>
      <c r="CI262" s="70" t="e">
        <f aca="false">$CI$7*$J$2*$J$5*$AB262</f>
        <v>#N/A</v>
      </c>
      <c r="CJ262" s="70" t="e">
        <f aca="false">$CI$7*$J$3*$J$5*$AC262</f>
        <v>#N/A</v>
      </c>
      <c r="CK262" s="70" t="e">
        <f aca="false">$CK$7*$J$2*$J$5*$AB262</f>
        <v>#N/A</v>
      </c>
      <c r="CL262" s="70" t="e">
        <f aca="false">$CK$7*$J$3*$J$5*$AC262</f>
        <v>#N/A</v>
      </c>
      <c r="CM262" s="70" t="e">
        <f aca="false">$CM$7*$J$2*$J$5*$AB262</f>
        <v>#N/A</v>
      </c>
      <c r="CN262" s="70" t="e">
        <f aca="false">$CM$7*$J$3*$J$5*$AC262</f>
        <v>#N/A</v>
      </c>
      <c r="CO262" s="70" t="e">
        <f aca="false">$CO$7*$J$2*$J$5*$AB262</f>
        <v>#N/A</v>
      </c>
      <c r="CP262" s="70" t="e">
        <f aca="false">$CO$7*$J$3*$J$5*$AC262</f>
        <v>#N/A</v>
      </c>
      <c r="CQ262" s="70" t="e">
        <f aca="false">$CQ$7*$J$2*$J$5*$AB262</f>
        <v>#N/A</v>
      </c>
      <c r="CR262" s="70" t="e">
        <f aca="false">$CQ$7*$J$3*$J$5*$AC262</f>
        <v>#N/A</v>
      </c>
      <c r="CS262" s="70" t="e">
        <f aca="false">$CS$7*$J$2*$J$5*$AB262</f>
        <v>#N/A</v>
      </c>
      <c r="CT262" s="70" t="e">
        <f aca="false">$CS$7*$J$3*$J$5*$AC262</f>
        <v>#N/A</v>
      </c>
      <c r="CU262" s="70" t="e">
        <f aca="false">$CU$7*$J$2*$J$5*$AB262</f>
        <v>#N/A</v>
      </c>
      <c r="CV262" s="70" t="e">
        <f aca="false">$CU$7*$J$3*$J$5*$AC262</f>
        <v>#N/A</v>
      </c>
      <c r="CW262" s="70" t="e">
        <f aca="false">$CW$7*$J$2*$J$5*$AB262</f>
        <v>#N/A</v>
      </c>
      <c r="CX262" s="70" t="e">
        <f aca="false">$CW$7*$J$3*$J$5*$AC262</f>
        <v>#N/A</v>
      </c>
      <c r="CY262" s="70" t="e">
        <f aca="false">$CY$7*$J$2*$J$5*$AB262</f>
        <v>#N/A</v>
      </c>
      <c r="CZ262" s="70" t="e">
        <f aca="false">$CY$7*$J$3*$J$5*$AC262</f>
        <v>#N/A</v>
      </c>
      <c r="DA262" s="70" t="e">
        <f aca="false">$DA$7*$J$2*$J$5*$AB262</f>
        <v>#N/A</v>
      </c>
      <c r="DB262" s="70" t="e">
        <f aca="false">$DA$7*$J$3*$J$5*$AC262</f>
        <v>#N/A</v>
      </c>
      <c r="DC262" s="70"/>
      <c r="DD262" s="70"/>
      <c r="DE262" s="70" t="e">
        <f aca="false">$DF$7*$J$2*$J$5*$AB262</f>
        <v>#N/A</v>
      </c>
      <c r="DF262" s="70" t="e">
        <f aca="false">$DF$7*$J$3*$J$5*$AC262</f>
        <v>#N/A</v>
      </c>
      <c r="DG262" s="70" t="e">
        <f aca="false">$DG$7*$J$2*$J$5*$AB262</f>
        <v>#N/A</v>
      </c>
      <c r="DH262" s="70" t="e">
        <f aca="false">$DG$7*$J$3*$J$5*$AC262</f>
        <v>#N/A</v>
      </c>
      <c r="DI262" s="70" t="e">
        <f aca="false">$DI$7*$J$2*$J$5*$AB262</f>
        <v>#N/A</v>
      </c>
      <c r="DJ262" s="70" t="e">
        <f aca="false">$DI$7*$J$3*$J$5*$AC262</f>
        <v>#N/A</v>
      </c>
      <c r="DK262" s="70" t="e">
        <f aca="false">$DK$7*$J$2*$J$5*$AB262</f>
        <v>#N/A</v>
      </c>
      <c r="DL262" s="70" t="e">
        <f aca="false">$DK$7*$J$3*$J$5*$AC262</f>
        <v>#N/A</v>
      </c>
      <c r="DM262" s="70" t="e">
        <f aca="false">$DM$7*$J$2*$J$5*$AB262</f>
        <v>#N/A</v>
      </c>
      <c r="DN262" s="70" t="e">
        <f aca="false">$DM$7*$J$3*$J$5*$AC262</f>
        <v>#N/A</v>
      </c>
      <c r="DO262" s="70" t="e">
        <f aca="false">$DO$7*$J$2*$J$5*$AB262</f>
        <v>#N/A</v>
      </c>
      <c r="DP262" s="70" t="e">
        <f aca="false">$DO$7*$J$3*$J$5*$AC262</f>
        <v>#N/A</v>
      </c>
      <c r="DQ262" s="70" t="e">
        <f aca="false">$DQ$7*$J$2*$J$5*$AB262</f>
        <v>#N/A</v>
      </c>
      <c r="DR262" s="70" t="e">
        <f aca="false">$DQ$7*$J$3*$J$5*$AC262</f>
        <v>#N/A</v>
      </c>
      <c r="DS262" s="131" t="e">
        <f aca="false">SUM(CI262:CR262,CW262:CX262,DG262:DH262)</f>
        <v>#N/A</v>
      </c>
      <c r="DT262" s="25" t="e">
        <f aca="false">SUM(CI262:CZ262,DC262:DL262)</f>
        <v>#N/A</v>
      </c>
      <c r="DU262" s="131" t="e">
        <f aca="false">SUM(CI262:DR262)</f>
        <v>#N/A</v>
      </c>
      <c r="DZ262" s="70" t="e">
        <f aca="false">$DZ$7*$J$2*$J$5*$AB262</f>
        <v>#N/A</v>
      </c>
      <c r="EA262" s="70" t="e">
        <f aca="false">$DZ$7*$J$3*$J$5*$AC262</f>
        <v>#N/A</v>
      </c>
      <c r="EB262" s="70" t="e">
        <f aca="false">$EB$7*$J$2*$J$5*$AB262</f>
        <v>#N/A</v>
      </c>
      <c r="EC262" s="70" t="e">
        <f aca="false">$EB$7*$J$3*$J$5*$AC262</f>
        <v>#N/A</v>
      </c>
      <c r="ED262" s="70" t="e">
        <f aca="false">$ED$7*$J$2*$J$5*$AB262</f>
        <v>#N/A</v>
      </c>
      <c r="EE262" s="70" t="e">
        <f aca="false">$ED$7*$J$3*$J$5*$AC262</f>
        <v>#N/A</v>
      </c>
      <c r="EF262" s="70" t="e">
        <f aca="false">$EF$7*$J$2*$J$5*$AB262</f>
        <v>#N/A</v>
      </c>
      <c r="EG262" s="70" t="e">
        <f aca="false">$EF$7*$J$3*$J$5*$AC262</f>
        <v>#N/A</v>
      </c>
      <c r="EH262" s="70" t="e">
        <f aca="false">$EH$7*$J$2*$J$5*$AB262</f>
        <v>#N/A</v>
      </c>
      <c r="EI262" s="70" t="e">
        <f aca="false">$EH$7*$J$3*$J$5*$AC262</f>
        <v>#N/A</v>
      </c>
      <c r="EJ262" s="70" t="e">
        <f aca="false">$EJ$7*$J$2*$J$5*$AB262</f>
        <v>#N/A</v>
      </c>
      <c r="EK262" s="70" t="e">
        <f aca="false">$EJ$7*$J$3*$J$5*$AC262</f>
        <v>#N/A</v>
      </c>
      <c r="EL262" s="70" t="e">
        <f aca="false">$EL$7*$J$2*$J$5*$AB262</f>
        <v>#N/A</v>
      </c>
      <c r="EM262" s="70" t="e">
        <f aca="false">$EL$7*$J$3*$J$5*$AC262</f>
        <v>#N/A</v>
      </c>
      <c r="EN262" s="131" t="e">
        <f aca="false">SUM(EB262:EC262)</f>
        <v>#N/A</v>
      </c>
      <c r="EO262" s="25" t="e">
        <f aca="false">SUM(EB262:EE262,EJ262:EM262)</f>
        <v>#N/A</v>
      </c>
      <c r="EP262" s="25" t="e">
        <f aca="false">SUM(DZ262:EM262)</f>
        <v>#N/A</v>
      </c>
    </row>
    <row r="263" customFormat="false" ht="11.25" hidden="false" customHeight="false" outlineLevel="0" collapsed="false">
      <c r="A263" s="51" t="e">
        <f aca="false">VLOOKUP($D263,Curves!$A$2:$I$1700,9)</f>
        <v>#N/A</v>
      </c>
      <c r="B263" s="83" t="e">
        <f aca="false">(1+($A263/2))^(-2*($D263-$A$1)/365.25)</f>
        <v>#N/A</v>
      </c>
      <c r="C263" s="83" t="n">
        <f aca="false">D264-D263</f>
        <v>30</v>
      </c>
      <c r="D263" s="374" t="n">
        <v>44652</v>
      </c>
      <c r="E263" s="375" t="e">
        <f aca="false">VLOOKUP($D263,Curves!$A$2:$H$1700,2)*$B263</f>
        <v>#N/A</v>
      </c>
      <c r="F263" s="51" t="e">
        <f aca="false">VLOOKUP($D263,Curves!$A$2:$H$1700,3)*$B263</f>
        <v>#N/A</v>
      </c>
      <c r="G263" s="51" t="e">
        <f aca="false">VLOOKUP($D263,Curves!$A$2:$H$1700,7)*$B263</f>
        <v>#N/A</v>
      </c>
      <c r="H263" s="51" t="e">
        <f aca="false">VLOOKUP($D263,Curves!$A$2:$H$1700,5)*$B263</f>
        <v>#N/A</v>
      </c>
      <c r="I263" s="51" t="e">
        <f aca="false">VLOOKUP($D263,Curves!$A$2:$H$1700,4)*$B263</f>
        <v>#N/A</v>
      </c>
      <c r="J263" s="376" t="e">
        <f aca="false">VLOOKUP($D263,Curves!$A$2:$H$1700,8)*$B263</f>
        <v>#N/A</v>
      </c>
      <c r="K263" s="51" t="e">
        <f aca="false">($E263+$I263)*$J$5+$J$4</f>
        <v>#N/A</v>
      </c>
      <c r="L263" s="377" t="e">
        <f aca="false">VLOOKUP($D263,Curves!$N$2:$T$2600,2)*$B263</f>
        <v>#N/A</v>
      </c>
      <c r="M263" s="241" t="e">
        <f aca="false">VLOOKUP($D263,Curves!$N$2:$T$2600,3)*$B263</f>
        <v>#N/A</v>
      </c>
      <c r="N263" s="378" t="e">
        <f aca="false">IF($K263&lt;$L263,1,0)</f>
        <v>#N/A</v>
      </c>
      <c r="O263" s="379" t="e">
        <f aca="false">IF($K263&lt;$M263,1,0)</f>
        <v>#N/A</v>
      </c>
      <c r="P263" s="375" t="e">
        <f aca="false">($E263+J263)*$J$5+$J$4</f>
        <v>#N/A</v>
      </c>
      <c r="Q263" s="377" t="e">
        <f aca="false">VLOOKUP($D263,Curves!$N$2:$T$2600,4)*$B263</f>
        <v>#N/A</v>
      </c>
      <c r="R263" s="241" t="e">
        <f aca="false">VLOOKUP($D263,Curves!$N$2:$T$2600,5)*$B263</f>
        <v>#N/A</v>
      </c>
      <c r="S263" s="378" t="e">
        <f aca="false">IF($P263&lt;$Q263,1,0)</f>
        <v>#N/A</v>
      </c>
      <c r="T263" s="379" t="e">
        <f aca="false">IF($P263&lt;$R263,1,0)</f>
        <v>#N/A</v>
      </c>
      <c r="U263" s="380" t="e">
        <f aca="false">($E263+G263)*$J$5+$J$4</f>
        <v>#N/A</v>
      </c>
      <c r="V263" s="380" t="e">
        <f aca="false">($E263+H263)*$J$5+$J$4</f>
        <v>#N/A</v>
      </c>
      <c r="W263" s="380" t="e">
        <f aca="false">($E263+I263)*$J$5+$J$4</f>
        <v>#N/A</v>
      </c>
      <c r="X263" s="269" t="e">
        <f aca="false">VLOOKUP($D263,[5]CurveFetch!$D$8:$S$13000,16,0)*$B263</f>
        <v>#N/A</v>
      </c>
      <c r="Y263" s="241" t="e">
        <f aca="false">VLOOKUP($D263,Curves!$N$2:$T$2600,7)*$B263</f>
        <v>#N/A</v>
      </c>
      <c r="Z263" s="381" t="e">
        <f aca="false">IF($U263&lt;$X263,1,0)</f>
        <v>#N/A</v>
      </c>
      <c r="AA263" s="378" t="e">
        <f aca="false">IF($U263&lt;$Y263,1,0)</f>
        <v>#N/A</v>
      </c>
      <c r="AB263" s="378" t="e">
        <f aca="false">IF($V263&lt;$X263,1,0)</f>
        <v>#N/A</v>
      </c>
      <c r="AC263" s="378" t="e">
        <f aca="false">IF($V263&lt;$X263,1,0)</f>
        <v>#N/A</v>
      </c>
      <c r="AD263" s="378" t="e">
        <f aca="false">IF($W263&lt;$X263,1,0)</f>
        <v>#N/A</v>
      </c>
      <c r="AE263" s="379" t="e">
        <f aca="false">IF($W263&lt;$Y263,1,0)</f>
        <v>#N/A</v>
      </c>
      <c r="AF263" s="70" t="e">
        <f aca="false">$AF$7*$J$2*$J$5*$N263</f>
        <v>#N/A</v>
      </c>
      <c r="AG263" s="70" t="e">
        <f aca="false">$AF$7*$J$2*$J$5*$O263</f>
        <v>#N/A</v>
      </c>
      <c r="AH263" s="70" t="e">
        <f aca="false">$AH$7*$J$2*$J$5*$N263</f>
        <v>#N/A</v>
      </c>
      <c r="AI263" s="70" t="e">
        <f aca="false">$AH$7*$J$2*$J$5*$O263</f>
        <v>#N/A</v>
      </c>
      <c r="AJ263" s="70" t="e">
        <f aca="false">$AJ$7*$J$2*$J$5*$N263</f>
        <v>#N/A</v>
      </c>
      <c r="AK263" s="70" t="e">
        <f aca="false">$AJ$7*$J$2*$J$5*$O263</f>
        <v>#N/A</v>
      </c>
      <c r="AL263" s="70" t="e">
        <f aca="false">$AL$7*$J$2*$J$5*$N263</f>
        <v>#N/A</v>
      </c>
      <c r="AM263" s="70" t="e">
        <f aca="false">$AL$7*$J$3*$J$5*$O263</f>
        <v>#N/A</v>
      </c>
      <c r="AN263" s="70" t="e">
        <f aca="false">$AN$7*$J$2*$J$5*$N263</f>
        <v>#N/A</v>
      </c>
      <c r="AO263" s="70" t="e">
        <f aca="false">$AN$7*$J$3*$J$5*$O263</f>
        <v>#N/A</v>
      </c>
      <c r="AP263" s="70" t="e">
        <f aca="false">$AP$7*$J$2*$J$5*$N263</f>
        <v>#N/A</v>
      </c>
      <c r="AQ263" s="70" t="e">
        <f aca="false">$AN$7*$J$3*$J$5*$O263</f>
        <v>#N/A</v>
      </c>
      <c r="AR263" s="70" t="e">
        <f aca="false">$AR$7*$J$2*$J$5*$N263</f>
        <v>#N/A</v>
      </c>
      <c r="AS263" s="70" t="e">
        <f aca="false">$AR$7*$J$3*$J$5*$O263</f>
        <v>#N/A</v>
      </c>
      <c r="AT263" s="70" t="e">
        <f aca="false">$AT$7*$J$2*$J$5*$N263</f>
        <v>#N/A</v>
      </c>
      <c r="AU263" s="70" t="e">
        <f aca="false">$AT$7*$J$3*$J$5*$O263</f>
        <v>#N/A</v>
      </c>
      <c r="AV263" s="131" t="e">
        <f aca="false">SUM(AF263:AG263,AL263:AM263,AP263:AQ263)</f>
        <v>#N/A</v>
      </c>
      <c r="AW263" s="158" t="e">
        <f aca="false">SUM(AF263:AM263,AP263:AU263)</f>
        <v>#N/A</v>
      </c>
      <c r="AX263" s="131" t="e">
        <f aca="false">SUM(AF263:AU263)</f>
        <v>#N/A</v>
      </c>
      <c r="AY263" s="70" t="e">
        <f aca="false">$AY$7*$J$2*$J$5*$S263</f>
        <v>#N/A</v>
      </c>
      <c r="AZ263" s="70" t="e">
        <f aca="false">$AY$7*$J$3*$J$5*$T263</f>
        <v>#N/A</v>
      </c>
      <c r="BA263" s="70" t="e">
        <f aca="false">$BA$7*$J$2*$J$5*$S263</f>
        <v>#N/A</v>
      </c>
      <c r="BB263" s="70" t="e">
        <f aca="false">$BA$7*$J$3*$J$5*$T263</f>
        <v>#N/A</v>
      </c>
      <c r="BC263" s="70" t="e">
        <f aca="false">$BC$7*$J$2*$J$5*$S263</f>
        <v>#N/A</v>
      </c>
      <c r="BD263" s="70" t="e">
        <f aca="false">$BC$7*$J$3*$J$5*$T263</f>
        <v>#N/A</v>
      </c>
      <c r="BE263" s="70" t="e">
        <f aca="false">$BE$7*$J$2*$J$5*$S263</f>
        <v>#N/A</v>
      </c>
      <c r="BF263" s="70" t="e">
        <f aca="false">$BE$7*$J$3*$J$5*$T263</f>
        <v>#N/A</v>
      </c>
      <c r="BG263" s="70" t="e">
        <f aca="false">$BG$7*$J$2*$J$5*$S263</f>
        <v>#N/A</v>
      </c>
      <c r="BH263" s="70" t="e">
        <f aca="false">$BG$7*$J$3*$J$5*$T263</f>
        <v>#N/A</v>
      </c>
      <c r="BI263" s="70" t="e">
        <f aca="false">$BI$7*$J$2*$J$5*$S263</f>
        <v>#N/A</v>
      </c>
      <c r="BJ263" s="70" t="e">
        <f aca="false">$BI$7*$J$3*$J$5*$T263</f>
        <v>#N/A</v>
      </c>
      <c r="BK263" s="70" t="e">
        <f aca="false">$BK$7*$J$2*$J$5*$S263</f>
        <v>#N/A</v>
      </c>
      <c r="BL263" s="70" t="e">
        <f aca="false">$BK$7*$J$3*$J$5*$T263</f>
        <v>#N/A</v>
      </c>
      <c r="BM263" s="70" t="e">
        <f aca="false">$BM$7*$J$2*$J$5*$S263</f>
        <v>#N/A</v>
      </c>
      <c r="BN263" s="70" t="e">
        <f aca="false">$BM$7*$J$3*$J$5*$T263</f>
        <v>#N/A</v>
      </c>
      <c r="BO263" s="70" t="e">
        <f aca="false">$BO$7*$J$2*$J$5*$S263</f>
        <v>#N/A</v>
      </c>
      <c r="BP263" s="70" t="e">
        <f aca="false">$BO$7*$J$3*$J$5*$T263</f>
        <v>#N/A</v>
      </c>
      <c r="BQ263" s="70" t="e">
        <f aca="false">$BQ$7*$J$2*$J$5*$S263</f>
        <v>#N/A</v>
      </c>
      <c r="BR263" s="70" t="e">
        <f aca="false">$BQ$7*$J$3*$J$5*$T263</f>
        <v>#N/A</v>
      </c>
      <c r="BS263" s="70" t="e">
        <f aca="false">$BS$7*$J$2*$J$5*$S263</f>
        <v>#N/A</v>
      </c>
      <c r="BT263" s="70" t="e">
        <f aca="false">$BS$7*$J$3*$J$5*$T263</f>
        <v>#N/A</v>
      </c>
      <c r="BU263" s="70" t="e">
        <f aca="false">$BU$7*$J$2*$J$5*$S263</f>
        <v>#N/A</v>
      </c>
      <c r="BV263" s="70" t="e">
        <f aca="false">$BU$7*$J$3*$J$5*$T263</f>
        <v>#N/A</v>
      </c>
      <c r="BW263" s="382" t="e">
        <f aca="false">SUM(AY263:BF263,BI263:BL263)</f>
        <v>#N/A</v>
      </c>
      <c r="BX263" s="383" t="e">
        <f aca="false">SUM(AY263:BF263,BI263:BL263,BS263:BV263)</f>
        <v>#N/A</v>
      </c>
      <c r="BY263" s="25" t="e">
        <f aca="false">SUM(AY263:BV263)</f>
        <v>#N/A</v>
      </c>
      <c r="BZ263" s="70" t="e">
        <f aca="false">$BZ$7*$J$2*$J$5*$N263</f>
        <v>#N/A</v>
      </c>
      <c r="CA263" s="70" t="e">
        <f aca="false">$BZ$7*$J$3*$J$5*$O263</f>
        <v>#N/A</v>
      </c>
      <c r="CB263" s="70" t="e">
        <f aca="false">$CB$7*$J$2*$J$5*$N263</f>
        <v>#N/A</v>
      </c>
      <c r="CC263" s="70" t="e">
        <f aca="false">$CB$7*$J$3*$J$5*$O263</f>
        <v>#N/A</v>
      </c>
      <c r="CD263" s="70" t="e">
        <f aca="false">$CD$7*$J$2*$J$5*$N263</f>
        <v>#N/A</v>
      </c>
      <c r="CE263" s="70" t="e">
        <f aca="false">$CD$7*$J$3*$J$5*$O263</f>
        <v>#N/A</v>
      </c>
      <c r="CF263" s="131" t="e">
        <f aca="false">SUM(BZ263:CA263)</f>
        <v>#N/A</v>
      </c>
      <c r="CG263" s="383" t="e">
        <f aca="false">SUM(BZ263:CC263)</f>
        <v>#N/A</v>
      </c>
      <c r="CH263" s="131" t="e">
        <f aca="false">SUM(BZ263:CE263)</f>
        <v>#N/A</v>
      </c>
      <c r="CI263" s="70" t="e">
        <f aca="false">$CI$7*$J$2*$J$5*$AB263</f>
        <v>#N/A</v>
      </c>
      <c r="CJ263" s="70" t="e">
        <f aca="false">$CI$7*$J$3*$J$5*$AC263</f>
        <v>#N/A</v>
      </c>
      <c r="CK263" s="70" t="e">
        <f aca="false">$CK$7*$J$2*$J$5*$AB263</f>
        <v>#N/A</v>
      </c>
      <c r="CL263" s="70" t="e">
        <f aca="false">$CK$7*$J$3*$J$5*$AC263</f>
        <v>#N/A</v>
      </c>
      <c r="CM263" s="70" t="e">
        <f aca="false">$CM$7*$J$2*$J$5*$AB263</f>
        <v>#N/A</v>
      </c>
      <c r="CN263" s="70" t="e">
        <f aca="false">$CM$7*$J$3*$J$5*$AC263</f>
        <v>#N/A</v>
      </c>
      <c r="CO263" s="70" t="e">
        <f aca="false">$CO$7*$J$2*$J$5*$AB263</f>
        <v>#N/A</v>
      </c>
      <c r="CP263" s="70" t="e">
        <f aca="false">$CO$7*$J$3*$J$5*$AC263</f>
        <v>#N/A</v>
      </c>
      <c r="CQ263" s="70" t="e">
        <f aca="false">$CQ$7*$J$2*$J$5*$AB263</f>
        <v>#N/A</v>
      </c>
      <c r="CR263" s="70" t="e">
        <f aca="false">$CQ$7*$J$3*$J$5*$AC263</f>
        <v>#N/A</v>
      </c>
      <c r="CS263" s="70" t="e">
        <f aca="false">$CS$7*$J$2*$J$5*$AB263</f>
        <v>#N/A</v>
      </c>
      <c r="CT263" s="70" t="e">
        <f aca="false">$CS$7*$J$3*$J$5*$AC263</f>
        <v>#N/A</v>
      </c>
      <c r="CU263" s="70" t="e">
        <f aca="false">$CU$7*$J$2*$J$5*$AB263</f>
        <v>#N/A</v>
      </c>
      <c r="CV263" s="70" t="e">
        <f aca="false">$CU$7*$J$3*$J$5*$AC263</f>
        <v>#N/A</v>
      </c>
      <c r="CW263" s="70" t="e">
        <f aca="false">$CW$7*$J$2*$J$5*$AB263</f>
        <v>#N/A</v>
      </c>
      <c r="CX263" s="70" t="e">
        <f aca="false">$CW$7*$J$3*$J$5*$AC263</f>
        <v>#N/A</v>
      </c>
      <c r="CY263" s="70" t="e">
        <f aca="false">$CY$7*$J$2*$J$5*$AB263</f>
        <v>#N/A</v>
      </c>
      <c r="CZ263" s="70" t="e">
        <f aca="false">$CY$7*$J$3*$J$5*$AC263</f>
        <v>#N/A</v>
      </c>
      <c r="DA263" s="70" t="e">
        <f aca="false">$DA$7*$J$2*$J$5*$AB263</f>
        <v>#N/A</v>
      </c>
      <c r="DB263" s="70" t="e">
        <f aca="false">$DA$7*$J$3*$J$5*$AC263</f>
        <v>#N/A</v>
      </c>
      <c r="DC263" s="70"/>
      <c r="DD263" s="70"/>
      <c r="DE263" s="70" t="e">
        <f aca="false">$DF$7*$J$2*$J$5*$AB263</f>
        <v>#N/A</v>
      </c>
      <c r="DF263" s="70" t="e">
        <f aca="false">$DF$7*$J$3*$J$5*$AC263</f>
        <v>#N/A</v>
      </c>
      <c r="DG263" s="70" t="e">
        <f aca="false">$DG$7*$J$2*$J$5*$AB263</f>
        <v>#N/A</v>
      </c>
      <c r="DH263" s="70" t="e">
        <f aca="false">$DG$7*$J$3*$J$5*$AC263</f>
        <v>#N/A</v>
      </c>
      <c r="DI263" s="70" t="e">
        <f aca="false">$DI$7*$J$2*$J$5*$AB263</f>
        <v>#N/A</v>
      </c>
      <c r="DJ263" s="70" t="e">
        <f aca="false">$DI$7*$J$3*$J$5*$AC263</f>
        <v>#N/A</v>
      </c>
      <c r="DK263" s="70" t="e">
        <f aca="false">$DK$7*$J$2*$J$5*$AB263</f>
        <v>#N/A</v>
      </c>
      <c r="DL263" s="70" t="e">
        <f aca="false">$DK$7*$J$3*$J$5*$AC263</f>
        <v>#N/A</v>
      </c>
      <c r="DM263" s="70" t="e">
        <f aca="false">$DM$7*$J$2*$J$5*$AB263</f>
        <v>#N/A</v>
      </c>
      <c r="DN263" s="70" t="e">
        <f aca="false">$DM$7*$J$3*$J$5*$AC263</f>
        <v>#N/A</v>
      </c>
      <c r="DO263" s="70" t="e">
        <f aca="false">$DO$7*$J$2*$J$5*$AB263</f>
        <v>#N/A</v>
      </c>
      <c r="DP263" s="70" t="e">
        <f aca="false">$DO$7*$J$3*$J$5*$AC263</f>
        <v>#N/A</v>
      </c>
      <c r="DQ263" s="70" t="e">
        <f aca="false">$DQ$7*$J$2*$J$5*$AB263</f>
        <v>#N/A</v>
      </c>
      <c r="DR263" s="70" t="e">
        <f aca="false">$DQ$7*$J$3*$J$5*$AC263</f>
        <v>#N/A</v>
      </c>
      <c r="DS263" s="131" t="e">
        <f aca="false">SUM(CI263:CR263,CW263:CX263,DG263:DH263)</f>
        <v>#N/A</v>
      </c>
      <c r="DT263" s="25" t="e">
        <f aca="false">SUM(CI263:CZ263,DC263:DL263)</f>
        <v>#N/A</v>
      </c>
      <c r="DU263" s="131" t="e">
        <f aca="false">SUM(CI263:DR263)</f>
        <v>#N/A</v>
      </c>
      <c r="DZ263" s="70" t="e">
        <f aca="false">$DZ$7*$J$2*$J$5*$AB263</f>
        <v>#N/A</v>
      </c>
      <c r="EA263" s="70" t="e">
        <f aca="false">$DZ$7*$J$3*$J$5*$AC263</f>
        <v>#N/A</v>
      </c>
      <c r="EB263" s="70" t="e">
        <f aca="false">$EB$7*$J$2*$J$5*$AB263</f>
        <v>#N/A</v>
      </c>
      <c r="EC263" s="70" t="e">
        <f aca="false">$EB$7*$J$3*$J$5*$AC263</f>
        <v>#N/A</v>
      </c>
      <c r="ED263" s="70" t="e">
        <f aca="false">$ED$7*$J$2*$J$5*$AB263</f>
        <v>#N/A</v>
      </c>
      <c r="EE263" s="70" t="e">
        <f aca="false">$ED$7*$J$3*$J$5*$AC263</f>
        <v>#N/A</v>
      </c>
      <c r="EF263" s="70" t="e">
        <f aca="false">$EF$7*$J$2*$J$5*$AB263</f>
        <v>#N/A</v>
      </c>
      <c r="EG263" s="70" t="e">
        <f aca="false">$EF$7*$J$3*$J$5*$AC263</f>
        <v>#N/A</v>
      </c>
      <c r="EH263" s="70" t="e">
        <f aca="false">$EH$7*$J$2*$J$5*$AB263</f>
        <v>#N/A</v>
      </c>
      <c r="EI263" s="70" t="e">
        <f aca="false">$EH$7*$J$3*$J$5*$AC263</f>
        <v>#N/A</v>
      </c>
      <c r="EJ263" s="70" t="e">
        <f aca="false">$EJ$7*$J$2*$J$5*$AB263</f>
        <v>#N/A</v>
      </c>
      <c r="EK263" s="70" t="e">
        <f aca="false">$EJ$7*$J$3*$J$5*$AC263</f>
        <v>#N/A</v>
      </c>
      <c r="EL263" s="70" t="e">
        <f aca="false">$EL$7*$J$2*$J$5*$AB263</f>
        <v>#N/A</v>
      </c>
      <c r="EM263" s="70" t="e">
        <f aca="false">$EL$7*$J$3*$J$5*$AC263</f>
        <v>#N/A</v>
      </c>
      <c r="EN263" s="131" t="e">
        <f aca="false">SUM(EB263:EC263)</f>
        <v>#N/A</v>
      </c>
      <c r="EO263" s="25" t="e">
        <f aca="false">SUM(EB263:EE263,EJ263:EM263)</f>
        <v>#N/A</v>
      </c>
      <c r="EP263" s="25" t="e">
        <f aca="false">SUM(DZ263:EM263)</f>
        <v>#N/A</v>
      </c>
    </row>
    <row r="264" customFormat="false" ht="11.25" hidden="false" customHeight="false" outlineLevel="0" collapsed="false">
      <c r="A264" s="51" t="e">
        <f aca="false">VLOOKUP($D264,Curves!$A$2:$I$1700,9)</f>
        <v>#N/A</v>
      </c>
      <c r="B264" s="83" t="e">
        <f aca="false">(1+($A264/2))^(-2*($D264-$A$1)/365.25)</f>
        <v>#N/A</v>
      </c>
      <c r="C264" s="83" t="n">
        <f aca="false">D265-D264</f>
        <v>31</v>
      </c>
      <c r="D264" s="374" t="n">
        <v>44682</v>
      </c>
      <c r="E264" s="375" t="e">
        <f aca="false">VLOOKUP($D264,Curves!$A$2:$H$1700,2)*$B264</f>
        <v>#N/A</v>
      </c>
      <c r="F264" s="51" t="e">
        <f aca="false">VLOOKUP($D264,Curves!$A$2:$H$1700,3)*$B264</f>
        <v>#N/A</v>
      </c>
      <c r="G264" s="51" t="e">
        <f aca="false">VLOOKUP($D264,Curves!$A$2:$H$1700,7)*$B264</f>
        <v>#N/A</v>
      </c>
      <c r="H264" s="51" t="e">
        <f aca="false">VLOOKUP($D264,Curves!$A$2:$H$1700,5)*$B264</f>
        <v>#N/A</v>
      </c>
      <c r="I264" s="51" t="e">
        <f aca="false">VLOOKUP($D264,Curves!$A$2:$H$1700,4)*$B264</f>
        <v>#N/A</v>
      </c>
      <c r="J264" s="376" t="e">
        <f aca="false">VLOOKUP($D264,Curves!$A$2:$H$1700,8)*$B264</f>
        <v>#N/A</v>
      </c>
      <c r="K264" s="51" t="e">
        <f aca="false">($E264+$I264)*$J$5+$J$4</f>
        <v>#N/A</v>
      </c>
      <c r="L264" s="377" t="e">
        <f aca="false">VLOOKUP($D264,Curves!$N$2:$T$2600,2)*$B264</f>
        <v>#N/A</v>
      </c>
      <c r="M264" s="241" t="e">
        <f aca="false">VLOOKUP($D264,Curves!$N$2:$T$2600,3)*$B264</f>
        <v>#N/A</v>
      </c>
      <c r="N264" s="378" t="e">
        <f aca="false">IF($K264&lt;$L264,1,0)</f>
        <v>#N/A</v>
      </c>
      <c r="O264" s="379" t="e">
        <f aca="false">IF($K264&lt;$M264,1,0)</f>
        <v>#N/A</v>
      </c>
      <c r="P264" s="375" t="e">
        <f aca="false">($E264+J264)*$J$5+$J$4</f>
        <v>#N/A</v>
      </c>
      <c r="Q264" s="377" t="e">
        <f aca="false">VLOOKUP($D264,Curves!$N$2:$T$2600,4)*$B264</f>
        <v>#N/A</v>
      </c>
      <c r="R264" s="241" t="e">
        <f aca="false">VLOOKUP($D264,Curves!$N$2:$T$2600,5)*$B264</f>
        <v>#N/A</v>
      </c>
      <c r="S264" s="378" t="e">
        <f aca="false">IF($P264&lt;$Q264,1,0)</f>
        <v>#N/A</v>
      </c>
      <c r="T264" s="379" t="e">
        <f aca="false">IF($P264&lt;$R264,1,0)</f>
        <v>#N/A</v>
      </c>
      <c r="U264" s="380" t="e">
        <f aca="false">($E264+G264)*$J$5+$J$4</f>
        <v>#N/A</v>
      </c>
      <c r="V264" s="380" t="e">
        <f aca="false">($E264+H264)*$J$5+$J$4</f>
        <v>#N/A</v>
      </c>
      <c r="W264" s="380" t="e">
        <f aca="false">($E264+I264)*$J$5+$J$4</f>
        <v>#N/A</v>
      </c>
      <c r="X264" s="269" t="e">
        <f aca="false">VLOOKUP($D264,[5]CurveFetch!$D$8:$S$13000,16,0)*$B264</f>
        <v>#N/A</v>
      </c>
      <c r="Y264" s="241" t="e">
        <f aca="false">VLOOKUP($D264,Curves!$N$2:$T$2600,7)*$B264</f>
        <v>#N/A</v>
      </c>
      <c r="Z264" s="381" t="e">
        <f aca="false">IF($U264&lt;$X264,1,0)</f>
        <v>#N/A</v>
      </c>
      <c r="AA264" s="378" t="e">
        <f aca="false">IF($U264&lt;$Y264,1,0)</f>
        <v>#N/A</v>
      </c>
      <c r="AB264" s="378" t="e">
        <f aca="false">IF($V264&lt;$X264,1,0)</f>
        <v>#N/A</v>
      </c>
      <c r="AC264" s="378" t="e">
        <f aca="false">IF($V264&lt;$X264,1,0)</f>
        <v>#N/A</v>
      </c>
      <c r="AD264" s="378" t="e">
        <f aca="false">IF($W264&lt;$X264,1,0)</f>
        <v>#N/A</v>
      </c>
      <c r="AE264" s="379" t="e">
        <f aca="false">IF($W264&lt;$Y264,1,0)</f>
        <v>#N/A</v>
      </c>
      <c r="AF264" s="70" t="e">
        <f aca="false">$AF$7*$J$2*$J$5*$N264</f>
        <v>#N/A</v>
      </c>
      <c r="AG264" s="70" t="e">
        <f aca="false">$AF$7*$J$2*$J$5*$O264</f>
        <v>#N/A</v>
      </c>
      <c r="AH264" s="70" t="e">
        <f aca="false">$AH$7*$J$2*$J$5*$N264</f>
        <v>#N/A</v>
      </c>
      <c r="AI264" s="70" t="e">
        <f aca="false">$AH$7*$J$2*$J$5*$O264</f>
        <v>#N/A</v>
      </c>
      <c r="AJ264" s="70" t="e">
        <f aca="false">$AJ$7*$J$2*$J$5*$N264</f>
        <v>#N/A</v>
      </c>
      <c r="AK264" s="70" t="e">
        <f aca="false">$AJ$7*$J$2*$J$5*$O264</f>
        <v>#N/A</v>
      </c>
      <c r="AL264" s="70" t="e">
        <f aca="false">$AL$7*$J$2*$J$5*$N264</f>
        <v>#N/A</v>
      </c>
      <c r="AM264" s="70" t="e">
        <f aca="false">$AL$7*$J$3*$J$5*$O264</f>
        <v>#N/A</v>
      </c>
      <c r="AN264" s="70" t="e">
        <f aca="false">$AN$7*$J$2*$J$5*$N264</f>
        <v>#N/A</v>
      </c>
      <c r="AO264" s="70" t="e">
        <f aca="false">$AN$7*$J$3*$J$5*$O264</f>
        <v>#N/A</v>
      </c>
      <c r="AP264" s="70" t="e">
        <f aca="false">$AP$7*$J$2*$J$5*$N264</f>
        <v>#N/A</v>
      </c>
      <c r="AQ264" s="70" t="e">
        <f aca="false">$AN$7*$J$3*$J$5*$O264</f>
        <v>#N/A</v>
      </c>
      <c r="AR264" s="70" t="e">
        <f aca="false">$AR$7*$J$2*$J$5*$N264</f>
        <v>#N/A</v>
      </c>
      <c r="AS264" s="70" t="e">
        <f aca="false">$AR$7*$J$3*$J$5*$O264</f>
        <v>#N/A</v>
      </c>
      <c r="AT264" s="70" t="e">
        <f aca="false">$AT$7*$J$2*$J$5*$N264</f>
        <v>#N/A</v>
      </c>
      <c r="AU264" s="70" t="e">
        <f aca="false">$AT$7*$J$3*$J$5*$O264</f>
        <v>#N/A</v>
      </c>
      <c r="AV264" s="131" t="e">
        <f aca="false">SUM(AF264:AG264,AL264:AM264,AP264:AQ264)</f>
        <v>#N/A</v>
      </c>
      <c r="AW264" s="158" t="e">
        <f aca="false">SUM(AF264:AM264,AP264:AU264)</f>
        <v>#N/A</v>
      </c>
      <c r="AX264" s="131" t="e">
        <f aca="false">SUM(AF264:AU264)</f>
        <v>#N/A</v>
      </c>
      <c r="AY264" s="70" t="e">
        <f aca="false">$AY$7*$J$2*$J$5*$S264</f>
        <v>#N/A</v>
      </c>
      <c r="AZ264" s="70" t="e">
        <f aca="false">$AY$7*$J$3*$J$5*$T264</f>
        <v>#N/A</v>
      </c>
      <c r="BA264" s="70" t="e">
        <f aca="false">$BA$7*$J$2*$J$5*$S264</f>
        <v>#N/A</v>
      </c>
      <c r="BB264" s="70" t="e">
        <f aca="false">$BA$7*$J$3*$J$5*$T264</f>
        <v>#N/A</v>
      </c>
      <c r="BC264" s="70" t="e">
        <f aca="false">$BC$7*$J$2*$J$5*$S264</f>
        <v>#N/A</v>
      </c>
      <c r="BD264" s="70" t="e">
        <f aca="false">$BC$7*$J$3*$J$5*$T264</f>
        <v>#N/A</v>
      </c>
      <c r="BE264" s="70" t="e">
        <f aca="false">$BE$7*$J$2*$J$5*$S264</f>
        <v>#N/A</v>
      </c>
      <c r="BF264" s="70" t="e">
        <f aca="false">$BE$7*$J$3*$J$5*$T264</f>
        <v>#N/A</v>
      </c>
      <c r="BG264" s="70" t="e">
        <f aca="false">$BG$7*$J$2*$J$5*$S264</f>
        <v>#N/A</v>
      </c>
      <c r="BH264" s="70" t="e">
        <f aca="false">$BG$7*$J$3*$J$5*$T264</f>
        <v>#N/A</v>
      </c>
      <c r="BI264" s="70" t="e">
        <f aca="false">$BI$7*$J$2*$J$5*$S264</f>
        <v>#N/A</v>
      </c>
      <c r="BJ264" s="70" t="e">
        <f aca="false">$BI$7*$J$3*$J$5*$T264</f>
        <v>#N/A</v>
      </c>
      <c r="BK264" s="70" t="e">
        <f aca="false">$BK$7*$J$2*$J$5*$S264</f>
        <v>#N/A</v>
      </c>
      <c r="BL264" s="70" t="e">
        <f aca="false">$BK$7*$J$3*$J$5*$T264</f>
        <v>#N/A</v>
      </c>
      <c r="BM264" s="70" t="e">
        <f aca="false">$BM$7*$J$2*$J$5*$S264</f>
        <v>#N/A</v>
      </c>
      <c r="BN264" s="70" t="e">
        <f aca="false">$BM$7*$J$3*$J$5*$T264</f>
        <v>#N/A</v>
      </c>
      <c r="BO264" s="70" t="e">
        <f aca="false">$BO$7*$J$2*$J$5*$S264</f>
        <v>#N/A</v>
      </c>
      <c r="BP264" s="70" t="e">
        <f aca="false">$BO$7*$J$3*$J$5*$T264</f>
        <v>#N/A</v>
      </c>
      <c r="BQ264" s="70" t="e">
        <f aca="false">$BQ$7*$J$2*$J$5*$S264</f>
        <v>#N/A</v>
      </c>
      <c r="BR264" s="70" t="e">
        <f aca="false">$BQ$7*$J$3*$J$5*$T264</f>
        <v>#N/A</v>
      </c>
      <c r="BS264" s="70" t="e">
        <f aca="false">$BS$7*$J$2*$J$5*$S264</f>
        <v>#N/A</v>
      </c>
      <c r="BT264" s="70" t="e">
        <f aca="false">$BS$7*$J$3*$J$5*$T264</f>
        <v>#N/A</v>
      </c>
      <c r="BU264" s="70" t="e">
        <f aca="false">$BU$7*$J$2*$J$5*$S264</f>
        <v>#N/A</v>
      </c>
      <c r="BV264" s="70" t="e">
        <f aca="false">$BU$7*$J$3*$J$5*$T264</f>
        <v>#N/A</v>
      </c>
      <c r="BW264" s="382" t="e">
        <f aca="false">SUM(AY264:BF264,BI264:BL264)</f>
        <v>#N/A</v>
      </c>
      <c r="BX264" s="383" t="e">
        <f aca="false">SUM(AY264:BF264,BI264:BL264,BS264:BV264)</f>
        <v>#N/A</v>
      </c>
      <c r="BY264" s="25" t="e">
        <f aca="false">SUM(AY264:BV264)</f>
        <v>#N/A</v>
      </c>
      <c r="BZ264" s="70" t="e">
        <f aca="false">$BZ$7*$J$2*$J$5*$N264</f>
        <v>#N/A</v>
      </c>
      <c r="CA264" s="70" t="e">
        <f aca="false">$BZ$7*$J$3*$J$5*$O264</f>
        <v>#N/A</v>
      </c>
      <c r="CB264" s="70" t="e">
        <f aca="false">$CB$7*$J$2*$J$5*$N264</f>
        <v>#N/A</v>
      </c>
      <c r="CC264" s="70" t="e">
        <f aca="false">$CB$7*$J$3*$J$5*$O264</f>
        <v>#N/A</v>
      </c>
      <c r="CD264" s="70" t="e">
        <f aca="false">$CD$7*$J$2*$J$5*$N264</f>
        <v>#N/A</v>
      </c>
      <c r="CE264" s="70" t="e">
        <f aca="false">$CD$7*$J$3*$J$5*$O264</f>
        <v>#N/A</v>
      </c>
      <c r="CF264" s="131" t="e">
        <f aca="false">SUM(BZ264:CA264)</f>
        <v>#N/A</v>
      </c>
      <c r="CG264" s="383" t="e">
        <f aca="false">SUM(BZ264:CC264)</f>
        <v>#N/A</v>
      </c>
      <c r="CH264" s="131" t="e">
        <f aca="false">SUM(BZ264:CE264)</f>
        <v>#N/A</v>
      </c>
      <c r="CI264" s="70" t="e">
        <f aca="false">$CI$7*$J$2*$J$5*$AB264</f>
        <v>#N/A</v>
      </c>
      <c r="CJ264" s="70" t="e">
        <f aca="false">$CI$7*$J$3*$J$5*$AC264</f>
        <v>#N/A</v>
      </c>
      <c r="CK264" s="70" t="e">
        <f aca="false">$CK$7*$J$2*$J$5*$AB264</f>
        <v>#N/A</v>
      </c>
      <c r="CL264" s="70" t="e">
        <f aca="false">$CK$7*$J$3*$J$5*$AC264</f>
        <v>#N/A</v>
      </c>
      <c r="CM264" s="70" t="e">
        <f aca="false">$CM$7*$J$2*$J$5*$AB264</f>
        <v>#N/A</v>
      </c>
      <c r="CN264" s="70" t="e">
        <f aca="false">$CM$7*$J$3*$J$5*$AC264</f>
        <v>#N/A</v>
      </c>
      <c r="CO264" s="70" t="e">
        <f aca="false">$CO$7*$J$2*$J$5*$AB264</f>
        <v>#N/A</v>
      </c>
      <c r="CP264" s="70" t="e">
        <f aca="false">$CO$7*$J$3*$J$5*$AC264</f>
        <v>#N/A</v>
      </c>
      <c r="CQ264" s="70" t="e">
        <f aca="false">$CQ$7*$J$2*$J$5*$AB264</f>
        <v>#N/A</v>
      </c>
      <c r="CR264" s="70" t="e">
        <f aca="false">$CQ$7*$J$3*$J$5*$AC264</f>
        <v>#N/A</v>
      </c>
      <c r="CS264" s="70" t="e">
        <f aca="false">$CS$7*$J$2*$J$5*$AB264</f>
        <v>#N/A</v>
      </c>
      <c r="CT264" s="70" t="e">
        <f aca="false">$CS$7*$J$3*$J$5*$AC264</f>
        <v>#N/A</v>
      </c>
      <c r="CU264" s="70" t="e">
        <f aca="false">$CU$7*$J$2*$J$5*$AB264</f>
        <v>#N/A</v>
      </c>
      <c r="CV264" s="70" t="e">
        <f aca="false">$CU$7*$J$3*$J$5*$AC264</f>
        <v>#N/A</v>
      </c>
      <c r="CW264" s="70" t="e">
        <f aca="false">$CW$7*$J$2*$J$5*$AB264</f>
        <v>#N/A</v>
      </c>
      <c r="CX264" s="70" t="e">
        <f aca="false">$CW$7*$J$3*$J$5*$AC264</f>
        <v>#N/A</v>
      </c>
      <c r="CY264" s="70" t="e">
        <f aca="false">$CY$7*$J$2*$J$5*$AB264</f>
        <v>#N/A</v>
      </c>
      <c r="CZ264" s="70" t="e">
        <f aca="false">$CY$7*$J$3*$J$5*$AC264</f>
        <v>#N/A</v>
      </c>
      <c r="DA264" s="70" t="e">
        <f aca="false">$DA$7*$J$2*$J$5*$AB264</f>
        <v>#N/A</v>
      </c>
      <c r="DB264" s="70" t="e">
        <f aca="false">$DA$7*$J$3*$J$5*$AC264</f>
        <v>#N/A</v>
      </c>
      <c r="DC264" s="70"/>
      <c r="DD264" s="70"/>
      <c r="DE264" s="70" t="e">
        <f aca="false">$DF$7*$J$2*$J$5*$AB264</f>
        <v>#N/A</v>
      </c>
      <c r="DF264" s="70" t="e">
        <f aca="false">$DF$7*$J$3*$J$5*$AC264</f>
        <v>#N/A</v>
      </c>
      <c r="DG264" s="70" t="e">
        <f aca="false">$DG$7*$J$2*$J$5*$AB264</f>
        <v>#N/A</v>
      </c>
      <c r="DH264" s="70" t="e">
        <f aca="false">$DG$7*$J$3*$J$5*$AC264</f>
        <v>#N/A</v>
      </c>
      <c r="DI264" s="70" t="e">
        <f aca="false">$DI$7*$J$2*$J$5*$AB264</f>
        <v>#N/A</v>
      </c>
      <c r="DJ264" s="70" t="e">
        <f aca="false">$DI$7*$J$3*$J$5*$AC264</f>
        <v>#N/A</v>
      </c>
      <c r="DK264" s="70" t="e">
        <f aca="false">$DK$7*$J$2*$J$5*$AB264</f>
        <v>#N/A</v>
      </c>
      <c r="DL264" s="70" t="e">
        <f aca="false">$DK$7*$J$3*$J$5*$AC264</f>
        <v>#N/A</v>
      </c>
      <c r="DM264" s="70" t="e">
        <f aca="false">$DM$7*$J$2*$J$5*$AB264</f>
        <v>#N/A</v>
      </c>
      <c r="DN264" s="70" t="e">
        <f aca="false">$DM$7*$J$3*$J$5*$AC264</f>
        <v>#N/A</v>
      </c>
      <c r="DO264" s="70" t="e">
        <f aca="false">$DO$7*$J$2*$J$5*$AB264</f>
        <v>#N/A</v>
      </c>
      <c r="DP264" s="70" t="e">
        <f aca="false">$DO$7*$J$3*$J$5*$AC264</f>
        <v>#N/A</v>
      </c>
      <c r="DQ264" s="70" t="e">
        <f aca="false">$DQ$7*$J$2*$J$5*$AB264</f>
        <v>#N/A</v>
      </c>
      <c r="DR264" s="70" t="e">
        <f aca="false">$DQ$7*$J$3*$J$5*$AC264</f>
        <v>#N/A</v>
      </c>
      <c r="DS264" s="131" t="e">
        <f aca="false">SUM(CI264:CR264,CW264:CX264,DG264:DH264)</f>
        <v>#N/A</v>
      </c>
      <c r="DT264" s="25" t="e">
        <f aca="false">SUM(CI264:CZ264,DC264:DL264)</f>
        <v>#N/A</v>
      </c>
      <c r="DU264" s="131" t="e">
        <f aca="false">SUM(CI264:DR264)</f>
        <v>#N/A</v>
      </c>
      <c r="DZ264" s="70" t="e">
        <f aca="false">$DZ$7*$J$2*$J$5*$AB264</f>
        <v>#N/A</v>
      </c>
      <c r="EA264" s="70" t="e">
        <f aca="false">$DZ$7*$J$3*$J$5*$AC264</f>
        <v>#N/A</v>
      </c>
      <c r="EB264" s="70" t="e">
        <f aca="false">$EB$7*$J$2*$J$5*$AB264</f>
        <v>#N/A</v>
      </c>
      <c r="EC264" s="70" t="e">
        <f aca="false">$EB$7*$J$3*$J$5*$AC264</f>
        <v>#N/A</v>
      </c>
      <c r="ED264" s="70" t="e">
        <f aca="false">$ED$7*$J$2*$J$5*$AB264</f>
        <v>#N/A</v>
      </c>
      <c r="EE264" s="70" t="e">
        <f aca="false">$ED$7*$J$3*$J$5*$AC264</f>
        <v>#N/A</v>
      </c>
      <c r="EF264" s="70" t="e">
        <f aca="false">$EF$7*$J$2*$J$5*$AB264</f>
        <v>#N/A</v>
      </c>
      <c r="EG264" s="70" t="e">
        <f aca="false">$EF$7*$J$3*$J$5*$AC264</f>
        <v>#N/A</v>
      </c>
      <c r="EH264" s="70" t="e">
        <f aca="false">$EH$7*$J$2*$J$5*$AB264</f>
        <v>#N/A</v>
      </c>
      <c r="EI264" s="70" t="e">
        <f aca="false">$EH$7*$J$3*$J$5*$AC264</f>
        <v>#N/A</v>
      </c>
      <c r="EJ264" s="70" t="e">
        <f aca="false">$EJ$7*$J$2*$J$5*$AB264</f>
        <v>#N/A</v>
      </c>
      <c r="EK264" s="70" t="e">
        <f aca="false">$EJ$7*$J$3*$J$5*$AC264</f>
        <v>#N/A</v>
      </c>
      <c r="EL264" s="70" t="e">
        <f aca="false">$EL$7*$J$2*$J$5*$AB264</f>
        <v>#N/A</v>
      </c>
      <c r="EM264" s="70" t="e">
        <f aca="false">$EL$7*$J$3*$J$5*$AC264</f>
        <v>#N/A</v>
      </c>
      <c r="EN264" s="131" t="e">
        <f aca="false">SUM(EB264:EC264)</f>
        <v>#N/A</v>
      </c>
      <c r="EO264" s="25" t="e">
        <f aca="false">SUM(EB264:EE264,EJ264:EM264)</f>
        <v>#N/A</v>
      </c>
      <c r="EP264" s="25" t="e">
        <f aca="false">SUM(DZ264:EM264)</f>
        <v>#N/A</v>
      </c>
    </row>
    <row r="265" customFormat="false" ht="11.25" hidden="false" customHeight="false" outlineLevel="0" collapsed="false">
      <c r="A265" s="51" t="e">
        <f aca="false">VLOOKUP($D265,Curves!$A$2:$I$1700,9)</f>
        <v>#N/A</v>
      </c>
      <c r="B265" s="83" t="e">
        <f aca="false">(1+($A265/2))^(-2*($D265-$A$1)/365.25)</f>
        <v>#N/A</v>
      </c>
      <c r="C265" s="83" t="n">
        <f aca="false">D266-D265</f>
        <v>30</v>
      </c>
      <c r="D265" s="374" t="n">
        <v>44713</v>
      </c>
      <c r="E265" s="375" t="e">
        <f aca="false">VLOOKUP($D265,Curves!$A$2:$H$1700,2)*$B265</f>
        <v>#N/A</v>
      </c>
      <c r="F265" s="51" t="e">
        <f aca="false">VLOOKUP($D265,Curves!$A$2:$H$1700,3)*$B265</f>
        <v>#N/A</v>
      </c>
      <c r="G265" s="51" t="e">
        <f aca="false">VLOOKUP($D265,Curves!$A$2:$H$1700,7)*$B265</f>
        <v>#N/A</v>
      </c>
      <c r="H265" s="51" t="e">
        <f aca="false">VLOOKUP($D265,Curves!$A$2:$H$1700,5)*$B265</f>
        <v>#N/A</v>
      </c>
      <c r="I265" s="51" t="e">
        <f aca="false">VLOOKUP($D265,Curves!$A$2:$H$1700,4)*$B265</f>
        <v>#N/A</v>
      </c>
      <c r="J265" s="376" t="e">
        <f aca="false">VLOOKUP($D265,Curves!$A$2:$H$1700,8)*$B265</f>
        <v>#N/A</v>
      </c>
      <c r="K265" s="51" t="e">
        <f aca="false">($E265+$I265)*$J$5+$J$4</f>
        <v>#N/A</v>
      </c>
      <c r="L265" s="377" t="e">
        <f aca="false">VLOOKUP($D265,Curves!$N$2:$T$2600,2)*$B265</f>
        <v>#N/A</v>
      </c>
      <c r="M265" s="241" t="e">
        <f aca="false">VLOOKUP($D265,Curves!$N$2:$T$2600,3)*$B265</f>
        <v>#N/A</v>
      </c>
      <c r="N265" s="378" t="e">
        <f aca="false">IF($K265&lt;$L265,1,0)</f>
        <v>#N/A</v>
      </c>
      <c r="O265" s="379" t="e">
        <f aca="false">IF($K265&lt;$M265,1,0)</f>
        <v>#N/A</v>
      </c>
      <c r="P265" s="375" t="e">
        <f aca="false">($E265+J265)*$J$5+$J$4</f>
        <v>#N/A</v>
      </c>
      <c r="Q265" s="377" t="e">
        <f aca="false">VLOOKUP($D265,Curves!$N$2:$T$2600,4)*$B265</f>
        <v>#N/A</v>
      </c>
      <c r="R265" s="241" t="e">
        <f aca="false">VLOOKUP($D265,Curves!$N$2:$T$2600,5)*$B265</f>
        <v>#N/A</v>
      </c>
      <c r="S265" s="378" t="e">
        <f aca="false">IF($P265&lt;$Q265,1,0)</f>
        <v>#N/A</v>
      </c>
      <c r="T265" s="379" t="e">
        <f aca="false">IF($P265&lt;$R265,1,0)</f>
        <v>#N/A</v>
      </c>
      <c r="U265" s="380" t="e">
        <f aca="false">($E265+G265)*$J$5+$J$4</f>
        <v>#N/A</v>
      </c>
      <c r="V265" s="380" t="e">
        <f aca="false">($E265+H265)*$J$5+$J$4</f>
        <v>#N/A</v>
      </c>
      <c r="W265" s="380" t="e">
        <f aca="false">($E265+I265)*$J$5+$J$4</f>
        <v>#N/A</v>
      </c>
      <c r="X265" s="269" t="e">
        <f aca="false">VLOOKUP($D265,[5]CurveFetch!$D$8:$S$13000,16,0)*$B265</f>
        <v>#N/A</v>
      </c>
      <c r="Y265" s="241" t="e">
        <f aca="false">VLOOKUP($D265,Curves!$N$2:$T$2600,7)*$B265</f>
        <v>#N/A</v>
      </c>
      <c r="Z265" s="381" t="e">
        <f aca="false">IF($U265&lt;$X265,1,0)</f>
        <v>#N/A</v>
      </c>
      <c r="AA265" s="378" t="e">
        <f aca="false">IF($U265&lt;$Y265,1,0)</f>
        <v>#N/A</v>
      </c>
      <c r="AB265" s="378" t="e">
        <f aca="false">IF($V265&lt;$X265,1,0)</f>
        <v>#N/A</v>
      </c>
      <c r="AC265" s="378" t="e">
        <f aca="false">IF($V265&lt;$X265,1,0)</f>
        <v>#N/A</v>
      </c>
      <c r="AD265" s="378" t="e">
        <f aca="false">IF($W265&lt;$X265,1,0)</f>
        <v>#N/A</v>
      </c>
      <c r="AE265" s="379" t="e">
        <f aca="false">IF($W265&lt;$Y265,1,0)</f>
        <v>#N/A</v>
      </c>
      <c r="AF265" s="70" t="e">
        <f aca="false">$AF$7*$J$2*$J$5*$N265</f>
        <v>#N/A</v>
      </c>
      <c r="AG265" s="70" t="e">
        <f aca="false">$AF$7*$J$2*$J$5*$O265</f>
        <v>#N/A</v>
      </c>
      <c r="AH265" s="70" t="e">
        <f aca="false">$AH$7*$J$2*$J$5*$N265</f>
        <v>#N/A</v>
      </c>
      <c r="AI265" s="70" t="e">
        <f aca="false">$AH$7*$J$2*$J$5*$O265</f>
        <v>#N/A</v>
      </c>
      <c r="AJ265" s="70" t="e">
        <f aca="false">$AJ$7*$J$2*$J$5*$N265</f>
        <v>#N/A</v>
      </c>
      <c r="AK265" s="70" t="e">
        <f aca="false">$AJ$7*$J$2*$J$5*$O265</f>
        <v>#N/A</v>
      </c>
      <c r="AL265" s="70" t="e">
        <f aca="false">$AL$7*$J$2*$J$5*$N265</f>
        <v>#N/A</v>
      </c>
      <c r="AM265" s="70" t="e">
        <f aca="false">$AL$7*$J$3*$J$5*$O265</f>
        <v>#N/A</v>
      </c>
      <c r="AN265" s="70" t="e">
        <f aca="false">$AN$7*$J$2*$J$5*$N265</f>
        <v>#N/A</v>
      </c>
      <c r="AO265" s="70" t="e">
        <f aca="false">$AN$7*$J$3*$J$5*$O265</f>
        <v>#N/A</v>
      </c>
      <c r="AP265" s="70" t="e">
        <f aca="false">$AP$7*$J$2*$J$5*$N265</f>
        <v>#N/A</v>
      </c>
      <c r="AQ265" s="70" t="e">
        <f aca="false">$AN$7*$J$3*$J$5*$O265</f>
        <v>#N/A</v>
      </c>
      <c r="AR265" s="70" t="e">
        <f aca="false">$AR$7*$J$2*$J$5*$N265</f>
        <v>#N/A</v>
      </c>
      <c r="AS265" s="70" t="e">
        <f aca="false">$AR$7*$J$3*$J$5*$O265</f>
        <v>#N/A</v>
      </c>
      <c r="AT265" s="70" t="e">
        <f aca="false">$AT$7*$J$2*$J$5*$N265</f>
        <v>#N/A</v>
      </c>
      <c r="AU265" s="70" t="e">
        <f aca="false">$AT$7*$J$3*$J$5*$O265</f>
        <v>#N/A</v>
      </c>
      <c r="AV265" s="131" t="e">
        <f aca="false">SUM(AF265:AG265,AL265:AM265,AP265:AQ265)</f>
        <v>#N/A</v>
      </c>
      <c r="AW265" s="158" t="e">
        <f aca="false">SUM(AF265:AM265,AP265:AU265)</f>
        <v>#N/A</v>
      </c>
      <c r="AX265" s="131" t="e">
        <f aca="false">SUM(AF265:AU265)</f>
        <v>#N/A</v>
      </c>
      <c r="AY265" s="70" t="e">
        <f aca="false">$AY$7*$J$2*$J$5*$S265</f>
        <v>#N/A</v>
      </c>
      <c r="AZ265" s="70" t="e">
        <f aca="false">$AY$7*$J$3*$J$5*$T265</f>
        <v>#N/A</v>
      </c>
      <c r="BA265" s="70" t="e">
        <f aca="false">$BA$7*$J$2*$J$5*$S265</f>
        <v>#N/A</v>
      </c>
      <c r="BB265" s="70" t="e">
        <f aca="false">$BA$7*$J$3*$J$5*$T265</f>
        <v>#N/A</v>
      </c>
      <c r="BC265" s="70" t="e">
        <f aca="false">$BC$7*$J$2*$J$5*$S265</f>
        <v>#N/A</v>
      </c>
      <c r="BD265" s="70" t="e">
        <f aca="false">$BC$7*$J$3*$J$5*$T265</f>
        <v>#N/A</v>
      </c>
      <c r="BE265" s="70" t="e">
        <f aca="false">$BE$7*$J$2*$J$5*$S265</f>
        <v>#N/A</v>
      </c>
      <c r="BF265" s="70" t="e">
        <f aca="false">$BE$7*$J$3*$J$5*$T265</f>
        <v>#N/A</v>
      </c>
      <c r="BG265" s="70" t="e">
        <f aca="false">$BG$7*$J$2*$J$5*$S265</f>
        <v>#N/A</v>
      </c>
      <c r="BH265" s="70" t="e">
        <f aca="false">$BG$7*$J$3*$J$5*$T265</f>
        <v>#N/A</v>
      </c>
      <c r="BI265" s="70" t="e">
        <f aca="false">$BI$7*$J$2*$J$5*$S265</f>
        <v>#N/A</v>
      </c>
      <c r="BJ265" s="70" t="e">
        <f aca="false">$BI$7*$J$3*$J$5*$T265</f>
        <v>#N/A</v>
      </c>
      <c r="BK265" s="70" t="e">
        <f aca="false">$BK$7*$J$2*$J$5*$S265</f>
        <v>#N/A</v>
      </c>
      <c r="BL265" s="70" t="e">
        <f aca="false">$BK$7*$J$3*$J$5*$T265</f>
        <v>#N/A</v>
      </c>
      <c r="BM265" s="70" t="e">
        <f aca="false">$BM$7*$J$2*$J$5*$S265</f>
        <v>#N/A</v>
      </c>
      <c r="BN265" s="70" t="e">
        <f aca="false">$BM$7*$J$3*$J$5*$T265</f>
        <v>#N/A</v>
      </c>
      <c r="BO265" s="70" t="e">
        <f aca="false">$BO$7*$J$2*$J$5*$S265</f>
        <v>#N/A</v>
      </c>
      <c r="BP265" s="70" t="e">
        <f aca="false">$BO$7*$J$3*$J$5*$T265</f>
        <v>#N/A</v>
      </c>
      <c r="BQ265" s="70" t="e">
        <f aca="false">$BQ$7*$J$2*$J$5*$S265</f>
        <v>#N/A</v>
      </c>
      <c r="BR265" s="70" t="e">
        <f aca="false">$BQ$7*$J$3*$J$5*$T265</f>
        <v>#N/A</v>
      </c>
      <c r="BS265" s="70" t="e">
        <f aca="false">$BS$7*$J$2*$J$5*$S265</f>
        <v>#N/A</v>
      </c>
      <c r="BT265" s="70" t="e">
        <f aca="false">$BS$7*$J$3*$J$5*$T265</f>
        <v>#N/A</v>
      </c>
      <c r="BU265" s="70" t="e">
        <f aca="false">$BU$7*$J$2*$J$5*$S265</f>
        <v>#N/A</v>
      </c>
      <c r="BV265" s="70" t="e">
        <f aca="false">$BU$7*$J$3*$J$5*$T265</f>
        <v>#N/A</v>
      </c>
      <c r="BW265" s="382" t="e">
        <f aca="false">SUM(AY265:BF265,BI265:BL265)</f>
        <v>#N/A</v>
      </c>
      <c r="BX265" s="383" t="e">
        <f aca="false">SUM(AY265:BF265,BI265:BL265,BS265:BV265)</f>
        <v>#N/A</v>
      </c>
      <c r="BY265" s="25" t="e">
        <f aca="false">SUM(AY265:BV265)</f>
        <v>#N/A</v>
      </c>
      <c r="BZ265" s="70" t="e">
        <f aca="false">$BZ$7*$J$2*$J$5*$N265</f>
        <v>#N/A</v>
      </c>
      <c r="CA265" s="70" t="e">
        <f aca="false">$BZ$7*$J$3*$J$5*$O265</f>
        <v>#N/A</v>
      </c>
      <c r="CB265" s="70" t="e">
        <f aca="false">$CB$7*$J$2*$J$5*$N265</f>
        <v>#N/A</v>
      </c>
      <c r="CC265" s="70" t="e">
        <f aca="false">$CB$7*$J$3*$J$5*$O265</f>
        <v>#N/A</v>
      </c>
      <c r="CD265" s="70" t="e">
        <f aca="false">$CD$7*$J$2*$J$5*$N265</f>
        <v>#N/A</v>
      </c>
      <c r="CE265" s="70" t="e">
        <f aca="false">$CD$7*$J$3*$J$5*$O265</f>
        <v>#N/A</v>
      </c>
      <c r="CF265" s="131" t="e">
        <f aca="false">SUM(BZ265:CA265)</f>
        <v>#N/A</v>
      </c>
      <c r="CG265" s="383" t="e">
        <f aca="false">SUM(BZ265:CC265)</f>
        <v>#N/A</v>
      </c>
      <c r="CH265" s="131" t="e">
        <f aca="false">SUM(BZ265:CE265)</f>
        <v>#N/A</v>
      </c>
      <c r="CI265" s="70" t="e">
        <f aca="false">$CI$7*$J$2*$J$5*$AB265</f>
        <v>#N/A</v>
      </c>
      <c r="CJ265" s="70" t="e">
        <f aca="false">$CI$7*$J$3*$J$5*$AC265</f>
        <v>#N/A</v>
      </c>
      <c r="CK265" s="70" t="e">
        <f aca="false">$CK$7*$J$2*$J$5*$AB265</f>
        <v>#N/A</v>
      </c>
      <c r="CL265" s="70" t="e">
        <f aca="false">$CK$7*$J$3*$J$5*$AC265</f>
        <v>#N/A</v>
      </c>
      <c r="CM265" s="70" t="e">
        <f aca="false">$CM$7*$J$2*$J$5*$AB265</f>
        <v>#N/A</v>
      </c>
      <c r="CN265" s="70" t="e">
        <f aca="false">$CM$7*$J$3*$J$5*$AC265</f>
        <v>#N/A</v>
      </c>
      <c r="CO265" s="70" t="e">
        <f aca="false">$CO$7*$J$2*$J$5*$AB265</f>
        <v>#N/A</v>
      </c>
      <c r="CP265" s="70" t="e">
        <f aca="false">$CO$7*$J$3*$J$5*$AC265</f>
        <v>#N/A</v>
      </c>
      <c r="CQ265" s="70" t="e">
        <f aca="false">$CQ$7*$J$2*$J$5*$AB265</f>
        <v>#N/A</v>
      </c>
      <c r="CR265" s="70" t="e">
        <f aca="false">$CQ$7*$J$3*$J$5*$AC265</f>
        <v>#N/A</v>
      </c>
      <c r="CS265" s="70" t="e">
        <f aca="false">$CS$7*$J$2*$J$5*$AB265</f>
        <v>#N/A</v>
      </c>
      <c r="CT265" s="70" t="e">
        <f aca="false">$CS$7*$J$3*$J$5*$AC265</f>
        <v>#N/A</v>
      </c>
      <c r="CU265" s="70" t="e">
        <f aca="false">$CU$7*$J$2*$J$5*$AB265</f>
        <v>#N/A</v>
      </c>
      <c r="CV265" s="70" t="e">
        <f aca="false">$CU$7*$J$3*$J$5*$AC265</f>
        <v>#N/A</v>
      </c>
      <c r="CW265" s="70" t="e">
        <f aca="false">$CW$7*$J$2*$J$5*$AB265</f>
        <v>#N/A</v>
      </c>
      <c r="CX265" s="70" t="e">
        <f aca="false">$CW$7*$J$3*$J$5*$AC265</f>
        <v>#N/A</v>
      </c>
      <c r="CY265" s="70" t="e">
        <f aca="false">$CY$7*$J$2*$J$5*$AB265</f>
        <v>#N/A</v>
      </c>
      <c r="CZ265" s="70" t="e">
        <f aca="false">$CY$7*$J$3*$J$5*$AC265</f>
        <v>#N/A</v>
      </c>
      <c r="DA265" s="70" t="e">
        <f aca="false">$DA$7*$J$2*$J$5*$AB265</f>
        <v>#N/A</v>
      </c>
      <c r="DB265" s="70" t="e">
        <f aca="false">$DA$7*$J$3*$J$5*$AC265</f>
        <v>#N/A</v>
      </c>
      <c r="DC265" s="70"/>
      <c r="DD265" s="70"/>
      <c r="DE265" s="70" t="e">
        <f aca="false">$DF$7*$J$2*$J$5*$AB265</f>
        <v>#N/A</v>
      </c>
      <c r="DF265" s="70" t="e">
        <f aca="false">$DF$7*$J$3*$J$5*$AC265</f>
        <v>#N/A</v>
      </c>
      <c r="DG265" s="70" t="e">
        <f aca="false">$DG$7*$J$2*$J$5*$AB265</f>
        <v>#N/A</v>
      </c>
      <c r="DH265" s="70" t="e">
        <f aca="false">$DG$7*$J$3*$J$5*$AC265</f>
        <v>#N/A</v>
      </c>
      <c r="DI265" s="70" t="e">
        <f aca="false">$DI$7*$J$2*$J$5*$AB265</f>
        <v>#N/A</v>
      </c>
      <c r="DJ265" s="70" t="e">
        <f aca="false">$DI$7*$J$3*$J$5*$AC265</f>
        <v>#N/A</v>
      </c>
      <c r="DK265" s="70" t="e">
        <f aca="false">$DK$7*$J$2*$J$5*$AB265</f>
        <v>#N/A</v>
      </c>
      <c r="DL265" s="70" t="e">
        <f aca="false">$DK$7*$J$3*$J$5*$AC265</f>
        <v>#N/A</v>
      </c>
      <c r="DM265" s="70" t="e">
        <f aca="false">$DM$7*$J$2*$J$5*$AB265</f>
        <v>#N/A</v>
      </c>
      <c r="DN265" s="70" t="e">
        <f aca="false">$DM$7*$J$3*$J$5*$AC265</f>
        <v>#N/A</v>
      </c>
      <c r="DO265" s="70" t="e">
        <f aca="false">$DO$7*$J$2*$J$5*$AB265</f>
        <v>#N/A</v>
      </c>
      <c r="DP265" s="70" t="e">
        <f aca="false">$DO$7*$J$3*$J$5*$AC265</f>
        <v>#N/A</v>
      </c>
      <c r="DQ265" s="70" t="e">
        <f aca="false">$DQ$7*$J$2*$J$5*$AB265</f>
        <v>#N/A</v>
      </c>
      <c r="DR265" s="70" t="e">
        <f aca="false">$DQ$7*$J$3*$J$5*$AC265</f>
        <v>#N/A</v>
      </c>
      <c r="DS265" s="131" t="e">
        <f aca="false">SUM(CI265:CR265,CW265:CX265,DG265:DH265)</f>
        <v>#N/A</v>
      </c>
      <c r="DT265" s="25" t="e">
        <f aca="false">SUM(CI265:CZ265,DC265:DL265)</f>
        <v>#N/A</v>
      </c>
      <c r="DU265" s="131" t="e">
        <f aca="false">SUM(CI265:DR265)</f>
        <v>#N/A</v>
      </c>
      <c r="DZ265" s="70" t="e">
        <f aca="false">$DZ$7*$J$2*$J$5*$AB265</f>
        <v>#N/A</v>
      </c>
      <c r="EA265" s="70" t="e">
        <f aca="false">$DZ$7*$J$3*$J$5*$AC265</f>
        <v>#N/A</v>
      </c>
      <c r="EB265" s="70" t="e">
        <f aca="false">$EB$7*$J$2*$J$5*$AB265</f>
        <v>#N/A</v>
      </c>
      <c r="EC265" s="70" t="e">
        <f aca="false">$EB$7*$J$3*$J$5*$AC265</f>
        <v>#N/A</v>
      </c>
      <c r="ED265" s="70" t="e">
        <f aca="false">$ED$7*$J$2*$J$5*$AB265</f>
        <v>#N/A</v>
      </c>
      <c r="EE265" s="70" t="e">
        <f aca="false">$ED$7*$J$3*$J$5*$AC265</f>
        <v>#N/A</v>
      </c>
      <c r="EF265" s="70" t="e">
        <f aca="false">$EF$7*$J$2*$J$5*$AB265</f>
        <v>#N/A</v>
      </c>
      <c r="EG265" s="70" t="e">
        <f aca="false">$EF$7*$J$3*$J$5*$AC265</f>
        <v>#N/A</v>
      </c>
      <c r="EH265" s="70" t="e">
        <f aca="false">$EH$7*$J$2*$J$5*$AB265</f>
        <v>#N/A</v>
      </c>
      <c r="EI265" s="70" t="e">
        <f aca="false">$EH$7*$J$3*$J$5*$AC265</f>
        <v>#N/A</v>
      </c>
      <c r="EJ265" s="70" t="e">
        <f aca="false">$EJ$7*$J$2*$J$5*$AB265</f>
        <v>#N/A</v>
      </c>
      <c r="EK265" s="70" t="e">
        <f aca="false">$EJ$7*$J$3*$J$5*$AC265</f>
        <v>#N/A</v>
      </c>
      <c r="EL265" s="70" t="e">
        <f aca="false">$EL$7*$J$2*$J$5*$AB265</f>
        <v>#N/A</v>
      </c>
      <c r="EM265" s="70" t="e">
        <f aca="false">$EL$7*$J$3*$J$5*$AC265</f>
        <v>#N/A</v>
      </c>
      <c r="EN265" s="131" t="e">
        <f aca="false">SUM(EB265:EC265)</f>
        <v>#N/A</v>
      </c>
      <c r="EO265" s="25" t="e">
        <f aca="false">SUM(EB265:EE265,EJ265:EM265)</f>
        <v>#N/A</v>
      </c>
      <c r="EP265" s="25" t="e">
        <f aca="false">SUM(DZ265:EM265)</f>
        <v>#N/A</v>
      </c>
    </row>
    <row r="266" customFormat="false" ht="11.25" hidden="false" customHeight="false" outlineLevel="0" collapsed="false">
      <c r="A266" s="51" t="e">
        <f aca="false">VLOOKUP($D266,Curves!$A$2:$I$1700,9)</f>
        <v>#N/A</v>
      </c>
      <c r="B266" s="83" t="e">
        <f aca="false">(1+($A266/2))^(-2*($D266-$A$1)/365.25)</f>
        <v>#N/A</v>
      </c>
      <c r="C266" s="83" t="n">
        <f aca="false">D267-D266</f>
        <v>31</v>
      </c>
      <c r="D266" s="374" t="n">
        <v>44743</v>
      </c>
      <c r="E266" s="375" t="e">
        <f aca="false">VLOOKUP($D266,Curves!$A$2:$H$1700,2)*$B266</f>
        <v>#N/A</v>
      </c>
      <c r="F266" s="51" t="e">
        <f aca="false">VLOOKUP($D266,Curves!$A$2:$H$1700,3)*$B266</f>
        <v>#N/A</v>
      </c>
      <c r="G266" s="51" t="e">
        <f aca="false">VLOOKUP($D266,Curves!$A$2:$H$1700,7)*$B266</f>
        <v>#N/A</v>
      </c>
      <c r="H266" s="51" t="e">
        <f aca="false">VLOOKUP($D266,Curves!$A$2:$H$1700,5)*$B266</f>
        <v>#N/A</v>
      </c>
      <c r="I266" s="51" t="e">
        <f aca="false">VLOOKUP($D266,Curves!$A$2:$H$1700,4)*$B266</f>
        <v>#N/A</v>
      </c>
      <c r="J266" s="376" t="e">
        <f aca="false">VLOOKUP($D266,Curves!$A$2:$H$1700,8)*$B266</f>
        <v>#N/A</v>
      </c>
      <c r="K266" s="51" t="e">
        <f aca="false">($E266+$I266)*$J$5+$J$4</f>
        <v>#N/A</v>
      </c>
      <c r="L266" s="377" t="e">
        <f aca="false">VLOOKUP($D266,Curves!$N$2:$T$2600,2)*$B266</f>
        <v>#N/A</v>
      </c>
      <c r="M266" s="241" t="e">
        <f aca="false">VLOOKUP($D266,Curves!$N$2:$T$2600,3)*$B266</f>
        <v>#N/A</v>
      </c>
      <c r="N266" s="378" t="e">
        <f aca="false">IF($K266&lt;$L266,1,0)</f>
        <v>#N/A</v>
      </c>
      <c r="O266" s="379" t="e">
        <f aca="false">IF($K266&lt;$M266,1,0)</f>
        <v>#N/A</v>
      </c>
      <c r="P266" s="375" t="e">
        <f aca="false">($E266+J266)*$J$5+$J$4</f>
        <v>#N/A</v>
      </c>
      <c r="Q266" s="377" t="e">
        <f aca="false">VLOOKUP($D266,Curves!$N$2:$T$2600,4)*$B266</f>
        <v>#N/A</v>
      </c>
      <c r="R266" s="241" t="e">
        <f aca="false">VLOOKUP($D266,Curves!$N$2:$T$2600,5)*$B266</f>
        <v>#N/A</v>
      </c>
      <c r="S266" s="378" t="e">
        <f aca="false">IF($P266&lt;$Q266,1,0)</f>
        <v>#N/A</v>
      </c>
      <c r="T266" s="379" t="e">
        <f aca="false">IF($P266&lt;$R266,1,0)</f>
        <v>#N/A</v>
      </c>
      <c r="U266" s="380" t="e">
        <f aca="false">($E266+G266)*$J$5+$J$4</f>
        <v>#N/A</v>
      </c>
      <c r="V266" s="380" t="e">
        <f aca="false">($E266+H266)*$J$5+$J$4</f>
        <v>#N/A</v>
      </c>
      <c r="W266" s="380" t="e">
        <f aca="false">($E266+I266)*$J$5+$J$4</f>
        <v>#N/A</v>
      </c>
      <c r="X266" s="269" t="e">
        <f aca="false">VLOOKUP($D266,[5]CurveFetch!$D$8:$S$13000,16,0)*$B266</f>
        <v>#N/A</v>
      </c>
      <c r="Y266" s="241" t="e">
        <f aca="false">VLOOKUP($D266,Curves!$N$2:$T$2600,7)*$B266</f>
        <v>#N/A</v>
      </c>
      <c r="Z266" s="381" t="e">
        <f aca="false">IF($U266&lt;$X266,1,0)</f>
        <v>#N/A</v>
      </c>
      <c r="AA266" s="378" t="e">
        <f aca="false">IF($U266&lt;$Y266,1,0)</f>
        <v>#N/A</v>
      </c>
      <c r="AB266" s="378" t="e">
        <f aca="false">IF($V266&lt;$X266,1,0)</f>
        <v>#N/A</v>
      </c>
      <c r="AC266" s="378" t="e">
        <f aca="false">IF($V266&lt;$X266,1,0)</f>
        <v>#N/A</v>
      </c>
      <c r="AD266" s="378" t="e">
        <f aca="false">IF($W266&lt;$X266,1,0)</f>
        <v>#N/A</v>
      </c>
      <c r="AE266" s="379" t="e">
        <f aca="false">IF($W266&lt;$Y266,1,0)</f>
        <v>#N/A</v>
      </c>
      <c r="AF266" s="70" t="e">
        <f aca="false">$AF$7*$J$2*$J$5*$N266</f>
        <v>#N/A</v>
      </c>
      <c r="AG266" s="70" t="e">
        <f aca="false">$AF$7*$J$2*$J$5*$O266</f>
        <v>#N/A</v>
      </c>
      <c r="AH266" s="70" t="e">
        <f aca="false">$AH$7*$J$2*$J$5*$N266</f>
        <v>#N/A</v>
      </c>
      <c r="AI266" s="70" t="e">
        <f aca="false">$AH$7*$J$2*$J$5*$O266</f>
        <v>#N/A</v>
      </c>
      <c r="AJ266" s="70" t="e">
        <f aca="false">$AJ$7*$J$2*$J$5*$N266</f>
        <v>#N/A</v>
      </c>
      <c r="AK266" s="70" t="e">
        <f aca="false">$AJ$7*$J$2*$J$5*$O266</f>
        <v>#N/A</v>
      </c>
      <c r="AL266" s="70" t="e">
        <f aca="false">$AL$7*$J$2*$J$5*$N266</f>
        <v>#N/A</v>
      </c>
      <c r="AM266" s="70" t="e">
        <f aca="false">$AL$7*$J$3*$J$5*$O266</f>
        <v>#N/A</v>
      </c>
      <c r="AN266" s="70" t="e">
        <f aca="false">$AN$7*$J$2*$J$5*$N266</f>
        <v>#N/A</v>
      </c>
      <c r="AO266" s="70" t="e">
        <f aca="false">$AN$7*$J$3*$J$5*$O266</f>
        <v>#N/A</v>
      </c>
      <c r="AP266" s="70" t="e">
        <f aca="false">$AP$7*$J$2*$J$5*$N266</f>
        <v>#N/A</v>
      </c>
      <c r="AQ266" s="70" t="e">
        <f aca="false">$AN$7*$J$3*$J$5*$O266</f>
        <v>#N/A</v>
      </c>
      <c r="AR266" s="70" t="e">
        <f aca="false">$AR$7*$J$2*$J$5*$N266</f>
        <v>#N/A</v>
      </c>
      <c r="AS266" s="70" t="e">
        <f aca="false">$AR$7*$J$3*$J$5*$O266</f>
        <v>#N/A</v>
      </c>
      <c r="AT266" s="70" t="e">
        <f aca="false">$AT$7*$J$2*$J$5*$N266</f>
        <v>#N/A</v>
      </c>
      <c r="AU266" s="70" t="e">
        <f aca="false">$AT$7*$J$3*$J$5*$O266</f>
        <v>#N/A</v>
      </c>
      <c r="AV266" s="131" t="e">
        <f aca="false">SUM(AF266:AG266,AL266:AM266,AP266:AQ266)</f>
        <v>#N/A</v>
      </c>
      <c r="AW266" s="158" t="e">
        <f aca="false">SUM(AF266:AM266,AP266:AU266)</f>
        <v>#N/A</v>
      </c>
      <c r="AX266" s="131" t="e">
        <f aca="false">SUM(AF266:AU266)</f>
        <v>#N/A</v>
      </c>
      <c r="AY266" s="70" t="e">
        <f aca="false">$AY$7*$J$2*$J$5*$S266</f>
        <v>#N/A</v>
      </c>
      <c r="AZ266" s="70" t="e">
        <f aca="false">$AY$7*$J$3*$J$5*$T266</f>
        <v>#N/A</v>
      </c>
      <c r="BA266" s="70" t="e">
        <f aca="false">$BA$7*$J$2*$J$5*$S266</f>
        <v>#N/A</v>
      </c>
      <c r="BB266" s="70" t="e">
        <f aca="false">$BA$7*$J$3*$J$5*$T266</f>
        <v>#N/A</v>
      </c>
      <c r="BC266" s="70" t="e">
        <f aca="false">$BC$7*$J$2*$J$5*$S266</f>
        <v>#N/A</v>
      </c>
      <c r="BD266" s="70" t="e">
        <f aca="false">$BC$7*$J$3*$J$5*$T266</f>
        <v>#N/A</v>
      </c>
      <c r="BE266" s="70" t="e">
        <f aca="false">$BE$7*$J$2*$J$5*$S266</f>
        <v>#N/A</v>
      </c>
      <c r="BF266" s="70" t="e">
        <f aca="false">$BE$7*$J$3*$J$5*$T266</f>
        <v>#N/A</v>
      </c>
      <c r="BG266" s="70" t="e">
        <f aca="false">$BG$7*$J$2*$J$5*$S266</f>
        <v>#N/A</v>
      </c>
      <c r="BH266" s="70" t="e">
        <f aca="false">$BG$7*$J$3*$J$5*$T266</f>
        <v>#N/A</v>
      </c>
      <c r="BI266" s="70" t="e">
        <f aca="false">$BI$7*$J$2*$J$5*$S266</f>
        <v>#N/A</v>
      </c>
      <c r="BJ266" s="70" t="e">
        <f aca="false">$BI$7*$J$3*$J$5*$T266</f>
        <v>#N/A</v>
      </c>
      <c r="BK266" s="70" t="e">
        <f aca="false">$BK$7*$J$2*$J$5*$S266</f>
        <v>#N/A</v>
      </c>
      <c r="BL266" s="70" t="e">
        <f aca="false">$BK$7*$J$3*$J$5*$T266</f>
        <v>#N/A</v>
      </c>
      <c r="BM266" s="70" t="e">
        <f aca="false">$BM$7*$J$2*$J$5*$S266</f>
        <v>#N/A</v>
      </c>
      <c r="BN266" s="70" t="e">
        <f aca="false">$BM$7*$J$3*$J$5*$T266</f>
        <v>#N/A</v>
      </c>
      <c r="BO266" s="70" t="e">
        <f aca="false">$BO$7*$J$2*$J$5*$S266</f>
        <v>#N/A</v>
      </c>
      <c r="BP266" s="70" t="e">
        <f aca="false">$BO$7*$J$3*$J$5*$T266</f>
        <v>#N/A</v>
      </c>
      <c r="BQ266" s="70" t="e">
        <f aca="false">$BQ$7*$J$2*$J$5*$S266</f>
        <v>#N/A</v>
      </c>
      <c r="BR266" s="70" t="e">
        <f aca="false">$BQ$7*$J$3*$J$5*$T266</f>
        <v>#N/A</v>
      </c>
      <c r="BS266" s="70" t="e">
        <f aca="false">$BS$7*$J$2*$J$5*$S266</f>
        <v>#N/A</v>
      </c>
      <c r="BT266" s="70" t="e">
        <f aca="false">$BS$7*$J$3*$J$5*$T266</f>
        <v>#N/A</v>
      </c>
      <c r="BU266" s="70" t="e">
        <f aca="false">$BU$7*$J$2*$J$5*$S266</f>
        <v>#N/A</v>
      </c>
      <c r="BV266" s="70" t="e">
        <f aca="false">$BU$7*$J$3*$J$5*$T266</f>
        <v>#N/A</v>
      </c>
      <c r="BW266" s="382" t="e">
        <f aca="false">SUM(AY266:BF266,BI266:BL266)</f>
        <v>#N/A</v>
      </c>
      <c r="BX266" s="383" t="e">
        <f aca="false">SUM(AY266:BF266,BI266:BL266,BS266:BV266)</f>
        <v>#N/A</v>
      </c>
      <c r="BY266" s="25" t="e">
        <f aca="false">SUM(AY266:BV266)</f>
        <v>#N/A</v>
      </c>
      <c r="BZ266" s="70" t="e">
        <f aca="false">$BZ$7*$J$2*$J$5*$N266</f>
        <v>#N/A</v>
      </c>
      <c r="CA266" s="70" t="e">
        <f aca="false">$BZ$7*$J$3*$J$5*$O266</f>
        <v>#N/A</v>
      </c>
      <c r="CB266" s="70" t="e">
        <f aca="false">$CB$7*$J$2*$J$5*$N266</f>
        <v>#N/A</v>
      </c>
      <c r="CC266" s="70" t="e">
        <f aca="false">$CB$7*$J$3*$J$5*$O266</f>
        <v>#N/A</v>
      </c>
      <c r="CD266" s="70" t="e">
        <f aca="false">$CD$7*$J$2*$J$5*$N266</f>
        <v>#N/A</v>
      </c>
      <c r="CE266" s="70" t="e">
        <f aca="false">$CD$7*$J$3*$J$5*$O266</f>
        <v>#N/A</v>
      </c>
      <c r="CF266" s="131" t="e">
        <f aca="false">SUM(BZ266:CA266)</f>
        <v>#N/A</v>
      </c>
      <c r="CG266" s="383" t="e">
        <f aca="false">SUM(BZ266:CC266)</f>
        <v>#N/A</v>
      </c>
      <c r="CH266" s="131" t="e">
        <f aca="false">SUM(BZ266:CE266)</f>
        <v>#N/A</v>
      </c>
      <c r="CI266" s="70" t="e">
        <f aca="false">$CI$7*$J$2*$J$5*$AB266</f>
        <v>#N/A</v>
      </c>
      <c r="CJ266" s="70" t="e">
        <f aca="false">$CI$7*$J$3*$J$5*$AC266</f>
        <v>#N/A</v>
      </c>
      <c r="CK266" s="70" t="e">
        <f aca="false">$CK$7*$J$2*$J$5*$AB266</f>
        <v>#N/A</v>
      </c>
      <c r="CL266" s="70" t="e">
        <f aca="false">$CK$7*$J$3*$J$5*$AC266</f>
        <v>#N/A</v>
      </c>
      <c r="CM266" s="70" t="e">
        <f aca="false">$CM$7*$J$2*$J$5*$AB266</f>
        <v>#N/A</v>
      </c>
      <c r="CN266" s="70" t="e">
        <f aca="false">$CM$7*$J$3*$J$5*$AC266</f>
        <v>#N/A</v>
      </c>
      <c r="CO266" s="70" t="e">
        <f aca="false">$CO$7*$J$2*$J$5*$AB266</f>
        <v>#N/A</v>
      </c>
      <c r="CP266" s="70" t="e">
        <f aca="false">$CO$7*$J$3*$J$5*$AC266</f>
        <v>#N/A</v>
      </c>
      <c r="CQ266" s="70" t="e">
        <f aca="false">$CQ$7*$J$2*$J$5*$AB266</f>
        <v>#N/A</v>
      </c>
      <c r="CR266" s="70" t="e">
        <f aca="false">$CQ$7*$J$3*$J$5*$AC266</f>
        <v>#N/A</v>
      </c>
      <c r="CS266" s="70" t="e">
        <f aca="false">$CS$7*$J$2*$J$5*$AB266</f>
        <v>#N/A</v>
      </c>
      <c r="CT266" s="70" t="e">
        <f aca="false">$CS$7*$J$3*$J$5*$AC266</f>
        <v>#N/A</v>
      </c>
      <c r="CU266" s="70" t="e">
        <f aca="false">$CU$7*$J$2*$J$5*$AB266</f>
        <v>#N/A</v>
      </c>
      <c r="CV266" s="70" t="e">
        <f aca="false">$CU$7*$J$3*$J$5*$AC266</f>
        <v>#N/A</v>
      </c>
      <c r="CW266" s="70" t="e">
        <f aca="false">$CW$7*$J$2*$J$5*$AB266</f>
        <v>#N/A</v>
      </c>
      <c r="CX266" s="70" t="e">
        <f aca="false">$CW$7*$J$3*$J$5*$AC266</f>
        <v>#N/A</v>
      </c>
      <c r="CY266" s="70" t="e">
        <f aca="false">$CY$7*$J$2*$J$5*$AB266</f>
        <v>#N/A</v>
      </c>
      <c r="CZ266" s="70" t="e">
        <f aca="false">$CY$7*$J$3*$J$5*$AC266</f>
        <v>#N/A</v>
      </c>
      <c r="DA266" s="70" t="e">
        <f aca="false">$DA$7*$J$2*$J$5*$AB266</f>
        <v>#N/A</v>
      </c>
      <c r="DB266" s="70" t="e">
        <f aca="false">$DA$7*$J$3*$J$5*$AC266</f>
        <v>#N/A</v>
      </c>
      <c r="DC266" s="70"/>
      <c r="DD266" s="70"/>
      <c r="DE266" s="70" t="e">
        <f aca="false">$DF$7*$J$2*$J$5*$AB266</f>
        <v>#N/A</v>
      </c>
      <c r="DF266" s="70" t="e">
        <f aca="false">$DF$7*$J$3*$J$5*$AC266</f>
        <v>#N/A</v>
      </c>
      <c r="DG266" s="70" t="e">
        <f aca="false">$DG$7*$J$2*$J$5*$AB266</f>
        <v>#N/A</v>
      </c>
      <c r="DH266" s="70" t="e">
        <f aca="false">$DG$7*$J$3*$J$5*$AC266</f>
        <v>#N/A</v>
      </c>
      <c r="DI266" s="70" t="e">
        <f aca="false">$DI$7*$J$2*$J$5*$AB266</f>
        <v>#N/A</v>
      </c>
      <c r="DJ266" s="70" t="e">
        <f aca="false">$DI$7*$J$3*$J$5*$AC266</f>
        <v>#N/A</v>
      </c>
      <c r="DK266" s="70" t="e">
        <f aca="false">$DK$7*$J$2*$J$5*$AB266</f>
        <v>#N/A</v>
      </c>
      <c r="DL266" s="70" t="e">
        <f aca="false">$DK$7*$J$3*$J$5*$AC266</f>
        <v>#N/A</v>
      </c>
      <c r="DM266" s="70" t="e">
        <f aca="false">$DM$7*$J$2*$J$5*$AB266</f>
        <v>#N/A</v>
      </c>
      <c r="DN266" s="70" t="e">
        <f aca="false">$DM$7*$J$3*$J$5*$AC266</f>
        <v>#N/A</v>
      </c>
      <c r="DO266" s="70" t="e">
        <f aca="false">$DO$7*$J$2*$J$5*$AB266</f>
        <v>#N/A</v>
      </c>
      <c r="DP266" s="70" t="e">
        <f aca="false">$DO$7*$J$3*$J$5*$AC266</f>
        <v>#N/A</v>
      </c>
      <c r="DQ266" s="70" t="e">
        <f aca="false">$DQ$7*$J$2*$J$5*$AB266</f>
        <v>#N/A</v>
      </c>
      <c r="DR266" s="70" t="e">
        <f aca="false">$DQ$7*$J$3*$J$5*$AC266</f>
        <v>#N/A</v>
      </c>
      <c r="DS266" s="131" t="e">
        <f aca="false">SUM(CI266:CR266,CW266:CX266,DG266:DH266)</f>
        <v>#N/A</v>
      </c>
      <c r="DT266" s="25" t="e">
        <f aca="false">SUM(CI266:CZ266,DC266:DL266)</f>
        <v>#N/A</v>
      </c>
      <c r="DU266" s="131" t="e">
        <f aca="false">SUM(CI266:DR266)</f>
        <v>#N/A</v>
      </c>
      <c r="DZ266" s="70" t="e">
        <f aca="false">$DZ$7*$J$2*$J$5*$AB266</f>
        <v>#N/A</v>
      </c>
      <c r="EA266" s="70" t="e">
        <f aca="false">$DZ$7*$J$3*$J$5*$AC266</f>
        <v>#N/A</v>
      </c>
      <c r="EB266" s="70" t="e">
        <f aca="false">$EB$7*$J$2*$J$5*$AB266</f>
        <v>#N/A</v>
      </c>
      <c r="EC266" s="70" t="e">
        <f aca="false">$EB$7*$J$3*$J$5*$AC266</f>
        <v>#N/A</v>
      </c>
      <c r="ED266" s="70" t="e">
        <f aca="false">$ED$7*$J$2*$J$5*$AB266</f>
        <v>#N/A</v>
      </c>
      <c r="EE266" s="70" t="e">
        <f aca="false">$ED$7*$J$3*$J$5*$AC266</f>
        <v>#N/A</v>
      </c>
      <c r="EF266" s="70" t="e">
        <f aca="false">$EF$7*$J$2*$J$5*$AB266</f>
        <v>#N/A</v>
      </c>
      <c r="EG266" s="70" t="e">
        <f aca="false">$EF$7*$J$3*$J$5*$AC266</f>
        <v>#N/A</v>
      </c>
      <c r="EH266" s="70" t="e">
        <f aca="false">$EH$7*$J$2*$J$5*$AB266</f>
        <v>#N/A</v>
      </c>
      <c r="EI266" s="70" t="e">
        <f aca="false">$EH$7*$J$3*$J$5*$AC266</f>
        <v>#N/A</v>
      </c>
      <c r="EJ266" s="70" t="e">
        <f aca="false">$EJ$7*$J$2*$J$5*$AB266</f>
        <v>#N/A</v>
      </c>
      <c r="EK266" s="70" t="e">
        <f aca="false">$EJ$7*$J$3*$J$5*$AC266</f>
        <v>#N/A</v>
      </c>
      <c r="EL266" s="70" t="e">
        <f aca="false">$EL$7*$J$2*$J$5*$AB266</f>
        <v>#N/A</v>
      </c>
      <c r="EM266" s="70" t="e">
        <f aca="false">$EL$7*$J$3*$J$5*$AC266</f>
        <v>#N/A</v>
      </c>
      <c r="EN266" s="131" t="e">
        <f aca="false">SUM(EB266:EC266)</f>
        <v>#N/A</v>
      </c>
      <c r="EO266" s="25" t="e">
        <f aca="false">SUM(EB266:EE266,EJ266:EM266)</f>
        <v>#N/A</v>
      </c>
      <c r="EP266" s="25" t="e">
        <f aca="false">SUM(DZ266:EM266)</f>
        <v>#N/A</v>
      </c>
    </row>
    <row r="267" customFormat="false" ht="11.25" hidden="false" customHeight="false" outlineLevel="0" collapsed="false">
      <c r="A267" s="51" t="e">
        <f aca="false">VLOOKUP($D267,Curves!$A$2:$I$1700,9)</f>
        <v>#N/A</v>
      </c>
      <c r="B267" s="83" t="e">
        <f aca="false">(1+($A267/2))^(-2*($D267-$A$1)/365.25)</f>
        <v>#N/A</v>
      </c>
      <c r="C267" s="83" t="n">
        <f aca="false">D268-D267</f>
        <v>31</v>
      </c>
      <c r="D267" s="374" t="n">
        <v>44774</v>
      </c>
      <c r="E267" s="375" t="e">
        <f aca="false">VLOOKUP($D267,Curves!$A$2:$H$1700,2)*$B267</f>
        <v>#N/A</v>
      </c>
      <c r="F267" s="51" t="e">
        <f aca="false">VLOOKUP($D267,Curves!$A$2:$H$1700,3)*$B267</f>
        <v>#N/A</v>
      </c>
      <c r="G267" s="51" t="e">
        <f aca="false">VLOOKUP($D267,Curves!$A$2:$H$1700,7)*$B267</f>
        <v>#N/A</v>
      </c>
      <c r="H267" s="51" t="e">
        <f aca="false">VLOOKUP($D267,Curves!$A$2:$H$1700,5)*$B267</f>
        <v>#N/A</v>
      </c>
      <c r="I267" s="51" t="e">
        <f aca="false">VLOOKUP($D267,Curves!$A$2:$H$1700,4)*$B267</f>
        <v>#N/A</v>
      </c>
      <c r="J267" s="376" t="e">
        <f aca="false">VLOOKUP($D267,Curves!$A$2:$H$1700,8)*$B267</f>
        <v>#N/A</v>
      </c>
      <c r="K267" s="51" t="e">
        <f aca="false">($E267+$I267)*$J$5+$J$4</f>
        <v>#N/A</v>
      </c>
      <c r="L267" s="377" t="e">
        <f aca="false">VLOOKUP($D267,Curves!$N$2:$T$2600,2)*$B267</f>
        <v>#N/A</v>
      </c>
      <c r="M267" s="241" t="e">
        <f aca="false">VLOOKUP($D267,Curves!$N$2:$T$2600,3)*$B267</f>
        <v>#N/A</v>
      </c>
      <c r="N267" s="378" t="e">
        <f aca="false">IF($K267&lt;$L267,1,0)</f>
        <v>#N/A</v>
      </c>
      <c r="O267" s="379" t="e">
        <f aca="false">IF($K267&lt;$M267,1,0)</f>
        <v>#N/A</v>
      </c>
      <c r="P267" s="375" t="e">
        <f aca="false">($E267+J267)*$J$5+$J$4</f>
        <v>#N/A</v>
      </c>
      <c r="Q267" s="377" t="e">
        <f aca="false">VLOOKUP($D267,Curves!$N$2:$T$2600,4)*$B267</f>
        <v>#N/A</v>
      </c>
      <c r="R267" s="241" t="e">
        <f aca="false">VLOOKUP($D267,Curves!$N$2:$T$2600,5)*$B267</f>
        <v>#N/A</v>
      </c>
      <c r="S267" s="378" t="e">
        <f aca="false">IF($P267&lt;$Q267,1,0)</f>
        <v>#N/A</v>
      </c>
      <c r="T267" s="379" t="e">
        <f aca="false">IF($P267&lt;$R267,1,0)</f>
        <v>#N/A</v>
      </c>
      <c r="U267" s="380" t="e">
        <f aca="false">($E267+G267)*$J$5+$J$4</f>
        <v>#N/A</v>
      </c>
      <c r="V267" s="380" t="e">
        <f aca="false">($E267+H267)*$J$5+$J$4</f>
        <v>#N/A</v>
      </c>
      <c r="W267" s="380" t="e">
        <f aca="false">($E267+I267)*$J$5+$J$4</f>
        <v>#N/A</v>
      </c>
      <c r="X267" s="269" t="e">
        <f aca="false">VLOOKUP($D267,[5]CurveFetch!$D$8:$S$13000,16,0)*$B267</f>
        <v>#N/A</v>
      </c>
      <c r="Y267" s="241" t="e">
        <f aca="false">VLOOKUP($D267,Curves!$N$2:$T$2600,7)*$B267</f>
        <v>#N/A</v>
      </c>
      <c r="Z267" s="381" t="e">
        <f aca="false">IF($U267&lt;$X267,1,0)</f>
        <v>#N/A</v>
      </c>
      <c r="AA267" s="378" t="e">
        <f aca="false">IF($U267&lt;$Y267,1,0)</f>
        <v>#N/A</v>
      </c>
      <c r="AB267" s="378" t="e">
        <f aca="false">IF($V267&lt;$X267,1,0)</f>
        <v>#N/A</v>
      </c>
      <c r="AC267" s="378" t="e">
        <f aca="false">IF($V267&lt;$X267,1,0)</f>
        <v>#N/A</v>
      </c>
      <c r="AD267" s="378" t="e">
        <f aca="false">IF($W267&lt;$X267,1,0)</f>
        <v>#N/A</v>
      </c>
      <c r="AE267" s="379" t="e">
        <f aca="false">IF($W267&lt;$Y267,1,0)</f>
        <v>#N/A</v>
      </c>
      <c r="AF267" s="70" t="e">
        <f aca="false">$AF$7*$J$2*$J$5*$N267</f>
        <v>#N/A</v>
      </c>
      <c r="AG267" s="70" t="e">
        <f aca="false">$AF$7*$J$2*$J$5*$O267</f>
        <v>#N/A</v>
      </c>
      <c r="AH267" s="70" t="e">
        <f aca="false">$AH$7*$J$2*$J$5*$N267</f>
        <v>#N/A</v>
      </c>
      <c r="AI267" s="70" t="e">
        <f aca="false">$AH$7*$J$2*$J$5*$O267</f>
        <v>#N/A</v>
      </c>
      <c r="AJ267" s="70" t="e">
        <f aca="false">$AJ$7*$J$2*$J$5*$N267</f>
        <v>#N/A</v>
      </c>
      <c r="AK267" s="70" t="e">
        <f aca="false">$AJ$7*$J$2*$J$5*$O267</f>
        <v>#N/A</v>
      </c>
      <c r="AL267" s="70" t="e">
        <f aca="false">$AL$7*$J$2*$J$5*$N267</f>
        <v>#N/A</v>
      </c>
      <c r="AM267" s="70" t="e">
        <f aca="false">$AL$7*$J$3*$J$5*$O267</f>
        <v>#N/A</v>
      </c>
      <c r="AN267" s="70" t="e">
        <f aca="false">$AN$7*$J$2*$J$5*$N267</f>
        <v>#N/A</v>
      </c>
      <c r="AO267" s="70" t="e">
        <f aca="false">$AN$7*$J$3*$J$5*$O267</f>
        <v>#N/A</v>
      </c>
      <c r="AP267" s="70" t="e">
        <f aca="false">$AP$7*$J$2*$J$5*$N267</f>
        <v>#N/A</v>
      </c>
      <c r="AQ267" s="70" t="e">
        <f aca="false">$AN$7*$J$3*$J$5*$O267</f>
        <v>#N/A</v>
      </c>
      <c r="AR267" s="70" t="e">
        <f aca="false">$AR$7*$J$2*$J$5*$N267</f>
        <v>#N/A</v>
      </c>
      <c r="AS267" s="70" t="e">
        <f aca="false">$AR$7*$J$3*$J$5*$O267</f>
        <v>#N/A</v>
      </c>
      <c r="AT267" s="70" t="e">
        <f aca="false">$AT$7*$J$2*$J$5*$N267</f>
        <v>#N/A</v>
      </c>
      <c r="AU267" s="70" t="e">
        <f aca="false">$AT$7*$J$3*$J$5*$O267</f>
        <v>#N/A</v>
      </c>
      <c r="AV267" s="131" t="e">
        <f aca="false">SUM(AF267:AG267,AL267:AM267,AP267:AQ267)</f>
        <v>#N/A</v>
      </c>
      <c r="AW267" s="158" t="e">
        <f aca="false">SUM(AF267:AM267,AP267:AU267)</f>
        <v>#N/A</v>
      </c>
      <c r="AX267" s="131" t="e">
        <f aca="false">SUM(AF267:AU267)</f>
        <v>#N/A</v>
      </c>
      <c r="AY267" s="70" t="e">
        <f aca="false">$AY$7*$J$2*$J$5*$S267</f>
        <v>#N/A</v>
      </c>
      <c r="AZ267" s="70" t="e">
        <f aca="false">$AY$7*$J$3*$J$5*$T267</f>
        <v>#N/A</v>
      </c>
      <c r="BA267" s="70" t="e">
        <f aca="false">$BA$7*$J$2*$J$5*$S267</f>
        <v>#N/A</v>
      </c>
      <c r="BB267" s="70" t="e">
        <f aca="false">$BA$7*$J$3*$J$5*$T267</f>
        <v>#N/A</v>
      </c>
      <c r="BC267" s="70" t="e">
        <f aca="false">$BC$7*$J$2*$J$5*$S267</f>
        <v>#N/A</v>
      </c>
      <c r="BD267" s="70" t="e">
        <f aca="false">$BC$7*$J$3*$J$5*$T267</f>
        <v>#N/A</v>
      </c>
      <c r="BE267" s="70" t="e">
        <f aca="false">$BE$7*$J$2*$J$5*$S267</f>
        <v>#N/A</v>
      </c>
      <c r="BF267" s="70" t="e">
        <f aca="false">$BE$7*$J$3*$J$5*$T267</f>
        <v>#N/A</v>
      </c>
      <c r="BG267" s="70" t="e">
        <f aca="false">$BG$7*$J$2*$J$5*$S267</f>
        <v>#N/A</v>
      </c>
      <c r="BH267" s="70" t="e">
        <f aca="false">$BG$7*$J$3*$J$5*$T267</f>
        <v>#N/A</v>
      </c>
      <c r="BI267" s="70" t="e">
        <f aca="false">$BI$7*$J$2*$J$5*$S267</f>
        <v>#N/A</v>
      </c>
      <c r="BJ267" s="70" t="e">
        <f aca="false">$BI$7*$J$3*$J$5*$T267</f>
        <v>#N/A</v>
      </c>
      <c r="BK267" s="70" t="e">
        <f aca="false">$BK$7*$J$2*$J$5*$S267</f>
        <v>#N/A</v>
      </c>
      <c r="BL267" s="70" t="e">
        <f aca="false">$BK$7*$J$3*$J$5*$T267</f>
        <v>#N/A</v>
      </c>
      <c r="BM267" s="70" t="e">
        <f aca="false">$BM$7*$J$2*$J$5*$S267</f>
        <v>#N/A</v>
      </c>
      <c r="BN267" s="70" t="e">
        <f aca="false">$BM$7*$J$3*$J$5*$T267</f>
        <v>#N/A</v>
      </c>
      <c r="BO267" s="70" t="e">
        <f aca="false">$BO$7*$J$2*$J$5*$S267</f>
        <v>#N/A</v>
      </c>
      <c r="BP267" s="70" t="e">
        <f aca="false">$BO$7*$J$3*$J$5*$T267</f>
        <v>#N/A</v>
      </c>
      <c r="BQ267" s="70" t="e">
        <f aca="false">$BQ$7*$J$2*$J$5*$S267</f>
        <v>#N/A</v>
      </c>
      <c r="BR267" s="70" t="e">
        <f aca="false">$BQ$7*$J$3*$J$5*$T267</f>
        <v>#N/A</v>
      </c>
      <c r="BS267" s="70" t="e">
        <f aca="false">$BS$7*$J$2*$J$5*$S267</f>
        <v>#N/A</v>
      </c>
      <c r="BT267" s="70" t="e">
        <f aca="false">$BS$7*$J$3*$J$5*$T267</f>
        <v>#N/A</v>
      </c>
      <c r="BU267" s="70" t="e">
        <f aca="false">$BU$7*$J$2*$J$5*$S267</f>
        <v>#N/A</v>
      </c>
      <c r="BV267" s="70" t="e">
        <f aca="false">$BU$7*$J$3*$J$5*$T267</f>
        <v>#N/A</v>
      </c>
      <c r="BW267" s="382" t="e">
        <f aca="false">SUM(AY267:BF267,BI267:BL267)</f>
        <v>#N/A</v>
      </c>
      <c r="BX267" s="383" t="e">
        <f aca="false">SUM(AY267:BF267,BI267:BL267,BS267:BV267)</f>
        <v>#N/A</v>
      </c>
      <c r="BY267" s="25" t="e">
        <f aca="false">SUM(AY267:BV267)</f>
        <v>#N/A</v>
      </c>
      <c r="BZ267" s="70" t="e">
        <f aca="false">$BZ$7*$J$2*$J$5*$N267</f>
        <v>#N/A</v>
      </c>
      <c r="CA267" s="70" t="e">
        <f aca="false">$BZ$7*$J$3*$J$5*$O267</f>
        <v>#N/A</v>
      </c>
      <c r="CB267" s="70" t="e">
        <f aca="false">$CB$7*$J$2*$J$5*$N267</f>
        <v>#N/A</v>
      </c>
      <c r="CC267" s="70" t="e">
        <f aca="false">$CB$7*$J$3*$J$5*$O267</f>
        <v>#N/A</v>
      </c>
      <c r="CD267" s="70" t="e">
        <f aca="false">$CD$7*$J$2*$J$5*$N267</f>
        <v>#N/A</v>
      </c>
      <c r="CE267" s="70" t="e">
        <f aca="false">$CD$7*$J$3*$J$5*$O267</f>
        <v>#N/A</v>
      </c>
      <c r="CF267" s="131" t="e">
        <f aca="false">SUM(BZ267:CA267)</f>
        <v>#N/A</v>
      </c>
      <c r="CG267" s="383" t="e">
        <f aca="false">SUM(BZ267:CC267)</f>
        <v>#N/A</v>
      </c>
      <c r="CH267" s="131" t="e">
        <f aca="false">SUM(BZ267:CE267)</f>
        <v>#N/A</v>
      </c>
      <c r="CI267" s="70" t="e">
        <f aca="false">$CI$7*$J$2*$J$5*$AB267</f>
        <v>#N/A</v>
      </c>
      <c r="CJ267" s="70" t="e">
        <f aca="false">$CI$7*$J$3*$J$5*$AC267</f>
        <v>#N/A</v>
      </c>
      <c r="CK267" s="70" t="e">
        <f aca="false">$CK$7*$J$2*$J$5*$AB267</f>
        <v>#N/A</v>
      </c>
      <c r="CL267" s="70" t="e">
        <f aca="false">$CK$7*$J$3*$J$5*$AC267</f>
        <v>#N/A</v>
      </c>
      <c r="CM267" s="70" t="e">
        <f aca="false">$CM$7*$J$2*$J$5*$AB267</f>
        <v>#N/A</v>
      </c>
      <c r="CN267" s="70" t="e">
        <f aca="false">$CM$7*$J$3*$J$5*$AC267</f>
        <v>#N/A</v>
      </c>
      <c r="CO267" s="70" t="e">
        <f aca="false">$CO$7*$J$2*$J$5*$AB267</f>
        <v>#N/A</v>
      </c>
      <c r="CP267" s="70" t="e">
        <f aca="false">$CO$7*$J$3*$J$5*$AC267</f>
        <v>#N/A</v>
      </c>
      <c r="CQ267" s="70" t="e">
        <f aca="false">$CQ$7*$J$2*$J$5*$AB267</f>
        <v>#N/A</v>
      </c>
      <c r="CR267" s="70" t="e">
        <f aca="false">$CQ$7*$J$3*$J$5*$AC267</f>
        <v>#N/A</v>
      </c>
      <c r="CS267" s="70" t="e">
        <f aca="false">$CS$7*$J$2*$J$5*$AB267</f>
        <v>#N/A</v>
      </c>
      <c r="CT267" s="70" t="e">
        <f aca="false">$CS$7*$J$3*$J$5*$AC267</f>
        <v>#N/A</v>
      </c>
      <c r="CU267" s="70" t="e">
        <f aca="false">$CU$7*$J$2*$J$5*$AB267</f>
        <v>#N/A</v>
      </c>
      <c r="CV267" s="70" t="e">
        <f aca="false">$CU$7*$J$3*$J$5*$AC267</f>
        <v>#N/A</v>
      </c>
      <c r="CW267" s="70" t="e">
        <f aca="false">$CW$7*$J$2*$J$5*$AB267</f>
        <v>#N/A</v>
      </c>
      <c r="CX267" s="70" t="e">
        <f aca="false">$CW$7*$J$3*$J$5*$AC267</f>
        <v>#N/A</v>
      </c>
      <c r="CY267" s="70" t="e">
        <f aca="false">$CY$7*$J$2*$J$5*$AB267</f>
        <v>#N/A</v>
      </c>
      <c r="CZ267" s="70" t="e">
        <f aca="false">$CY$7*$J$3*$J$5*$AC267</f>
        <v>#N/A</v>
      </c>
      <c r="DA267" s="70" t="e">
        <f aca="false">$DA$7*$J$2*$J$5*$AB267</f>
        <v>#N/A</v>
      </c>
      <c r="DB267" s="70" t="e">
        <f aca="false">$DA$7*$J$3*$J$5*$AC267</f>
        <v>#N/A</v>
      </c>
      <c r="DC267" s="70"/>
      <c r="DD267" s="70"/>
      <c r="DE267" s="70" t="e">
        <f aca="false">$DF$7*$J$2*$J$5*$AB267</f>
        <v>#N/A</v>
      </c>
      <c r="DF267" s="70" t="e">
        <f aca="false">$DF$7*$J$3*$J$5*$AC267</f>
        <v>#N/A</v>
      </c>
      <c r="DG267" s="70" t="e">
        <f aca="false">$DG$7*$J$2*$J$5*$AB267</f>
        <v>#N/A</v>
      </c>
      <c r="DH267" s="70" t="e">
        <f aca="false">$DG$7*$J$3*$J$5*$AC267</f>
        <v>#N/A</v>
      </c>
      <c r="DI267" s="70" t="e">
        <f aca="false">$DI$7*$J$2*$J$5*$AB267</f>
        <v>#N/A</v>
      </c>
      <c r="DJ267" s="70" t="e">
        <f aca="false">$DI$7*$J$3*$J$5*$AC267</f>
        <v>#N/A</v>
      </c>
      <c r="DK267" s="70" t="e">
        <f aca="false">$DK$7*$J$2*$J$5*$AB267</f>
        <v>#N/A</v>
      </c>
      <c r="DL267" s="70" t="e">
        <f aca="false">$DK$7*$J$3*$J$5*$AC267</f>
        <v>#N/A</v>
      </c>
      <c r="DM267" s="70" t="e">
        <f aca="false">$DM$7*$J$2*$J$5*$AB267</f>
        <v>#N/A</v>
      </c>
      <c r="DN267" s="70" t="e">
        <f aca="false">$DM$7*$J$3*$J$5*$AC267</f>
        <v>#N/A</v>
      </c>
      <c r="DO267" s="70" t="e">
        <f aca="false">$DO$7*$J$2*$J$5*$AB267</f>
        <v>#N/A</v>
      </c>
      <c r="DP267" s="70" t="e">
        <f aca="false">$DO$7*$J$3*$J$5*$AC267</f>
        <v>#N/A</v>
      </c>
      <c r="DQ267" s="70" t="e">
        <f aca="false">$DQ$7*$J$2*$J$5*$AB267</f>
        <v>#N/A</v>
      </c>
      <c r="DR267" s="70" t="e">
        <f aca="false">$DQ$7*$J$3*$J$5*$AC267</f>
        <v>#N/A</v>
      </c>
      <c r="DS267" s="131" t="e">
        <f aca="false">SUM(CI267:CR267,CW267:CX267,DG267:DH267)</f>
        <v>#N/A</v>
      </c>
      <c r="DT267" s="25" t="e">
        <f aca="false">SUM(CI267:CZ267,DC267:DL267)</f>
        <v>#N/A</v>
      </c>
      <c r="DU267" s="131" t="e">
        <f aca="false">SUM(CI267:DR267)</f>
        <v>#N/A</v>
      </c>
      <c r="DZ267" s="70" t="e">
        <f aca="false">$DZ$7*$J$2*$J$5*$AB267</f>
        <v>#N/A</v>
      </c>
      <c r="EA267" s="70" t="e">
        <f aca="false">$DZ$7*$J$3*$J$5*$AC267</f>
        <v>#N/A</v>
      </c>
      <c r="EB267" s="70" t="e">
        <f aca="false">$EB$7*$J$2*$J$5*$AB267</f>
        <v>#N/A</v>
      </c>
      <c r="EC267" s="70" t="e">
        <f aca="false">$EB$7*$J$3*$J$5*$AC267</f>
        <v>#N/A</v>
      </c>
      <c r="ED267" s="70" t="e">
        <f aca="false">$ED$7*$J$2*$J$5*$AB267</f>
        <v>#N/A</v>
      </c>
      <c r="EE267" s="70" t="e">
        <f aca="false">$ED$7*$J$3*$J$5*$AC267</f>
        <v>#N/A</v>
      </c>
      <c r="EF267" s="70" t="e">
        <f aca="false">$EF$7*$J$2*$J$5*$AB267</f>
        <v>#N/A</v>
      </c>
      <c r="EG267" s="70" t="e">
        <f aca="false">$EF$7*$J$3*$J$5*$AC267</f>
        <v>#N/A</v>
      </c>
      <c r="EH267" s="70" t="e">
        <f aca="false">$EH$7*$J$2*$J$5*$AB267</f>
        <v>#N/A</v>
      </c>
      <c r="EI267" s="70" t="e">
        <f aca="false">$EH$7*$J$3*$J$5*$AC267</f>
        <v>#N/A</v>
      </c>
      <c r="EJ267" s="70" t="e">
        <f aca="false">$EJ$7*$J$2*$J$5*$AB267</f>
        <v>#N/A</v>
      </c>
      <c r="EK267" s="70" t="e">
        <f aca="false">$EJ$7*$J$3*$J$5*$AC267</f>
        <v>#N/A</v>
      </c>
      <c r="EL267" s="70" t="e">
        <f aca="false">$EL$7*$J$2*$J$5*$AB267</f>
        <v>#N/A</v>
      </c>
      <c r="EM267" s="70" t="e">
        <f aca="false">$EL$7*$J$3*$J$5*$AC267</f>
        <v>#N/A</v>
      </c>
      <c r="EN267" s="131" t="e">
        <f aca="false">SUM(EB267:EC267)</f>
        <v>#N/A</v>
      </c>
      <c r="EO267" s="25" t="e">
        <f aca="false">SUM(EB267:EE267,EJ267:EM267)</f>
        <v>#N/A</v>
      </c>
      <c r="EP267" s="25" t="e">
        <f aca="false">SUM(DZ267:EM267)</f>
        <v>#N/A</v>
      </c>
    </row>
    <row r="268" customFormat="false" ht="11.25" hidden="false" customHeight="false" outlineLevel="0" collapsed="false">
      <c r="A268" s="51" t="e">
        <f aca="false">VLOOKUP($D268,Curves!$A$2:$I$1700,9)</f>
        <v>#N/A</v>
      </c>
      <c r="B268" s="83" t="e">
        <f aca="false">(1+($A268/2))^(-2*($D268-$A$1)/365.25)</f>
        <v>#N/A</v>
      </c>
      <c r="C268" s="83" t="n">
        <f aca="false">D269-D268</f>
        <v>30</v>
      </c>
      <c r="D268" s="374" t="n">
        <v>44805</v>
      </c>
      <c r="E268" s="375" t="e">
        <f aca="false">VLOOKUP($D268,Curves!$A$2:$H$1700,2)*$B268</f>
        <v>#N/A</v>
      </c>
      <c r="F268" s="51" t="e">
        <f aca="false">VLOOKUP($D268,Curves!$A$2:$H$1700,3)*$B268</f>
        <v>#N/A</v>
      </c>
      <c r="G268" s="51" t="e">
        <f aca="false">VLOOKUP($D268,Curves!$A$2:$H$1700,7)*$B268</f>
        <v>#N/A</v>
      </c>
      <c r="H268" s="51" t="e">
        <f aca="false">VLOOKUP($D268,Curves!$A$2:$H$1700,5)*$B268</f>
        <v>#N/A</v>
      </c>
      <c r="I268" s="51" t="e">
        <f aca="false">VLOOKUP($D268,Curves!$A$2:$H$1700,4)*$B268</f>
        <v>#N/A</v>
      </c>
      <c r="J268" s="376" t="e">
        <f aca="false">VLOOKUP($D268,Curves!$A$2:$H$1700,8)*$B268</f>
        <v>#N/A</v>
      </c>
      <c r="K268" s="51" t="e">
        <f aca="false">($E268+$I268)*$J$5+$J$4</f>
        <v>#N/A</v>
      </c>
      <c r="L268" s="377" t="e">
        <f aca="false">VLOOKUP($D268,Curves!$N$2:$T$2600,2)*$B268</f>
        <v>#N/A</v>
      </c>
      <c r="M268" s="241" t="e">
        <f aca="false">VLOOKUP($D268,Curves!$N$2:$T$2600,3)*$B268</f>
        <v>#N/A</v>
      </c>
      <c r="N268" s="378" t="e">
        <f aca="false">IF($K268&lt;$L268,1,0)</f>
        <v>#N/A</v>
      </c>
      <c r="O268" s="379" t="e">
        <f aca="false">IF($K268&lt;$M268,1,0)</f>
        <v>#N/A</v>
      </c>
      <c r="P268" s="375" t="e">
        <f aca="false">($E268+J268)*$J$5+$J$4</f>
        <v>#N/A</v>
      </c>
      <c r="Q268" s="377" t="e">
        <f aca="false">VLOOKUP($D268,Curves!$N$2:$T$2600,4)*$B268</f>
        <v>#N/A</v>
      </c>
      <c r="R268" s="241" t="e">
        <f aca="false">VLOOKUP($D268,Curves!$N$2:$T$2600,5)*$B268</f>
        <v>#N/A</v>
      </c>
      <c r="S268" s="378" t="e">
        <f aca="false">IF($P268&lt;$Q268,1,0)</f>
        <v>#N/A</v>
      </c>
      <c r="T268" s="379" t="e">
        <f aca="false">IF($P268&lt;$R268,1,0)</f>
        <v>#N/A</v>
      </c>
      <c r="U268" s="380" t="e">
        <f aca="false">($E268+G268)*$J$5+$J$4</f>
        <v>#N/A</v>
      </c>
      <c r="V268" s="380" t="e">
        <f aca="false">($E268+H268)*$J$5+$J$4</f>
        <v>#N/A</v>
      </c>
      <c r="W268" s="380" t="e">
        <f aca="false">($E268+I268)*$J$5+$J$4</f>
        <v>#N/A</v>
      </c>
      <c r="X268" s="269" t="e">
        <f aca="false">VLOOKUP($D268,[5]CurveFetch!$D$8:$S$13000,16,0)*$B268</f>
        <v>#N/A</v>
      </c>
      <c r="Y268" s="241" t="e">
        <f aca="false">VLOOKUP($D268,Curves!$N$2:$T$2600,7)*$B268</f>
        <v>#N/A</v>
      </c>
      <c r="Z268" s="381" t="e">
        <f aca="false">IF($U268&lt;$X268,1,0)</f>
        <v>#N/A</v>
      </c>
      <c r="AA268" s="378" t="e">
        <f aca="false">IF($U268&lt;$Y268,1,0)</f>
        <v>#N/A</v>
      </c>
      <c r="AB268" s="378" t="e">
        <f aca="false">IF($V268&lt;$X268,1,0)</f>
        <v>#N/A</v>
      </c>
      <c r="AC268" s="378" t="e">
        <f aca="false">IF($V268&lt;$X268,1,0)</f>
        <v>#N/A</v>
      </c>
      <c r="AD268" s="378" t="e">
        <f aca="false">IF($W268&lt;$X268,1,0)</f>
        <v>#N/A</v>
      </c>
      <c r="AE268" s="379" t="e">
        <f aca="false">IF($W268&lt;$Y268,1,0)</f>
        <v>#N/A</v>
      </c>
      <c r="AF268" s="70" t="e">
        <f aca="false">$AF$7*$J$2*$J$5*$N268</f>
        <v>#N/A</v>
      </c>
      <c r="AG268" s="70" t="e">
        <f aca="false">$AF$7*$J$2*$J$5*$O268</f>
        <v>#N/A</v>
      </c>
      <c r="AH268" s="70" t="e">
        <f aca="false">$AH$7*$J$2*$J$5*$N268</f>
        <v>#N/A</v>
      </c>
      <c r="AI268" s="70" t="e">
        <f aca="false">$AH$7*$J$2*$J$5*$O268</f>
        <v>#N/A</v>
      </c>
      <c r="AJ268" s="70" t="e">
        <f aca="false">$AJ$7*$J$2*$J$5*$N268</f>
        <v>#N/A</v>
      </c>
      <c r="AK268" s="70" t="e">
        <f aca="false">$AJ$7*$J$2*$J$5*$O268</f>
        <v>#N/A</v>
      </c>
      <c r="AL268" s="70" t="e">
        <f aca="false">$AL$7*$J$2*$J$5*$N268</f>
        <v>#N/A</v>
      </c>
      <c r="AM268" s="70" t="e">
        <f aca="false">$AL$7*$J$3*$J$5*$O268</f>
        <v>#N/A</v>
      </c>
      <c r="AN268" s="70" t="e">
        <f aca="false">$AN$7*$J$2*$J$5*$N268</f>
        <v>#N/A</v>
      </c>
      <c r="AO268" s="70" t="e">
        <f aca="false">$AN$7*$J$3*$J$5*$O268</f>
        <v>#N/A</v>
      </c>
      <c r="AP268" s="70" t="e">
        <f aca="false">$AP$7*$J$2*$J$5*$N268</f>
        <v>#N/A</v>
      </c>
      <c r="AQ268" s="70" t="e">
        <f aca="false">$AN$7*$J$3*$J$5*$O268</f>
        <v>#N/A</v>
      </c>
      <c r="AR268" s="70" t="e">
        <f aca="false">$AR$7*$J$2*$J$5*$N268</f>
        <v>#N/A</v>
      </c>
      <c r="AS268" s="70" t="e">
        <f aca="false">$AR$7*$J$3*$J$5*$O268</f>
        <v>#N/A</v>
      </c>
      <c r="AT268" s="70" t="e">
        <f aca="false">$AT$7*$J$2*$J$5*$N268</f>
        <v>#N/A</v>
      </c>
      <c r="AU268" s="70" t="e">
        <f aca="false">$AT$7*$J$3*$J$5*$O268</f>
        <v>#N/A</v>
      </c>
      <c r="AV268" s="131" t="e">
        <f aca="false">SUM(AF268:AG268,AL268:AM268,AP268:AQ268)</f>
        <v>#N/A</v>
      </c>
      <c r="AW268" s="158" t="e">
        <f aca="false">SUM(AF268:AM268,AP268:AU268)</f>
        <v>#N/A</v>
      </c>
      <c r="AX268" s="131" t="e">
        <f aca="false">SUM(AF268:AU268)</f>
        <v>#N/A</v>
      </c>
      <c r="AY268" s="70" t="e">
        <f aca="false">$AY$7*$J$2*$J$5*$S268</f>
        <v>#N/A</v>
      </c>
      <c r="AZ268" s="70" t="e">
        <f aca="false">$AY$7*$J$3*$J$5*$T268</f>
        <v>#N/A</v>
      </c>
      <c r="BA268" s="70" t="e">
        <f aca="false">$BA$7*$J$2*$J$5*$S268</f>
        <v>#N/A</v>
      </c>
      <c r="BB268" s="70" t="e">
        <f aca="false">$BA$7*$J$3*$J$5*$T268</f>
        <v>#N/A</v>
      </c>
      <c r="BC268" s="70" t="e">
        <f aca="false">$BC$7*$J$2*$J$5*$S268</f>
        <v>#N/A</v>
      </c>
      <c r="BD268" s="70" t="e">
        <f aca="false">$BC$7*$J$3*$J$5*$T268</f>
        <v>#N/A</v>
      </c>
      <c r="BE268" s="70" t="e">
        <f aca="false">$BE$7*$J$2*$J$5*$S268</f>
        <v>#N/A</v>
      </c>
      <c r="BF268" s="70" t="e">
        <f aca="false">$BE$7*$J$3*$J$5*$T268</f>
        <v>#N/A</v>
      </c>
      <c r="BG268" s="70" t="e">
        <f aca="false">$BG$7*$J$2*$J$5*$S268</f>
        <v>#N/A</v>
      </c>
      <c r="BH268" s="70" t="e">
        <f aca="false">$BG$7*$J$3*$J$5*$T268</f>
        <v>#N/A</v>
      </c>
      <c r="BI268" s="70" t="e">
        <f aca="false">$BI$7*$J$2*$J$5*$S268</f>
        <v>#N/A</v>
      </c>
      <c r="BJ268" s="70" t="e">
        <f aca="false">$BI$7*$J$3*$J$5*$T268</f>
        <v>#N/A</v>
      </c>
      <c r="BK268" s="70" t="e">
        <f aca="false">$BK$7*$J$2*$J$5*$S268</f>
        <v>#N/A</v>
      </c>
      <c r="BL268" s="70" t="e">
        <f aca="false">$BK$7*$J$3*$J$5*$T268</f>
        <v>#N/A</v>
      </c>
      <c r="BM268" s="70" t="e">
        <f aca="false">$BM$7*$J$2*$J$5*$S268</f>
        <v>#N/A</v>
      </c>
      <c r="BN268" s="70" t="e">
        <f aca="false">$BM$7*$J$3*$J$5*$T268</f>
        <v>#N/A</v>
      </c>
      <c r="BO268" s="70" t="e">
        <f aca="false">$BO$7*$J$2*$J$5*$S268</f>
        <v>#N/A</v>
      </c>
      <c r="BP268" s="70" t="e">
        <f aca="false">$BO$7*$J$3*$J$5*$T268</f>
        <v>#N/A</v>
      </c>
      <c r="BQ268" s="70" t="e">
        <f aca="false">$BQ$7*$J$2*$J$5*$S268</f>
        <v>#N/A</v>
      </c>
      <c r="BR268" s="70" t="e">
        <f aca="false">$BQ$7*$J$3*$J$5*$T268</f>
        <v>#N/A</v>
      </c>
      <c r="BS268" s="70" t="e">
        <f aca="false">$BS$7*$J$2*$J$5*$S268</f>
        <v>#N/A</v>
      </c>
      <c r="BT268" s="70" t="e">
        <f aca="false">$BS$7*$J$3*$J$5*$T268</f>
        <v>#N/A</v>
      </c>
      <c r="BU268" s="70" t="e">
        <f aca="false">$BU$7*$J$2*$J$5*$S268</f>
        <v>#N/A</v>
      </c>
      <c r="BV268" s="70" t="e">
        <f aca="false">$BU$7*$J$3*$J$5*$T268</f>
        <v>#N/A</v>
      </c>
      <c r="BW268" s="382" t="e">
        <f aca="false">SUM(AY268:BF268,BI268:BL268)</f>
        <v>#N/A</v>
      </c>
      <c r="BX268" s="383" t="e">
        <f aca="false">SUM(AY268:BF268,BI268:BL268,BS268:BV268)</f>
        <v>#N/A</v>
      </c>
      <c r="BY268" s="25" t="e">
        <f aca="false">SUM(AY268:BV268)</f>
        <v>#N/A</v>
      </c>
      <c r="BZ268" s="70" t="e">
        <f aca="false">$BZ$7*$J$2*$J$5*$N268</f>
        <v>#N/A</v>
      </c>
      <c r="CA268" s="70" t="e">
        <f aca="false">$BZ$7*$J$3*$J$5*$O268</f>
        <v>#N/A</v>
      </c>
      <c r="CB268" s="70" t="e">
        <f aca="false">$CB$7*$J$2*$J$5*$N268</f>
        <v>#N/A</v>
      </c>
      <c r="CC268" s="70" t="e">
        <f aca="false">$CB$7*$J$3*$J$5*$O268</f>
        <v>#N/A</v>
      </c>
      <c r="CD268" s="70" t="e">
        <f aca="false">$CD$7*$J$2*$J$5*$N268</f>
        <v>#N/A</v>
      </c>
      <c r="CE268" s="70" t="e">
        <f aca="false">$CD$7*$J$3*$J$5*$O268</f>
        <v>#N/A</v>
      </c>
      <c r="CF268" s="131" t="e">
        <f aca="false">SUM(BZ268:CA268)</f>
        <v>#N/A</v>
      </c>
      <c r="CG268" s="383" t="e">
        <f aca="false">SUM(BZ268:CC268)</f>
        <v>#N/A</v>
      </c>
      <c r="CH268" s="131" t="e">
        <f aca="false">SUM(BZ268:CE268)</f>
        <v>#N/A</v>
      </c>
      <c r="CI268" s="70" t="e">
        <f aca="false">$CI$7*$J$2*$J$5*$AB268</f>
        <v>#N/A</v>
      </c>
      <c r="CJ268" s="70" t="e">
        <f aca="false">$CI$7*$J$3*$J$5*$AC268</f>
        <v>#N/A</v>
      </c>
      <c r="CK268" s="70" t="e">
        <f aca="false">$CK$7*$J$2*$J$5*$AB268</f>
        <v>#N/A</v>
      </c>
      <c r="CL268" s="70" t="e">
        <f aca="false">$CK$7*$J$3*$J$5*$AC268</f>
        <v>#N/A</v>
      </c>
      <c r="CM268" s="70" t="e">
        <f aca="false">$CM$7*$J$2*$J$5*$AB268</f>
        <v>#N/A</v>
      </c>
      <c r="CN268" s="70" t="e">
        <f aca="false">$CM$7*$J$3*$J$5*$AC268</f>
        <v>#N/A</v>
      </c>
      <c r="CO268" s="70" t="e">
        <f aca="false">$CO$7*$J$2*$J$5*$AB268</f>
        <v>#N/A</v>
      </c>
      <c r="CP268" s="70" t="e">
        <f aca="false">$CO$7*$J$3*$J$5*$AC268</f>
        <v>#N/A</v>
      </c>
      <c r="CQ268" s="70" t="e">
        <f aca="false">$CQ$7*$J$2*$J$5*$AB268</f>
        <v>#N/A</v>
      </c>
      <c r="CR268" s="70" t="e">
        <f aca="false">$CQ$7*$J$3*$J$5*$AC268</f>
        <v>#N/A</v>
      </c>
      <c r="CS268" s="70" t="e">
        <f aca="false">$CS$7*$J$2*$J$5*$AB268</f>
        <v>#N/A</v>
      </c>
      <c r="CT268" s="70" t="e">
        <f aca="false">$CS$7*$J$3*$J$5*$AC268</f>
        <v>#N/A</v>
      </c>
      <c r="CU268" s="70" t="e">
        <f aca="false">$CU$7*$J$2*$J$5*$AB268</f>
        <v>#N/A</v>
      </c>
      <c r="CV268" s="70" t="e">
        <f aca="false">$CU$7*$J$3*$J$5*$AC268</f>
        <v>#N/A</v>
      </c>
      <c r="CW268" s="70" t="e">
        <f aca="false">$CW$7*$J$2*$J$5*$AB268</f>
        <v>#N/A</v>
      </c>
      <c r="CX268" s="70" t="e">
        <f aca="false">$CW$7*$J$3*$J$5*$AC268</f>
        <v>#N/A</v>
      </c>
      <c r="CY268" s="70" t="e">
        <f aca="false">$CY$7*$J$2*$J$5*$AB268</f>
        <v>#N/A</v>
      </c>
      <c r="CZ268" s="70" t="e">
        <f aca="false">$CY$7*$J$3*$J$5*$AC268</f>
        <v>#N/A</v>
      </c>
      <c r="DA268" s="70" t="e">
        <f aca="false">$DA$7*$J$2*$J$5*$AB268</f>
        <v>#N/A</v>
      </c>
      <c r="DB268" s="70" t="e">
        <f aca="false">$DA$7*$J$3*$J$5*$AC268</f>
        <v>#N/A</v>
      </c>
      <c r="DC268" s="70"/>
      <c r="DD268" s="70"/>
      <c r="DE268" s="70" t="e">
        <f aca="false">$DF$7*$J$2*$J$5*$AB268</f>
        <v>#N/A</v>
      </c>
      <c r="DF268" s="70" t="e">
        <f aca="false">$DF$7*$J$3*$J$5*$AC268</f>
        <v>#N/A</v>
      </c>
      <c r="DG268" s="70" t="e">
        <f aca="false">$DG$7*$J$2*$J$5*$AB268</f>
        <v>#N/A</v>
      </c>
      <c r="DH268" s="70" t="e">
        <f aca="false">$DG$7*$J$3*$J$5*$AC268</f>
        <v>#N/A</v>
      </c>
      <c r="DI268" s="70" t="e">
        <f aca="false">$DI$7*$J$2*$J$5*$AB268</f>
        <v>#N/A</v>
      </c>
      <c r="DJ268" s="70" t="e">
        <f aca="false">$DI$7*$J$3*$J$5*$AC268</f>
        <v>#N/A</v>
      </c>
      <c r="DK268" s="70" t="e">
        <f aca="false">$DK$7*$J$2*$J$5*$AB268</f>
        <v>#N/A</v>
      </c>
      <c r="DL268" s="70" t="e">
        <f aca="false">$DK$7*$J$3*$J$5*$AC268</f>
        <v>#N/A</v>
      </c>
      <c r="DM268" s="70" t="e">
        <f aca="false">$DM$7*$J$2*$J$5*$AB268</f>
        <v>#N/A</v>
      </c>
      <c r="DN268" s="70" t="e">
        <f aca="false">$DM$7*$J$3*$J$5*$AC268</f>
        <v>#N/A</v>
      </c>
      <c r="DO268" s="70" t="e">
        <f aca="false">$DO$7*$J$2*$J$5*$AB268</f>
        <v>#N/A</v>
      </c>
      <c r="DP268" s="70" t="e">
        <f aca="false">$DO$7*$J$3*$J$5*$AC268</f>
        <v>#N/A</v>
      </c>
      <c r="DQ268" s="70" t="e">
        <f aca="false">$DQ$7*$J$2*$J$5*$AB268</f>
        <v>#N/A</v>
      </c>
      <c r="DR268" s="70" t="e">
        <f aca="false">$DQ$7*$J$3*$J$5*$AC268</f>
        <v>#N/A</v>
      </c>
      <c r="DS268" s="131" t="e">
        <f aca="false">SUM(CI268:CR268,CW268:CX268,DG268:DH268)</f>
        <v>#N/A</v>
      </c>
      <c r="DT268" s="25" t="e">
        <f aca="false">SUM(CI268:CZ268,DC268:DL268)</f>
        <v>#N/A</v>
      </c>
      <c r="DU268" s="131" t="e">
        <f aca="false">SUM(CI268:DR268)</f>
        <v>#N/A</v>
      </c>
      <c r="DZ268" s="70" t="e">
        <f aca="false">$DZ$7*$J$2*$J$5*$AB268</f>
        <v>#N/A</v>
      </c>
      <c r="EA268" s="70" t="e">
        <f aca="false">$DZ$7*$J$3*$J$5*$AC268</f>
        <v>#N/A</v>
      </c>
      <c r="EB268" s="70" t="e">
        <f aca="false">$EB$7*$J$2*$J$5*$AB268</f>
        <v>#N/A</v>
      </c>
      <c r="EC268" s="70" t="e">
        <f aca="false">$EB$7*$J$3*$J$5*$AC268</f>
        <v>#N/A</v>
      </c>
      <c r="ED268" s="70" t="e">
        <f aca="false">$ED$7*$J$2*$J$5*$AB268</f>
        <v>#N/A</v>
      </c>
      <c r="EE268" s="70" t="e">
        <f aca="false">$ED$7*$J$3*$J$5*$AC268</f>
        <v>#N/A</v>
      </c>
      <c r="EF268" s="70" t="e">
        <f aca="false">$EF$7*$J$2*$J$5*$AB268</f>
        <v>#N/A</v>
      </c>
      <c r="EG268" s="70" t="e">
        <f aca="false">$EF$7*$J$3*$J$5*$AC268</f>
        <v>#N/A</v>
      </c>
      <c r="EH268" s="70" t="e">
        <f aca="false">$EH$7*$J$2*$J$5*$AB268</f>
        <v>#N/A</v>
      </c>
      <c r="EI268" s="70" t="e">
        <f aca="false">$EH$7*$J$3*$J$5*$AC268</f>
        <v>#N/A</v>
      </c>
      <c r="EJ268" s="70" t="e">
        <f aca="false">$EJ$7*$J$2*$J$5*$AB268</f>
        <v>#N/A</v>
      </c>
      <c r="EK268" s="70" t="e">
        <f aca="false">$EJ$7*$J$3*$J$5*$AC268</f>
        <v>#N/A</v>
      </c>
      <c r="EL268" s="70" t="e">
        <f aca="false">$EL$7*$J$2*$J$5*$AB268</f>
        <v>#N/A</v>
      </c>
      <c r="EM268" s="70" t="e">
        <f aca="false">$EL$7*$J$3*$J$5*$AC268</f>
        <v>#N/A</v>
      </c>
      <c r="EN268" s="131" t="e">
        <f aca="false">SUM(EB268:EC268)</f>
        <v>#N/A</v>
      </c>
      <c r="EO268" s="25" t="e">
        <f aca="false">SUM(EB268:EE268,EJ268:EM268)</f>
        <v>#N/A</v>
      </c>
      <c r="EP268" s="25" t="e">
        <f aca="false">SUM(DZ268:EM268)</f>
        <v>#N/A</v>
      </c>
    </row>
    <row r="269" customFormat="false" ht="11.25" hidden="false" customHeight="false" outlineLevel="0" collapsed="false">
      <c r="A269" s="51" t="e">
        <f aca="false">VLOOKUP($D269,Curves!$A$2:$I$1700,9)</f>
        <v>#N/A</v>
      </c>
      <c r="B269" s="83" t="e">
        <f aca="false">(1+($A269/2))^(-2*($D269-$A$1)/365.25)</f>
        <v>#N/A</v>
      </c>
      <c r="C269" s="83" t="n">
        <f aca="false">D270-D269</f>
        <v>31</v>
      </c>
      <c r="D269" s="374" t="n">
        <v>44835</v>
      </c>
      <c r="E269" s="375" t="e">
        <f aca="false">VLOOKUP($D269,Curves!$A$2:$H$1700,2)*$B269</f>
        <v>#N/A</v>
      </c>
      <c r="F269" s="51" t="e">
        <f aca="false">VLOOKUP($D269,Curves!$A$2:$H$1700,3)*$B269</f>
        <v>#N/A</v>
      </c>
      <c r="G269" s="51" t="e">
        <f aca="false">VLOOKUP($D269,Curves!$A$2:$H$1700,7)*$B269</f>
        <v>#N/A</v>
      </c>
      <c r="H269" s="51" t="e">
        <f aca="false">VLOOKUP($D269,Curves!$A$2:$H$1700,5)*$B269</f>
        <v>#N/A</v>
      </c>
      <c r="I269" s="51" t="e">
        <f aca="false">VLOOKUP($D269,Curves!$A$2:$H$1700,4)*$B269</f>
        <v>#N/A</v>
      </c>
      <c r="J269" s="376" t="e">
        <f aca="false">VLOOKUP($D269,Curves!$A$2:$H$1700,8)*$B269</f>
        <v>#N/A</v>
      </c>
      <c r="K269" s="51" t="e">
        <f aca="false">($E269+$I269)*$J$5+$J$4</f>
        <v>#N/A</v>
      </c>
      <c r="L269" s="377" t="e">
        <f aca="false">VLOOKUP($D269,Curves!$N$2:$T$2600,2)*$B269</f>
        <v>#N/A</v>
      </c>
      <c r="M269" s="241" t="e">
        <f aca="false">VLOOKUP($D269,Curves!$N$2:$T$2600,3)*$B269</f>
        <v>#N/A</v>
      </c>
      <c r="N269" s="378" t="e">
        <f aca="false">IF($K269&lt;$L269,1,0)</f>
        <v>#N/A</v>
      </c>
      <c r="O269" s="379" t="e">
        <f aca="false">IF($K269&lt;$M269,1,0)</f>
        <v>#N/A</v>
      </c>
      <c r="P269" s="375" t="e">
        <f aca="false">($E269+J269)*$J$5+$J$4</f>
        <v>#N/A</v>
      </c>
      <c r="Q269" s="377" t="e">
        <f aca="false">VLOOKUP($D269,Curves!$N$2:$T$2600,4)*$B269</f>
        <v>#N/A</v>
      </c>
      <c r="R269" s="241" t="e">
        <f aca="false">VLOOKUP($D269,Curves!$N$2:$T$2600,5)*$B269</f>
        <v>#N/A</v>
      </c>
      <c r="S269" s="378" t="e">
        <f aca="false">IF($P269&lt;$Q269,1,0)</f>
        <v>#N/A</v>
      </c>
      <c r="T269" s="379" t="e">
        <f aca="false">IF($P269&lt;$R269,1,0)</f>
        <v>#N/A</v>
      </c>
      <c r="U269" s="380" t="e">
        <f aca="false">($E269+G269)*$J$5+$J$4</f>
        <v>#N/A</v>
      </c>
      <c r="V269" s="380" t="e">
        <f aca="false">($E269+H269)*$J$5+$J$4</f>
        <v>#N/A</v>
      </c>
      <c r="W269" s="380" t="e">
        <f aca="false">($E269+I269)*$J$5+$J$4</f>
        <v>#N/A</v>
      </c>
      <c r="X269" s="269" t="e">
        <f aca="false">VLOOKUP($D269,[5]CurveFetch!$D$8:$S$13000,16,0)*$B269</f>
        <v>#N/A</v>
      </c>
      <c r="Y269" s="241" t="e">
        <f aca="false">VLOOKUP($D269,Curves!$N$2:$T$2600,7)*$B269</f>
        <v>#N/A</v>
      </c>
      <c r="Z269" s="381" t="e">
        <f aca="false">IF($U269&lt;$X269,1,0)</f>
        <v>#N/A</v>
      </c>
      <c r="AA269" s="378" t="e">
        <f aca="false">IF($U269&lt;$Y269,1,0)</f>
        <v>#N/A</v>
      </c>
      <c r="AB269" s="378" t="e">
        <f aca="false">IF($V269&lt;$X269,1,0)</f>
        <v>#N/A</v>
      </c>
      <c r="AC269" s="378" t="e">
        <f aca="false">IF($V269&lt;$X269,1,0)</f>
        <v>#N/A</v>
      </c>
      <c r="AD269" s="378" t="e">
        <f aca="false">IF($W269&lt;$X269,1,0)</f>
        <v>#N/A</v>
      </c>
      <c r="AE269" s="379" t="e">
        <f aca="false">IF($W269&lt;$Y269,1,0)</f>
        <v>#N/A</v>
      </c>
      <c r="AF269" s="70" t="e">
        <f aca="false">$AF$7*$J$2*$J$5*$N269</f>
        <v>#N/A</v>
      </c>
      <c r="AG269" s="70" t="e">
        <f aca="false">$AF$7*$J$2*$J$5*$O269</f>
        <v>#N/A</v>
      </c>
      <c r="AH269" s="70" t="e">
        <f aca="false">$AH$7*$J$2*$J$5*$N269</f>
        <v>#N/A</v>
      </c>
      <c r="AI269" s="70" t="e">
        <f aca="false">$AH$7*$J$2*$J$5*$O269</f>
        <v>#N/A</v>
      </c>
      <c r="AJ269" s="70" t="e">
        <f aca="false">$AJ$7*$J$2*$J$5*$N269</f>
        <v>#N/A</v>
      </c>
      <c r="AK269" s="70" t="e">
        <f aca="false">$AJ$7*$J$2*$J$5*$O269</f>
        <v>#N/A</v>
      </c>
      <c r="AL269" s="70" t="e">
        <f aca="false">$AL$7*$J$2*$J$5*$N269</f>
        <v>#N/A</v>
      </c>
      <c r="AM269" s="70" t="e">
        <f aca="false">$AL$7*$J$3*$J$5*$O269</f>
        <v>#N/A</v>
      </c>
      <c r="AN269" s="70" t="e">
        <f aca="false">$AN$7*$J$2*$J$5*$N269</f>
        <v>#N/A</v>
      </c>
      <c r="AO269" s="70" t="e">
        <f aca="false">$AN$7*$J$3*$J$5*$O269</f>
        <v>#N/A</v>
      </c>
      <c r="AP269" s="70" t="e">
        <f aca="false">$AP$7*$J$2*$J$5*$N269</f>
        <v>#N/A</v>
      </c>
      <c r="AQ269" s="70" t="e">
        <f aca="false">$AN$7*$J$3*$J$5*$O269</f>
        <v>#N/A</v>
      </c>
      <c r="AR269" s="70" t="e">
        <f aca="false">$AR$7*$J$2*$J$5*$N269</f>
        <v>#N/A</v>
      </c>
      <c r="AS269" s="70" t="e">
        <f aca="false">$AR$7*$J$3*$J$5*$O269</f>
        <v>#N/A</v>
      </c>
      <c r="AT269" s="70" t="e">
        <f aca="false">$AT$7*$J$2*$J$5*$N269</f>
        <v>#N/A</v>
      </c>
      <c r="AU269" s="70" t="e">
        <f aca="false">$AT$7*$J$3*$J$5*$O269</f>
        <v>#N/A</v>
      </c>
      <c r="AV269" s="131" t="e">
        <f aca="false">SUM(AF269:AG269,AL269:AM269,AP269:AQ269)</f>
        <v>#N/A</v>
      </c>
      <c r="AW269" s="158" t="e">
        <f aca="false">SUM(AF269:AM269,AP269:AU269)</f>
        <v>#N/A</v>
      </c>
      <c r="AX269" s="131" t="e">
        <f aca="false">SUM(AF269:AU269)</f>
        <v>#N/A</v>
      </c>
      <c r="AY269" s="70" t="e">
        <f aca="false">$AY$7*$J$2*$J$5*$S269</f>
        <v>#N/A</v>
      </c>
      <c r="AZ269" s="70" t="e">
        <f aca="false">$AY$7*$J$3*$J$5*$T269</f>
        <v>#N/A</v>
      </c>
      <c r="BA269" s="70" t="e">
        <f aca="false">$BA$7*$J$2*$J$5*$S269</f>
        <v>#N/A</v>
      </c>
      <c r="BB269" s="70" t="e">
        <f aca="false">$BA$7*$J$3*$J$5*$T269</f>
        <v>#N/A</v>
      </c>
      <c r="BC269" s="70" t="e">
        <f aca="false">$BC$7*$J$2*$J$5*$S269</f>
        <v>#N/A</v>
      </c>
      <c r="BD269" s="70" t="e">
        <f aca="false">$BC$7*$J$3*$J$5*$T269</f>
        <v>#N/A</v>
      </c>
      <c r="BE269" s="70" t="e">
        <f aca="false">$BE$7*$J$2*$J$5*$S269</f>
        <v>#N/A</v>
      </c>
      <c r="BF269" s="70" t="e">
        <f aca="false">$BE$7*$J$3*$J$5*$T269</f>
        <v>#N/A</v>
      </c>
      <c r="BG269" s="70" t="e">
        <f aca="false">$BG$7*$J$2*$J$5*$S269</f>
        <v>#N/A</v>
      </c>
      <c r="BH269" s="70" t="e">
        <f aca="false">$BG$7*$J$3*$J$5*$T269</f>
        <v>#N/A</v>
      </c>
      <c r="BI269" s="70" t="e">
        <f aca="false">$BI$7*$J$2*$J$5*$S269</f>
        <v>#N/A</v>
      </c>
      <c r="BJ269" s="70" t="e">
        <f aca="false">$BI$7*$J$3*$J$5*$T269</f>
        <v>#N/A</v>
      </c>
      <c r="BK269" s="70" t="e">
        <f aca="false">$BK$7*$J$2*$J$5*$S269</f>
        <v>#N/A</v>
      </c>
      <c r="BL269" s="70" t="e">
        <f aca="false">$BK$7*$J$3*$J$5*$T269</f>
        <v>#N/A</v>
      </c>
      <c r="BM269" s="70" t="e">
        <f aca="false">$BM$7*$J$2*$J$5*$S269</f>
        <v>#N/A</v>
      </c>
      <c r="BN269" s="70" t="e">
        <f aca="false">$BM$7*$J$3*$J$5*$T269</f>
        <v>#N/A</v>
      </c>
      <c r="BO269" s="70" t="e">
        <f aca="false">$BO$7*$J$2*$J$5*$S269</f>
        <v>#N/A</v>
      </c>
      <c r="BP269" s="70" t="e">
        <f aca="false">$BO$7*$J$3*$J$5*$T269</f>
        <v>#N/A</v>
      </c>
      <c r="BQ269" s="70" t="e">
        <f aca="false">$BQ$7*$J$2*$J$5*$S269</f>
        <v>#N/A</v>
      </c>
      <c r="BR269" s="70" t="e">
        <f aca="false">$BQ$7*$J$3*$J$5*$T269</f>
        <v>#N/A</v>
      </c>
      <c r="BS269" s="70" t="e">
        <f aca="false">$BS$7*$J$2*$J$5*$S269</f>
        <v>#N/A</v>
      </c>
      <c r="BT269" s="70" t="e">
        <f aca="false">$BS$7*$J$3*$J$5*$T269</f>
        <v>#N/A</v>
      </c>
      <c r="BU269" s="70" t="e">
        <f aca="false">$BU$7*$J$2*$J$5*$S269</f>
        <v>#N/A</v>
      </c>
      <c r="BV269" s="70" t="e">
        <f aca="false">$BU$7*$J$3*$J$5*$T269</f>
        <v>#N/A</v>
      </c>
      <c r="BW269" s="382" t="e">
        <f aca="false">SUM(AY269:BF269,BI269:BL269)</f>
        <v>#N/A</v>
      </c>
      <c r="BX269" s="383" t="e">
        <f aca="false">SUM(AY269:BF269,BI269:BL269,BS269:BV269)</f>
        <v>#N/A</v>
      </c>
      <c r="BY269" s="25" t="e">
        <f aca="false">SUM(AY269:BV269)</f>
        <v>#N/A</v>
      </c>
      <c r="BZ269" s="70" t="e">
        <f aca="false">$BZ$7*$J$2*$J$5*$N269</f>
        <v>#N/A</v>
      </c>
      <c r="CA269" s="70" t="e">
        <f aca="false">$BZ$7*$J$3*$J$5*$O269</f>
        <v>#N/A</v>
      </c>
      <c r="CB269" s="70" t="e">
        <f aca="false">$CB$7*$J$2*$J$5*$N269</f>
        <v>#N/A</v>
      </c>
      <c r="CC269" s="70" t="e">
        <f aca="false">$CB$7*$J$3*$J$5*$O269</f>
        <v>#N/A</v>
      </c>
      <c r="CD269" s="70" t="e">
        <f aca="false">$CD$7*$J$2*$J$5*$N269</f>
        <v>#N/A</v>
      </c>
      <c r="CE269" s="70" t="e">
        <f aca="false">$CD$7*$J$3*$J$5*$O269</f>
        <v>#N/A</v>
      </c>
      <c r="CF269" s="131" t="e">
        <f aca="false">SUM(BZ269:CA269)</f>
        <v>#N/A</v>
      </c>
      <c r="CG269" s="383" t="e">
        <f aca="false">SUM(BZ269:CC269)</f>
        <v>#N/A</v>
      </c>
      <c r="CH269" s="131" t="e">
        <f aca="false">SUM(BZ269:CE269)</f>
        <v>#N/A</v>
      </c>
      <c r="CI269" s="70" t="e">
        <f aca="false">$CI$7*$J$2*$J$5*$AB269</f>
        <v>#N/A</v>
      </c>
      <c r="CJ269" s="70" t="e">
        <f aca="false">$CI$7*$J$3*$J$5*$AC269</f>
        <v>#N/A</v>
      </c>
      <c r="CK269" s="70" t="e">
        <f aca="false">$CK$7*$J$2*$J$5*$AB269</f>
        <v>#N/A</v>
      </c>
      <c r="CL269" s="70" t="e">
        <f aca="false">$CK$7*$J$3*$J$5*$AC269</f>
        <v>#N/A</v>
      </c>
      <c r="CM269" s="70" t="e">
        <f aca="false">$CM$7*$J$2*$J$5*$AB269</f>
        <v>#N/A</v>
      </c>
      <c r="CN269" s="70" t="e">
        <f aca="false">$CM$7*$J$3*$J$5*$AC269</f>
        <v>#N/A</v>
      </c>
      <c r="CO269" s="70" t="e">
        <f aca="false">$CO$7*$J$2*$J$5*$AB269</f>
        <v>#N/A</v>
      </c>
      <c r="CP269" s="70" t="e">
        <f aca="false">$CO$7*$J$3*$J$5*$AC269</f>
        <v>#N/A</v>
      </c>
      <c r="CQ269" s="70" t="e">
        <f aca="false">$CQ$7*$J$2*$J$5*$AB269</f>
        <v>#N/A</v>
      </c>
      <c r="CR269" s="70" t="e">
        <f aca="false">$CQ$7*$J$3*$J$5*$AC269</f>
        <v>#N/A</v>
      </c>
      <c r="CS269" s="70" t="e">
        <f aca="false">$CS$7*$J$2*$J$5*$AB269</f>
        <v>#N/A</v>
      </c>
      <c r="CT269" s="70" t="e">
        <f aca="false">$CS$7*$J$3*$J$5*$AC269</f>
        <v>#N/A</v>
      </c>
      <c r="CU269" s="70" t="e">
        <f aca="false">$CU$7*$J$2*$J$5*$AB269</f>
        <v>#N/A</v>
      </c>
      <c r="CV269" s="70" t="e">
        <f aca="false">$CU$7*$J$3*$J$5*$AC269</f>
        <v>#N/A</v>
      </c>
      <c r="CW269" s="70" t="e">
        <f aca="false">$CW$7*$J$2*$J$5*$AB269</f>
        <v>#N/A</v>
      </c>
      <c r="CX269" s="70" t="e">
        <f aca="false">$CW$7*$J$3*$J$5*$AC269</f>
        <v>#N/A</v>
      </c>
      <c r="CY269" s="70" t="e">
        <f aca="false">$CY$7*$J$2*$J$5*$AB269</f>
        <v>#N/A</v>
      </c>
      <c r="CZ269" s="70" t="e">
        <f aca="false">$CY$7*$J$3*$J$5*$AC269</f>
        <v>#N/A</v>
      </c>
      <c r="DA269" s="70" t="e">
        <f aca="false">$DA$7*$J$2*$J$5*$AB269</f>
        <v>#N/A</v>
      </c>
      <c r="DB269" s="70" t="e">
        <f aca="false">$DA$7*$J$3*$J$5*$AC269</f>
        <v>#N/A</v>
      </c>
      <c r="DC269" s="70"/>
      <c r="DD269" s="70"/>
      <c r="DE269" s="2"/>
      <c r="DF269" s="2"/>
      <c r="DG269" s="2"/>
      <c r="DH269" s="2"/>
      <c r="DI269" s="70" t="e">
        <f aca="false">$DI$7*$J$2*$J$5*$AB269</f>
        <v>#N/A</v>
      </c>
      <c r="DJ269" s="70" t="e">
        <f aca="false">$DI$7*$J$3*$J$5*$AC269</f>
        <v>#N/A</v>
      </c>
      <c r="DK269" s="70" t="e">
        <f aca="false">$DK$7*$J$2*$J$5*$AB269</f>
        <v>#N/A</v>
      </c>
      <c r="DL269" s="70" t="e">
        <f aca="false">$DK$7*$J$3*$J$5*$AC269</f>
        <v>#N/A</v>
      </c>
      <c r="DM269" s="70" t="e">
        <f aca="false">$DM$7*$J$2*$J$5*$AB269</f>
        <v>#N/A</v>
      </c>
      <c r="DN269" s="70" t="e">
        <f aca="false">$DM$7*$J$3*$J$5*$AC269</f>
        <v>#N/A</v>
      </c>
      <c r="DO269" s="70" t="e">
        <f aca="false">$DO$7*$J$2*$J$5*$AB269</f>
        <v>#N/A</v>
      </c>
      <c r="DP269" s="70" t="e">
        <f aca="false">$DO$7*$J$3*$J$5*$AC269</f>
        <v>#N/A</v>
      </c>
      <c r="DQ269" s="70" t="e">
        <f aca="false">$DQ$7*$J$2*$J$5*$AB269</f>
        <v>#N/A</v>
      </c>
      <c r="DR269" s="70" t="e">
        <f aca="false">$DQ$7*$J$3*$J$5*$AC269</f>
        <v>#N/A</v>
      </c>
      <c r="DS269" s="131" t="e">
        <f aca="false">SUM(CI269:CR269,CW269:CX269,DG269:DH269)</f>
        <v>#N/A</v>
      </c>
      <c r="DT269" s="25" t="e">
        <f aca="false">SUM(CI269:CZ269,DC269:DL269)</f>
        <v>#N/A</v>
      </c>
      <c r="DU269" s="131" t="e">
        <f aca="false">SUM(CI269:DR269)</f>
        <v>#N/A</v>
      </c>
      <c r="DZ269" s="70" t="e">
        <f aca="false">$DZ$7*$J$2*$J$5*$AB269</f>
        <v>#N/A</v>
      </c>
      <c r="EA269" s="70" t="e">
        <f aca="false">$DZ$7*$J$3*$J$5*$AC269</f>
        <v>#N/A</v>
      </c>
      <c r="EB269" s="70" t="e">
        <f aca="false">$EB$7*$J$2*$J$5*$AB269</f>
        <v>#N/A</v>
      </c>
      <c r="EC269" s="70" t="e">
        <f aca="false">$EB$7*$J$3*$J$5*$AC269</f>
        <v>#N/A</v>
      </c>
      <c r="ED269" s="70" t="e">
        <f aca="false">$ED$7*$J$2*$J$5*$AB269</f>
        <v>#N/A</v>
      </c>
      <c r="EE269" s="70" t="e">
        <f aca="false">$ED$7*$J$3*$J$5*$AC269</f>
        <v>#N/A</v>
      </c>
      <c r="EF269" s="70" t="e">
        <f aca="false">$EF$7*$J$2*$J$5*$AB269</f>
        <v>#N/A</v>
      </c>
      <c r="EG269" s="70" t="e">
        <f aca="false">$EF$7*$J$3*$J$5*$AC269</f>
        <v>#N/A</v>
      </c>
      <c r="EH269" s="70" t="e">
        <f aca="false">$EH$7*$J$2*$J$5*$AB269</f>
        <v>#N/A</v>
      </c>
      <c r="EI269" s="70" t="e">
        <f aca="false">$EH$7*$J$3*$J$5*$AC269</f>
        <v>#N/A</v>
      </c>
      <c r="EJ269" s="70" t="e">
        <f aca="false">$EJ$7*$J$2*$J$5*$AB269</f>
        <v>#N/A</v>
      </c>
      <c r="EK269" s="70" t="e">
        <f aca="false">$EJ$7*$J$3*$J$5*$AC269</f>
        <v>#N/A</v>
      </c>
      <c r="EL269" s="70" t="e">
        <f aca="false">$EL$7*$J$2*$J$5*$AB269</f>
        <v>#N/A</v>
      </c>
      <c r="EM269" s="70" t="e">
        <f aca="false">$EL$7*$J$3*$J$5*$AC269</f>
        <v>#N/A</v>
      </c>
      <c r="EN269" s="131" t="e">
        <f aca="false">SUM(EB269:EC269)</f>
        <v>#N/A</v>
      </c>
      <c r="EO269" s="25" t="e">
        <f aca="false">SUM(EB269:EE269,EJ269:EM269)</f>
        <v>#N/A</v>
      </c>
      <c r="EP269" s="25" t="e">
        <f aca="false">SUM(DZ269:EM269)</f>
        <v>#N/A</v>
      </c>
    </row>
    <row r="270" customFormat="false" ht="11.25" hidden="false" customHeight="false" outlineLevel="0" collapsed="false">
      <c r="A270" s="51" t="e">
        <f aca="false">VLOOKUP($D270,Curves!$A$2:$I$1700,9)</f>
        <v>#N/A</v>
      </c>
      <c r="B270" s="83" t="e">
        <f aca="false">(1+($A270/2))^(-2*($D270-$A$1)/365.25)</f>
        <v>#N/A</v>
      </c>
      <c r="C270" s="83" t="n">
        <f aca="false">D271-D270</f>
        <v>30</v>
      </c>
      <c r="D270" s="374" t="n">
        <v>44866</v>
      </c>
      <c r="E270" s="375" t="e">
        <f aca="false">VLOOKUP($D270,Curves!$A$2:$H$1700,2)*$B270</f>
        <v>#N/A</v>
      </c>
      <c r="F270" s="51" t="e">
        <f aca="false">VLOOKUP($D270,Curves!$A$2:$H$1700,3)*$B270</f>
        <v>#N/A</v>
      </c>
      <c r="G270" s="51" t="e">
        <f aca="false">VLOOKUP($D270,Curves!$A$2:$H$1700,7)*$B270</f>
        <v>#N/A</v>
      </c>
      <c r="H270" s="51" t="e">
        <f aca="false">VLOOKUP($D270,Curves!$A$2:$H$1700,5)*$B270</f>
        <v>#N/A</v>
      </c>
      <c r="I270" s="51" t="e">
        <f aca="false">VLOOKUP($D270,Curves!$A$2:$H$1700,4)*$B270</f>
        <v>#N/A</v>
      </c>
      <c r="J270" s="376" t="e">
        <f aca="false">VLOOKUP($D270,Curves!$A$2:$H$1700,8)*$B270</f>
        <v>#N/A</v>
      </c>
      <c r="K270" s="51" t="e">
        <f aca="false">($E270+$I270)*$J$5+$J$4</f>
        <v>#N/A</v>
      </c>
      <c r="L270" s="377" t="e">
        <f aca="false">VLOOKUP($D270,Curves!$N$2:$T$2600,2)*$B270</f>
        <v>#N/A</v>
      </c>
      <c r="M270" s="241" t="e">
        <f aca="false">VLOOKUP($D270,Curves!$N$2:$T$2600,3)*$B270</f>
        <v>#N/A</v>
      </c>
      <c r="N270" s="378" t="e">
        <f aca="false">IF($K270&lt;$L270,1,0)</f>
        <v>#N/A</v>
      </c>
      <c r="O270" s="379" t="e">
        <f aca="false">IF($K270&lt;$M270,1,0)</f>
        <v>#N/A</v>
      </c>
      <c r="P270" s="375" t="e">
        <f aca="false">($E270+J270)*$J$5+$J$4</f>
        <v>#N/A</v>
      </c>
      <c r="Q270" s="377" t="e">
        <f aca="false">VLOOKUP($D270,Curves!$N$2:$T$2600,4)*$B270</f>
        <v>#N/A</v>
      </c>
      <c r="R270" s="241" t="e">
        <f aca="false">VLOOKUP($D270,Curves!$N$2:$T$2600,5)*$B270</f>
        <v>#N/A</v>
      </c>
      <c r="S270" s="378" t="e">
        <f aca="false">IF($P270&lt;$Q270,1,0)</f>
        <v>#N/A</v>
      </c>
      <c r="T270" s="379" t="e">
        <f aca="false">IF($P270&lt;$R270,1,0)</f>
        <v>#N/A</v>
      </c>
      <c r="U270" s="380" t="e">
        <f aca="false">($E270+G270)*$J$5+$J$4</f>
        <v>#N/A</v>
      </c>
      <c r="V270" s="380" t="e">
        <f aca="false">($E270+H270)*$J$5+$J$4</f>
        <v>#N/A</v>
      </c>
      <c r="W270" s="380" t="e">
        <f aca="false">($E270+I270)*$J$5+$J$4</f>
        <v>#N/A</v>
      </c>
      <c r="X270" s="269" t="e">
        <f aca="false">VLOOKUP($D270,[5]CurveFetch!$D$8:$S$13000,16,0)*$B270</f>
        <v>#N/A</v>
      </c>
      <c r="Y270" s="241" t="e">
        <f aca="false">VLOOKUP($D270,Curves!$N$2:$T$2600,7)*$B270</f>
        <v>#N/A</v>
      </c>
      <c r="Z270" s="381" t="e">
        <f aca="false">IF($U270&lt;$X270,1,0)</f>
        <v>#N/A</v>
      </c>
      <c r="AA270" s="378" t="e">
        <f aca="false">IF($U270&lt;$Y270,1,0)</f>
        <v>#N/A</v>
      </c>
      <c r="AB270" s="378" t="e">
        <f aca="false">IF($V270&lt;$X270,1,0)</f>
        <v>#N/A</v>
      </c>
      <c r="AC270" s="378" t="e">
        <f aca="false">IF($V270&lt;$X270,1,0)</f>
        <v>#N/A</v>
      </c>
      <c r="AD270" s="378" t="e">
        <f aca="false">IF($W270&lt;$X270,1,0)</f>
        <v>#N/A</v>
      </c>
      <c r="AE270" s="379" t="e">
        <f aca="false">IF($W270&lt;$Y270,1,0)</f>
        <v>#N/A</v>
      </c>
      <c r="AF270" s="70" t="e">
        <f aca="false">$AF$7*$J$2*$J$5*$N270</f>
        <v>#N/A</v>
      </c>
      <c r="AG270" s="70" t="e">
        <f aca="false">$AF$7*$J$2*$J$5*$O270</f>
        <v>#N/A</v>
      </c>
      <c r="AH270" s="70" t="e">
        <f aca="false">$AH$7*$J$2*$J$5*$N270</f>
        <v>#N/A</v>
      </c>
      <c r="AI270" s="70" t="e">
        <f aca="false">$AH$7*$J$2*$J$5*$O270</f>
        <v>#N/A</v>
      </c>
      <c r="AJ270" s="70" t="e">
        <f aca="false">$AJ$7*$J$2*$J$5*$N270</f>
        <v>#N/A</v>
      </c>
      <c r="AK270" s="70" t="e">
        <f aca="false">$AJ$7*$J$2*$J$5*$O270</f>
        <v>#N/A</v>
      </c>
      <c r="AL270" s="70" t="e">
        <f aca="false">$AL$7*$J$2*$J$5*$N270</f>
        <v>#N/A</v>
      </c>
      <c r="AM270" s="70" t="e">
        <f aca="false">$AL$7*$J$3*$J$5*$O270</f>
        <v>#N/A</v>
      </c>
      <c r="AN270" s="70" t="e">
        <f aca="false">$AN$7*$J$2*$J$5*$N270</f>
        <v>#N/A</v>
      </c>
      <c r="AO270" s="70" t="e">
        <f aca="false">$AN$7*$J$3*$J$5*$O270</f>
        <v>#N/A</v>
      </c>
      <c r="AP270" s="70" t="e">
        <f aca="false">$AP$7*$J$2*$J$5*$N270</f>
        <v>#N/A</v>
      </c>
      <c r="AQ270" s="70" t="e">
        <f aca="false">$AN$7*$J$3*$J$5*$O270</f>
        <v>#N/A</v>
      </c>
      <c r="AR270" s="70" t="e">
        <f aca="false">$AR$7*$J$2*$J$5*$N270</f>
        <v>#N/A</v>
      </c>
      <c r="AS270" s="70" t="e">
        <f aca="false">$AR$7*$J$3*$J$5*$O270</f>
        <v>#N/A</v>
      </c>
      <c r="AT270" s="70" t="e">
        <f aca="false">$AT$7*$J$2*$J$5*$N270</f>
        <v>#N/A</v>
      </c>
      <c r="AU270" s="70" t="e">
        <f aca="false">$AT$7*$J$3*$J$5*$O270</f>
        <v>#N/A</v>
      </c>
      <c r="AV270" s="131" t="e">
        <f aca="false">SUM(AF270:AG270,AL270:AM270,AP270:AQ270)</f>
        <v>#N/A</v>
      </c>
      <c r="AW270" s="158" t="e">
        <f aca="false">SUM(AF270:AM270,AP270:AU270)</f>
        <v>#N/A</v>
      </c>
      <c r="AX270" s="131" t="e">
        <f aca="false">SUM(AF270:AU270)</f>
        <v>#N/A</v>
      </c>
      <c r="AY270" s="70" t="e">
        <f aca="false">$AY$7*$J$2*$J$5*$S270</f>
        <v>#N/A</v>
      </c>
      <c r="AZ270" s="70" t="e">
        <f aca="false">$AY$7*$J$3*$J$5*$T270</f>
        <v>#N/A</v>
      </c>
      <c r="BA270" s="70" t="e">
        <f aca="false">$BA$7*$J$2*$J$5*$S270</f>
        <v>#N/A</v>
      </c>
      <c r="BB270" s="70" t="e">
        <f aca="false">$BA$7*$J$3*$J$5*$T270</f>
        <v>#N/A</v>
      </c>
      <c r="BC270" s="70" t="e">
        <f aca="false">$BC$7*$J$2*$J$5*$S270</f>
        <v>#N/A</v>
      </c>
      <c r="BD270" s="70" t="e">
        <f aca="false">$BC$7*$J$3*$J$5*$T270</f>
        <v>#N/A</v>
      </c>
      <c r="BE270" s="70" t="e">
        <f aca="false">$BE$7*$J$2*$J$5*$S270</f>
        <v>#N/A</v>
      </c>
      <c r="BF270" s="70" t="e">
        <f aca="false">$BE$7*$J$3*$J$5*$T270</f>
        <v>#N/A</v>
      </c>
      <c r="BG270" s="70" t="e">
        <f aca="false">$BG$7*$J$2*$J$5*$S270</f>
        <v>#N/A</v>
      </c>
      <c r="BH270" s="70" t="e">
        <f aca="false">$BG$7*$J$3*$J$5*$T270</f>
        <v>#N/A</v>
      </c>
      <c r="BI270" s="70" t="e">
        <f aca="false">$BI$7*$J$2*$J$5*$S270</f>
        <v>#N/A</v>
      </c>
      <c r="BJ270" s="70" t="e">
        <f aca="false">$BI$7*$J$3*$J$5*$T270</f>
        <v>#N/A</v>
      </c>
      <c r="BK270" s="70" t="e">
        <f aca="false">$BK$7*$J$2*$J$5*$S270</f>
        <v>#N/A</v>
      </c>
      <c r="BL270" s="70" t="e">
        <f aca="false">$BK$7*$J$3*$J$5*$T270</f>
        <v>#N/A</v>
      </c>
      <c r="BM270" s="70" t="e">
        <f aca="false">$BM$7*$J$2*$J$5*$S270</f>
        <v>#N/A</v>
      </c>
      <c r="BN270" s="70" t="e">
        <f aca="false">$BM$7*$J$3*$J$5*$T270</f>
        <v>#N/A</v>
      </c>
      <c r="BO270" s="70" t="e">
        <f aca="false">$BO$7*$J$2*$J$5*$S270</f>
        <v>#N/A</v>
      </c>
      <c r="BP270" s="70" t="e">
        <f aca="false">$BO$7*$J$3*$J$5*$T270</f>
        <v>#N/A</v>
      </c>
      <c r="BQ270" s="70" t="e">
        <f aca="false">$BQ$7*$J$2*$J$5*$S270</f>
        <v>#N/A</v>
      </c>
      <c r="BR270" s="70" t="e">
        <f aca="false">$BQ$7*$J$3*$J$5*$T270</f>
        <v>#N/A</v>
      </c>
      <c r="BS270" s="70" t="e">
        <f aca="false">$BS$7*$J$2*$J$5*$S270</f>
        <v>#N/A</v>
      </c>
      <c r="BT270" s="70" t="e">
        <f aca="false">$BS$7*$J$3*$J$5*$T270</f>
        <v>#N/A</v>
      </c>
      <c r="BU270" s="70" t="e">
        <f aca="false">$BU$7*$J$2*$J$5*$S270</f>
        <v>#N/A</v>
      </c>
      <c r="BV270" s="70" t="e">
        <f aca="false">$BU$7*$J$3*$J$5*$T270</f>
        <v>#N/A</v>
      </c>
      <c r="BW270" s="382" t="e">
        <f aca="false">SUM(AY270:BF270,BI270:BL270)</f>
        <v>#N/A</v>
      </c>
      <c r="BX270" s="383" t="e">
        <f aca="false">SUM(AY270:BF270,BI270:BL270,BS270:BV270)</f>
        <v>#N/A</v>
      </c>
      <c r="BY270" s="25" t="e">
        <f aca="false">SUM(AY270:BV270)</f>
        <v>#N/A</v>
      </c>
      <c r="BZ270" s="70" t="e">
        <f aca="false">$BZ$7*$J$2*$J$5*$N270</f>
        <v>#N/A</v>
      </c>
      <c r="CA270" s="70" t="e">
        <f aca="false">$BZ$7*$J$3*$J$5*$O270</f>
        <v>#N/A</v>
      </c>
      <c r="CB270" s="70" t="e">
        <f aca="false">$CB$7*$J$2*$J$5*$N270</f>
        <v>#N/A</v>
      </c>
      <c r="CC270" s="70" t="e">
        <f aca="false">$CB$7*$J$3*$J$5*$O270</f>
        <v>#N/A</v>
      </c>
      <c r="CD270" s="70" t="e">
        <f aca="false">$CD$7*$J$2*$J$5*$N270</f>
        <v>#N/A</v>
      </c>
      <c r="CE270" s="70" t="e">
        <f aca="false">$CD$7*$J$3*$J$5*$O270</f>
        <v>#N/A</v>
      </c>
      <c r="CF270" s="131" t="e">
        <f aca="false">SUM(BZ270:CA270)</f>
        <v>#N/A</v>
      </c>
      <c r="CG270" s="383" t="e">
        <f aca="false">SUM(BZ270:CC270)</f>
        <v>#N/A</v>
      </c>
      <c r="CH270" s="131" t="e">
        <f aca="false">SUM(BZ270:CE270)</f>
        <v>#N/A</v>
      </c>
      <c r="CI270" s="70" t="e">
        <f aca="false">$CI$7*$J$2*$J$5*$AB270</f>
        <v>#N/A</v>
      </c>
      <c r="CJ270" s="70" t="e">
        <f aca="false">$CI$7*$J$3*$J$5*$AC270</f>
        <v>#N/A</v>
      </c>
      <c r="CK270" s="70" t="e">
        <f aca="false">$CK$7*$J$2*$J$5*$AB270</f>
        <v>#N/A</v>
      </c>
      <c r="CL270" s="70" t="e">
        <f aca="false">$CK$7*$J$3*$J$5*$AC270</f>
        <v>#N/A</v>
      </c>
      <c r="CM270" s="70" t="e">
        <f aca="false">$CM$7*$J$2*$J$5*$AB270</f>
        <v>#N/A</v>
      </c>
      <c r="CN270" s="70" t="e">
        <f aca="false">$CM$7*$J$3*$J$5*$AC270</f>
        <v>#N/A</v>
      </c>
      <c r="CO270" s="70" t="e">
        <f aca="false">$CO$7*$J$2*$J$5*$AB270</f>
        <v>#N/A</v>
      </c>
      <c r="CP270" s="70" t="e">
        <f aca="false">$CO$7*$J$3*$J$5*$AC270</f>
        <v>#N/A</v>
      </c>
      <c r="CQ270" s="70" t="e">
        <f aca="false">$CQ$7*$J$2*$J$5*$AB270</f>
        <v>#N/A</v>
      </c>
      <c r="CR270" s="70" t="e">
        <f aca="false">$CQ$7*$J$3*$J$5*$AC270</f>
        <v>#N/A</v>
      </c>
      <c r="CS270" s="70" t="e">
        <f aca="false">$CS$7*$J$2*$J$5*$AB270</f>
        <v>#N/A</v>
      </c>
      <c r="CT270" s="70" t="e">
        <f aca="false">$CS$7*$J$3*$J$5*$AC270</f>
        <v>#N/A</v>
      </c>
      <c r="CU270" s="70" t="e">
        <f aca="false">$CU$7*$J$2*$J$5*$AB270</f>
        <v>#N/A</v>
      </c>
      <c r="CV270" s="70" t="e">
        <f aca="false">$CU$7*$J$3*$J$5*$AC270</f>
        <v>#N/A</v>
      </c>
      <c r="CW270" s="70" t="e">
        <f aca="false">$CW$7*$J$2*$J$5*$AB270</f>
        <v>#N/A</v>
      </c>
      <c r="CX270" s="70" t="e">
        <f aca="false">$CW$7*$J$3*$J$5*$AC270</f>
        <v>#N/A</v>
      </c>
      <c r="CY270" s="70" t="e">
        <f aca="false">$CY$7*$J$2*$J$5*$AB270</f>
        <v>#N/A</v>
      </c>
      <c r="CZ270" s="70" t="e">
        <f aca="false">$CY$7*$J$3*$J$5*$AC270</f>
        <v>#N/A</v>
      </c>
      <c r="DA270" s="70" t="e">
        <f aca="false">$DA$7*$J$2*$J$5*$AB270</f>
        <v>#N/A</v>
      </c>
      <c r="DB270" s="70" t="e">
        <f aca="false">$DA$7*$J$3*$J$5*$AC270</f>
        <v>#N/A</v>
      </c>
      <c r="DC270" s="70"/>
      <c r="DD270" s="70"/>
      <c r="DE270" s="2"/>
      <c r="DF270" s="2"/>
      <c r="DG270" s="2"/>
      <c r="DH270" s="2"/>
      <c r="DI270" s="70" t="e">
        <f aca="false">$DI$7*$J$2*$J$5*$AB270</f>
        <v>#N/A</v>
      </c>
      <c r="DJ270" s="70" t="e">
        <f aca="false">$DI$7*$J$3*$J$5*$AC270</f>
        <v>#N/A</v>
      </c>
      <c r="DK270" s="70" t="e">
        <f aca="false">$DK$7*$J$2*$J$5*$AB270</f>
        <v>#N/A</v>
      </c>
      <c r="DL270" s="70" t="e">
        <f aca="false">$DK$7*$J$3*$J$5*$AC270</f>
        <v>#N/A</v>
      </c>
      <c r="DM270" s="70" t="e">
        <f aca="false">$DM$7*$J$2*$J$5*$AB270</f>
        <v>#N/A</v>
      </c>
      <c r="DN270" s="70" t="e">
        <f aca="false">$DM$7*$J$3*$J$5*$AC270</f>
        <v>#N/A</v>
      </c>
      <c r="DO270" s="70" t="e">
        <f aca="false">$DO$7*$J$2*$J$5*$AB270</f>
        <v>#N/A</v>
      </c>
      <c r="DP270" s="70" t="e">
        <f aca="false">$DO$7*$J$3*$J$5*$AC270</f>
        <v>#N/A</v>
      </c>
      <c r="DQ270" s="70" t="e">
        <f aca="false">$DQ$7*$J$2*$J$5*$AB270</f>
        <v>#N/A</v>
      </c>
      <c r="DR270" s="70" t="e">
        <f aca="false">$DQ$7*$J$3*$J$5*$AC270</f>
        <v>#N/A</v>
      </c>
      <c r="DS270" s="131" t="e">
        <f aca="false">SUM(CI270:CR270,CW270:CX270,DG270:DH270)</f>
        <v>#N/A</v>
      </c>
      <c r="DT270" s="25" t="e">
        <f aca="false">SUM(CI270:CZ270,DC270:DL270)</f>
        <v>#N/A</v>
      </c>
      <c r="DU270" s="131" t="e">
        <f aca="false">SUM(CI270:DR270)</f>
        <v>#N/A</v>
      </c>
      <c r="DZ270" s="70" t="e">
        <f aca="false">$DZ$7*$J$2*$J$5*$AB270</f>
        <v>#N/A</v>
      </c>
      <c r="EA270" s="70" t="e">
        <f aca="false">$DZ$7*$J$3*$J$5*$AC270</f>
        <v>#N/A</v>
      </c>
      <c r="EB270" s="70" t="e">
        <f aca="false">$EB$7*$J$2*$J$5*$AB270</f>
        <v>#N/A</v>
      </c>
      <c r="EC270" s="70" t="e">
        <f aca="false">$EB$7*$J$3*$J$5*$AC270</f>
        <v>#N/A</v>
      </c>
      <c r="ED270" s="70" t="e">
        <f aca="false">$ED$7*$J$2*$J$5*$AB270</f>
        <v>#N/A</v>
      </c>
      <c r="EE270" s="70" t="e">
        <f aca="false">$ED$7*$J$3*$J$5*$AC270</f>
        <v>#N/A</v>
      </c>
      <c r="EF270" s="70" t="e">
        <f aca="false">$EF$7*$J$2*$J$5*$AB270</f>
        <v>#N/A</v>
      </c>
      <c r="EG270" s="70" t="e">
        <f aca="false">$EF$7*$J$3*$J$5*$AC270</f>
        <v>#N/A</v>
      </c>
      <c r="EH270" s="70" t="e">
        <f aca="false">$EH$7*$J$2*$J$5*$AB270</f>
        <v>#N/A</v>
      </c>
      <c r="EI270" s="70" t="e">
        <f aca="false">$EH$7*$J$3*$J$5*$AC270</f>
        <v>#N/A</v>
      </c>
      <c r="EJ270" s="70" t="e">
        <f aca="false">$EJ$7*$J$2*$J$5*$AB270</f>
        <v>#N/A</v>
      </c>
      <c r="EK270" s="70" t="e">
        <f aca="false">$EJ$7*$J$3*$J$5*$AC270</f>
        <v>#N/A</v>
      </c>
      <c r="EL270" s="70" t="e">
        <f aca="false">$EL$7*$J$2*$J$5*$AB270</f>
        <v>#N/A</v>
      </c>
      <c r="EM270" s="70" t="e">
        <f aca="false">$EL$7*$J$3*$J$5*$AC270</f>
        <v>#N/A</v>
      </c>
      <c r="EN270" s="131" t="e">
        <f aca="false">SUM(EB270:EC270)</f>
        <v>#N/A</v>
      </c>
      <c r="EO270" s="25" t="e">
        <f aca="false">SUM(EB270:EE270,EJ270:EM270)</f>
        <v>#N/A</v>
      </c>
      <c r="EP270" s="25" t="e">
        <f aca="false">SUM(DZ270:EM270)</f>
        <v>#N/A</v>
      </c>
    </row>
    <row r="271" customFormat="false" ht="11.25" hidden="false" customHeight="false" outlineLevel="0" collapsed="false">
      <c r="A271" s="51" t="e">
        <f aca="false">VLOOKUP($D271,Curves!$A$2:$I$1700,9)</f>
        <v>#N/A</v>
      </c>
      <c r="B271" s="83" t="e">
        <f aca="false">(1+($A271/2))^(-2*($D271-$A$1)/365.25)</f>
        <v>#N/A</v>
      </c>
      <c r="C271" s="83" t="n">
        <f aca="false">D272-D271</f>
        <v>31</v>
      </c>
      <c r="D271" s="374" t="n">
        <v>44896</v>
      </c>
      <c r="E271" s="375" t="e">
        <f aca="false">VLOOKUP($D271,Curves!$A$2:$H$1700,2)*$B271</f>
        <v>#N/A</v>
      </c>
      <c r="F271" s="51" t="e">
        <f aca="false">VLOOKUP($D271,Curves!$A$2:$H$1700,3)*$B271</f>
        <v>#N/A</v>
      </c>
      <c r="G271" s="51" t="e">
        <f aca="false">VLOOKUP($D271,Curves!$A$2:$H$1700,7)*$B271</f>
        <v>#N/A</v>
      </c>
      <c r="H271" s="51" t="e">
        <f aca="false">VLOOKUP($D271,Curves!$A$2:$H$1700,5)*$B271</f>
        <v>#N/A</v>
      </c>
      <c r="I271" s="51" t="e">
        <f aca="false">VLOOKUP($D271,Curves!$A$2:$H$1700,4)*$B271</f>
        <v>#N/A</v>
      </c>
      <c r="J271" s="376" t="e">
        <f aca="false">VLOOKUP($D271,Curves!$A$2:$H$1700,8)*$B271</f>
        <v>#N/A</v>
      </c>
      <c r="K271" s="51" t="e">
        <f aca="false">($E271+$I271)*$J$5+$J$4</f>
        <v>#N/A</v>
      </c>
      <c r="L271" s="377" t="e">
        <f aca="false">VLOOKUP($D271,Curves!$N$2:$T$2600,2)*$B271</f>
        <v>#N/A</v>
      </c>
      <c r="M271" s="241" t="e">
        <f aca="false">VLOOKUP($D271,Curves!$N$2:$T$2600,3)*$B271</f>
        <v>#N/A</v>
      </c>
      <c r="N271" s="378" t="e">
        <f aca="false">IF($K271&lt;$L271,1,0)</f>
        <v>#N/A</v>
      </c>
      <c r="O271" s="379" t="e">
        <f aca="false">IF($K271&lt;$M271,1,0)</f>
        <v>#N/A</v>
      </c>
      <c r="P271" s="375" t="e">
        <f aca="false">($E271+J271)*$J$5+$J$4</f>
        <v>#N/A</v>
      </c>
      <c r="Q271" s="377" t="e">
        <f aca="false">VLOOKUP($D271,Curves!$N$2:$T$2600,4)*$B271</f>
        <v>#N/A</v>
      </c>
      <c r="R271" s="241" t="e">
        <f aca="false">VLOOKUP($D271,Curves!$N$2:$T$2600,5)*$B271</f>
        <v>#N/A</v>
      </c>
      <c r="S271" s="378" t="e">
        <f aca="false">IF($P271&lt;$Q271,1,0)</f>
        <v>#N/A</v>
      </c>
      <c r="T271" s="379" t="e">
        <f aca="false">IF($P271&lt;$R271,1,0)</f>
        <v>#N/A</v>
      </c>
      <c r="U271" s="380" t="e">
        <f aca="false">($E271+G271)*$J$5+$J$4</f>
        <v>#N/A</v>
      </c>
      <c r="V271" s="380" t="e">
        <f aca="false">($E271+H271)*$J$5+$J$4</f>
        <v>#N/A</v>
      </c>
      <c r="W271" s="380" t="e">
        <f aca="false">($E271+I271)*$J$5+$J$4</f>
        <v>#N/A</v>
      </c>
      <c r="X271" s="269" t="e">
        <f aca="false">VLOOKUP($D271,[5]CurveFetch!$D$8:$S$13000,16,0)*$B271</f>
        <v>#N/A</v>
      </c>
      <c r="Y271" s="241" t="e">
        <f aca="false">VLOOKUP($D271,Curves!$N$2:$T$2600,7)*$B271</f>
        <v>#N/A</v>
      </c>
      <c r="Z271" s="381" t="e">
        <f aca="false">IF($U271&lt;$X271,1,0)</f>
        <v>#N/A</v>
      </c>
      <c r="AA271" s="378" t="e">
        <f aca="false">IF($U271&lt;$Y271,1,0)</f>
        <v>#N/A</v>
      </c>
      <c r="AB271" s="378" t="e">
        <f aca="false">IF($V271&lt;$X271,1,0)</f>
        <v>#N/A</v>
      </c>
      <c r="AC271" s="378" t="e">
        <f aca="false">IF($V271&lt;$X271,1,0)</f>
        <v>#N/A</v>
      </c>
      <c r="AD271" s="378" t="e">
        <f aca="false">IF($W271&lt;$X271,1,0)</f>
        <v>#N/A</v>
      </c>
      <c r="AE271" s="379" t="e">
        <f aca="false">IF($W271&lt;$Y271,1,0)</f>
        <v>#N/A</v>
      </c>
      <c r="AF271" s="70" t="e">
        <f aca="false">$AF$7*$J$2*$J$5*$N271</f>
        <v>#N/A</v>
      </c>
      <c r="AG271" s="70" t="e">
        <f aca="false">$AF$7*$J$2*$J$5*$O271</f>
        <v>#N/A</v>
      </c>
      <c r="AH271" s="70" t="e">
        <f aca="false">$AH$7*$J$2*$J$5*$N271</f>
        <v>#N/A</v>
      </c>
      <c r="AI271" s="70" t="e">
        <f aca="false">$AH$7*$J$2*$J$5*$O271</f>
        <v>#N/A</v>
      </c>
      <c r="AJ271" s="70" t="e">
        <f aca="false">$AJ$7*$J$2*$J$5*$N271</f>
        <v>#N/A</v>
      </c>
      <c r="AK271" s="70" t="e">
        <f aca="false">$AJ$7*$J$2*$J$5*$O271</f>
        <v>#N/A</v>
      </c>
      <c r="AL271" s="70" t="e">
        <f aca="false">$AL$7*$J$2*$J$5*$N271</f>
        <v>#N/A</v>
      </c>
      <c r="AM271" s="70" t="e">
        <f aca="false">$AL$7*$J$3*$J$5*$O271</f>
        <v>#N/A</v>
      </c>
      <c r="AN271" s="70" t="e">
        <f aca="false">$AN$7*$J$2*$J$5*$N271</f>
        <v>#N/A</v>
      </c>
      <c r="AO271" s="70" t="e">
        <f aca="false">$AN$7*$J$3*$J$5*$O271</f>
        <v>#N/A</v>
      </c>
      <c r="AP271" s="70" t="e">
        <f aca="false">$AP$7*$J$2*$J$5*$N271</f>
        <v>#N/A</v>
      </c>
      <c r="AQ271" s="70" t="e">
        <f aca="false">$AN$7*$J$3*$J$5*$O271</f>
        <v>#N/A</v>
      </c>
      <c r="AR271" s="70" t="e">
        <f aca="false">$AR$7*$J$2*$J$5*$N271</f>
        <v>#N/A</v>
      </c>
      <c r="AS271" s="70" t="e">
        <f aca="false">$AR$7*$J$3*$J$5*$O271</f>
        <v>#N/A</v>
      </c>
      <c r="AT271" s="70" t="e">
        <f aca="false">$AT$7*$J$2*$J$5*$N271</f>
        <v>#N/A</v>
      </c>
      <c r="AU271" s="70" t="e">
        <f aca="false">$AT$7*$J$3*$J$5*$O271</f>
        <v>#N/A</v>
      </c>
      <c r="AV271" s="131" t="e">
        <f aca="false">SUM(AF271:AG271,AL271:AM271,AP271:AQ271)</f>
        <v>#N/A</v>
      </c>
      <c r="AW271" s="158" t="e">
        <f aca="false">SUM(AF271:AM271,AP271:AU271)</f>
        <v>#N/A</v>
      </c>
      <c r="AX271" s="131" t="e">
        <f aca="false">SUM(AF271:AU271)</f>
        <v>#N/A</v>
      </c>
      <c r="AY271" s="70" t="e">
        <f aca="false">$AY$7*$J$2*$J$5*$S271</f>
        <v>#N/A</v>
      </c>
      <c r="AZ271" s="70" t="e">
        <f aca="false">$AY$7*$J$3*$J$5*$T271</f>
        <v>#N/A</v>
      </c>
      <c r="BA271" s="70" t="e">
        <f aca="false">$BA$7*$J$2*$J$5*$S271</f>
        <v>#N/A</v>
      </c>
      <c r="BB271" s="70" t="e">
        <f aca="false">$BA$7*$J$3*$J$5*$T271</f>
        <v>#N/A</v>
      </c>
      <c r="BC271" s="70" t="e">
        <f aca="false">$BC$7*$J$2*$J$5*$S271</f>
        <v>#N/A</v>
      </c>
      <c r="BD271" s="70" t="e">
        <f aca="false">$BC$7*$J$3*$J$5*$T271</f>
        <v>#N/A</v>
      </c>
      <c r="BE271" s="70" t="e">
        <f aca="false">$BE$7*$J$2*$J$5*$S271</f>
        <v>#N/A</v>
      </c>
      <c r="BF271" s="70" t="e">
        <f aca="false">$BE$7*$J$3*$J$5*$T271</f>
        <v>#N/A</v>
      </c>
      <c r="BG271" s="70" t="e">
        <f aca="false">$BG$7*$J$2*$J$5*$S271</f>
        <v>#N/A</v>
      </c>
      <c r="BH271" s="70" t="e">
        <f aca="false">$BG$7*$J$3*$J$5*$T271</f>
        <v>#N/A</v>
      </c>
      <c r="BI271" s="70" t="e">
        <f aca="false">$BI$7*$J$2*$J$5*$S271</f>
        <v>#N/A</v>
      </c>
      <c r="BJ271" s="70" t="e">
        <f aca="false">$BI$7*$J$3*$J$5*$T271</f>
        <v>#N/A</v>
      </c>
      <c r="BK271" s="70" t="e">
        <f aca="false">$BK$7*$J$2*$J$5*$S271</f>
        <v>#N/A</v>
      </c>
      <c r="BL271" s="70" t="e">
        <f aca="false">$BK$7*$J$3*$J$5*$T271</f>
        <v>#N/A</v>
      </c>
      <c r="BM271" s="70" t="e">
        <f aca="false">$BM$7*$J$2*$J$5*$S271</f>
        <v>#N/A</v>
      </c>
      <c r="BN271" s="70" t="e">
        <f aca="false">$BM$7*$J$3*$J$5*$T271</f>
        <v>#N/A</v>
      </c>
      <c r="BO271" s="70" t="e">
        <f aca="false">$BO$7*$J$2*$J$5*$S271</f>
        <v>#N/A</v>
      </c>
      <c r="BP271" s="70" t="e">
        <f aca="false">$BO$7*$J$3*$J$5*$T271</f>
        <v>#N/A</v>
      </c>
      <c r="BQ271" s="70" t="e">
        <f aca="false">$BQ$7*$J$2*$J$5*$S271</f>
        <v>#N/A</v>
      </c>
      <c r="BR271" s="70" t="e">
        <f aca="false">$BQ$7*$J$3*$J$5*$T271</f>
        <v>#N/A</v>
      </c>
      <c r="BS271" s="70" t="e">
        <f aca="false">$BS$7*$J$2*$J$5*$S271</f>
        <v>#N/A</v>
      </c>
      <c r="BT271" s="70" t="e">
        <f aca="false">$BS$7*$J$3*$J$5*$T271</f>
        <v>#N/A</v>
      </c>
      <c r="BU271" s="70" t="e">
        <f aca="false">$BU$7*$J$2*$J$5*$S271</f>
        <v>#N/A</v>
      </c>
      <c r="BV271" s="70" t="e">
        <f aca="false">$BU$7*$J$3*$J$5*$T271</f>
        <v>#N/A</v>
      </c>
      <c r="BW271" s="382" t="e">
        <f aca="false">SUM(AY271:BF271,BI271:BL271)</f>
        <v>#N/A</v>
      </c>
      <c r="BX271" s="383" t="e">
        <f aca="false">SUM(AY271:BF271,BI271:BL271,BS271:BV271)</f>
        <v>#N/A</v>
      </c>
      <c r="BY271" s="25" t="e">
        <f aca="false">SUM(AY271:BV271)</f>
        <v>#N/A</v>
      </c>
      <c r="BZ271" s="70" t="e">
        <f aca="false">$BZ$7*$J$2*$J$5*$N271</f>
        <v>#N/A</v>
      </c>
      <c r="CA271" s="70" t="e">
        <f aca="false">$BZ$7*$J$3*$J$5*$O271</f>
        <v>#N/A</v>
      </c>
      <c r="CB271" s="70" t="e">
        <f aca="false">$CB$7*$J$2*$J$5*$N271</f>
        <v>#N/A</v>
      </c>
      <c r="CC271" s="70" t="e">
        <f aca="false">$CB$7*$J$3*$J$5*$O271</f>
        <v>#N/A</v>
      </c>
      <c r="CD271" s="70" t="e">
        <f aca="false">$CD$7*$J$2*$J$5*$N271</f>
        <v>#N/A</v>
      </c>
      <c r="CE271" s="70" t="e">
        <f aca="false">$CD$7*$J$3*$J$5*$O271</f>
        <v>#N/A</v>
      </c>
      <c r="CF271" s="131" t="e">
        <f aca="false">SUM(BZ271:CA271)</f>
        <v>#N/A</v>
      </c>
      <c r="CG271" s="383" t="e">
        <f aca="false">SUM(BZ271:CC271)</f>
        <v>#N/A</v>
      </c>
      <c r="CH271" s="131" t="e">
        <f aca="false">SUM(BZ271:CE271)</f>
        <v>#N/A</v>
      </c>
      <c r="CI271" s="70" t="e">
        <f aca="false">$CI$7*$J$2*$J$5*$AB271</f>
        <v>#N/A</v>
      </c>
      <c r="CJ271" s="70" t="e">
        <f aca="false">$CI$7*$J$3*$J$5*$AC271</f>
        <v>#N/A</v>
      </c>
      <c r="CK271" s="70" t="e">
        <f aca="false">$CK$7*$J$2*$J$5*$AB271</f>
        <v>#N/A</v>
      </c>
      <c r="CL271" s="70" t="e">
        <f aca="false">$CK$7*$J$3*$J$5*$AC271</f>
        <v>#N/A</v>
      </c>
      <c r="CM271" s="70" t="e">
        <f aca="false">$CM$7*$J$2*$J$5*$AB271</f>
        <v>#N/A</v>
      </c>
      <c r="CN271" s="70" t="e">
        <f aca="false">$CM$7*$J$3*$J$5*$AC271</f>
        <v>#N/A</v>
      </c>
      <c r="CO271" s="70" t="e">
        <f aca="false">$CO$7*$J$2*$J$5*$AB271</f>
        <v>#N/A</v>
      </c>
      <c r="CP271" s="70" t="e">
        <f aca="false">$CO$7*$J$3*$J$5*$AC271</f>
        <v>#N/A</v>
      </c>
      <c r="CQ271" s="70" t="e">
        <f aca="false">$CQ$7*$J$2*$J$5*$AB271</f>
        <v>#N/A</v>
      </c>
      <c r="CR271" s="70" t="e">
        <f aca="false">$CQ$7*$J$3*$J$5*$AC271</f>
        <v>#N/A</v>
      </c>
      <c r="CS271" s="70" t="e">
        <f aca="false">$CS$7*$J$2*$J$5*$AB271</f>
        <v>#N/A</v>
      </c>
      <c r="CT271" s="70" t="e">
        <f aca="false">$CS$7*$J$3*$J$5*$AC271</f>
        <v>#N/A</v>
      </c>
      <c r="CU271" s="70" t="e">
        <f aca="false">$CU$7*$J$2*$J$5*$AB271</f>
        <v>#N/A</v>
      </c>
      <c r="CV271" s="70" t="e">
        <f aca="false">$CU$7*$J$3*$J$5*$AC271</f>
        <v>#N/A</v>
      </c>
      <c r="CW271" s="70" t="e">
        <f aca="false">$CW$7*$J$2*$J$5*$AB271</f>
        <v>#N/A</v>
      </c>
      <c r="CX271" s="70" t="e">
        <f aca="false">$CW$7*$J$3*$J$5*$AC271</f>
        <v>#N/A</v>
      </c>
      <c r="CY271" s="70" t="e">
        <f aca="false">$CY$7*$J$2*$J$5*$AB271</f>
        <v>#N/A</v>
      </c>
      <c r="CZ271" s="70" t="e">
        <f aca="false">$CY$7*$J$3*$J$5*$AC271</f>
        <v>#N/A</v>
      </c>
      <c r="DA271" s="70" t="e">
        <f aca="false">$DA$7*$J$2*$J$5*$AB271</f>
        <v>#N/A</v>
      </c>
      <c r="DB271" s="70" t="e">
        <f aca="false">$DA$7*$J$3*$J$5*$AC271</f>
        <v>#N/A</v>
      </c>
      <c r="DC271" s="70"/>
      <c r="DD271" s="70"/>
      <c r="DE271" s="2"/>
      <c r="DF271" s="2"/>
      <c r="DG271" s="2"/>
      <c r="DH271" s="2"/>
      <c r="DI271" s="70" t="e">
        <f aca="false">$DI$7*$J$2*$J$5*$AB271</f>
        <v>#N/A</v>
      </c>
      <c r="DJ271" s="70" t="e">
        <f aca="false">$DI$7*$J$3*$J$5*$AC271</f>
        <v>#N/A</v>
      </c>
      <c r="DK271" s="70" t="e">
        <f aca="false">$DK$7*$J$2*$J$5*$AB271</f>
        <v>#N/A</v>
      </c>
      <c r="DL271" s="70" t="e">
        <f aca="false">$DK$7*$J$3*$J$5*$AC271</f>
        <v>#N/A</v>
      </c>
      <c r="DM271" s="70" t="e">
        <f aca="false">$DM$7*$J$2*$J$5*$AB271</f>
        <v>#N/A</v>
      </c>
      <c r="DN271" s="70" t="e">
        <f aca="false">$DM$7*$J$3*$J$5*$AC271</f>
        <v>#N/A</v>
      </c>
      <c r="DO271" s="70" t="e">
        <f aca="false">$DO$7*$J$2*$J$5*$AB271</f>
        <v>#N/A</v>
      </c>
      <c r="DP271" s="70" t="e">
        <f aca="false">$DO$7*$J$3*$J$5*$AC271</f>
        <v>#N/A</v>
      </c>
      <c r="DQ271" s="70" t="e">
        <f aca="false">$DQ$7*$J$2*$J$5*$AB271</f>
        <v>#N/A</v>
      </c>
      <c r="DR271" s="70" t="e">
        <f aca="false">$DQ$7*$J$3*$J$5*$AC271</f>
        <v>#N/A</v>
      </c>
      <c r="DS271" s="131" t="e">
        <f aca="false">SUM(CI271:CR271,CW271:CX271,DG271:DH271)</f>
        <v>#N/A</v>
      </c>
      <c r="DT271" s="25" t="e">
        <f aca="false">SUM(CI271:CZ271,DC271:DL271)</f>
        <v>#N/A</v>
      </c>
      <c r="DU271" s="131" t="e">
        <f aca="false">SUM(CI271:DR271)</f>
        <v>#N/A</v>
      </c>
      <c r="DZ271" s="70" t="e">
        <f aca="false">$DZ$7*$J$2*$J$5*$AB271</f>
        <v>#N/A</v>
      </c>
      <c r="EA271" s="70" t="e">
        <f aca="false">$DZ$7*$J$3*$J$5*$AC271</f>
        <v>#N/A</v>
      </c>
      <c r="EB271" s="70" t="e">
        <f aca="false">$EB$7*$J$2*$J$5*$AB271</f>
        <v>#N/A</v>
      </c>
      <c r="EC271" s="70" t="e">
        <f aca="false">$EB$7*$J$3*$J$5*$AC271</f>
        <v>#N/A</v>
      </c>
      <c r="ED271" s="70" t="e">
        <f aca="false">$ED$7*$J$2*$J$5*$AB271</f>
        <v>#N/A</v>
      </c>
      <c r="EE271" s="70" t="e">
        <f aca="false">$ED$7*$J$3*$J$5*$AC271</f>
        <v>#N/A</v>
      </c>
      <c r="EF271" s="70" t="e">
        <f aca="false">$EF$7*$J$2*$J$5*$AB271</f>
        <v>#N/A</v>
      </c>
      <c r="EG271" s="70" t="e">
        <f aca="false">$EF$7*$J$3*$J$5*$AC271</f>
        <v>#N/A</v>
      </c>
      <c r="EH271" s="70" t="e">
        <f aca="false">$EH$7*$J$2*$J$5*$AB271</f>
        <v>#N/A</v>
      </c>
      <c r="EI271" s="70" t="e">
        <f aca="false">$EH$7*$J$3*$J$5*$AC271</f>
        <v>#N/A</v>
      </c>
      <c r="EJ271" s="70" t="e">
        <f aca="false">$EJ$7*$J$2*$J$5*$AB271</f>
        <v>#N/A</v>
      </c>
      <c r="EK271" s="70" t="e">
        <f aca="false">$EJ$7*$J$3*$J$5*$AC271</f>
        <v>#N/A</v>
      </c>
      <c r="EL271" s="70" t="e">
        <f aca="false">$EL$7*$J$2*$J$5*$AB271</f>
        <v>#N/A</v>
      </c>
      <c r="EM271" s="70" t="e">
        <f aca="false">$EL$7*$J$3*$J$5*$AC271</f>
        <v>#N/A</v>
      </c>
      <c r="EN271" s="131" t="e">
        <f aca="false">SUM(EB271:EC271)</f>
        <v>#N/A</v>
      </c>
      <c r="EO271" s="25" t="e">
        <f aca="false">SUM(EB271:EE271,EJ271:EM271)</f>
        <v>#N/A</v>
      </c>
      <c r="EP271" s="25" t="e">
        <f aca="false">SUM(DZ271:EM271)</f>
        <v>#N/A</v>
      </c>
    </row>
    <row r="272" customFormat="false" ht="11.25" hidden="false" customHeight="false" outlineLevel="0" collapsed="false">
      <c r="A272" s="51" t="e">
        <f aca="false">VLOOKUP($D272,Curves!$A$2:$I$1700,9)</f>
        <v>#N/A</v>
      </c>
      <c r="B272" s="83" t="e">
        <f aca="false">(1+($A272/2))^(-2*($D272-$A$1)/365.25)</f>
        <v>#N/A</v>
      </c>
      <c r="C272" s="83" t="n">
        <f aca="false">D273-D272</f>
        <v>31</v>
      </c>
      <c r="D272" s="374" t="n">
        <v>44927</v>
      </c>
      <c r="E272" s="375" t="e">
        <f aca="false">VLOOKUP($D272,Curves!$A$2:$H$1700,2)*$B272</f>
        <v>#N/A</v>
      </c>
      <c r="F272" s="51" t="e">
        <f aca="false">VLOOKUP($D272,Curves!$A$2:$H$1700,3)*$B272</f>
        <v>#N/A</v>
      </c>
      <c r="G272" s="51" t="e">
        <f aca="false">VLOOKUP($D272,Curves!$A$2:$H$1700,7)*$B272</f>
        <v>#N/A</v>
      </c>
      <c r="H272" s="51" t="e">
        <f aca="false">VLOOKUP($D272,Curves!$A$2:$H$1700,5)*$B272</f>
        <v>#N/A</v>
      </c>
      <c r="I272" s="51" t="e">
        <f aca="false">VLOOKUP($D272,Curves!$A$2:$H$1700,4)*$B272</f>
        <v>#N/A</v>
      </c>
      <c r="J272" s="376" t="e">
        <f aca="false">VLOOKUP($D272,Curves!$A$2:$H$1700,8)*$B272</f>
        <v>#N/A</v>
      </c>
      <c r="K272" s="51" t="e">
        <f aca="false">($E272+$I272)*$J$5+$J$4</f>
        <v>#N/A</v>
      </c>
      <c r="L272" s="377" t="e">
        <f aca="false">VLOOKUP($D272,Curves!$N$2:$T$2600,2)*$B272</f>
        <v>#N/A</v>
      </c>
      <c r="M272" s="241" t="e">
        <f aca="false">VLOOKUP($D272,Curves!$N$2:$T$2600,3)*$B272</f>
        <v>#N/A</v>
      </c>
      <c r="N272" s="378" t="e">
        <f aca="false">IF($K272&lt;$L272,1,0)</f>
        <v>#N/A</v>
      </c>
      <c r="O272" s="379" t="e">
        <f aca="false">IF($K272&lt;$M272,1,0)</f>
        <v>#N/A</v>
      </c>
      <c r="P272" s="375" t="e">
        <f aca="false">($E272+J272)*$J$5+$J$4</f>
        <v>#N/A</v>
      </c>
      <c r="Q272" s="377" t="e">
        <f aca="false">VLOOKUP($D272,Curves!$N$2:$T$2600,4)*$B272</f>
        <v>#N/A</v>
      </c>
      <c r="R272" s="241" t="e">
        <f aca="false">VLOOKUP($D272,Curves!$N$2:$T$2600,5)*$B272</f>
        <v>#N/A</v>
      </c>
      <c r="S272" s="378" t="e">
        <f aca="false">IF($P272&lt;$Q272,1,0)</f>
        <v>#N/A</v>
      </c>
      <c r="T272" s="379" t="e">
        <f aca="false">IF($P272&lt;$R272,1,0)</f>
        <v>#N/A</v>
      </c>
      <c r="U272" s="380" t="e">
        <f aca="false">($E272+G272)*$J$5+$J$4</f>
        <v>#N/A</v>
      </c>
      <c r="V272" s="380" t="e">
        <f aca="false">($E272+H272)*$J$5+$J$4</f>
        <v>#N/A</v>
      </c>
      <c r="W272" s="380" t="e">
        <f aca="false">($E272+I272)*$J$5+$J$4</f>
        <v>#N/A</v>
      </c>
      <c r="X272" s="269" t="e">
        <f aca="false">VLOOKUP($D272,[5]CurveFetch!$D$8:$S$13000,16,0)*$B272</f>
        <v>#N/A</v>
      </c>
      <c r="Y272" s="241" t="e">
        <f aca="false">VLOOKUP($D272,Curves!$N$2:$T$2600,7)*$B272</f>
        <v>#N/A</v>
      </c>
      <c r="Z272" s="381" t="e">
        <f aca="false">IF($U272&lt;$X272,1,0)</f>
        <v>#N/A</v>
      </c>
      <c r="AA272" s="378" t="e">
        <f aca="false">IF($U272&lt;$Y272,1,0)</f>
        <v>#N/A</v>
      </c>
      <c r="AB272" s="378" t="e">
        <f aca="false">IF($V272&lt;$X272,1,0)</f>
        <v>#N/A</v>
      </c>
      <c r="AC272" s="378" t="e">
        <f aca="false">IF($V272&lt;$X272,1,0)</f>
        <v>#N/A</v>
      </c>
      <c r="AD272" s="378" t="e">
        <f aca="false">IF($W272&lt;$X272,1,0)</f>
        <v>#N/A</v>
      </c>
      <c r="AE272" s="379" t="e">
        <f aca="false">IF($W272&lt;$Y272,1,0)</f>
        <v>#N/A</v>
      </c>
      <c r="AF272" s="70" t="e">
        <f aca="false">$AF$7*$J$2*$J$5*$N272</f>
        <v>#N/A</v>
      </c>
      <c r="AG272" s="70" t="e">
        <f aca="false">$AF$7*$J$2*$J$5*$O272</f>
        <v>#N/A</v>
      </c>
      <c r="AH272" s="70" t="e">
        <f aca="false">$AH$7*$J$2*$J$5*$N272</f>
        <v>#N/A</v>
      </c>
      <c r="AI272" s="70" t="e">
        <f aca="false">$AH$7*$J$2*$J$5*$O272</f>
        <v>#N/A</v>
      </c>
      <c r="AJ272" s="70" t="e">
        <f aca="false">$AJ$7*$J$2*$J$5*$N272</f>
        <v>#N/A</v>
      </c>
      <c r="AK272" s="70" t="e">
        <f aca="false">$AJ$7*$J$2*$J$5*$O272</f>
        <v>#N/A</v>
      </c>
      <c r="AL272" s="70" t="e">
        <f aca="false">$AL$7*$J$2*$J$5*$N272</f>
        <v>#N/A</v>
      </c>
      <c r="AM272" s="70" t="e">
        <f aca="false">$AL$7*$J$3*$J$5*$O272</f>
        <v>#N/A</v>
      </c>
      <c r="AN272" s="70" t="e">
        <f aca="false">$AN$7*$J$2*$J$5*$N272</f>
        <v>#N/A</v>
      </c>
      <c r="AO272" s="70" t="e">
        <f aca="false">$AN$7*$J$3*$J$5*$O272</f>
        <v>#N/A</v>
      </c>
      <c r="AP272" s="70" t="e">
        <f aca="false">$AP$7*$J$2*$J$5*$N272</f>
        <v>#N/A</v>
      </c>
      <c r="AQ272" s="70" t="e">
        <f aca="false">$AN$7*$J$3*$J$5*$O272</f>
        <v>#N/A</v>
      </c>
      <c r="AR272" s="70" t="e">
        <f aca="false">$AR$7*$J$2*$J$5*$N272</f>
        <v>#N/A</v>
      </c>
      <c r="AS272" s="70" t="e">
        <f aca="false">$AR$7*$J$3*$J$5*$O272</f>
        <v>#N/A</v>
      </c>
      <c r="AT272" s="70" t="e">
        <f aca="false">$AT$7*$J$2*$J$5*$N272</f>
        <v>#N/A</v>
      </c>
      <c r="AU272" s="70" t="e">
        <f aca="false">$AT$7*$J$3*$J$5*$O272</f>
        <v>#N/A</v>
      </c>
      <c r="AV272" s="131" t="e">
        <f aca="false">SUM(AF272:AG272,AL272:AM272,AP272:AQ272)</f>
        <v>#N/A</v>
      </c>
      <c r="AW272" s="158" t="e">
        <f aca="false">SUM(AF272:AM272,AP272:AU272)</f>
        <v>#N/A</v>
      </c>
      <c r="AX272" s="131" t="e">
        <f aca="false">SUM(AF272:AU272)</f>
        <v>#N/A</v>
      </c>
      <c r="AY272" s="70" t="e">
        <f aca="false">$AY$7*$J$2*$J$5*$S272</f>
        <v>#N/A</v>
      </c>
      <c r="AZ272" s="70" t="e">
        <f aca="false">$AY$7*$J$3*$J$5*$T272</f>
        <v>#N/A</v>
      </c>
      <c r="BA272" s="70" t="e">
        <f aca="false">$BA$7*$J$2*$J$5*$S272</f>
        <v>#N/A</v>
      </c>
      <c r="BB272" s="70" t="e">
        <f aca="false">$BA$7*$J$3*$J$5*$T272</f>
        <v>#N/A</v>
      </c>
      <c r="BC272" s="70" t="e">
        <f aca="false">$BC$7*$J$2*$J$5*$S272</f>
        <v>#N/A</v>
      </c>
      <c r="BD272" s="70" t="e">
        <f aca="false">$BC$7*$J$3*$J$5*$T272</f>
        <v>#N/A</v>
      </c>
      <c r="BE272" s="70" t="e">
        <f aca="false">$BE$7*$J$2*$J$5*$S272</f>
        <v>#N/A</v>
      </c>
      <c r="BF272" s="70" t="e">
        <f aca="false">$BE$7*$J$3*$J$5*$T272</f>
        <v>#N/A</v>
      </c>
      <c r="BG272" s="70" t="e">
        <f aca="false">$BG$7*$J$2*$J$5*$S272</f>
        <v>#N/A</v>
      </c>
      <c r="BH272" s="70" t="e">
        <f aca="false">$BG$7*$J$3*$J$5*$T272</f>
        <v>#N/A</v>
      </c>
      <c r="BI272" s="70" t="e">
        <f aca="false">$BI$7*$J$2*$J$5*$S272</f>
        <v>#N/A</v>
      </c>
      <c r="BJ272" s="70" t="e">
        <f aca="false">$BI$7*$J$3*$J$5*$T272</f>
        <v>#N/A</v>
      </c>
      <c r="BK272" s="70" t="e">
        <f aca="false">$BK$7*$J$2*$J$5*$S272</f>
        <v>#N/A</v>
      </c>
      <c r="BL272" s="70" t="e">
        <f aca="false">$BK$7*$J$3*$J$5*$T272</f>
        <v>#N/A</v>
      </c>
      <c r="BM272" s="70" t="e">
        <f aca="false">$BM$7*$J$2*$J$5*$S272</f>
        <v>#N/A</v>
      </c>
      <c r="BN272" s="70" t="e">
        <f aca="false">$BM$7*$J$3*$J$5*$T272</f>
        <v>#N/A</v>
      </c>
      <c r="BO272" s="70" t="e">
        <f aca="false">$BO$7*$J$2*$J$5*$S272</f>
        <v>#N/A</v>
      </c>
      <c r="BP272" s="70" t="e">
        <f aca="false">$BO$7*$J$3*$J$5*$T272</f>
        <v>#N/A</v>
      </c>
      <c r="BQ272" s="70" t="e">
        <f aca="false">$BQ$7*$J$2*$J$5*$S272</f>
        <v>#N/A</v>
      </c>
      <c r="BR272" s="70" t="e">
        <f aca="false">$BQ$7*$J$3*$J$5*$T272</f>
        <v>#N/A</v>
      </c>
      <c r="BS272" s="70" t="e">
        <f aca="false">$BS$7*$J$2*$J$5*$S272</f>
        <v>#N/A</v>
      </c>
      <c r="BT272" s="70" t="e">
        <f aca="false">$BS$7*$J$3*$J$5*$T272</f>
        <v>#N/A</v>
      </c>
      <c r="BU272" s="70" t="e">
        <f aca="false">$BU$7*$J$2*$J$5*$S272</f>
        <v>#N/A</v>
      </c>
      <c r="BV272" s="70" t="e">
        <f aca="false">$BU$7*$J$3*$J$5*$T272</f>
        <v>#N/A</v>
      </c>
      <c r="BW272" s="382" t="e">
        <f aca="false">SUM(AY272:BF272,BI272:BL272)</f>
        <v>#N/A</v>
      </c>
      <c r="BX272" s="383" t="e">
        <f aca="false">SUM(AY272:BF272,BI272:BL272,BS272:BV272)</f>
        <v>#N/A</v>
      </c>
      <c r="BY272" s="25" t="e">
        <f aca="false">SUM(AY272:BV272)</f>
        <v>#N/A</v>
      </c>
      <c r="BZ272" s="70" t="e">
        <f aca="false">$BZ$7*$J$2*$J$5*$N272</f>
        <v>#N/A</v>
      </c>
      <c r="CA272" s="70" t="e">
        <f aca="false">$BZ$7*$J$3*$J$5*$O272</f>
        <v>#N/A</v>
      </c>
      <c r="CB272" s="70" t="e">
        <f aca="false">$CB$7*$J$2*$J$5*$N272</f>
        <v>#N/A</v>
      </c>
      <c r="CC272" s="70" t="e">
        <f aca="false">$CB$7*$J$3*$J$5*$O272</f>
        <v>#N/A</v>
      </c>
      <c r="CD272" s="70" t="e">
        <f aca="false">$CD$7*$J$2*$J$5*$N272</f>
        <v>#N/A</v>
      </c>
      <c r="CE272" s="70" t="e">
        <f aca="false">$CD$7*$J$3*$J$5*$O272</f>
        <v>#N/A</v>
      </c>
      <c r="CF272" s="131" t="e">
        <f aca="false">SUM(BZ272:CA272)</f>
        <v>#N/A</v>
      </c>
      <c r="CG272" s="383" t="e">
        <f aca="false">SUM(BZ272:CC272)</f>
        <v>#N/A</v>
      </c>
      <c r="CH272" s="131" t="e">
        <f aca="false">SUM(BZ272:CE272)</f>
        <v>#N/A</v>
      </c>
      <c r="CI272" s="70" t="e">
        <f aca="false">$CI$7*$J$2*$J$5*$AB272</f>
        <v>#N/A</v>
      </c>
      <c r="CJ272" s="70" t="e">
        <f aca="false">$CI$7*$J$3*$J$5*$AC272</f>
        <v>#N/A</v>
      </c>
      <c r="CK272" s="70" t="e">
        <f aca="false">$CK$7*$J$2*$J$5*$AB272</f>
        <v>#N/A</v>
      </c>
      <c r="CL272" s="70" t="e">
        <f aca="false">$CK$7*$J$3*$J$5*$AC272</f>
        <v>#N/A</v>
      </c>
      <c r="CM272" s="70" t="e">
        <f aca="false">$CM$7*$J$2*$J$5*$AB272</f>
        <v>#N/A</v>
      </c>
      <c r="CN272" s="70" t="e">
        <f aca="false">$CM$7*$J$3*$J$5*$AC272</f>
        <v>#N/A</v>
      </c>
      <c r="CO272" s="70" t="e">
        <f aca="false">$CO$7*$J$2*$J$5*$AB272</f>
        <v>#N/A</v>
      </c>
      <c r="CP272" s="70" t="e">
        <f aca="false">$CO$7*$J$3*$J$5*$AC272</f>
        <v>#N/A</v>
      </c>
      <c r="CQ272" s="70" t="e">
        <f aca="false">$CQ$7*$J$2*$J$5*$AB272</f>
        <v>#N/A</v>
      </c>
      <c r="CR272" s="70" t="e">
        <f aca="false">$CQ$7*$J$3*$J$5*$AC272</f>
        <v>#N/A</v>
      </c>
      <c r="CS272" s="70" t="e">
        <f aca="false">$CS$7*$J$2*$J$5*$AB272</f>
        <v>#N/A</v>
      </c>
      <c r="CT272" s="70" t="e">
        <f aca="false">$CS$7*$J$3*$J$5*$AC272</f>
        <v>#N/A</v>
      </c>
      <c r="CU272" s="70" t="e">
        <f aca="false">$CU$7*$J$2*$J$5*$AB272</f>
        <v>#N/A</v>
      </c>
      <c r="CV272" s="70" t="e">
        <f aca="false">$CU$7*$J$3*$J$5*$AC272</f>
        <v>#N/A</v>
      </c>
      <c r="CW272" s="70" t="e">
        <f aca="false">$CW$7*$J$2*$J$5*$AB272</f>
        <v>#N/A</v>
      </c>
      <c r="CX272" s="70" t="e">
        <f aca="false">$CW$7*$J$3*$J$5*$AC272</f>
        <v>#N/A</v>
      </c>
      <c r="CY272" s="70" t="e">
        <f aca="false">$CY$7*$J$2*$J$5*$AB272</f>
        <v>#N/A</v>
      </c>
      <c r="CZ272" s="70" t="e">
        <f aca="false">$CY$7*$J$3*$J$5*$AC272</f>
        <v>#N/A</v>
      </c>
      <c r="DA272" s="70" t="e">
        <f aca="false">$DA$7*$J$2*$J$5*$AB272</f>
        <v>#N/A</v>
      </c>
      <c r="DB272" s="70" t="e">
        <f aca="false">$DA$7*$J$3*$J$5*$AC272</f>
        <v>#N/A</v>
      </c>
      <c r="DC272" s="70"/>
      <c r="DD272" s="70"/>
      <c r="DE272" s="2"/>
      <c r="DF272" s="2"/>
      <c r="DG272" s="2"/>
      <c r="DH272" s="2"/>
      <c r="DI272" s="70" t="e">
        <f aca="false">$DI$7*$J$2*$J$5*$AB272</f>
        <v>#N/A</v>
      </c>
      <c r="DJ272" s="70" t="e">
        <f aca="false">$DI$7*$J$3*$J$5*$AC272</f>
        <v>#N/A</v>
      </c>
      <c r="DK272" s="70" t="e">
        <f aca="false">$DK$7*$J$2*$J$5*$AB272</f>
        <v>#N/A</v>
      </c>
      <c r="DL272" s="70" t="e">
        <f aca="false">$DK$7*$J$3*$J$5*$AC272</f>
        <v>#N/A</v>
      </c>
      <c r="DM272" s="70" t="e">
        <f aca="false">$DM$7*$J$2*$J$5*$AB272</f>
        <v>#N/A</v>
      </c>
      <c r="DN272" s="70" t="e">
        <f aca="false">$DM$7*$J$3*$J$5*$AC272</f>
        <v>#N/A</v>
      </c>
      <c r="DO272" s="70" t="e">
        <f aca="false">$DO$7*$J$2*$J$5*$AB272</f>
        <v>#N/A</v>
      </c>
      <c r="DP272" s="70" t="e">
        <f aca="false">$DO$7*$J$3*$J$5*$AC272</f>
        <v>#N/A</v>
      </c>
      <c r="DQ272" s="70" t="e">
        <f aca="false">$DQ$7*$J$2*$J$5*$AB272</f>
        <v>#N/A</v>
      </c>
      <c r="DR272" s="70" t="e">
        <f aca="false">$DQ$7*$J$3*$J$5*$AC272</f>
        <v>#N/A</v>
      </c>
      <c r="DS272" s="131" t="e">
        <f aca="false">SUM(CI272:CR272,CW272:CX272,DG272:DH272)</f>
        <v>#N/A</v>
      </c>
      <c r="DT272" s="25" t="e">
        <f aca="false">SUM(CI272:CZ272,DC272:DL272)</f>
        <v>#N/A</v>
      </c>
      <c r="DU272" s="131" t="e">
        <f aca="false">SUM(CI272:DR272)</f>
        <v>#N/A</v>
      </c>
      <c r="DZ272" s="70" t="e">
        <f aca="false">$DZ$7*$J$2*$J$5*$AB272</f>
        <v>#N/A</v>
      </c>
      <c r="EA272" s="70" t="e">
        <f aca="false">$DZ$7*$J$3*$J$5*$AC272</f>
        <v>#N/A</v>
      </c>
      <c r="EB272" s="70" t="e">
        <f aca="false">$EB$7*$J$2*$J$5*$AB272</f>
        <v>#N/A</v>
      </c>
      <c r="EC272" s="70" t="e">
        <f aca="false">$EB$7*$J$3*$J$5*$AC272</f>
        <v>#N/A</v>
      </c>
      <c r="ED272" s="70" t="e">
        <f aca="false">$ED$7*$J$2*$J$5*$AB272</f>
        <v>#N/A</v>
      </c>
      <c r="EE272" s="70" t="e">
        <f aca="false">$ED$7*$J$3*$J$5*$AC272</f>
        <v>#N/A</v>
      </c>
      <c r="EF272" s="70" t="e">
        <f aca="false">$EF$7*$J$2*$J$5*$AB272</f>
        <v>#N/A</v>
      </c>
      <c r="EG272" s="70" t="e">
        <f aca="false">$EF$7*$J$3*$J$5*$AC272</f>
        <v>#N/A</v>
      </c>
      <c r="EH272" s="70" t="e">
        <f aca="false">$EH$7*$J$2*$J$5*$AB272</f>
        <v>#N/A</v>
      </c>
      <c r="EI272" s="70" t="e">
        <f aca="false">$EH$7*$J$3*$J$5*$AC272</f>
        <v>#N/A</v>
      </c>
      <c r="EJ272" s="70" t="e">
        <f aca="false">$EJ$7*$J$2*$J$5*$AB272</f>
        <v>#N/A</v>
      </c>
      <c r="EK272" s="70" t="e">
        <f aca="false">$EJ$7*$J$3*$J$5*$AC272</f>
        <v>#N/A</v>
      </c>
      <c r="EL272" s="70" t="e">
        <f aca="false">$EL$7*$J$2*$J$5*$AB272</f>
        <v>#N/A</v>
      </c>
      <c r="EM272" s="70" t="e">
        <f aca="false">$EL$7*$J$3*$J$5*$AC272</f>
        <v>#N/A</v>
      </c>
      <c r="EN272" s="131" t="e">
        <f aca="false">SUM(EB272:EC272)</f>
        <v>#N/A</v>
      </c>
      <c r="EO272" s="25" t="e">
        <f aca="false">SUM(EB272:EE272,EJ272:EM272)</f>
        <v>#N/A</v>
      </c>
      <c r="EP272" s="25" t="e">
        <f aca="false">SUM(DZ272:EM272)</f>
        <v>#N/A</v>
      </c>
    </row>
    <row r="273" customFormat="false" ht="11.25" hidden="false" customHeight="false" outlineLevel="0" collapsed="false">
      <c r="A273" s="51" t="e">
        <f aca="false">VLOOKUP($D273,Curves!$A$2:$I$1700,9)</f>
        <v>#N/A</v>
      </c>
      <c r="B273" s="83" t="e">
        <f aca="false">(1+($A273/2))^(-2*($D273-$A$1)/365.25)</f>
        <v>#N/A</v>
      </c>
      <c r="C273" s="83" t="n">
        <f aca="false">D274-D273</f>
        <v>28</v>
      </c>
      <c r="D273" s="374" t="n">
        <v>44958</v>
      </c>
      <c r="E273" s="375" t="e">
        <f aca="false">VLOOKUP($D273,Curves!$A$2:$H$1700,2)*$B273</f>
        <v>#N/A</v>
      </c>
      <c r="F273" s="51" t="e">
        <f aca="false">VLOOKUP($D273,Curves!$A$2:$H$1700,3)*$B273</f>
        <v>#N/A</v>
      </c>
      <c r="G273" s="51" t="e">
        <f aca="false">VLOOKUP($D273,Curves!$A$2:$H$1700,7)*$B273</f>
        <v>#N/A</v>
      </c>
      <c r="H273" s="51" t="e">
        <f aca="false">VLOOKUP($D273,Curves!$A$2:$H$1700,5)*$B273</f>
        <v>#N/A</v>
      </c>
      <c r="I273" s="51" t="e">
        <f aca="false">VLOOKUP($D273,Curves!$A$2:$H$1700,4)*$B273</f>
        <v>#N/A</v>
      </c>
      <c r="J273" s="376" t="e">
        <f aca="false">VLOOKUP($D273,Curves!$A$2:$H$1700,8)*$B273</f>
        <v>#N/A</v>
      </c>
      <c r="K273" s="51" t="e">
        <f aca="false">($E273+$I273)*$J$5+$J$4</f>
        <v>#N/A</v>
      </c>
      <c r="L273" s="377" t="e">
        <f aca="false">VLOOKUP($D273,Curves!$N$2:$T$2600,2)*$B273</f>
        <v>#N/A</v>
      </c>
      <c r="M273" s="241" t="e">
        <f aca="false">VLOOKUP($D273,Curves!$N$2:$T$2600,3)*$B273</f>
        <v>#N/A</v>
      </c>
      <c r="N273" s="378" t="e">
        <f aca="false">IF($K273&lt;$L273,1,0)</f>
        <v>#N/A</v>
      </c>
      <c r="O273" s="379" t="e">
        <f aca="false">IF($K273&lt;$M273,1,0)</f>
        <v>#N/A</v>
      </c>
      <c r="P273" s="375" t="e">
        <f aca="false">($E273+J273)*$J$5+$J$4</f>
        <v>#N/A</v>
      </c>
      <c r="Q273" s="377" t="e">
        <f aca="false">VLOOKUP($D273,Curves!$N$2:$T$2600,4)*$B273</f>
        <v>#N/A</v>
      </c>
      <c r="R273" s="241" t="e">
        <f aca="false">VLOOKUP($D273,Curves!$N$2:$T$2600,5)*$B273</f>
        <v>#N/A</v>
      </c>
      <c r="S273" s="378" t="e">
        <f aca="false">IF($P273&lt;$Q273,1,0)</f>
        <v>#N/A</v>
      </c>
      <c r="T273" s="379" t="e">
        <f aca="false">IF($P273&lt;$R273,1,0)</f>
        <v>#N/A</v>
      </c>
      <c r="U273" s="380" t="e">
        <f aca="false">($E273+G273)*$J$5+$J$4</f>
        <v>#N/A</v>
      </c>
      <c r="V273" s="380" t="e">
        <f aca="false">($E273+H273)*$J$5+$J$4</f>
        <v>#N/A</v>
      </c>
      <c r="W273" s="380" t="e">
        <f aca="false">($E273+I273)*$J$5+$J$4</f>
        <v>#N/A</v>
      </c>
      <c r="X273" s="269" t="e">
        <f aca="false">VLOOKUP($D273,[5]CurveFetch!$D$8:$S$13000,16,0)*$B273</f>
        <v>#N/A</v>
      </c>
      <c r="Y273" s="241" t="e">
        <f aca="false">VLOOKUP($D273,Curves!$N$2:$T$2600,7)*$B273</f>
        <v>#N/A</v>
      </c>
      <c r="Z273" s="381" t="e">
        <f aca="false">IF($U273&lt;$X273,1,0)</f>
        <v>#N/A</v>
      </c>
      <c r="AA273" s="378" t="e">
        <f aca="false">IF($U273&lt;$Y273,1,0)</f>
        <v>#N/A</v>
      </c>
      <c r="AB273" s="378" t="e">
        <f aca="false">IF($V273&lt;$X273,1,0)</f>
        <v>#N/A</v>
      </c>
      <c r="AC273" s="378" t="e">
        <f aca="false">IF($V273&lt;$X273,1,0)</f>
        <v>#N/A</v>
      </c>
      <c r="AD273" s="378" t="e">
        <f aca="false">IF($W273&lt;$X273,1,0)</f>
        <v>#N/A</v>
      </c>
      <c r="AE273" s="379" t="e">
        <f aca="false">IF($W273&lt;$Y273,1,0)</f>
        <v>#N/A</v>
      </c>
      <c r="AF273" s="70" t="e">
        <f aca="false">$AF$7*$J$2*$J$5*$N273</f>
        <v>#N/A</v>
      </c>
      <c r="AG273" s="70" t="e">
        <f aca="false">$AF$7*$J$2*$J$5*$O273</f>
        <v>#N/A</v>
      </c>
      <c r="AH273" s="70" t="e">
        <f aca="false">$AH$7*$J$2*$J$5*$N273</f>
        <v>#N/A</v>
      </c>
      <c r="AI273" s="70" t="e">
        <f aca="false">$AH$7*$J$2*$J$5*$O273</f>
        <v>#N/A</v>
      </c>
      <c r="AJ273" s="70" t="e">
        <f aca="false">$AJ$7*$J$2*$J$5*$N273</f>
        <v>#N/A</v>
      </c>
      <c r="AK273" s="70" t="e">
        <f aca="false">$AJ$7*$J$2*$J$5*$O273</f>
        <v>#N/A</v>
      </c>
      <c r="AL273" s="70" t="e">
        <f aca="false">$AL$7*$J$2*$J$5*$N273</f>
        <v>#N/A</v>
      </c>
      <c r="AM273" s="70" t="e">
        <f aca="false">$AL$7*$J$3*$J$5*$O273</f>
        <v>#N/A</v>
      </c>
      <c r="AN273" s="70" t="e">
        <f aca="false">$AN$7*$J$2*$J$5*$N273</f>
        <v>#N/A</v>
      </c>
      <c r="AO273" s="70" t="e">
        <f aca="false">$AN$7*$J$3*$J$5*$O273</f>
        <v>#N/A</v>
      </c>
      <c r="AP273" s="70" t="e">
        <f aca="false">$AP$7*$J$2*$J$5*$N273</f>
        <v>#N/A</v>
      </c>
      <c r="AQ273" s="70" t="e">
        <f aca="false">$AN$7*$J$3*$J$5*$O273</f>
        <v>#N/A</v>
      </c>
      <c r="AR273" s="70" t="e">
        <f aca="false">$AR$7*$J$2*$J$5*$N273</f>
        <v>#N/A</v>
      </c>
      <c r="AS273" s="70" t="e">
        <f aca="false">$AR$7*$J$3*$J$5*$O273</f>
        <v>#N/A</v>
      </c>
      <c r="AT273" s="70" t="e">
        <f aca="false">$AT$7*$J$2*$J$5*$N273</f>
        <v>#N/A</v>
      </c>
      <c r="AU273" s="70" t="e">
        <f aca="false">$AT$7*$J$3*$J$5*$O273</f>
        <v>#N/A</v>
      </c>
      <c r="AV273" s="131" t="e">
        <f aca="false">SUM(AF273:AG273,AL273:AM273,AP273:AQ273)</f>
        <v>#N/A</v>
      </c>
      <c r="AW273" s="158" t="e">
        <f aca="false">SUM(AF273:AM273,AP273:AU273)</f>
        <v>#N/A</v>
      </c>
      <c r="AX273" s="131" t="e">
        <f aca="false">SUM(AF273:AU273)</f>
        <v>#N/A</v>
      </c>
      <c r="AY273" s="70" t="e">
        <f aca="false">$AY$7*$J$2*$J$5*$S273</f>
        <v>#N/A</v>
      </c>
      <c r="AZ273" s="70" t="e">
        <f aca="false">$AY$7*$J$3*$J$5*$T273</f>
        <v>#N/A</v>
      </c>
      <c r="BA273" s="70" t="e">
        <f aca="false">$BA$7*$J$2*$J$5*$S273</f>
        <v>#N/A</v>
      </c>
      <c r="BB273" s="70" t="e">
        <f aca="false">$BA$7*$J$3*$J$5*$T273</f>
        <v>#N/A</v>
      </c>
      <c r="BC273" s="70" t="e">
        <f aca="false">$BC$7*$J$2*$J$5*$S273</f>
        <v>#N/A</v>
      </c>
      <c r="BD273" s="70" t="e">
        <f aca="false">$BC$7*$J$3*$J$5*$T273</f>
        <v>#N/A</v>
      </c>
      <c r="BE273" s="70" t="e">
        <f aca="false">$BE$7*$J$2*$J$5*$S273</f>
        <v>#N/A</v>
      </c>
      <c r="BF273" s="70" t="e">
        <f aca="false">$BE$7*$J$3*$J$5*$T273</f>
        <v>#N/A</v>
      </c>
      <c r="BG273" s="70" t="e">
        <f aca="false">$BG$7*$J$2*$J$5*$S273</f>
        <v>#N/A</v>
      </c>
      <c r="BH273" s="70" t="e">
        <f aca="false">$BG$7*$J$3*$J$5*$T273</f>
        <v>#N/A</v>
      </c>
      <c r="BI273" s="70" t="e">
        <f aca="false">$BI$7*$J$2*$J$5*$S273</f>
        <v>#N/A</v>
      </c>
      <c r="BJ273" s="70" t="e">
        <f aca="false">$BI$7*$J$3*$J$5*$T273</f>
        <v>#N/A</v>
      </c>
      <c r="BK273" s="70" t="e">
        <f aca="false">$BK$7*$J$2*$J$5*$S273</f>
        <v>#N/A</v>
      </c>
      <c r="BL273" s="70" t="e">
        <f aca="false">$BK$7*$J$3*$J$5*$T273</f>
        <v>#N/A</v>
      </c>
      <c r="BM273" s="70" t="e">
        <f aca="false">$BM$7*$J$2*$J$5*$S273</f>
        <v>#N/A</v>
      </c>
      <c r="BN273" s="70" t="e">
        <f aca="false">$BM$7*$J$3*$J$5*$T273</f>
        <v>#N/A</v>
      </c>
      <c r="BO273" s="70" t="e">
        <f aca="false">$BO$7*$J$2*$J$5*$S273</f>
        <v>#N/A</v>
      </c>
      <c r="BP273" s="70" t="e">
        <f aca="false">$BO$7*$J$3*$J$5*$T273</f>
        <v>#N/A</v>
      </c>
      <c r="BQ273" s="70" t="e">
        <f aca="false">$BQ$7*$J$2*$J$5*$S273</f>
        <v>#N/A</v>
      </c>
      <c r="BR273" s="70" t="e">
        <f aca="false">$BQ$7*$J$3*$J$5*$T273</f>
        <v>#N/A</v>
      </c>
      <c r="BS273" s="70" t="e">
        <f aca="false">$BS$7*$J$2*$J$5*$S273</f>
        <v>#N/A</v>
      </c>
      <c r="BT273" s="70" t="e">
        <f aca="false">$BS$7*$J$3*$J$5*$T273</f>
        <v>#N/A</v>
      </c>
      <c r="BU273" s="70" t="e">
        <f aca="false">$BU$7*$J$2*$J$5*$S273</f>
        <v>#N/A</v>
      </c>
      <c r="BV273" s="70" t="e">
        <f aca="false">$BU$7*$J$3*$J$5*$T273</f>
        <v>#N/A</v>
      </c>
      <c r="BW273" s="382" t="e">
        <f aca="false">SUM(AY273:BF273,BI273:BL273)</f>
        <v>#N/A</v>
      </c>
      <c r="BX273" s="383" t="e">
        <f aca="false">SUM(AY273:BF273,BI273:BL273,BS273:BV273)</f>
        <v>#N/A</v>
      </c>
      <c r="BY273" s="25" t="e">
        <f aca="false">SUM(AY273:BV273)</f>
        <v>#N/A</v>
      </c>
      <c r="BZ273" s="70" t="e">
        <f aca="false">$BZ$7*$J$2*$J$5*$N273</f>
        <v>#N/A</v>
      </c>
      <c r="CA273" s="70" t="e">
        <f aca="false">$BZ$7*$J$3*$J$5*$O273</f>
        <v>#N/A</v>
      </c>
      <c r="CB273" s="70" t="e">
        <f aca="false">$CB$7*$J$2*$J$5*$N273</f>
        <v>#N/A</v>
      </c>
      <c r="CC273" s="70" t="e">
        <f aca="false">$CB$7*$J$3*$J$5*$O273</f>
        <v>#N/A</v>
      </c>
      <c r="CD273" s="70" t="e">
        <f aca="false">$CD$7*$J$2*$J$5*$N273</f>
        <v>#N/A</v>
      </c>
      <c r="CE273" s="70" t="e">
        <f aca="false">$CD$7*$J$3*$J$5*$O273</f>
        <v>#N/A</v>
      </c>
      <c r="CF273" s="131" t="e">
        <f aca="false">SUM(BZ273:CA273)</f>
        <v>#N/A</v>
      </c>
      <c r="CG273" s="383" t="e">
        <f aca="false">SUM(BZ273:CC273)</f>
        <v>#N/A</v>
      </c>
      <c r="CH273" s="131" t="e">
        <f aca="false">SUM(BZ273:CE273)</f>
        <v>#N/A</v>
      </c>
      <c r="CI273" s="70" t="e">
        <f aca="false">$CI$7*$J$2*$J$5*$AB273</f>
        <v>#N/A</v>
      </c>
      <c r="CJ273" s="70" t="e">
        <f aca="false">$CI$7*$J$3*$J$5*$AC273</f>
        <v>#N/A</v>
      </c>
      <c r="CK273" s="70" t="e">
        <f aca="false">$CK$7*$J$2*$J$5*$AB273</f>
        <v>#N/A</v>
      </c>
      <c r="CL273" s="70" t="e">
        <f aca="false">$CK$7*$J$3*$J$5*$AC273</f>
        <v>#N/A</v>
      </c>
      <c r="CM273" s="70" t="e">
        <f aca="false">$CM$7*$J$2*$J$5*$AB273</f>
        <v>#N/A</v>
      </c>
      <c r="CN273" s="70" t="e">
        <f aca="false">$CM$7*$J$3*$J$5*$AC273</f>
        <v>#N/A</v>
      </c>
      <c r="CO273" s="70" t="e">
        <f aca="false">$CO$7*$J$2*$J$5*$AB273</f>
        <v>#N/A</v>
      </c>
      <c r="CP273" s="70" t="e">
        <f aca="false">$CO$7*$J$3*$J$5*$AC273</f>
        <v>#N/A</v>
      </c>
      <c r="CQ273" s="70" t="e">
        <f aca="false">$CQ$7*$J$2*$J$5*$AB273</f>
        <v>#N/A</v>
      </c>
      <c r="CR273" s="70" t="e">
        <f aca="false">$CQ$7*$J$3*$J$5*$AC273</f>
        <v>#N/A</v>
      </c>
      <c r="CS273" s="70" t="e">
        <f aca="false">$CS$7*$J$2*$J$5*$AB273</f>
        <v>#N/A</v>
      </c>
      <c r="CT273" s="70" t="e">
        <f aca="false">$CS$7*$J$3*$J$5*$AC273</f>
        <v>#N/A</v>
      </c>
      <c r="CU273" s="70" t="e">
        <f aca="false">$CU$7*$J$2*$J$5*$AB273</f>
        <v>#N/A</v>
      </c>
      <c r="CV273" s="70" t="e">
        <f aca="false">$CU$7*$J$3*$J$5*$AC273</f>
        <v>#N/A</v>
      </c>
      <c r="CW273" s="70" t="e">
        <f aca="false">$CW$7*$J$2*$J$5*$AB273</f>
        <v>#N/A</v>
      </c>
      <c r="CX273" s="70" t="e">
        <f aca="false">$CW$7*$J$3*$J$5*$AC273</f>
        <v>#N/A</v>
      </c>
      <c r="CY273" s="70" t="e">
        <f aca="false">$CY$7*$J$2*$J$5*$AB273</f>
        <v>#N/A</v>
      </c>
      <c r="CZ273" s="70" t="e">
        <f aca="false">$CY$7*$J$3*$J$5*$AC273</f>
        <v>#N/A</v>
      </c>
      <c r="DA273" s="70" t="e">
        <f aca="false">$DA$7*$J$2*$J$5*$AB273</f>
        <v>#N/A</v>
      </c>
      <c r="DB273" s="70" t="e">
        <f aca="false">$DA$7*$J$3*$J$5*$AC273</f>
        <v>#N/A</v>
      </c>
      <c r="DC273" s="70"/>
      <c r="DD273" s="70"/>
      <c r="DE273" s="2"/>
      <c r="DF273" s="2"/>
      <c r="DG273" s="2"/>
      <c r="DH273" s="2"/>
      <c r="DI273" s="70" t="e">
        <f aca="false">$DI$7*$J$2*$J$5*$AB273</f>
        <v>#N/A</v>
      </c>
      <c r="DJ273" s="70" t="e">
        <f aca="false">$DI$7*$J$3*$J$5*$AC273</f>
        <v>#N/A</v>
      </c>
      <c r="DK273" s="70" t="e">
        <f aca="false">$DK$7*$J$2*$J$5*$AB273</f>
        <v>#N/A</v>
      </c>
      <c r="DL273" s="70" t="e">
        <f aca="false">$DK$7*$J$3*$J$5*$AC273</f>
        <v>#N/A</v>
      </c>
      <c r="DM273" s="70" t="e">
        <f aca="false">$DM$7*$J$2*$J$5*$AB273</f>
        <v>#N/A</v>
      </c>
      <c r="DN273" s="70" t="e">
        <f aca="false">$DM$7*$J$3*$J$5*$AC273</f>
        <v>#N/A</v>
      </c>
      <c r="DO273" s="70" t="e">
        <f aca="false">$DO$7*$J$2*$J$5*$AB273</f>
        <v>#N/A</v>
      </c>
      <c r="DP273" s="70" t="e">
        <f aca="false">$DO$7*$J$3*$J$5*$AC273</f>
        <v>#N/A</v>
      </c>
      <c r="DQ273" s="70" t="e">
        <f aca="false">$DQ$7*$J$2*$J$5*$AB273</f>
        <v>#N/A</v>
      </c>
      <c r="DR273" s="70" t="e">
        <f aca="false">$DQ$7*$J$3*$J$5*$AC273</f>
        <v>#N/A</v>
      </c>
      <c r="DS273" s="131" t="e">
        <f aca="false">SUM(CI273:CR273,CW273:CX273,DG273:DH273)</f>
        <v>#N/A</v>
      </c>
      <c r="DT273" s="25" t="e">
        <f aca="false">SUM(CI273:CZ273,DC273:DL273)</f>
        <v>#N/A</v>
      </c>
      <c r="DU273" s="131" t="e">
        <f aca="false">SUM(CI273:DR273)</f>
        <v>#N/A</v>
      </c>
      <c r="DZ273" s="70" t="e">
        <f aca="false">$DZ$7*$J$2*$J$5*$AB273</f>
        <v>#N/A</v>
      </c>
      <c r="EA273" s="70" t="e">
        <f aca="false">$DZ$7*$J$3*$J$5*$AC273</f>
        <v>#N/A</v>
      </c>
      <c r="EB273" s="70" t="e">
        <f aca="false">$EB$7*$J$2*$J$5*$AB273</f>
        <v>#N/A</v>
      </c>
      <c r="EC273" s="70" t="e">
        <f aca="false">$EB$7*$J$3*$J$5*$AC273</f>
        <v>#N/A</v>
      </c>
      <c r="ED273" s="70" t="e">
        <f aca="false">$ED$7*$J$2*$J$5*$AB273</f>
        <v>#N/A</v>
      </c>
      <c r="EE273" s="70" t="e">
        <f aca="false">$ED$7*$J$3*$J$5*$AC273</f>
        <v>#N/A</v>
      </c>
      <c r="EF273" s="70" t="e">
        <f aca="false">$EF$7*$J$2*$J$5*$AB273</f>
        <v>#N/A</v>
      </c>
      <c r="EG273" s="70" t="e">
        <f aca="false">$EF$7*$J$3*$J$5*$AC273</f>
        <v>#N/A</v>
      </c>
      <c r="EH273" s="70" t="e">
        <f aca="false">$EH$7*$J$2*$J$5*$AB273</f>
        <v>#N/A</v>
      </c>
      <c r="EI273" s="70" t="e">
        <f aca="false">$EH$7*$J$3*$J$5*$AC273</f>
        <v>#N/A</v>
      </c>
      <c r="EJ273" s="70" t="e">
        <f aca="false">$EJ$7*$J$2*$J$5*$AB273</f>
        <v>#N/A</v>
      </c>
      <c r="EK273" s="70" t="e">
        <f aca="false">$EJ$7*$J$3*$J$5*$AC273</f>
        <v>#N/A</v>
      </c>
      <c r="EL273" s="70" t="e">
        <f aca="false">$EL$7*$J$2*$J$5*$AB273</f>
        <v>#N/A</v>
      </c>
      <c r="EM273" s="70" t="e">
        <f aca="false">$EL$7*$J$3*$J$5*$AC273</f>
        <v>#N/A</v>
      </c>
      <c r="EN273" s="131" t="e">
        <f aca="false">SUM(EB273:EC273)</f>
        <v>#N/A</v>
      </c>
      <c r="EO273" s="25" t="e">
        <f aca="false">SUM(EB273:EE273,EJ273:EM273)</f>
        <v>#N/A</v>
      </c>
      <c r="EP273" s="25" t="e">
        <f aca="false">SUM(DZ273:EM273)</f>
        <v>#N/A</v>
      </c>
    </row>
    <row r="274" customFormat="false" ht="11.25" hidden="false" customHeight="false" outlineLevel="0" collapsed="false">
      <c r="A274" s="51" t="e">
        <f aca="false">VLOOKUP($D274,Curves!$A$2:$I$1700,9)</f>
        <v>#N/A</v>
      </c>
      <c r="B274" s="83" t="e">
        <f aca="false">(1+($A274/2))^(-2*($D274-$A$1)/365.25)</f>
        <v>#N/A</v>
      </c>
      <c r="C274" s="83" t="n">
        <f aca="false">D275-D274</f>
        <v>31</v>
      </c>
      <c r="D274" s="374" t="n">
        <v>44986</v>
      </c>
      <c r="E274" s="375" t="e">
        <f aca="false">VLOOKUP($D274,Curves!$A$2:$H$1700,2)*$B274</f>
        <v>#N/A</v>
      </c>
      <c r="F274" s="51" t="e">
        <f aca="false">VLOOKUP($D274,Curves!$A$2:$H$1700,3)*$B274</f>
        <v>#N/A</v>
      </c>
      <c r="G274" s="51" t="e">
        <f aca="false">VLOOKUP($D274,Curves!$A$2:$H$1700,7)*$B274</f>
        <v>#N/A</v>
      </c>
      <c r="H274" s="51" t="e">
        <f aca="false">VLOOKUP($D274,Curves!$A$2:$H$1700,5)*$B274</f>
        <v>#N/A</v>
      </c>
      <c r="I274" s="51" t="e">
        <f aca="false">VLOOKUP($D274,Curves!$A$2:$H$1700,4)*$B274</f>
        <v>#N/A</v>
      </c>
      <c r="J274" s="376" t="e">
        <f aca="false">VLOOKUP($D274,Curves!$A$2:$H$1700,8)*$B274</f>
        <v>#N/A</v>
      </c>
      <c r="K274" s="51" t="e">
        <f aca="false">($E274+$I274)*$J$5+$J$4</f>
        <v>#N/A</v>
      </c>
      <c r="L274" s="377" t="e">
        <f aca="false">VLOOKUP($D274,Curves!$N$2:$T$2600,2)*$B274</f>
        <v>#N/A</v>
      </c>
      <c r="M274" s="241" t="e">
        <f aca="false">VLOOKUP($D274,Curves!$N$2:$T$2600,3)*$B274</f>
        <v>#N/A</v>
      </c>
      <c r="N274" s="378" t="e">
        <f aca="false">IF($K274&lt;$L274,1,0)</f>
        <v>#N/A</v>
      </c>
      <c r="O274" s="379" t="e">
        <f aca="false">IF($K274&lt;$M274,1,0)</f>
        <v>#N/A</v>
      </c>
      <c r="P274" s="375" t="e">
        <f aca="false">($E274+J274)*$J$5+$J$4</f>
        <v>#N/A</v>
      </c>
      <c r="Q274" s="377" t="e">
        <f aca="false">VLOOKUP($D274,Curves!$N$2:$T$2600,4)*$B274</f>
        <v>#N/A</v>
      </c>
      <c r="R274" s="241" t="e">
        <f aca="false">VLOOKUP($D274,Curves!$N$2:$T$2600,5)*$B274</f>
        <v>#N/A</v>
      </c>
      <c r="S274" s="378" t="e">
        <f aca="false">IF($P274&lt;$Q274,1,0)</f>
        <v>#N/A</v>
      </c>
      <c r="T274" s="379" t="e">
        <f aca="false">IF($P274&lt;$R274,1,0)</f>
        <v>#N/A</v>
      </c>
      <c r="U274" s="380" t="e">
        <f aca="false">($E274+G274)*$J$5+$J$4</f>
        <v>#N/A</v>
      </c>
      <c r="V274" s="380" t="e">
        <f aca="false">($E274+H274)*$J$5+$J$4</f>
        <v>#N/A</v>
      </c>
      <c r="W274" s="380" t="e">
        <f aca="false">($E274+I274)*$J$5+$J$4</f>
        <v>#N/A</v>
      </c>
      <c r="X274" s="269" t="e">
        <f aca="false">VLOOKUP($D274,[5]CurveFetch!$D$8:$S$13000,16,0)*$B274</f>
        <v>#N/A</v>
      </c>
      <c r="Y274" s="241" t="e">
        <f aca="false">VLOOKUP($D274,Curves!$N$2:$T$2600,7)*$B274</f>
        <v>#N/A</v>
      </c>
      <c r="Z274" s="381" t="e">
        <f aca="false">IF($U274&lt;$X274,1,0)</f>
        <v>#N/A</v>
      </c>
      <c r="AA274" s="378" t="e">
        <f aca="false">IF($U274&lt;$Y274,1,0)</f>
        <v>#N/A</v>
      </c>
      <c r="AB274" s="378" t="e">
        <f aca="false">IF($V274&lt;$X274,1,0)</f>
        <v>#N/A</v>
      </c>
      <c r="AC274" s="378" t="e">
        <f aca="false">IF($V274&lt;$X274,1,0)</f>
        <v>#N/A</v>
      </c>
      <c r="AD274" s="378" t="e">
        <f aca="false">IF($W274&lt;$X274,1,0)</f>
        <v>#N/A</v>
      </c>
      <c r="AE274" s="379" t="e">
        <f aca="false">IF($W274&lt;$Y274,1,0)</f>
        <v>#N/A</v>
      </c>
      <c r="AF274" s="70" t="e">
        <f aca="false">$AF$7*$J$2*$J$5*$N274</f>
        <v>#N/A</v>
      </c>
      <c r="AG274" s="70" t="e">
        <f aca="false">$AF$7*$J$2*$J$5*$O274</f>
        <v>#N/A</v>
      </c>
      <c r="AH274" s="70" t="e">
        <f aca="false">$AH$7*$J$2*$J$5*$N274</f>
        <v>#N/A</v>
      </c>
      <c r="AI274" s="70" t="e">
        <f aca="false">$AH$7*$J$2*$J$5*$O274</f>
        <v>#N/A</v>
      </c>
      <c r="AJ274" s="70" t="e">
        <f aca="false">$AJ$7*$J$2*$J$5*$N274</f>
        <v>#N/A</v>
      </c>
      <c r="AK274" s="70" t="e">
        <f aca="false">$AJ$7*$J$2*$J$5*$O274</f>
        <v>#N/A</v>
      </c>
      <c r="AL274" s="70" t="e">
        <f aca="false">$AL$7*$J$2*$J$5*$N274</f>
        <v>#N/A</v>
      </c>
      <c r="AM274" s="70" t="e">
        <f aca="false">$AL$7*$J$3*$J$5*$O274</f>
        <v>#N/A</v>
      </c>
      <c r="AN274" s="70" t="e">
        <f aca="false">$AN$7*$J$2*$J$5*$N274</f>
        <v>#N/A</v>
      </c>
      <c r="AO274" s="70" t="e">
        <f aca="false">$AN$7*$J$3*$J$5*$O274</f>
        <v>#N/A</v>
      </c>
      <c r="AP274" s="70" t="e">
        <f aca="false">$AP$7*$J$2*$J$5*$N274</f>
        <v>#N/A</v>
      </c>
      <c r="AQ274" s="70" t="e">
        <f aca="false">$AN$7*$J$3*$J$5*$O274</f>
        <v>#N/A</v>
      </c>
      <c r="AR274" s="70" t="e">
        <f aca="false">$AR$7*$J$2*$J$5*$N274</f>
        <v>#N/A</v>
      </c>
      <c r="AS274" s="70" t="e">
        <f aca="false">$AR$7*$J$3*$J$5*$O274</f>
        <v>#N/A</v>
      </c>
      <c r="AT274" s="70" t="e">
        <f aca="false">$AT$7*$J$2*$J$5*$N274</f>
        <v>#N/A</v>
      </c>
      <c r="AU274" s="70" t="e">
        <f aca="false">$AT$7*$J$3*$J$5*$O274</f>
        <v>#N/A</v>
      </c>
      <c r="AV274" s="131" t="e">
        <f aca="false">SUM(AF274:AG274,AL274:AM274,AP274:AQ274)</f>
        <v>#N/A</v>
      </c>
      <c r="AW274" s="158" t="e">
        <f aca="false">SUM(AF274:AM274,AP274:AU274)</f>
        <v>#N/A</v>
      </c>
      <c r="AX274" s="131" t="e">
        <f aca="false">SUM(AF274:AU274)</f>
        <v>#N/A</v>
      </c>
      <c r="AY274" s="70" t="e">
        <f aca="false">$AY$7*$J$2*$J$5*$S274</f>
        <v>#N/A</v>
      </c>
      <c r="AZ274" s="70" t="e">
        <f aca="false">$AY$7*$J$3*$J$5*$T274</f>
        <v>#N/A</v>
      </c>
      <c r="BA274" s="70" t="e">
        <f aca="false">$BA$7*$J$2*$J$5*$S274</f>
        <v>#N/A</v>
      </c>
      <c r="BB274" s="70" t="e">
        <f aca="false">$BA$7*$J$3*$J$5*$T274</f>
        <v>#N/A</v>
      </c>
      <c r="BC274" s="70" t="e">
        <f aca="false">$BC$7*$J$2*$J$5*$S274</f>
        <v>#N/A</v>
      </c>
      <c r="BD274" s="70" t="e">
        <f aca="false">$BC$7*$J$3*$J$5*$T274</f>
        <v>#N/A</v>
      </c>
      <c r="BE274" s="70" t="e">
        <f aca="false">$BE$7*$J$2*$J$5*$S274</f>
        <v>#N/A</v>
      </c>
      <c r="BF274" s="70" t="e">
        <f aca="false">$BE$7*$J$3*$J$5*$T274</f>
        <v>#N/A</v>
      </c>
      <c r="BG274" s="70" t="e">
        <f aca="false">$BG$7*$J$2*$J$5*$S274</f>
        <v>#N/A</v>
      </c>
      <c r="BH274" s="70" t="e">
        <f aca="false">$BG$7*$J$3*$J$5*$T274</f>
        <v>#N/A</v>
      </c>
      <c r="BI274" s="70" t="e">
        <f aca="false">$BI$7*$J$2*$J$5*$S274</f>
        <v>#N/A</v>
      </c>
      <c r="BJ274" s="70" t="e">
        <f aca="false">$BI$7*$J$3*$J$5*$T274</f>
        <v>#N/A</v>
      </c>
      <c r="BK274" s="70" t="e">
        <f aca="false">$BK$7*$J$2*$J$5*$S274</f>
        <v>#N/A</v>
      </c>
      <c r="BL274" s="70" t="e">
        <f aca="false">$BK$7*$J$3*$J$5*$T274</f>
        <v>#N/A</v>
      </c>
      <c r="BM274" s="70" t="e">
        <f aca="false">$BM$7*$J$2*$J$5*$S274</f>
        <v>#N/A</v>
      </c>
      <c r="BN274" s="70" t="e">
        <f aca="false">$BM$7*$J$3*$J$5*$T274</f>
        <v>#N/A</v>
      </c>
      <c r="BO274" s="70" t="e">
        <f aca="false">$BO$7*$J$2*$J$5*$S274</f>
        <v>#N/A</v>
      </c>
      <c r="BP274" s="70" t="e">
        <f aca="false">$BO$7*$J$3*$J$5*$T274</f>
        <v>#N/A</v>
      </c>
      <c r="BQ274" s="70" t="e">
        <f aca="false">$BQ$7*$J$2*$J$5*$S274</f>
        <v>#N/A</v>
      </c>
      <c r="BR274" s="70" t="e">
        <f aca="false">$BQ$7*$J$3*$J$5*$T274</f>
        <v>#N/A</v>
      </c>
      <c r="BS274" s="70" t="e">
        <f aca="false">$BS$7*$J$2*$J$5*$S274</f>
        <v>#N/A</v>
      </c>
      <c r="BT274" s="70" t="e">
        <f aca="false">$BS$7*$J$3*$J$5*$T274</f>
        <v>#N/A</v>
      </c>
      <c r="BU274" s="70" t="e">
        <f aca="false">$BU$7*$J$2*$J$5*$S274</f>
        <v>#N/A</v>
      </c>
      <c r="BV274" s="70" t="e">
        <f aca="false">$BU$7*$J$3*$J$5*$T274</f>
        <v>#N/A</v>
      </c>
      <c r="BW274" s="382" t="e">
        <f aca="false">SUM(AY274:BF274,BI274:BL274)</f>
        <v>#N/A</v>
      </c>
      <c r="BX274" s="383" t="e">
        <f aca="false">SUM(AY274:BF274,BI274:BL274,BS274:BV274)</f>
        <v>#N/A</v>
      </c>
      <c r="BY274" s="25" t="e">
        <f aca="false">SUM(AY274:BV274)</f>
        <v>#N/A</v>
      </c>
      <c r="BZ274" s="70" t="e">
        <f aca="false">$BZ$7*$J$2*$J$5*$N274</f>
        <v>#N/A</v>
      </c>
      <c r="CA274" s="70" t="e">
        <f aca="false">$BZ$7*$J$3*$J$5*$O274</f>
        <v>#N/A</v>
      </c>
      <c r="CB274" s="70" t="e">
        <f aca="false">$CB$7*$J$2*$J$5*$N274</f>
        <v>#N/A</v>
      </c>
      <c r="CC274" s="70" t="e">
        <f aca="false">$CB$7*$J$3*$J$5*$O274</f>
        <v>#N/A</v>
      </c>
      <c r="CD274" s="70" t="e">
        <f aca="false">$CD$7*$J$2*$J$5*$N274</f>
        <v>#N/A</v>
      </c>
      <c r="CE274" s="70" t="e">
        <f aca="false">$CD$7*$J$3*$J$5*$O274</f>
        <v>#N/A</v>
      </c>
      <c r="CF274" s="131" t="e">
        <f aca="false">SUM(BZ274:CA274)</f>
        <v>#N/A</v>
      </c>
      <c r="CG274" s="383" t="e">
        <f aca="false">SUM(BZ274:CC274)</f>
        <v>#N/A</v>
      </c>
      <c r="CH274" s="131" t="e">
        <f aca="false">SUM(BZ274:CE274)</f>
        <v>#N/A</v>
      </c>
      <c r="CI274" s="70" t="e">
        <f aca="false">$CI$7*$J$2*$J$5*$AB274</f>
        <v>#N/A</v>
      </c>
      <c r="CJ274" s="70" t="e">
        <f aca="false">$CI$7*$J$3*$J$5*$AC274</f>
        <v>#N/A</v>
      </c>
      <c r="CK274" s="70" t="e">
        <f aca="false">$CK$7*$J$2*$J$5*$AB274</f>
        <v>#N/A</v>
      </c>
      <c r="CL274" s="70" t="e">
        <f aca="false">$CK$7*$J$3*$J$5*$AC274</f>
        <v>#N/A</v>
      </c>
      <c r="CM274" s="70" t="e">
        <f aca="false">$CM$7*$J$2*$J$5*$AB274</f>
        <v>#N/A</v>
      </c>
      <c r="CN274" s="70" t="e">
        <f aca="false">$CM$7*$J$3*$J$5*$AC274</f>
        <v>#N/A</v>
      </c>
      <c r="CO274" s="70" t="e">
        <f aca="false">$CO$7*$J$2*$J$5*$AB274</f>
        <v>#N/A</v>
      </c>
      <c r="CP274" s="70" t="e">
        <f aca="false">$CO$7*$J$3*$J$5*$AC274</f>
        <v>#N/A</v>
      </c>
      <c r="CQ274" s="70" t="e">
        <f aca="false">$CQ$7*$J$2*$J$5*$AB274</f>
        <v>#N/A</v>
      </c>
      <c r="CR274" s="70" t="e">
        <f aca="false">$CQ$7*$J$3*$J$5*$AC274</f>
        <v>#N/A</v>
      </c>
      <c r="CS274" s="70" t="e">
        <f aca="false">$CS$7*$J$2*$J$5*$AB274</f>
        <v>#N/A</v>
      </c>
      <c r="CT274" s="70" t="e">
        <f aca="false">$CS$7*$J$3*$J$5*$AC274</f>
        <v>#N/A</v>
      </c>
      <c r="CU274" s="70" t="e">
        <f aca="false">$CU$7*$J$2*$J$5*$AB274</f>
        <v>#N/A</v>
      </c>
      <c r="CV274" s="70" t="e">
        <f aca="false">$CU$7*$J$3*$J$5*$AC274</f>
        <v>#N/A</v>
      </c>
      <c r="CW274" s="70" t="e">
        <f aca="false">$CW$7*$J$2*$J$5*$AB274</f>
        <v>#N/A</v>
      </c>
      <c r="CX274" s="70" t="e">
        <f aca="false">$CW$7*$J$3*$J$5*$AC274</f>
        <v>#N/A</v>
      </c>
      <c r="CY274" s="70" t="e">
        <f aca="false">$CY$7*$J$2*$J$5*$AB274</f>
        <v>#N/A</v>
      </c>
      <c r="CZ274" s="70" t="e">
        <f aca="false">$CY$7*$J$3*$J$5*$AC274</f>
        <v>#N/A</v>
      </c>
      <c r="DA274" s="70" t="e">
        <f aca="false">$DA$7*$J$2*$J$5*$AB274</f>
        <v>#N/A</v>
      </c>
      <c r="DB274" s="70" t="e">
        <f aca="false">$DA$7*$J$3*$J$5*$AC274</f>
        <v>#N/A</v>
      </c>
      <c r="DC274" s="70"/>
      <c r="DD274" s="70"/>
      <c r="DE274" s="2"/>
      <c r="DF274" s="2"/>
      <c r="DG274" s="2"/>
      <c r="DH274" s="2"/>
      <c r="DI274" s="70" t="e">
        <f aca="false">$DI$7*$J$2*$J$5*$AB274</f>
        <v>#N/A</v>
      </c>
      <c r="DJ274" s="70" t="e">
        <f aca="false">$DI$7*$J$3*$J$5*$AC274</f>
        <v>#N/A</v>
      </c>
      <c r="DK274" s="70" t="e">
        <f aca="false">$DK$7*$J$2*$J$5*$AB274</f>
        <v>#N/A</v>
      </c>
      <c r="DL274" s="70" t="e">
        <f aca="false">$DK$7*$J$3*$J$5*$AC274</f>
        <v>#N/A</v>
      </c>
      <c r="DM274" s="70" t="e">
        <f aca="false">$DM$7*$J$2*$J$5*$AB274</f>
        <v>#N/A</v>
      </c>
      <c r="DN274" s="70" t="e">
        <f aca="false">$DM$7*$J$3*$J$5*$AC274</f>
        <v>#N/A</v>
      </c>
      <c r="DO274" s="70" t="e">
        <f aca="false">$DO$7*$J$2*$J$5*$AB274</f>
        <v>#N/A</v>
      </c>
      <c r="DP274" s="70" t="e">
        <f aca="false">$DO$7*$J$3*$J$5*$AC274</f>
        <v>#N/A</v>
      </c>
      <c r="DQ274" s="70" t="e">
        <f aca="false">$DQ$7*$J$2*$J$5*$AB274</f>
        <v>#N/A</v>
      </c>
      <c r="DR274" s="70" t="e">
        <f aca="false">$DQ$7*$J$3*$J$5*$AC274</f>
        <v>#N/A</v>
      </c>
      <c r="DS274" s="131" t="e">
        <f aca="false">SUM(CI274:CR274,CW274:CX274,DG274:DH274)</f>
        <v>#N/A</v>
      </c>
      <c r="DT274" s="25" t="e">
        <f aca="false">SUM(CI274:CZ274,DC274:DL274)</f>
        <v>#N/A</v>
      </c>
      <c r="DU274" s="131" t="e">
        <f aca="false">SUM(CI274:DR274)</f>
        <v>#N/A</v>
      </c>
      <c r="DZ274" s="70" t="e">
        <f aca="false">$DZ$7*$J$2*$J$5*$AB274</f>
        <v>#N/A</v>
      </c>
      <c r="EA274" s="70" t="e">
        <f aca="false">$DZ$7*$J$3*$J$5*$AC274</f>
        <v>#N/A</v>
      </c>
      <c r="EB274" s="70" t="e">
        <f aca="false">$EB$7*$J$2*$J$5*$AB274</f>
        <v>#N/A</v>
      </c>
      <c r="EC274" s="70" t="e">
        <f aca="false">$EB$7*$J$3*$J$5*$AC274</f>
        <v>#N/A</v>
      </c>
      <c r="ED274" s="70" t="e">
        <f aca="false">$ED$7*$J$2*$J$5*$AB274</f>
        <v>#N/A</v>
      </c>
      <c r="EE274" s="70" t="e">
        <f aca="false">$ED$7*$J$3*$J$5*$AC274</f>
        <v>#N/A</v>
      </c>
      <c r="EF274" s="70" t="e">
        <f aca="false">$EF$7*$J$2*$J$5*$AB274</f>
        <v>#N/A</v>
      </c>
      <c r="EG274" s="70" t="e">
        <f aca="false">$EF$7*$J$3*$J$5*$AC274</f>
        <v>#N/A</v>
      </c>
      <c r="EH274" s="70" t="e">
        <f aca="false">$EH$7*$J$2*$J$5*$AB274</f>
        <v>#N/A</v>
      </c>
      <c r="EI274" s="70" t="e">
        <f aca="false">$EH$7*$J$3*$J$5*$AC274</f>
        <v>#N/A</v>
      </c>
      <c r="EJ274" s="70" t="e">
        <f aca="false">$EJ$7*$J$2*$J$5*$AB274</f>
        <v>#N/A</v>
      </c>
      <c r="EK274" s="70" t="e">
        <f aca="false">$EJ$7*$J$3*$J$5*$AC274</f>
        <v>#N/A</v>
      </c>
      <c r="EL274" s="70" t="e">
        <f aca="false">$EL$7*$J$2*$J$5*$AB274</f>
        <v>#N/A</v>
      </c>
      <c r="EM274" s="70" t="e">
        <f aca="false">$EL$7*$J$3*$J$5*$AC274</f>
        <v>#N/A</v>
      </c>
      <c r="EN274" s="131" t="e">
        <f aca="false">SUM(EB274:EC274)</f>
        <v>#N/A</v>
      </c>
      <c r="EO274" s="25" t="e">
        <f aca="false">SUM(EB274:EE274,EJ274:EM274)</f>
        <v>#N/A</v>
      </c>
      <c r="EP274" s="25" t="e">
        <f aca="false">SUM(DZ274:EM274)</f>
        <v>#N/A</v>
      </c>
    </row>
    <row r="275" customFormat="false" ht="11.25" hidden="false" customHeight="false" outlineLevel="0" collapsed="false">
      <c r="A275" s="51" t="e">
        <f aca="false">VLOOKUP($D275,Curves!$A$2:$I$1700,9)</f>
        <v>#N/A</v>
      </c>
      <c r="B275" s="83" t="e">
        <f aca="false">(1+($A275/2))^(-2*($D275-$A$1)/365.25)</f>
        <v>#N/A</v>
      </c>
      <c r="C275" s="83" t="n">
        <f aca="false">D276-D275</f>
        <v>30</v>
      </c>
      <c r="D275" s="374" t="n">
        <v>45017</v>
      </c>
      <c r="E275" s="375" t="e">
        <f aca="false">VLOOKUP($D275,Curves!$A$2:$H$1700,2)*$B275</f>
        <v>#N/A</v>
      </c>
      <c r="F275" s="51" t="e">
        <f aca="false">VLOOKUP($D275,Curves!$A$2:$H$1700,3)*$B275</f>
        <v>#N/A</v>
      </c>
      <c r="G275" s="51" t="e">
        <f aca="false">VLOOKUP($D275,Curves!$A$2:$H$1700,7)*$B275</f>
        <v>#N/A</v>
      </c>
      <c r="H275" s="51" t="e">
        <f aca="false">VLOOKUP($D275,Curves!$A$2:$H$1700,5)*$B275</f>
        <v>#N/A</v>
      </c>
      <c r="I275" s="51" t="e">
        <f aca="false">VLOOKUP($D275,Curves!$A$2:$H$1700,4)*$B275</f>
        <v>#N/A</v>
      </c>
      <c r="J275" s="376" t="e">
        <f aca="false">VLOOKUP($D275,Curves!$A$2:$H$1700,8)*$B275</f>
        <v>#N/A</v>
      </c>
      <c r="K275" s="51" t="e">
        <f aca="false">($E275+$I275)*$J$5+$J$4</f>
        <v>#N/A</v>
      </c>
      <c r="L275" s="377" t="e">
        <f aca="false">VLOOKUP($D275,Curves!$N$2:$T$2600,2)*$B275</f>
        <v>#N/A</v>
      </c>
      <c r="M275" s="241" t="e">
        <f aca="false">VLOOKUP($D275,Curves!$N$2:$T$2600,3)*$B275</f>
        <v>#N/A</v>
      </c>
      <c r="N275" s="378" t="e">
        <f aca="false">IF($K275&lt;$L275,1,0)</f>
        <v>#N/A</v>
      </c>
      <c r="O275" s="379" t="e">
        <f aca="false">IF($K275&lt;$M275,1,0)</f>
        <v>#N/A</v>
      </c>
      <c r="P275" s="375" t="e">
        <f aca="false">($E275+J275)*$J$5+$J$4</f>
        <v>#N/A</v>
      </c>
      <c r="Q275" s="377" t="e">
        <f aca="false">VLOOKUP($D275,Curves!$N$2:$T$2600,4)*$B275</f>
        <v>#N/A</v>
      </c>
      <c r="R275" s="241" t="e">
        <f aca="false">VLOOKUP($D275,Curves!$N$2:$T$2600,5)*$B275</f>
        <v>#N/A</v>
      </c>
      <c r="S275" s="378" t="e">
        <f aca="false">IF($P275&lt;$Q275,1,0)</f>
        <v>#N/A</v>
      </c>
      <c r="T275" s="379" t="e">
        <f aca="false">IF($P275&lt;$R275,1,0)</f>
        <v>#N/A</v>
      </c>
      <c r="U275" s="380" t="e">
        <f aca="false">($E275+G275)*$J$5+$J$4</f>
        <v>#N/A</v>
      </c>
      <c r="V275" s="380" t="e">
        <f aca="false">($E275+H275)*$J$5+$J$4</f>
        <v>#N/A</v>
      </c>
      <c r="W275" s="380" t="e">
        <f aca="false">($E275+I275)*$J$5+$J$4</f>
        <v>#N/A</v>
      </c>
      <c r="X275" s="269" t="e">
        <f aca="false">VLOOKUP($D275,[5]CurveFetch!$D$8:$S$13000,16,0)*$B275</f>
        <v>#N/A</v>
      </c>
      <c r="Y275" s="241" t="e">
        <f aca="false">VLOOKUP($D275,Curves!$N$2:$T$2600,7)*$B275</f>
        <v>#N/A</v>
      </c>
      <c r="Z275" s="381" t="e">
        <f aca="false">IF($U275&lt;$X275,1,0)</f>
        <v>#N/A</v>
      </c>
      <c r="AA275" s="378" t="e">
        <f aca="false">IF($U275&lt;$Y275,1,0)</f>
        <v>#N/A</v>
      </c>
      <c r="AB275" s="378" t="e">
        <f aca="false">IF($V275&lt;$X275,1,0)</f>
        <v>#N/A</v>
      </c>
      <c r="AC275" s="378" t="e">
        <f aca="false">IF($V275&lt;$X275,1,0)</f>
        <v>#N/A</v>
      </c>
      <c r="AD275" s="378" t="e">
        <f aca="false">IF($W275&lt;$X275,1,0)</f>
        <v>#N/A</v>
      </c>
      <c r="AE275" s="379" t="e">
        <f aca="false">IF($W275&lt;$Y275,1,0)</f>
        <v>#N/A</v>
      </c>
      <c r="AF275" s="70" t="e">
        <f aca="false">$AF$7*$J$2*$J$5*$N275</f>
        <v>#N/A</v>
      </c>
      <c r="AG275" s="70" t="e">
        <f aca="false">$AF$7*$J$2*$J$5*$O275</f>
        <v>#N/A</v>
      </c>
      <c r="AH275" s="70" t="e">
        <f aca="false">$AH$7*$J$2*$J$5*$N275</f>
        <v>#N/A</v>
      </c>
      <c r="AI275" s="70" t="e">
        <f aca="false">$AH$7*$J$2*$J$5*$O275</f>
        <v>#N/A</v>
      </c>
      <c r="AJ275" s="70" t="e">
        <f aca="false">$AJ$7*$J$2*$J$5*$N275</f>
        <v>#N/A</v>
      </c>
      <c r="AK275" s="70" t="e">
        <f aca="false">$AJ$7*$J$2*$J$5*$O275</f>
        <v>#N/A</v>
      </c>
      <c r="AL275" s="70" t="e">
        <f aca="false">$AL$7*$J$2*$J$5*$N275</f>
        <v>#N/A</v>
      </c>
      <c r="AM275" s="70" t="e">
        <f aca="false">$AL$7*$J$3*$J$5*$O275</f>
        <v>#N/A</v>
      </c>
      <c r="AN275" s="70" t="e">
        <f aca="false">$AN$7*$J$2*$J$5*$N275</f>
        <v>#N/A</v>
      </c>
      <c r="AO275" s="70" t="e">
        <f aca="false">$AN$7*$J$3*$J$5*$O275</f>
        <v>#N/A</v>
      </c>
      <c r="AP275" s="70" t="e">
        <f aca="false">$AP$7*$J$2*$J$5*$N275</f>
        <v>#N/A</v>
      </c>
      <c r="AQ275" s="70" t="e">
        <f aca="false">$AN$7*$J$3*$J$5*$O275</f>
        <v>#N/A</v>
      </c>
      <c r="AR275" s="70" t="e">
        <f aca="false">$AR$7*$J$2*$J$5*$N275</f>
        <v>#N/A</v>
      </c>
      <c r="AS275" s="70" t="e">
        <f aca="false">$AR$7*$J$3*$J$5*$O275</f>
        <v>#N/A</v>
      </c>
      <c r="AT275" s="70" t="e">
        <f aca="false">$AT$7*$J$2*$J$5*$N275</f>
        <v>#N/A</v>
      </c>
      <c r="AU275" s="70" t="e">
        <f aca="false">$AT$7*$J$3*$J$5*$O275</f>
        <v>#N/A</v>
      </c>
      <c r="AV275" s="131" t="e">
        <f aca="false">SUM(AF275:AG275,AL275:AM275,AP275:AQ275)</f>
        <v>#N/A</v>
      </c>
      <c r="AW275" s="158" t="e">
        <f aca="false">SUM(AF275:AM275,AP275:AU275)</f>
        <v>#N/A</v>
      </c>
      <c r="AX275" s="131" t="e">
        <f aca="false">SUM(AF275:AU275)</f>
        <v>#N/A</v>
      </c>
      <c r="AY275" s="70" t="e">
        <f aca="false">$AY$7*$J$2*$J$5*$S275</f>
        <v>#N/A</v>
      </c>
      <c r="AZ275" s="70" t="e">
        <f aca="false">$AY$7*$J$3*$J$5*$T275</f>
        <v>#N/A</v>
      </c>
      <c r="BA275" s="70" t="e">
        <f aca="false">$BA$7*$J$2*$J$5*$S275</f>
        <v>#N/A</v>
      </c>
      <c r="BB275" s="70" t="e">
        <f aca="false">$BA$7*$J$3*$J$5*$T275</f>
        <v>#N/A</v>
      </c>
      <c r="BC275" s="70" t="e">
        <f aca="false">$BC$7*$J$2*$J$5*$S275</f>
        <v>#N/A</v>
      </c>
      <c r="BD275" s="70" t="e">
        <f aca="false">$BC$7*$J$3*$J$5*$T275</f>
        <v>#N/A</v>
      </c>
      <c r="BE275" s="70" t="e">
        <f aca="false">$BE$7*$J$2*$J$5*$S275</f>
        <v>#N/A</v>
      </c>
      <c r="BF275" s="70" t="e">
        <f aca="false">$BE$7*$J$3*$J$5*$T275</f>
        <v>#N/A</v>
      </c>
      <c r="BG275" s="70" t="e">
        <f aca="false">$BG$7*$J$2*$J$5*$S275</f>
        <v>#N/A</v>
      </c>
      <c r="BH275" s="70" t="e">
        <f aca="false">$BG$7*$J$3*$J$5*$T275</f>
        <v>#N/A</v>
      </c>
      <c r="BI275" s="70" t="e">
        <f aca="false">$BI$7*$J$2*$J$5*$S275</f>
        <v>#N/A</v>
      </c>
      <c r="BJ275" s="70" t="e">
        <f aca="false">$BI$7*$J$3*$J$5*$T275</f>
        <v>#N/A</v>
      </c>
      <c r="BK275" s="70" t="e">
        <f aca="false">$BK$7*$J$2*$J$5*$S275</f>
        <v>#N/A</v>
      </c>
      <c r="BL275" s="70" t="e">
        <f aca="false">$BK$7*$J$3*$J$5*$T275</f>
        <v>#N/A</v>
      </c>
      <c r="BM275" s="70" t="e">
        <f aca="false">$BM$7*$J$2*$J$5*$S275</f>
        <v>#N/A</v>
      </c>
      <c r="BN275" s="70" t="e">
        <f aca="false">$BM$7*$J$3*$J$5*$T275</f>
        <v>#N/A</v>
      </c>
      <c r="BO275" s="70" t="e">
        <f aca="false">$BO$7*$J$2*$J$5*$S275</f>
        <v>#N/A</v>
      </c>
      <c r="BP275" s="70" t="e">
        <f aca="false">$BO$7*$J$3*$J$5*$T275</f>
        <v>#N/A</v>
      </c>
      <c r="BQ275" s="70" t="e">
        <f aca="false">$BQ$7*$J$2*$J$5*$S275</f>
        <v>#N/A</v>
      </c>
      <c r="BR275" s="70" t="e">
        <f aca="false">$BQ$7*$J$3*$J$5*$T275</f>
        <v>#N/A</v>
      </c>
      <c r="BS275" s="70" t="e">
        <f aca="false">$BS$7*$J$2*$J$5*$S275</f>
        <v>#N/A</v>
      </c>
      <c r="BT275" s="70" t="e">
        <f aca="false">$BS$7*$J$3*$J$5*$T275</f>
        <v>#N/A</v>
      </c>
      <c r="BU275" s="70" t="e">
        <f aca="false">$BU$7*$J$2*$J$5*$S275</f>
        <v>#N/A</v>
      </c>
      <c r="BV275" s="70" t="e">
        <f aca="false">$BU$7*$J$3*$J$5*$T275</f>
        <v>#N/A</v>
      </c>
      <c r="BW275" s="382" t="e">
        <f aca="false">SUM(AY275:BF275,BI275:BL275)</f>
        <v>#N/A</v>
      </c>
      <c r="BX275" s="383" t="e">
        <f aca="false">SUM(AY275:BF275,BI275:BL275,BS275:BV275)</f>
        <v>#N/A</v>
      </c>
      <c r="BY275" s="25" t="e">
        <f aca="false">SUM(AY275:BV275)</f>
        <v>#N/A</v>
      </c>
      <c r="BZ275" s="70" t="e">
        <f aca="false">$BZ$7*$J$2*$J$5*$N275</f>
        <v>#N/A</v>
      </c>
      <c r="CA275" s="70" t="e">
        <f aca="false">$BZ$7*$J$3*$J$5*$O275</f>
        <v>#N/A</v>
      </c>
      <c r="CB275" s="70" t="e">
        <f aca="false">$CB$7*$J$2*$J$5*$N275</f>
        <v>#N/A</v>
      </c>
      <c r="CC275" s="70" t="e">
        <f aca="false">$CB$7*$J$3*$J$5*$O275</f>
        <v>#N/A</v>
      </c>
      <c r="CD275" s="70" t="e">
        <f aca="false">$CD$7*$J$2*$J$5*$N275</f>
        <v>#N/A</v>
      </c>
      <c r="CE275" s="70" t="e">
        <f aca="false">$CD$7*$J$3*$J$5*$O275</f>
        <v>#N/A</v>
      </c>
      <c r="CF275" s="131" t="e">
        <f aca="false">SUM(BZ275:CA275)</f>
        <v>#N/A</v>
      </c>
      <c r="CG275" s="383" t="e">
        <f aca="false">SUM(BZ275:CC275)</f>
        <v>#N/A</v>
      </c>
      <c r="CH275" s="131" t="e">
        <f aca="false">SUM(BZ275:CE275)</f>
        <v>#N/A</v>
      </c>
      <c r="CI275" s="70" t="e">
        <f aca="false">$CI$7*$J$2*$J$5*$AB275</f>
        <v>#N/A</v>
      </c>
      <c r="CJ275" s="70" t="e">
        <f aca="false">$CI$7*$J$3*$J$5*$AC275</f>
        <v>#N/A</v>
      </c>
      <c r="CK275" s="70" t="e">
        <f aca="false">$CK$7*$J$2*$J$5*$AB275</f>
        <v>#N/A</v>
      </c>
      <c r="CL275" s="70" t="e">
        <f aca="false">$CK$7*$J$3*$J$5*$AC275</f>
        <v>#N/A</v>
      </c>
      <c r="CM275" s="70" t="e">
        <f aca="false">$CM$7*$J$2*$J$5*$AB275</f>
        <v>#N/A</v>
      </c>
      <c r="CN275" s="70" t="e">
        <f aca="false">$CM$7*$J$3*$J$5*$AC275</f>
        <v>#N/A</v>
      </c>
      <c r="CO275" s="70" t="e">
        <f aca="false">$CO$7*$J$2*$J$5*$AB275</f>
        <v>#N/A</v>
      </c>
      <c r="CP275" s="70" t="e">
        <f aca="false">$CO$7*$J$3*$J$5*$AC275</f>
        <v>#N/A</v>
      </c>
      <c r="CQ275" s="70" t="e">
        <f aca="false">$CQ$7*$J$2*$J$5*$AB275</f>
        <v>#N/A</v>
      </c>
      <c r="CR275" s="70" t="e">
        <f aca="false">$CQ$7*$J$3*$J$5*$AC275</f>
        <v>#N/A</v>
      </c>
      <c r="CS275" s="70" t="e">
        <f aca="false">$CS$7*$J$2*$J$5*$AB275</f>
        <v>#N/A</v>
      </c>
      <c r="CT275" s="70" t="e">
        <f aca="false">$CS$7*$J$3*$J$5*$AC275</f>
        <v>#N/A</v>
      </c>
      <c r="CU275" s="70" t="e">
        <f aca="false">$CU$7*$J$2*$J$5*$AB275</f>
        <v>#N/A</v>
      </c>
      <c r="CV275" s="70" t="e">
        <f aca="false">$CU$7*$J$3*$J$5*$AC275</f>
        <v>#N/A</v>
      </c>
      <c r="CW275" s="70" t="e">
        <f aca="false">$CW$7*$J$2*$J$5*$AB275</f>
        <v>#N/A</v>
      </c>
      <c r="CX275" s="70" t="e">
        <f aca="false">$CW$7*$J$3*$J$5*$AC275</f>
        <v>#N/A</v>
      </c>
      <c r="CY275" s="70" t="e">
        <f aca="false">$CY$7*$J$2*$J$5*$AB275</f>
        <v>#N/A</v>
      </c>
      <c r="CZ275" s="70" t="e">
        <f aca="false">$CY$7*$J$3*$J$5*$AC275</f>
        <v>#N/A</v>
      </c>
      <c r="DA275" s="70" t="e">
        <f aca="false">$DA$7*$J$2*$J$5*$AB275</f>
        <v>#N/A</v>
      </c>
      <c r="DB275" s="70" t="e">
        <f aca="false">$DA$7*$J$3*$J$5*$AC275</f>
        <v>#N/A</v>
      </c>
      <c r="DC275" s="70"/>
      <c r="DD275" s="70"/>
      <c r="DE275" s="2"/>
      <c r="DF275" s="2"/>
      <c r="DG275" s="2"/>
      <c r="DH275" s="2"/>
      <c r="DI275" s="70" t="e">
        <f aca="false">$DI$7*$J$2*$J$5*$AB275</f>
        <v>#N/A</v>
      </c>
      <c r="DJ275" s="70" t="e">
        <f aca="false">$DI$7*$J$3*$J$5*$AC275</f>
        <v>#N/A</v>
      </c>
      <c r="DK275" s="70" t="e">
        <f aca="false">$DK$7*$J$2*$J$5*$AB275</f>
        <v>#N/A</v>
      </c>
      <c r="DL275" s="70" t="e">
        <f aca="false">$DK$7*$J$3*$J$5*$AC275</f>
        <v>#N/A</v>
      </c>
      <c r="DM275" s="70" t="e">
        <f aca="false">$DM$7*$J$2*$J$5*$AB275</f>
        <v>#N/A</v>
      </c>
      <c r="DN275" s="70" t="e">
        <f aca="false">$DM$7*$J$3*$J$5*$AC275</f>
        <v>#N/A</v>
      </c>
      <c r="DO275" s="70" t="e">
        <f aca="false">$DO$7*$J$2*$J$5*$AB275</f>
        <v>#N/A</v>
      </c>
      <c r="DP275" s="70" t="e">
        <f aca="false">$DO$7*$J$3*$J$5*$AC275</f>
        <v>#N/A</v>
      </c>
      <c r="DQ275" s="70" t="e">
        <f aca="false">$DQ$7*$J$2*$J$5*$AB275</f>
        <v>#N/A</v>
      </c>
      <c r="DR275" s="70" t="e">
        <f aca="false">$DQ$7*$J$3*$J$5*$AC275</f>
        <v>#N/A</v>
      </c>
      <c r="DS275" s="131" t="e">
        <f aca="false">SUM(CI275:CR275,CW275:CX275,DG275:DH275)</f>
        <v>#N/A</v>
      </c>
      <c r="DT275" s="25" t="e">
        <f aca="false">SUM(CI275:CZ275,DC275:DL275)</f>
        <v>#N/A</v>
      </c>
      <c r="DU275" s="131" t="e">
        <f aca="false">SUM(CI275:DR275)</f>
        <v>#N/A</v>
      </c>
      <c r="DZ275" s="70" t="e">
        <f aca="false">$DZ$7*$J$2*$J$5*$AB275</f>
        <v>#N/A</v>
      </c>
      <c r="EA275" s="70" t="e">
        <f aca="false">$DZ$7*$J$3*$J$5*$AC275</f>
        <v>#N/A</v>
      </c>
      <c r="EB275" s="70" t="e">
        <f aca="false">$EB$7*$J$2*$J$5*$AB275</f>
        <v>#N/A</v>
      </c>
      <c r="EC275" s="70" t="e">
        <f aca="false">$EB$7*$J$3*$J$5*$AC275</f>
        <v>#N/A</v>
      </c>
      <c r="ED275" s="70" t="e">
        <f aca="false">$ED$7*$J$2*$J$5*$AB275</f>
        <v>#N/A</v>
      </c>
      <c r="EE275" s="70" t="e">
        <f aca="false">$ED$7*$J$3*$J$5*$AC275</f>
        <v>#N/A</v>
      </c>
      <c r="EF275" s="70" t="e">
        <f aca="false">$EF$7*$J$2*$J$5*$AB275</f>
        <v>#N/A</v>
      </c>
      <c r="EG275" s="70" t="e">
        <f aca="false">$EF$7*$J$3*$J$5*$AC275</f>
        <v>#N/A</v>
      </c>
      <c r="EH275" s="70" t="e">
        <f aca="false">$EH$7*$J$2*$J$5*$AB275</f>
        <v>#N/A</v>
      </c>
      <c r="EI275" s="70" t="e">
        <f aca="false">$EH$7*$J$3*$J$5*$AC275</f>
        <v>#N/A</v>
      </c>
      <c r="EJ275" s="70" t="e">
        <f aca="false">$EJ$7*$J$2*$J$5*$AB275</f>
        <v>#N/A</v>
      </c>
      <c r="EK275" s="70" t="e">
        <f aca="false">$EJ$7*$J$3*$J$5*$AC275</f>
        <v>#N/A</v>
      </c>
      <c r="EL275" s="70" t="e">
        <f aca="false">$EL$7*$J$2*$J$5*$AB275</f>
        <v>#N/A</v>
      </c>
      <c r="EM275" s="70" t="e">
        <f aca="false">$EL$7*$J$3*$J$5*$AC275</f>
        <v>#N/A</v>
      </c>
      <c r="EN275" s="131" t="e">
        <f aca="false">SUM(EB275:EC275)</f>
        <v>#N/A</v>
      </c>
      <c r="EO275" s="25" t="e">
        <f aca="false">SUM(EB275:EE275,EJ275:EM275)</f>
        <v>#N/A</v>
      </c>
      <c r="EP275" s="25" t="e">
        <f aca="false">SUM(DZ275:EM275)</f>
        <v>#N/A</v>
      </c>
    </row>
    <row r="276" customFormat="false" ht="11.25" hidden="false" customHeight="false" outlineLevel="0" collapsed="false">
      <c r="A276" s="51" t="e">
        <f aca="false">VLOOKUP($D276,Curves!$A$2:$I$1700,9)</f>
        <v>#N/A</v>
      </c>
      <c r="B276" s="83" t="e">
        <f aca="false">(1+($A276/2))^(-2*($D276-$A$1)/365.25)</f>
        <v>#N/A</v>
      </c>
      <c r="C276" s="83" t="n">
        <f aca="false">D277-D276</f>
        <v>31</v>
      </c>
      <c r="D276" s="374" t="n">
        <v>45047</v>
      </c>
      <c r="E276" s="375" t="e">
        <f aca="false">VLOOKUP($D276,Curves!$A$2:$H$1700,2)*$B276</f>
        <v>#N/A</v>
      </c>
      <c r="F276" s="51" t="e">
        <f aca="false">VLOOKUP($D276,Curves!$A$2:$H$1700,3)*$B276</f>
        <v>#N/A</v>
      </c>
      <c r="G276" s="51" t="e">
        <f aca="false">VLOOKUP($D276,Curves!$A$2:$H$1700,7)*$B276</f>
        <v>#N/A</v>
      </c>
      <c r="H276" s="51" t="e">
        <f aca="false">VLOOKUP($D276,Curves!$A$2:$H$1700,5)*$B276</f>
        <v>#N/A</v>
      </c>
      <c r="I276" s="51" t="e">
        <f aca="false">VLOOKUP($D276,Curves!$A$2:$H$1700,4)*$B276</f>
        <v>#N/A</v>
      </c>
      <c r="J276" s="376" t="e">
        <f aca="false">VLOOKUP($D276,Curves!$A$2:$H$1700,8)*$B276</f>
        <v>#N/A</v>
      </c>
      <c r="K276" s="51" t="e">
        <f aca="false">($E276+$I276)*$J$5+$J$4</f>
        <v>#N/A</v>
      </c>
      <c r="L276" s="377" t="e">
        <f aca="false">VLOOKUP($D276,Curves!$N$2:$T$2600,2)*$B276</f>
        <v>#N/A</v>
      </c>
      <c r="M276" s="241" t="e">
        <f aca="false">VLOOKUP($D276,Curves!$N$2:$T$2600,3)*$B276</f>
        <v>#N/A</v>
      </c>
      <c r="N276" s="378" t="e">
        <f aca="false">IF($K276&lt;$L276,1,0)</f>
        <v>#N/A</v>
      </c>
      <c r="O276" s="379" t="e">
        <f aca="false">IF($K276&lt;$M276,1,0)</f>
        <v>#N/A</v>
      </c>
      <c r="P276" s="375" t="e">
        <f aca="false">($E276+J276)*$J$5+$J$4</f>
        <v>#N/A</v>
      </c>
      <c r="Q276" s="377" t="e">
        <f aca="false">VLOOKUP($D276,Curves!$N$2:$T$2600,4)*$B276</f>
        <v>#N/A</v>
      </c>
      <c r="R276" s="241" t="e">
        <f aca="false">VLOOKUP($D276,Curves!$N$2:$T$2600,5)*$B276</f>
        <v>#N/A</v>
      </c>
      <c r="S276" s="378" t="e">
        <f aca="false">IF($P276&lt;$Q276,1,0)</f>
        <v>#N/A</v>
      </c>
      <c r="T276" s="379" t="e">
        <f aca="false">IF($P276&lt;$R276,1,0)</f>
        <v>#N/A</v>
      </c>
      <c r="U276" s="380" t="e">
        <f aca="false">($E276+G276)*$J$5+$J$4</f>
        <v>#N/A</v>
      </c>
      <c r="V276" s="380" t="e">
        <f aca="false">($E276+H276)*$J$5+$J$4</f>
        <v>#N/A</v>
      </c>
      <c r="W276" s="380" t="e">
        <f aca="false">($E276+I276)*$J$5+$J$4</f>
        <v>#N/A</v>
      </c>
      <c r="X276" s="269" t="e">
        <f aca="false">VLOOKUP($D276,[5]CurveFetch!$D$8:$S$13000,16,0)*$B276</f>
        <v>#N/A</v>
      </c>
      <c r="Y276" s="241" t="e">
        <f aca="false">VLOOKUP($D276,Curves!$N$2:$T$2600,7)*$B276</f>
        <v>#N/A</v>
      </c>
      <c r="Z276" s="381" t="e">
        <f aca="false">IF($U276&lt;$X276,1,0)</f>
        <v>#N/A</v>
      </c>
      <c r="AA276" s="378" t="e">
        <f aca="false">IF($U276&lt;$Y276,1,0)</f>
        <v>#N/A</v>
      </c>
      <c r="AB276" s="378" t="e">
        <f aca="false">IF($V276&lt;$X276,1,0)</f>
        <v>#N/A</v>
      </c>
      <c r="AC276" s="378" t="e">
        <f aca="false">IF($V276&lt;$X276,1,0)</f>
        <v>#N/A</v>
      </c>
      <c r="AD276" s="378" t="e">
        <f aca="false">IF($W276&lt;$X276,1,0)</f>
        <v>#N/A</v>
      </c>
      <c r="AE276" s="379" t="e">
        <f aca="false">IF($W276&lt;$Y276,1,0)</f>
        <v>#N/A</v>
      </c>
      <c r="AF276" s="70" t="e">
        <f aca="false">$AF$7*$J$2*$J$5*$N276</f>
        <v>#N/A</v>
      </c>
      <c r="AG276" s="70" t="e">
        <f aca="false">$AF$7*$J$2*$J$5*$O276</f>
        <v>#N/A</v>
      </c>
      <c r="AH276" s="70" t="e">
        <f aca="false">$AH$7*$J$2*$J$5*$N276</f>
        <v>#N/A</v>
      </c>
      <c r="AI276" s="70" t="e">
        <f aca="false">$AH$7*$J$2*$J$5*$O276</f>
        <v>#N/A</v>
      </c>
      <c r="AJ276" s="70" t="e">
        <f aca="false">$AJ$7*$J$2*$J$5*$N276</f>
        <v>#N/A</v>
      </c>
      <c r="AK276" s="70" t="e">
        <f aca="false">$AJ$7*$J$2*$J$5*$O276</f>
        <v>#N/A</v>
      </c>
      <c r="AL276" s="70" t="e">
        <f aca="false">$AL$7*$J$2*$J$5*$N276</f>
        <v>#N/A</v>
      </c>
      <c r="AM276" s="70" t="e">
        <f aca="false">$AL$7*$J$3*$J$5*$O276</f>
        <v>#N/A</v>
      </c>
      <c r="AN276" s="70" t="e">
        <f aca="false">$AN$7*$J$2*$J$5*$N276</f>
        <v>#N/A</v>
      </c>
      <c r="AO276" s="70" t="e">
        <f aca="false">$AN$7*$J$3*$J$5*$O276</f>
        <v>#N/A</v>
      </c>
      <c r="AP276" s="70" t="e">
        <f aca="false">$AP$7*$J$2*$J$5*$N276</f>
        <v>#N/A</v>
      </c>
      <c r="AQ276" s="70" t="e">
        <f aca="false">$AN$7*$J$3*$J$5*$O276</f>
        <v>#N/A</v>
      </c>
      <c r="AR276" s="70" t="e">
        <f aca="false">$AR$7*$J$2*$J$5*$N276</f>
        <v>#N/A</v>
      </c>
      <c r="AS276" s="70" t="e">
        <f aca="false">$AR$7*$J$3*$J$5*$O276</f>
        <v>#N/A</v>
      </c>
      <c r="AT276" s="70" t="e">
        <f aca="false">$AT$7*$J$2*$J$5*$N276</f>
        <v>#N/A</v>
      </c>
      <c r="AU276" s="70" t="e">
        <f aca="false">$AT$7*$J$3*$J$5*$O276</f>
        <v>#N/A</v>
      </c>
      <c r="AV276" s="131" t="e">
        <f aca="false">SUM(AF276:AG276,AL276:AM276,AP276:AQ276)</f>
        <v>#N/A</v>
      </c>
      <c r="AW276" s="158" t="e">
        <f aca="false">SUM(AF276:AM276,AP276:AU276)</f>
        <v>#N/A</v>
      </c>
      <c r="AX276" s="131" t="e">
        <f aca="false">SUM(AF276:AU276)</f>
        <v>#N/A</v>
      </c>
      <c r="AY276" s="70" t="e">
        <f aca="false">$AY$7*$J$2*$J$5*$S276</f>
        <v>#N/A</v>
      </c>
      <c r="AZ276" s="70" t="e">
        <f aca="false">$AY$7*$J$3*$J$5*$T276</f>
        <v>#N/A</v>
      </c>
      <c r="BA276" s="70" t="e">
        <f aca="false">$BA$7*$J$2*$J$5*$S276</f>
        <v>#N/A</v>
      </c>
      <c r="BB276" s="70" t="e">
        <f aca="false">$BA$7*$J$3*$J$5*$T276</f>
        <v>#N/A</v>
      </c>
      <c r="BC276" s="70" t="e">
        <f aca="false">$BC$7*$J$2*$J$5*$S276</f>
        <v>#N/A</v>
      </c>
      <c r="BD276" s="70" t="e">
        <f aca="false">$BC$7*$J$3*$J$5*$T276</f>
        <v>#N/A</v>
      </c>
      <c r="BE276" s="70" t="e">
        <f aca="false">$BE$7*$J$2*$J$5*$S276</f>
        <v>#N/A</v>
      </c>
      <c r="BF276" s="70" t="e">
        <f aca="false">$BE$7*$J$3*$J$5*$T276</f>
        <v>#N/A</v>
      </c>
      <c r="BG276" s="70" t="e">
        <f aca="false">$BG$7*$J$2*$J$5*$S276</f>
        <v>#N/A</v>
      </c>
      <c r="BH276" s="70" t="e">
        <f aca="false">$BG$7*$J$3*$J$5*$T276</f>
        <v>#N/A</v>
      </c>
      <c r="BI276" s="70" t="e">
        <f aca="false">$BI$7*$J$2*$J$5*$S276</f>
        <v>#N/A</v>
      </c>
      <c r="BJ276" s="70" t="e">
        <f aca="false">$BI$7*$J$3*$J$5*$T276</f>
        <v>#N/A</v>
      </c>
      <c r="BK276" s="70" t="e">
        <f aca="false">$BK$7*$J$2*$J$5*$S276</f>
        <v>#N/A</v>
      </c>
      <c r="BL276" s="70" t="e">
        <f aca="false">$BK$7*$J$3*$J$5*$T276</f>
        <v>#N/A</v>
      </c>
      <c r="BM276" s="70" t="e">
        <f aca="false">$BM$7*$J$2*$J$5*$S276</f>
        <v>#N/A</v>
      </c>
      <c r="BN276" s="70" t="e">
        <f aca="false">$BM$7*$J$3*$J$5*$T276</f>
        <v>#N/A</v>
      </c>
      <c r="BO276" s="70" t="e">
        <f aca="false">$BO$7*$J$2*$J$5*$S276</f>
        <v>#N/A</v>
      </c>
      <c r="BP276" s="70" t="e">
        <f aca="false">$BO$7*$J$3*$J$5*$T276</f>
        <v>#N/A</v>
      </c>
      <c r="BQ276" s="70" t="e">
        <f aca="false">$BQ$7*$J$2*$J$5*$S276</f>
        <v>#N/A</v>
      </c>
      <c r="BR276" s="70" t="e">
        <f aca="false">$BQ$7*$J$3*$J$5*$T276</f>
        <v>#N/A</v>
      </c>
      <c r="BS276" s="70" t="e">
        <f aca="false">$BS$7*$J$2*$J$5*$S276</f>
        <v>#N/A</v>
      </c>
      <c r="BT276" s="70" t="e">
        <f aca="false">$BS$7*$J$3*$J$5*$T276</f>
        <v>#N/A</v>
      </c>
      <c r="BU276" s="70" t="e">
        <f aca="false">$BU$7*$J$2*$J$5*$S276</f>
        <v>#N/A</v>
      </c>
      <c r="BV276" s="70" t="e">
        <f aca="false">$BU$7*$J$3*$J$5*$T276</f>
        <v>#N/A</v>
      </c>
      <c r="BW276" s="382" t="e">
        <f aca="false">SUM(AY276:BF276,BI276:BL276)</f>
        <v>#N/A</v>
      </c>
      <c r="BX276" s="383" t="e">
        <f aca="false">SUM(AY276:BF276,BI276:BL276,BS276:BV276)</f>
        <v>#N/A</v>
      </c>
      <c r="BY276" s="25" t="e">
        <f aca="false">SUM(AY276:BV276)</f>
        <v>#N/A</v>
      </c>
      <c r="BZ276" s="70" t="e">
        <f aca="false">$BZ$7*$J$2*$J$5*$N276</f>
        <v>#N/A</v>
      </c>
      <c r="CA276" s="70" t="e">
        <f aca="false">$BZ$7*$J$3*$J$5*$O276</f>
        <v>#N/A</v>
      </c>
      <c r="CB276" s="70" t="e">
        <f aca="false">$CB$7*$J$2*$J$5*$N276</f>
        <v>#N/A</v>
      </c>
      <c r="CC276" s="70" t="e">
        <f aca="false">$CB$7*$J$3*$J$5*$O276</f>
        <v>#N/A</v>
      </c>
      <c r="CD276" s="70" t="e">
        <f aca="false">$CD$7*$J$2*$J$5*$N276</f>
        <v>#N/A</v>
      </c>
      <c r="CE276" s="70" t="e">
        <f aca="false">$CD$7*$J$3*$J$5*$O276</f>
        <v>#N/A</v>
      </c>
      <c r="CF276" s="131" t="e">
        <f aca="false">SUM(BZ276:CA276)</f>
        <v>#N/A</v>
      </c>
      <c r="CG276" s="383" t="e">
        <f aca="false">SUM(BZ276:CC276)</f>
        <v>#N/A</v>
      </c>
      <c r="CH276" s="131" t="e">
        <f aca="false">SUM(BZ276:CE276)</f>
        <v>#N/A</v>
      </c>
      <c r="CI276" s="70" t="e">
        <f aca="false">$CI$7*$J$2*$J$5*$AB276</f>
        <v>#N/A</v>
      </c>
      <c r="CJ276" s="70" t="e">
        <f aca="false">$CI$7*$J$3*$J$5*$AC276</f>
        <v>#N/A</v>
      </c>
      <c r="CK276" s="70" t="e">
        <f aca="false">$CK$7*$J$2*$J$5*$AB276</f>
        <v>#N/A</v>
      </c>
      <c r="CL276" s="70" t="e">
        <f aca="false">$CK$7*$J$3*$J$5*$AC276</f>
        <v>#N/A</v>
      </c>
      <c r="CM276" s="70" t="e">
        <f aca="false">$CM$7*$J$2*$J$5*$AB276</f>
        <v>#N/A</v>
      </c>
      <c r="CN276" s="70" t="e">
        <f aca="false">$CM$7*$J$3*$J$5*$AC276</f>
        <v>#N/A</v>
      </c>
      <c r="CO276" s="70" t="e">
        <f aca="false">$CO$7*$J$2*$J$5*$AB276</f>
        <v>#N/A</v>
      </c>
      <c r="CP276" s="70" t="e">
        <f aca="false">$CO$7*$J$3*$J$5*$AC276</f>
        <v>#N/A</v>
      </c>
      <c r="CQ276" s="70" t="e">
        <f aca="false">$CQ$7*$J$2*$J$5*$AB276</f>
        <v>#N/A</v>
      </c>
      <c r="CR276" s="70" t="e">
        <f aca="false">$CQ$7*$J$3*$J$5*$AC276</f>
        <v>#N/A</v>
      </c>
      <c r="CS276" s="70" t="e">
        <f aca="false">$CS$7*$J$2*$J$5*$AB276</f>
        <v>#N/A</v>
      </c>
      <c r="CT276" s="70" t="e">
        <f aca="false">$CS$7*$J$3*$J$5*$AC276</f>
        <v>#N/A</v>
      </c>
      <c r="CU276" s="70" t="e">
        <f aca="false">$CU$7*$J$2*$J$5*$AB276</f>
        <v>#N/A</v>
      </c>
      <c r="CV276" s="70" t="e">
        <f aca="false">$CU$7*$J$3*$J$5*$AC276</f>
        <v>#N/A</v>
      </c>
      <c r="CW276" s="70" t="e">
        <f aca="false">$CW$7*$J$2*$J$5*$AB276</f>
        <v>#N/A</v>
      </c>
      <c r="CX276" s="70" t="e">
        <f aca="false">$CW$7*$J$3*$J$5*$AC276</f>
        <v>#N/A</v>
      </c>
      <c r="CY276" s="70" t="e">
        <f aca="false">$CY$7*$J$2*$J$5*$AB276</f>
        <v>#N/A</v>
      </c>
      <c r="CZ276" s="70" t="e">
        <f aca="false">$CY$7*$J$3*$J$5*$AC276</f>
        <v>#N/A</v>
      </c>
      <c r="DA276" s="70" t="e">
        <f aca="false">$DA$7*$J$2*$J$5*$AB276</f>
        <v>#N/A</v>
      </c>
      <c r="DB276" s="70" t="e">
        <f aca="false">$DA$7*$J$3*$J$5*$AC276</f>
        <v>#N/A</v>
      </c>
      <c r="DC276" s="70"/>
      <c r="DD276" s="70"/>
      <c r="DE276" s="2"/>
      <c r="DF276" s="2"/>
      <c r="DG276" s="2"/>
      <c r="DH276" s="2"/>
      <c r="DI276" s="70" t="e">
        <f aca="false">$DI$7*$J$2*$J$5*$AB276</f>
        <v>#N/A</v>
      </c>
      <c r="DJ276" s="70" t="e">
        <f aca="false">$DI$7*$J$3*$J$5*$AC276</f>
        <v>#N/A</v>
      </c>
      <c r="DK276" s="70" t="e">
        <f aca="false">$DK$7*$J$2*$J$5*$AB276</f>
        <v>#N/A</v>
      </c>
      <c r="DL276" s="70" t="e">
        <f aca="false">$DK$7*$J$3*$J$5*$AC276</f>
        <v>#N/A</v>
      </c>
      <c r="DM276" s="70" t="e">
        <f aca="false">$DM$7*$J$2*$J$5*$AB276</f>
        <v>#N/A</v>
      </c>
      <c r="DN276" s="70" t="e">
        <f aca="false">$DM$7*$J$3*$J$5*$AC276</f>
        <v>#N/A</v>
      </c>
      <c r="DO276" s="70" t="e">
        <f aca="false">$DO$7*$J$2*$J$5*$AB276</f>
        <v>#N/A</v>
      </c>
      <c r="DP276" s="70" t="e">
        <f aca="false">$DO$7*$J$3*$J$5*$AC276</f>
        <v>#N/A</v>
      </c>
      <c r="DQ276" s="70" t="e">
        <f aca="false">$DQ$7*$J$2*$J$5*$AB276</f>
        <v>#N/A</v>
      </c>
      <c r="DR276" s="70" t="e">
        <f aca="false">$DQ$7*$J$3*$J$5*$AC276</f>
        <v>#N/A</v>
      </c>
      <c r="DS276" s="131" t="e">
        <f aca="false">SUM(CI276:CR276,CW276:CX276,DG276:DH276)</f>
        <v>#N/A</v>
      </c>
      <c r="DT276" s="25" t="e">
        <f aca="false">SUM(CI276:CZ276,DC276:DL276)</f>
        <v>#N/A</v>
      </c>
      <c r="DU276" s="131" t="e">
        <f aca="false">SUM(CI276:DR276)</f>
        <v>#N/A</v>
      </c>
      <c r="DZ276" s="70" t="e">
        <f aca="false">$DZ$7*$J$2*$J$5*$AB276</f>
        <v>#N/A</v>
      </c>
      <c r="EA276" s="70" t="e">
        <f aca="false">$DZ$7*$J$3*$J$5*$AC276</f>
        <v>#N/A</v>
      </c>
      <c r="EB276" s="70" t="e">
        <f aca="false">$EB$7*$J$2*$J$5*$AB276</f>
        <v>#N/A</v>
      </c>
      <c r="EC276" s="70" t="e">
        <f aca="false">$EB$7*$J$3*$J$5*$AC276</f>
        <v>#N/A</v>
      </c>
      <c r="ED276" s="70" t="e">
        <f aca="false">$ED$7*$J$2*$J$5*$AB276</f>
        <v>#N/A</v>
      </c>
      <c r="EE276" s="70" t="e">
        <f aca="false">$ED$7*$J$3*$J$5*$AC276</f>
        <v>#N/A</v>
      </c>
      <c r="EF276" s="70" t="e">
        <f aca="false">$EF$7*$J$2*$J$5*$AB276</f>
        <v>#N/A</v>
      </c>
      <c r="EG276" s="70" t="e">
        <f aca="false">$EF$7*$J$3*$J$5*$AC276</f>
        <v>#N/A</v>
      </c>
      <c r="EH276" s="70" t="e">
        <f aca="false">$EH$7*$J$2*$J$5*$AB276</f>
        <v>#N/A</v>
      </c>
      <c r="EI276" s="70" t="e">
        <f aca="false">$EH$7*$J$3*$J$5*$AC276</f>
        <v>#N/A</v>
      </c>
      <c r="EJ276" s="70" t="e">
        <f aca="false">$EJ$7*$J$2*$J$5*$AB276</f>
        <v>#N/A</v>
      </c>
      <c r="EK276" s="70" t="e">
        <f aca="false">$EJ$7*$J$3*$J$5*$AC276</f>
        <v>#N/A</v>
      </c>
      <c r="EL276" s="70" t="e">
        <f aca="false">$EL$7*$J$2*$J$5*$AB276</f>
        <v>#N/A</v>
      </c>
      <c r="EM276" s="70" t="e">
        <f aca="false">$EL$7*$J$3*$J$5*$AC276</f>
        <v>#N/A</v>
      </c>
      <c r="EN276" s="131" t="e">
        <f aca="false">SUM(EB276:EC276)</f>
        <v>#N/A</v>
      </c>
      <c r="EO276" s="25" t="e">
        <f aca="false">SUM(EB276:EE276,EJ276:EM276)</f>
        <v>#N/A</v>
      </c>
      <c r="EP276" s="25" t="e">
        <f aca="false">SUM(DZ276:EM276)</f>
        <v>#N/A</v>
      </c>
    </row>
    <row r="277" customFormat="false" ht="11.25" hidden="false" customHeight="false" outlineLevel="0" collapsed="false">
      <c r="A277" s="51" t="e">
        <f aca="false">VLOOKUP($D277,Curves!$A$2:$I$1700,9)</f>
        <v>#N/A</v>
      </c>
      <c r="B277" s="83" t="e">
        <f aca="false">(1+($A277/2))^(-2*($D277-$A$1)/365.25)</f>
        <v>#N/A</v>
      </c>
      <c r="C277" s="83" t="n">
        <f aca="false">D278-D277</f>
        <v>30</v>
      </c>
      <c r="D277" s="374" t="n">
        <v>45078</v>
      </c>
      <c r="E277" s="375" t="e">
        <f aca="false">VLOOKUP($D277,Curves!$A$2:$H$1700,2)*$B277</f>
        <v>#N/A</v>
      </c>
      <c r="F277" s="51" t="e">
        <f aca="false">VLOOKUP($D277,Curves!$A$2:$H$1700,3)*$B277</f>
        <v>#N/A</v>
      </c>
      <c r="G277" s="51" t="e">
        <f aca="false">VLOOKUP($D277,Curves!$A$2:$H$1700,7)*$B277</f>
        <v>#N/A</v>
      </c>
      <c r="H277" s="51" t="e">
        <f aca="false">VLOOKUP($D277,Curves!$A$2:$H$1700,5)*$B277</f>
        <v>#N/A</v>
      </c>
      <c r="I277" s="51" t="e">
        <f aca="false">VLOOKUP($D277,Curves!$A$2:$H$1700,4)*$B277</f>
        <v>#N/A</v>
      </c>
      <c r="J277" s="376" t="e">
        <f aca="false">VLOOKUP($D277,Curves!$A$2:$H$1700,8)*$B277</f>
        <v>#N/A</v>
      </c>
      <c r="K277" s="51" t="e">
        <f aca="false">($E277+$I277)*$J$5+$J$4</f>
        <v>#N/A</v>
      </c>
      <c r="L277" s="377" t="e">
        <f aca="false">VLOOKUP($D277,Curves!$N$2:$T$2600,2)*$B277</f>
        <v>#N/A</v>
      </c>
      <c r="M277" s="241" t="e">
        <f aca="false">VLOOKUP($D277,Curves!$N$2:$T$2600,3)*$B277</f>
        <v>#N/A</v>
      </c>
      <c r="N277" s="378" t="e">
        <f aca="false">IF($K277&lt;$L277,1,0)</f>
        <v>#N/A</v>
      </c>
      <c r="O277" s="379" t="e">
        <f aca="false">IF($K277&lt;$M277,1,0)</f>
        <v>#N/A</v>
      </c>
      <c r="P277" s="375" t="e">
        <f aca="false">($E277+J277)*$J$5+$J$4</f>
        <v>#N/A</v>
      </c>
      <c r="Q277" s="377" t="e">
        <f aca="false">VLOOKUP($D277,Curves!$N$2:$T$2600,4)*$B277</f>
        <v>#N/A</v>
      </c>
      <c r="R277" s="241" t="e">
        <f aca="false">VLOOKUP($D277,Curves!$N$2:$T$2600,5)*$B277</f>
        <v>#N/A</v>
      </c>
      <c r="S277" s="378" t="e">
        <f aca="false">IF($P277&lt;$Q277,1,0)</f>
        <v>#N/A</v>
      </c>
      <c r="T277" s="379" t="e">
        <f aca="false">IF($P277&lt;$R277,1,0)</f>
        <v>#N/A</v>
      </c>
      <c r="U277" s="380" t="e">
        <f aca="false">($E277+G277)*$J$5+$J$4</f>
        <v>#N/A</v>
      </c>
      <c r="V277" s="380" t="e">
        <f aca="false">($E277+H277)*$J$5+$J$4</f>
        <v>#N/A</v>
      </c>
      <c r="W277" s="380" t="e">
        <f aca="false">($E277+I277)*$J$5+$J$4</f>
        <v>#N/A</v>
      </c>
      <c r="X277" s="269" t="e">
        <f aca="false">VLOOKUP($D277,[5]CurveFetch!$D$8:$S$13000,16,0)*$B277</f>
        <v>#N/A</v>
      </c>
      <c r="Y277" s="241" t="e">
        <f aca="false">VLOOKUP($D277,Curves!$N$2:$T$2600,7)*$B277</f>
        <v>#N/A</v>
      </c>
      <c r="Z277" s="381" t="e">
        <f aca="false">IF($U277&lt;$X277,1,0)</f>
        <v>#N/A</v>
      </c>
      <c r="AA277" s="378" t="e">
        <f aca="false">IF($U277&lt;$Y277,1,0)</f>
        <v>#N/A</v>
      </c>
      <c r="AB277" s="378" t="e">
        <f aca="false">IF($V277&lt;$X277,1,0)</f>
        <v>#N/A</v>
      </c>
      <c r="AC277" s="378" t="e">
        <f aca="false">IF($V277&lt;$X277,1,0)</f>
        <v>#N/A</v>
      </c>
      <c r="AD277" s="378" t="e">
        <f aca="false">IF($W277&lt;$X277,1,0)</f>
        <v>#N/A</v>
      </c>
      <c r="AE277" s="379" t="e">
        <f aca="false">IF($W277&lt;$Y277,1,0)</f>
        <v>#N/A</v>
      </c>
      <c r="AF277" s="70" t="e">
        <f aca="false">$AF$7*$J$2*$J$5*$N277</f>
        <v>#N/A</v>
      </c>
      <c r="AG277" s="70" t="e">
        <f aca="false">$AF$7*$J$2*$J$5*$O277</f>
        <v>#N/A</v>
      </c>
      <c r="AH277" s="70" t="e">
        <f aca="false">$AH$7*$J$2*$J$5*$N277</f>
        <v>#N/A</v>
      </c>
      <c r="AI277" s="70" t="e">
        <f aca="false">$AH$7*$J$2*$J$5*$O277</f>
        <v>#N/A</v>
      </c>
      <c r="AJ277" s="70" t="e">
        <f aca="false">$AJ$7*$J$2*$J$5*$N277</f>
        <v>#N/A</v>
      </c>
      <c r="AK277" s="70" t="e">
        <f aca="false">$AJ$7*$J$2*$J$5*$O277</f>
        <v>#N/A</v>
      </c>
      <c r="AL277" s="70" t="e">
        <f aca="false">$AL$7*$J$2*$J$5*$N277</f>
        <v>#N/A</v>
      </c>
      <c r="AM277" s="70" t="e">
        <f aca="false">$AL$7*$J$3*$J$5*$O277</f>
        <v>#N/A</v>
      </c>
      <c r="AN277" s="70" t="e">
        <f aca="false">$AN$7*$J$2*$J$5*$N277</f>
        <v>#N/A</v>
      </c>
      <c r="AO277" s="70" t="e">
        <f aca="false">$AN$7*$J$3*$J$5*$O277</f>
        <v>#N/A</v>
      </c>
      <c r="AP277" s="70" t="e">
        <f aca="false">$AP$7*$J$2*$J$5*$N277</f>
        <v>#N/A</v>
      </c>
      <c r="AQ277" s="70" t="e">
        <f aca="false">$AN$7*$J$3*$J$5*$O277</f>
        <v>#N/A</v>
      </c>
      <c r="AR277" s="70" t="e">
        <f aca="false">$AR$7*$J$2*$J$5*$N277</f>
        <v>#N/A</v>
      </c>
      <c r="AS277" s="70" t="e">
        <f aca="false">$AR$7*$J$3*$J$5*$O277</f>
        <v>#N/A</v>
      </c>
      <c r="AT277" s="70" t="e">
        <f aca="false">$AT$7*$J$2*$J$5*$N277</f>
        <v>#N/A</v>
      </c>
      <c r="AU277" s="70" t="e">
        <f aca="false">$AT$7*$J$3*$J$5*$O277</f>
        <v>#N/A</v>
      </c>
      <c r="AV277" s="131" t="e">
        <f aca="false">SUM(AF277:AG277,AL277:AM277,AP277:AQ277)</f>
        <v>#N/A</v>
      </c>
      <c r="AW277" s="158" t="e">
        <f aca="false">SUM(AF277:AM277,AP277:AU277)</f>
        <v>#N/A</v>
      </c>
      <c r="AX277" s="131" t="e">
        <f aca="false">SUM(AF277:AU277)</f>
        <v>#N/A</v>
      </c>
      <c r="AY277" s="70" t="e">
        <f aca="false">$AY$7*$J$2*$J$5*$S277</f>
        <v>#N/A</v>
      </c>
      <c r="AZ277" s="70" t="e">
        <f aca="false">$AY$7*$J$3*$J$5*$T277</f>
        <v>#N/A</v>
      </c>
      <c r="BA277" s="70" t="e">
        <f aca="false">$BA$7*$J$2*$J$5*$S277</f>
        <v>#N/A</v>
      </c>
      <c r="BB277" s="70" t="e">
        <f aca="false">$BA$7*$J$3*$J$5*$T277</f>
        <v>#N/A</v>
      </c>
      <c r="BC277" s="70" t="e">
        <f aca="false">$BC$7*$J$2*$J$5*$S277</f>
        <v>#N/A</v>
      </c>
      <c r="BD277" s="70" t="e">
        <f aca="false">$BC$7*$J$3*$J$5*$T277</f>
        <v>#N/A</v>
      </c>
      <c r="BE277" s="70" t="e">
        <f aca="false">$BE$7*$J$2*$J$5*$S277</f>
        <v>#N/A</v>
      </c>
      <c r="BF277" s="70" t="e">
        <f aca="false">$BE$7*$J$3*$J$5*$T277</f>
        <v>#N/A</v>
      </c>
      <c r="BG277" s="70" t="e">
        <f aca="false">$BG$7*$J$2*$J$5*$S277</f>
        <v>#N/A</v>
      </c>
      <c r="BH277" s="70" t="e">
        <f aca="false">$BG$7*$J$3*$J$5*$T277</f>
        <v>#N/A</v>
      </c>
      <c r="BI277" s="70" t="e">
        <f aca="false">$BI$7*$J$2*$J$5*$S277</f>
        <v>#N/A</v>
      </c>
      <c r="BJ277" s="70" t="e">
        <f aca="false">$BI$7*$J$3*$J$5*$T277</f>
        <v>#N/A</v>
      </c>
      <c r="BK277" s="70" t="e">
        <f aca="false">$BK$7*$J$2*$J$5*$S277</f>
        <v>#N/A</v>
      </c>
      <c r="BL277" s="70" t="e">
        <f aca="false">$BK$7*$J$3*$J$5*$T277</f>
        <v>#N/A</v>
      </c>
      <c r="BM277" s="70" t="e">
        <f aca="false">$BM$7*$J$2*$J$5*$S277</f>
        <v>#N/A</v>
      </c>
      <c r="BN277" s="70" t="e">
        <f aca="false">$BM$7*$J$3*$J$5*$T277</f>
        <v>#N/A</v>
      </c>
      <c r="BO277" s="70" t="e">
        <f aca="false">$BO$7*$J$2*$J$5*$S277</f>
        <v>#N/A</v>
      </c>
      <c r="BP277" s="70" t="e">
        <f aca="false">$BO$7*$J$3*$J$5*$T277</f>
        <v>#N/A</v>
      </c>
      <c r="BQ277" s="70" t="e">
        <f aca="false">$BQ$7*$J$2*$J$5*$S277</f>
        <v>#N/A</v>
      </c>
      <c r="BR277" s="70" t="e">
        <f aca="false">$BQ$7*$J$3*$J$5*$T277</f>
        <v>#N/A</v>
      </c>
      <c r="BS277" s="70" t="e">
        <f aca="false">$BS$7*$J$2*$J$5*$S277</f>
        <v>#N/A</v>
      </c>
      <c r="BT277" s="70" t="e">
        <f aca="false">$BS$7*$J$3*$J$5*$T277</f>
        <v>#N/A</v>
      </c>
      <c r="BU277" s="70" t="e">
        <f aca="false">$BU$7*$J$2*$J$5*$S277</f>
        <v>#N/A</v>
      </c>
      <c r="BV277" s="70" t="e">
        <f aca="false">$BU$7*$J$3*$J$5*$T277</f>
        <v>#N/A</v>
      </c>
      <c r="BW277" s="382" t="e">
        <f aca="false">SUM(AY277:BF277,BI277:BL277)</f>
        <v>#N/A</v>
      </c>
      <c r="BX277" s="383" t="e">
        <f aca="false">SUM(AY277:BF277,BI277:BL277,BS277:BV277)</f>
        <v>#N/A</v>
      </c>
      <c r="BY277" s="25" t="e">
        <f aca="false">SUM(AY277:BV277)</f>
        <v>#N/A</v>
      </c>
      <c r="BZ277" s="70" t="e">
        <f aca="false">$BZ$7*$J$2*$J$5*$N277</f>
        <v>#N/A</v>
      </c>
      <c r="CA277" s="70" t="e">
        <f aca="false">$BZ$7*$J$3*$J$5*$O277</f>
        <v>#N/A</v>
      </c>
      <c r="CB277" s="70" t="e">
        <f aca="false">$CB$7*$J$2*$J$5*$N277</f>
        <v>#N/A</v>
      </c>
      <c r="CC277" s="70" t="e">
        <f aca="false">$CB$7*$J$3*$J$5*$O277</f>
        <v>#N/A</v>
      </c>
      <c r="CD277" s="70" t="e">
        <f aca="false">$CD$7*$J$2*$J$5*$N277</f>
        <v>#N/A</v>
      </c>
      <c r="CE277" s="70" t="e">
        <f aca="false">$CD$7*$J$3*$J$5*$O277</f>
        <v>#N/A</v>
      </c>
      <c r="CF277" s="131" t="e">
        <f aca="false">SUM(BZ277:CA277)</f>
        <v>#N/A</v>
      </c>
      <c r="CG277" s="383" t="e">
        <f aca="false">SUM(BZ277:CC277)</f>
        <v>#N/A</v>
      </c>
      <c r="CH277" s="131" t="e">
        <f aca="false">SUM(BZ277:CE277)</f>
        <v>#N/A</v>
      </c>
      <c r="CI277" s="70" t="e">
        <f aca="false">$CI$7*$J$2*$J$5*$AB277</f>
        <v>#N/A</v>
      </c>
      <c r="CJ277" s="70" t="e">
        <f aca="false">$CI$7*$J$3*$J$5*$AC277</f>
        <v>#N/A</v>
      </c>
      <c r="CK277" s="70" t="e">
        <f aca="false">$CK$7*$J$2*$J$5*$AB277</f>
        <v>#N/A</v>
      </c>
      <c r="CL277" s="70" t="e">
        <f aca="false">$CK$7*$J$3*$J$5*$AC277</f>
        <v>#N/A</v>
      </c>
      <c r="CM277" s="70" t="e">
        <f aca="false">$CM$7*$J$2*$J$5*$AB277</f>
        <v>#N/A</v>
      </c>
      <c r="CN277" s="70" t="e">
        <f aca="false">$CM$7*$J$3*$J$5*$AC277</f>
        <v>#N/A</v>
      </c>
      <c r="CO277" s="70" t="e">
        <f aca="false">$CO$7*$J$2*$J$5*$AB277</f>
        <v>#N/A</v>
      </c>
      <c r="CP277" s="70" t="e">
        <f aca="false">$CO$7*$J$3*$J$5*$AC277</f>
        <v>#N/A</v>
      </c>
      <c r="CQ277" s="70" t="e">
        <f aca="false">$CQ$7*$J$2*$J$5*$AB277</f>
        <v>#N/A</v>
      </c>
      <c r="CR277" s="70" t="e">
        <f aca="false">$CQ$7*$J$3*$J$5*$AC277</f>
        <v>#N/A</v>
      </c>
      <c r="CS277" s="70" t="e">
        <f aca="false">$CS$7*$J$2*$J$5*$AB277</f>
        <v>#N/A</v>
      </c>
      <c r="CT277" s="70" t="e">
        <f aca="false">$CS$7*$J$3*$J$5*$AC277</f>
        <v>#N/A</v>
      </c>
      <c r="CU277" s="70" t="e">
        <f aca="false">$CU$7*$J$2*$J$5*$AB277</f>
        <v>#N/A</v>
      </c>
      <c r="CV277" s="70" t="e">
        <f aca="false">$CU$7*$J$3*$J$5*$AC277</f>
        <v>#N/A</v>
      </c>
      <c r="CW277" s="70" t="e">
        <f aca="false">$CW$7*$J$2*$J$5*$AB277</f>
        <v>#N/A</v>
      </c>
      <c r="CX277" s="70" t="e">
        <f aca="false">$CW$7*$J$3*$J$5*$AC277</f>
        <v>#N/A</v>
      </c>
      <c r="CY277" s="70" t="e">
        <f aca="false">$CY$7*$J$2*$J$5*$AB277</f>
        <v>#N/A</v>
      </c>
      <c r="CZ277" s="70" t="e">
        <f aca="false">$CY$7*$J$3*$J$5*$AC277</f>
        <v>#N/A</v>
      </c>
      <c r="DA277" s="70" t="e">
        <f aca="false">$DA$7*$J$2*$J$5*$AB277</f>
        <v>#N/A</v>
      </c>
      <c r="DB277" s="70" t="e">
        <f aca="false">$DA$7*$J$3*$J$5*$AC277</f>
        <v>#N/A</v>
      </c>
      <c r="DC277" s="70"/>
      <c r="DD277" s="70"/>
      <c r="DE277" s="2"/>
      <c r="DF277" s="2"/>
      <c r="DG277" s="2"/>
      <c r="DH277" s="2"/>
      <c r="DI277" s="70" t="e">
        <f aca="false">$DI$7*$J$2*$J$5*$AB277</f>
        <v>#N/A</v>
      </c>
      <c r="DJ277" s="70" t="e">
        <f aca="false">$DI$7*$J$3*$J$5*$AC277</f>
        <v>#N/A</v>
      </c>
      <c r="DK277" s="70" t="e">
        <f aca="false">$DK$7*$J$2*$J$5*$AB277</f>
        <v>#N/A</v>
      </c>
      <c r="DL277" s="70" t="e">
        <f aca="false">$DK$7*$J$3*$J$5*$AC277</f>
        <v>#N/A</v>
      </c>
      <c r="DM277" s="70" t="e">
        <f aca="false">$DM$7*$J$2*$J$5*$AB277</f>
        <v>#N/A</v>
      </c>
      <c r="DN277" s="70" t="e">
        <f aca="false">$DM$7*$J$3*$J$5*$AC277</f>
        <v>#N/A</v>
      </c>
      <c r="DO277" s="70" t="e">
        <f aca="false">$DO$7*$J$2*$J$5*$AB277</f>
        <v>#N/A</v>
      </c>
      <c r="DP277" s="70" t="e">
        <f aca="false">$DO$7*$J$3*$J$5*$AC277</f>
        <v>#N/A</v>
      </c>
      <c r="DQ277" s="70" t="e">
        <f aca="false">$DQ$7*$J$2*$J$5*$AB277</f>
        <v>#N/A</v>
      </c>
      <c r="DR277" s="70" t="e">
        <f aca="false">$DQ$7*$J$3*$J$5*$AC277</f>
        <v>#N/A</v>
      </c>
      <c r="DS277" s="131" t="e">
        <f aca="false">SUM(CI277:CR277,CW277:CX277,DG277:DH277)</f>
        <v>#N/A</v>
      </c>
      <c r="DT277" s="25" t="e">
        <f aca="false">SUM(CI277:CZ277,DC277:DL277)</f>
        <v>#N/A</v>
      </c>
      <c r="DU277" s="131" t="e">
        <f aca="false">SUM(CI277:DR277)</f>
        <v>#N/A</v>
      </c>
      <c r="DZ277" s="70" t="e">
        <f aca="false">$DZ$7*$J$2*$J$5*$AB277</f>
        <v>#N/A</v>
      </c>
      <c r="EA277" s="70" t="e">
        <f aca="false">$DZ$7*$J$3*$J$5*$AC277</f>
        <v>#N/A</v>
      </c>
      <c r="EB277" s="70" t="e">
        <f aca="false">$EB$7*$J$2*$J$5*$AB277</f>
        <v>#N/A</v>
      </c>
      <c r="EC277" s="70" t="e">
        <f aca="false">$EB$7*$J$3*$J$5*$AC277</f>
        <v>#N/A</v>
      </c>
      <c r="ED277" s="70" t="e">
        <f aca="false">$ED$7*$J$2*$J$5*$AB277</f>
        <v>#N/A</v>
      </c>
      <c r="EE277" s="70" t="e">
        <f aca="false">$ED$7*$J$3*$J$5*$AC277</f>
        <v>#N/A</v>
      </c>
      <c r="EF277" s="70" t="e">
        <f aca="false">$EF$7*$J$2*$J$5*$AB277</f>
        <v>#N/A</v>
      </c>
      <c r="EG277" s="70" t="e">
        <f aca="false">$EF$7*$J$3*$J$5*$AC277</f>
        <v>#N/A</v>
      </c>
      <c r="EH277" s="70" t="e">
        <f aca="false">$EH$7*$J$2*$J$5*$AB277</f>
        <v>#N/A</v>
      </c>
      <c r="EI277" s="70" t="e">
        <f aca="false">$EH$7*$J$3*$J$5*$AC277</f>
        <v>#N/A</v>
      </c>
      <c r="EJ277" s="70" t="e">
        <f aca="false">$EJ$7*$J$2*$J$5*$AB277</f>
        <v>#N/A</v>
      </c>
      <c r="EK277" s="70" t="e">
        <f aca="false">$EJ$7*$J$3*$J$5*$AC277</f>
        <v>#N/A</v>
      </c>
      <c r="EL277" s="70" t="e">
        <f aca="false">$EL$7*$J$2*$J$5*$AB277</f>
        <v>#N/A</v>
      </c>
      <c r="EM277" s="70" t="e">
        <f aca="false">$EL$7*$J$3*$J$5*$AC277</f>
        <v>#N/A</v>
      </c>
      <c r="EN277" s="131" t="e">
        <f aca="false">SUM(EB277:EC277)</f>
        <v>#N/A</v>
      </c>
      <c r="EO277" s="25" t="e">
        <f aca="false">SUM(EB277:EE277,EJ277:EM277)</f>
        <v>#N/A</v>
      </c>
      <c r="EP277" s="25" t="e">
        <f aca="false">SUM(DZ277:EM277)</f>
        <v>#N/A</v>
      </c>
    </row>
    <row r="278" customFormat="false" ht="11.25" hidden="false" customHeight="false" outlineLevel="0" collapsed="false">
      <c r="A278" s="51" t="e">
        <f aca="false">VLOOKUP($D278,Curves!$A$2:$I$1700,9)</f>
        <v>#N/A</v>
      </c>
      <c r="B278" s="83" t="e">
        <f aca="false">(1+($A278/2))^(-2*($D278-$A$1)/365.25)</f>
        <v>#N/A</v>
      </c>
      <c r="C278" s="83" t="n">
        <f aca="false">D279-D278</f>
        <v>31</v>
      </c>
      <c r="D278" s="374" t="n">
        <v>45108</v>
      </c>
      <c r="E278" s="375" t="e">
        <f aca="false">VLOOKUP($D278,Curves!$A$2:$H$1700,2)*$B278</f>
        <v>#N/A</v>
      </c>
      <c r="F278" s="51" t="e">
        <f aca="false">VLOOKUP($D278,Curves!$A$2:$H$1700,3)*$B278</f>
        <v>#N/A</v>
      </c>
      <c r="G278" s="51" t="e">
        <f aca="false">VLOOKUP($D278,Curves!$A$2:$H$1700,7)*$B278</f>
        <v>#N/A</v>
      </c>
      <c r="H278" s="51" t="e">
        <f aca="false">VLOOKUP($D278,Curves!$A$2:$H$1700,5)*$B278</f>
        <v>#N/A</v>
      </c>
      <c r="I278" s="51" t="e">
        <f aca="false">VLOOKUP($D278,Curves!$A$2:$H$1700,4)*$B278</f>
        <v>#N/A</v>
      </c>
      <c r="J278" s="376" t="e">
        <f aca="false">VLOOKUP($D278,Curves!$A$2:$H$1700,8)*$B278</f>
        <v>#N/A</v>
      </c>
      <c r="K278" s="51" t="e">
        <f aca="false">($E278+$I278)*$J$5+$J$4</f>
        <v>#N/A</v>
      </c>
      <c r="L278" s="377" t="e">
        <f aca="false">VLOOKUP($D278,Curves!$N$2:$T$2600,2)*$B278</f>
        <v>#N/A</v>
      </c>
      <c r="M278" s="241" t="e">
        <f aca="false">VLOOKUP($D278,Curves!$N$2:$T$2600,3)*$B278</f>
        <v>#N/A</v>
      </c>
      <c r="N278" s="378" t="e">
        <f aca="false">IF($K278&lt;$L278,1,0)</f>
        <v>#N/A</v>
      </c>
      <c r="O278" s="379" t="e">
        <f aca="false">IF($K278&lt;$M278,1,0)</f>
        <v>#N/A</v>
      </c>
      <c r="P278" s="375" t="e">
        <f aca="false">($E278+J278)*$J$5+$J$4</f>
        <v>#N/A</v>
      </c>
      <c r="Q278" s="377" t="e">
        <f aca="false">VLOOKUP($D278,Curves!$N$2:$T$2600,4)*$B278</f>
        <v>#N/A</v>
      </c>
      <c r="R278" s="241" t="e">
        <f aca="false">VLOOKUP($D278,Curves!$N$2:$T$2600,5)*$B278</f>
        <v>#N/A</v>
      </c>
      <c r="S278" s="378" t="e">
        <f aca="false">IF($P278&lt;$Q278,1,0)</f>
        <v>#N/A</v>
      </c>
      <c r="T278" s="379" t="e">
        <f aca="false">IF($P278&lt;$R278,1,0)</f>
        <v>#N/A</v>
      </c>
      <c r="U278" s="380" t="e">
        <f aca="false">($E278+G278)*$J$5+$J$4</f>
        <v>#N/A</v>
      </c>
      <c r="V278" s="380" t="e">
        <f aca="false">($E278+H278)*$J$5+$J$4</f>
        <v>#N/A</v>
      </c>
      <c r="W278" s="380" t="e">
        <f aca="false">($E278+I278)*$J$5+$J$4</f>
        <v>#N/A</v>
      </c>
      <c r="X278" s="269" t="e">
        <f aca="false">VLOOKUP($D278,[5]CurveFetch!$D$8:$S$13000,16,0)*$B278</f>
        <v>#N/A</v>
      </c>
      <c r="Y278" s="241" t="e">
        <f aca="false">VLOOKUP($D278,Curves!$N$2:$T$2600,7)*$B278</f>
        <v>#N/A</v>
      </c>
      <c r="Z278" s="381" t="e">
        <f aca="false">IF($U278&lt;$X278,1,0)</f>
        <v>#N/A</v>
      </c>
      <c r="AA278" s="378" t="e">
        <f aca="false">IF($U278&lt;$Y278,1,0)</f>
        <v>#N/A</v>
      </c>
      <c r="AB278" s="378" t="e">
        <f aca="false">IF($V278&lt;$X278,1,0)</f>
        <v>#N/A</v>
      </c>
      <c r="AC278" s="378" t="e">
        <f aca="false">IF($V278&lt;$X278,1,0)</f>
        <v>#N/A</v>
      </c>
      <c r="AD278" s="378" t="e">
        <f aca="false">IF($W278&lt;$X278,1,0)</f>
        <v>#N/A</v>
      </c>
      <c r="AE278" s="379" t="e">
        <f aca="false">IF($W278&lt;$Y278,1,0)</f>
        <v>#N/A</v>
      </c>
      <c r="AF278" s="70" t="e">
        <f aca="false">$AF$7*$J$2*$J$5*$N278</f>
        <v>#N/A</v>
      </c>
      <c r="AG278" s="70" t="e">
        <f aca="false">$AF$7*$J$2*$J$5*$O278</f>
        <v>#N/A</v>
      </c>
      <c r="AH278" s="70" t="e">
        <f aca="false">$AH$7*$J$2*$J$5*$N278</f>
        <v>#N/A</v>
      </c>
      <c r="AI278" s="70" t="e">
        <f aca="false">$AH$7*$J$2*$J$5*$O278</f>
        <v>#N/A</v>
      </c>
      <c r="AJ278" s="70" t="e">
        <f aca="false">$AJ$7*$J$2*$J$5*$N278</f>
        <v>#N/A</v>
      </c>
      <c r="AK278" s="70" t="e">
        <f aca="false">$AJ$7*$J$2*$J$5*$O278</f>
        <v>#N/A</v>
      </c>
      <c r="AL278" s="70" t="e">
        <f aca="false">$AL$7*$J$2*$J$5*$N278</f>
        <v>#N/A</v>
      </c>
      <c r="AM278" s="70" t="e">
        <f aca="false">$AL$7*$J$3*$J$5*$O278</f>
        <v>#N/A</v>
      </c>
      <c r="AN278" s="70" t="e">
        <f aca="false">$AN$7*$J$2*$J$5*$N278</f>
        <v>#N/A</v>
      </c>
      <c r="AO278" s="70" t="e">
        <f aca="false">$AN$7*$J$3*$J$5*$O278</f>
        <v>#N/A</v>
      </c>
      <c r="AP278" s="70" t="e">
        <f aca="false">$AP$7*$J$2*$J$5*$N278</f>
        <v>#N/A</v>
      </c>
      <c r="AQ278" s="70" t="e">
        <f aca="false">$AN$7*$J$3*$J$5*$O278</f>
        <v>#N/A</v>
      </c>
      <c r="AR278" s="70" t="e">
        <f aca="false">$AR$7*$J$2*$J$5*$N278</f>
        <v>#N/A</v>
      </c>
      <c r="AS278" s="70" t="e">
        <f aca="false">$AR$7*$J$3*$J$5*$O278</f>
        <v>#N/A</v>
      </c>
      <c r="AT278" s="70" t="e">
        <f aca="false">$AT$7*$J$2*$J$5*$N278</f>
        <v>#N/A</v>
      </c>
      <c r="AU278" s="70" t="e">
        <f aca="false">$AT$7*$J$3*$J$5*$O278</f>
        <v>#N/A</v>
      </c>
      <c r="AV278" s="131" t="e">
        <f aca="false">SUM(AF278:AG278,AL278:AM278,AP278:AQ278)</f>
        <v>#N/A</v>
      </c>
      <c r="AW278" s="158" t="e">
        <f aca="false">SUM(AF278:AM278,AP278:AU278)</f>
        <v>#N/A</v>
      </c>
      <c r="AX278" s="131" t="e">
        <f aca="false">SUM(AF278:AU278)</f>
        <v>#N/A</v>
      </c>
      <c r="AY278" s="70" t="e">
        <f aca="false">$AY$7*$J$2*$J$5*$S278</f>
        <v>#N/A</v>
      </c>
      <c r="AZ278" s="70" t="e">
        <f aca="false">$AY$7*$J$3*$J$5*$T278</f>
        <v>#N/A</v>
      </c>
      <c r="BA278" s="70" t="e">
        <f aca="false">$BA$7*$J$2*$J$5*$S278</f>
        <v>#N/A</v>
      </c>
      <c r="BB278" s="70" t="e">
        <f aca="false">$BA$7*$J$3*$J$5*$T278</f>
        <v>#N/A</v>
      </c>
      <c r="BC278" s="70" t="e">
        <f aca="false">$BC$7*$J$2*$J$5*$S278</f>
        <v>#N/A</v>
      </c>
      <c r="BD278" s="70" t="e">
        <f aca="false">$BC$7*$J$3*$J$5*$T278</f>
        <v>#N/A</v>
      </c>
      <c r="BE278" s="70" t="e">
        <f aca="false">$BE$7*$J$2*$J$5*$S278</f>
        <v>#N/A</v>
      </c>
      <c r="BF278" s="70" t="e">
        <f aca="false">$BE$7*$J$3*$J$5*$T278</f>
        <v>#N/A</v>
      </c>
      <c r="BG278" s="70" t="e">
        <f aca="false">$BG$7*$J$2*$J$5*$S278</f>
        <v>#N/A</v>
      </c>
      <c r="BH278" s="70" t="e">
        <f aca="false">$BG$7*$J$3*$J$5*$T278</f>
        <v>#N/A</v>
      </c>
      <c r="BI278" s="70" t="e">
        <f aca="false">$BI$7*$J$2*$J$5*$S278</f>
        <v>#N/A</v>
      </c>
      <c r="BJ278" s="70" t="e">
        <f aca="false">$BI$7*$J$3*$J$5*$T278</f>
        <v>#N/A</v>
      </c>
      <c r="BK278" s="2"/>
      <c r="BL278" s="2"/>
      <c r="BM278" s="70" t="e">
        <f aca="false">$BM$7*$J$2*$J$5*$S278</f>
        <v>#N/A</v>
      </c>
      <c r="BN278" s="70" t="e">
        <f aca="false">$BM$7*$J$3*$J$5*$T278</f>
        <v>#N/A</v>
      </c>
      <c r="BO278" s="70" t="e">
        <f aca="false">$BO$7*$J$2*$J$5*$S278</f>
        <v>#N/A</v>
      </c>
      <c r="BP278" s="70" t="e">
        <f aca="false">$BO$7*$J$3*$J$5*$T278</f>
        <v>#N/A</v>
      </c>
      <c r="BQ278" s="70" t="e">
        <f aca="false">$BQ$7*$J$2*$J$5*$S278</f>
        <v>#N/A</v>
      </c>
      <c r="BR278" s="70" t="e">
        <f aca="false">$BQ$7*$J$3*$J$5*$T278</f>
        <v>#N/A</v>
      </c>
      <c r="BS278" s="70" t="e">
        <f aca="false">$BS$7*$J$2*$J$5*$S278</f>
        <v>#N/A</v>
      </c>
      <c r="BT278" s="70" t="e">
        <f aca="false">$BS$7*$J$3*$J$5*$T278</f>
        <v>#N/A</v>
      </c>
      <c r="BU278" s="70" t="e">
        <f aca="false">$BU$7*$J$2*$J$5*$S278</f>
        <v>#N/A</v>
      </c>
      <c r="BV278" s="70" t="e">
        <f aca="false">$BU$7*$J$3*$J$5*$T278</f>
        <v>#N/A</v>
      </c>
      <c r="BW278" s="382" t="e">
        <f aca="false">SUM(AY278:BF278,BI278:BL278)</f>
        <v>#N/A</v>
      </c>
      <c r="BX278" s="383" t="e">
        <f aca="false">SUM(AY278:BF278,BI278:BL278,BS278:BV278)</f>
        <v>#N/A</v>
      </c>
      <c r="BY278" s="25" t="e">
        <f aca="false">SUM(AY278:BV278)</f>
        <v>#N/A</v>
      </c>
      <c r="BZ278" s="70" t="e">
        <f aca="false">$BZ$7*$J$2*$J$5*$N278</f>
        <v>#N/A</v>
      </c>
      <c r="CA278" s="70" t="e">
        <f aca="false">$BZ$7*$J$3*$J$5*$O278</f>
        <v>#N/A</v>
      </c>
      <c r="CB278" s="70" t="e">
        <f aca="false">$CB$7*$J$2*$J$5*$N278</f>
        <v>#N/A</v>
      </c>
      <c r="CC278" s="70" t="e">
        <f aca="false">$CB$7*$J$3*$J$5*$O278</f>
        <v>#N/A</v>
      </c>
      <c r="CD278" s="70" t="e">
        <f aca="false">$CD$7*$J$2*$J$5*$N278</f>
        <v>#N/A</v>
      </c>
      <c r="CE278" s="70" t="e">
        <f aca="false">$CD$7*$J$3*$J$5*$O278</f>
        <v>#N/A</v>
      </c>
      <c r="CF278" s="131" t="e">
        <f aca="false">SUM(BZ278:CA278)</f>
        <v>#N/A</v>
      </c>
      <c r="CG278" s="383" t="e">
        <f aca="false">SUM(BZ278:CC278)</f>
        <v>#N/A</v>
      </c>
      <c r="CH278" s="131" t="e">
        <f aca="false">SUM(BZ278:CE278)</f>
        <v>#N/A</v>
      </c>
      <c r="CI278" s="70" t="e">
        <f aca="false">$CI$7*$J$2*$J$5*$AB278</f>
        <v>#N/A</v>
      </c>
      <c r="CJ278" s="70" t="e">
        <f aca="false">$CI$7*$J$3*$J$5*$AC278</f>
        <v>#N/A</v>
      </c>
      <c r="CK278" s="70" t="e">
        <f aca="false">$CK$7*$J$2*$J$5*$AB278</f>
        <v>#N/A</v>
      </c>
      <c r="CL278" s="70" t="e">
        <f aca="false">$CK$7*$J$3*$J$5*$AC278</f>
        <v>#N/A</v>
      </c>
      <c r="CM278" s="70" t="e">
        <f aca="false">$CM$7*$J$2*$J$5*$AB278</f>
        <v>#N/A</v>
      </c>
      <c r="CN278" s="70" t="e">
        <f aca="false">$CM$7*$J$3*$J$5*$AC278</f>
        <v>#N/A</v>
      </c>
      <c r="CO278" s="70" t="e">
        <f aca="false">$CO$7*$J$2*$J$5*$AB278</f>
        <v>#N/A</v>
      </c>
      <c r="CP278" s="70" t="e">
        <f aca="false">$CO$7*$J$3*$J$5*$AC278</f>
        <v>#N/A</v>
      </c>
      <c r="CQ278" s="70" t="e">
        <f aca="false">$CQ$7*$J$2*$J$5*$AB278</f>
        <v>#N/A</v>
      </c>
      <c r="CR278" s="70" t="e">
        <f aca="false">$CQ$7*$J$3*$J$5*$AC278</f>
        <v>#N/A</v>
      </c>
      <c r="CS278" s="70" t="e">
        <f aca="false">$CS$7*$J$2*$J$5*$AB278</f>
        <v>#N/A</v>
      </c>
      <c r="CT278" s="70" t="e">
        <f aca="false">$CS$7*$J$3*$J$5*$AC278</f>
        <v>#N/A</v>
      </c>
      <c r="CU278" s="70" t="e">
        <f aca="false">$CU$7*$J$2*$J$5*$AB278</f>
        <v>#N/A</v>
      </c>
      <c r="CV278" s="70" t="e">
        <f aca="false">$CU$7*$J$3*$J$5*$AC278</f>
        <v>#N/A</v>
      </c>
      <c r="CW278" s="70" t="e">
        <f aca="false">$CW$7*$J$2*$J$5*$AB278</f>
        <v>#N/A</v>
      </c>
      <c r="CX278" s="70" t="e">
        <f aca="false">$CW$7*$J$3*$J$5*$AC278</f>
        <v>#N/A</v>
      </c>
      <c r="CY278" s="70" t="e">
        <f aca="false">$CY$7*$J$2*$J$5*$AB278</f>
        <v>#N/A</v>
      </c>
      <c r="CZ278" s="70" t="e">
        <f aca="false">$CY$7*$J$3*$J$5*$AC278</f>
        <v>#N/A</v>
      </c>
      <c r="DA278" s="70" t="e">
        <f aca="false">$DA$7*$J$2*$J$5*$AB278</f>
        <v>#N/A</v>
      </c>
      <c r="DB278" s="70" t="e">
        <f aca="false">$DA$7*$J$3*$J$5*$AC278</f>
        <v>#N/A</v>
      </c>
      <c r="DC278" s="70"/>
      <c r="DD278" s="70"/>
      <c r="DE278" s="2"/>
      <c r="DF278" s="2"/>
      <c r="DG278" s="2"/>
      <c r="DH278" s="2"/>
      <c r="DI278" s="70" t="e">
        <f aca="false">$DI$7*$J$2*$J$5*$AB278</f>
        <v>#N/A</v>
      </c>
      <c r="DJ278" s="70" t="e">
        <f aca="false">$DI$7*$J$3*$J$5*$AC278</f>
        <v>#N/A</v>
      </c>
      <c r="DK278" s="70" t="e">
        <f aca="false">$DK$7*$J$2*$J$5*$AB278</f>
        <v>#N/A</v>
      </c>
      <c r="DL278" s="70" t="e">
        <f aca="false">$DK$7*$J$3*$J$5*$AC278</f>
        <v>#N/A</v>
      </c>
      <c r="DM278" s="70" t="e">
        <f aca="false">$DM$7*$J$2*$J$5*$AB278</f>
        <v>#N/A</v>
      </c>
      <c r="DN278" s="70" t="e">
        <f aca="false">$DM$7*$J$3*$J$5*$AC278</f>
        <v>#N/A</v>
      </c>
      <c r="DO278" s="70" t="e">
        <f aca="false">$DO$7*$J$2*$J$5*$AB278</f>
        <v>#N/A</v>
      </c>
      <c r="DP278" s="70" t="e">
        <f aca="false">$DO$7*$J$3*$J$5*$AC278</f>
        <v>#N/A</v>
      </c>
      <c r="DQ278" s="70" t="e">
        <f aca="false">$DQ$7*$J$2*$J$5*$AB278</f>
        <v>#N/A</v>
      </c>
      <c r="DR278" s="70" t="e">
        <f aca="false">$DQ$7*$J$3*$J$5*$AC278</f>
        <v>#N/A</v>
      </c>
      <c r="DS278" s="131" t="e">
        <f aca="false">SUM(CI278:CR278,CW278:CX278,DG278:DH278)</f>
        <v>#N/A</v>
      </c>
      <c r="DT278" s="25" t="e">
        <f aca="false">SUM(CI278:CZ278,DC278:DL278)</f>
        <v>#N/A</v>
      </c>
      <c r="DU278" s="131" t="e">
        <f aca="false">SUM(CI278:DR278)</f>
        <v>#N/A</v>
      </c>
      <c r="DZ278" s="70" t="e">
        <f aca="false">$DZ$7*$J$2*$J$5*$AB278</f>
        <v>#N/A</v>
      </c>
      <c r="EA278" s="70" t="e">
        <f aca="false">$DZ$7*$J$3*$J$5*$AC278</f>
        <v>#N/A</v>
      </c>
      <c r="EB278" s="70" t="e">
        <f aca="false">$EB$7*$J$2*$J$5*$AB278</f>
        <v>#N/A</v>
      </c>
      <c r="EC278" s="70" t="e">
        <f aca="false">$EB$7*$J$3*$J$5*$AC278</f>
        <v>#N/A</v>
      </c>
      <c r="ED278" s="70" t="e">
        <f aca="false">$ED$7*$J$2*$J$5*$AB278</f>
        <v>#N/A</v>
      </c>
      <c r="EE278" s="70" t="e">
        <f aca="false">$ED$7*$J$3*$J$5*$AC278</f>
        <v>#N/A</v>
      </c>
      <c r="EF278" s="70" t="e">
        <f aca="false">$EF$7*$J$2*$J$5*$AB278</f>
        <v>#N/A</v>
      </c>
      <c r="EG278" s="70" t="e">
        <f aca="false">$EF$7*$J$3*$J$5*$AC278</f>
        <v>#N/A</v>
      </c>
      <c r="EH278" s="70" t="e">
        <f aca="false">$EH$7*$J$2*$J$5*$AB278</f>
        <v>#N/A</v>
      </c>
      <c r="EI278" s="70" t="e">
        <f aca="false">$EH$7*$J$3*$J$5*$AC278</f>
        <v>#N/A</v>
      </c>
      <c r="EJ278" s="70" t="e">
        <f aca="false">$EJ$7*$J$2*$J$5*$AB278</f>
        <v>#N/A</v>
      </c>
      <c r="EK278" s="70" t="e">
        <f aca="false">$EJ$7*$J$3*$J$5*$AC278</f>
        <v>#N/A</v>
      </c>
      <c r="EL278" s="70" t="e">
        <f aca="false">$EL$7*$J$2*$J$5*$AB278</f>
        <v>#N/A</v>
      </c>
      <c r="EM278" s="70" t="e">
        <f aca="false">$EL$7*$J$3*$J$5*$AC278</f>
        <v>#N/A</v>
      </c>
      <c r="EN278" s="131" t="e">
        <f aca="false">SUM(EB278:EC278)</f>
        <v>#N/A</v>
      </c>
      <c r="EO278" s="25" t="e">
        <f aca="false">SUM(EB278:EE278,EJ278:EM278)</f>
        <v>#N/A</v>
      </c>
      <c r="EP278" s="25" t="e">
        <f aca="false">SUM(DZ278:EM278)</f>
        <v>#N/A</v>
      </c>
    </row>
    <row r="279" customFormat="false" ht="11.25" hidden="false" customHeight="false" outlineLevel="0" collapsed="false">
      <c r="A279" s="51" t="e">
        <f aca="false">VLOOKUP($D279,Curves!$A$2:$I$1700,9)</f>
        <v>#N/A</v>
      </c>
      <c r="B279" s="83" t="e">
        <f aca="false">(1+($A279/2))^(-2*($D279-$A$1)/365.25)</f>
        <v>#N/A</v>
      </c>
      <c r="C279" s="83" t="n">
        <f aca="false">D280-D279</f>
        <v>31</v>
      </c>
      <c r="D279" s="374" t="n">
        <v>45139</v>
      </c>
      <c r="E279" s="375" t="e">
        <f aca="false">VLOOKUP($D279,Curves!$A$2:$H$1700,2)*$B279</f>
        <v>#N/A</v>
      </c>
      <c r="F279" s="51" t="e">
        <f aca="false">VLOOKUP($D279,Curves!$A$2:$H$1700,3)*$B279</f>
        <v>#N/A</v>
      </c>
      <c r="G279" s="51" t="e">
        <f aca="false">VLOOKUP($D279,Curves!$A$2:$H$1700,7)*$B279</f>
        <v>#N/A</v>
      </c>
      <c r="H279" s="51" t="e">
        <f aca="false">VLOOKUP($D279,Curves!$A$2:$H$1700,5)*$B279</f>
        <v>#N/A</v>
      </c>
      <c r="I279" s="51" t="e">
        <f aca="false">VLOOKUP($D279,Curves!$A$2:$H$1700,4)*$B279</f>
        <v>#N/A</v>
      </c>
      <c r="J279" s="376" t="e">
        <f aca="false">VLOOKUP($D279,Curves!$A$2:$H$1700,8)*$B279</f>
        <v>#N/A</v>
      </c>
      <c r="K279" s="51" t="e">
        <f aca="false">($E279+$I279)*$J$5+$J$4</f>
        <v>#N/A</v>
      </c>
      <c r="L279" s="377" t="e">
        <f aca="false">VLOOKUP($D279,Curves!$N$2:$T$2600,2)*$B279</f>
        <v>#N/A</v>
      </c>
      <c r="M279" s="241" t="e">
        <f aca="false">VLOOKUP($D279,Curves!$N$2:$T$2600,3)*$B279</f>
        <v>#N/A</v>
      </c>
      <c r="N279" s="378" t="e">
        <f aca="false">IF($K279&lt;$L279,1,0)</f>
        <v>#N/A</v>
      </c>
      <c r="O279" s="379" t="e">
        <f aca="false">IF($K279&lt;$M279,1,0)</f>
        <v>#N/A</v>
      </c>
      <c r="P279" s="375" t="e">
        <f aca="false">($E279+J279)*$J$5+$J$4</f>
        <v>#N/A</v>
      </c>
      <c r="Q279" s="377" t="e">
        <f aca="false">VLOOKUP($D279,Curves!$N$2:$T$2600,4)*$B279</f>
        <v>#N/A</v>
      </c>
      <c r="R279" s="241" t="e">
        <f aca="false">VLOOKUP($D279,Curves!$N$2:$T$2600,5)*$B279</f>
        <v>#N/A</v>
      </c>
      <c r="S279" s="378" t="e">
        <f aca="false">IF($P279&lt;$Q279,1,0)</f>
        <v>#N/A</v>
      </c>
      <c r="T279" s="379" t="e">
        <f aca="false">IF($P279&lt;$R279,1,0)</f>
        <v>#N/A</v>
      </c>
      <c r="U279" s="380" t="e">
        <f aca="false">($E279+G279)*$J$5+$J$4</f>
        <v>#N/A</v>
      </c>
      <c r="V279" s="380" t="e">
        <f aca="false">($E279+H279)*$J$5+$J$4</f>
        <v>#N/A</v>
      </c>
      <c r="W279" s="380" t="e">
        <f aca="false">($E279+I279)*$J$5+$J$4</f>
        <v>#N/A</v>
      </c>
      <c r="X279" s="269" t="e">
        <f aca="false">VLOOKUP($D279,[5]CurveFetch!$D$8:$S$13000,16,0)*$B279</f>
        <v>#N/A</v>
      </c>
      <c r="Y279" s="241" t="e">
        <f aca="false">VLOOKUP($D279,Curves!$N$2:$T$2600,7)*$B279</f>
        <v>#N/A</v>
      </c>
      <c r="Z279" s="381" t="e">
        <f aca="false">IF($U279&lt;$X279,1,0)</f>
        <v>#N/A</v>
      </c>
      <c r="AA279" s="378" t="e">
        <f aca="false">IF($U279&lt;$Y279,1,0)</f>
        <v>#N/A</v>
      </c>
      <c r="AB279" s="378" t="e">
        <f aca="false">IF($V279&lt;$X279,1,0)</f>
        <v>#N/A</v>
      </c>
      <c r="AC279" s="378" t="e">
        <f aca="false">IF($V279&lt;$X279,1,0)</f>
        <v>#N/A</v>
      </c>
      <c r="AD279" s="378" t="e">
        <f aca="false">IF($W279&lt;$X279,1,0)</f>
        <v>#N/A</v>
      </c>
      <c r="AE279" s="379" t="e">
        <f aca="false">IF($W279&lt;$Y279,1,0)</f>
        <v>#N/A</v>
      </c>
      <c r="AF279" s="70" t="e">
        <f aca="false">$AF$7*$J$2*$J$5*$N279</f>
        <v>#N/A</v>
      </c>
      <c r="AG279" s="70" t="e">
        <f aca="false">$AF$7*$J$2*$J$5*$O279</f>
        <v>#N/A</v>
      </c>
      <c r="AH279" s="70" t="e">
        <f aca="false">$AH$7*$J$2*$J$5*$N279</f>
        <v>#N/A</v>
      </c>
      <c r="AI279" s="70" t="e">
        <f aca="false">$AH$7*$J$2*$J$5*$O279</f>
        <v>#N/A</v>
      </c>
      <c r="AJ279" s="70" t="e">
        <f aca="false">$AJ$7*$J$2*$J$5*$N279</f>
        <v>#N/A</v>
      </c>
      <c r="AK279" s="70" t="e">
        <f aca="false">$AJ$7*$J$2*$J$5*$O279</f>
        <v>#N/A</v>
      </c>
      <c r="AL279" s="70" t="e">
        <f aca="false">$AL$7*$J$2*$J$5*$N279</f>
        <v>#N/A</v>
      </c>
      <c r="AM279" s="70" t="e">
        <f aca="false">$AL$7*$J$3*$J$5*$O279</f>
        <v>#N/A</v>
      </c>
      <c r="AN279" s="70" t="e">
        <f aca="false">$AN$7*$J$2*$J$5*$N279</f>
        <v>#N/A</v>
      </c>
      <c r="AO279" s="70" t="e">
        <f aca="false">$AN$7*$J$3*$J$5*$O279</f>
        <v>#N/A</v>
      </c>
      <c r="AP279" s="70" t="e">
        <f aca="false">$AP$7*$J$2*$J$5*$N279</f>
        <v>#N/A</v>
      </c>
      <c r="AQ279" s="70" t="e">
        <f aca="false">$AN$7*$J$3*$J$5*$O279</f>
        <v>#N/A</v>
      </c>
      <c r="AR279" s="70" t="e">
        <f aca="false">$AR$7*$J$2*$J$5*$N279</f>
        <v>#N/A</v>
      </c>
      <c r="AS279" s="70" t="e">
        <f aca="false">$AR$7*$J$3*$J$5*$O279</f>
        <v>#N/A</v>
      </c>
      <c r="AT279" s="70" t="e">
        <f aca="false">$AT$7*$J$2*$J$5*$N279</f>
        <v>#N/A</v>
      </c>
      <c r="AU279" s="70" t="e">
        <f aca="false">$AT$7*$J$3*$J$5*$O279</f>
        <v>#N/A</v>
      </c>
      <c r="AV279" s="131" t="e">
        <f aca="false">SUM(AF279:AG279,AL279:AM279,AP279:AQ279)</f>
        <v>#N/A</v>
      </c>
      <c r="AW279" s="158" t="e">
        <f aca="false">SUM(AF279:AM279,AP279:AU279)</f>
        <v>#N/A</v>
      </c>
      <c r="AX279" s="131" t="e">
        <f aca="false">SUM(AF279:AU279)</f>
        <v>#N/A</v>
      </c>
      <c r="AY279" s="70" t="e">
        <f aca="false">$AY$7*$J$2*$J$5*$S279</f>
        <v>#N/A</v>
      </c>
      <c r="AZ279" s="70" t="e">
        <f aca="false">$AY$7*$J$3*$J$5*$T279</f>
        <v>#N/A</v>
      </c>
      <c r="BA279" s="2"/>
      <c r="BB279" s="2"/>
      <c r="BC279" s="2"/>
      <c r="BD279" s="2"/>
      <c r="BE279" s="2"/>
      <c r="BF279" s="2"/>
      <c r="BG279" s="2"/>
      <c r="BH279" s="2"/>
      <c r="BI279" s="70" t="e">
        <f aca="false">$BI$7*$J$2*$J$5*$S279</f>
        <v>#N/A</v>
      </c>
      <c r="BJ279" s="70" t="e">
        <f aca="false">$BI$7*$J$3*$J$5*$T279</f>
        <v>#N/A</v>
      </c>
      <c r="BK279" s="2"/>
      <c r="BL279" s="2"/>
      <c r="BM279" s="70" t="e">
        <f aca="false">$BM$7*$J$2*$J$5*$S279</f>
        <v>#N/A</v>
      </c>
      <c r="BN279" s="70" t="e">
        <f aca="false">$BM$7*$J$3*$J$5*$T279</f>
        <v>#N/A</v>
      </c>
      <c r="BO279" s="70" t="e">
        <f aca="false">$BO$7*$J$2*$J$5*$S279</f>
        <v>#N/A</v>
      </c>
      <c r="BP279" s="70" t="e">
        <f aca="false">$BO$7*$J$3*$J$5*$T279</f>
        <v>#N/A</v>
      </c>
      <c r="BQ279" s="70" t="e">
        <f aca="false">$BQ$7*$J$2*$J$5*$S279</f>
        <v>#N/A</v>
      </c>
      <c r="BR279" s="70" t="e">
        <f aca="false">$BQ$7*$J$3*$J$5*$T279</f>
        <v>#N/A</v>
      </c>
      <c r="BS279" s="70" t="e">
        <f aca="false">$BS$7*$J$2*$J$5*$S279</f>
        <v>#N/A</v>
      </c>
      <c r="BT279" s="70" t="e">
        <f aca="false">$BS$7*$J$3*$J$5*$T279</f>
        <v>#N/A</v>
      </c>
      <c r="BU279" s="70" t="e">
        <f aca="false">$BU$7*$J$2*$J$5*$S279</f>
        <v>#N/A</v>
      </c>
      <c r="BV279" s="70" t="e">
        <f aca="false">$BU$7*$J$3*$J$5*$T279</f>
        <v>#N/A</v>
      </c>
      <c r="BW279" s="382" t="e">
        <f aca="false">SUM(AY279:BF279,BI279:BL279)</f>
        <v>#N/A</v>
      </c>
      <c r="BX279" s="383" t="e">
        <f aca="false">SUM(AY279:BF279,BI279:BL279,BS279:BV279)</f>
        <v>#N/A</v>
      </c>
      <c r="BY279" s="25" t="e">
        <f aca="false">SUM(AY279:BV279)</f>
        <v>#N/A</v>
      </c>
      <c r="BZ279" s="70" t="e">
        <f aca="false">$BZ$7*$J$2*$J$5*$N279</f>
        <v>#N/A</v>
      </c>
      <c r="CA279" s="70" t="e">
        <f aca="false">$BZ$7*$J$3*$J$5*$O279</f>
        <v>#N/A</v>
      </c>
      <c r="CB279" s="70" t="e">
        <f aca="false">$CB$7*$J$2*$J$5*$N279</f>
        <v>#N/A</v>
      </c>
      <c r="CC279" s="70" t="e">
        <f aca="false">$CB$7*$J$3*$J$5*$O279</f>
        <v>#N/A</v>
      </c>
      <c r="CD279" s="70" t="e">
        <f aca="false">$CD$7*$J$2*$J$5*$N279</f>
        <v>#N/A</v>
      </c>
      <c r="CE279" s="70" t="e">
        <f aca="false">$CD$7*$J$3*$J$5*$O279</f>
        <v>#N/A</v>
      </c>
      <c r="CF279" s="131" t="e">
        <f aca="false">SUM(BZ279:CA279)</f>
        <v>#N/A</v>
      </c>
      <c r="CG279" s="383" t="e">
        <f aca="false">SUM(BZ279:CC279)</f>
        <v>#N/A</v>
      </c>
      <c r="CH279" s="131" t="e">
        <f aca="false">SUM(BZ279:CE279)</f>
        <v>#N/A</v>
      </c>
      <c r="CI279" s="70" t="e">
        <f aca="false">$CI$7*$J$2*$J$5*$AB279</f>
        <v>#N/A</v>
      </c>
      <c r="CJ279" s="70" t="e">
        <f aca="false">$CI$7*$J$3*$J$5*$AC279</f>
        <v>#N/A</v>
      </c>
      <c r="CK279" s="70" t="e">
        <f aca="false">$CK$7*$J$2*$J$5*$AB279</f>
        <v>#N/A</v>
      </c>
      <c r="CL279" s="70" t="e">
        <f aca="false">$CK$7*$J$3*$J$5*$AC279</f>
        <v>#N/A</v>
      </c>
      <c r="CM279" s="70" t="e">
        <f aca="false">$CM$7*$J$2*$J$5*$AB279</f>
        <v>#N/A</v>
      </c>
      <c r="CN279" s="70" t="e">
        <f aca="false">$CM$7*$J$3*$J$5*$AC279</f>
        <v>#N/A</v>
      </c>
      <c r="CO279" s="70" t="e">
        <f aca="false">$CO$7*$J$2*$J$5*$AB279</f>
        <v>#N/A</v>
      </c>
      <c r="CP279" s="70" t="e">
        <f aca="false">$CO$7*$J$3*$J$5*$AC279</f>
        <v>#N/A</v>
      </c>
      <c r="CQ279" s="70" t="e">
        <f aca="false">$CQ$7*$J$2*$J$5*$AB279</f>
        <v>#N/A</v>
      </c>
      <c r="CR279" s="70" t="e">
        <f aca="false">$CQ$7*$J$3*$J$5*$AC279</f>
        <v>#N/A</v>
      </c>
      <c r="CS279" s="70" t="e">
        <f aca="false">$CS$7*$J$2*$J$5*$AB279</f>
        <v>#N/A</v>
      </c>
      <c r="CT279" s="70" t="e">
        <f aca="false">$CS$7*$J$3*$J$5*$AC279</f>
        <v>#N/A</v>
      </c>
      <c r="CU279" s="70" t="e">
        <f aca="false">$CU$7*$J$2*$J$5*$AB279</f>
        <v>#N/A</v>
      </c>
      <c r="CV279" s="70" t="e">
        <f aca="false">$CU$7*$J$3*$J$5*$AC279</f>
        <v>#N/A</v>
      </c>
      <c r="CW279" s="70" t="e">
        <f aca="false">$CW$7*$J$2*$J$5*$AB279</f>
        <v>#N/A</v>
      </c>
      <c r="CX279" s="70" t="e">
        <f aca="false">$CW$7*$J$3*$J$5*$AC279</f>
        <v>#N/A</v>
      </c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70" t="e">
        <f aca="false">$DI$7*$J$2*$J$5*$AB279</f>
        <v>#N/A</v>
      </c>
      <c r="DJ279" s="70" t="e">
        <f aca="false">$DI$7*$J$3*$J$5*$AC279</f>
        <v>#N/A</v>
      </c>
      <c r="DK279" s="70" t="e">
        <f aca="false">$DK$7*$J$2*$J$5*$AB279</f>
        <v>#N/A</v>
      </c>
      <c r="DL279" s="70" t="e">
        <f aca="false">$DK$7*$J$3*$J$5*$AC279</f>
        <v>#N/A</v>
      </c>
      <c r="DM279" s="70" t="e">
        <f aca="false">$DM$7*$J$2*$J$5*$AB279</f>
        <v>#N/A</v>
      </c>
      <c r="DN279" s="70" t="e">
        <f aca="false">$DM$7*$J$3*$J$5*$AC279</f>
        <v>#N/A</v>
      </c>
      <c r="DO279" s="70" t="e">
        <f aca="false">$DO$7*$J$2*$J$5*$AB279</f>
        <v>#N/A</v>
      </c>
      <c r="DP279" s="70" t="e">
        <f aca="false">$DO$7*$J$3*$J$5*$AC279</f>
        <v>#N/A</v>
      </c>
      <c r="DQ279" s="70" t="e">
        <f aca="false">$DQ$7*$J$2*$J$5*$AB279</f>
        <v>#N/A</v>
      </c>
      <c r="DR279" s="70" t="e">
        <f aca="false">$DQ$7*$J$3*$J$5*$AC279</f>
        <v>#N/A</v>
      </c>
      <c r="DS279" s="131" t="e">
        <f aca="false">SUM(CI279:CR279,CW279:CX279,DG279:DH279)</f>
        <v>#N/A</v>
      </c>
      <c r="DT279" s="25" t="e">
        <f aca="false">SUM(CI279:CZ279,DC279:DL279)</f>
        <v>#N/A</v>
      </c>
      <c r="DU279" s="131" t="e">
        <f aca="false">SUM(CI279:DR279)</f>
        <v>#N/A</v>
      </c>
      <c r="DZ279" s="70" t="e">
        <f aca="false">$DZ$7*$J$2*$J$5*$AB279</f>
        <v>#N/A</v>
      </c>
      <c r="EA279" s="70" t="e">
        <f aca="false">$DZ$7*$J$3*$J$5*$AC279</f>
        <v>#N/A</v>
      </c>
      <c r="EB279" s="70" t="e">
        <f aca="false">$EB$7*$J$2*$J$5*$AB279</f>
        <v>#N/A</v>
      </c>
      <c r="EC279" s="70" t="e">
        <f aca="false">$EB$7*$J$3*$J$5*$AC279</f>
        <v>#N/A</v>
      </c>
      <c r="ED279" s="70" t="e">
        <f aca="false">$ED$7*$J$2*$J$5*$AB279</f>
        <v>#N/A</v>
      </c>
      <c r="EE279" s="70" t="e">
        <f aca="false">$ED$7*$J$3*$J$5*$AC279</f>
        <v>#N/A</v>
      </c>
      <c r="EF279" s="70" t="e">
        <f aca="false">$EF$7*$J$2*$J$5*$AB279</f>
        <v>#N/A</v>
      </c>
      <c r="EG279" s="70" t="e">
        <f aca="false">$EF$7*$J$3*$J$5*$AC279</f>
        <v>#N/A</v>
      </c>
      <c r="EH279" s="70" t="e">
        <f aca="false">$EH$7*$J$2*$J$5*$AB279</f>
        <v>#N/A</v>
      </c>
      <c r="EI279" s="70" t="e">
        <f aca="false">$EH$7*$J$3*$J$5*$AC279</f>
        <v>#N/A</v>
      </c>
      <c r="EJ279" s="70" t="e">
        <f aca="false">$EJ$7*$J$2*$J$5*$AB279</f>
        <v>#N/A</v>
      </c>
      <c r="EK279" s="70" t="e">
        <f aca="false">$EJ$7*$J$3*$J$5*$AC279</f>
        <v>#N/A</v>
      </c>
      <c r="EL279" s="70" t="e">
        <f aca="false">$EL$7*$J$2*$J$5*$AB279</f>
        <v>#N/A</v>
      </c>
      <c r="EM279" s="70" t="e">
        <f aca="false">$EL$7*$J$3*$J$5*$AC279</f>
        <v>#N/A</v>
      </c>
      <c r="EN279" s="131" t="e">
        <f aca="false">SUM(EB279:EC279)</f>
        <v>#N/A</v>
      </c>
      <c r="EO279" s="25" t="e">
        <f aca="false">SUM(EB279:EE279,EJ279:EM279)</f>
        <v>#N/A</v>
      </c>
      <c r="EP279" s="25" t="e">
        <f aca="false">SUM(DZ279:EM279)</f>
        <v>#N/A</v>
      </c>
    </row>
    <row r="280" customFormat="false" ht="12" hidden="false" customHeight="false" outlineLevel="0" collapsed="false">
      <c r="A280" s="51" t="e">
        <f aca="false">VLOOKUP($D280,Curves!$A$2:$I$1700,9)</f>
        <v>#N/A</v>
      </c>
      <c r="B280" s="83" t="e">
        <f aca="false">(1+($A280/2))^(-2*($D280-$A$1)/365.25)</f>
        <v>#N/A</v>
      </c>
      <c r="C280" s="83" t="n">
        <f aca="false">D281-D280</f>
        <v>30</v>
      </c>
      <c r="D280" s="374" t="n">
        <v>45170</v>
      </c>
      <c r="E280" s="375" t="e">
        <f aca="false">VLOOKUP($D280,Curves!$A$2:$H$1700,2)*$B280</f>
        <v>#N/A</v>
      </c>
      <c r="F280" s="51" t="e">
        <f aca="false">VLOOKUP($D280,Curves!$A$2:$H$1700,3)*$B280</f>
        <v>#N/A</v>
      </c>
      <c r="G280" s="51" t="e">
        <f aca="false">VLOOKUP($D280,Curves!$A$2:$H$1700,7)*$B280</f>
        <v>#N/A</v>
      </c>
      <c r="H280" s="51" t="e">
        <f aca="false">VLOOKUP($D280,Curves!$A$2:$H$1700,5)*$B280</f>
        <v>#N/A</v>
      </c>
      <c r="I280" s="51" t="e">
        <f aca="false">VLOOKUP($D280,Curves!$A$2:$H$1700,4)*$B280</f>
        <v>#N/A</v>
      </c>
      <c r="J280" s="376" t="e">
        <f aca="false">VLOOKUP($D280,Curves!$A$2:$H$1700,8)*$B280</f>
        <v>#N/A</v>
      </c>
      <c r="K280" s="51" t="e">
        <f aca="false">($E280+$I280)*$J$5+$J$4</f>
        <v>#N/A</v>
      </c>
      <c r="L280" s="377" t="e">
        <f aca="false">VLOOKUP($D280,Curves!$N$2:$T$2600,2)*$B280</f>
        <v>#N/A</v>
      </c>
      <c r="M280" s="241" t="e">
        <f aca="false">VLOOKUP($D280,Curves!$N$2:$T$2600,3)*$B280</f>
        <v>#N/A</v>
      </c>
      <c r="N280" s="378" t="e">
        <f aca="false">IF($K280&lt;$L280,1,0)</f>
        <v>#N/A</v>
      </c>
      <c r="O280" s="379" t="e">
        <f aca="false">IF($K280&lt;$M280,1,0)</f>
        <v>#N/A</v>
      </c>
      <c r="P280" s="375" t="e">
        <f aca="false">($E280+J280)*$J$5+$J$4</f>
        <v>#N/A</v>
      </c>
      <c r="Q280" s="377" t="e">
        <f aca="false">VLOOKUP($D280,Curves!$N$2:$T$2600,4)*$B280</f>
        <v>#N/A</v>
      </c>
      <c r="R280" s="241" t="e">
        <f aca="false">VLOOKUP($D280,Curves!$N$2:$T$2600,5)*$B280</f>
        <v>#N/A</v>
      </c>
      <c r="S280" s="378" t="e">
        <f aca="false">IF($P280&lt;$Q280,1,0)</f>
        <v>#N/A</v>
      </c>
      <c r="T280" s="379" t="e">
        <f aca="false">IF($P280&lt;$R280,1,0)</f>
        <v>#N/A</v>
      </c>
      <c r="U280" s="380" t="e">
        <f aca="false">($E280+G280)*$J$5+$J$4</f>
        <v>#N/A</v>
      </c>
      <c r="V280" s="380" t="e">
        <f aca="false">($E280+H280)*$J$5+$J$4</f>
        <v>#N/A</v>
      </c>
      <c r="W280" s="380" t="e">
        <f aca="false">($E280+I280)*$J$5+$J$4</f>
        <v>#N/A</v>
      </c>
      <c r="X280" s="269" t="e">
        <f aca="false">VLOOKUP($D280,[5]CurveFetch!$D$8:$S$13000,16,0)*$B280</f>
        <v>#N/A</v>
      </c>
      <c r="Y280" s="241" t="e">
        <f aca="false">VLOOKUP($D280,Curves!$N$2:$T$2600,7)*$B280</f>
        <v>#N/A</v>
      </c>
      <c r="Z280" s="381" t="e">
        <f aca="false">IF($U280&lt;$X280,1,0)</f>
        <v>#N/A</v>
      </c>
      <c r="AA280" s="378" t="e">
        <f aca="false">IF($U280&lt;$Y280,1,0)</f>
        <v>#N/A</v>
      </c>
      <c r="AB280" s="378" t="e">
        <f aca="false">IF($V280&lt;$X280,1,0)</f>
        <v>#N/A</v>
      </c>
      <c r="AC280" s="378" t="e">
        <f aca="false">IF($V280&lt;$X280,1,0)</f>
        <v>#N/A</v>
      </c>
      <c r="AD280" s="378" t="e">
        <f aca="false">IF($W280&lt;$X280,1,0)</f>
        <v>#N/A</v>
      </c>
      <c r="AE280" s="379" t="e">
        <f aca="false">IF($W280&lt;$Y280,1,0)</f>
        <v>#N/A</v>
      </c>
      <c r="AF280" s="70" t="e">
        <f aca="false">$AF$7*$J$2*$J$5*$N280</f>
        <v>#N/A</v>
      </c>
      <c r="AG280" s="70" t="e">
        <f aca="false">$AF$7*$J$2*$J$5*$O280</f>
        <v>#N/A</v>
      </c>
      <c r="AH280" s="70" t="e">
        <f aca="false">$AH$7*$J$2*$J$5*$N280</f>
        <v>#N/A</v>
      </c>
      <c r="AI280" s="70" t="e">
        <f aca="false">$AH$7*$J$2*$J$5*$O280</f>
        <v>#N/A</v>
      </c>
      <c r="AJ280" s="70" t="e">
        <f aca="false">$AJ$7*$J$2*$J$5*$N280</f>
        <v>#N/A</v>
      </c>
      <c r="AK280" s="70" t="e">
        <f aca="false">$AJ$7*$J$2*$J$5*$O280</f>
        <v>#N/A</v>
      </c>
      <c r="AL280" s="2"/>
      <c r="AM280" s="2"/>
      <c r="AN280" s="2"/>
      <c r="AO280" s="2"/>
      <c r="AP280" s="2"/>
      <c r="AQ280" s="2"/>
      <c r="AR280" s="70" t="e">
        <f aca="false">$AR$7*$J$2*$J$5*$N280</f>
        <v>#N/A</v>
      </c>
      <c r="AS280" s="70" t="e">
        <f aca="false">$AR$7*$J$3*$J$5*$O280</f>
        <v>#N/A</v>
      </c>
      <c r="AT280" s="70" t="e">
        <f aca="false">$AT$7*$J$2*$J$5*$N280</f>
        <v>#N/A</v>
      </c>
      <c r="AU280" s="70" t="e">
        <f aca="false">$AT$7*$J$3*$J$5*$O280</f>
        <v>#N/A</v>
      </c>
      <c r="AV280" s="385" t="e">
        <f aca="false">SUM(AF280:AG280,AL280:AM280,AP280:AQ280)</f>
        <v>#N/A</v>
      </c>
      <c r="AW280" s="158" t="e">
        <f aca="false">SUM(AF280:AM280,AP280:AU280)</f>
        <v>#N/A</v>
      </c>
      <c r="AX280" s="131" t="e">
        <f aca="false">SUM(AF280:AU280)</f>
        <v>#N/A</v>
      </c>
      <c r="AY280" s="70" t="e">
        <f aca="false">$AY$7*$J$2*$J$5*$S280</f>
        <v>#N/A</v>
      </c>
      <c r="AZ280" s="70" t="e">
        <f aca="false">$AY$7*$J$3*$J$5*$T280</f>
        <v>#N/A</v>
      </c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70" t="e">
        <f aca="false">$BO$7*$J$2*$J$5*$S280</f>
        <v>#N/A</v>
      </c>
      <c r="BP280" s="70" t="e">
        <f aca="false">$BO$7*$J$3*$J$5*$T280</f>
        <v>#N/A</v>
      </c>
      <c r="BQ280" s="70" t="e">
        <f aca="false">$BQ$7*$J$2*$J$5*$S280</f>
        <v>#N/A</v>
      </c>
      <c r="BR280" s="70" t="e">
        <f aca="false">$BQ$7*$J$3*$J$5*$T280</f>
        <v>#N/A</v>
      </c>
      <c r="BS280" s="70" t="e">
        <f aca="false">$BS$7*$J$2*$J$5*$S280</f>
        <v>#N/A</v>
      </c>
      <c r="BT280" s="70" t="e">
        <f aca="false">$BS$7*$J$3*$J$5*$T280</f>
        <v>#N/A</v>
      </c>
      <c r="BU280" s="70" t="e">
        <f aca="false">$BU$7*$J$2*$J$5*$S280</f>
        <v>#N/A</v>
      </c>
      <c r="BV280" s="70" t="e">
        <f aca="false">$BU$7*$J$3*$J$5*$T280</f>
        <v>#N/A</v>
      </c>
      <c r="BW280" s="382" t="e">
        <f aca="false">SUM(AY280:BF280,BI280:BL280)</f>
        <v>#N/A</v>
      </c>
      <c r="BX280" s="383" t="e">
        <f aca="false">SUM(AY280:BF280,BI280:BL280,BS280:BV280)</f>
        <v>#N/A</v>
      </c>
      <c r="BY280" s="25" t="e">
        <f aca="false">SUM(AY280:BV280)</f>
        <v>#N/A</v>
      </c>
      <c r="BZ280" s="70" t="e">
        <f aca="false">$BZ$7*$J$2*$J$5*$N280</f>
        <v>#N/A</v>
      </c>
      <c r="CA280" s="70" t="e">
        <f aca="false">$BZ$7*$J$3*$J$5*$O280</f>
        <v>#N/A</v>
      </c>
      <c r="CB280" s="70" t="e">
        <f aca="false">$CB$7*$J$2*$J$5*$N280</f>
        <v>#N/A</v>
      </c>
      <c r="CC280" s="70" t="e">
        <f aca="false">$CB$7*$J$3*$J$5*$O280</f>
        <v>#N/A</v>
      </c>
      <c r="CD280" s="70" t="e">
        <f aca="false">$CD$7*$J$2*$J$5*$N280</f>
        <v>#N/A</v>
      </c>
      <c r="CE280" s="70" t="e">
        <f aca="false">$CD$7*$J$3*$J$5*$O280</f>
        <v>#N/A</v>
      </c>
      <c r="CF280" s="385" t="e">
        <f aca="false">SUM(BZ280:CA280)</f>
        <v>#N/A</v>
      </c>
      <c r="CG280" s="386" t="e">
        <f aca="false">SUM(BZ280:CC280)</f>
        <v>#N/A</v>
      </c>
      <c r="CH280" s="385" t="e">
        <f aca="false">SUM(BZ280:CE280)</f>
        <v>#N/A</v>
      </c>
      <c r="CI280" s="70" t="e">
        <f aca="false">$CI$7*$J$2*$J$5*$AB280</f>
        <v>#N/A</v>
      </c>
      <c r="CJ280" s="70" t="e">
        <f aca="false">$CI$7*$J$3*$J$5*$AC280</f>
        <v>#N/A</v>
      </c>
      <c r="CK280" s="70" t="e">
        <f aca="false">$CK$7*$J$2*$J$5*$AB280</f>
        <v>#N/A</v>
      </c>
      <c r="CL280" s="70" t="e">
        <f aca="false">$CK$7*$J$3*$J$5*$AC280</f>
        <v>#N/A</v>
      </c>
      <c r="CM280" s="70" t="e">
        <f aca="false">$CM$7*$J$2*$J$5*$AB280</f>
        <v>#N/A</v>
      </c>
      <c r="CN280" s="70" t="e">
        <f aca="false">$CM$7*$J$3*$J$5*$AC280</f>
        <v>#N/A</v>
      </c>
      <c r="CO280" s="70" t="e">
        <f aca="false">$CO$7*$J$2*$J$5*$AB280</f>
        <v>#N/A</v>
      </c>
      <c r="CP280" s="70" t="e">
        <f aca="false">$CO$7*$J$3*$J$5*$AC280</f>
        <v>#N/A</v>
      </c>
      <c r="CQ280" s="70" t="e">
        <f aca="false">$CQ$7*$J$2*$J$5*$AB280</f>
        <v>#N/A</v>
      </c>
      <c r="CR280" s="70" t="e">
        <f aca="false">$CQ$7*$J$3*$J$5*$AC280</f>
        <v>#N/A</v>
      </c>
      <c r="CS280" s="70" t="e">
        <f aca="false">$CS$7*$J$2*$J$5*$AB280</f>
        <v>#N/A</v>
      </c>
      <c r="CT280" s="70" t="e">
        <f aca="false">$CS$7*$J$3*$J$5*$AC280</f>
        <v>#N/A</v>
      </c>
      <c r="CU280" s="70" t="e">
        <f aca="false">$CU$7*$J$2*$J$5*$AB280</f>
        <v>#N/A</v>
      </c>
      <c r="CV280" s="70" t="e">
        <f aca="false">$CU$7*$J$3*$J$5*$AC280</f>
        <v>#N/A</v>
      </c>
      <c r="CW280" s="70" t="e">
        <f aca="false">$CW$7*$J$2*$J$5*$AB280</f>
        <v>#N/A</v>
      </c>
      <c r="CX280" s="70" t="e">
        <f aca="false">$CW$7*$J$3*$J$5*$AC280</f>
        <v>#N/A</v>
      </c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70" t="e">
        <f aca="false">$DI$7*$J$2*$J$5*$AB280</f>
        <v>#N/A</v>
      </c>
      <c r="DJ280" s="70" t="e">
        <f aca="false">$DI$7*$J$3*$J$5*$AC280</f>
        <v>#N/A</v>
      </c>
      <c r="DK280" s="2"/>
      <c r="DL280" s="2"/>
      <c r="DM280" s="2"/>
      <c r="DN280" s="2"/>
      <c r="DO280" s="2"/>
      <c r="DP280" s="2"/>
      <c r="DQ280" s="2"/>
      <c r="DR280" s="2"/>
      <c r="DS280" s="131" t="e">
        <f aca="false">SUM(CI280:CR280,CW280:CX280,DG280:DH280)</f>
        <v>#N/A</v>
      </c>
      <c r="DT280" s="25" t="e">
        <f aca="false">SUM(CI280:CZ280,DC280:DL280)</f>
        <v>#N/A</v>
      </c>
      <c r="DU280" s="131" t="e">
        <f aca="false">SUM(CI280:DR280)</f>
        <v>#N/A</v>
      </c>
      <c r="DZ280" s="70" t="e">
        <f aca="false">$DZ$7*$J$2*$J$5*$AB280</f>
        <v>#N/A</v>
      </c>
      <c r="EA280" s="70" t="e">
        <f aca="false">$DZ$7*$J$3*$J$5*$AC280</f>
        <v>#N/A</v>
      </c>
      <c r="EB280" s="70" t="e">
        <f aca="false">$EB$7*$J$2*$J$5*$AB280</f>
        <v>#N/A</v>
      </c>
      <c r="EC280" s="70" t="e">
        <f aca="false">$EB$7*$J$3*$J$5*$AC280</f>
        <v>#N/A</v>
      </c>
      <c r="ED280" s="70" t="e">
        <f aca="false">$ED$7*$J$2*$J$5*$AB280</f>
        <v>#N/A</v>
      </c>
      <c r="EE280" s="70" t="e">
        <f aca="false">$ED$7*$J$3*$J$5*$AC280</f>
        <v>#N/A</v>
      </c>
      <c r="EF280" s="70" t="e">
        <f aca="false">$EF$7*$J$2*$J$5*$AB280</f>
        <v>#N/A</v>
      </c>
      <c r="EG280" s="70" t="e">
        <f aca="false">$EF$7*$J$3*$J$5*$AC280</f>
        <v>#N/A</v>
      </c>
      <c r="EH280" s="70" t="e">
        <f aca="false">$EH$7*$J$2*$J$5*$AB280</f>
        <v>#N/A</v>
      </c>
      <c r="EI280" s="70" t="e">
        <f aca="false">$EH$7*$J$3*$J$5*$AC280</f>
        <v>#N/A</v>
      </c>
      <c r="EJ280" s="70" t="e">
        <f aca="false">$EJ$7*$J$2*$J$5*$AB280</f>
        <v>#N/A</v>
      </c>
      <c r="EK280" s="70" t="e">
        <f aca="false">$EJ$7*$J$3*$J$5*$AC280</f>
        <v>#N/A</v>
      </c>
      <c r="EL280" s="70" t="e">
        <f aca="false">$EL$7*$J$2*$J$5*$AB280</f>
        <v>#N/A</v>
      </c>
      <c r="EM280" s="70" t="e">
        <f aca="false">$EL$7*$J$3*$J$5*$AC280</f>
        <v>#N/A</v>
      </c>
      <c r="EN280" s="131" t="e">
        <f aca="false">SUM(EB280:EC280)</f>
        <v>#N/A</v>
      </c>
      <c r="EO280" s="25" t="e">
        <f aca="false">SUM(EB280:EE280,EJ280:EM280)</f>
        <v>#N/A</v>
      </c>
      <c r="EP280" s="25" t="e">
        <f aca="false">SUM(DZ280:EM280)</f>
        <v>#N/A</v>
      </c>
    </row>
    <row r="281" customFormat="false" ht="12" hidden="false" customHeight="false" outlineLevel="0" collapsed="false">
      <c r="A281" s="51" t="e">
        <f aca="false">VLOOKUP($D281,Curves!$A$2:$I$1700,9)</f>
        <v>#N/A</v>
      </c>
      <c r="B281" s="83" t="e">
        <f aca="false">(1+($A281/2))^(-2*($D281-$A$1)/365.25)</f>
        <v>#N/A</v>
      </c>
      <c r="C281" s="83" t="n">
        <f aca="false">D282-D281</f>
        <v>31</v>
      </c>
      <c r="D281" s="374" t="n">
        <v>45200</v>
      </c>
      <c r="E281" s="375" t="e">
        <f aca="false">VLOOKUP($D281,Curves!$A$2:$H$1700,2)*$B281</f>
        <v>#N/A</v>
      </c>
      <c r="F281" s="51" t="e">
        <f aca="false">VLOOKUP($D281,Curves!$A$2:$H$1700,3)*$B281</f>
        <v>#N/A</v>
      </c>
      <c r="G281" s="51" t="e">
        <f aca="false">VLOOKUP($D281,Curves!$A$2:$H$1700,7)*$B281</f>
        <v>#N/A</v>
      </c>
      <c r="H281" s="51" t="e">
        <f aca="false">VLOOKUP($D281,Curves!$A$2:$H$1700,5)*$B281</f>
        <v>#N/A</v>
      </c>
      <c r="I281" s="51" t="e">
        <f aca="false">VLOOKUP($D281,Curves!$A$2:$H$1700,4)*$B281</f>
        <v>#N/A</v>
      </c>
      <c r="J281" s="376" t="e">
        <f aca="false">VLOOKUP($D281,Curves!$A$2:$H$1700,8)*$B281</f>
        <v>#N/A</v>
      </c>
      <c r="K281" s="51" t="e">
        <f aca="false">($E281+$I281)*$J$5+$J$4</f>
        <v>#N/A</v>
      </c>
      <c r="L281" s="377" t="e">
        <f aca="false">VLOOKUP($D281,Curves!$N$2:$T$2600,2)*$B281</f>
        <v>#N/A</v>
      </c>
      <c r="M281" s="241" t="e">
        <f aca="false">VLOOKUP($D281,Curves!$N$2:$T$2600,3)*$B281</f>
        <v>#N/A</v>
      </c>
      <c r="N281" s="378" t="e">
        <f aca="false">IF($K281&lt;$L281,1,0)</f>
        <v>#N/A</v>
      </c>
      <c r="O281" s="379" t="e">
        <f aca="false">IF($K281&lt;$M281,1,0)</f>
        <v>#N/A</v>
      </c>
      <c r="P281" s="375" t="e">
        <f aca="false">($E281+J281)*$J$5+$J$4</f>
        <v>#N/A</v>
      </c>
      <c r="Q281" s="377" t="e">
        <f aca="false">VLOOKUP($D281,Curves!$N$2:$T$2600,4)*$B281</f>
        <v>#N/A</v>
      </c>
      <c r="R281" s="241" t="e">
        <f aca="false">VLOOKUP($D281,Curves!$N$2:$T$2600,5)*$B281</f>
        <v>#N/A</v>
      </c>
      <c r="S281" s="378" t="e">
        <f aca="false">IF($P281&lt;$Q281,1,0)</f>
        <v>#N/A</v>
      </c>
      <c r="T281" s="379" t="e">
        <f aca="false">IF($P281&lt;$R281,1,0)</f>
        <v>#N/A</v>
      </c>
      <c r="U281" s="380" t="e">
        <f aca="false">($E281+G281)*$J$5+$J$4</f>
        <v>#N/A</v>
      </c>
      <c r="V281" s="380" t="e">
        <f aca="false">($E281+H281)*$J$5+$J$4</f>
        <v>#N/A</v>
      </c>
      <c r="W281" s="380" t="e">
        <f aca="false">($E281+I281)*$J$5+$J$4</f>
        <v>#N/A</v>
      </c>
      <c r="X281" s="269" t="e">
        <f aca="false">VLOOKUP($D281,[5]CurveFetch!$D$8:$S$13000,16,0)*$B281</f>
        <v>#N/A</v>
      </c>
      <c r="Y281" s="241" t="e">
        <f aca="false">VLOOKUP($D281,Curves!$N$2:$T$2600,7)*$B281</f>
        <v>#N/A</v>
      </c>
      <c r="Z281" s="381" t="e">
        <f aca="false">IF($U281&lt;$X281,1,0)</f>
        <v>#N/A</v>
      </c>
      <c r="AA281" s="378" t="e">
        <f aca="false">IF($U281&lt;$Y281,1,0)</f>
        <v>#N/A</v>
      </c>
      <c r="AB281" s="378" t="e">
        <f aca="false">IF($V281&lt;$X281,1,0)</f>
        <v>#N/A</v>
      </c>
      <c r="AC281" s="378" t="e">
        <f aca="false">IF($V281&lt;$X281,1,0)</f>
        <v>#N/A</v>
      </c>
      <c r="AD281" s="378" t="e">
        <f aca="false">IF($W281&lt;$X281,1,0)</f>
        <v>#N/A</v>
      </c>
      <c r="AE281" s="379" t="e">
        <f aca="false">IF($W281&lt;$Y281,1,0)</f>
        <v>#N/A</v>
      </c>
      <c r="AF281" s="70" t="e">
        <f aca="false">$AF$7*$J$2*$J$5*$N281</f>
        <v>#N/A</v>
      </c>
      <c r="AG281" s="70" t="e">
        <f aca="false">$AF$7*$J$2*$J$5*$O281</f>
        <v>#N/A</v>
      </c>
      <c r="AH281" s="70" t="e">
        <f aca="false">$AH$7*$J$2*$J$5*$N281</f>
        <v>#N/A</v>
      </c>
      <c r="AI281" s="70" t="e">
        <f aca="false">$AH$7*$J$2*$J$5*$O281</f>
        <v>#N/A</v>
      </c>
      <c r="AJ281" s="70" t="e">
        <f aca="false">$AJ$7*$J$2*$J$5*$N281</f>
        <v>#N/A</v>
      </c>
      <c r="AK281" s="70" t="e">
        <f aca="false">$AJ$7*$J$2*$J$5*$O281</f>
        <v>#N/A</v>
      </c>
      <c r="AL281" s="2"/>
      <c r="AM281" s="2"/>
      <c r="AN281" s="2"/>
      <c r="AO281" s="2"/>
      <c r="AP281" s="2"/>
      <c r="AQ281" s="2"/>
      <c r="AR281" s="70" t="e">
        <f aca="false">$AR$7*$J$2*$J$5*$N281</f>
        <v>#N/A</v>
      </c>
      <c r="AS281" s="70" t="e">
        <f aca="false">$AR$7*$J$3*$J$5*$O281</f>
        <v>#N/A</v>
      </c>
      <c r="AT281" s="70" t="e">
        <f aca="false">$AT$7*$J$2*$J$5*$N281</f>
        <v>#N/A</v>
      </c>
      <c r="AU281" s="70" t="e">
        <f aca="false">$AT$7*$J$3*$J$5*$O281</f>
        <v>#N/A</v>
      </c>
      <c r="AV281" s="158"/>
      <c r="AW281" s="158"/>
      <c r="AX281" s="383"/>
      <c r="AY281" s="70" t="e">
        <f aca="false">$AY$7*$J$2*$J$5*$S281</f>
        <v>#N/A</v>
      </c>
      <c r="AZ281" s="70" t="e">
        <f aca="false">$AY$7*$J$3*$J$5*$T281</f>
        <v>#N/A</v>
      </c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383"/>
      <c r="BX281" s="383"/>
      <c r="BY281" s="383"/>
      <c r="BZ281" s="2"/>
      <c r="CA281" s="2"/>
      <c r="CB281" s="2"/>
      <c r="CC281" s="2"/>
      <c r="CD281" s="2"/>
      <c r="CE281" s="2"/>
      <c r="CF281" s="383"/>
      <c r="CG281" s="383"/>
      <c r="CH281" s="10"/>
      <c r="CI281" s="70" t="e">
        <f aca="false">$CI$7*$J$2*$J$5*$AB281</f>
        <v>#N/A</v>
      </c>
      <c r="CJ281" s="70" t="e">
        <f aca="false">$CI$7*$J$3*$J$5*$AC281</f>
        <v>#N/A</v>
      </c>
      <c r="CK281" s="70" t="e">
        <f aca="false">$CK$7*$J$2*$J$5*$AB281</f>
        <v>#N/A</v>
      </c>
      <c r="CL281" s="70" t="e">
        <f aca="false">$CK$7*$J$3*$J$5*$AC281</f>
        <v>#N/A</v>
      </c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70" t="e">
        <f aca="false">$CW$7*$J$2*$J$5*$AB281</f>
        <v>#N/A</v>
      </c>
      <c r="CX281" s="70" t="e">
        <f aca="false">$CW$7*$J$3*$J$5*$AC281</f>
        <v>#N/A</v>
      </c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131" t="e">
        <f aca="false">SUM(CI281:CR281,CW281:CX281,DG281:DH281)</f>
        <v>#N/A</v>
      </c>
      <c r="DT281" s="25" t="e">
        <f aca="false">SUM(CI281:CZ281,DC281:DL281)</f>
        <v>#N/A</v>
      </c>
      <c r="DU281" s="131" t="e">
        <f aca="false">SUM(CI281:DR281)</f>
        <v>#N/A</v>
      </c>
      <c r="EB281" s="2"/>
      <c r="EC281" s="2"/>
      <c r="ED281" s="2"/>
      <c r="EE281" s="2"/>
      <c r="EF281" s="70" t="e">
        <f aca="false">$EF$7*$J$2*$J$5*$AB281</f>
        <v>#N/A</v>
      </c>
      <c r="EG281" s="70" t="e">
        <f aca="false">$EF$7*$J$3*$J$5*$AC281</f>
        <v>#N/A</v>
      </c>
      <c r="EH281" s="70" t="e">
        <f aca="false">$EH$7*$J$2*$J$5*$AB281</f>
        <v>#N/A</v>
      </c>
      <c r="EI281" s="70" t="e">
        <f aca="false">$EH$7*$J$3*$J$5*$AC281</f>
        <v>#N/A</v>
      </c>
      <c r="EJ281" s="70" t="e">
        <f aca="false">$EJ$7*$J$2*$J$5*$AB281</f>
        <v>#N/A</v>
      </c>
      <c r="EK281" s="70" t="e">
        <f aca="false">$EJ$7*$J$3*$J$5*$AC281</f>
        <v>#N/A</v>
      </c>
      <c r="EL281" s="70" t="e">
        <f aca="false">$EL$7*$J$2*$J$5*$AB281</f>
        <v>#N/A</v>
      </c>
      <c r="EM281" s="70" t="e">
        <f aca="false">$EL$7*$J$3*$J$5*$AC281</f>
        <v>#N/A</v>
      </c>
      <c r="EN281" s="385" t="n">
        <f aca="false">SUM(EB281:EC281)</f>
        <v>0</v>
      </c>
      <c r="EO281" s="23" t="e">
        <f aca="false">SUM(EB281:EE281,EJ281:EM281)</f>
        <v>#N/A</v>
      </c>
      <c r="EP281" s="23" t="e">
        <f aca="false">SUM(DZ281:EM281)</f>
        <v>#N/A</v>
      </c>
    </row>
    <row r="282" customFormat="false" ht="12" hidden="false" customHeight="false" outlineLevel="0" collapsed="false">
      <c r="A282" s="51" t="e">
        <f aca="false">VLOOKUP($D282,Curves!$A$2:$I$1700,9)</f>
        <v>#N/A</v>
      </c>
      <c r="B282" s="83" t="e">
        <f aca="false">(1+($A282/2))^(-2*($D282-$A$1)/365.25)</f>
        <v>#N/A</v>
      </c>
      <c r="C282" s="83" t="n">
        <f aca="false">D283-D282</f>
        <v>30</v>
      </c>
      <c r="D282" s="374" t="n">
        <v>45231</v>
      </c>
      <c r="E282" s="387" t="e">
        <f aca="false">VLOOKUP($D282,Curves!$A$2:$H$1700,2)*$B282</f>
        <v>#N/A</v>
      </c>
      <c r="F282" s="51" t="e">
        <f aca="false">VLOOKUP($D282,Curves!$A$2:$H$1700,3)*$B282</f>
        <v>#N/A</v>
      </c>
      <c r="G282" s="51" t="e">
        <f aca="false">VLOOKUP($D282,Curves!$A$2:$H$1700,7)*$B282</f>
        <v>#N/A</v>
      </c>
      <c r="H282" s="51" t="e">
        <f aca="false">VLOOKUP($D282,Curves!$A$2:$H$1700,5)*$B282</f>
        <v>#N/A</v>
      </c>
      <c r="I282" s="51" t="e">
        <f aca="false">VLOOKUP($D282,Curves!$A$2:$H$1700,4)*$B282</f>
        <v>#N/A</v>
      </c>
      <c r="J282" s="388" t="e">
        <f aca="false">VLOOKUP($D282,Curves!$A$2:$H$1700,8)*$B282</f>
        <v>#N/A</v>
      </c>
      <c r="K282" s="389" t="e">
        <f aca="false">($E282+$I282)*$J$5+$J$4</f>
        <v>#N/A</v>
      </c>
      <c r="L282" s="377" t="e">
        <f aca="false">VLOOKUP($D282,Curves!$N$2:$T$2600,2)*$B282</f>
        <v>#N/A</v>
      </c>
      <c r="M282" s="241" t="e">
        <f aca="false">VLOOKUP($D282,Curves!$N$2:$T$2600,3)*$B282</f>
        <v>#N/A</v>
      </c>
      <c r="N282" s="390" t="e">
        <f aca="false">IF($K282&lt;$L282,1,0)</f>
        <v>#N/A</v>
      </c>
      <c r="O282" s="391" t="e">
        <f aca="false">IF($K282&lt;$M282,1,0)</f>
        <v>#N/A</v>
      </c>
      <c r="P282" s="387" t="e">
        <f aca="false">($E282+J282)*$J$5+$J$4</f>
        <v>#N/A</v>
      </c>
      <c r="Q282" s="377" t="e">
        <f aca="false">VLOOKUP($D282,Curves!$N$2:$T$2600,4)*$B282</f>
        <v>#N/A</v>
      </c>
      <c r="R282" s="241" t="e">
        <f aca="false">VLOOKUP($D282,Curves!$N$2:$T$2600,5)*$B282</f>
        <v>#N/A</v>
      </c>
      <c r="S282" s="390" t="e">
        <f aca="false">IF($P282&lt;$Q282,1,0)</f>
        <v>#N/A</v>
      </c>
      <c r="T282" s="391" t="e">
        <f aca="false">IF($P282&lt;$R282,1,0)</f>
        <v>#N/A</v>
      </c>
      <c r="U282" s="389" t="e">
        <f aca="false">($E282+G282)*$J$5+$J$4</f>
        <v>#N/A</v>
      </c>
      <c r="V282" s="389" t="e">
        <f aca="false">($E282+H282)*$J$5+$J$4</f>
        <v>#N/A</v>
      </c>
      <c r="W282" s="389" t="e">
        <f aca="false">($E282+I282)*$J$5+$J$4</f>
        <v>#N/A</v>
      </c>
      <c r="X282" s="269" t="e">
        <f aca="false">VLOOKUP($D282,[5]CurveFetch!$D$8:$S$13000,16,0)*$B282</f>
        <v>#N/A</v>
      </c>
      <c r="Y282" s="241" t="e">
        <f aca="false">VLOOKUP($D282,Curves!$N$2:$T$2600,7)*$B282</f>
        <v>#N/A</v>
      </c>
      <c r="Z282" s="392" t="e">
        <f aca="false">IF($U282&lt;$X282,1,0)</f>
        <v>#N/A</v>
      </c>
      <c r="AA282" s="390" t="e">
        <f aca="false">IF($U282&lt;$Y282,1,0)</f>
        <v>#N/A</v>
      </c>
      <c r="AB282" s="390" t="e">
        <f aca="false">IF($V282&lt;$X282,1,0)</f>
        <v>#N/A</v>
      </c>
      <c r="AC282" s="390" t="e">
        <f aca="false">IF($V282&lt;$X282,1,0)</f>
        <v>#N/A</v>
      </c>
      <c r="AD282" s="390" t="e">
        <f aca="false">IF($W282&lt;$X282,1,0)</f>
        <v>#N/A</v>
      </c>
      <c r="AE282" s="391" t="e">
        <f aca="false">IF($W282&lt;$Y282,1,0)</f>
        <v>#N/A</v>
      </c>
      <c r="AF282" s="70" t="e">
        <f aca="false">$AF$7*$J$2*$J$5*$N282</f>
        <v>#N/A</v>
      </c>
      <c r="AG282" s="70" t="e">
        <f aca="false">$AF$7*$J$2*$J$5*$O282</f>
        <v>#N/A</v>
      </c>
      <c r="AH282" s="70" t="e">
        <f aca="false">$AH$7*$J$2*$J$5*$N282</f>
        <v>#N/A</v>
      </c>
      <c r="AI282" s="70" t="e">
        <f aca="false">$AH$7*$J$2*$J$5*$O282</f>
        <v>#N/A</v>
      </c>
      <c r="AJ282" s="70" t="e">
        <f aca="false">$AJ$7*$J$2*$J$5*$N282</f>
        <v>#N/A</v>
      </c>
      <c r="AK282" s="70" t="e">
        <f aca="false">$AJ$7*$J$2*$J$5*$O282</f>
        <v>#N/A</v>
      </c>
      <c r="AL282" s="2"/>
      <c r="AM282" s="2"/>
      <c r="AN282" s="2"/>
      <c r="AO282" s="2"/>
      <c r="AP282" s="2"/>
      <c r="AQ282" s="2"/>
      <c r="AR282" s="70" t="e">
        <f aca="false">$AR$7*$J$2*$J$5*$N282</f>
        <v>#N/A</v>
      </c>
      <c r="AS282" s="70" t="e">
        <f aca="false">$AR$7*$J$3*$J$5*$O282</f>
        <v>#N/A</v>
      </c>
      <c r="AT282" s="70" t="e">
        <f aca="false">$AT$7*$J$2*$J$5*$N282</f>
        <v>#N/A</v>
      </c>
      <c r="AU282" s="70" t="e">
        <f aca="false">$AT$7*$J$3*$J$5*$O282</f>
        <v>#N/A</v>
      </c>
      <c r="AV282" s="158"/>
      <c r="AW282" s="158"/>
      <c r="AX282" s="383"/>
      <c r="AY282" s="70" t="e">
        <f aca="false">$AY$7*$J$2*$J$5*$S282</f>
        <v>#N/A</v>
      </c>
      <c r="AZ282" s="70" t="e">
        <f aca="false">$AY$7*$J$3*$J$5*$T282</f>
        <v>#N/A</v>
      </c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383"/>
      <c r="BX282" s="383"/>
      <c r="BY282" s="383"/>
      <c r="BZ282" s="2"/>
      <c r="CA282" s="2"/>
      <c r="CB282" s="2"/>
      <c r="CC282" s="2"/>
      <c r="CD282" s="2"/>
      <c r="CE282" s="2"/>
      <c r="CF282" s="383"/>
      <c r="CG282" s="383"/>
      <c r="CH282" s="10"/>
      <c r="CI282" s="70" t="e">
        <f aca="false">$CI$7*$J$2*$J$5*$AB282</f>
        <v>#N/A</v>
      </c>
      <c r="CJ282" s="70" t="e">
        <f aca="false">$CI$7*$J$3*$J$5*$AC282</f>
        <v>#N/A</v>
      </c>
      <c r="CK282" s="70" t="e">
        <f aca="false">$CK$7*$J$2*$J$5*$AB282</f>
        <v>#N/A</v>
      </c>
      <c r="CL282" s="70" t="e">
        <f aca="false">$CK$7*$J$3*$J$5*$AC282</f>
        <v>#N/A</v>
      </c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70" t="e">
        <f aca="false">$CW$7*$J$2*$J$5*$AB282</f>
        <v>#N/A</v>
      </c>
      <c r="CX282" s="70" t="e">
        <f aca="false">$CW$7*$J$3*$J$5*$AC282</f>
        <v>#N/A</v>
      </c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385" t="e">
        <f aca="false">SUM(CI282:CR282,CW282:CX282,DG282:DH282)</f>
        <v>#N/A</v>
      </c>
      <c r="DT282" s="23" t="e">
        <f aca="false">SUM(CI282:CZ282,DC282:DL282)</f>
        <v>#N/A</v>
      </c>
      <c r="DU282" s="131" t="e">
        <f aca="false">SUM(CI282:DR282)</f>
        <v>#N/A</v>
      </c>
      <c r="EB282" s="2"/>
      <c r="EC282" s="2"/>
      <c r="ED282" s="2"/>
      <c r="EE282" s="2"/>
      <c r="EF282" s="70" t="e">
        <f aca="false">$EF$7*$J$2*$J$5*$AB282</f>
        <v>#N/A</v>
      </c>
      <c r="EG282" s="70" t="e">
        <f aca="false">$EF$7*$J$3*$J$5*$AC282</f>
        <v>#N/A</v>
      </c>
    </row>
    <row r="283" customFormat="false" ht="11.25" hidden="false" customHeight="false" outlineLevel="0" collapsed="false">
      <c r="A283" s="51" t="e">
        <f aca="false">VLOOKUP($D283,Curves!$A$2:$I$1700,9)</f>
        <v>#N/A</v>
      </c>
      <c r="B283" s="83" t="e">
        <f aca="false">(1+($A283/2))^(-2*($D283-$A$1)/365.25)</f>
        <v>#N/A</v>
      </c>
      <c r="C283" s="2"/>
      <c r="D283" s="374" t="n">
        <v>45261</v>
      </c>
      <c r="E283" s="78"/>
      <c r="F283" s="2"/>
      <c r="G283" s="2"/>
      <c r="H283" s="2"/>
      <c r="I283" s="2"/>
      <c r="J283" s="2"/>
      <c r="K283" s="2"/>
      <c r="L283" s="78"/>
      <c r="M283" s="78"/>
      <c r="N283" s="78"/>
      <c r="O283" s="78"/>
      <c r="P283" s="2"/>
      <c r="Q283" s="78"/>
      <c r="R283" s="78"/>
      <c r="S283" s="78"/>
      <c r="T283" s="78"/>
      <c r="U283" s="78"/>
      <c r="V283" s="78"/>
      <c r="W283" s="78"/>
      <c r="X283" s="393"/>
      <c r="Y283" s="78"/>
      <c r="Z283" s="78"/>
      <c r="AA283" s="78"/>
      <c r="AB283" s="78"/>
      <c r="AC283" s="78"/>
      <c r="AD283" s="78"/>
      <c r="AE283" s="78"/>
      <c r="AF283" s="78"/>
      <c r="AG283" s="78"/>
      <c r="AH283" s="78"/>
      <c r="AI283" s="78"/>
      <c r="AJ283" s="78"/>
      <c r="AK283" s="78"/>
      <c r="AL283" s="2"/>
      <c r="AM283" s="2"/>
      <c r="AN283" s="2"/>
      <c r="AO283" s="2"/>
      <c r="AP283" s="2"/>
      <c r="AQ283" s="2"/>
      <c r="AR283" s="70" t="n">
        <f aca="false">$AR$7*$J$2*$J$5*$N283</f>
        <v>0</v>
      </c>
      <c r="AS283" s="70" t="n">
        <f aca="false">$AR$7*$J$3*$J$5*$O283</f>
        <v>0</v>
      </c>
      <c r="AT283" s="70" t="n">
        <f aca="false">$AT$7*$J$2*$J$5*$N283</f>
        <v>0</v>
      </c>
      <c r="AU283" s="70" t="n">
        <f aca="false">$AT$7*$J$3*$J$5*$O283</f>
        <v>0</v>
      </c>
      <c r="AV283" s="158"/>
      <c r="AW283" s="158"/>
      <c r="AX283" s="383"/>
      <c r="AY283" s="70" t="n">
        <f aca="false">$AY$7*$J$2*$J$5*$S283</f>
        <v>0</v>
      </c>
      <c r="AZ283" s="70" t="n">
        <f aca="false">$AY$7*$J$3*$J$5*$T283</f>
        <v>0</v>
      </c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383"/>
      <c r="BX283" s="383"/>
      <c r="BY283" s="383"/>
      <c r="BZ283" s="2"/>
      <c r="CA283" s="2"/>
      <c r="CB283" s="2"/>
      <c r="CC283" s="2"/>
      <c r="CD283" s="2"/>
      <c r="CE283" s="2"/>
      <c r="CF283" s="383"/>
      <c r="CG283" s="383"/>
      <c r="CH283" s="10"/>
      <c r="CI283" s="70" t="n">
        <f aca="false">$CI$7*$J$2*$J$5*$AB283</f>
        <v>0</v>
      </c>
      <c r="CJ283" s="70" t="n">
        <f aca="false">$CI$7*$J$3*$J$5*$AC283</f>
        <v>0</v>
      </c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70" t="n">
        <f aca="false">$CW$7*$J$2*$J$5*$AB283</f>
        <v>0</v>
      </c>
      <c r="CX283" s="70" t="n">
        <f aca="false">$CW$7*$J$3*$J$5*$AC283</f>
        <v>0</v>
      </c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383"/>
      <c r="DT283" s="383"/>
      <c r="DU283" s="383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70" t="n">
        <f aca="false">$EF$7*$J$2*$J$5*$AB283</f>
        <v>0</v>
      </c>
      <c r="EG283" s="70" t="n">
        <f aca="false">$EF$7*$J$3*$J$5*$AC283</f>
        <v>0</v>
      </c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  <c r="FS283" s="2"/>
      <c r="FT283" s="2"/>
      <c r="FU283" s="2"/>
      <c r="FV283" s="2"/>
      <c r="FW283" s="2"/>
      <c r="FX283" s="2"/>
      <c r="FY283" s="2"/>
      <c r="FZ283" s="2"/>
      <c r="GA283" s="2"/>
      <c r="GB283" s="2"/>
      <c r="GC283" s="2"/>
      <c r="GD283" s="2"/>
      <c r="GE283" s="2"/>
      <c r="GF283" s="2"/>
      <c r="GG283" s="2"/>
      <c r="GH283" s="2"/>
      <c r="GI283" s="2"/>
      <c r="GJ283" s="2"/>
      <c r="GK283" s="2"/>
      <c r="GL283" s="2"/>
      <c r="GM283" s="2"/>
      <c r="GN283" s="2"/>
      <c r="GO283" s="2"/>
      <c r="GP283" s="2"/>
      <c r="GQ283" s="2"/>
      <c r="GR283" s="2"/>
      <c r="GS283" s="2"/>
      <c r="GT283" s="2"/>
      <c r="GU283" s="2"/>
      <c r="GV283" s="2"/>
      <c r="GW283" s="2"/>
      <c r="GX283" s="2"/>
      <c r="GY283" s="2"/>
      <c r="GZ283" s="2"/>
      <c r="HA283" s="2"/>
      <c r="HB283" s="2"/>
      <c r="HC283" s="2"/>
      <c r="HD283" s="2"/>
      <c r="HE283" s="2"/>
      <c r="HF283" s="2"/>
      <c r="HG283" s="2"/>
      <c r="HH283" s="2"/>
      <c r="HI283" s="2"/>
      <c r="HJ283" s="2"/>
      <c r="HK283" s="2"/>
      <c r="HL283" s="2"/>
      <c r="HM283" s="2"/>
      <c r="HN283" s="2"/>
      <c r="HO283" s="2"/>
      <c r="HP283" s="2"/>
      <c r="HQ283" s="2"/>
      <c r="HR283" s="2"/>
      <c r="HS283" s="2"/>
      <c r="HT283" s="2"/>
      <c r="HU283" s="2"/>
      <c r="HV283" s="2"/>
      <c r="HW283" s="2"/>
      <c r="HX283" s="2"/>
      <c r="HY283" s="2"/>
      <c r="HZ283" s="2"/>
      <c r="IA283" s="2"/>
      <c r="IB283" s="2"/>
      <c r="IC283" s="2"/>
      <c r="ID283" s="2"/>
      <c r="IE283" s="2"/>
      <c r="IF283" s="2"/>
      <c r="IG283" s="2"/>
      <c r="IH283" s="2"/>
      <c r="II283" s="2"/>
      <c r="IJ283" s="2"/>
      <c r="IK283" s="2"/>
      <c r="IL283" s="2"/>
      <c r="IM283" s="2"/>
      <c r="IN283" s="2"/>
      <c r="IO283" s="2"/>
      <c r="IP283" s="2"/>
      <c r="IQ283" s="2"/>
      <c r="IR283" s="2"/>
      <c r="IS283" s="2"/>
      <c r="IT283" s="2"/>
      <c r="IU283" s="2"/>
      <c r="IV283" s="2"/>
      <c r="IW283" s="2"/>
    </row>
    <row r="284" customFormat="false" ht="11.25" hidden="false" customHeight="false" outlineLevel="0" collapsed="false">
      <c r="A284" s="2"/>
      <c r="B284" s="2"/>
      <c r="C284" s="2"/>
      <c r="D284" s="273"/>
      <c r="E284" s="78"/>
      <c r="F284" s="2"/>
      <c r="G284" s="2"/>
      <c r="H284" s="2"/>
      <c r="I284" s="2"/>
      <c r="J284" s="2"/>
      <c r="K284" s="2"/>
      <c r="L284" s="78"/>
      <c r="M284" s="78"/>
      <c r="N284" s="78"/>
      <c r="O284" s="78"/>
      <c r="P284" s="2"/>
      <c r="Q284" s="78"/>
      <c r="R284" s="78"/>
      <c r="S284" s="78"/>
      <c r="T284" s="78"/>
      <c r="U284" s="78"/>
      <c r="V284" s="78"/>
      <c r="W284" s="78"/>
      <c r="X284" s="393"/>
      <c r="Y284" s="78"/>
      <c r="Z284" s="78"/>
      <c r="AA284" s="78"/>
      <c r="AB284" s="78"/>
      <c r="AC284" s="78"/>
      <c r="AD284" s="78"/>
      <c r="AE284" s="78"/>
      <c r="AF284" s="78"/>
      <c r="AG284" s="78"/>
      <c r="AH284" s="78"/>
      <c r="AI284" s="78"/>
      <c r="AJ284" s="78"/>
      <c r="AK284" s="78"/>
      <c r="AL284" s="2"/>
      <c r="AM284" s="2"/>
      <c r="AN284" s="2"/>
      <c r="AO284" s="2"/>
      <c r="AP284" s="2"/>
      <c r="AQ284" s="2"/>
      <c r="AR284" s="70" t="n">
        <f aca="false">$AR$7*$J$2*$J$5*$N284</f>
        <v>0</v>
      </c>
      <c r="AS284" s="70" t="n">
        <f aca="false">$AR$7*$J$3*$J$5*$O284</f>
        <v>0</v>
      </c>
      <c r="AT284" s="70" t="n">
        <f aca="false">$AT$7*$J$2*$J$5*$N284</f>
        <v>0</v>
      </c>
      <c r="AU284" s="70" t="n">
        <f aca="false">$AT$7*$J$3*$J$5*$O284</f>
        <v>0</v>
      </c>
      <c r="AV284" s="158"/>
      <c r="AW284" s="158"/>
      <c r="AX284" s="383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383"/>
      <c r="BX284" s="383"/>
      <c r="BY284" s="383"/>
      <c r="BZ284" s="2"/>
      <c r="CA284" s="2"/>
      <c r="CB284" s="2"/>
      <c r="CC284" s="2"/>
      <c r="CD284" s="2"/>
      <c r="CE284" s="2"/>
      <c r="CF284" s="383"/>
      <c r="CG284" s="383"/>
      <c r="CH284" s="10"/>
      <c r="CI284" s="70" t="n">
        <f aca="false">$CI$7*$J$2*$J$5*$AB284</f>
        <v>0</v>
      </c>
      <c r="CJ284" s="70" t="n">
        <f aca="false">$CI$7*$J$3*$J$5*$AC284</f>
        <v>0</v>
      </c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70" t="n">
        <f aca="false">$CW$7*$J$2*$J$5*$AB284</f>
        <v>0</v>
      </c>
      <c r="CX284" s="70" t="n">
        <f aca="false">$CW$7*$J$3*$J$5*$AC284</f>
        <v>0</v>
      </c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383"/>
      <c r="DT284" s="383"/>
      <c r="DU284" s="383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70" t="n">
        <f aca="false">$EF$7*$J$2*$J$5*$AB284</f>
        <v>0</v>
      </c>
      <c r="EG284" s="70" t="n">
        <f aca="false">$EF$7*$J$3*$J$5*$AC284</f>
        <v>0</v>
      </c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  <c r="HX284" s="2"/>
      <c r="HY284" s="2"/>
      <c r="HZ284" s="2"/>
      <c r="IA284" s="2"/>
      <c r="IB284" s="2"/>
      <c r="IC284" s="2"/>
      <c r="ID284" s="2"/>
      <c r="IE284" s="2"/>
      <c r="IF284" s="2"/>
      <c r="IG284" s="2"/>
      <c r="IH284" s="2"/>
      <c r="II284" s="2"/>
      <c r="IJ284" s="2"/>
      <c r="IK284" s="2"/>
      <c r="IL284" s="2"/>
      <c r="IM284" s="2"/>
      <c r="IN284" s="2"/>
      <c r="IO284" s="2"/>
      <c r="IP284" s="2"/>
      <c r="IQ284" s="2"/>
      <c r="IR284" s="2"/>
      <c r="IS284" s="2"/>
      <c r="IT284" s="2"/>
      <c r="IU284" s="2"/>
      <c r="IV284" s="2"/>
      <c r="IW284" s="2"/>
    </row>
    <row r="285" customFormat="false" ht="11.25" hidden="false" customHeight="false" outlineLevel="0" collapsed="false">
      <c r="A285" s="2"/>
      <c r="B285" s="2"/>
      <c r="C285" s="2"/>
      <c r="D285" s="273"/>
      <c r="E285" s="78"/>
      <c r="F285" s="2"/>
      <c r="G285" s="2"/>
      <c r="H285" s="2"/>
      <c r="I285" s="2"/>
      <c r="J285" s="2"/>
      <c r="K285" s="2"/>
      <c r="L285" s="78"/>
      <c r="M285" s="78"/>
      <c r="N285" s="78"/>
      <c r="O285" s="78"/>
      <c r="P285" s="2"/>
      <c r="Q285" s="78"/>
      <c r="R285" s="78"/>
      <c r="S285" s="78"/>
      <c r="T285" s="78"/>
      <c r="U285" s="78"/>
      <c r="V285" s="78"/>
      <c r="W285" s="78"/>
      <c r="X285" s="393"/>
      <c r="Y285" s="78"/>
      <c r="Z285" s="78"/>
      <c r="AA285" s="78"/>
      <c r="AB285" s="78"/>
      <c r="AC285" s="78"/>
      <c r="AD285" s="78"/>
      <c r="AE285" s="78"/>
      <c r="AF285" s="78"/>
      <c r="AG285" s="78"/>
      <c r="AH285" s="78"/>
      <c r="AI285" s="78"/>
      <c r="AJ285" s="78"/>
      <c r="AK285" s="78"/>
      <c r="AL285" s="2"/>
      <c r="AM285" s="2"/>
      <c r="AN285" s="2"/>
      <c r="AO285" s="2"/>
      <c r="AP285" s="2"/>
      <c r="AQ285" s="2"/>
      <c r="AR285" s="70" t="n">
        <f aca="false">$AR$7*$J$2*$J$5*$N285</f>
        <v>0</v>
      </c>
      <c r="AS285" s="70" t="n">
        <f aca="false">$AR$7*$J$3*$J$5*$O285</f>
        <v>0</v>
      </c>
      <c r="AT285" s="70" t="n">
        <f aca="false">$AT$7*$J$2*$J$5*$N285</f>
        <v>0</v>
      </c>
      <c r="AU285" s="70" t="n">
        <f aca="false">$AT$7*$J$3*$J$5*$O285</f>
        <v>0</v>
      </c>
      <c r="AV285" s="158"/>
      <c r="AW285" s="158"/>
      <c r="AX285" s="383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383"/>
      <c r="BX285" s="383"/>
      <c r="BY285" s="383"/>
      <c r="BZ285" s="2"/>
      <c r="CA285" s="2"/>
      <c r="CB285" s="2"/>
      <c r="CC285" s="2"/>
      <c r="CD285" s="2"/>
      <c r="CE285" s="2"/>
      <c r="CF285" s="383"/>
      <c r="CG285" s="383"/>
      <c r="CH285" s="10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70" t="n">
        <f aca="false">$CW$7*$J$2*$J$5*$AB285</f>
        <v>0</v>
      </c>
      <c r="CX285" s="70" t="n">
        <f aca="false">$CW$7*$J$3*$J$5*$AC285</f>
        <v>0</v>
      </c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383"/>
      <c r="DT285" s="383"/>
      <c r="DU285" s="383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70" t="n">
        <f aca="false">$EF$7*$J$2*$J$5*$AB285</f>
        <v>0</v>
      </c>
      <c r="EG285" s="70" t="n">
        <f aca="false">$EF$7*$J$3*$J$5*$AC285</f>
        <v>0</v>
      </c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  <c r="IP285" s="2"/>
      <c r="IQ285" s="2"/>
      <c r="IR285" s="2"/>
      <c r="IS285" s="2"/>
      <c r="IT285" s="2"/>
      <c r="IU285" s="2"/>
      <c r="IV285" s="2"/>
      <c r="IW285" s="2"/>
    </row>
    <row r="286" customFormat="false" ht="11.25" hidden="false" customHeight="false" outlineLevel="0" collapsed="false">
      <c r="A286" s="2"/>
      <c r="B286" s="2"/>
      <c r="C286" s="2"/>
      <c r="D286" s="273"/>
      <c r="E286" s="78"/>
      <c r="F286" s="2"/>
      <c r="G286" s="2"/>
      <c r="H286" s="2"/>
      <c r="I286" s="2"/>
      <c r="J286" s="2"/>
      <c r="K286" s="2"/>
      <c r="L286" s="78"/>
      <c r="M286" s="78"/>
      <c r="N286" s="78"/>
      <c r="O286" s="78"/>
      <c r="P286" s="2"/>
      <c r="Q286" s="78"/>
      <c r="R286" s="78"/>
      <c r="S286" s="78"/>
      <c r="T286" s="78"/>
      <c r="U286" s="78"/>
      <c r="V286" s="78"/>
      <c r="W286" s="78"/>
      <c r="X286" s="393"/>
      <c r="Y286" s="78"/>
      <c r="Z286" s="78"/>
      <c r="AA286" s="78"/>
      <c r="AB286" s="78"/>
      <c r="AC286" s="78"/>
      <c r="AD286" s="78"/>
      <c r="AE286" s="78"/>
      <c r="AF286" s="78"/>
      <c r="AG286" s="78"/>
      <c r="AH286" s="78"/>
      <c r="AI286" s="78"/>
      <c r="AJ286" s="78"/>
      <c r="AK286" s="78"/>
      <c r="AL286" s="2"/>
      <c r="AM286" s="2"/>
      <c r="AN286" s="2"/>
      <c r="AO286" s="2"/>
      <c r="AP286" s="2"/>
      <c r="AQ286" s="2"/>
      <c r="AR286" s="70" t="n">
        <f aca="false">$AR$7*$J$2*$J$5*$N286</f>
        <v>0</v>
      </c>
      <c r="AS286" s="70" t="n">
        <f aca="false">$AR$7*$J$3*$J$5*$O286</f>
        <v>0</v>
      </c>
      <c r="AT286" s="70" t="n">
        <f aca="false">$AT$7*$J$2*$J$5*$N286</f>
        <v>0</v>
      </c>
      <c r="AU286" s="70" t="n">
        <f aca="false">$AT$7*$J$3*$J$5*$O286</f>
        <v>0</v>
      </c>
      <c r="AV286" s="158"/>
      <c r="AW286" s="158"/>
      <c r="AX286" s="383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383"/>
      <c r="BX286" s="383"/>
      <c r="BY286" s="383"/>
      <c r="BZ286" s="2"/>
      <c r="CA286" s="2"/>
      <c r="CB286" s="2"/>
      <c r="CC286" s="2"/>
      <c r="CD286" s="2"/>
      <c r="CE286" s="2"/>
      <c r="CF286" s="383"/>
      <c r="CG286" s="383"/>
      <c r="CH286" s="10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70" t="n">
        <f aca="false">$CW$7*$J$2*$J$5*$AB286</f>
        <v>0</v>
      </c>
      <c r="CX286" s="70" t="n">
        <f aca="false">$CW$7*$J$3*$J$5*$AC286</f>
        <v>0</v>
      </c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383"/>
      <c r="DT286" s="383"/>
      <c r="DU286" s="383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70" t="n">
        <f aca="false">$EF$7*$J$2*$J$5*$AB286</f>
        <v>0</v>
      </c>
      <c r="EG286" s="70" t="n">
        <f aca="false">$EF$7*$J$3*$J$5*$AC286</f>
        <v>0</v>
      </c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  <c r="IS286" s="2"/>
      <c r="IT286" s="2"/>
      <c r="IU286" s="2"/>
      <c r="IV286" s="2"/>
      <c r="IW286" s="2"/>
    </row>
    <row r="287" customFormat="false" ht="11.25" hidden="false" customHeight="false" outlineLevel="0" collapsed="false">
      <c r="A287" s="2"/>
      <c r="B287" s="2"/>
      <c r="C287" s="2"/>
      <c r="D287" s="273"/>
      <c r="E287" s="78"/>
      <c r="F287" s="2"/>
      <c r="G287" s="2"/>
      <c r="H287" s="2"/>
      <c r="I287" s="2"/>
      <c r="J287" s="2"/>
      <c r="K287" s="2"/>
      <c r="L287" s="78"/>
      <c r="M287" s="78"/>
      <c r="N287" s="78"/>
      <c r="O287" s="78"/>
      <c r="P287" s="2"/>
      <c r="Q287" s="78"/>
      <c r="R287" s="78"/>
      <c r="S287" s="78"/>
      <c r="T287" s="78"/>
      <c r="U287" s="78"/>
      <c r="V287" s="78"/>
      <c r="W287" s="78"/>
      <c r="X287" s="393"/>
      <c r="Y287" s="78"/>
      <c r="Z287" s="78"/>
      <c r="AA287" s="78"/>
      <c r="AB287" s="78"/>
      <c r="AC287" s="78"/>
      <c r="AD287" s="78"/>
      <c r="AE287" s="78"/>
      <c r="AF287" s="78"/>
      <c r="AG287" s="78"/>
      <c r="AH287" s="78"/>
      <c r="AI287" s="78"/>
      <c r="AJ287" s="78"/>
      <c r="AK287" s="78"/>
      <c r="AL287" s="2"/>
      <c r="AM287" s="2"/>
      <c r="AN287" s="2"/>
      <c r="AO287" s="2"/>
      <c r="AP287" s="2"/>
      <c r="AQ287" s="2"/>
      <c r="AR287" s="70" t="n">
        <f aca="false">$AR$7*$J$2*$J$5*$N287</f>
        <v>0</v>
      </c>
      <c r="AS287" s="70" t="n">
        <f aca="false">$AR$7*$J$3*$J$5*$O287</f>
        <v>0</v>
      </c>
      <c r="AT287" s="70" t="n">
        <f aca="false">$AT$7*$J$2*$J$5*$N287</f>
        <v>0</v>
      </c>
      <c r="AU287" s="70" t="n">
        <f aca="false">$AT$7*$J$3*$J$5*$O287</f>
        <v>0</v>
      </c>
      <c r="AV287" s="158"/>
      <c r="AW287" s="158"/>
      <c r="AX287" s="383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383"/>
      <c r="BX287" s="383"/>
      <c r="BY287" s="383"/>
      <c r="BZ287" s="2"/>
      <c r="CA287" s="2"/>
      <c r="CB287" s="2"/>
      <c r="CC287" s="2"/>
      <c r="CD287" s="2"/>
      <c r="CE287" s="2"/>
      <c r="CF287" s="383"/>
      <c r="CG287" s="383"/>
      <c r="CH287" s="10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70" t="n">
        <f aca="false">$CW$7*$J$2*$J$5*$AB287</f>
        <v>0</v>
      </c>
      <c r="CX287" s="70" t="n">
        <f aca="false">$CW$7*$J$3*$J$5*$AC287</f>
        <v>0</v>
      </c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383"/>
      <c r="DT287" s="383"/>
      <c r="DU287" s="383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70" t="n">
        <f aca="false">$EF$7*$J$2*$J$5*$AB287</f>
        <v>0</v>
      </c>
      <c r="EG287" s="70" t="n">
        <f aca="false">$EF$7*$J$3*$J$5*$AC287</f>
        <v>0</v>
      </c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  <c r="IP287" s="2"/>
      <c r="IQ287" s="2"/>
      <c r="IR287" s="2"/>
      <c r="IS287" s="2"/>
      <c r="IT287" s="2"/>
      <c r="IU287" s="2"/>
      <c r="IV287" s="2"/>
      <c r="IW287" s="2"/>
    </row>
    <row r="288" customFormat="false" ht="11.25" hidden="false" customHeight="false" outlineLevel="0" collapsed="false">
      <c r="A288" s="2"/>
      <c r="B288" s="2"/>
      <c r="C288" s="2"/>
      <c r="D288" s="273"/>
      <c r="E288" s="78"/>
      <c r="F288" s="2"/>
      <c r="G288" s="2"/>
      <c r="H288" s="2"/>
      <c r="I288" s="2"/>
      <c r="J288" s="2"/>
      <c r="K288" s="2"/>
      <c r="L288" s="78"/>
      <c r="M288" s="78"/>
      <c r="N288" s="78"/>
      <c r="O288" s="78"/>
      <c r="P288" s="2"/>
      <c r="Q288" s="78"/>
      <c r="R288" s="78"/>
      <c r="S288" s="78"/>
      <c r="T288" s="78"/>
      <c r="U288" s="78"/>
      <c r="V288" s="78"/>
      <c r="W288" s="78"/>
      <c r="X288" s="393"/>
      <c r="Y288" s="78"/>
      <c r="Z288" s="78"/>
      <c r="AA288" s="78"/>
      <c r="AB288" s="78"/>
      <c r="AC288" s="78"/>
      <c r="AD288" s="78"/>
      <c r="AE288" s="78"/>
      <c r="AF288" s="78"/>
      <c r="AG288" s="78"/>
      <c r="AH288" s="78"/>
      <c r="AI288" s="78"/>
      <c r="AJ288" s="78"/>
      <c r="AK288" s="78"/>
      <c r="AL288" s="2"/>
      <c r="AM288" s="2"/>
      <c r="AN288" s="2"/>
      <c r="AO288" s="2"/>
      <c r="AP288" s="2"/>
      <c r="AQ288" s="2"/>
      <c r="AR288" s="2"/>
      <c r="AS288" s="2"/>
      <c r="AT288" s="70" t="n">
        <f aca="false">$AT$7*$J$2*$J$5*$N288</f>
        <v>0</v>
      </c>
      <c r="AU288" s="70" t="n">
        <f aca="false">$AT$7*$J$3*$J$5*$O288</f>
        <v>0</v>
      </c>
      <c r="AV288" s="158"/>
      <c r="AW288" s="158"/>
      <c r="AX288" s="383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383"/>
      <c r="BX288" s="383"/>
      <c r="BY288" s="383"/>
      <c r="BZ288" s="2"/>
      <c r="CA288" s="2"/>
      <c r="CB288" s="2"/>
      <c r="CC288" s="2"/>
      <c r="CD288" s="2"/>
      <c r="CE288" s="2"/>
      <c r="CF288" s="383"/>
      <c r="CG288" s="383"/>
      <c r="CH288" s="10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70" t="n">
        <f aca="false">$CW$7*$J$2*$J$5*$AB288</f>
        <v>0</v>
      </c>
      <c r="CX288" s="70" t="n">
        <f aca="false">$CW$7*$J$3*$J$5*$AC288</f>
        <v>0</v>
      </c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383"/>
      <c r="DT288" s="383"/>
      <c r="DU288" s="383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  <c r="IP288" s="2"/>
      <c r="IQ288" s="2"/>
      <c r="IR288" s="2"/>
      <c r="IS288" s="2"/>
      <c r="IT288" s="2"/>
      <c r="IU288" s="2"/>
      <c r="IV288" s="2"/>
      <c r="IW288" s="2"/>
    </row>
    <row r="289" customFormat="false" ht="11.25" hidden="false" customHeight="false" outlineLevel="0" collapsed="false">
      <c r="A289" s="2"/>
      <c r="B289" s="2"/>
      <c r="C289" s="2"/>
      <c r="D289" s="273"/>
      <c r="E289" s="78"/>
      <c r="F289" s="2"/>
      <c r="G289" s="2"/>
      <c r="H289" s="2"/>
      <c r="I289" s="2"/>
      <c r="J289" s="2"/>
      <c r="K289" s="2"/>
      <c r="L289" s="78"/>
      <c r="M289" s="78"/>
      <c r="N289" s="78"/>
      <c r="O289" s="78"/>
      <c r="P289" s="2"/>
      <c r="Q289" s="78"/>
      <c r="R289" s="78"/>
      <c r="S289" s="78"/>
      <c r="T289" s="78"/>
      <c r="U289" s="78"/>
      <c r="V289" s="78"/>
      <c r="W289" s="78"/>
      <c r="X289" s="393"/>
      <c r="Y289" s="78"/>
      <c r="Z289" s="78"/>
      <c r="AA289" s="78"/>
      <c r="AB289" s="78"/>
      <c r="AC289" s="78"/>
      <c r="AD289" s="78"/>
      <c r="AE289" s="78"/>
      <c r="AF289" s="78"/>
      <c r="AG289" s="78"/>
      <c r="AH289" s="78"/>
      <c r="AI289" s="78"/>
      <c r="AJ289" s="78"/>
      <c r="AK289" s="78"/>
      <c r="AL289" s="2"/>
      <c r="AM289" s="2"/>
      <c r="AN289" s="2"/>
      <c r="AO289" s="2"/>
      <c r="AP289" s="2"/>
      <c r="AQ289" s="2"/>
      <c r="AR289" s="2"/>
      <c r="AS289" s="2"/>
      <c r="AT289" s="70" t="n">
        <f aca="false">$AT$7*$J$2*$J$5*$N289</f>
        <v>0</v>
      </c>
      <c r="AU289" s="70" t="n">
        <f aca="false">$AT$7*$J$3*$J$5*$O289</f>
        <v>0</v>
      </c>
      <c r="AV289" s="158"/>
      <c r="AW289" s="158"/>
      <c r="AX289" s="383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383"/>
      <c r="BX289" s="383"/>
      <c r="BY289" s="383"/>
      <c r="BZ289" s="2"/>
      <c r="CA289" s="2"/>
      <c r="CB289" s="2"/>
      <c r="CC289" s="2"/>
      <c r="CD289" s="2"/>
      <c r="CE289" s="2"/>
      <c r="CF289" s="383"/>
      <c r="CG289" s="383"/>
      <c r="CH289" s="10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70" t="n">
        <f aca="false">$CW$7*$J$2*$J$5*$AB289</f>
        <v>0</v>
      </c>
      <c r="CX289" s="70" t="n">
        <f aca="false">$CW$7*$J$3*$J$5*$AC289</f>
        <v>0</v>
      </c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383"/>
      <c r="DT289" s="383"/>
      <c r="DU289" s="383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  <c r="IP289" s="2"/>
      <c r="IQ289" s="2"/>
      <c r="IR289" s="2"/>
      <c r="IS289" s="2"/>
      <c r="IT289" s="2"/>
      <c r="IU289" s="2"/>
      <c r="IV289" s="2"/>
      <c r="IW289" s="2"/>
    </row>
    <row r="290" customFormat="false" ht="11.25" hidden="false" customHeight="false" outlineLevel="0" collapsed="false">
      <c r="A290" s="2"/>
      <c r="B290" s="2"/>
      <c r="C290" s="2"/>
      <c r="D290" s="273"/>
      <c r="E290" s="78"/>
      <c r="F290" s="2"/>
      <c r="G290" s="2"/>
      <c r="H290" s="2"/>
      <c r="I290" s="2"/>
      <c r="J290" s="2"/>
      <c r="K290" s="2"/>
      <c r="L290" s="78"/>
      <c r="M290" s="78"/>
      <c r="N290" s="78"/>
      <c r="O290" s="78"/>
      <c r="P290" s="2"/>
      <c r="Q290" s="78"/>
      <c r="R290" s="78"/>
      <c r="S290" s="78"/>
      <c r="T290" s="78"/>
      <c r="U290" s="78"/>
      <c r="V290" s="78"/>
      <c r="W290" s="78"/>
      <c r="X290" s="393"/>
      <c r="Y290" s="78"/>
      <c r="Z290" s="78"/>
      <c r="AA290" s="78"/>
      <c r="AB290" s="78"/>
      <c r="AC290" s="78"/>
      <c r="AD290" s="78"/>
      <c r="AE290" s="78"/>
      <c r="AF290" s="78"/>
      <c r="AG290" s="78"/>
      <c r="AH290" s="78"/>
      <c r="AI290" s="78"/>
      <c r="AJ290" s="78"/>
      <c r="AK290" s="78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95"/>
      <c r="AW290" s="95"/>
      <c r="AX290" s="383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383"/>
      <c r="BX290" s="383"/>
      <c r="BY290" s="383"/>
      <c r="BZ290" s="2"/>
      <c r="CA290" s="2"/>
      <c r="CB290" s="2"/>
      <c r="CC290" s="2"/>
      <c r="CD290" s="2"/>
      <c r="CE290" s="2"/>
      <c r="CF290" s="383"/>
      <c r="CG290" s="383"/>
      <c r="CH290" s="10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70" t="n">
        <f aca="false">$CW$7*$J$2*$J$5*$AB290</f>
        <v>0</v>
      </c>
      <c r="CX290" s="70" t="n">
        <f aca="false">$CW$7*$J$3*$J$5*$AC290</f>
        <v>0</v>
      </c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383"/>
      <c r="DT290" s="383"/>
      <c r="DU290" s="383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/>
      <c r="IL290" s="2"/>
      <c r="IM290" s="2"/>
      <c r="IN290" s="2"/>
      <c r="IO290" s="2"/>
      <c r="IP290" s="2"/>
      <c r="IQ290" s="2"/>
      <c r="IR290" s="2"/>
      <c r="IS290" s="2"/>
      <c r="IT290" s="2"/>
      <c r="IU290" s="2"/>
      <c r="IV290" s="2"/>
      <c r="IW290" s="2"/>
    </row>
    <row r="291" customFormat="false" ht="11.25" hidden="false" customHeight="false" outlineLevel="0" collapsed="false">
      <c r="A291" s="2"/>
      <c r="B291" s="2"/>
      <c r="C291" s="2"/>
      <c r="D291" s="273"/>
      <c r="E291" s="78"/>
      <c r="F291" s="2"/>
      <c r="G291" s="2"/>
      <c r="H291" s="2"/>
      <c r="I291" s="2"/>
      <c r="J291" s="2"/>
      <c r="K291" s="2"/>
      <c r="L291" s="78"/>
      <c r="M291" s="78"/>
      <c r="N291" s="78"/>
      <c r="O291" s="78"/>
      <c r="P291" s="2"/>
      <c r="Q291" s="78"/>
      <c r="R291" s="78"/>
      <c r="S291" s="78"/>
      <c r="T291" s="78"/>
      <c r="U291" s="78"/>
      <c r="V291" s="78"/>
      <c r="W291" s="78"/>
      <c r="X291" s="393"/>
      <c r="Y291" s="78"/>
      <c r="Z291" s="78"/>
      <c r="AA291" s="78"/>
      <c r="AB291" s="78"/>
      <c r="AC291" s="78"/>
      <c r="AD291" s="78"/>
      <c r="AE291" s="78"/>
      <c r="AF291" s="78"/>
      <c r="AG291" s="78"/>
      <c r="AH291" s="78"/>
      <c r="AI291" s="78"/>
      <c r="AJ291" s="78"/>
      <c r="AK291" s="78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95"/>
      <c r="AW291" s="95"/>
      <c r="AX291" s="383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383"/>
      <c r="BX291" s="383"/>
      <c r="BY291" s="383"/>
      <c r="BZ291" s="2"/>
      <c r="CA291" s="2"/>
      <c r="CB291" s="2"/>
      <c r="CC291" s="2"/>
      <c r="CD291" s="2"/>
      <c r="CE291" s="2"/>
      <c r="CF291" s="383"/>
      <c r="CG291" s="383"/>
      <c r="CH291" s="10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70" t="n">
        <f aca="false">$CW$7*$J$2*$J$5*$AB291</f>
        <v>0</v>
      </c>
      <c r="CX291" s="70" t="n">
        <f aca="false">$CW$7*$J$3*$J$5*$AC291</f>
        <v>0</v>
      </c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383"/>
      <c r="DT291" s="383"/>
      <c r="DU291" s="383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  <c r="FV291" s="2"/>
      <c r="FW291" s="2"/>
      <c r="FX291" s="2"/>
      <c r="FY291" s="2"/>
      <c r="FZ291" s="2"/>
      <c r="GA291" s="2"/>
      <c r="GB291" s="2"/>
      <c r="GC291" s="2"/>
      <c r="GD291" s="2"/>
      <c r="GE291" s="2"/>
      <c r="GF291" s="2"/>
      <c r="GG291" s="2"/>
      <c r="GH291" s="2"/>
      <c r="GI291" s="2"/>
      <c r="GJ291" s="2"/>
      <c r="GK291" s="2"/>
      <c r="GL291" s="2"/>
      <c r="GM291" s="2"/>
      <c r="GN291" s="2"/>
      <c r="GO291" s="2"/>
      <c r="GP291" s="2"/>
      <c r="GQ291" s="2"/>
      <c r="GR291" s="2"/>
      <c r="GS291" s="2"/>
      <c r="GT291" s="2"/>
      <c r="GU291" s="2"/>
      <c r="GV291" s="2"/>
      <c r="GW291" s="2"/>
      <c r="GX291" s="2"/>
      <c r="GY291" s="2"/>
      <c r="GZ291" s="2"/>
      <c r="HA291" s="2"/>
      <c r="HB291" s="2"/>
      <c r="HC291" s="2"/>
      <c r="HD291" s="2"/>
      <c r="HE291" s="2"/>
      <c r="HF291" s="2"/>
      <c r="HG291" s="2"/>
      <c r="HH291" s="2"/>
      <c r="HI291" s="2"/>
      <c r="HJ291" s="2"/>
      <c r="HK291" s="2"/>
      <c r="HL291" s="2"/>
      <c r="HM291" s="2"/>
      <c r="HN291" s="2"/>
      <c r="HO291" s="2"/>
      <c r="HP291" s="2"/>
      <c r="HQ291" s="2"/>
      <c r="HR291" s="2"/>
      <c r="HS291" s="2"/>
      <c r="HT291" s="2"/>
      <c r="HU291" s="2"/>
      <c r="HV291" s="2"/>
      <c r="HW291" s="2"/>
      <c r="HX291" s="2"/>
      <c r="HY291" s="2"/>
      <c r="HZ291" s="2"/>
      <c r="IA291" s="2"/>
      <c r="IB291" s="2"/>
      <c r="IC291" s="2"/>
      <c r="ID291" s="2"/>
      <c r="IE291" s="2"/>
      <c r="IF291" s="2"/>
      <c r="IG291" s="2"/>
      <c r="IH291" s="2"/>
      <c r="II291" s="2"/>
      <c r="IJ291" s="2"/>
      <c r="IK291" s="2"/>
      <c r="IL291" s="2"/>
      <c r="IM291" s="2"/>
      <c r="IN291" s="2"/>
      <c r="IO291" s="2"/>
      <c r="IP291" s="2"/>
      <c r="IQ291" s="2"/>
      <c r="IR291" s="2"/>
      <c r="IS291" s="2"/>
      <c r="IT291" s="2"/>
      <c r="IU291" s="2"/>
      <c r="IV291" s="2"/>
      <c r="IW291" s="2"/>
    </row>
    <row r="292" customFormat="false" ht="11.25" hidden="false" customHeight="false" outlineLevel="0" collapsed="false">
      <c r="A292" s="2"/>
      <c r="B292" s="2"/>
      <c r="C292" s="2"/>
      <c r="D292" s="273"/>
      <c r="E292" s="78"/>
      <c r="F292" s="2"/>
      <c r="G292" s="2"/>
      <c r="H292" s="2"/>
      <c r="I292" s="2"/>
      <c r="J292" s="2"/>
      <c r="K292" s="2"/>
      <c r="L292" s="78"/>
      <c r="M292" s="78"/>
      <c r="N292" s="78"/>
      <c r="O292" s="78"/>
      <c r="P292" s="2"/>
      <c r="Q292" s="78"/>
      <c r="R292" s="78"/>
      <c r="S292" s="78"/>
      <c r="T292" s="78"/>
      <c r="U292" s="78"/>
      <c r="V292" s="78"/>
      <c r="W292" s="78"/>
      <c r="X292" s="393"/>
      <c r="Y292" s="78"/>
      <c r="Z292" s="78"/>
      <c r="AA292" s="78"/>
      <c r="AB292" s="78"/>
      <c r="AC292" s="78"/>
      <c r="AD292" s="78"/>
      <c r="AE292" s="78"/>
      <c r="AF292" s="78"/>
      <c r="AG292" s="78"/>
      <c r="AH292" s="78"/>
      <c r="AI292" s="78"/>
      <c r="AJ292" s="78"/>
      <c r="AK292" s="78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95"/>
      <c r="AW292" s="95"/>
      <c r="AX292" s="383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383"/>
      <c r="BX292" s="383"/>
      <c r="BY292" s="383"/>
      <c r="BZ292" s="2"/>
      <c r="CA292" s="2"/>
      <c r="CB292" s="2"/>
      <c r="CC292" s="2"/>
      <c r="CD292" s="2"/>
      <c r="CE292" s="2"/>
      <c r="CF292" s="383"/>
      <c r="CG292" s="383"/>
      <c r="CH292" s="10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70" t="n">
        <f aca="false">$CW$7*$J$2*$J$5*$AB292</f>
        <v>0</v>
      </c>
      <c r="CX292" s="70" t="n">
        <f aca="false">$CW$7*$J$3*$J$5*$AC292</f>
        <v>0</v>
      </c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383"/>
      <c r="DT292" s="383"/>
      <c r="DU292" s="383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/>
      <c r="FR292" s="2"/>
      <c r="FS292" s="2"/>
      <c r="FT292" s="2"/>
      <c r="FU292" s="2"/>
      <c r="FV292" s="2"/>
      <c r="FW292" s="2"/>
      <c r="FX292" s="2"/>
      <c r="FY292" s="2"/>
      <c r="FZ292" s="2"/>
      <c r="GA292" s="2"/>
      <c r="GB292" s="2"/>
      <c r="GC292" s="2"/>
      <c r="GD292" s="2"/>
      <c r="GE292" s="2"/>
      <c r="GF292" s="2"/>
      <c r="GG292" s="2"/>
      <c r="GH292" s="2"/>
      <c r="GI292" s="2"/>
      <c r="GJ292" s="2"/>
      <c r="GK292" s="2"/>
      <c r="GL292" s="2"/>
      <c r="GM292" s="2"/>
      <c r="GN292" s="2"/>
      <c r="GO292" s="2"/>
      <c r="GP292" s="2"/>
      <c r="GQ292" s="2"/>
      <c r="GR292" s="2"/>
      <c r="GS292" s="2"/>
      <c r="GT292" s="2"/>
      <c r="GU292" s="2"/>
      <c r="GV292" s="2"/>
      <c r="GW292" s="2"/>
      <c r="GX292" s="2"/>
      <c r="GY292" s="2"/>
      <c r="GZ292" s="2"/>
      <c r="HA292" s="2"/>
      <c r="HB292" s="2"/>
      <c r="HC292" s="2"/>
      <c r="HD292" s="2"/>
      <c r="HE292" s="2"/>
      <c r="HF292" s="2"/>
      <c r="HG292" s="2"/>
      <c r="HH292" s="2"/>
      <c r="HI292" s="2"/>
      <c r="HJ292" s="2"/>
      <c r="HK292" s="2"/>
      <c r="HL292" s="2"/>
      <c r="HM292" s="2"/>
      <c r="HN292" s="2"/>
      <c r="HO292" s="2"/>
      <c r="HP292" s="2"/>
      <c r="HQ292" s="2"/>
      <c r="HR292" s="2"/>
      <c r="HS292" s="2"/>
      <c r="HT292" s="2"/>
      <c r="HU292" s="2"/>
      <c r="HV292" s="2"/>
      <c r="HW292" s="2"/>
      <c r="HX292" s="2"/>
      <c r="HY292" s="2"/>
      <c r="HZ292" s="2"/>
      <c r="IA292" s="2"/>
      <c r="IB292" s="2"/>
      <c r="IC292" s="2"/>
      <c r="ID292" s="2"/>
      <c r="IE292" s="2"/>
      <c r="IF292" s="2"/>
      <c r="IG292" s="2"/>
      <c r="IH292" s="2"/>
      <c r="II292" s="2"/>
      <c r="IJ292" s="2"/>
      <c r="IK292" s="2"/>
      <c r="IL292" s="2"/>
      <c r="IM292" s="2"/>
      <c r="IN292" s="2"/>
      <c r="IO292" s="2"/>
      <c r="IP292" s="2"/>
      <c r="IQ292" s="2"/>
      <c r="IR292" s="2"/>
      <c r="IS292" s="2"/>
      <c r="IT292" s="2"/>
      <c r="IU292" s="2"/>
      <c r="IV292" s="2"/>
      <c r="IW292" s="2"/>
    </row>
    <row r="293" customFormat="false" ht="11.25" hidden="false" customHeight="false" outlineLevel="0" collapsed="false">
      <c r="A293" s="2"/>
      <c r="B293" s="2"/>
      <c r="C293" s="2"/>
      <c r="D293" s="273"/>
      <c r="E293" s="78"/>
      <c r="F293" s="2"/>
      <c r="G293" s="2"/>
      <c r="H293" s="2"/>
      <c r="I293" s="2"/>
      <c r="J293" s="2"/>
      <c r="K293" s="2"/>
      <c r="L293" s="78"/>
      <c r="M293" s="78"/>
      <c r="N293" s="78"/>
      <c r="O293" s="78"/>
      <c r="P293" s="2"/>
      <c r="Q293" s="78"/>
      <c r="R293" s="78"/>
      <c r="S293" s="78"/>
      <c r="T293" s="78"/>
      <c r="U293" s="78"/>
      <c r="V293" s="78"/>
      <c r="W293" s="78"/>
      <c r="X293" s="393"/>
      <c r="Y293" s="78"/>
      <c r="Z293" s="78"/>
      <c r="AA293" s="78"/>
      <c r="AB293" s="78"/>
      <c r="AC293" s="78"/>
      <c r="AD293" s="78"/>
      <c r="AE293" s="78"/>
      <c r="AF293" s="78"/>
      <c r="AG293" s="78"/>
      <c r="AH293" s="78"/>
      <c r="AI293" s="78"/>
      <c r="AJ293" s="78"/>
      <c r="AK293" s="78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95"/>
      <c r="AW293" s="95"/>
      <c r="AX293" s="383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383"/>
      <c r="BX293" s="383"/>
      <c r="BY293" s="383"/>
      <c r="BZ293" s="2"/>
      <c r="CA293" s="2"/>
      <c r="CB293" s="2"/>
      <c r="CC293" s="2"/>
      <c r="CD293" s="2"/>
      <c r="CE293" s="2"/>
      <c r="CF293" s="383"/>
      <c r="CG293" s="383"/>
      <c r="CH293" s="10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70" t="n">
        <f aca="false">$CW$7*$J$2*$J$5*$AB293</f>
        <v>0</v>
      </c>
      <c r="CX293" s="70" t="n">
        <f aca="false">$CW$7*$J$3*$J$5*$AC293</f>
        <v>0</v>
      </c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383"/>
      <c r="DT293" s="383"/>
      <c r="DU293" s="383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  <c r="GY293" s="2"/>
      <c r="GZ293" s="2"/>
      <c r="HA293" s="2"/>
      <c r="HB293" s="2"/>
      <c r="HC293" s="2"/>
      <c r="HD293" s="2"/>
      <c r="HE293" s="2"/>
      <c r="HF293" s="2"/>
      <c r="HG293" s="2"/>
      <c r="HH293" s="2"/>
      <c r="HI293" s="2"/>
      <c r="HJ293" s="2"/>
      <c r="HK293" s="2"/>
      <c r="HL293" s="2"/>
      <c r="HM293" s="2"/>
      <c r="HN293" s="2"/>
      <c r="HO293" s="2"/>
      <c r="HP293" s="2"/>
      <c r="HQ293" s="2"/>
      <c r="HR293" s="2"/>
      <c r="HS293" s="2"/>
      <c r="HT293" s="2"/>
      <c r="HU293" s="2"/>
      <c r="HV293" s="2"/>
      <c r="HW293" s="2"/>
      <c r="HX293" s="2"/>
      <c r="HY293" s="2"/>
      <c r="HZ293" s="2"/>
      <c r="IA293" s="2"/>
      <c r="IB293" s="2"/>
      <c r="IC293" s="2"/>
      <c r="ID293" s="2"/>
      <c r="IE293" s="2"/>
      <c r="IF293" s="2"/>
      <c r="IG293" s="2"/>
      <c r="IH293" s="2"/>
      <c r="II293" s="2"/>
      <c r="IJ293" s="2"/>
      <c r="IK293" s="2"/>
      <c r="IL293" s="2"/>
      <c r="IM293" s="2"/>
      <c r="IN293" s="2"/>
      <c r="IO293" s="2"/>
      <c r="IP293" s="2"/>
      <c r="IQ293" s="2"/>
      <c r="IR293" s="2"/>
      <c r="IS293" s="2"/>
      <c r="IT293" s="2"/>
      <c r="IU293" s="2"/>
      <c r="IV293" s="2"/>
      <c r="IW293" s="2"/>
    </row>
    <row r="294" customFormat="false" ht="11.25" hidden="false" customHeight="false" outlineLevel="0" collapsed="false">
      <c r="A294" s="2"/>
      <c r="B294" s="2"/>
      <c r="C294" s="2"/>
      <c r="D294" s="273"/>
      <c r="E294" s="78"/>
      <c r="F294" s="2"/>
      <c r="G294" s="2"/>
      <c r="H294" s="2"/>
      <c r="I294" s="2"/>
      <c r="J294" s="2"/>
      <c r="K294" s="2"/>
      <c r="L294" s="78"/>
      <c r="M294" s="78"/>
      <c r="N294" s="78"/>
      <c r="O294" s="78"/>
      <c r="P294" s="2"/>
      <c r="Q294" s="78"/>
      <c r="R294" s="78"/>
      <c r="S294" s="78"/>
      <c r="T294" s="78"/>
      <c r="U294" s="78"/>
      <c r="V294" s="78"/>
      <c r="W294" s="78"/>
      <c r="X294" s="393"/>
      <c r="Y294" s="78"/>
      <c r="Z294" s="78"/>
      <c r="AA294" s="78"/>
      <c r="AB294" s="78"/>
      <c r="AC294" s="78"/>
      <c r="AD294" s="78"/>
      <c r="AE294" s="78"/>
      <c r="AF294" s="78"/>
      <c r="AG294" s="78"/>
      <c r="AH294" s="78"/>
      <c r="AI294" s="78"/>
      <c r="AJ294" s="78"/>
      <c r="AK294" s="78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95"/>
      <c r="AW294" s="95"/>
      <c r="AX294" s="383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383"/>
      <c r="BX294" s="383"/>
      <c r="BY294" s="383"/>
      <c r="BZ294" s="2"/>
      <c r="CA294" s="2"/>
      <c r="CB294" s="2"/>
      <c r="CC294" s="2"/>
      <c r="CD294" s="2"/>
      <c r="CE294" s="2"/>
      <c r="CF294" s="383"/>
      <c r="CG294" s="383"/>
      <c r="CH294" s="10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70" t="n">
        <f aca="false">$CW$7*$J$2*$J$5*$AB294</f>
        <v>0</v>
      </c>
      <c r="CX294" s="70" t="n">
        <f aca="false">$CW$7*$J$3*$J$5*$AC294</f>
        <v>0</v>
      </c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383"/>
      <c r="DT294" s="383"/>
      <c r="DU294" s="383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  <c r="HR294" s="2"/>
      <c r="HS294" s="2"/>
      <c r="HT294" s="2"/>
      <c r="HU294" s="2"/>
      <c r="HV294" s="2"/>
      <c r="HW294" s="2"/>
      <c r="HX294" s="2"/>
      <c r="HY294" s="2"/>
      <c r="HZ294" s="2"/>
      <c r="IA294" s="2"/>
      <c r="IB294" s="2"/>
      <c r="IC294" s="2"/>
      <c r="ID294" s="2"/>
      <c r="IE294" s="2"/>
      <c r="IF294" s="2"/>
      <c r="IG294" s="2"/>
      <c r="IH294" s="2"/>
      <c r="II294" s="2"/>
      <c r="IJ294" s="2"/>
      <c r="IK294" s="2"/>
      <c r="IL294" s="2"/>
      <c r="IM294" s="2"/>
      <c r="IN294" s="2"/>
      <c r="IO294" s="2"/>
      <c r="IP294" s="2"/>
      <c r="IQ294" s="2"/>
      <c r="IR294" s="2"/>
      <c r="IS294" s="2"/>
      <c r="IT294" s="2"/>
      <c r="IU294" s="2"/>
      <c r="IV294" s="2"/>
      <c r="IW294" s="2"/>
    </row>
    <row r="295" customFormat="false" ht="11.25" hidden="false" customHeight="false" outlineLevel="0" collapsed="false">
      <c r="A295" s="2"/>
      <c r="B295" s="2"/>
      <c r="C295" s="2"/>
      <c r="D295" s="273"/>
      <c r="E295" s="78"/>
      <c r="F295" s="2"/>
      <c r="G295" s="2"/>
      <c r="H295" s="2"/>
      <c r="I295" s="2"/>
      <c r="J295" s="2"/>
      <c r="K295" s="2"/>
      <c r="L295" s="78"/>
      <c r="M295" s="78"/>
      <c r="N295" s="78"/>
      <c r="O295" s="78"/>
      <c r="P295" s="2"/>
      <c r="Q295" s="78"/>
      <c r="R295" s="78"/>
      <c r="S295" s="78"/>
      <c r="T295" s="78"/>
      <c r="U295" s="78"/>
      <c r="V295" s="78"/>
      <c r="W295" s="78"/>
      <c r="X295" s="393"/>
      <c r="Y295" s="78"/>
      <c r="Z295" s="78"/>
      <c r="AA295" s="78"/>
      <c r="AB295" s="78"/>
      <c r="AC295" s="78"/>
      <c r="AD295" s="78"/>
      <c r="AE295" s="78"/>
      <c r="AF295" s="78"/>
      <c r="AG295" s="78"/>
      <c r="AH295" s="78"/>
      <c r="AI295" s="78"/>
      <c r="AJ295" s="78"/>
      <c r="AK295" s="78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95"/>
      <c r="AW295" s="95"/>
      <c r="AX295" s="383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383"/>
      <c r="BX295" s="383"/>
      <c r="BY295" s="383"/>
      <c r="BZ295" s="2"/>
      <c r="CA295" s="2"/>
      <c r="CB295" s="2"/>
      <c r="CC295" s="2"/>
      <c r="CD295" s="2"/>
      <c r="CE295" s="2"/>
      <c r="CF295" s="383"/>
      <c r="CG295" s="383"/>
      <c r="CH295" s="10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70" t="n">
        <f aca="false">$CW$7*$J$2*$J$5*$AB295</f>
        <v>0</v>
      </c>
      <c r="CX295" s="70" t="n">
        <f aca="false">$CW$7*$J$3*$J$5*$AC295</f>
        <v>0</v>
      </c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383"/>
      <c r="DT295" s="383"/>
      <c r="DU295" s="383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/>
      <c r="IL295" s="2"/>
      <c r="IM295" s="2"/>
      <c r="IN295" s="2"/>
      <c r="IO295" s="2"/>
      <c r="IP295" s="2"/>
      <c r="IQ295" s="2"/>
      <c r="IR295" s="2"/>
      <c r="IS295" s="2"/>
      <c r="IT295" s="2"/>
      <c r="IU295" s="2"/>
      <c r="IV295" s="2"/>
      <c r="IW295" s="2"/>
    </row>
    <row r="296" customFormat="false" ht="11.25" hidden="false" customHeight="false" outlineLevel="0" collapsed="false">
      <c r="A296" s="2"/>
      <c r="B296" s="2"/>
      <c r="C296" s="2"/>
      <c r="D296" s="273"/>
      <c r="E296" s="78"/>
      <c r="F296" s="2"/>
      <c r="G296" s="2"/>
      <c r="H296" s="2"/>
      <c r="I296" s="2"/>
      <c r="J296" s="2"/>
      <c r="K296" s="2"/>
      <c r="L296" s="78"/>
      <c r="M296" s="78"/>
      <c r="N296" s="78"/>
      <c r="O296" s="78"/>
      <c r="P296" s="2"/>
      <c r="Q296" s="78"/>
      <c r="R296" s="78"/>
      <c r="S296" s="78"/>
      <c r="T296" s="78"/>
      <c r="U296" s="78"/>
      <c r="V296" s="78"/>
      <c r="W296" s="78"/>
      <c r="X296" s="393"/>
      <c r="Y296" s="78"/>
      <c r="Z296" s="78"/>
      <c r="AA296" s="78"/>
      <c r="AB296" s="78"/>
      <c r="AC296" s="78"/>
      <c r="AD296" s="78"/>
      <c r="AE296" s="78"/>
      <c r="AF296" s="78"/>
      <c r="AG296" s="78"/>
      <c r="AH296" s="78"/>
      <c r="AI296" s="78"/>
      <c r="AJ296" s="78"/>
      <c r="AK296" s="78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95"/>
      <c r="AW296" s="95"/>
      <c r="AX296" s="383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383"/>
      <c r="BX296" s="383"/>
      <c r="BY296" s="383"/>
      <c r="BZ296" s="2"/>
      <c r="CA296" s="2"/>
      <c r="CB296" s="2"/>
      <c r="CC296" s="2"/>
      <c r="CD296" s="2"/>
      <c r="CE296" s="2"/>
      <c r="CF296" s="383"/>
      <c r="CG296" s="383"/>
      <c r="CH296" s="10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70" t="n">
        <f aca="false">$CW$7*$J$2*$J$5*$AB296</f>
        <v>0</v>
      </c>
      <c r="CX296" s="70" t="n">
        <f aca="false">$CW$7*$J$3*$J$5*$AC296</f>
        <v>0</v>
      </c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383"/>
      <c r="DT296" s="383"/>
      <c r="DU296" s="383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  <c r="FG296" s="2"/>
      <c r="FH296" s="2"/>
      <c r="FI296" s="2"/>
      <c r="FJ296" s="2"/>
      <c r="FK296" s="2"/>
      <c r="FL296" s="2"/>
      <c r="FM296" s="2"/>
      <c r="FN296" s="2"/>
      <c r="FO296" s="2"/>
      <c r="FP296" s="2"/>
      <c r="FQ296" s="2"/>
      <c r="FR296" s="2"/>
      <c r="FS296" s="2"/>
      <c r="FT296" s="2"/>
      <c r="FU296" s="2"/>
      <c r="FV296" s="2"/>
      <c r="FW296" s="2"/>
      <c r="FX296" s="2"/>
      <c r="FY296" s="2"/>
      <c r="FZ296" s="2"/>
      <c r="GA296" s="2"/>
      <c r="GB296" s="2"/>
      <c r="GC296" s="2"/>
      <c r="GD296" s="2"/>
      <c r="GE296" s="2"/>
      <c r="GF296" s="2"/>
      <c r="GG296" s="2"/>
      <c r="GH296" s="2"/>
      <c r="GI296" s="2"/>
      <c r="GJ296" s="2"/>
      <c r="GK296" s="2"/>
      <c r="GL296" s="2"/>
      <c r="GM296" s="2"/>
      <c r="GN296" s="2"/>
      <c r="GO296" s="2"/>
      <c r="GP296" s="2"/>
      <c r="GQ296" s="2"/>
      <c r="GR296" s="2"/>
      <c r="GS296" s="2"/>
      <c r="GT296" s="2"/>
      <c r="GU296" s="2"/>
      <c r="GV296" s="2"/>
      <c r="GW296" s="2"/>
      <c r="GX296" s="2"/>
      <c r="GY296" s="2"/>
      <c r="GZ296" s="2"/>
      <c r="HA296" s="2"/>
      <c r="HB296" s="2"/>
      <c r="HC296" s="2"/>
      <c r="HD296" s="2"/>
      <c r="HE296" s="2"/>
      <c r="HF296" s="2"/>
      <c r="HG296" s="2"/>
      <c r="HH296" s="2"/>
      <c r="HI296" s="2"/>
      <c r="HJ296" s="2"/>
      <c r="HK296" s="2"/>
      <c r="HL296" s="2"/>
      <c r="HM296" s="2"/>
      <c r="HN296" s="2"/>
      <c r="HO296" s="2"/>
      <c r="HP296" s="2"/>
      <c r="HQ296" s="2"/>
      <c r="HR296" s="2"/>
      <c r="HS296" s="2"/>
      <c r="HT296" s="2"/>
      <c r="HU296" s="2"/>
      <c r="HV296" s="2"/>
      <c r="HW296" s="2"/>
      <c r="HX296" s="2"/>
      <c r="HY296" s="2"/>
      <c r="HZ296" s="2"/>
      <c r="IA296" s="2"/>
      <c r="IB296" s="2"/>
      <c r="IC296" s="2"/>
      <c r="ID296" s="2"/>
      <c r="IE296" s="2"/>
      <c r="IF296" s="2"/>
      <c r="IG296" s="2"/>
      <c r="IH296" s="2"/>
      <c r="II296" s="2"/>
      <c r="IJ296" s="2"/>
      <c r="IK296" s="2"/>
      <c r="IL296" s="2"/>
      <c r="IM296" s="2"/>
      <c r="IN296" s="2"/>
      <c r="IO296" s="2"/>
      <c r="IP296" s="2"/>
      <c r="IQ296" s="2"/>
      <c r="IR296" s="2"/>
      <c r="IS296" s="2"/>
      <c r="IT296" s="2"/>
      <c r="IU296" s="2"/>
      <c r="IV296" s="2"/>
      <c r="IW296" s="2"/>
    </row>
    <row r="297" customFormat="false" ht="11.25" hidden="false" customHeight="false" outlineLevel="0" collapsed="false">
      <c r="A297" s="2"/>
      <c r="B297" s="2"/>
      <c r="C297" s="2"/>
      <c r="D297" s="273"/>
      <c r="E297" s="78"/>
      <c r="F297" s="2"/>
      <c r="G297" s="2"/>
      <c r="H297" s="2"/>
      <c r="I297" s="2"/>
      <c r="J297" s="2"/>
      <c r="K297" s="2"/>
      <c r="L297" s="78"/>
      <c r="M297" s="78"/>
      <c r="N297" s="78"/>
      <c r="O297" s="78"/>
      <c r="P297" s="2"/>
      <c r="Q297" s="78"/>
      <c r="R297" s="78"/>
      <c r="S297" s="78"/>
      <c r="T297" s="78"/>
      <c r="U297" s="78"/>
      <c r="V297" s="78"/>
      <c r="W297" s="78"/>
      <c r="X297" s="393"/>
      <c r="Y297" s="78"/>
      <c r="Z297" s="78"/>
      <c r="AA297" s="78"/>
      <c r="AB297" s="78"/>
      <c r="AC297" s="78"/>
      <c r="AD297" s="78"/>
      <c r="AE297" s="78"/>
      <c r="AF297" s="78"/>
      <c r="AG297" s="78"/>
      <c r="AH297" s="78"/>
      <c r="AI297" s="78"/>
      <c r="AJ297" s="78"/>
      <c r="AK297" s="78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95"/>
      <c r="AW297" s="95"/>
      <c r="AX297" s="383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383"/>
      <c r="BX297" s="383"/>
      <c r="BY297" s="383"/>
      <c r="BZ297" s="2"/>
      <c r="CA297" s="2"/>
      <c r="CB297" s="2"/>
      <c r="CC297" s="2"/>
      <c r="CD297" s="2"/>
      <c r="CE297" s="2"/>
      <c r="CF297" s="383"/>
      <c r="CG297" s="383"/>
      <c r="CH297" s="10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70" t="n">
        <f aca="false">$CW$7*$J$2*$J$5*$AB297</f>
        <v>0</v>
      </c>
      <c r="CX297" s="70" t="n">
        <f aca="false">$CW$7*$J$3*$J$5*$AC297</f>
        <v>0</v>
      </c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383"/>
      <c r="DT297" s="383"/>
      <c r="DU297" s="383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  <c r="FS297" s="2"/>
      <c r="FT297" s="2"/>
      <c r="FU297" s="2"/>
      <c r="FV297" s="2"/>
      <c r="FW297" s="2"/>
      <c r="FX297" s="2"/>
      <c r="FY297" s="2"/>
      <c r="FZ297" s="2"/>
      <c r="GA297" s="2"/>
      <c r="GB297" s="2"/>
      <c r="GC297" s="2"/>
      <c r="GD297" s="2"/>
      <c r="GE297" s="2"/>
      <c r="GF297" s="2"/>
      <c r="GG297" s="2"/>
      <c r="GH297" s="2"/>
      <c r="GI297" s="2"/>
      <c r="GJ297" s="2"/>
      <c r="GK297" s="2"/>
      <c r="GL297" s="2"/>
      <c r="GM297" s="2"/>
      <c r="GN297" s="2"/>
      <c r="GO297" s="2"/>
      <c r="GP297" s="2"/>
      <c r="GQ297" s="2"/>
      <c r="GR297" s="2"/>
      <c r="GS297" s="2"/>
      <c r="GT297" s="2"/>
      <c r="GU297" s="2"/>
      <c r="GV297" s="2"/>
      <c r="GW297" s="2"/>
      <c r="GX297" s="2"/>
      <c r="GY297" s="2"/>
      <c r="GZ297" s="2"/>
      <c r="HA297" s="2"/>
      <c r="HB297" s="2"/>
      <c r="HC297" s="2"/>
      <c r="HD297" s="2"/>
      <c r="HE297" s="2"/>
      <c r="HF297" s="2"/>
      <c r="HG297" s="2"/>
      <c r="HH297" s="2"/>
      <c r="HI297" s="2"/>
      <c r="HJ297" s="2"/>
      <c r="HK297" s="2"/>
      <c r="HL297" s="2"/>
      <c r="HM297" s="2"/>
      <c r="HN297" s="2"/>
      <c r="HO297" s="2"/>
      <c r="HP297" s="2"/>
      <c r="HQ297" s="2"/>
      <c r="HR297" s="2"/>
      <c r="HS297" s="2"/>
      <c r="HT297" s="2"/>
      <c r="HU297" s="2"/>
      <c r="HV297" s="2"/>
      <c r="HW297" s="2"/>
      <c r="HX297" s="2"/>
      <c r="HY297" s="2"/>
      <c r="HZ297" s="2"/>
      <c r="IA297" s="2"/>
      <c r="IB297" s="2"/>
      <c r="IC297" s="2"/>
      <c r="ID297" s="2"/>
      <c r="IE297" s="2"/>
      <c r="IF297" s="2"/>
      <c r="IG297" s="2"/>
      <c r="IH297" s="2"/>
      <c r="II297" s="2"/>
      <c r="IJ297" s="2"/>
      <c r="IK297" s="2"/>
      <c r="IL297" s="2"/>
      <c r="IM297" s="2"/>
      <c r="IN297" s="2"/>
      <c r="IO297" s="2"/>
      <c r="IP297" s="2"/>
      <c r="IQ297" s="2"/>
      <c r="IR297" s="2"/>
      <c r="IS297" s="2"/>
      <c r="IT297" s="2"/>
      <c r="IU297" s="2"/>
      <c r="IV297" s="2"/>
      <c r="IW297" s="2"/>
    </row>
    <row r="298" customFormat="false" ht="11.25" hidden="false" customHeight="false" outlineLevel="0" collapsed="false">
      <c r="A298" s="2"/>
      <c r="B298" s="2"/>
      <c r="C298" s="2"/>
      <c r="D298" s="273"/>
      <c r="E298" s="78"/>
      <c r="F298" s="2"/>
      <c r="G298" s="2"/>
      <c r="H298" s="2"/>
      <c r="I298" s="2"/>
      <c r="J298" s="2"/>
      <c r="K298" s="2"/>
      <c r="L298" s="78"/>
      <c r="M298" s="78"/>
      <c r="N298" s="78"/>
      <c r="O298" s="78"/>
      <c r="P298" s="2"/>
      <c r="Q298" s="78"/>
      <c r="R298" s="78"/>
      <c r="S298" s="78"/>
      <c r="T298" s="78"/>
      <c r="U298" s="78"/>
      <c r="V298" s="78"/>
      <c r="W298" s="78"/>
      <c r="X298" s="393"/>
      <c r="Y298" s="78"/>
      <c r="Z298" s="78"/>
      <c r="AA298" s="78"/>
      <c r="AB298" s="78"/>
      <c r="AC298" s="78"/>
      <c r="AD298" s="78"/>
      <c r="AE298" s="78"/>
      <c r="AF298" s="78"/>
      <c r="AG298" s="78"/>
      <c r="AH298" s="78"/>
      <c r="AI298" s="78"/>
      <c r="AJ298" s="78"/>
      <c r="AK298" s="78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95"/>
      <c r="AW298" s="95"/>
      <c r="AX298" s="383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383"/>
      <c r="BX298" s="383"/>
      <c r="BY298" s="383"/>
      <c r="BZ298" s="2"/>
      <c r="CA298" s="2"/>
      <c r="CB298" s="2"/>
      <c r="CC298" s="2"/>
      <c r="CD298" s="2"/>
      <c r="CE298" s="2"/>
      <c r="CF298" s="383"/>
      <c r="CG298" s="383"/>
      <c r="CH298" s="10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70" t="n">
        <f aca="false">$CW$7*$J$2*$J$5*$AB298</f>
        <v>0</v>
      </c>
      <c r="CX298" s="70" t="n">
        <f aca="false">$CW$7*$J$3*$J$5*$AC298</f>
        <v>0</v>
      </c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383"/>
      <c r="DT298" s="383"/>
      <c r="DU298" s="383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  <c r="GY298" s="2"/>
      <c r="GZ298" s="2"/>
      <c r="HA298" s="2"/>
      <c r="HB298" s="2"/>
      <c r="HC298" s="2"/>
      <c r="HD298" s="2"/>
      <c r="HE298" s="2"/>
      <c r="HF298" s="2"/>
      <c r="HG298" s="2"/>
      <c r="HH298" s="2"/>
      <c r="HI298" s="2"/>
      <c r="HJ298" s="2"/>
      <c r="HK298" s="2"/>
      <c r="HL298" s="2"/>
      <c r="HM298" s="2"/>
      <c r="HN298" s="2"/>
      <c r="HO298" s="2"/>
      <c r="HP298" s="2"/>
      <c r="HQ298" s="2"/>
      <c r="HR298" s="2"/>
      <c r="HS298" s="2"/>
      <c r="HT298" s="2"/>
      <c r="HU298" s="2"/>
      <c r="HV298" s="2"/>
      <c r="HW298" s="2"/>
      <c r="HX298" s="2"/>
      <c r="HY298" s="2"/>
      <c r="HZ298" s="2"/>
      <c r="IA298" s="2"/>
      <c r="IB298" s="2"/>
      <c r="IC298" s="2"/>
      <c r="ID298" s="2"/>
      <c r="IE298" s="2"/>
      <c r="IF298" s="2"/>
      <c r="IG298" s="2"/>
      <c r="IH298" s="2"/>
      <c r="II298" s="2"/>
      <c r="IJ298" s="2"/>
      <c r="IK298" s="2"/>
      <c r="IL298" s="2"/>
      <c r="IM298" s="2"/>
      <c r="IN298" s="2"/>
      <c r="IO298" s="2"/>
      <c r="IP298" s="2"/>
      <c r="IQ298" s="2"/>
      <c r="IR298" s="2"/>
      <c r="IS298" s="2"/>
      <c r="IT298" s="2"/>
      <c r="IU298" s="2"/>
      <c r="IV298" s="2"/>
      <c r="IW298" s="2"/>
    </row>
    <row r="299" customFormat="false" ht="11.25" hidden="false" customHeight="false" outlineLevel="0" collapsed="false">
      <c r="A299" s="2"/>
      <c r="B299" s="2"/>
      <c r="C299" s="2"/>
      <c r="D299" s="273"/>
      <c r="E299" s="78"/>
      <c r="F299" s="2"/>
      <c r="G299" s="2"/>
      <c r="H299" s="2"/>
      <c r="I299" s="2"/>
      <c r="J299" s="2"/>
      <c r="K299" s="2"/>
      <c r="L299" s="78"/>
      <c r="M299" s="78"/>
      <c r="N299" s="78"/>
      <c r="O299" s="78"/>
      <c r="P299" s="2"/>
      <c r="Q299" s="78"/>
      <c r="R299" s="78"/>
      <c r="S299" s="78"/>
      <c r="T299" s="78"/>
      <c r="U299" s="78"/>
      <c r="V299" s="78"/>
      <c r="W299" s="78"/>
      <c r="X299" s="393"/>
      <c r="Y299" s="78"/>
      <c r="Z299" s="78"/>
      <c r="AA299" s="78"/>
      <c r="AB299" s="78"/>
      <c r="AC299" s="78"/>
      <c r="AD299" s="78"/>
      <c r="AE299" s="78"/>
      <c r="AF299" s="78"/>
      <c r="AG299" s="78"/>
      <c r="AH299" s="78"/>
      <c r="AI299" s="78"/>
      <c r="AJ299" s="78"/>
      <c r="AK299" s="78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95"/>
      <c r="AW299" s="95"/>
      <c r="AX299" s="383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383"/>
      <c r="BX299" s="383"/>
      <c r="BY299" s="383"/>
      <c r="BZ299" s="2"/>
      <c r="CA299" s="2"/>
      <c r="CB299" s="2"/>
      <c r="CC299" s="2"/>
      <c r="CD299" s="2"/>
      <c r="CE299" s="2"/>
      <c r="CF299" s="383"/>
      <c r="CG299" s="383"/>
      <c r="CH299" s="10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70" t="n">
        <f aca="false">$CW$7*$J$2*$J$5*$AB299</f>
        <v>0</v>
      </c>
      <c r="CX299" s="70" t="n">
        <f aca="false">$CW$7*$J$3*$J$5*$AC299</f>
        <v>0</v>
      </c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383"/>
      <c r="DT299" s="383"/>
      <c r="DU299" s="383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  <c r="IP299" s="2"/>
      <c r="IQ299" s="2"/>
      <c r="IR299" s="2"/>
      <c r="IS299" s="2"/>
      <c r="IT299" s="2"/>
      <c r="IU299" s="2"/>
      <c r="IV299" s="2"/>
      <c r="IW299" s="2"/>
    </row>
    <row r="300" customFormat="false" ht="11.25" hidden="false" customHeight="false" outlineLevel="0" collapsed="false">
      <c r="A300" s="2"/>
      <c r="B300" s="2"/>
      <c r="C300" s="2"/>
      <c r="D300" s="273"/>
      <c r="E300" s="78"/>
      <c r="F300" s="2"/>
      <c r="G300" s="2"/>
      <c r="H300" s="2"/>
      <c r="I300" s="2"/>
      <c r="J300" s="2"/>
      <c r="K300" s="2"/>
      <c r="L300" s="78"/>
      <c r="M300" s="78"/>
      <c r="N300" s="78"/>
      <c r="O300" s="78"/>
      <c r="P300" s="2"/>
      <c r="Q300" s="78"/>
      <c r="R300" s="78"/>
      <c r="S300" s="78"/>
      <c r="T300" s="78"/>
      <c r="U300" s="78"/>
      <c r="V300" s="78"/>
      <c r="W300" s="78"/>
      <c r="X300" s="393"/>
      <c r="Y300" s="78"/>
      <c r="Z300" s="78"/>
      <c r="AA300" s="78"/>
      <c r="AB300" s="78"/>
      <c r="AC300" s="78"/>
      <c r="AD300" s="78"/>
      <c r="AE300" s="78"/>
      <c r="AF300" s="78"/>
      <c r="AG300" s="78"/>
      <c r="AH300" s="78"/>
      <c r="AI300" s="78"/>
      <c r="AJ300" s="78"/>
      <c r="AK300" s="78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95"/>
      <c r="AW300" s="95"/>
      <c r="AX300" s="383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383"/>
      <c r="BX300" s="383"/>
      <c r="BY300" s="383"/>
      <c r="BZ300" s="2"/>
      <c r="CA300" s="2"/>
      <c r="CB300" s="2"/>
      <c r="CC300" s="2"/>
      <c r="CD300" s="2"/>
      <c r="CE300" s="2"/>
      <c r="CF300" s="383"/>
      <c r="CG300" s="383"/>
      <c r="CH300" s="10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70" t="n">
        <f aca="false">$CW$7*$J$2*$J$5*$AB300</f>
        <v>0</v>
      </c>
      <c r="CX300" s="70" t="n">
        <f aca="false">$CW$7*$J$3*$J$5*$AC300</f>
        <v>0</v>
      </c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383"/>
      <c r="DT300" s="383"/>
      <c r="DU300" s="383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  <c r="FG300" s="2"/>
      <c r="FH300" s="2"/>
      <c r="FI300" s="2"/>
      <c r="FJ300" s="2"/>
      <c r="FK300" s="2"/>
      <c r="FL300" s="2"/>
      <c r="FM300" s="2"/>
      <c r="FN300" s="2"/>
      <c r="FO300" s="2"/>
      <c r="FP300" s="2"/>
      <c r="FQ300" s="2"/>
      <c r="FR300" s="2"/>
      <c r="FS300" s="2"/>
      <c r="FT300" s="2"/>
      <c r="FU300" s="2"/>
      <c r="FV300" s="2"/>
      <c r="FW300" s="2"/>
      <c r="FX300" s="2"/>
      <c r="FY300" s="2"/>
      <c r="FZ300" s="2"/>
      <c r="GA300" s="2"/>
      <c r="GB300" s="2"/>
      <c r="GC300" s="2"/>
      <c r="GD300" s="2"/>
      <c r="GE300" s="2"/>
      <c r="GF300" s="2"/>
      <c r="GG300" s="2"/>
      <c r="GH300" s="2"/>
      <c r="GI300" s="2"/>
      <c r="GJ300" s="2"/>
      <c r="GK300" s="2"/>
      <c r="GL300" s="2"/>
      <c r="GM300" s="2"/>
      <c r="GN300" s="2"/>
      <c r="GO300" s="2"/>
      <c r="GP300" s="2"/>
      <c r="GQ300" s="2"/>
      <c r="GR300" s="2"/>
      <c r="GS300" s="2"/>
      <c r="GT300" s="2"/>
      <c r="GU300" s="2"/>
      <c r="GV300" s="2"/>
      <c r="GW300" s="2"/>
      <c r="GX300" s="2"/>
      <c r="GY300" s="2"/>
      <c r="GZ300" s="2"/>
      <c r="HA300" s="2"/>
      <c r="HB300" s="2"/>
      <c r="HC300" s="2"/>
      <c r="HD300" s="2"/>
      <c r="HE300" s="2"/>
      <c r="HF300" s="2"/>
      <c r="HG300" s="2"/>
      <c r="HH300" s="2"/>
      <c r="HI300" s="2"/>
      <c r="HJ300" s="2"/>
      <c r="HK300" s="2"/>
      <c r="HL300" s="2"/>
      <c r="HM300" s="2"/>
      <c r="HN300" s="2"/>
      <c r="HO300" s="2"/>
      <c r="HP300" s="2"/>
      <c r="HQ300" s="2"/>
      <c r="HR300" s="2"/>
      <c r="HS300" s="2"/>
      <c r="HT300" s="2"/>
      <c r="HU300" s="2"/>
      <c r="HV300" s="2"/>
      <c r="HW300" s="2"/>
      <c r="HX300" s="2"/>
      <c r="HY300" s="2"/>
      <c r="HZ300" s="2"/>
      <c r="IA300" s="2"/>
      <c r="IB300" s="2"/>
      <c r="IC300" s="2"/>
      <c r="ID300" s="2"/>
      <c r="IE300" s="2"/>
      <c r="IF300" s="2"/>
      <c r="IG300" s="2"/>
      <c r="IH300" s="2"/>
      <c r="II300" s="2"/>
      <c r="IJ300" s="2"/>
      <c r="IK300" s="2"/>
      <c r="IL300" s="2"/>
      <c r="IM300" s="2"/>
      <c r="IN300" s="2"/>
      <c r="IO300" s="2"/>
      <c r="IP300" s="2"/>
      <c r="IQ300" s="2"/>
      <c r="IR300" s="2"/>
      <c r="IS300" s="2"/>
      <c r="IT300" s="2"/>
      <c r="IU300" s="2"/>
      <c r="IV300" s="2"/>
      <c r="IW300" s="2"/>
    </row>
    <row r="301" customFormat="false" ht="11.25" hidden="false" customHeight="false" outlineLevel="0" collapsed="false">
      <c r="A301" s="2"/>
      <c r="B301" s="2"/>
      <c r="C301" s="2"/>
      <c r="D301" s="273"/>
      <c r="E301" s="78"/>
      <c r="F301" s="2"/>
      <c r="G301" s="2"/>
      <c r="H301" s="2"/>
      <c r="I301" s="2"/>
      <c r="J301" s="2"/>
      <c r="K301" s="2"/>
      <c r="L301" s="78"/>
      <c r="M301" s="78"/>
      <c r="N301" s="78"/>
      <c r="O301" s="78"/>
      <c r="P301" s="2"/>
      <c r="Q301" s="78"/>
      <c r="R301" s="78"/>
      <c r="S301" s="78"/>
      <c r="T301" s="78"/>
      <c r="U301" s="78"/>
      <c r="V301" s="78"/>
      <c r="W301" s="78"/>
      <c r="X301" s="393"/>
      <c r="Y301" s="78"/>
      <c r="Z301" s="78"/>
      <c r="AA301" s="78"/>
      <c r="AB301" s="78"/>
      <c r="AC301" s="78"/>
      <c r="AD301" s="78"/>
      <c r="AE301" s="78"/>
      <c r="AF301" s="78"/>
      <c r="AG301" s="78"/>
      <c r="AH301" s="78"/>
      <c r="AI301" s="78"/>
      <c r="AJ301" s="78"/>
      <c r="AK301" s="78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95"/>
      <c r="AW301" s="95"/>
      <c r="AX301" s="383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383"/>
      <c r="BX301" s="383"/>
      <c r="BY301" s="383"/>
      <c r="BZ301" s="2"/>
      <c r="CA301" s="2"/>
      <c r="CB301" s="2"/>
      <c r="CC301" s="2"/>
      <c r="CD301" s="2"/>
      <c r="CE301" s="2"/>
      <c r="CF301" s="383"/>
      <c r="CG301" s="383"/>
      <c r="CH301" s="10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70" t="n">
        <f aca="false">$CW$7*$J$2*$J$5*$AB301</f>
        <v>0</v>
      </c>
      <c r="CX301" s="70" t="n">
        <f aca="false">$CW$7*$J$3*$J$5*$AC301</f>
        <v>0</v>
      </c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383"/>
      <c r="DT301" s="383"/>
      <c r="DU301" s="383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  <c r="FS301" s="2"/>
      <c r="FT301" s="2"/>
      <c r="FU301" s="2"/>
      <c r="FV301" s="2"/>
      <c r="FW301" s="2"/>
      <c r="FX301" s="2"/>
      <c r="FY301" s="2"/>
      <c r="FZ301" s="2"/>
      <c r="GA301" s="2"/>
      <c r="GB301" s="2"/>
      <c r="GC301" s="2"/>
      <c r="GD301" s="2"/>
      <c r="GE301" s="2"/>
      <c r="GF301" s="2"/>
      <c r="GG301" s="2"/>
      <c r="GH301" s="2"/>
      <c r="GI301" s="2"/>
      <c r="GJ301" s="2"/>
      <c r="GK301" s="2"/>
      <c r="GL301" s="2"/>
      <c r="GM301" s="2"/>
      <c r="GN301" s="2"/>
      <c r="GO301" s="2"/>
      <c r="GP301" s="2"/>
      <c r="GQ301" s="2"/>
      <c r="GR301" s="2"/>
      <c r="GS301" s="2"/>
      <c r="GT301" s="2"/>
      <c r="GU301" s="2"/>
      <c r="GV301" s="2"/>
      <c r="GW301" s="2"/>
      <c r="GX301" s="2"/>
      <c r="GY301" s="2"/>
      <c r="GZ301" s="2"/>
      <c r="HA301" s="2"/>
      <c r="HB301" s="2"/>
      <c r="HC301" s="2"/>
      <c r="HD301" s="2"/>
      <c r="HE301" s="2"/>
      <c r="HF301" s="2"/>
      <c r="HG301" s="2"/>
      <c r="HH301" s="2"/>
      <c r="HI301" s="2"/>
      <c r="HJ301" s="2"/>
      <c r="HK301" s="2"/>
      <c r="HL301" s="2"/>
      <c r="HM301" s="2"/>
      <c r="HN301" s="2"/>
      <c r="HO301" s="2"/>
      <c r="HP301" s="2"/>
      <c r="HQ301" s="2"/>
      <c r="HR301" s="2"/>
      <c r="HS301" s="2"/>
      <c r="HT301" s="2"/>
      <c r="HU301" s="2"/>
      <c r="HV301" s="2"/>
      <c r="HW301" s="2"/>
      <c r="HX301" s="2"/>
      <c r="HY301" s="2"/>
      <c r="HZ301" s="2"/>
      <c r="IA301" s="2"/>
      <c r="IB301" s="2"/>
      <c r="IC301" s="2"/>
      <c r="ID301" s="2"/>
      <c r="IE301" s="2"/>
      <c r="IF301" s="2"/>
      <c r="IG301" s="2"/>
      <c r="IH301" s="2"/>
      <c r="II301" s="2"/>
      <c r="IJ301" s="2"/>
      <c r="IK301" s="2"/>
      <c r="IL301" s="2"/>
      <c r="IM301" s="2"/>
      <c r="IN301" s="2"/>
      <c r="IO301" s="2"/>
      <c r="IP301" s="2"/>
      <c r="IQ301" s="2"/>
      <c r="IR301" s="2"/>
      <c r="IS301" s="2"/>
      <c r="IT301" s="2"/>
      <c r="IU301" s="2"/>
      <c r="IV301" s="2"/>
      <c r="IW301" s="2"/>
    </row>
    <row r="302" customFormat="false" ht="11.25" hidden="false" customHeight="false" outlineLevel="0" collapsed="false">
      <c r="A302" s="2"/>
      <c r="B302" s="2"/>
      <c r="C302" s="2"/>
      <c r="D302" s="273"/>
      <c r="E302" s="78"/>
      <c r="F302" s="2"/>
      <c r="G302" s="2"/>
      <c r="H302" s="2"/>
      <c r="I302" s="2"/>
      <c r="J302" s="2"/>
      <c r="K302" s="2"/>
      <c r="L302" s="78"/>
      <c r="M302" s="78"/>
      <c r="N302" s="78"/>
      <c r="O302" s="78"/>
      <c r="P302" s="2"/>
      <c r="Q302" s="78"/>
      <c r="R302" s="78"/>
      <c r="S302" s="78"/>
      <c r="T302" s="78"/>
      <c r="U302" s="78"/>
      <c r="V302" s="78"/>
      <c r="W302" s="78"/>
      <c r="X302" s="393"/>
      <c r="Y302" s="78"/>
      <c r="Z302" s="78"/>
      <c r="AA302" s="78"/>
      <c r="AB302" s="78"/>
      <c r="AC302" s="78"/>
      <c r="AD302" s="78"/>
      <c r="AE302" s="78"/>
      <c r="AF302" s="78"/>
      <c r="AG302" s="78"/>
      <c r="AH302" s="78"/>
      <c r="AI302" s="78"/>
      <c r="AJ302" s="78"/>
      <c r="AK302" s="78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95"/>
      <c r="AW302" s="95"/>
      <c r="AX302" s="383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383"/>
      <c r="BX302" s="383"/>
      <c r="BY302" s="383"/>
      <c r="BZ302" s="2"/>
      <c r="CA302" s="2"/>
      <c r="CB302" s="2"/>
      <c r="CC302" s="2"/>
      <c r="CD302" s="2"/>
      <c r="CE302" s="2"/>
      <c r="CF302" s="383"/>
      <c r="CG302" s="383"/>
      <c r="CH302" s="10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70" t="n">
        <f aca="false">$CW$7*$J$2*$J$5*$AB302</f>
        <v>0</v>
      </c>
      <c r="CX302" s="70" t="n">
        <f aca="false">$CW$7*$J$3*$J$5*$AC302</f>
        <v>0</v>
      </c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383"/>
      <c r="DT302" s="383"/>
      <c r="DU302" s="383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  <c r="FS302" s="2"/>
      <c r="FT302" s="2"/>
      <c r="FU302" s="2"/>
      <c r="FV302" s="2"/>
      <c r="FW302" s="2"/>
      <c r="FX302" s="2"/>
      <c r="FY302" s="2"/>
      <c r="FZ302" s="2"/>
      <c r="GA302" s="2"/>
      <c r="GB302" s="2"/>
      <c r="GC302" s="2"/>
      <c r="GD302" s="2"/>
      <c r="GE302" s="2"/>
      <c r="GF302" s="2"/>
      <c r="GG302" s="2"/>
      <c r="GH302" s="2"/>
      <c r="GI302" s="2"/>
      <c r="GJ302" s="2"/>
      <c r="GK302" s="2"/>
      <c r="GL302" s="2"/>
      <c r="GM302" s="2"/>
      <c r="GN302" s="2"/>
      <c r="GO302" s="2"/>
      <c r="GP302" s="2"/>
      <c r="GQ302" s="2"/>
      <c r="GR302" s="2"/>
      <c r="GS302" s="2"/>
      <c r="GT302" s="2"/>
      <c r="GU302" s="2"/>
      <c r="GV302" s="2"/>
      <c r="GW302" s="2"/>
      <c r="GX302" s="2"/>
      <c r="GY302" s="2"/>
      <c r="GZ302" s="2"/>
      <c r="HA302" s="2"/>
      <c r="HB302" s="2"/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  <c r="HR302" s="2"/>
      <c r="HS302" s="2"/>
      <c r="HT302" s="2"/>
      <c r="HU302" s="2"/>
      <c r="HV302" s="2"/>
      <c r="HW302" s="2"/>
      <c r="HX302" s="2"/>
      <c r="HY302" s="2"/>
      <c r="HZ302" s="2"/>
      <c r="IA302" s="2"/>
      <c r="IB302" s="2"/>
      <c r="IC302" s="2"/>
      <c r="ID302" s="2"/>
      <c r="IE302" s="2"/>
      <c r="IF302" s="2"/>
      <c r="IG302" s="2"/>
      <c r="IH302" s="2"/>
      <c r="II302" s="2"/>
      <c r="IJ302" s="2"/>
      <c r="IK302" s="2"/>
      <c r="IL302" s="2"/>
      <c r="IM302" s="2"/>
      <c r="IN302" s="2"/>
      <c r="IO302" s="2"/>
      <c r="IP302" s="2"/>
      <c r="IQ302" s="2"/>
      <c r="IR302" s="2"/>
      <c r="IS302" s="2"/>
      <c r="IT302" s="2"/>
      <c r="IU302" s="2"/>
      <c r="IV302" s="2"/>
      <c r="IW302" s="2"/>
    </row>
    <row r="303" customFormat="false" ht="11.25" hidden="false" customHeight="false" outlineLevel="0" collapsed="false">
      <c r="A303" s="2"/>
      <c r="B303" s="2"/>
      <c r="C303" s="2"/>
      <c r="D303" s="273"/>
      <c r="E303" s="78"/>
      <c r="F303" s="2"/>
      <c r="G303" s="2"/>
      <c r="H303" s="2"/>
      <c r="I303" s="2"/>
      <c r="J303" s="2"/>
      <c r="K303" s="2"/>
      <c r="L303" s="78"/>
      <c r="M303" s="78"/>
      <c r="N303" s="78"/>
      <c r="O303" s="78"/>
      <c r="P303" s="2"/>
      <c r="Q303" s="78"/>
      <c r="R303" s="78"/>
      <c r="S303" s="78"/>
      <c r="T303" s="78"/>
      <c r="U303" s="78"/>
      <c r="V303" s="78"/>
      <c r="W303" s="78"/>
      <c r="X303" s="393"/>
      <c r="Y303" s="78"/>
      <c r="Z303" s="78"/>
      <c r="AA303" s="78"/>
      <c r="AB303" s="78"/>
      <c r="AC303" s="78"/>
      <c r="AD303" s="78"/>
      <c r="AE303" s="78"/>
      <c r="AF303" s="78"/>
      <c r="AG303" s="78"/>
      <c r="AH303" s="78"/>
      <c r="AI303" s="78"/>
      <c r="AJ303" s="78"/>
      <c r="AK303" s="78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95"/>
      <c r="AW303" s="95"/>
      <c r="AX303" s="383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383"/>
      <c r="BX303" s="383"/>
      <c r="BY303" s="383"/>
      <c r="BZ303" s="2"/>
      <c r="CA303" s="2"/>
      <c r="CB303" s="2"/>
      <c r="CC303" s="2"/>
      <c r="CD303" s="2"/>
      <c r="CE303" s="2"/>
      <c r="CF303" s="383"/>
      <c r="CG303" s="383"/>
      <c r="CH303" s="10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70" t="n">
        <f aca="false">$CW$7*$J$2*$J$5*$AB303</f>
        <v>0</v>
      </c>
      <c r="CX303" s="70" t="n">
        <f aca="false">$CW$7*$J$3*$J$5*$AC303</f>
        <v>0</v>
      </c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383"/>
      <c r="DT303" s="383"/>
      <c r="DU303" s="383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  <c r="FG303" s="2"/>
      <c r="FH303" s="2"/>
      <c r="FI303" s="2"/>
      <c r="FJ303" s="2"/>
      <c r="FK303" s="2"/>
      <c r="FL303" s="2"/>
      <c r="FM303" s="2"/>
      <c r="FN303" s="2"/>
      <c r="FO303" s="2"/>
      <c r="FP303" s="2"/>
      <c r="FQ303" s="2"/>
      <c r="FR303" s="2"/>
      <c r="FS303" s="2"/>
      <c r="FT303" s="2"/>
      <c r="FU303" s="2"/>
      <c r="FV303" s="2"/>
      <c r="FW303" s="2"/>
      <c r="FX303" s="2"/>
      <c r="FY303" s="2"/>
      <c r="FZ303" s="2"/>
      <c r="GA303" s="2"/>
      <c r="GB303" s="2"/>
      <c r="GC303" s="2"/>
      <c r="GD303" s="2"/>
      <c r="GE303" s="2"/>
      <c r="GF303" s="2"/>
      <c r="GG303" s="2"/>
      <c r="GH303" s="2"/>
      <c r="GI303" s="2"/>
      <c r="GJ303" s="2"/>
      <c r="GK303" s="2"/>
      <c r="GL303" s="2"/>
      <c r="GM303" s="2"/>
      <c r="GN303" s="2"/>
      <c r="GO303" s="2"/>
      <c r="GP303" s="2"/>
      <c r="GQ303" s="2"/>
      <c r="GR303" s="2"/>
      <c r="GS303" s="2"/>
      <c r="GT303" s="2"/>
      <c r="GU303" s="2"/>
      <c r="GV303" s="2"/>
      <c r="GW303" s="2"/>
      <c r="GX303" s="2"/>
      <c r="GY303" s="2"/>
      <c r="GZ303" s="2"/>
      <c r="HA303" s="2"/>
      <c r="HB303" s="2"/>
      <c r="HC303" s="2"/>
      <c r="HD303" s="2"/>
      <c r="HE303" s="2"/>
      <c r="HF303" s="2"/>
      <c r="HG303" s="2"/>
      <c r="HH303" s="2"/>
      <c r="HI303" s="2"/>
      <c r="HJ303" s="2"/>
      <c r="HK303" s="2"/>
      <c r="HL303" s="2"/>
      <c r="HM303" s="2"/>
      <c r="HN303" s="2"/>
      <c r="HO303" s="2"/>
      <c r="HP303" s="2"/>
      <c r="HQ303" s="2"/>
      <c r="HR303" s="2"/>
      <c r="HS303" s="2"/>
      <c r="HT303" s="2"/>
      <c r="HU303" s="2"/>
      <c r="HV303" s="2"/>
      <c r="HW303" s="2"/>
      <c r="HX303" s="2"/>
      <c r="HY303" s="2"/>
      <c r="HZ303" s="2"/>
      <c r="IA303" s="2"/>
      <c r="IB303" s="2"/>
      <c r="IC303" s="2"/>
      <c r="ID303" s="2"/>
      <c r="IE303" s="2"/>
      <c r="IF303" s="2"/>
      <c r="IG303" s="2"/>
      <c r="IH303" s="2"/>
      <c r="II303" s="2"/>
      <c r="IJ303" s="2"/>
      <c r="IK303" s="2"/>
      <c r="IL303" s="2"/>
      <c r="IM303" s="2"/>
      <c r="IN303" s="2"/>
      <c r="IO303" s="2"/>
      <c r="IP303" s="2"/>
      <c r="IQ303" s="2"/>
      <c r="IR303" s="2"/>
      <c r="IS303" s="2"/>
      <c r="IT303" s="2"/>
      <c r="IU303" s="2"/>
      <c r="IV303" s="2"/>
      <c r="IW303" s="2"/>
    </row>
    <row r="304" customFormat="false" ht="11.25" hidden="false" customHeight="false" outlineLevel="0" collapsed="false">
      <c r="A304" s="2"/>
      <c r="B304" s="2"/>
      <c r="C304" s="2"/>
      <c r="D304" s="273"/>
      <c r="E304" s="78"/>
      <c r="F304" s="2"/>
      <c r="G304" s="2"/>
      <c r="H304" s="2"/>
      <c r="I304" s="2"/>
      <c r="J304" s="2"/>
      <c r="K304" s="2"/>
      <c r="L304" s="78"/>
      <c r="M304" s="78"/>
      <c r="N304" s="78"/>
      <c r="O304" s="78"/>
      <c r="P304" s="2"/>
      <c r="Q304" s="78"/>
      <c r="R304" s="78"/>
      <c r="S304" s="78"/>
      <c r="T304" s="78"/>
      <c r="U304" s="78"/>
      <c r="V304" s="78"/>
      <c r="W304" s="78"/>
      <c r="X304" s="393"/>
      <c r="Y304" s="78"/>
      <c r="Z304" s="78"/>
      <c r="AA304" s="78"/>
      <c r="AB304" s="78"/>
      <c r="AC304" s="78"/>
      <c r="AD304" s="78"/>
      <c r="AE304" s="78"/>
      <c r="AF304" s="78"/>
      <c r="AG304" s="78"/>
      <c r="AH304" s="78"/>
      <c r="AI304" s="78"/>
      <c r="AJ304" s="78"/>
      <c r="AK304" s="78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95"/>
      <c r="AW304" s="95"/>
      <c r="AX304" s="383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383"/>
      <c r="BX304" s="383"/>
      <c r="BY304" s="383"/>
      <c r="BZ304" s="2"/>
      <c r="CA304" s="2"/>
      <c r="CB304" s="2"/>
      <c r="CC304" s="2"/>
      <c r="CD304" s="2"/>
      <c r="CE304" s="2"/>
      <c r="CF304" s="383"/>
      <c r="CG304" s="383"/>
      <c r="CH304" s="10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70" t="n">
        <f aca="false">$CW$7*$J$2*$J$5*$AB304</f>
        <v>0</v>
      </c>
      <c r="CX304" s="70" t="n">
        <f aca="false">$CW$7*$J$3*$J$5*$AC304</f>
        <v>0</v>
      </c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383"/>
      <c r="DT304" s="383"/>
      <c r="DU304" s="383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  <c r="FG304" s="2"/>
      <c r="FH304" s="2"/>
      <c r="FI304" s="2"/>
      <c r="FJ304" s="2"/>
      <c r="FK304" s="2"/>
      <c r="FL304" s="2"/>
      <c r="FM304" s="2"/>
      <c r="FN304" s="2"/>
      <c r="FO304" s="2"/>
      <c r="FP304" s="2"/>
      <c r="FQ304" s="2"/>
      <c r="FR304" s="2"/>
      <c r="FS304" s="2"/>
      <c r="FT304" s="2"/>
      <c r="FU304" s="2"/>
      <c r="FV304" s="2"/>
      <c r="FW304" s="2"/>
      <c r="FX304" s="2"/>
      <c r="FY304" s="2"/>
      <c r="FZ304" s="2"/>
      <c r="GA304" s="2"/>
      <c r="GB304" s="2"/>
      <c r="GC304" s="2"/>
      <c r="GD304" s="2"/>
      <c r="GE304" s="2"/>
      <c r="GF304" s="2"/>
      <c r="GG304" s="2"/>
      <c r="GH304" s="2"/>
      <c r="GI304" s="2"/>
      <c r="GJ304" s="2"/>
      <c r="GK304" s="2"/>
      <c r="GL304" s="2"/>
      <c r="GM304" s="2"/>
      <c r="GN304" s="2"/>
      <c r="GO304" s="2"/>
      <c r="GP304" s="2"/>
      <c r="GQ304" s="2"/>
      <c r="GR304" s="2"/>
      <c r="GS304" s="2"/>
      <c r="GT304" s="2"/>
      <c r="GU304" s="2"/>
      <c r="GV304" s="2"/>
      <c r="GW304" s="2"/>
      <c r="GX304" s="2"/>
      <c r="GY304" s="2"/>
      <c r="GZ304" s="2"/>
      <c r="HA304" s="2"/>
      <c r="HB304" s="2"/>
      <c r="HC304" s="2"/>
      <c r="HD304" s="2"/>
      <c r="HE304" s="2"/>
      <c r="HF304" s="2"/>
      <c r="HG304" s="2"/>
      <c r="HH304" s="2"/>
      <c r="HI304" s="2"/>
      <c r="HJ304" s="2"/>
      <c r="HK304" s="2"/>
      <c r="HL304" s="2"/>
      <c r="HM304" s="2"/>
      <c r="HN304" s="2"/>
      <c r="HO304" s="2"/>
      <c r="HP304" s="2"/>
      <c r="HQ304" s="2"/>
      <c r="HR304" s="2"/>
      <c r="HS304" s="2"/>
      <c r="HT304" s="2"/>
      <c r="HU304" s="2"/>
      <c r="HV304" s="2"/>
      <c r="HW304" s="2"/>
      <c r="HX304" s="2"/>
      <c r="HY304" s="2"/>
      <c r="HZ304" s="2"/>
      <c r="IA304" s="2"/>
      <c r="IB304" s="2"/>
      <c r="IC304" s="2"/>
      <c r="ID304" s="2"/>
      <c r="IE304" s="2"/>
      <c r="IF304" s="2"/>
      <c r="IG304" s="2"/>
      <c r="IH304" s="2"/>
      <c r="II304" s="2"/>
      <c r="IJ304" s="2"/>
      <c r="IK304" s="2"/>
      <c r="IL304" s="2"/>
      <c r="IM304" s="2"/>
      <c r="IN304" s="2"/>
      <c r="IO304" s="2"/>
      <c r="IP304" s="2"/>
      <c r="IQ304" s="2"/>
      <c r="IR304" s="2"/>
      <c r="IS304" s="2"/>
      <c r="IT304" s="2"/>
      <c r="IU304" s="2"/>
      <c r="IV304" s="2"/>
      <c r="IW304" s="2"/>
    </row>
    <row r="305" customFormat="false" ht="11.25" hidden="false" customHeight="false" outlineLevel="0" collapsed="false">
      <c r="A305" s="2"/>
      <c r="B305" s="2"/>
      <c r="C305" s="2"/>
      <c r="D305" s="273"/>
      <c r="E305" s="78"/>
      <c r="F305" s="2"/>
      <c r="G305" s="2"/>
      <c r="H305" s="2"/>
      <c r="I305" s="2"/>
      <c r="J305" s="2"/>
      <c r="K305" s="2"/>
      <c r="L305" s="78"/>
      <c r="M305" s="78"/>
      <c r="N305" s="78"/>
      <c r="O305" s="78"/>
      <c r="P305" s="2"/>
      <c r="Q305" s="78"/>
      <c r="R305" s="78"/>
      <c r="S305" s="78"/>
      <c r="T305" s="78"/>
      <c r="U305" s="78"/>
      <c r="V305" s="78"/>
      <c r="W305" s="78"/>
      <c r="X305" s="393"/>
      <c r="Y305" s="78"/>
      <c r="Z305" s="78"/>
      <c r="AA305" s="78"/>
      <c r="AB305" s="78"/>
      <c r="AC305" s="78"/>
      <c r="AD305" s="78"/>
      <c r="AE305" s="78"/>
      <c r="AF305" s="78"/>
      <c r="AG305" s="78"/>
      <c r="AH305" s="78"/>
      <c r="AI305" s="78"/>
      <c r="AJ305" s="78"/>
      <c r="AK305" s="78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95"/>
      <c r="AW305" s="95"/>
      <c r="AX305" s="383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383"/>
      <c r="BX305" s="383"/>
      <c r="BY305" s="383"/>
      <c r="BZ305" s="2"/>
      <c r="CA305" s="2"/>
      <c r="CB305" s="2"/>
      <c r="CC305" s="2"/>
      <c r="CD305" s="2"/>
      <c r="CE305" s="2"/>
      <c r="CF305" s="383"/>
      <c r="CG305" s="383"/>
      <c r="CH305" s="10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383"/>
      <c r="DT305" s="383"/>
      <c r="DU305" s="383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  <c r="FG305" s="2"/>
      <c r="FH305" s="2"/>
      <c r="FI305" s="2"/>
      <c r="FJ305" s="2"/>
      <c r="FK305" s="2"/>
      <c r="FL305" s="2"/>
      <c r="FM305" s="2"/>
      <c r="FN305" s="2"/>
      <c r="FO305" s="2"/>
      <c r="FP305" s="2"/>
      <c r="FQ305" s="2"/>
      <c r="FR305" s="2"/>
      <c r="FS305" s="2"/>
      <c r="FT305" s="2"/>
      <c r="FU305" s="2"/>
      <c r="FV305" s="2"/>
      <c r="FW305" s="2"/>
      <c r="FX305" s="2"/>
      <c r="FY305" s="2"/>
      <c r="FZ305" s="2"/>
      <c r="GA305" s="2"/>
      <c r="GB305" s="2"/>
      <c r="GC305" s="2"/>
      <c r="GD305" s="2"/>
      <c r="GE305" s="2"/>
      <c r="GF305" s="2"/>
      <c r="GG305" s="2"/>
      <c r="GH305" s="2"/>
      <c r="GI305" s="2"/>
      <c r="GJ305" s="2"/>
      <c r="GK305" s="2"/>
      <c r="GL305" s="2"/>
      <c r="GM305" s="2"/>
      <c r="GN305" s="2"/>
      <c r="GO305" s="2"/>
      <c r="GP305" s="2"/>
      <c r="GQ305" s="2"/>
      <c r="GR305" s="2"/>
      <c r="GS305" s="2"/>
      <c r="GT305" s="2"/>
      <c r="GU305" s="2"/>
      <c r="GV305" s="2"/>
      <c r="GW305" s="2"/>
      <c r="GX305" s="2"/>
      <c r="GY305" s="2"/>
      <c r="GZ305" s="2"/>
      <c r="HA305" s="2"/>
      <c r="HB305" s="2"/>
      <c r="HC305" s="2"/>
      <c r="HD305" s="2"/>
      <c r="HE305" s="2"/>
      <c r="HF305" s="2"/>
      <c r="HG305" s="2"/>
      <c r="HH305" s="2"/>
      <c r="HI305" s="2"/>
      <c r="HJ305" s="2"/>
      <c r="HK305" s="2"/>
      <c r="HL305" s="2"/>
      <c r="HM305" s="2"/>
      <c r="HN305" s="2"/>
      <c r="HO305" s="2"/>
      <c r="HP305" s="2"/>
      <c r="HQ305" s="2"/>
      <c r="HR305" s="2"/>
      <c r="HS305" s="2"/>
      <c r="HT305" s="2"/>
      <c r="HU305" s="2"/>
      <c r="HV305" s="2"/>
      <c r="HW305" s="2"/>
      <c r="HX305" s="2"/>
      <c r="HY305" s="2"/>
      <c r="HZ305" s="2"/>
      <c r="IA305" s="2"/>
      <c r="IB305" s="2"/>
      <c r="IC305" s="2"/>
      <c r="ID305" s="2"/>
      <c r="IE305" s="2"/>
      <c r="IF305" s="2"/>
      <c r="IG305" s="2"/>
      <c r="IH305" s="2"/>
      <c r="II305" s="2"/>
      <c r="IJ305" s="2"/>
      <c r="IK305" s="2"/>
      <c r="IL305" s="2"/>
      <c r="IM305" s="2"/>
      <c r="IN305" s="2"/>
      <c r="IO305" s="2"/>
      <c r="IP305" s="2"/>
      <c r="IQ305" s="2"/>
      <c r="IR305" s="2"/>
      <c r="IS305" s="2"/>
      <c r="IT305" s="2"/>
      <c r="IU305" s="2"/>
      <c r="IV305" s="2"/>
      <c r="IW305" s="2"/>
    </row>
    <row r="306" customFormat="false" ht="11.25" hidden="false" customHeight="false" outlineLevel="0" collapsed="false">
      <c r="A306" s="2"/>
      <c r="B306" s="2"/>
      <c r="C306" s="2"/>
      <c r="D306" s="273"/>
      <c r="E306" s="78"/>
      <c r="F306" s="2"/>
      <c r="G306" s="2"/>
      <c r="H306" s="2"/>
      <c r="I306" s="2"/>
      <c r="J306" s="2"/>
      <c r="K306" s="2"/>
      <c r="L306" s="78"/>
      <c r="M306" s="78"/>
      <c r="N306" s="78"/>
      <c r="O306" s="78"/>
      <c r="P306" s="2"/>
      <c r="Q306" s="78"/>
      <c r="R306" s="78"/>
      <c r="S306" s="78"/>
      <c r="T306" s="78"/>
      <c r="U306" s="78"/>
      <c r="V306" s="78"/>
      <c r="W306" s="78"/>
      <c r="X306" s="393"/>
      <c r="Y306" s="78"/>
      <c r="Z306" s="78"/>
      <c r="AA306" s="78"/>
      <c r="AB306" s="78"/>
      <c r="AC306" s="78"/>
      <c r="AD306" s="78"/>
      <c r="AE306" s="78"/>
      <c r="AF306" s="78"/>
      <c r="AG306" s="78"/>
      <c r="AH306" s="78"/>
      <c r="AI306" s="78"/>
      <c r="AJ306" s="78"/>
      <c r="AK306" s="78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95"/>
      <c r="AW306" s="95"/>
      <c r="AX306" s="383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383"/>
      <c r="BX306" s="383"/>
      <c r="BY306" s="383"/>
      <c r="BZ306" s="2"/>
      <c r="CA306" s="2"/>
      <c r="CB306" s="2"/>
      <c r="CC306" s="2"/>
      <c r="CD306" s="2"/>
      <c r="CE306" s="2"/>
      <c r="CF306" s="383"/>
      <c r="CG306" s="383"/>
      <c r="CH306" s="10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383"/>
      <c r="DT306" s="383"/>
      <c r="DU306" s="383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/>
      <c r="FR306" s="2"/>
      <c r="FS306" s="2"/>
      <c r="FT306" s="2"/>
      <c r="FU306" s="2"/>
      <c r="FV306" s="2"/>
      <c r="FW306" s="2"/>
      <c r="FX306" s="2"/>
      <c r="FY306" s="2"/>
      <c r="FZ306" s="2"/>
      <c r="GA306" s="2"/>
      <c r="GB306" s="2"/>
      <c r="GC306" s="2"/>
      <c r="GD306" s="2"/>
      <c r="GE306" s="2"/>
      <c r="GF306" s="2"/>
      <c r="GG306" s="2"/>
      <c r="GH306" s="2"/>
      <c r="GI306" s="2"/>
      <c r="GJ306" s="2"/>
      <c r="GK306" s="2"/>
      <c r="GL306" s="2"/>
      <c r="GM306" s="2"/>
      <c r="GN306" s="2"/>
      <c r="GO306" s="2"/>
      <c r="GP306" s="2"/>
      <c r="GQ306" s="2"/>
      <c r="GR306" s="2"/>
      <c r="GS306" s="2"/>
      <c r="GT306" s="2"/>
      <c r="GU306" s="2"/>
      <c r="GV306" s="2"/>
      <c r="GW306" s="2"/>
      <c r="GX306" s="2"/>
      <c r="GY306" s="2"/>
      <c r="GZ306" s="2"/>
      <c r="HA306" s="2"/>
      <c r="HB306" s="2"/>
      <c r="HC306" s="2"/>
      <c r="HD306" s="2"/>
      <c r="HE306" s="2"/>
      <c r="HF306" s="2"/>
      <c r="HG306" s="2"/>
      <c r="HH306" s="2"/>
      <c r="HI306" s="2"/>
      <c r="HJ306" s="2"/>
      <c r="HK306" s="2"/>
      <c r="HL306" s="2"/>
      <c r="HM306" s="2"/>
      <c r="HN306" s="2"/>
      <c r="HO306" s="2"/>
      <c r="HP306" s="2"/>
      <c r="HQ306" s="2"/>
      <c r="HR306" s="2"/>
      <c r="HS306" s="2"/>
      <c r="HT306" s="2"/>
      <c r="HU306" s="2"/>
      <c r="HV306" s="2"/>
      <c r="HW306" s="2"/>
      <c r="HX306" s="2"/>
      <c r="HY306" s="2"/>
      <c r="HZ306" s="2"/>
      <c r="IA306" s="2"/>
      <c r="IB306" s="2"/>
      <c r="IC306" s="2"/>
      <c r="ID306" s="2"/>
      <c r="IE306" s="2"/>
      <c r="IF306" s="2"/>
      <c r="IG306" s="2"/>
      <c r="IH306" s="2"/>
      <c r="II306" s="2"/>
      <c r="IJ306" s="2"/>
      <c r="IK306" s="2"/>
      <c r="IL306" s="2"/>
      <c r="IM306" s="2"/>
      <c r="IN306" s="2"/>
      <c r="IO306" s="2"/>
      <c r="IP306" s="2"/>
      <c r="IQ306" s="2"/>
      <c r="IR306" s="2"/>
      <c r="IS306" s="2"/>
      <c r="IT306" s="2"/>
      <c r="IU306" s="2"/>
      <c r="IV306" s="2"/>
      <c r="IW306" s="2"/>
    </row>
    <row r="307" customFormat="false" ht="11.25" hidden="false" customHeight="false" outlineLevel="0" collapsed="false">
      <c r="A307" s="2"/>
      <c r="B307" s="2"/>
      <c r="C307" s="2"/>
      <c r="D307" s="273"/>
      <c r="E307" s="78"/>
      <c r="F307" s="2"/>
      <c r="G307" s="2"/>
      <c r="H307" s="2"/>
      <c r="I307" s="2"/>
      <c r="J307" s="2"/>
      <c r="K307" s="2"/>
      <c r="L307" s="78"/>
      <c r="M307" s="78"/>
      <c r="N307" s="78"/>
      <c r="O307" s="78"/>
      <c r="P307" s="2"/>
      <c r="Q307" s="78"/>
      <c r="R307" s="78"/>
      <c r="S307" s="78"/>
      <c r="T307" s="78"/>
      <c r="U307" s="78"/>
      <c r="V307" s="78"/>
      <c r="W307" s="78"/>
      <c r="X307" s="393"/>
      <c r="Y307" s="78"/>
      <c r="Z307" s="78"/>
      <c r="AA307" s="78"/>
      <c r="AB307" s="78"/>
      <c r="AC307" s="78"/>
      <c r="AD307" s="78"/>
      <c r="AE307" s="78"/>
      <c r="AF307" s="78"/>
      <c r="AG307" s="78"/>
      <c r="AH307" s="78"/>
      <c r="AI307" s="78"/>
      <c r="AJ307" s="78"/>
      <c r="AK307" s="78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95"/>
      <c r="AW307" s="95"/>
      <c r="AX307" s="383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383"/>
      <c r="BX307" s="383"/>
      <c r="BY307" s="383"/>
      <c r="BZ307" s="2"/>
      <c r="CA307" s="2"/>
      <c r="CB307" s="2"/>
      <c r="CC307" s="2"/>
      <c r="CD307" s="2"/>
      <c r="CE307" s="2"/>
      <c r="CF307" s="383"/>
      <c r="CG307" s="383"/>
      <c r="CH307" s="10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383"/>
      <c r="DT307" s="383"/>
      <c r="DU307" s="383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  <c r="FS307" s="2"/>
      <c r="FT307" s="2"/>
      <c r="FU307" s="2"/>
      <c r="FV307" s="2"/>
      <c r="FW307" s="2"/>
      <c r="FX307" s="2"/>
      <c r="FY307" s="2"/>
      <c r="FZ307" s="2"/>
      <c r="GA307" s="2"/>
      <c r="GB307" s="2"/>
      <c r="GC307" s="2"/>
      <c r="GD307" s="2"/>
      <c r="GE307" s="2"/>
      <c r="GF307" s="2"/>
      <c r="GG307" s="2"/>
      <c r="GH307" s="2"/>
      <c r="GI307" s="2"/>
      <c r="GJ307" s="2"/>
      <c r="GK307" s="2"/>
      <c r="GL307" s="2"/>
      <c r="GM307" s="2"/>
      <c r="GN307" s="2"/>
      <c r="GO307" s="2"/>
      <c r="GP307" s="2"/>
      <c r="GQ307" s="2"/>
      <c r="GR307" s="2"/>
      <c r="GS307" s="2"/>
      <c r="GT307" s="2"/>
      <c r="GU307" s="2"/>
      <c r="GV307" s="2"/>
      <c r="GW307" s="2"/>
      <c r="GX307" s="2"/>
      <c r="GY307" s="2"/>
      <c r="GZ307" s="2"/>
      <c r="HA307" s="2"/>
      <c r="HB307" s="2"/>
      <c r="HC307" s="2"/>
      <c r="HD307" s="2"/>
      <c r="HE307" s="2"/>
      <c r="HF307" s="2"/>
      <c r="HG307" s="2"/>
      <c r="HH307" s="2"/>
      <c r="HI307" s="2"/>
      <c r="HJ307" s="2"/>
      <c r="HK307" s="2"/>
      <c r="HL307" s="2"/>
      <c r="HM307" s="2"/>
      <c r="HN307" s="2"/>
      <c r="HO307" s="2"/>
      <c r="HP307" s="2"/>
      <c r="HQ307" s="2"/>
      <c r="HR307" s="2"/>
      <c r="HS307" s="2"/>
      <c r="HT307" s="2"/>
      <c r="HU307" s="2"/>
      <c r="HV307" s="2"/>
      <c r="HW307" s="2"/>
      <c r="HX307" s="2"/>
      <c r="HY307" s="2"/>
      <c r="HZ307" s="2"/>
      <c r="IA307" s="2"/>
      <c r="IB307" s="2"/>
      <c r="IC307" s="2"/>
      <c r="ID307" s="2"/>
      <c r="IE307" s="2"/>
      <c r="IF307" s="2"/>
      <c r="IG307" s="2"/>
      <c r="IH307" s="2"/>
      <c r="II307" s="2"/>
      <c r="IJ307" s="2"/>
      <c r="IK307" s="2"/>
      <c r="IL307" s="2"/>
      <c r="IM307" s="2"/>
      <c r="IN307" s="2"/>
      <c r="IO307" s="2"/>
      <c r="IP307" s="2"/>
      <c r="IQ307" s="2"/>
      <c r="IR307" s="2"/>
      <c r="IS307" s="2"/>
      <c r="IT307" s="2"/>
      <c r="IU307" s="2"/>
      <c r="IV307" s="2"/>
      <c r="IW307" s="2"/>
    </row>
    <row r="308" customFormat="false" ht="11.25" hidden="false" customHeight="false" outlineLevel="0" collapsed="false">
      <c r="A308" s="2"/>
      <c r="B308" s="2"/>
      <c r="C308" s="2"/>
      <c r="D308" s="273"/>
      <c r="E308" s="78"/>
      <c r="F308" s="2"/>
      <c r="G308" s="2"/>
      <c r="H308" s="2"/>
      <c r="I308" s="2"/>
      <c r="J308" s="2"/>
      <c r="K308" s="2"/>
      <c r="L308" s="78"/>
      <c r="M308" s="78"/>
      <c r="N308" s="78"/>
      <c r="O308" s="78"/>
      <c r="P308" s="2"/>
      <c r="Q308" s="78"/>
      <c r="R308" s="78"/>
      <c r="S308" s="78"/>
      <c r="T308" s="78"/>
      <c r="U308" s="78"/>
      <c r="V308" s="78"/>
      <c r="W308" s="78"/>
      <c r="X308" s="393"/>
      <c r="Y308" s="78"/>
      <c r="Z308" s="78"/>
      <c r="AA308" s="78"/>
      <c r="AB308" s="78"/>
      <c r="AC308" s="78"/>
      <c r="AD308" s="78"/>
      <c r="AE308" s="78"/>
      <c r="AF308" s="78"/>
      <c r="AG308" s="78"/>
      <c r="AH308" s="78"/>
      <c r="AI308" s="78"/>
      <c r="AJ308" s="78"/>
      <c r="AK308" s="78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95"/>
      <c r="AW308" s="95"/>
      <c r="AX308" s="383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383"/>
      <c r="BX308" s="383"/>
      <c r="BY308" s="383"/>
      <c r="BZ308" s="2"/>
      <c r="CA308" s="2"/>
      <c r="CB308" s="2"/>
      <c r="CC308" s="2"/>
      <c r="CD308" s="2"/>
      <c r="CE308" s="2"/>
      <c r="CF308" s="383"/>
      <c r="CG308" s="383"/>
      <c r="CH308" s="10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383"/>
      <c r="DT308" s="383"/>
      <c r="DU308" s="383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/>
      <c r="IL308" s="2"/>
      <c r="IM308" s="2"/>
      <c r="IN308" s="2"/>
      <c r="IO308" s="2"/>
      <c r="IP308" s="2"/>
      <c r="IQ308" s="2"/>
      <c r="IR308" s="2"/>
      <c r="IS308" s="2"/>
      <c r="IT308" s="2"/>
      <c r="IU308" s="2"/>
      <c r="IV308" s="2"/>
      <c r="IW308" s="2"/>
    </row>
    <row r="309" customFormat="false" ht="11.25" hidden="false" customHeight="false" outlineLevel="0" collapsed="false">
      <c r="A309" s="2"/>
      <c r="B309" s="2"/>
      <c r="C309" s="2"/>
      <c r="D309" s="273"/>
      <c r="E309" s="78"/>
      <c r="F309" s="2"/>
      <c r="G309" s="2"/>
      <c r="H309" s="2"/>
      <c r="I309" s="2"/>
      <c r="J309" s="2"/>
      <c r="K309" s="2"/>
      <c r="L309" s="78"/>
      <c r="M309" s="78"/>
      <c r="N309" s="78"/>
      <c r="O309" s="78"/>
      <c r="P309" s="2"/>
      <c r="Q309" s="78"/>
      <c r="R309" s="78"/>
      <c r="S309" s="78"/>
      <c r="T309" s="78"/>
      <c r="U309" s="78"/>
      <c r="V309" s="78"/>
      <c r="W309" s="78"/>
      <c r="X309" s="393"/>
      <c r="Y309" s="78"/>
      <c r="Z309" s="78"/>
      <c r="AA309" s="78"/>
      <c r="AB309" s="78"/>
      <c r="AC309" s="78"/>
      <c r="AD309" s="78"/>
      <c r="AE309" s="78"/>
      <c r="AF309" s="78"/>
      <c r="AG309" s="78"/>
      <c r="AH309" s="78"/>
      <c r="AI309" s="78"/>
      <c r="AJ309" s="78"/>
      <c r="AK309" s="78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95"/>
      <c r="AW309" s="95"/>
      <c r="AX309" s="383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383"/>
      <c r="BX309" s="383"/>
      <c r="BY309" s="383"/>
      <c r="BZ309" s="2"/>
      <c r="CA309" s="2"/>
      <c r="CB309" s="2"/>
      <c r="CC309" s="2"/>
      <c r="CD309" s="2"/>
      <c r="CE309" s="2"/>
      <c r="CF309" s="383"/>
      <c r="CG309" s="383"/>
      <c r="CH309" s="10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383"/>
      <c r="DT309" s="383"/>
      <c r="DU309" s="383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  <c r="IP309" s="2"/>
      <c r="IQ309" s="2"/>
      <c r="IR309" s="2"/>
      <c r="IS309" s="2"/>
      <c r="IT309" s="2"/>
      <c r="IU309" s="2"/>
      <c r="IV309" s="2"/>
      <c r="IW309" s="2"/>
    </row>
    <row r="310" customFormat="false" ht="11.25" hidden="false" customHeight="false" outlineLevel="0" collapsed="false">
      <c r="A310" s="2"/>
      <c r="B310" s="2"/>
      <c r="C310" s="2"/>
      <c r="D310" s="273"/>
      <c r="E310" s="78"/>
      <c r="F310" s="2"/>
      <c r="G310" s="2"/>
      <c r="H310" s="2"/>
      <c r="I310" s="2"/>
      <c r="J310" s="2"/>
      <c r="K310" s="2"/>
      <c r="L310" s="78"/>
      <c r="M310" s="78"/>
      <c r="N310" s="78"/>
      <c r="O310" s="78"/>
      <c r="P310" s="2"/>
      <c r="Q310" s="78"/>
      <c r="R310" s="78"/>
      <c r="S310" s="78"/>
      <c r="T310" s="78"/>
      <c r="U310" s="78"/>
      <c r="V310" s="78"/>
      <c r="W310" s="78"/>
      <c r="X310" s="393"/>
      <c r="Y310" s="78"/>
      <c r="Z310" s="78"/>
      <c r="AA310" s="78"/>
      <c r="AB310" s="78"/>
      <c r="AC310" s="78"/>
      <c r="AD310" s="78"/>
      <c r="AE310" s="78"/>
      <c r="AF310" s="78"/>
      <c r="AG310" s="78"/>
      <c r="AH310" s="78"/>
      <c r="AI310" s="78"/>
      <c r="AJ310" s="78"/>
      <c r="AK310" s="78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95"/>
      <c r="AW310" s="95"/>
      <c r="AX310" s="383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383"/>
      <c r="BX310" s="383"/>
      <c r="BY310" s="383"/>
      <c r="BZ310" s="2"/>
      <c r="CA310" s="2"/>
      <c r="CB310" s="2"/>
      <c r="CC310" s="2"/>
      <c r="CD310" s="2"/>
      <c r="CE310" s="2"/>
      <c r="CF310" s="383"/>
      <c r="CG310" s="383"/>
      <c r="CH310" s="10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383"/>
      <c r="DT310" s="383"/>
      <c r="DU310" s="383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  <c r="IP310" s="2"/>
      <c r="IQ310" s="2"/>
      <c r="IR310" s="2"/>
      <c r="IS310" s="2"/>
      <c r="IT310" s="2"/>
      <c r="IU310" s="2"/>
      <c r="IV310" s="2"/>
      <c r="IW310" s="2"/>
    </row>
    <row r="311" customFormat="false" ht="11.25" hidden="false" customHeight="false" outlineLevel="0" collapsed="false">
      <c r="A311" s="2"/>
      <c r="B311" s="2"/>
      <c r="C311" s="2"/>
      <c r="D311" s="273"/>
      <c r="E311" s="78"/>
      <c r="F311" s="2"/>
      <c r="G311" s="2"/>
      <c r="H311" s="2"/>
      <c r="I311" s="2"/>
      <c r="J311" s="2"/>
      <c r="K311" s="2"/>
      <c r="L311" s="78"/>
      <c r="M311" s="78"/>
      <c r="N311" s="78"/>
      <c r="O311" s="78"/>
      <c r="P311" s="2"/>
      <c r="Q311" s="78"/>
      <c r="R311" s="78"/>
      <c r="S311" s="78"/>
      <c r="T311" s="78"/>
      <c r="U311" s="78"/>
      <c r="V311" s="78"/>
      <c r="W311" s="78"/>
      <c r="X311" s="393"/>
      <c r="Y311" s="78"/>
      <c r="Z311" s="78"/>
      <c r="AA311" s="78"/>
      <c r="AB311" s="78"/>
      <c r="AC311" s="78"/>
      <c r="AD311" s="78"/>
      <c r="AE311" s="78"/>
      <c r="AF311" s="78"/>
      <c r="AG311" s="78"/>
      <c r="AH311" s="78"/>
      <c r="AI311" s="78"/>
      <c r="AJ311" s="78"/>
      <c r="AK311" s="78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95"/>
      <c r="AW311" s="95"/>
      <c r="AX311" s="383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383"/>
      <c r="BX311" s="383"/>
      <c r="BY311" s="383"/>
      <c r="BZ311" s="2"/>
      <c r="CA311" s="2"/>
      <c r="CB311" s="2"/>
      <c r="CC311" s="2"/>
      <c r="CD311" s="2"/>
      <c r="CE311" s="2"/>
      <c r="CF311" s="383"/>
      <c r="CG311" s="383"/>
      <c r="CH311" s="10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383"/>
      <c r="DT311" s="383"/>
      <c r="DU311" s="383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  <c r="IW311" s="2"/>
    </row>
    <row r="312" customFormat="false" ht="11.25" hidden="false" customHeight="false" outlineLevel="0" collapsed="false">
      <c r="A312" s="2"/>
      <c r="B312" s="2"/>
      <c r="C312" s="2"/>
      <c r="D312" s="273"/>
      <c r="E312" s="78"/>
      <c r="F312" s="2"/>
      <c r="G312" s="2"/>
      <c r="H312" s="2"/>
      <c r="I312" s="2"/>
      <c r="J312" s="2"/>
      <c r="K312" s="2"/>
      <c r="L312" s="78"/>
      <c r="M312" s="78"/>
      <c r="N312" s="78"/>
      <c r="O312" s="78"/>
      <c r="P312" s="2"/>
      <c r="Q312" s="78"/>
      <c r="R312" s="78"/>
      <c r="S312" s="78"/>
      <c r="T312" s="78"/>
      <c r="U312" s="78"/>
      <c r="V312" s="78"/>
      <c r="W312" s="78"/>
      <c r="X312" s="393"/>
      <c r="Y312" s="78"/>
      <c r="Z312" s="78"/>
      <c r="AA312" s="78"/>
      <c r="AB312" s="78"/>
      <c r="AC312" s="78"/>
      <c r="AD312" s="78"/>
      <c r="AE312" s="78"/>
      <c r="AF312" s="78"/>
      <c r="AG312" s="78"/>
      <c r="AH312" s="78"/>
      <c r="AI312" s="78"/>
      <c r="AJ312" s="78"/>
      <c r="AK312" s="78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95"/>
      <c r="AW312" s="95"/>
      <c r="AX312" s="383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383"/>
      <c r="BX312" s="383"/>
      <c r="BY312" s="383"/>
      <c r="BZ312" s="2"/>
      <c r="CA312" s="2"/>
      <c r="CB312" s="2"/>
      <c r="CC312" s="2"/>
      <c r="CD312" s="2"/>
      <c r="CE312" s="2"/>
      <c r="CF312" s="383"/>
      <c r="CG312" s="383"/>
      <c r="CH312" s="10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383"/>
      <c r="DT312" s="383"/>
      <c r="DU312" s="383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  <c r="GY312" s="2"/>
      <c r="GZ312" s="2"/>
      <c r="HA312" s="2"/>
      <c r="HB312" s="2"/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/>
      <c r="IL312" s="2"/>
      <c r="IM312" s="2"/>
      <c r="IN312" s="2"/>
      <c r="IO312" s="2"/>
      <c r="IP312" s="2"/>
      <c r="IQ312" s="2"/>
      <c r="IR312" s="2"/>
      <c r="IS312" s="2"/>
      <c r="IT312" s="2"/>
      <c r="IU312" s="2"/>
      <c r="IV312" s="2"/>
      <c r="IW312" s="2"/>
    </row>
    <row r="313" customFormat="false" ht="11.25" hidden="false" customHeight="false" outlineLevel="0" collapsed="false">
      <c r="A313" s="2"/>
      <c r="B313" s="2"/>
      <c r="C313" s="2"/>
      <c r="D313" s="273"/>
      <c r="E313" s="78"/>
      <c r="F313" s="2"/>
      <c r="G313" s="2"/>
      <c r="H313" s="2"/>
      <c r="I313" s="2"/>
      <c r="J313" s="2"/>
      <c r="K313" s="2"/>
      <c r="L313" s="78"/>
      <c r="M313" s="78"/>
      <c r="N313" s="78"/>
      <c r="O313" s="78"/>
      <c r="P313" s="2"/>
      <c r="Q313" s="78"/>
      <c r="R313" s="78"/>
      <c r="S313" s="78"/>
      <c r="T313" s="78"/>
      <c r="U313" s="78"/>
      <c r="V313" s="78"/>
      <c r="W313" s="78"/>
      <c r="X313" s="393"/>
      <c r="Y313" s="78"/>
      <c r="Z313" s="78"/>
      <c r="AA313" s="78"/>
      <c r="AB313" s="78"/>
      <c r="AC313" s="78"/>
      <c r="AD313" s="78"/>
      <c r="AE313" s="78"/>
      <c r="AF313" s="78"/>
      <c r="AG313" s="78"/>
      <c r="AH313" s="78"/>
      <c r="AI313" s="78"/>
      <c r="AJ313" s="78"/>
      <c r="AK313" s="78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95"/>
      <c r="AW313" s="95"/>
      <c r="AX313" s="383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383"/>
      <c r="BX313" s="383"/>
      <c r="BY313" s="383"/>
      <c r="BZ313" s="2"/>
      <c r="CA313" s="2"/>
      <c r="CB313" s="2"/>
      <c r="CC313" s="2"/>
      <c r="CD313" s="2"/>
      <c r="CE313" s="2"/>
      <c r="CF313" s="383"/>
      <c r="CG313" s="383"/>
      <c r="CH313" s="10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383"/>
      <c r="DT313" s="383"/>
      <c r="DU313" s="383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  <c r="HR313" s="2"/>
      <c r="HS313" s="2"/>
      <c r="HT313" s="2"/>
      <c r="HU313" s="2"/>
      <c r="HV313" s="2"/>
      <c r="HW313" s="2"/>
      <c r="HX313" s="2"/>
      <c r="HY313" s="2"/>
      <c r="HZ313" s="2"/>
      <c r="IA313" s="2"/>
      <c r="IB313" s="2"/>
      <c r="IC313" s="2"/>
      <c r="ID313" s="2"/>
      <c r="IE313" s="2"/>
      <c r="IF313" s="2"/>
      <c r="IG313" s="2"/>
      <c r="IH313" s="2"/>
      <c r="II313" s="2"/>
      <c r="IJ313" s="2"/>
      <c r="IK313" s="2"/>
      <c r="IL313" s="2"/>
      <c r="IM313" s="2"/>
      <c r="IN313" s="2"/>
      <c r="IO313" s="2"/>
      <c r="IP313" s="2"/>
      <c r="IQ313" s="2"/>
      <c r="IR313" s="2"/>
      <c r="IS313" s="2"/>
      <c r="IT313" s="2"/>
      <c r="IU313" s="2"/>
      <c r="IV313" s="2"/>
      <c r="IW313" s="2"/>
    </row>
    <row r="314" customFormat="false" ht="11.25" hidden="false" customHeight="false" outlineLevel="0" collapsed="false">
      <c r="A314" s="2"/>
      <c r="B314" s="2"/>
      <c r="C314" s="2"/>
      <c r="D314" s="273"/>
      <c r="E314" s="78"/>
      <c r="F314" s="2"/>
      <c r="G314" s="2"/>
      <c r="H314" s="2"/>
      <c r="I314" s="2"/>
      <c r="J314" s="2"/>
      <c r="K314" s="2"/>
      <c r="L314" s="78"/>
      <c r="M314" s="78"/>
      <c r="N314" s="78"/>
      <c r="O314" s="78"/>
      <c r="P314" s="2"/>
      <c r="Q314" s="78"/>
      <c r="R314" s="78"/>
      <c r="S314" s="78"/>
      <c r="T314" s="78"/>
      <c r="U314" s="78"/>
      <c r="V314" s="78"/>
      <c r="W314" s="78"/>
      <c r="X314" s="393"/>
      <c r="Y314" s="78"/>
      <c r="Z314" s="78"/>
      <c r="AA314" s="78"/>
      <c r="AB314" s="78"/>
      <c r="AC314" s="78"/>
      <c r="AD314" s="78"/>
      <c r="AE314" s="78"/>
      <c r="AF314" s="78"/>
      <c r="AG314" s="78"/>
      <c r="AH314" s="78"/>
      <c r="AI314" s="78"/>
      <c r="AJ314" s="78"/>
      <c r="AK314" s="78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95"/>
      <c r="AW314" s="95"/>
      <c r="AX314" s="383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383"/>
      <c r="BX314" s="383"/>
      <c r="BY314" s="383"/>
      <c r="BZ314" s="2"/>
      <c r="CA314" s="2"/>
      <c r="CB314" s="2"/>
      <c r="CC314" s="2"/>
      <c r="CD314" s="2"/>
      <c r="CE314" s="2"/>
      <c r="CF314" s="383"/>
      <c r="CG314" s="383"/>
      <c r="CH314" s="10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383"/>
      <c r="DT314" s="383"/>
      <c r="DU314" s="383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  <c r="FG314" s="2"/>
      <c r="FH314" s="2"/>
      <c r="FI314" s="2"/>
      <c r="FJ314" s="2"/>
      <c r="FK314" s="2"/>
      <c r="FL314" s="2"/>
      <c r="FM314" s="2"/>
      <c r="FN314" s="2"/>
      <c r="FO314" s="2"/>
      <c r="FP314" s="2"/>
      <c r="FQ314" s="2"/>
      <c r="FR314" s="2"/>
      <c r="FS314" s="2"/>
      <c r="FT314" s="2"/>
      <c r="FU314" s="2"/>
      <c r="FV314" s="2"/>
      <c r="FW314" s="2"/>
      <c r="FX314" s="2"/>
      <c r="FY314" s="2"/>
      <c r="FZ314" s="2"/>
      <c r="GA314" s="2"/>
      <c r="GB314" s="2"/>
      <c r="GC314" s="2"/>
      <c r="GD314" s="2"/>
      <c r="GE314" s="2"/>
      <c r="GF314" s="2"/>
      <c r="GG314" s="2"/>
      <c r="GH314" s="2"/>
      <c r="GI314" s="2"/>
      <c r="GJ314" s="2"/>
      <c r="GK314" s="2"/>
      <c r="GL314" s="2"/>
      <c r="GM314" s="2"/>
      <c r="GN314" s="2"/>
      <c r="GO314" s="2"/>
      <c r="GP314" s="2"/>
      <c r="GQ314" s="2"/>
      <c r="GR314" s="2"/>
      <c r="GS314" s="2"/>
      <c r="GT314" s="2"/>
      <c r="GU314" s="2"/>
      <c r="GV314" s="2"/>
      <c r="GW314" s="2"/>
      <c r="GX314" s="2"/>
      <c r="GY314" s="2"/>
      <c r="GZ314" s="2"/>
      <c r="HA314" s="2"/>
      <c r="HB314" s="2"/>
      <c r="HC314" s="2"/>
      <c r="HD314" s="2"/>
      <c r="HE314" s="2"/>
      <c r="HF314" s="2"/>
      <c r="HG314" s="2"/>
      <c r="HH314" s="2"/>
      <c r="HI314" s="2"/>
      <c r="HJ314" s="2"/>
      <c r="HK314" s="2"/>
      <c r="HL314" s="2"/>
      <c r="HM314" s="2"/>
      <c r="HN314" s="2"/>
      <c r="HO314" s="2"/>
      <c r="HP314" s="2"/>
      <c r="HQ314" s="2"/>
      <c r="HR314" s="2"/>
      <c r="HS314" s="2"/>
      <c r="HT314" s="2"/>
      <c r="HU314" s="2"/>
      <c r="HV314" s="2"/>
      <c r="HW314" s="2"/>
      <c r="HX314" s="2"/>
      <c r="HY314" s="2"/>
      <c r="HZ314" s="2"/>
      <c r="IA314" s="2"/>
      <c r="IB314" s="2"/>
      <c r="IC314" s="2"/>
      <c r="ID314" s="2"/>
      <c r="IE314" s="2"/>
      <c r="IF314" s="2"/>
      <c r="IG314" s="2"/>
      <c r="IH314" s="2"/>
      <c r="II314" s="2"/>
      <c r="IJ314" s="2"/>
      <c r="IK314" s="2"/>
      <c r="IL314" s="2"/>
      <c r="IM314" s="2"/>
      <c r="IN314" s="2"/>
      <c r="IO314" s="2"/>
      <c r="IP314" s="2"/>
      <c r="IQ314" s="2"/>
      <c r="IR314" s="2"/>
      <c r="IS314" s="2"/>
      <c r="IT314" s="2"/>
      <c r="IU314" s="2"/>
      <c r="IV314" s="2"/>
      <c r="IW314" s="2"/>
    </row>
    <row r="315" customFormat="false" ht="11.25" hidden="false" customHeight="false" outlineLevel="0" collapsed="false">
      <c r="A315" s="2"/>
      <c r="B315" s="2"/>
      <c r="C315" s="2"/>
      <c r="D315" s="273"/>
      <c r="E315" s="78"/>
      <c r="F315" s="2"/>
      <c r="G315" s="2"/>
      <c r="H315" s="2"/>
      <c r="I315" s="2"/>
      <c r="J315" s="2"/>
      <c r="K315" s="2"/>
      <c r="L315" s="78"/>
      <c r="M315" s="78"/>
      <c r="N315" s="78"/>
      <c r="O315" s="78"/>
      <c r="P315" s="2"/>
      <c r="Q315" s="78"/>
      <c r="R315" s="78"/>
      <c r="S315" s="78"/>
      <c r="T315" s="78"/>
      <c r="U315" s="78"/>
      <c r="V315" s="78"/>
      <c r="W315" s="78"/>
      <c r="X315" s="393"/>
      <c r="Y315" s="78"/>
      <c r="Z315" s="78"/>
      <c r="AA315" s="78"/>
      <c r="AB315" s="78"/>
      <c r="AC315" s="78"/>
      <c r="AD315" s="78"/>
      <c r="AE315" s="78"/>
      <c r="AF315" s="78"/>
      <c r="AG315" s="78"/>
      <c r="AH315" s="78"/>
      <c r="AI315" s="78"/>
      <c r="AJ315" s="78"/>
      <c r="AK315" s="78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95"/>
      <c r="AW315" s="95"/>
      <c r="AX315" s="383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383"/>
      <c r="BX315" s="383"/>
      <c r="BY315" s="383"/>
      <c r="BZ315" s="2"/>
      <c r="CA315" s="2"/>
      <c r="CB315" s="2"/>
      <c r="CC315" s="2"/>
      <c r="CD315" s="2"/>
      <c r="CE315" s="2"/>
      <c r="CF315" s="383"/>
      <c r="CG315" s="383"/>
      <c r="CH315" s="10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383"/>
      <c r="DT315" s="383"/>
      <c r="DU315" s="383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  <c r="FG315" s="2"/>
      <c r="FH315" s="2"/>
      <c r="FI315" s="2"/>
      <c r="FJ315" s="2"/>
      <c r="FK315" s="2"/>
      <c r="FL315" s="2"/>
      <c r="FM315" s="2"/>
      <c r="FN315" s="2"/>
      <c r="FO315" s="2"/>
      <c r="FP315" s="2"/>
      <c r="FQ315" s="2"/>
      <c r="FR315" s="2"/>
      <c r="FS315" s="2"/>
      <c r="FT315" s="2"/>
      <c r="FU315" s="2"/>
      <c r="FV315" s="2"/>
      <c r="FW315" s="2"/>
      <c r="FX315" s="2"/>
      <c r="FY315" s="2"/>
      <c r="FZ315" s="2"/>
      <c r="GA315" s="2"/>
      <c r="GB315" s="2"/>
      <c r="GC315" s="2"/>
      <c r="GD315" s="2"/>
      <c r="GE315" s="2"/>
      <c r="GF315" s="2"/>
      <c r="GG315" s="2"/>
      <c r="GH315" s="2"/>
      <c r="GI315" s="2"/>
      <c r="GJ315" s="2"/>
      <c r="GK315" s="2"/>
      <c r="GL315" s="2"/>
      <c r="GM315" s="2"/>
      <c r="GN315" s="2"/>
      <c r="GO315" s="2"/>
      <c r="GP315" s="2"/>
      <c r="GQ315" s="2"/>
      <c r="GR315" s="2"/>
      <c r="GS315" s="2"/>
      <c r="GT315" s="2"/>
      <c r="GU315" s="2"/>
      <c r="GV315" s="2"/>
      <c r="GW315" s="2"/>
      <c r="GX315" s="2"/>
      <c r="GY315" s="2"/>
      <c r="GZ315" s="2"/>
      <c r="HA315" s="2"/>
      <c r="HB315" s="2"/>
      <c r="HC315" s="2"/>
      <c r="HD315" s="2"/>
      <c r="HE315" s="2"/>
      <c r="HF315" s="2"/>
      <c r="HG315" s="2"/>
      <c r="HH315" s="2"/>
      <c r="HI315" s="2"/>
      <c r="HJ315" s="2"/>
      <c r="HK315" s="2"/>
      <c r="HL315" s="2"/>
      <c r="HM315" s="2"/>
      <c r="HN315" s="2"/>
      <c r="HO315" s="2"/>
      <c r="HP315" s="2"/>
      <c r="HQ315" s="2"/>
      <c r="HR315" s="2"/>
      <c r="HS315" s="2"/>
      <c r="HT315" s="2"/>
      <c r="HU315" s="2"/>
      <c r="HV315" s="2"/>
      <c r="HW315" s="2"/>
      <c r="HX315" s="2"/>
      <c r="HY315" s="2"/>
      <c r="HZ315" s="2"/>
      <c r="IA315" s="2"/>
      <c r="IB315" s="2"/>
      <c r="IC315" s="2"/>
      <c r="ID315" s="2"/>
      <c r="IE315" s="2"/>
      <c r="IF315" s="2"/>
      <c r="IG315" s="2"/>
      <c r="IH315" s="2"/>
      <c r="II315" s="2"/>
      <c r="IJ315" s="2"/>
      <c r="IK315" s="2"/>
      <c r="IL315" s="2"/>
      <c r="IM315" s="2"/>
      <c r="IN315" s="2"/>
      <c r="IO315" s="2"/>
      <c r="IP315" s="2"/>
      <c r="IQ315" s="2"/>
      <c r="IR315" s="2"/>
      <c r="IS315" s="2"/>
      <c r="IT315" s="2"/>
      <c r="IU315" s="2"/>
      <c r="IV315" s="2"/>
      <c r="IW315" s="2"/>
    </row>
    <row r="316" customFormat="false" ht="11.25" hidden="false" customHeight="false" outlineLevel="0" collapsed="false">
      <c r="A316" s="2"/>
      <c r="B316" s="2"/>
      <c r="C316" s="2"/>
      <c r="D316" s="273"/>
      <c r="E316" s="78"/>
      <c r="F316" s="2"/>
      <c r="G316" s="2"/>
      <c r="H316" s="2"/>
      <c r="I316" s="2"/>
      <c r="J316" s="2"/>
      <c r="K316" s="2"/>
      <c r="L316" s="78"/>
      <c r="M316" s="78"/>
      <c r="N316" s="78"/>
      <c r="O316" s="78"/>
      <c r="P316" s="2"/>
      <c r="Q316" s="78"/>
      <c r="R316" s="78"/>
      <c r="S316" s="78"/>
      <c r="T316" s="78"/>
      <c r="U316" s="78"/>
      <c r="V316" s="78"/>
      <c r="W316" s="78"/>
      <c r="X316" s="393"/>
      <c r="Y316" s="78"/>
      <c r="Z316" s="78"/>
      <c r="AA316" s="78"/>
      <c r="AB316" s="78"/>
      <c r="AC316" s="78"/>
      <c r="AD316" s="78"/>
      <c r="AE316" s="78"/>
      <c r="AF316" s="78"/>
      <c r="AG316" s="78"/>
      <c r="AH316" s="78"/>
      <c r="AI316" s="78"/>
      <c r="AJ316" s="78"/>
      <c r="AK316" s="78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95"/>
      <c r="AW316" s="95"/>
      <c r="AX316" s="383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383"/>
      <c r="BX316" s="383"/>
      <c r="BY316" s="383"/>
      <c r="BZ316" s="2"/>
      <c r="CA316" s="2"/>
      <c r="CB316" s="2"/>
      <c r="CC316" s="2"/>
      <c r="CD316" s="2"/>
      <c r="CE316" s="2"/>
      <c r="CF316" s="383"/>
      <c r="CG316" s="383"/>
      <c r="CH316" s="10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383"/>
      <c r="DT316" s="383"/>
      <c r="DU316" s="383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  <c r="FG316" s="2"/>
      <c r="FH316" s="2"/>
      <c r="FI316" s="2"/>
      <c r="FJ316" s="2"/>
      <c r="FK316" s="2"/>
      <c r="FL316" s="2"/>
      <c r="FM316" s="2"/>
      <c r="FN316" s="2"/>
      <c r="FO316" s="2"/>
      <c r="FP316" s="2"/>
      <c r="FQ316" s="2"/>
      <c r="FR316" s="2"/>
      <c r="FS316" s="2"/>
      <c r="FT316" s="2"/>
      <c r="FU316" s="2"/>
      <c r="FV316" s="2"/>
      <c r="FW316" s="2"/>
      <c r="FX316" s="2"/>
      <c r="FY316" s="2"/>
      <c r="FZ316" s="2"/>
      <c r="GA316" s="2"/>
      <c r="GB316" s="2"/>
      <c r="GC316" s="2"/>
      <c r="GD316" s="2"/>
      <c r="GE316" s="2"/>
      <c r="GF316" s="2"/>
      <c r="GG316" s="2"/>
      <c r="GH316" s="2"/>
      <c r="GI316" s="2"/>
      <c r="GJ316" s="2"/>
      <c r="GK316" s="2"/>
      <c r="GL316" s="2"/>
      <c r="GM316" s="2"/>
      <c r="GN316" s="2"/>
      <c r="GO316" s="2"/>
      <c r="GP316" s="2"/>
      <c r="GQ316" s="2"/>
      <c r="GR316" s="2"/>
      <c r="GS316" s="2"/>
      <c r="GT316" s="2"/>
      <c r="GU316" s="2"/>
      <c r="GV316" s="2"/>
      <c r="GW316" s="2"/>
      <c r="GX316" s="2"/>
      <c r="GY316" s="2"/>
      <c r="GZ316" s="2"/>
      <c r="HA316" s="2"/>
      <c r="HB316" s="2"/>
      <c r="HC316" s="2"/>
      <c r="HD316" s="2"/>
      <c r="HE316" s="2"/>
      <c r="HF316" s="2"/>
      <c r="HG316" s="2"/>
      <c r="HH316" s="2"/>
      <c r="HI316" s="2"/>
      <c r="HJ316" s="2"/>
      <c r="HK316" s="2"/>
      <c r="HL316" s="2"/>
      <c r="HM316" s="2"/>
      <c r="HN316" s="2"/>
      <c r="HO316" s="2"/>
      <c r="HP316" s="2"/>
      <c r="HQ316" s="2"/>
      <c r="HR316" s="2"/>
      <c r="HS316" s="2"/>
      <c r="HT316" s="2"/>
      <c r="HU316" s="2"/>
      <c r="HV316" s="2"/>
      <c r="HW316" s="2"/>
      <c r="HX316" s="2"/>
      <c r="HY316" s="2"/>
      <c r="HZ316" s="2"/>
      <c r="IA316" s="2"/>
      <c r="IB316" s="2"/>
      <c r="IC316" s="2"/>
      <c r="ID316" s="2"/>
      <c r="IE316" s="2"/>
      <c r="IF316" s="2"/>
      <c r="IG316" s="2"/>
      <c r="IH316" s="2"/>
      <c r="II316" s="2"/>
      <c r="IJ316" s="2"/>
      <c r="IK316" s="2"/>
      <c r="IL316" s="2"/>
      <c r="IM316" s="2"/>
      <c r="IN316" s="2"/>
      <c r="IO316" s="2"/>
      <c r="IP316" s="2"/>
      <c r="IQ316" s="2"/>
      <c r="IR316" s="2"/>
      <c r="IS316" s="2"/>
      <c r="IT316" s="2"/>
      <c r="IU316" s="2"/>
      <c r="IV316" s="2"/>
      <c r="IW316" s="2"/>
    </row>
    <row r="317" customFormat="false" ht="11.25" hidden="false" customHeight="false" outlineLevel="0" collapsed="false">
      <c r="A317" s="2"/>
      <c r="B317" s="2"/>
      <c r="C317" s="2"/>
      <c r="D317" s="273"/>
      <c r="E317" s="78"/>
      <c r="F317" s="2"/>
      <c r="G317" s="2"/>
      <c r="H317" s="2"/>
      <c r="I317" s="2"/>
      <c r="J317" s="2"/>
      <c r="K317" s="2"/>
      <c r="L317" s="78"/>
      <c r="M317" s="78"/>
      <c r="N317" s="78"/>
      <c r="O317" s="78"/>
      <c r="P317" s="2"/>
      <c r="Q317" s="78"/>
      <c r="R317" s="78"/>
      <c r="S317" s="78"/>
      <c r="T317" s="78"/>
      <c r="U317" s="78"/>
      <c r="V317" s="78"/>
      <c r="W317" s="78"/>
      <c r="X317" s="393"/>
      <c r="Y317" s="78"/>
      <c r="Z317" s="78"/>
      <c r="AA317" s="78"/>
      <c r="AB317" s="78"/>
      <c r="AC317" s="78"/>
      <c r="AD317" s="78"/>
      <c r="AE317" s="78"/>
      <c r="AF317" s="78"/>
      <c r="AG317" s="78"/>
      <c r="AH317" s="78"/>
      <c r="AI317" s="78"/>
      <c r="AJ317" s="78"/>
      <c r="AK317" s="78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95"/>
      <c r="AW317" s="95"/>
      <c r="AX317" s="383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383"/>
      <c r="BX317" s="383"/>
      <c r="BY317" s="383"/>
      <c r="BZ317" s="2"/>
      <c r="CA317" s="2"/>
      <c r="CB317" s="2"/>
      <c r="CC317" s="2"/>
      <c r="CD317" s="2"/>
      <c r="CE317" s="2"/>
      <c r="CF317" s="383"/>
      <c r="CG317" s="383"/>
      <c r="CH317" s="10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383"/>
      <c r="DT317" s="383"/>
      <c r="DU317" s="383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  <c r="GY317" s="2"/>
      <c r="GZ317" s="2"/>
      <c r="HA317" s="2"/>
      <c r="HB317" s="2"/>
      <c r="HC317" s="2"/>
      <c r="HD317" s="2"/>
      <c r="HE317" s="2"/>
      <c r="HF317" s="2"/>
      <c r="HG317" s="2"/>
      <c r="HH317" s="2"/>
      <c r="HI317" s="2"/>
      <c r="HJ317" s="2"/>
      <c r="HK317" s="2"/>
      <c r="HL317" s="2"/>
      <c r="HM317" s="2"/>
      <c r="HN317" s="2"/>
      <c r="HO317" s="2"/>
      <c r="HP317" s="2"/>
      <c r="HQ317" s="2"/>
      <c r="HR317" s="2"/>
      <c r="HS317" s="2"/>
      <c r="HT317" s="2"/>
      <c r="HU317" s="2"/>
      <c r="HV317" s="2"/>
      <c r="HW317" s="2"/>
      <c r="HX317" s="2"/>
      <c r="HY317" s="2"/>
      <c r="HZ317" s="2"/>
      <c r="IA317" s="2"/>
      <c r="IB317" s="2"/>
      <c r="IC317" s="2"/>
      <c r="ID317" s="2"/>
      <c r="IE317" s="2"/>
      <c r="IF317" s="2"/>
      <c r="IG317" s="2"/>
      <c r="IH317" s="2"/>
      <c r="II317" s="2"/>
      <c r="IJ317" s="2"/>
      <c r="IK317" s="2"/>
      <c r="IL317" s="2"/>
      <c r="IM317" s="2"/>
      <c r="IN317" s="2"/>
      <c r="IO317" s="2"/>
      <c r="IP317" s="2"/>
      <c r="IQ317" s="2"/>
      <c r="IR317" s="2"/>
      <c r="IS317" s="2"/>
      <c r="IT317" s="2"/>
      <c r="IU317" s="2"/>
      <c r="IV317" s="2"/>
      <c r="IW317" s="2"/>
    </row>
    <row r="318" customFormat="false" ht="11.25" hidden="false" customHeight="false" outlineLevel="0" collapsed="false">
      <c r="A318" s="2"/>
      <c r="B318" s="2"/>
      <c r="C318" s="2"/>
      <c r="D318" s="273"/>
      <c r="E318" s="78"/>
      <c r="F318" s="2"/>
      <c r="G318" s="2"/>
      <c r="H318" s="2"/>
      <c r="I318" s="2"/>
      <c r="J318" s="2"/>
      <c r="K318" s="2"/>
      <c r="L318" s="78"/>
      <c r="M318" s="78"/>
      <c r="N318" s="78"/>
      <c r="O318" s="78"/>
      <c r="P318" s="2"/>
      <c r="Q318" s="78"/>
      <c r="R318" s="78"/>
      <c r="S318" s="78"/>
      <c r="T318" s="78"/>
      <c r="U318" s="78"/>
      <c r="V318" s="78"/>
      <c r="W318" s="78"/>
      <c r="X318" s="393"/>
      <c r="Y318" s="78"/>
      <c r="Z318" s="78"/>
      <c r="AA318" s="78"/>
      <c r="AB318" s="78"/>
      <c r="AC318" s="78"/>
      <c r="AD318" s="78"/>
      <c r="AE318" s="78"/>
      <c r="AF318" s="78"/>
      <c r="AG318" s="78"/>
      <c r="AH318" s="78"/>
      <c r="AI318" s="78"/>
      <c r="AJ318" s="78"/>
      <c r="AK318" s="78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95"/>
      <c r="AW318" s="95"/>
      <c r="AX318" s="383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383"/>
      <c r="BX318" s="383"/>
      <c r="BY318" s="383"/>
      <c r="BZ318" s="2"/>
      <c r="CA318" s="2"/>
      <c r="CB318" s="2"/>
      <c r="CC318" s="2"/>
      <c r="CD318" s="2"/>
      <c r="CE318" s="2"/>
      <c r="CF318" s="383"/>
      <c r="CG318" s="383"/>
      <c r="CH318" s="10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383"/>
      <c r="DT318" s="383"/>
      <c r="DU318" s="383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  <c r="FS318" s="2"/>
      <c r="FT318" s="2"/>
      <c r="FU318" s="2"/>
      <c r="FV318" s="2"/>
      <c r="FW318" s="2"/>
      <c r="FX318" s="2"/>
      <c r="FY318" s="2"/>
      <c r="FZ318" s="2"/>
      <c r="GA318" s="2"/>
      <c r="GB318" s="2"/>
      <c r="GC318" s="2"/>
      <c r="GD318" s="2"/>
      <c r="GE318" s="2"/>
      <c r="GF318" s="2"/>
      <c r="GG318" s="2"/>
      <c r="GH318" s="2"/>
      <c r="GI318" s="2"/>
      <c r="GJ318" s="2"/>
      <c r="GK318" s="2"/>
      <c r="GL318" s="2"/>
      <c r="GM318" s="2"/>
      <c r="GN318" s="2"/>
      <c r="GO318" s="2"/>
      <c r="GP318" s="2"/>
      <c r="GQ318" s="2"/>
      <c r="GR318" s="2"/>
      <c r="GS318" s="2"/>
      <c r="GT318" s="2"/>
      <c r="GU318" s="2"/>
      <c r="GV318" s="2"/>
      <c r="GW318" s="2"/>
      <c r="GX318" s="2"/>
      <c r="GY318" s="2"/>
      <c r="GZ318" s="2"/>
      <c r="HA318" s="2"/>
      <c r="HB318" s="2"/>
      <c r="HC318" s="2"/>
      <c r="HD318" s="2"/>
      <c r="HE318" s="2"/>
      <c r="HF318" s="2"/>
      <c r="HG318" s="2"/>
      <c r="HH318" s="2"/>
      <c r="HI318" s="2"/>
      <c r="HJ318" s="2"/>
      <c r="HK318" s="2"/>
      <c r="HL318" s="2"/>
      <c r="HM318" s="2"/>
      <c r="HN318" s="2"/>
      <c r="HO318" s="2"/>
      <c r="HP318" s="2"/>
      <c r="HQ318" s="2"/>
      <c r="HR318" s="2"/>
      <c r="HS318" s="2"/>
      <c r="HT318" s="2"/>
      <c r="HU318" s="2"/>
      <c r="HV318" s="2"/>
      <c r="HW318" s="2"/>
      <c r="HX318" s="2"/>
      <c r="HY318" s="2"/>
      <c r="HZ318" s="2"/>
      <c r="IA318" s="2"/>
      <c r="IB318" s="2"/>
      <c r="IC318" s="2"/>
      <c r="ID318" s="2"/>
      <c r="IE318" s="2"/>
      <c r="IF318" s="2"/>
      <c r="IG318" s="2"/>
      <c r="IH318" s="2"/>
      <c r="II318" s="2"/>
      <c r="IJ318" s="2"/>
      <c r="IK318" s="2"/>
      <c r="IL318" s="2"/>
      <c r="IM318" s="2"/>
      <c r="IN318" s="2"/>
      <c r="IO318" s="2"/>
      <c r="IP318" s="2"/>
      <c r="IQ318" s="2"/>
      <c r="IR318" s="2"/>
      <c r="IS318" s="2"/>
      <c r="IT318" s="2"/>
      <c r="IU318" s="2"/>
      <c r="IV318" s="2"/>
      <c r="IW318" s="2"/>
    </row>
    <row r="319" customFormat="false" ht="11.25" hidden="false" customHeight="false" outlineLevel="0" collapsed="false">
      <c r="A319" s="2"/>
      <c r="B319" s="2"/>
      <c r="C319" s="2"/>
      <c r="D319" s="273"/>
      <c r="E319" s="78"/>
      <c r="F319" s="2"/>
      <c r="G319" s="2"/>
      <c r="H319" s="2"/>
      <c r="I319" s="2"/>
      <c r="J319" s="2"/>
      <c r="K319" s="2"/>
      <c r="L319" s="78"/>
      <c r="M319" s="78"/>
      <c r="N319" s="78"/>
      <c r="O319" s="78"/>
      <c r="P319" s="2"/>
      <c r="Q319" s="78"/>
      <c r="R319" s="78"/>
      <c r="S319" s="78"/>
      <c r="T319" s="78"/>
      <c r="U319" s="78"/>
      <c r="V319" s="78"/>
      <c r="W319" s="78"/>
      <c r="X319" s="393"/>
      <c r="Y319" s="78"/>
      <c r="Z319" s="78"/>
      <c r="AA319" s="78"/>
      <c r="AB319" s="78"/>
      <c r="AC319" s="78"/>
      <c r="AD319" s="78"/>
      <c r="AE319" s="78"/>
      <c r="AF319" s="78"/>
      <c r="AG319" s="78"/>
      <c r="AH319" s="78"/>
      <c r="AI319" s="78"/>
      <c r="AJ319" s="78"/>
      <c r="AK319" s="78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95"/>
      <c r="AW319" s="95"/>
      <c r="AX319" s="383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383"/>
      <c r="BX319" s="383"/>
      <c r="BY319" s="383"/>
      <c r="BZ319" s="2"/>
      <c r="CA319" s="2"/>
      <c r="CB319" s="2"/>
      <c r="CC319" s="2"/>
      <c r="CD319" s="2"/>
      <c r="CE319" s="2"/>
      <c r="CF319" s="383"/>
      <c r="CG319" s="383"/>
      <c r="CH319" s="10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383"/>
      <c r="DT319" s="383"/>
      <c r="DU319" s="383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  <c r="FS319" s="2"/>
      <c r="FT319" s="2"/>
      <c r="FU319" s="2"/>
      <c r="FV319" s="2"/>
      <c r="FW319" s="2"/>
      <c r="FX319" s="2"/>
      <c r="FY319" s="2"/>
      <c r="FZ319" s="2"/>
      <c r="GA319" s="2"/>
      <c r="GB319" s="2"/>
      <c r="GC319" s="2"/>
      <c r="GD319" s="2"/>
      <c r="GE319" s="2"/>
      <c r="GF319" s="2"/>
      <c r="GG319" s="2"/>
      <c r="GH319" s="2"/>
      <c r="GI319" s="2"/>
      <c r="GJ319" s="2"/>
      <c r="GK319" s="2"/>
      <c r="GL319" s="2"/>
      <c r="GM319" s="2"/>
      <c r="GN319" s="2"/>
      <c r="GO319" s="2"/>
      <c r="GP319" s="2"/>
      <c r="GQ319" s="2"/>
      <c r="GR319" s="2"/>
      <c r="GS319" s="2"/>
      <c r="GT319" s="2"/>
      <c r="GU319" s="2"/>
      <c r="GV319" s="2"/>
      <c r="GW319" s="2"/>
      <c r="GX319" s="2"/>
      <c r="GY319" s="2"/>
      <c r="GZ319" s="2"/>
      <c r="HA319" s="2"/>
      <c r="HB319" s="2"/>
      <c r="HC319" s="2"/>
      <c r="HD319" s="2"/>
      <c r="HE319" s="2"/>
      <c r="HF319" s="2"/>
      <c r="HG319" s="2"/>
      <c r="HH319" s="2"/>
      <c r="HI319" s="2"/>
      <c r="HJ319" s="2"/>
      <c r="HK319" s="2"/>
      <c r="HL319" s="2"/>
      <c r="HM319" s="2"/>
      <c r="HN319" s="2"/>
      <c r="HO319" s="2"/>
      <c r="HP319" s="2"/>
      <c r="HQ319" s="2"/>
      <c r="HR319" s="2"/>
      <c r="HS319" s="2"/>
      <c r="HT319" s="2"/>
      <c r="HU319" s="2"/>
      <c r="HV319" s="2"/>
      <c r="HW319" s="2"/>
      <c r="HX319" s="2"/>
      <c r="HY319" s="2"/>
      <c r="HZ319" s="2"/>
      <c r="IA319" s="2"/>
      <c r="IB319" s="2"/>
      <c r="IC319" s="2"/>
      <c r="ID319" s="2"/>
      <c r="IE319" s="2"/>
      <c r="IF319" s="2"/>
      <c r="IG319" s="2"/>
      <c r="IH319" s="2"/>
      <c r="II319" s="2"/>
      <c r="IJ319" s="2"/>
      <c r="IK319" s="2"/>
      <c r="IL319" s="2"/>
      <c r="IM319" s="2"/>
      <c r="IN319" s="2"/>
      <c r="IO319" s="2"/>
      <c r="IP319" s="2"/>
      <c r="IQ319" s="2"/>
      <c r="IR319" s="2"/>
      <c r="IS319" s="2"/>
      <c r="IT319" s="2"/>
      <c r="IU319" s="2"/>
      <c r="IV319" s="2"/>
      <c r="IW319" s="2"/>
    </row>
    <row r="320" customFormat="false" ht="11.25" hidden="false" customHeight="false" outlineLevel="0" collapsed="false">
      <c r="A320" s="2"/>
      <c r="B320" s="2"/>
      <c r="C320" s="2"/>
      <c r="D320" s="273"/>
      <c r="E320" s="78"/>
      <c r="F320" s="2"/>
      <c r="G320" s="2"/>
      <c r="H320" s="2"/>
      <c r="I320" s="2"/>
      <c r="J320" s="2"/>
      <c r="K320" s="2"/>
      <c r="L320" s="78"/>
      <c r="M320" s="78"/>
      <c r="N320" s="78"/>
      <c r="O320" s="78"/>
      <c r="P320" s="2"/>
      <c r="Q320" s="78"/>
      <c r="R320" s="78"/>
      <c r="S320" s="78"/>
      <c r="T320" s="78"/>
      <c r="U320" s="78"/>
      <c r="V320" s="78"/>
      <c r="W320" s="78"/>
      <c r="X320" s="393"/>
      <c r="Y320" s="78"/>
      <c r="Z320" s="78"/>
      <c r="AA320" s="78"/>
      <c r="AB320" s="78"/>
      <c r="AC320" s="78"/>
      <c r="AD320" s="78"/>
      <c r="AE320" s="78"/>
      <c r="AF320" s="78"/>
      <c r="AG320" s="78"/>
      <c r="AH320" s="78"/>
      <c r="AI320" s="78"/>
      <c r="AJ320" s="78"/>
      <c r="AK320" s="78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95"/>
      <c r="AW320" s="95"/>
      <c r="AX320" s="383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383"/>
      <c r="BX320" s="383"/>
      <c r="BY320" s="383"/>
      <c r="BZ320" s="2"/>
      <c r="CA320" s="2"/>
      <c r="CB320" s="2"/>
      <c r="CC320" s="2"/>
      <c r="CD320" s="2"/>
      <c r="CE320" s="2"/>
      <c r="CF320" s="383"/>
      <c r="CG320" s="383"/>
      <c r="CH320" s="10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383"/>
      <c r="DT320" s="383"/>
      <c r="DU320" s="383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  <c r="FG320" s="2"/>
      <c r="FH320" s="2"/>
      <c r="FI320" s="2"/>
      <c r="FJ320" s="2"/>
      <c r="FK320" s="2"/>
      <c r="FL320" s="2"/>
      <c r="FM320" s="2"/>
      <c r="FN320" s="2"/>
      <c r="FO320" s="2"/>
      <c r="FP320" s="2"/>
      <c r="FQ320" s="2"/>
      <c r="FR320" s="2"/>
      <c r="FS320" s="2"/>
      <c r="FT320" s="2"/>
      <c r="FU320" s="2"/>
      <c r="FV320" s="2"/>
      <c r="FW320" s="2"/>
      <c r="FX320" s="2"/>
      <c r="FY320" s="2"/>
      <c r="FZ320" s="2"/>
      <c r="GA320" s="2"/>
      <c r="GB320" s="2"/>
      <c r="GC320" s="2"/>
      <c r="GD320" s="2"/>
      <c r="GE320" s="2"/>
      <c r="GF320" s="2"/>
      <c r="GG320" s="2"/>
      <c r="GH320" s="2"/>
      <c r="GI320" s="2"/>
      <c r="GJ320" s="2"/>
      <c r="GK320" s="2"/>
      <c r="GL320" s="2"/>
      <c r="GM320" s="2"/>
      <c r="GN320" s="2"/>
      <c r="GO320" s="2"/>
      <c r="GP320" s="2"/>
      <c r="GQ320" s="2"/>
      <c r="GR320" s="2"/>
      <c r="GS320" s="2"/>
      <c r="GT320" s="2"/>
      <c r="GU320" s="2"/>
      <c r="GV320" s="2"/>
      <c r="GW320" s="2"/>
      <c r="GX320" s="2"/>
      <c r="GY320" s="2"/>
      <c r="GZ320" s="2"/>
      <c r="HA320" s="2"/>
      <c r="HB320" s="2"/>
      <c r="HC320" s="2"/>
      <c r="HD320" s="2"/>
      <c r="HE320" s="2"/>
      <c r="HF320" s="2"/>
      <c r="HG320" s="2"/>
      <c r="HH320" s="2"/>
      <c r="HI320" s="2"/>
      <c r="HJ320" s="2"/>
      <c r="HK320" s="2"/>
      <c r="HL320" s="2"/>
      <c r="HM320" s="2"/>
      <c r="HN320" s="2"/>
      <c r="HO320" s="2"/>
      <c r="HP320" s="2"/>
      <c r="HQ320" s="2"/>
      <c r="HR320" s="2"/>
      <c r="HS320" s="2"/>
      <c r="HT320" s="2"/>
      <c r="HU320" s="2"/>
      <c r="HV320" s="2"/>
      <c r="HW320" s="2"/>
      <c r="HX320" s="2"/>
      <c r="HY320" s="2"/>
      <c r="HZ320" s="2"/>
      <c r="IA320" s="2"/>
      <c r="IB320" s="2"/>
      <c r="IC320" s="2"/>
      <c r="ID320" s="2"/>
      <c r="IE320" s="2"/>
      <c r="IF320" s="2"/>
      <c r="IG320" s="2"/>
      <c r="IH320" s="2"/>
      <c r="II320" s="2"/>
      <c r="IJ320" s="2"/>
      <c r="IK320" s="2"/>
      <c r="IL320" s="2"/>
      <c r="IM320" s="2"/>
      <c r="IN320" s="2"/>
      <c r="IO320" s="2"/>
      <c r="IP320" s="2"/>
      <c r="IQ320" s="2"/>
      <c r="IR320" s="2"/>
      <c r="IS320" s="2"/>
      <c r="IT320" s="2"/>
      <c r="IU320" s="2"/>
      <c r="IV320" s="2"/>
      <c r="IW320" s="2"/>
    </row>
    <row r="321" customFormat="false" ht="11.25" hidden="false" customHeight="false" outlineLevel="0" collapsed="false">
      <c r="A321" s="2"/>
      <c r="B321" s="2"/>
      <c r="C321" s="2"/>
      <c r="D321" s="273"/>
      <c r="E321" s="78"/>
      <c r="F321" s="2"/>
      <c r="G321" s="2"/>
      <c r="H321" s="2"/>
      <c r="I321" s="2"/>
      <c r="J321" s="2"/>
      <c r="K321" s="2"/>
      <c r="L321" s="78"/>
      <c r="M321" s="78"/>
      <c r="N321" s="78"/>
      <c r="O321" s="78"/>
      <c r="P321" s="2"/>
      <c r="Q321" s="78"/>
      <c r="R321" s="78"/>
      <c r="S321" s="78"/>
      <c r="T321" s="78"/>
      <c r="U321" s="78"/>
      <c r="V321" s="78"/>
      <c r="W321" s="78"/>
      <c r="X321" s="393"/>
      <c r="Y321" s="78"/>
      <c r="Z321" s="78"/>
      <c r="AA321" s="78"/>
      <c r="AB321" s="78"/>
      <c r="AC321" s="78"/>
      <c r="AD321" s="78"/>
      <c r="AE321" s="78"/>
      <c r="AF321" s="78"/>
      <c r="AG321" s="78"/>
      <c r="AH321" s="78"/>
      <c r="AI321" s="78"/>
      <c r="AJ321" s="78"/>
      <c r="AK321" s="78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95"/>
      <c r="AW321" s="95"/>
      <c r="AX321" s="383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383"/>
      <c r="BX321" s="383"/>
      <c r="BY321" s="383"/>
      <c r="BZ321" s="2"/>
      <c r="CA321" s="2"/>
      <c r="CB321" s="2"/>
      <c r="CC321" s="2"/>
      <c r="CD321" s="2"/>
      <c r="CE321" s="2"/>
      <c r="CF321" s="383"/>
      <c r="CG321" s="383"/>
      <c r="CH321" s="10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383"/>
      <c r="DT321" s="383"/>
      <c r="DU321" s="383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  <c r="FG321" s="2"/>
      <c r="FH321" s="2"/>
      <c r="FI321" s="2"/>
      <c r="FJ321" s="2"/>
      <c r="FK321" s="2"/>
      <c r="FL321" s="2"/>
      <c r="FM321" s="2"/>
      <c r="FN321" s="2"/>
      <c r="FO321" s="2"/>
      <c r="FP321" s="2"/>
      <c r="FQ321" s="2"/>
      <c r="FR321" s="2"/>
      <c r="FS321" s="2"/>
      <c r="FT321" s="2"/>
      <c r="FU321" s="2"/>
      <c r="FV321" s="2"/>
      <c r="FW321" s="2"/>
      <c r="FX321" s="2"/>
      <c r="FY321" s="2"/>
      <c r="FZ321" s="2"/>
      <c r="GA321" s="2"/>
      <c r="GB321" s="2"/>
      <c r="GC321" s="2"/>
      <c r="GD321" s="2"/>
      <c r="GE321" s="2"/>
      <c r="GF321" s="2"/>
      <c r="GG321" s="2"/>
      <c r="GH321" s="2"/>
      <c r="GI321" s="2"/>
      <c r="GJ321" s="2"/>
      <c r="GK321" s="2"/>
      <c r="GL321" s="2"/>
      <c r="GM321" s="2"/>
      <c r="GN321" s="2"/>
      <c r="GO321" s="2"/>
      <c r="GP321" s="2"/>
      <c r="GQ321" s="2"/>
      <c r="GR321" s="2"/>
      <c r="GS321" s="2"/>
      <c r="GT321" s="2"/>
      <c r="GU321" s="2"/>
      <c r="GV321" s="2"/>
      <c r="GW321" s="2"/>
      <c r="GX321" s="2"/>
      <c r="GY321" s="2"/>
      <c r="GZ321" s="2"/>
      <c r="HA321" s="2"/>
      <c r="HB321" s="2"/>
      <c r="HC321" s="2"/>
      <c r="HD321" s="2"/>
      <c r="HE321" s="2"/>
      <c r="HF321" s="2"/>
      <c r="HG321" s="2"/>
      <c r="HH321" s="2"/>
      <c r="HI321" s="2"/>
      <c r="HJ321" s="2"/>
      <c r="HK321" s="2"/>
      <c r="HL321" s="2"/>
      <c r="HM321" s="2"/>
      <c r="HN321" s="2"/>
      <c r="HO321" s="2"/>
      <c r="HP321" s="2"/>
      <c r="HQ321" s="2"/>
      <c r="HR321" s="2"/>
      <c r="HS321" s="2"/>
      <c r="HT321" s="2"/>
      <c r="HU321" s="2"/>
      <c r="HV321" s="2"/>
      <c r="HW321" s="2"/>
      <c r="HX321" s="2"/>
      <c r="HY321" s="2"/>
      <c r="HZ321" s="2"/>
      <c r="IA321" s="2"/>
      <c r="IB321" s="2"/>
      <c r="IC321" s="2"/>
      <c r="ID321" s="2"/>
      <c r="IE321" s="2"/>
      <c r="IF321" s="2"/>
      <c r="IG321" s="2"/>
      <c r="IH321" s="2"/>
      <c r="II321" s="2"/>
      <c r="IJ321" s="2"/>
      <c r="IK321" s="2"/>
      <c r="IL321" s="2"/>
      <c r="IM321" s="2"/>
      <c r="IN321" s="2"/>
      <c r="IO321" s="2"/>
      <c r="IP321" s="2"/>
      <c r="IQ321" s="2"/>
      <c r="IR321" s="2"/>
      <c r="IS321" s="2"/>
      <c r="IT321" s="2"/>
      <c r="IU321" s="2"/>
      <c r="IV321" s="2"/>
      <c r="IW321" s="2"/>
    </row>
    <row r="322" customFormat="false" ht="11.25" hidden="false" customHeight="false" outlineLevel="0" collapsed="false">
      <c r="A322" s="2"/>
      <c r="B322" s="2"/>
      <c r="C322" s="2"/>
      <c r="D322" s="273"/>
      <c r="E322" s="78"/>
      <c r="F322" s="2"/>
      <c r="G322" s="2"/>
      <c r="H322" s="2"/>
      <c r="I322" s="2"/>
      <c r="J322" s="2"/>
      <c r="K322" s="2"/>
      <c r="L322" s="78"/>
      <c r="M322" s="78"/>
      <c r="N322" s="78"/>
      <c r="O322" s="78"/>
      <c r="P322" s="2"/>
      <c r="Q322" s="78"/>
      <c r="R322" s="78"/>
      <c r="S322" s="78"/>
      <c r="T322" s="78"/>
      <c r="U322" s="78"/>
      <c r="V322" s="78"/>
      <c r="W322" s="78"/>
      <c r="X322" s="393"/>
      <c r="Y322" s="78"/>
      <c r="Z322" s="78"/>
      <c r="AA322" s="78"/>
      <c r="AB322" s="78"/>
      <c r="AC322" s="78"/>
      <c r="AD322" s="78"/>
      <c r="AE322" s="78"/>
      <c r="AF322" s="78"/>
      <c r="AG322" s="78"/>
      <c r="AH322" s="78"/>
      <c r="AI322" s="78"/>
      <c r="AJ322" s="78"/>
      <c r="AK322" s="78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95"/>
      <c r="AW322" s="95"/>
      <c r="AX322" s="383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383"/>
      <c r="BX322" s="383"/>
      <c r="BY322" s="383"/>
      <c r="BZ322" s="2"/>
      <c r="CA322" s="2"/>
      <c r="CB322" s="2"/>
      <c r="CC322" s="2"/>
      <c r="CD322" s="2"/>
      <c r="CE322" s="2"/>
      <c r="CF322" s="383"/>
      <c r="CG322" s="383"/>
      <c r="CH322" s="10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383"/>
      <c r="DT322" s="383"/>
      <c r="DU322" s="383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  <c r="GY322" s="2"/>
      <c r="GZ322" s="2"/>
      <c r="HA322" s="2"/>
      <c r="HB322" s="2"/>
      <c r="HC322" s="2"/>
      <c r="HD322" s="2"/>
      <c r="HE322" s="2"/>
      <c r="HF322" s="2"/>
      <c r="HG322" s="2"/>
      <c r="HH322" s="2"/>
      <c r="HI322" s="2"/>
      <c r="HJ322" s="2"/>
      <c r="HK322" s="2"/>
      <c r="HL322" s="2"/>
      <c r="HM322" s="2"/>
      <c r="HN322" s="2"/>
      <c r="HO322" s="2"/>
      <c r="HP322" s="2"/>
      <c r="HQ322" s="2"/>
      <c r="HR322" s="2"/>
      <c r="HS322" s="2"/>
      <c r="HT322" s="2"/>
      <c r="HU322" s="2"/>
      <c r="HV322" s="2"/>
      <c r="HW322" s="2"/>
      <c r="HX322" s="2"/>
      <c r="HY322" s="2"/>
      <c r="HZ322" s="2"/>
      <c r="IA322" s="2"/>
      <c r="IB322" s="2"/>
      <c r="IC322" s="2"/>
      <c r="ID322" s="2"/>
      <c r="IE322" s="2"/>
      <c r="IF322" s="2"/>
      <c r="IG322" s="2"/>
      <c r="IH322" s="2"/>
      <c r="II322" s="2"/>
      <c r="IJ322" s="2"/>
      <c r="IK322" s="2"/>
      <c r="IL322" s="2"/>
      <c r="IM322" s="2"/>
      <c r="IN322" s="2"/>
      <c r="IO322" s="2"/>
      <c r="IP322" s="2"/>
      <c r="IQ322" s="2"/>
      <c r="IR322" s="2"/>
      <c r="IS322" s="2"/>
      <c r="IT322" s="2"/>
      <c r="IU322" s="2"/>
      <c r="IV322" s="2"/>
      <c r="IW322" s="2"/>
    </row>
    <row r="323" customFormat="false" ht="11.25" hidden="false" customHeight="false" outlineLevel="0" collapsed="false">
      <c r="A323" s="2"/>
      <c r="B323" s="2"/>
      <c r="C323" s="2"/>
      <c r="D323" s="273"/>
      <c r="E323" s="78"/>
      <c r="F323" s="2"/>
      <c r="G323" s="2"/>
      <c r="H323" s="2"/>
      <c r="I323" s="2"/>
      <c r="J323" s="2"/>
      <c r="K323" s="2"/>
      <c r="L323" s="78"/>
      <c r="M323" s="78"/>
      <c r="N323" s="78"/>
      <c r="O323" s="78"/>
      <c r="P323" s="2"/>
      <c r="Q323" s="78"/>
      <c r="R323" s="78"/>
      <c r="S323" s="78"/>
      <c r="T323" s="78"/>
      <c r="U323" s="78"/>
      <c r="V323" s="78"/>
      <c r="W323" s="78"/>
      <c r="X323" s="393"/>
      <c r="Y323" s="78"/>
      <c r="Z323" s="78"/>
      <c r="AA323" s="78"/>
      <c r="AB323" s="78"/>
      <c r="AC323" s="78"/>
      <c r="AD323" s="78"/>
      <c r="AE323" s="78"/>
      <c r="AF323" s="78"/>
      <c r="AG323" s="78"/>
      <c r="AH323" s="78"/>
      <c r="AI323" s="78"/>
      <c r="AJ323" s="78"/>
      <c r="AK323" s="78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95"/>
      <c r="AW323" s="95"/>
      <c r="AX323" s="383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383"/>
      <c r="BX323" s="383"/>
      <c r="BY323" s="383"/>
      <c r="BZ323" s="2"/>
      <c r="CA323" s="2"/>
      <c r="CB323" s="2"/>
      <c r="CC323" s="2"/>
      <c r="CD323" s="2"/>
      <c r="CE323" s="2"/>
      <c r="CF323" s="383"/>
      <c r="CG323" s="383"/>
      <c r="CH323" s="10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383"/>
      <c r="DT323" s="383"/>
      <c r="DU323" s="383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  <c r="FG323" s="2"/>
      <c r="FH323" s="2"/>
      <c r="FI323" s="2"/>
      <c r="FJ323" s="2"/>
      <c r="FK323" s="2"/>
      <c r="FL323" s="2"/>
      <c r="FM323" s="2"/>
      <c r="FN323" s="2"/>
      <c r="FO323" s="2"/>
      <c r="FP323" s="2"/>
      <c r="FQ323" s="2"/>
      <c r="FR323" s="2"/>
      <c r="FS323" s="2"/>
      <c r="FT323" s="2"/>
      <c r="FU323" s="2"/>
      <c r="FV323" s="2"/>
      <c r="FW323" s="2"/>
      <c r="FX323" s="2"/>
      <c r="FY323" s="2"/>
      <c r="FZ323" s="2"/>
      <c r="GA323" s="2"/>
      <c r="GB323" s="2"/>
      <c r="GC323" s="2"/>
      <c r="GD323" s="2"/>
      <c r="GE323" s="2"/>
      <c r="GF323" s="2"/>
      <c r="GG323" s="2"/>
      <c r="GH323" s="2"/>
      <c r="GI323" s="2"/>
      <c r="GJ323" s="2"/>
      <c r="GK323" s="2"/>
      <c r="GL323" s="2"/>
      <c r="GM323" s="2"/>
      <c r="GN323" s="2"/>
      <c r="GO323" s="2"/>
      <c r="GP323" s="2"/>
      <c r="GQ323" s="2"/>
      <c r="GR323" s="2"/>
      <c r="GS323" s="2"/>
      <c r="GT323" s="2"/>
      <c r="GU323" s="2"/>
      <c r="GV323" s="2"/>
      <c r="GW323" s="2"/>
      <c r="GX323" s="2"/>
      <c r="GY323" s="2"/>
      <c r="GZ323" s="2"/>
      <c r="HA323" s="2"/>
      <c r="HB323" s="2"/>
      <c r="HC323" s="2"/>
      <c r="HD323" s="2"/>
      <c r="HE323" s="2"/>
      <c r="HF323" s="2"/>
      <c r="HG323" s="2"/>
      <c r="HH323" s="2"/>
      <c r="HI323" s="2"/>
      <c r="HJ323" s="2"/>
      <c r="HK323" s="2"/>
      <c r="HL323" s="2"/>
      <c r="HM323" s="2"/>
      <c r="HN323" s="2"/>
      <c r="HO323" s="2"/>
      <c r="HP323" s="2"/>
      <c r="HQ323" s="2"/>
      <c r="HR323" s="2"/>
      <c r="HS323" s="2"/>
      <c r="HT323" s="2"/>
      <c r="HU323" s="2"/>
      <c r="HV323" s="2"/>
      <c r="HW323" s="2"/>
      <c r="HX323" s="2"/>
      <c r="HY323" s="2"/>
      <c r="HZ323" s="2"/>
      <c r="IA323" s="2"/>
      <c r="IB323" s="2"/>
      <c r="IC323" s="2"/>
      <c r="ID323" s="2"/>
      <c r="IE323" s="2"/>
      <c r="IF323" s="2"/>
      <c r="IG323" s="2"/>
      <c r="IH323" s="2"/>
      <c r="II323" s="2"/>
      <c r="IJ323" s="2"/>
      <c r="IK323" s="2"/>
      <c r="IL323" s="2"/>
      <c r="IM323" s="2"/>
      <c r="IN323" s="2"/>
      <c r="IO323" s="2"/>
      <c r="IP323" s="2"/>
      <c r="IQ323" s="2"/>
      <c r="IR323" s="2"/>
      <c r="IS323" s="2"/>
      <c r="IT323" s="2"/>
      <c r="IU323" s="2"/>
      <c r="IV323" s="2"/>
      <c r="IW323" s="2"/>
    </row>
    <row r="324" customFormat="false" ht="11.25" hidden="false" customHeight="false" outlineLevel="0" collapsed="false">
      <c r="A324" s="2"/>
      <c r="B324" s="2"/>
      <c r="C324" s="2"/>
      <c r="D324" s="273"/>
      <c r="E324" s="78"/>
      <c r="F324" s="2"/>
      <c r="G324" s="2"/>
      <c r="H324" s="2"/>
      <c r="I324" s="2"/>
      <c r="J324" s="2"/>
      <c r="K324" s="2"/>
      <c r="L324" s="78"/>
      <c r="M324" s="78"/>
      <c r="N324" s="78"/>
      <c r="O324" s="78"/>
      <c r="P324" s="2"/>
      <c r="Q324" s="78"/>
      <c r="R324" s="78"/>
      <c r="S324" s="78"/>
      <c r="T324" s="78"/>
      <c r="U324" s="78"/>
      <c r="V324" s="78"/>
      <c r="W324" s="78"/>
      <c r="X324" s="393"/>
      <c r="Y324" s="78"/>
      <c r="Z324" s="78"/>
      <c r="AA324" s="78"/>
      <c r="AB324" s="78"/>
      <c r="AC324" s="78"/>
      <c r="AD324" s="78"/>
      <c r="AE324" s="78"/>
      <c r="AF324" s="78"/>
      <c r="AG324" s="78"/>
      <c r="AH324" s="78"/>
      <c r="AI324" s="78"/>
      <c r="AJ324" s="78"/>
      <c r="AK324" s="78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95"/>
      <c r="AW324" s="95"/>
      <c r="AX324" s="383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383"/>
      <c r="BX324" s="383"/>
      <c r="BY324" s="383"/>
      <c r="BZ324" s="2"/>
      <c r="CA324" s="2"/>
      <c r="CB324" s="2"/>
      <c r="CC324" s="2"/>
      <c r="CD324" s="2"/>
      <c r="CE324" s="2"/>
      <c r="CF324" s="383"/>
      <c r="CG324" s="383"/>
      <c r="CH324" s="10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383"/>
      <c r="DT324" s="383"/>
      <c r="DU324" s="383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  <c r="FG324" s="2"/>
      <c r="FH324" s="2"/>
      <c r="FI324" s="2"/>
      <c r="FJ324" s="2"/>
      <c r="FK324" s="2"/>
      <c r="FL324" s="2"/>
      <c r="FM324" s="2"/>
      <c r="FN324" s="2"/>
      <c r="FO324" s="2"/>
      <c r="FP324" s="2"/>
      <c r="FQ324" s="2"/>
      <c r="FR324" s="2"/>
      <c r="FS324" s="2"/>
      <c r="FT324" s="2"/>
      <c r="FU324" s="2"/>
      <c r="FV324" s="2"/>
      <c r="FW324" s="2"/>
      <c r="FX324" s="2"/>
      <c r="FY324" s="2"/>
      <c r="FZ324" s="2"/>
      <c r="GA324" s="2"/>
      <c r="GB324" s="2"/>
      <c r="GC324" s="2"/>
      <c r="GD324" s="2"/>
      <c r="GE324" s="2"/>
      <c r="GF324" s="2"/>
      <c r="GG324" s="2"/>
      <c r="GH324" s="2"/>
      <c r="GI324" s="2"/>
      <c r="GJ324" s="2"/>
      <c r="GK324" s="2"/>
      <c r="GL324" s="2"/>
      <c r="GM324" s="2"/>
      <c r="GN324" s="2"/>
      <c r="GO324" s="2"/>
      <c r="GP324" s="2"/>
      <c r="GQ324" s="2"/>
      <c r="GR324" s="2"/>
      <c r="GS324" s="2"/>
      <c r="GT324" s="2"/>
      <c r="GU324" s="2"/>
      <c r="GV324" s="2"/>
      <c r="GW324" s="2"/>
      <c r="GX324" s="2"/>
      <c r="GY324" s="2"/>
      <c r="GZ324" s="2"/>
      <c r="HA324" s="2"/>
      <c r="HB324" s="2"/>
      <c r="HC324" s="2"/>
      <c r="HD324" s="2"/>
      <c r="HE324" s="2"/>
      <c r="HF324" s="2"/>
      <c r="HG324" s="2"/>
      <c r="HH324" s="2"/>
      <c r="HI324" s="2"/>
      <c r="HJ324" s="2"/>
      <c r="HK324" s="2"/>
      <c r="HL324" s="2"/>
      <c r="HM324" s="2"/>
      <c r="HN324" s="2"/>
      <c r="HO324" s="2"/>
      <c r="HP324" s="2"/>
      <c r="HQ324" s="2"/>
      <c r="HR324" s="2"/>
      <c r="HS324" s="2"/>
      <c r="HT324" s="2"/>
      <c r="HU324" s="2"/>
      <c r="HV324" s="2"/>
      <c r="HW324" s="2"/>
      <c r="HX324" s="2"/>
      <c r="HY324" s="2"/>
      <c r="HZ324" s="2"/>
      <c r="IA324" s="2"/>
      <c r="IB324" s="2"/>
      <c r="IC324" s="2"/>
      <c r="ID324" s="2"/>
      <c r="IE324" s="2"/>
      <c r="IF324" s="2"/>
      <c r="IG324" s="2"/>
      <c r="IH324" s="2"/>
      <c r="II324" s="2"/>
      <c r="IJ324" s="2"/>
      <c r="IK324" s="2"/>
      <c r="IL324" s="2"/>
      <c r="IM324" s="2"/>
      <c r="IN324" s="2"/>
      <c r="IO324" s="2"/>
      <c r="IP324" s="2"/>
      <c r="IQ324" s="2"/>
      <c r="IR324" s="2"/>
      <c r="IS324" s="2"/>
      <c r="IT324" s="2"/>
      <c r="IU324" s="2"/>
      <c r="IV324" s="2"/>
      <c r="IW324" s="2"/>
    </row>
    <row r="325" customFormat="false" ht="11.25" hidden="false" customHeight="false" outlineLevel="0" collapsed="false">
      <c r="A325" s="2"/>
      <c r="B325" s="2"/>
      <c r="C325" s="2"/>
      <c r="D325" s="273"/>
      <c r="E325" s="78"/>
      <c r="F325" s="2"/>
      <c r="G325" s="2"/>
      <c r="H325" s="2"/>
      <c r="I325" s="2"/>
      <c r="J325" s="2"/>
      <c r="K325" s="2"/>
      <c r="L325" s="78"/>
      <c r="M325" s="78"/>
      <c r="N325" s="78"/>
      <c r="O325" s="78"/>
      <c r="P325" s="2"/>
      <c r="Q325" s="78"/>
      <c r="R325" s="78"/>
      <c r="S325" s="78"/>
      <c r="T325" s="78"/>
      <c r="U325" s="78"/>
      <c r="V325" s="78"/>
      <c r="W325" s="78"/>
      <c r="X325" s="393"/>
      <c r="Y325" s="78"/>
      <c r="Z325" s="78"/>
      <c r="AA325" s="78"/>
      <c r="AB325" s="78"/>
      <c r="AC325" s="78"/>
      <c r="AD325" s="78"/>
      <c r="AE325" s="78"/>
      <c r="AF325" s="78"/>
      <c r="AG325" s="78"/>
      <c r="AH325" s="78"/>
      <c r="AI325" s="78"/>
      <c r="AJ325" s="78"/>
      <c r="AK325" s="78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95"/>
      <c r="AW325" s="95"/>
      <c r="AX325" s="383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383"/>
      <c r="BX325" s="383"/>
      <c r="BY325" s="383"/>
      <c r="BZ325" s="2"/>
      <c r="CA325" s="2"/>
      <c r="CB325" s="2"/>
      <c r="CC325" s="2"/>
      <c r="CD325" s="2"/>
      <c r="CE325" s="2"/>
      <c r="CF325" s="383"/>
      <c r="CG325" s="383"/>
      <c r="CH325" s="10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383"/>
      <c r="DT325" s="383"/>
      <c r="DU325" s="383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  <c r="FG325" s="2"/>
      <c r="FH325" s="2"/>
      <c r="FI325" s="2"/>
      <c r="FJ325" s="2"/>
      <c r="FK325" s="2"/>
      <c r="FL325" s="2"/>
      <c r="FM325" s="2"/>
      <c r="FN325" s="2"/>
      <c r="FO325" s="2"/>
      <c r="FP325" s="2"/>
      <c r="FQ325" s="2"/>
      <c r="FR325" s="2"/>
      <c r="FS325" s="2"/>
      <c r="FT325" s="2"/>
      <c r="FU325" s="2"/>
      <c r="FV325" s="2"/>
      <c r="FW325" s="2"/>
      <c r="FX325" s="2"/>
      <c r="FY325" s="2"/>
      <c r="FZ325" s="2"/>
      <c r="GA325" s="2"/>
      <c r="GB325" s="2"/>
      <c r="GC325" s="2"/>
      <c r="GD325" s="2"/>
      <c r="GE325" s="2"/>
      <c r="GF325" s="2"/>
      <c r="GG325" s="2"/>
      <c r="GH325" s="2"/>
      <c r="GI325" s="2"/>
      <c r="GJ325" s="2"/>
      <c r="GK325" s="2"/>
      <c r="GL325" s="2"/>
      <c r="GM325" s="2"/>
      <c r="GN325" s="2"/>
      <c r="GO325" s="2"/>
      <c r="GP325" s="2"/>
      <c r="GQ325" s="2"/>
      <c r="GR325" s="2"/>
      <c r="GS325" s="2"/>
      <c r="GT325" s="2"/>
      <c r="GU325" s="2"/>
      <c r="GV325" s="2"/>
      <c r="GW325" s="2"/>
      <c r="GX325" s="2"/>
      <c r="GY325" s="2"/>
      <c r="GZ325" s="2"/>
      <c r="HA325" s="2"/>
      <c r="HB325" s="2"/>
      <c r="HC325" s="2"/>
      <c r="HD325" s="2"/>
      <c r="HE325" s="2"/>
      <c r="HF325" s="2"/>
      <c r="HG325" s="2"/>
      <c r="HH325" s="2"/>
      <c r="HI325" s="2"/>
      <c r="HJ325" s="2"/>
      <c r="HK325" s="2"/>
      <c r="HL325" s="2"/>
      <c r="HM325" s="2"/>
      <c r="HN325" s="2"/>
      <c r="HO325" s="2"/>
      <c r="HP325" s="2"/>
      <c r="HQ325" s="2"/>
      <c r="HR325" s="2"/>
      <c r="HS325" s="2"/>
      <c r="HT325" s="2"/>
      <c r="HU325" s="2"/>
      <c r="HV325" s="2"/>
      <c r="HW325" s="2"/>
      <c r="HX325" s="2"/>
      <c r="HY325" s="2"/>
      <c r="HZ325" s="2"/>
      <c r="IA325" s="2"/>
      <c r="IB325" s="2"/>
      <c r="IC325" s="2"/>
      <c r="ID325" s="2"/>
      <c r="IE325" s="2"/>
      <c r="IF325" s="2"/>
      <c r="IG325" s="2"/>
      <c r="IH325" s="2"/>
      <c r="II325" s="2"/>
      <c r="IJ325" s="2"/>
      <c r="IK325" s="2"/>
      <c r="IL325" s="2"/>
      <c r="IM325" s="2"/>
      <c r="IN325" s="2"/>
      <c r="IO325" s="2"/>
      <c r="IP325" s="2"/>
      <c r="IQ325" s="2"/>
      <c r="IR325" s="2"/>
      <c r="IS325" s="2"/>
      <c r="IT325" s="2"/>
      <c r="IU325" s="2"/>
      <c r="IV325" s="2"/>
      <c r="IW325" s="2"/>
    </row>
    <row r="326" customFormat="false" ht="11.25" hidden="false" customHeight="false" outlineLevel="0" collapsed="false">
      <c r="A326" s="2"/>
      <c r="B326" s="2"/>
      <c r="C326" s="2"/>
      <c r="D326" s="273"/>
      <c r="E326" s="78"/>
      <c r="F326" s="2"/>
      <c r="G326" s="2"/>
      <c r="H326" s="2"/>
      <c r="I326" s="2"/>
      <c r="J326" s="2"/>
      <c r="K326" s="2"/>
      <c r="L326" s="78"/>
      <c r="M326" s="78"/>
      <c r="N326" s="78"/>
      <c r="O326" s="78"/>
      <c r="P326" s="2"/>
      <c r="Q326" s="78"/>
      <c r="R326" s="78"/>
      <c r="S326" s="78"/>
      <c r="T326" s="78"/>
      <c r="U326" s="78"/>
      <c r="V326" s="78"/>
      <c r="W326" s="78"/>
      <c r="X326" s="393"/>
      <c r="Y326" s="78"/>
      <c r="Z326" s="78"/>
      <c r="AA326" s="78"/>
      <c r="AB326" s="78"/>
      <c r="AC326" s="78"/>
      <c r="AD326" s="78"/>
      <c r="AE326" s="78"/>
      <c r="AF326" s="78"/>
      <c r="AG326" s="78"/>
      <c r="AH326" s="78"/>
      <c r="AI326" s="78"/>
      <c r="AJ326" s="78"/>
      <c r="AK326" s="78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95"/>
      <c r="AW326" s="95"/>
      <c r="AX326" s="383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383"/>
      <c r="BX326" s="383"/>
      <c r="BY326" s="383"/>
      <c r="BZ326" s="2"/>
      <c r="CA326" s="2"/>
      <c r="CB326" s="2"/>
      <c r="CC326" s="2"/>
      <c r="CD326" s="2"/>
      <c r="CE326" s="2"/>
      <c r="CF326" s="383"/>
      <c r="CG326" s="383"/>
      <c r="CH326" s="10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383"/>
      <c r="DT326" s="383"/>
      <c r="DU326" s="383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  <c r="GY326" s="2"/>
      <c r="GZ326" s="2"/>
      <c r="HA326" s="2"/>
      <c r="HB326" s="2"/>
      <c r="HC326" s="2"/>
      <c r="HD326" s="2"/>
      <c r="HE326" s="2"/>
      <c r="HF326" s="2"/>
      <c r="HG326" s="2"/>
      <c r="HH326" s="2"/>
      <c r="HI326" s="2"/>
      <c r="HJ326" s="2"/>
      <c r="HK326" s="2"/>
      <c r="HL326" s="2"/>
      <c r="HM326" s="2"/>
      <c r="HN326" s="2"/>
      <c r="HO326" s="2"/>
      <c r="HP326" s="2"/>
      <c r="HQ326" s="2"/>
      <c r="HR326" s="2"/>
      <c r="HS326" s="2"/>
      <c r="HT326" s="2"/>
      <c r="HU326" s="2"/>
      <c r="HV326" s="2"/>
      <c r="HW326" s="2"/>
      <c r="HX326" s="2"/>
      <c r="HY326" s="2"/>
      <c r="HZ326" s="2"/>
      <c r="IA326" s="2"/>
      <c r="IB326" s="2"/>
      <c r="IC326" s="2"/>
      <c r="ID326" s="2"/>
      <c r="IE326" s="2"/>
      <c r="IF326" s="2"/>
      <c r="IG326" s="2"/>
      <c r="IH326" s="2"/>
      <c r="II326" s="2"/>
      <c r="IJ326" s="2"/>
      <c r="IK326" s="2"/>
      <c r="IL326" s="2"/>
      <c r="IM326" s="2"/>
      <c r="IN326" s="2"/>
      <c r="IO326" s="2"/>
      <c r="IP326" s="2"/>
      <c r="IQ326" s="2"/>
      <c r="IR326" s="2"/>
      <c r="IS326" s="2"/>
      <c r="IT326" s="2"/>
      <c r="IU326" s="2"/>
      <c r="IV326" s="2"/>
      <c r="IW326" s="2"/>
    </row>
    <row r="327" customFormat="false" ht="11.25" hidden="false" customHeight="false" outlineLevel="0" collapsed="false">
      <c r="A327" s="2"/>
      <c r="B327" s="2"/>
      <c r="C327" s="2"/>
      <c r="D327" s="273"/>
      <c r="E327" s="78"/>
      <c r="F327" s="2"/>
      <c r="G327" s="2"/>
      <c r="H327" s="2"/>
      <c r="I327" s="2"/>
      <c r="J327" s="2"/>
      <c r="K327" s="2"/>
      <c r="L327" s="78"/>
      <c r="M327" s="78"/>
      <c r="N327" s="78"/>
      <c r="O327" s="78"/>
      <c r="P327" s="2"/>
      <c r="Q327" s="78"/>
      <c r="R327" s="78"/>
      <c r="S327" s="78"/>
      <c r="T327" s="78"/>
      <c r="U327" s="78"/>
      <c r="V327" s="78"/>
      <c r="W327" s="78"/>
      <c r="X327" s="393"/>
      <c r="Y327" s="78"/>
      <c r="Z327" s="78"/>
      <c r="AA327" s="78"/>
      <c r="AB327" s="78"/>
      <c r="AC327" s="78"/>
      <c r="AD327" s="78"/>
      <c r="AE327" s="78"/>
      <c r="AF327" s="78"/>
      <c r="AG327" s="78"/>
      <c r="AH327" s="78"/>
      <c r="AI327" s="78"/>
      <c r="AJ327" s="78"/>
      <c r="AK327" s="78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95"/>
      <c r="AW327" s="95"/>
      <c r="AX327" s="383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383"/>
      <c r="BX327" s="383"/>
      <c r="BY327" s="383"/>
      <c r="BZ327" s="2"/>
      <c r="CA327" s="2"/>
      <c r="CB327" s="2"/>
      <c r="CC327" s="2"/>
      <c r="CD327" s="2"/>
      <c r="CE327" s="2"/>
      <c r="CF327" s="383"/>
      <c r="CG327" s="383"/>
      <c r="CH327" s="10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383"/>
      <c r="DT327" s="383"/>
      <c r="DU327" s="383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  <c r="FG327" s="2"/>
      <c r="FH327" s="2"/>
      <c r="FI327" s="2"/>
      <c r="FJ327" s="2"/>
      <c r="FK327" s="2"/>
      <c r="FL327" s="2"/>
      <c r="FM327" s="2"/>
      <c r="FN327" s="2"/>
      <c r="FO327" s="2"/>
      <c r="FP327" s="2"/>
      <c r="FQ327" s="2"/>
      <c r="FR327" s="2"/>
      <c r="FS327" s="2"/>
      <c r="FT327" s="2"/>
      <c r="FU327" s="2"/>
      <c r="FV327" s="2"/>
      <c r="FW327" s="2"/>
      <c r="FX327" s="2"/>
      <c r="FY327" s="2"/>
      <c r="FZ327" s="2"/>
      <c r="GA327" s="2"/>
      <c r="GB327" s="2"/>
      <c r="GC327" s="2"/>
      <c r="GD327" s="2"/>
      <c r="GE327" s="2"/>
      <c r="GF327" s="2"/>
      <c r="GG327" s="2"/>
      <c r="GH327" s="2"/>
      <c r="GI327" s="2"/>
      <c r="GJ327" s="2"/>
      <c r="GK327" s="2"/>
      <c r="GL327" s="2"/>
      <c r="GM327" s="2"/>
      <c r="GN327" s="2"/>
      <c r="GO327" s="2"/>
      <c r="GP327" s="2"/>
      <c r="GQ327" s="2"/>
      <c r="GR327" s="2"/>
      <c r="GS327" s="2"/>
      <c r="GT327" s="2"/>
      <c r="GU327" s="2"/>
      <c r="GV327" s="2"/>
      <c r="GW327" s="2"/>
      <c r="GX327" s="2"/>
      <c r="GY327" s="2"/>
      <c r="GZ327" s="2"/>
      <c r="HA327" s="2"/>
      <c r="HB327" s="2"/>
      <c r="HC327" s="2"/>
      <c r="HD327" s="2"/>
      <c r="HE327" s="2"/>
      <c r="HF327" s="2"/>
      <c r="HG327" s="2"/>
      <c r="HH327" s="2"/>
      <c r="HI327" s="2"/>
      <c r="HJ327" s="2"/>
      <c r="HK327" s="2"/>
      <c r="HL327" s="2"/>
      <c r="HM327" s="2"/>
      <c r="HN327" s="2"/>
      <c r="HO327" s="2"/>
      <c r="HP327" s="2"/>
      <c r="HQ327" s="2"/>
      <c r="HR327" s="2"/>
      <c r="HS327" s="2"/>
      <c r="HT327" s="2"/>
      <c r="HU327" s="2"/>
      <c r="HV327" s="2"/>
      <c r="HW327" s="2"/>
      <c r="HX327" s="2"/>
      <c r="HY327" s="2"/>
      <c r="HZ327" s="2"/>
      <c r="IA327" s="2"/>
      <c r="IB327" s="2"/>
      <c r="IC327" s="2"/>
      <c r="ID327" s="2"/>
      <c r="IE327" s="2"/>
      <c r="IF327" s="2"/>
      <c r="IG327" s="2"/>
      <c r="IH327" s="2"/>
      <c r="II327" s="2"/>
      <c r="IJ327" s="2"/>
      <c r="IK327" s="2"/>
      <c r="IL327" s="2"/>
      <c r="IM327" s="2"/>
      <c r="IN327" s="2"/>
      <c r="IO327" s="2"/>
      <c r="IP327" s="2"/>
      <c r="IQ327" s="2"/>
      <c r="IR327" s="2"/>
      <c r="IS327" s="2"/>
      <c r="IT327" s="2"/>
      <c r="IU327" s="2"/>
      <c r="IV327" s="2"/>
      <c r="IW327" s="2"/>
    </row>
    <row r="328" customFormat="false" ht="11.25" hidden="false" customHeight="false" outlineLevel="0" collapsed="false">
      <c r="A328" s="2"/>
      <c r="B328" s="2"/>
      <c r="C328" s="2"/>
      <c r="D328" s="273"/>
      <c r="E328" s="78"/>
      <c r="F328" s="2"/>
      <c r="G328" s="2"/>
      <c r="H328" s="2"/>
      <c r="I328" s="2"/>
      <c r="J328" s="2"/>
      <c r="K328" s="2"/>
      <c r="L328" s="78"/>
      <c r="M328" s="78"/>
      <c r="N328" s="78"/>
      <c r="O328" s="78"/>
      <c r="P328" s="2"/>
      <c r="Q328" s="78"/>
      <c r="R328" s="78"/>
      <c r="S328" s="78"/>
      <c r="T328" s="78"/>
      <c r="U328" s="78"/>
      <c r="V328" s="78"/>
      <c r="W328" s="78"/>
      <c r="X328" s="393"/>
      <c r="Y328" s="78"/>
      <c r="Z328" s="78"/>
      <c r="AA328" s="78"/>
      <c r="AB328" s="78"/>
      <c r="AC328" s="78"/>
      <c r="AD328" s="78"/>
      <c r="AE328" s="78"/>
      <c r="AF328" s="78"/>
      <c r="AG328" s="78"/>
      <c r="AH328" s="78"/>
      <c r="AI328" s="78"/>
      <c r="AJ328" s="78"/>
      <c r="AK328" s="78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95"/>
      <c r="AW328" s="95"/>
      <c r="AX328" s="383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383"/>
      <c r="BX328" s="383"/>
      <c r="BY328" s="383"/>
      <c r="BZ328" s="2"/>
      <c r="CA328" s="2"/>
      <c r="CB328" s="2"/>
      <c r="CC328" s="2"/>
      <c r="CD328" s="2"/>
      <c r="CE328" s="2"/>
      <c r="CF328" s="383"/>
      <c r="CG328" s="383"/>
      <c r="CH328" s="10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383"/>
      <c r="DT328" s="383"/>
      <c r="DU328" s="383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  <c r="FS328" s="2"/>
      <c r="FT328" s="2"/>
      <c r="FU328" s="2"/>
      <c r="FV328" s="2"/>
      <c r="FW328" s="2"/>
      <c r="FX328" s="2"/>
      <c r="FY328" s="2"/>
      <c r="FZ328" s="2"/>
      <c r="GA328" s="2"/>
      <c r="GB328" s="2"/>
      <c r="GC328" s="2"/>
      <c r="GD328" s="2"/>
      <c r="GE328" s="2"/>
      <c r="GF328" s="2"/>
      <c r="GG328" s="2"/>
      <c r="GH328" s="2"/>
      <c r="GI328" s="2"/>
      <c r="GJ328" s="2"/>
      <c r="GK328" s="2"/>
      <c r="GL328" s="2"/>
      <c r="GM328" s="2"/>
      <c r="GN328" s="2"/>
      <c r="GO328" s="2"/>
      <c r="GP328" s="2"/>
      <c r="GQ328" s="2"/>
      <c r="GR328" s="2"/>
      <c r="GS328" s="2"/>
      <c r="GT328" s="2"/>
      <c r="GU328" s="2"/>
      <c r="GV328" s="2"/>
      <c r="GW328" s="2"/>
      <c r="GX328" s="2"/>
      <c r="GY328" s="2"/>
      <c r="GZ328" s="2"/>
      <c r="HA328" s="2"/>
      <c r="HB328" s="2"/>
      <c r="HC328" s="2"/>
      <c r="HD328" s="2"/>
      <c r="HE328" s="2"/>
      <c r="HF328" s="2"/>
      <c r="HG328" s="2"/>
      <c r="HH328" s="2"/>
      <c r="HI328" s="2"/>
      <c r="HJ328" s="2"/>
      <c r="HK328" s="2"/>
      <c r="HL328" s="2"/>
      <c r="HM328" s="2"/>
      <c r="HN328" s="2"/>
      <c r="HO328" s="2"/>
      <c r="HP328" s="2"/>
      <c r="HQ328" s="2"/>
      <c r="HR328" s="2"/>
      <c r="HS328" s="2"/>
      <c r="HT328" s="2"/>
      <c r="HU328" s="2"/>
      <c r="HV328" s="2"/>
      <c r="HW328" s="2"/>
      <c r="HX328" s="2"/>
      <c r="HY328" s="2"/>
      <c r="HZ328" s="2"/>
      <c r="IA328" s="2"/>
      <c r="IB328" s="2"/>
      <c r="IC328" s="2"/>
      <c r="ID328" s="2"/>
      <c r="IE328" s="2"/>
      <c r="IF328" s="2"/>
      <c r="IG328" s="2"/>
      <c r="IH328" s="2"/>
      <c r="II328" s="2"/>
      <c r="IJ328" s="2"/>
      <c r="IK328" s="2"/>
      <c r="IL328" s="2"/>
      <c r="IM328" s="2"/>
      <c r="IN328" s="2"/>
      <c r="IO328" s="2"/>
      <c r="IP328" s="2"/>
      <c r="IQ328" s="2"/>
      <c r="IR328" s="2"/>
      <c r="IS328" s="2"/>
      <c r="IT328" s="2"/>
      <c r="IU328" s="2"/>
      <c r="IV328" s="2"/>
      <c r="IW328" s="2"/>
    </row>
    <row r="329" customFormat="false" ht="11.25" hidden="false" customHeight="false" outlineLevel="0" collapsed="false">
      <c r="A329" s="2"/>
      <c r="B329" s="2"/>
      <c r="C329" s="2"/>
      <c r="D329" s="273"/>
      <c r="E329" s="78"/>
      <c r="F329" s="2"/>
      <c r="G329" s="2"/>
      <c r="H329" s="2"/>
      <c r="I329" s="2"/>
      <c r="J329" s="2"/>
      <c r="K329" s="2"/>
      <c r="L329" s="78"/>
      <c r="M329" s="78"/>
      <c r="N329" s="78"/>
      <c r="O329" s="78"/>
      <c r="P329" s="2"/>
      <c r="Q329" s="78"/>
      <c r="R329" s="78"/>
      <c r="S329" s="78"/>
      <c r="T329" s="78"/>
      <c r="U329" s="78"/>
      <c r="V329" s="78"/>
      <c r="W329" s="78"/>
      <c r="X329" s="393"/>
      <c r="Y329" s="78"/>
      <c r="Z329" s="78"/>
      <c r="AA329" s="78"/>
      <c r="AB329" s="78"/>
      <c r="AC329" s="78"/>
      <c r="AD329" s="78"/>
      <c r="AE329" s="78"/>
      <c r="AF329" s="78"/>
      <c r="AG329" s="78"/>
      <c r="AH329" s="78"/>
      <c r="AI329" s="78"/>
      <c r="AJ329" s="78"/>
      <c r="AK329" s="78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95"/>
      <c r="AW329" s="95"/>
      <c r="AX329" s="383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383"/>
      <c r="BX329" s="383"/>
      <c r="BY329" s="383"/>
      <c r="BZ329" s="2"/>
      <c r="CA329" s="2"/>
      <c r="CB329" s="2"/>
      <c r="CC329" s="2"/>
      <c r="CD329" s="2"/>
      <c r="CE329" s="2"/>
      <c r="CF329" s="383"/>
      <c r="CG329" s="383"/>
      <c r="CH329" s="10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383"/>
      <c r="DT329" s="383"/>
      <c r="DU329" s="383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  <c r="GY329" s="2"/>
      <c r="GZ329" s="2"/>
      <c r="HA329" s="2"/>
      <c r="HB329" s="2"/>
      <c r="HC329" s="2"/>
      <c r="HD329" s="2"/>
      <c r="HE329" s="2"/>
      <c r="HF329" s="2"/>
      <c r="HG329" s="2"/>
      <c r="HH329" s="2"/>
      <c r="HI329" s="2"/>
      <c r="HJ329" s="2"/>
      <c r="HK329" s="2"/>
      <c r="HL329" s="2"/>
      <c r="HM329" s="2"/>
      <c r="HN329" s="2"/>
      <c r="HO329" s="2"/>
      <c r="HP329" s="2"/>
      <c r="HQ329" s="2"/>
      <c r="HR329" s="2"/>
      <c r="HS329" s="2"/>
      <c r="HT329" s="2"/>
      <c r="HU329" s="2"/>
      <c r="HV329" s="2"/>
      <c r="HW329" s="2"/>
      <c r="HX329" s="2"/>
      <c r="HY329" s="2"/>
      <c r="HZ329" s="2"/>
      <c r="IA329" s="2"/>
      <c r="IB329" s="2"/>
      <c r="IC329" s="2"/>
      <c r="ID329" s="2"/>
      <c r="IE329" s="2"/>
      <c r="IF329" s="2"/>
      <c r="IG329" s="2"/>
      <c r="IH329" s="2"/>
      <c r="II329" s="2"/>
      <c r="IJ329" s="2"/>
      <c r="IK329" s="2"/>
      <c r="IL329" s="2"/>
      <c r="IM329" s="2"/>
      <c r="IN329" s="2"/>
      <c r="IO329" s="2"/>
      <c r="IP329" s="2"/>
      <c r="IQ329" s="2"/>
      <c r="IR329" s="2"/>
      <c r="IS329" s="2"/>
      <c r="IT329" s="2"/>
      <c r="IU329" s="2"/>
      <c r="IV329" s="2"/>
      <c r="IW329" s="2"/>
    </row>
    <row r="330" customFormat="false" ht="11.25" hidden="false" customHeight="false" outlineLevel="0" collapsed="false">
      <c r="A330" s="2"/>
      <c r="B330" s="2"/>
      <c r="C330" s="2"/>
      <c r="D330" s="273"/>
      <c r="E330" s="78"/>
      <c r="F330" s="2"/>
      <c r="G330" s="2"/>
      <c r="H330" s="2"/>
      <c r="I330" s="2"/>
      <c r="J330" s="2"/>
      <c r="K330" s="2"/>
      <c r="L330" s="78"/>
      <c r="M330" s="78"/>
      <c r="N330" s="78"/>
      <c r="O330" s="78"/>
      <c r="P330" s="2"/>
      <c r="Q330" s="78"/>
      <c r="R330" s="78"/>
      <c r="S330" s="78"/>
      <c r="T330" s="78"/>
      <c r="U330" s="78"/>
      <c r="V330" s="78"/>
      <c r="W330" s="78"/>
      <c r="X330" s="393"/>
      <c r="Y330" s="78"/>
      <c r="Z330" s="78"/>
      <c r="AA330" s="78"/>
      <c r="AB330" s="78"/>
      <c r="AC330" s="78"/>
      <c r="AD330" s="78"/>
      <c r="AE330" s="78"/>
      <c r="AF330" s="78"/>
      <c r="AG330" s="78"/>
      <c r="AH330" s="78"/>
      <c r="AI330" s="78"/>
      <c r="AJ330" s="78"/>
      <c r="AK330" s="78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95"/>
      <c r="AW330" s="95"/>
      <c r="AX330" s="383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383"/>
      <c r="BX330" s="383"/>
      <c r="BY330" s="383"/>
      <c r="BZ330" s="2"/>
      <c r="CA330" s="2"/>
      <c r="CB330" s="2"/>
      <c r="CC330" s="2"/>
      <c r="CD330" s="2"/>
      <c r="CE330" s="2"/>
      <c r="CF330" s="383"/>
      <c r="CG330" s="383"/>
      <c r="CH330" s="10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383"/>
      <c r="DT330" s="383"/>
      <c r="DU330" s="383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  <c r="FS330" s="2"/>
      <c r="FT330" s="2"/>
      <c r="FU330" s="2"/>
      <c r="FV330" s="2"/>
      <c r="FW330" s="2"/>
      <c r="FX330" s="2"/>
      <c r="FY330" s="2"/>
      <c r="FZ330" s="2"/>
      <c r="GA330" s="2"/>
      <c r="GB330" s="2"/>
      <c r="GC330" s="2"/>
      <c r="GD330" s="2"/>
      <c r="GE330" s="2"/>
      <c r="GF330" s="2"/>
      <c r="GG330" s="2"/>
      <c r="GH330" s="2"/>
      <c r="GI330" s="2"/>
      <c r="GJ330" s="2"/>
      <c r="GK330" s="2"/>
      <c r="GL330" s="2"/>
      <c r="GM330" s="2"/>
      <c r="GN330" s="2"/>
      <c r="GO330" s="2"/>
      <c r="GP330" s="2"/>
      <c r="GQ330" s="2"/>
      <c r="GR330" s="2"/>
      <c r="GS330" s="2"/>
      <c r="GT330" s="2"/>
      <c r="GU330" s="2"/>
      <c r="GV330" s="2"/>
      <c r="GW330" s="2"/>
      <c r="GX330" s="2"/>
      <c r="GY330" s="2"/>
      <c r="GZ330" s="2"/>
      <c r="HA330" s="2"/>
      <c r="HB330" s="2"/>
      <c r="HC330" s="2"/>
      <c r="HD330" s="2"/>
      <c r="HE330" s="2"/>
      <c r="HF330" s="2"/>
      <c r="HG330" s="2"/>
      <c r="HH330" s="2"/>
      <c r="HI330" s="2"/>
      <c r="HJ330" s="2"/>
      <c r="HK330" s="2"/>
      <c r="HL330" s="2"/>
      <c r="HM330" s="2"/>
      <c r="HN330" s="2"/>
      <c r="HO330" s="2"/>
      <c r="HP330" s="2"/>
      <c r="HQ330" s="2"/>
      <c r="HR330" s="2"/>
      <c r="HS330" s="2"/>
      <c r="HT330" s="2"/>
      <c r="HU330" s="2"/>
      <c r="HV330" s="2"/>
      <c r="HW330" s="2"/>
      <c r="HX330" s="2"/>
      <c r="HY330" s="2"/>
      <c r="HZ330" s="2"/>
      <c r="IA330" s="2"/>
      <c r="IB330" s="2"/>
      <c r="IC330" s="2"/>
      <c r="ID330" s="2"/>
      <c r="IE330" s="2"/>
      <c r="IF330" s="2"/>
      <c r="IG330" s="2"/>
      <c r="IH330" s="2"/>
      <c r="II330" s="2"/>
      <c r="IJ330" s="2"/>
      <c r="IK330" s="2"/>
      <c r="IL330" s="2"/>
      <c r="IM330" s="2"/>
      <c r="IN330" s="2"/>
      <c r="IO330" s="2"/>
      <c r="IP330" s="2"/>
      <c r="IQ330" s="2"/>
      <c r="IR330" s="2"/>
      <c r="IS330" s="2"/>
      <c r="IT330" s="2"/>
      <c r="IU330" s="2"/>
      <c r="IV330" s="2"/>
      <c r="IW330" s="2"/>
    </row>
    <row r="331" customFormat="false" ht="11.25" hidden="false" customHeight="false" outlineLevel="0" collapsed="false">
      <c r="A331" s="2"/>
      <c r="B331" s="2"/>
      <c r="C331" s="2"/>
      <c r="D331" s="273"/>
      <c r="E331" s="78"/>
      <c r="F331" s="2"/>
      <c r="G331" s="2"/>
      <c r="H331" s="2"/>
      <c r="I331" s="2"/>
      <c r="J331" s="2"/>
      <c r="K331" s="2"/>
      <c r="L331" s="78"/>
      <c r="M331" s="78"/>
      <c r="N331" s="78"/>
      <c r="O331" s="78"/>
      <c r="P331" s="2"/>
      <c r="Q331" s="78"/>
      <c r="R331" s="78"/>
      <c r="S331" s="78"/>
      <c r="T331" s="78"/>
      <c r="U331" s="78"/>
      <c r="V331" s="78"/>
      <c r="W331" s="78"/>
      <c r="X331" s="393"/>
      <c r="Y331" s="78"/>
      <c r="Z331" s="78"/>
      <c r="AA331" s="78"/>
      <c r="AB331" s="78"/>
      <c r="AC331" s="78"/>
      <c r="AD331" s="78"/>
      <c r="AE331" s="78"/>
      <c r="AF331" s="78"/>
      <c r="AG331" s="78"/>
      <c r="AH331" s="78"/>
      <c r="AI331" s="78"/>
      <c r="AJ331" s="78"/>
      <c r="AK331" s="78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95"/>
      <c r="AW331" s="95"/>
      <c r="AX331" s="383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383"/>
      <c r="BX331" s="383"/>
      <c r="BY331" s="383"/>
      <c r="BZ331" s="2"/>
      <c r="CA331" s="2"/>
      <c r="CB331" s="2"/>
      <c r="CC331" s="2"/>
      <c r="CD331" s="2"/>
      <c r="CE331" s="2"/>
      <c r="CF331" s="383"/>
      <c r="CG331" s="383"/>
      <c r="CH331" s="10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383"/>
      <c r="DT331" s="383"/>
      <c r="DU331" s="383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  <c r="FS331" s="2"/>
      <c r="FT331" s="2"/>
      <c r="FU331" s="2"/>
      <c r="FV331" s="2"/>
      <c r="FW331" s="2"/>
      <c r="FX331" s="2"/>
      <c r="FY331" s="2"/>
      <c r="FZ331" s="2"/>
      <c r="GA331" s="2"/>
      <c r="GB331" s="2"/>
      <c r="GC331" s="2"/>
      <c r="GD331" s="2"/>
      <c r="GE331" s="2"/>
      <c r="GF331" s="2"/>
      <c r="GG331" s="2"/>
      <c r="GH331" s="2"/>
      <c r="GI331" s="2"/>
      <c r="GJ331" s="2"/>
      <c r="GK331" s="2"/>
      <c r="GL331" s="2"/>
      <c r="GM331" s="2"/>
      <c r="GN331" s="2"/>
      <c r="GO331" s="2"/>
      <c r="GP331" s="2"/>
      <c r="GQ331" s="2"/>
      <c r="GR331" s="2"/>
      <c r="GS331" s="2"/>
      <c r="GT331" s="2"/>
      <c r="GU331" s="2"/>
      <c r="GV331" s="2"/>
      <c r="GW331" s="2"/>
      <c r="GX331" s="2"/>
      <c r="GY331" s="2"/>
      <c r="GZ331" s="2"/>
      <c r="HA331" s="2"/>
      <c r="HB331" s="2"/>
      <c r="HC331" s="2"/>
      <c r="HD331" s="2"/>
      <c r="HE331" s="2"/>
      <c r="HF331" s="2"/>
      <c r="HG331" s="2"/>
      <c r="HH331" s="2"/>
      <c r="HI331" s="2"/>
      <c r="HJ331" s="2"/>
      <c r="HK331" s="2"/>
      <c r="HL331" s="2"/>
      <c r="HM331" s="2"/>
      <c r="HN331" s="2"/>
      <c r="HO331" s="2"/>
      <c r="HP331" s="2"/>
      <c r="HQ331" s="2"/>
      <c r="HR331" s="2"/>
      <c r="HS331" s="2"/>
      <c r="HT331" s="2"/>
      <c r="HU331" s="2"/>
      <c r="HV331" s="2"/>
      <c r="HW331" s="2"/>
      <c r="HX331" s="2"/>
      <c r="HY331" s="2"/>
      <c r="HZ331" s="2"/>
      <c r="IA331" s="2"/>
      <c r="IB331" s="2"/>
      <c r="IC331" s="2"/>
      <c r="ID331" s="2"/>
      <c r="IE331" s="2"/>
      <c r="IF331" s="2"/>
      <c r="IG331" s="2"/>
      <c r="IH331" s="2"/>
      <c r="II331" s="2"/>
      <c r="IJ331" s="2"/>
      <c r="IK331" s="2"/>
      <c r="IL331" s="2"/>
      <c r="IM331" s="2"/>
      <c r="IN331" s="2"/>
      <c r="IO331" s="2"/>
      <c r="IP331" s="2"/>
      <c r="IQ331" s="2"/>
      <c r="IR331" s="2"/>
      <c r="IS331" s="2"/>
      <c r="IT331" s="2"/>
      <c r="IU331" s="2"/>
      <c r="IV331" s="2"/>
      <c r="IW331" s="2"/>
    </row>
    <row r="332" customFormat="false" ht="11.25" hidden="false" customHeight="false" outlineLevel="0" collapsed="false">
      <c r="A332" s="2"/>
      <c r="B332" s="2"/>
      <c r="C332" s="2"/>
      <c r="D332" s="273"/>
      <c r="E332" s="78"/>
      <c r="F332" s="2"/>
      <c r="G332" s="2"/>
      <c r="H332" s="2"/>
      <c r="I332" s="2"/>
      <c r="J332" s="2"/>
      <c r="K332" s="2"/>
      <c r="L332" s="78"/>
      <c r="M332" s="78"/>
      <c r="N332" s="78"/>
      <c r="O332" s="78"/>
      <c r="P332" s="2"/>
      <c r="Q332" s="78"/>
      <c r="R332" s="78"/>
      <c r="S332" s="78"/>
      <c r="T332" s="78"/>
      <c r="U332" s="78"/>
      <c r="V332" s="78"/>
      <c r="W332" s="78"/>
      <c r="X332" s="393"/>
      <c r="Y332" s="78"/>
      <c r="Z332" s="78"/>
      <c r="AA332" s="78"/>
      <c r="AB332" s="78"/>
      <c r="AC332" s="78"/>
      <c r="AD332" s="78"/>
      <c r="AE332" s="78"/>
      <c r="AF332" s="78"/>
      <c r="AG332" s="78"/>
      <c r="AH332" s="78"/>
      <c r="AI332" s="78"/>
      <c r="AJ332" s="78"/>
      <c r="AK332" s="78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95"/>
      <c r="AW332" s="95"/>
      <c r="AX332" s="383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383"/>
      <c r="BX332" s="383"/>
      <c r="BY332" s="383"/>
      <c r="BZ332" s="2"/>
      <c r="CA332" s="2"/>
      <c r="CB332" s="2"/>
      <c r="CC332" s="2"/>
      <c r="CD332" s="2"/>
      <c r="CE332" s="2"/>
      <c r="CF332" s="383"/>
      <c r="CG332" s="383"/>
      <c r="CH332" s="10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383"/>
      <c r="DT332" s="383"/>
      <c r="DU332" s="383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  <c r="HP332" s="2"/>
      <c r="HQ332" s="2"/>
      <c r="HR332" s="2"/>
      <c r="HS332" s="2"/>
      <c r="HT332" s="2"/>
      <c r="HU332" s="2"/>
      <c r="HV332" s="2"/>
      <c r="HW332" s="2"/>
      <c r="HX332" s="2"/>
      <c r="HY332" s="2"/>
      <c r="HZ332" s="2"/>
      <c r="IA332" s="2"/>
      <c r="IB332" s="2"/>
      <c r="IC332" s="2"/>
      <c r="ID332" s="2"/>
      <c r="IE332" s="2"/>
      <c r="IF332" s="2"/>
      <c r="IG332" s="2"/>
      <c r="IH332" s="2"/>
      <c r="II332" s="2"/>
      <c r="IJ332" s="2"/>
      <c r="IK332" s="2"/>
      <c r="IL332" s="2"/>
      <c r="IM332" s="2"/>
      <c r="IN332" s="2"/>
      <c r="IO332" s="2"/>
      <c r="IP332" s="2"/>
      <c r="IQ332" s="2"/>
      <c r="IR332" s="2"/>
      <c r="IS332" s="2"/>
      <c r="IT332" s="2"/>
      <c r="IU332" s="2"/>
      <c r="IV332" s="2"/>
      <c r="IW332" s="2"/>
    </row>
    <row r="333" customFormat="false" ht="11.25" hidden="false" customHeight="false" outlineLevel="0" collapsed="false">
      <c r="A333" s="2"/>
      <c r="B333" s="2"/>
      <c r="C333" s="2"/>
      <c r="D333" s="273"/>
      <c r="E333" s="78"/>
      <c r="F333" s="2"/>
      <c r="G333" s="2"/>
      <c r="H333" s="2"/>
      <c r="I333" s="2"/>
      <c r="J333" s="2"/>
      <c r="K333" s="2"/>
      <c r="L333" s="78"/>
      <c r="M333" s="78"/>
      <c r="N333" s="78"/>
      <c r="O333" s="78"/>
      <c r="P333" s="2"/>
      <c r="Q333" s="78"/>
      <c r="R333" s="78"/>
      <c r="S333" s="78"/>
      <c r="T333" s="78"/>
      <c r="U333" s="78"/>
      <c r="V333" s="78"/>
      <c r="W333" s="78"/>
      <c r="X333" s="393"/>
      <c r="Y333" s="78"/>
      <c r="Z333" s="78"/>
      <c r="AA333" s="78"/>
      <c r="AB333" s="78"/>
      <c r="AC333" s="78"/>
      <c r="AD333" s="78"/>
      <c r="AE333" s="78"/>
      <c r="AF333" s="78"/>
      <c r="AG333" s="78"/>
      <c r="AH333" s="78"/>
      <c r="AI333" s="78"/>
      <c r="AJ333" s="78"/>
      <c r="AK333" s="78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95"/>
      <c r="AW333" s="95"/>
      <c r="AX333" s="383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383"/>
      <c r="BX333" s="383"/>
      <c r="BY333" s="383"/>
      <c r="BZ333" s="2"/>
      <c r="CA333" s="2"/>
      <c r="CB333" s="2"/>
      <c r="CC333" s="2"/>
      <c r="CD333" s="2"/>
      <c r="CE333" s="2"/>
      <c r="CF333" s="383"/>
      <c r="CG333" s="383"/>
      <c r="CH333" s="10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383"/>
      <c r="DT333" s="383"/>
      <c r="DU333" s="383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  <c r="FG333" s="2"/>
      <c r="FH333" s="2"/>
      <c r="FI333" s="2"/>
      <c r="FJ333" s="2"/>
      <c r="FK333" s="2"/>
      <c r="FL333" s="2"/>
      <c r="FM333" s="2"/>
      <c r="FN333" s="2"/>
      <c r="FO333" s="2"/>
      <c r="FP333" s="2"/>
      <c r="FQ333" s="2"/>
      <c r="FR333" s="2"/>
      <c r="FS333" s="2"/>
      <c r="FT333" s="2"/>
      <c r="FU333" s="2"/>
      <c r="FV333" s="2"/>
      <c r="FW333" s="2"/>
      <c r="FX333" s="2"/>
      <c r="FY333" s="2"/>
      <c r="FZ333" s="2"/>
      <c r="GA333" s="2"/>
      <c r="GB333" s="2"/>
      <c r="GC333" s="2"/>
      <c r="GD333" s="2"/>
      <c r="GE333" s="2"/>
      <c r="GF333" s="2"/>
      <c r="GG333" s="2"/>
      <c r="GH333" s="2"/>
      <c r="GI333" s="2"/>
      <c r="GJ333" s="2"/>
      <c r="GK333" s="2"/>
      <c r="GL333" s="2"/>
      <c r="GM333" s="2"/>
      <c r="GN333" s="2"/>
      <c r="GO333" s="2"/>
      <c r="GP333" s="2"/>
      <c r="GQ333" s="2"/>
      <c r="GR333" s="2"/>
      <c r="GS333" s="2"/>
      <c r="GT333" s="2"/>
      <c r="GU333" s="2"/>
      <c r="GV333" s="2"/>
      <c r="GW333" s="2"/>
      <c r="GX333" s="2"/>
      <c r="GY333" s="2"/>
      <c r="GZ333" s="2"/>
      <c r="HA333" s="2"/>
      <c r="HB333" s="2"/>
      <c r="HC333" s="2"/>
      <c r="HD333" s="2"/>
      <c r="HE333" s="2"/>
      <c r="HF333" s="2"/>
      <c r="HG333" s="2"/>
      <c r="HH333" s="2"/>
      <c r="HI333" s="2"/>
      <c r="HJ333" s="2"/>
      <c r="HK333" s="2"/>
      <c r="HL333" s="2"/>
      <c r="HM333" s="2"/>
      <c r="HN333" s="2"/>
      <c r="HO333" s="2"/>
      <c r="HP333" s="2"/>
      <c r="HQ333" s="2"/>
      <c r="HR333" s="2"/>
      <c r="HS333" s="2"/>
      <c r="HT333" s="2"/>
      <c r="HU333" s="2"/>
      <c r="HV333" s="2"/>
      <c r="HW333" s="2"/>
      <c r="HX333" s="2"/>
      <c r="HY333" s="2"/>
      <c r="HZ333" s="2"/>
      <c r="IA333" s="2"/>
      <c r="IB333" s="2"/>
      <c r="IC333" s="2"/>
      <c r="ID333" s="2"/>
      <c r="IE333" s="2"/>
      <c r="IF333" s="2"/>
      <c r="IG333" s="2"/>
      <c r="IH333" s="2"/>
      <c r="II333" s="2"/>
      <c r="IJ333" s="2"/>
      <c r="IK333" s="2"/>
      <c r="IL333" s="2"/>
      <c r="IM333" s="2"/>
      <c r="IN333" s="2"/>
      <c r="IO333" s="2"/>
      <c r="IP333" s="2"/>
      <c r="IQ333" s="2"/>
      <c r="IR333" s="2"/>
      <c r="IS333" s="2"/>
      <c r="IT333" s="2"/>
      <c r="IU333" s="2"/>
      <c r="IV333" s="2"/>
      <c r="IW333" s="2"/>
    </row>
    <row r="334" customFormat="false" ht="11.25" hidden="false" customHeight="false" outlineLevel="0" collapsed="false">
      <c r="A334" s="2"/>
      <c r="B334" s="2"/>
      <c r="C334" s="2"/>
      <c r="D334" s="273"/>
      <c r="E334" s="78"/>
      <c r="F334" s="2"/>
      <c r="G334" s="2"/>
      <c r="H334" s="2"/>
      <c r="I334" s="2"/>
      <c r="J334" s="2"/>
      <c r="K334" s="2"/>
      <c r="L334" s="78"/>
      <c r="M334" s="78"/>
      <c r="N334" s="78"/>
      <c r="O334" s="78"/>
      <c r="P334" s="2"/>
      <c r="Q334" s="78"/>
      <c r="R334" s="78"/>
      <c r="S334" s="78"/>
      <c r="T334" s="78"/>
      <c r="U334" s="78"/>
      <c r="V334" s="78"/>
      <c r="W334" s="78"/>
      <c r="X334" s="393"/>
      <c r="Y334" s="78"/>
      <c r="Z334" s="78"/>
      <c r="AA334" s="78"/>
      <c r="AB334" s="78"/>
      <c r="AC334" s="78"/>
      <c r="AD334" s="78"/>
      <c r="AE334" s="78"/>
      <c r="AF334" s="78"/>
      <c r="AG334" s="78"/>
      <c r="AH334" s="78"/>
      <c r="AI334" s="78"/>
      <c r="AJ334" s="78"/>
      <c r="AK334" s="78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95"/>
      <c r="AW334" s="95"/>
      <c r="AX334" s="383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383"/>
      <c r="BX334" s="383"/>
      <c r="BY334" s="383"/>
      <c r="BZ334" s="2"/>
      <c r="CA334" s="2"/>
      <c r="CB334" s="2"/>
      <c r="CC334" s="2"/>
      <c r="CD334" s="2"/>
      <c r="CE334" s="2"/>
      <c r="CF334" s="383"/>
      <c r="CG334" s="383"/>
      <c r="CH334" s="10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383"/>
      <c r="DT334" s="383"/>
      <c r="DU334" s="383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  <c r="FG334" s="2"/>
      <c r="FH334" s="2"/>
      <c r="FI334" s="2"/>
      <c r="FJ334" s="2"/>
      <c r="FK334" s="2"/>
      <c r="FL334" s="2"/>
      <c r="FM334" s="2"/>
      <c r="FN334" s="2"/>
      <c r="FO334" s="2"/>
      <c r="FP334" s="2"/>
      <c r="FQ334" s="2"/>
      <c r="FR334" s="2"/>
      <c r="FS334" s="2"/>
      <c r="FT334" s="2"/>
      <c r="FU334" s="2"/>
      <c r="FV334" s="2"/>
      <c r="FW334" s="2"/>
      <c r="FX334" s="2"/>
      <c r="FY334" s="2"/>
      <c r="FZ334" s="2"/>
      <c r="GA334" s="2"/>
      <c r="GB334" s="2"/>
      <c r="GC334" s="2"/>
      <c r="GD334" s="2"/>
      <c r="GE334" s="2"/>
      <c r="GF334" s="2"/>
      <c r="GG334" s="2"/>
      <c r="GH334" s="2"/>
      <c r="GI334" s="2"/>
      <c r="GJ334" s="2"/>
      <c r="GK334" s="2"/>
      <c r="GL334" s="2"/>
      <c r="GM334" s="2"/>
      <c r="GN334" s="2"/>
      <c r="GO334" s="2"/>
      <c r="GP334" s="2"/>
      <c r="GQ334" s="2"/>
      <c r="GR334" s="2"/>
      <c r="GS334" s="2"/>
      <c r="GT334" s="2"/>
      <c r="GU334" s="2"/>
      <c r="GV334" s="2"/>
      <c r="GW334" s="2"/>
      <c r="GX334" s="2"/>
      <c r="GY334" s="2"/>
      <c r="GZ334" s="2"/>
      <c r="HA334" s="2"/>
      <c r="HB334" s="2"/>
      <c r="HC334" s="2"/>
      <c r="HD334" s="2"/>
      <c r="HE334" s="2"/>
      <c r="HF334" s="2"/>
      <c r="HG334" s="2"/>
      <c r="HH334" s="2"/>
      <c r="HI334" s="2"/>
      <c r="HJ334" s="2"/>
      <c r="HK334" s="2"/>
      <c r="HL334" s="2"/>
      <c r="HM334" s="2"/>
      <c r="HN334" s="2"/>
      <c r="HO334" s="2"/>
      <c r="HP334" s="2"/>
      <c r="HQ334" s="2"/>
      <c r="HR334" s="2"/>
      <c r="HS334" s="2"/>
      <c r="HT334" s="2"/>
      <c r="HU334" s="2"/>
      <c r="HV334" s="2"/>
      <c r="HW334" s="2"/>
      <c r="HX334" s="2"/>
      <c r="HY334" s="2"/>
      <c r="HZ334" s="2"/>
      <c r="IA334" s="2"/>
      <c r="IB334" s="2"/>
      <c r="IC334" s="2"/>
      <c r="ID334" s="2"/>
      <c r="IE334" s="2"/>
      <c r="IF334" s="2"/>
      <c r="IG334" s="2"/>
      <c r="IH334" s="2"/>
      <c r="II334" s="2"/>
      <c r="IJ334" s="2"/>
      <c r="IK334" s="2"/>
      <c r="IL334" s="2"/>
      <c r="IM334" s="2"/>
      <c r="IN334" s="2"/>
      <c r="IO334" s="2"/>
      <c r="IP334" s="2"/>
      <c r="IQ334" s="2"/>
      <c r="IR334" s="2"/>
      <c r="IS334" s="2"/>
      <c r="IT334" s="2"/>
      <c r="IU334" s="2"/>
      <c r="IV334" s="2"/>
      <c r="IW334" s="2"/>
    </row>
    <row r="335" customFormat="false" ht="11.25" hidden="false" customHeight="false" outlineLevel="0" collapsed="false">
      <c r="A335" s="2"/>
      <c r="B335" s="2"/>
      <c r="C335" s="2"/>
      <c r="D335" s="273"/>
      <c r="E335" s="78"/>
      <c r="F335" s="2"/>
      <c r="G335" s="2"/>
      <c r="H335" s="2"/>
      <c r="I335" s="2"/>
      <c r="J335" s="2"/>
      <c r="K335" s="2"/>
      <c r="L335" s="78"/>
      <c r="M335" s="78"/>
      <c r="N335" s="78"/>
      <c r="O335" s="78"/>
      <c r="P335" s="2"/>
      <c r="Q335" s="78"/>
      <c r="R335" s="78"/>
      <c r="S335" s="78"/>
      <c r="T335" s="78"/>
      <c r="U335" s="78"/>
      <c r="V335" s="78"/>
      <c r="W335" s="78"/>
      <c r="X335" s="393"/>
      <c r="Y335" s="78"/>
      <c r="Z335" s="78"/>
      <c r="AA335" s="78"/>
      <c r="AB335" s="78"/>
      <c r="AC335" s="78"/>
      <c r="AD335" s="78"/>
      <c r="AE335" s="78"/>
      <c r="AF335" s="78"/>
      <c r="AG335" s="78"/>
      <c r="AH335" s="78"/>
      <c r="AI335" s="78"/>
      <c r="AJ335" s="78"/>
      <c r="AK335" s="78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95"/>
      <c r="AW335" s="95"/>
      <c r="AX335" s="383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383"/>
      <c r="BX335" s="383"/>
      <c r="BY335" s="383"/>
      <c r="BZ335" s="2"/>
      <c r="CA335" s="2"/>
      <c r="CB335" s="2"/>
      <c r="CC335" s="2"/>
      <c r="CD335" s="2"/>
      <c r="CE335" s="2"/>
      <c r="CF335" s="383"/>
      <c r="CG335" s="383"/>
      <c r="CH335" s="10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383"/>
      <c r="DT335" s="383"/>
      <c r="DU335" s="383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  <c r="FG335" s="2"/>
      <c r="FH335" s="2"/>
      <c r="FI335" s="2"/>
      <c r="FJ335" s="2"/>
      <c r="FK335" s="2"/>
      <c r="FL335" s="2"/>
      <c r="FM335" s="2"/>
      <c r="FN335" s="2"/>
      <c r="FO335" s="2"/>
      <c r="FP335" s="2"/>
      <c r="FQ335" s="2"/>
      <c r="FR335" s="2"/>
      <c r="FS335" s="2"/>
      <c r="FT335" s="2"/>
      <c r="FU335" s="2"/>
      <c r="FV335" s="2"/>
      <c r="FW335" s="2"/>
      <c r="FX335" s="2"/>
      <c r="FY335" s="2"/>
      <c r="FZ335" s="2"/>
      <c r="GA335" s="2"/>
      <c r="GB335" s="2"/>
      <c r="GC335" s="2"/>
      <c r="GD335" s="2"/>
      <c r="GE335" s="2"/>
      <c r="GF335" s="2"/>
      <c r="GG335" s="2"/>
      <c r="GH335" s="2"/>
      <c r="GI335" s="2"/>
      <c r="GJ335" s="2"/>
      <c r="GK335" s="2"/>
      <c r="GL335" s="2"/>
      <c r="GM335" s="2"/>
      <c r="GN335" s="2"/>
      <c r="GO335" s="2"/>
      <c r="GP335" s="2"/>
      <c r="GQ335" s="2"/>
      <c r="GR335" s="2"/>
      <c r="GS335" s="2"/>
      <c r="GT335" s="2"/>
      <c r="GU335" s="2"/>
      <c r="GV335" s="2"/>
      <c r="GW335" s="2"/>
      <c r="GX335" s="2"/>
      <c r="GY335" s="2"/>
      <c r="GZ335" s="2"/>
      <c r="HA335" s="2"/>
      <c r="HB335" s="2"/>
      <c r="HC335" s="2"/>
      <c r="HD335" s="2"/>
      <c r="HE335" s="2"/>
      <c r="HF335" s="2"/>
      <c r="HG335" s="2"/>
      <c r="HH335" s="2"/>
      <c r="HI335" s="2"/>
      <c r="HJ335" s="2"/>
      <c r="HK335" s="2"/>
      <c r="HL335" s="2"/>
      <c r="HM335" s="2"/>
      <c r="HN335" s="2"/>
      <c r="HO335" s="2"/>
      <c r="HP335" s="2"/>
      <c r="HQ335" s="2"/>
      <c r="HR335" s="2"/>
      <c r="HS335" s="2"/>
      <c r="HT335" s="2"/>
      <c r="HU335" s="2"/>
      <c r="HV335" s="2"/>
      <c r="HW335" s="2"/>
      <c r="HX335" s="2"/>
      <c r="HY335" s="2"/>
      <c r="HZ335" s="2"/>
      <c r="IA335" s="2"/>
      <c r="IB335" s="2"/>
      <c r="IC335" s="2"/>
      <c r="ID335" s="2"/>
      <c r="IE335" s="2"/>
      <c r="IF335" s="2"/>
      <c r="IG335" s="2"/>
      <c r="IH335" s="2"/>
      <c r="II335" s="2"/>
      <c r="IJ335" s="2"/>
      <c r="IK335" s="2"/>
      <c r="IL335" s="2"/>
      <c r="IM335" s="2"/>
      <c r="IN335" s="2"/>
      <c r="IO335" s="2"/>
      <c r="IP335" s="2"/>
      <c r="IQ335" s="2"/>
      <c r="IR335" s="2"/>
      <c r="IS335" s="2"/>
      <c r="IT335" s="2"/>
      <c r="IU335" s="2"/>
      <c r="IV335" s="2"/>
      <c r="IW335" s="2"/>
    </row>
    <row r="336" customFormat="false" ht="11.25" hidden="false" customHeight="false" outlineLevel="0" collapsed="false">
      <c r="A336" s="2"/>
      <c r="B336" s="2"/>
      <c r="C336" s="2"/>
      <c r="D336" s="273"/>
      <c r="E336" s="78"/>
      <c r="F336" s="2"/>
      <c r="G336" s="2"/>
      <c r="H336" s="2"/>
      <c r="I336" s="2"/>
      <c r="J336" s="2"/>
      <c r="K336" s="2"/>
      <c r="L336" s="78"/>
      <c r="M336" s="78"/>
      <c r="N336" s="78"/>
      <c r="O336" s="78"/>
      <c r="P336" s="2"/>
      <c r="Q336" s="78"/>
      <c r="R336" s="78"/>
      <c r="S336" s="78"/>
      <c r="T336" s="78"/>
      <c r="U336" s="78"/>
      <c r="V336" s="78"/>
      <c r="W336" s="78"/>
      <c r="X336" s="393"/>
      <c r="Y336" s="78"/>
      <c r="Z336" s="78"/>
      <c r="AA336" s="78"/>
      <c r="AB336" s="78"/>
      <c r="AC336" s="78"/>
      <c r="AD336" s="78"/>
      <c r="AE336" s="78"/>
      <c r="AF336" s="78"/>
      <c r="AG336" s="78"/>
      <c r="AH336" s="78"/>
      <c r="AI336" s="78"/>
      <c r="AJ336" s="78"/>
      <c r="AK336" s="78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95"/>
      <c r="AW336" s="95"/>
      <c r="AX336" s="383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383"/>
      <c r="BX336" s="383"/>
      <c r="BY336" s="383"/>
      <c r="BZ336" s="2"/>
      <c r="CA336" s="2"/>
      <c r="CB336" s="2"/>
      <c r="CC336" s="2"/>
      <c r="CD336" s="2"/>
      <c r="CE336" s="2"/>
      <c r="CF336" s="383"/>
      <c r="CG336" s="383"/>
      <c r="CH336" s="10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383"/>
      <c r="DT336" s="383"/>
      <c r="DU336" s="383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  <c r="FG336" s="2"/>
      <c r="FH336" s="2"/>
      <c r="FI336" s="2"/>
      <c r="FJ336" s="2"/>
      <c r="FK336" s="2"/>
      <c r="FL336" s="2"/>
      <c r="FM336" s="2"/>
      <c r="FN336" s="2"/>
      <c r="FO336" s="2"/>
      <c r="FP336" s="2"/>
      <c r="FQ336" s="2"/>
      <c r="FR336" s="2"/>
      <c r="FS336" s="2"/>
      <c r="FT336" s="2"/>
      <c r="FU336" s="2"/>
      <c r="FV336" s="2"/>
      <c r="FW336" s="2"/>
      <c r="FX336" s="2"/>
      <c r="FY336" s="2"/>
      <c r="FZ336" s="2"/>
      <c r="GA336" s="2"/>
      <c r="GB336" s="2"/>
      <c r="GC336" s="2"/>
      <c r="GD336" s="2"/>
      <c r="GE336" s="2"/>
      <c r="GF336" s="2"/>
      <c r="GG336" s="2"/>
      <c r="GH336" s="2"/>
      <c r="GI336" s="2"/>
      <c r="GJ336" s="2"/>
      <c r="GK336" s="2"/>
      <c r="GL336" s="2"/>
      <c r="GM336" s="2"/>
      <c r="GN336" s="2"/>
      <c r="GO336" s="2"/>
      <c r="GP336" s="2"/>
      <c r="GQ336" s="2"/>
      <c r="GR336" s="2"/>
      <c r="GS336" s="2"/>
      <c r="GT336" s="2"/>
      <c r="GU336" s="2"/>
      <c r="GV336" s="2"/>
      <c r="GW336" s="2"/>
      <c r="GX336" s="2"/>
      <c r="GY336" s="2"/>
      <c r="GZ336" s="2"/>
      <c r="HA336" s="2"/>
      <c r="HB336" s="2"/>
      <c r="HC336" s="2"/>
      <c r="HD336" s="2"/>
      <c r="HE336" s="2"/>
      <c r="HF336" s="2"/>
      <c r="HG336" s="2"/>
      <c r="HH336" s="2"/>
      <c r="HI336" s="2"/>
      <c r="HJ336" s="2"/>
      <c r="HK336" s="2"/>
      <c r="HL336" s="2"/>
      <c r="HM336" s="2"/>
      <c r="HN336" s="2"/>
      <c r="HO336" s="2"/>
      <c r="HP336" s="2"/>
      <c r="HQ336" s="2"/>
      <c r="HR336" s="2"/>
      <c r="HS336" s="2"/>
      <c r="HT336" s="2"/>
      <c r="HU336" s="2"/>
      <c r="HV336" s="2"/>
      <c r="HW336" s="2"/>
      <c r="HX336" s="2"/>
      <c r="HY336" s="2"/>
      <c r="HZ336" s="2"/>
      <c r="IA336" s="2"/>
      <c r="IB336" s="2"/>
      <c r="IC336" s="2"/>
      <c r="ID336" s="2"/>
      <c r="IE336" s="2"/>
      <c r="IF336" s="2"/>
      <c r="IG336" s="2"/>
      <c r="IH336" s="2"/>
      <c r="II336" s="2"/>
      <c r="IJ336" s="2"/>
      <c r="IK336" s="2"/>
      <c r="IL336" s="2"/>
      <c r="IM336" s="2"/>
      <c r="IN336" s="2"/>
      <c r="IO336" s="2"/>
      <c r="IP336" s="2"/>
      <c r="IQ336" s="2"/>
      <c r="IR336" s="2"/>
      <c r="IS336" s="2"/>
      <c r="IT336" s="2"/>
      <c r="IU336" s="2"/>
      <c r="IV336" s="2"/>
      <c r="IW336" s="2"/>
    </row>
    <row r="337" customFormat="false" ht="11.25" hidden="false" customHeight="false" outlineLevel="0" collapsed="false">
      <c r="A337" s="2"/>
      <c r="B337" s="2"/>
      <c r="C337" s="2"/>
      <c r="D337" s="273"/>
      <c r="E337" s="78"/>
      <c r="F337" s="2"/>
      <c r="G337" s="2"/>
      <c r="H337" s="2"/>
      <c r="I337" s="2"/>
      <c r="J337" s="2"/>
      <c r="K337" s="2"/>
      <c r="L337" s="78"/>
      <c r="M337" s="78"/>
      <c r="N337" s="78"/>
      <c r="O337" s="78"/>
      <c r="P337" s="2"/>
      <c r="Q337" s="78"/>
      <c r="R337" s="78"/>
      <c r="S337" s="78"/>
      <c r="T337" s="78"/>
      <c r="U337" s="78"/>
      <c r="V337" s="78"/>
      <c r="W337" s="78"/>
      <c r="X337" s="393"/>
      <c r="Y337" s="78"/>
      <c r="Z337" s="78"/>
      <c r="AA337" s="78"/>
      <c r="AB337" s="78"/>
      <c r="AC337" s="78"/>
      <c r="AD337" s="78"/>
      <c r="AE337" s="78"/>
      <c r="AF337" s="78"/>
      <c r="AG337" s="78"/>
      <c r="AH337" s="78"/>
      <c r="AI337" s="78"/>
      <c r="AJ337" s="78"/>
      <c r="AK337" s="78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95"/>
      <c r="AW337" s="95"/>
      <c r="AX337" s="383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383"/>
      <c r="BX337" s="383"/>
      <c r="BY337" s="383"/>
      <c r="BZ337" s="2"/>
      <c r="CA337" s="2"/>
      <c r="CB337" s="2"/>
      <c r="CC337" s="2"/>
      <c r="CD337" s="2"/>
      <c r="CE337" s="2"/>
      <c r="CF337" s="383"/>
      <c r="CG337" s="383"/>
      <c r="CH337" s="10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383"/>
      <c r="DT337" s="383"/>
      <c r="DU337" s="383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  <c r="HR337" s="2"/>
      <c r="HS337" s="2"/>
      <c r="HT337" s="2"/>
      <c r="HU337" s="2"/>
      <c r="HV337" s="2"/>
      <c r="HW337" s="2"/>
      <c r="HX337" s="2"/>
      <c r="HY337" s="2"/>
      <c r="HZ337" s="2"/>
      <c r="IA337" s="2"/>
      <c r="IB337" s="2"/>
      <c r="IC337" s="2"/>
      <c r="ID337" s="2"/>
      <c r="IE337" s="2"/>
      <c r="IF337" s="2"/>
      <c r="IG337" s="2"/>
      <c r="IH337" s="2"/>
      <c r="II337" s="2"/>
      <c r="IJ337" s="2"/>
      <c r="IK337" s="2"/>
      <c r="IL337" s="2"/>
      <c r="IM337" s="2"/>
      <c r="IN337" s="2"/>
      <c r="IO337" s="2"/>
      <c r="IP337" s="2"/>
      <c r="IQ337" s="2"/>
      <c r="IR337" s="2"/>
      <c r="IS337" s="2"/>
      <c r="IT337" s="2"/>
      <c r="IU337" s="2"/>
      <c r="IV337" s="2"/>
      <c r="IW337" s="2"/>
    </row>
    <row r="338" customFormat="false" ht="11.25" hidden="false" customHeight="false" outlineLevel="0" collapsed="false">
      <c r="A338" s="2"/>
      <c r="B338" s="2"/>
      <c r="C338" s="2"/>
      <c r="D338" s="273"/>
      <c r="E338" s="78"/>
      <c r="F338" s="2"/>
      <c r="G338" s="2"/>
      <c r="H338" s="2"/>
      <c r="I338" s="2"/>
      <c r="J338" s="2"/>
      <c r="K338" s="2"/>
      <c r="L338" s="78"/>
      <c r="M338" s="78"/>
      <c r="N338" s="78"/>
      <c r="O338" s="78"/>
      <c r="P338" s="2"/>
      <c r="Q338" s="78"/>
      <c r="R338" s="78"/>
      <c r="S338" s="78"/>
      <c r="T338" s="78"/>
      <c r="U338" s="78"/>
      <c r="V338" s="78"/>
      <c r="W338" s="78"/>
      <c r="X338" s="393"/>
      <c r="Y338" s="78"/>
      <c r="Z338" s="78"/>
      <c r="AA338" s="78"/>
      <c r="AB338" s="78"/>
      <c r="AC338" s="78"/>
      <c r="AD338" s="78"/>
      <c r="AE338" s="78"/>
      <c r="AF338" s="78"/>
      <c r="AG338" s="78"/>
      <c r="AH338" s="78"/>
      <c r="AI338" s="78"/>
      <c r="AJ338" s="78"/>
      <c r="AK338" s="78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95"/>
      <c r="AW338" s="95"/>
      <c r="AX338" s="383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383"/>
      <c r="BX338" s="383"/>
      <c r="BY338" s="383"/>
      <c r="BZ338" s="2"/>
      <c r="CA338" s="2"/>
      <c r="CB338" s="2"/>
      <c r="CC338" s="2"/>
      <c r="CD338" s="2"/>
      <c r="CE338" s="2"/>
      <c r="CF338" s="383"/>
      <c r="CG338" s="383"/>
      <c r="CH338" s="10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383"/>
      <c r="DT338" s="383"/>
      <c r="DU338" s="383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  <c r="FS338" s="2"/>
      <c r="FT338" s="2"/>
      <c r="FU338" s="2"/>
      <c r="FV338" s="2"/>
      <c r="FW338" s="2"/>
      <c r="FX338" s="2"/>
      <c r="FY338" s="2"/>
      <c r="FZ338" s="2"/>
      <c r="GA338" s="2"/>
      <c r="GB338" s="2"/>
      <c r="GC338" s="2"/>
      <c r="GD338" s="2"/>
      <c r="GE338" s="2"/>
      <c r="GF338" s="2"/>
      <c r="GG338" s="2"/>
      <c r="GH338" s="2"/>
      <c r="GI338" s="2"/>
      <c r="GJ338" s="2"/>
      <c r="GK338" s="2"/>
      <c r="GL338" s="2"/>
      <c r="GM338" s="2"/>
      <c r="GN338" s="2"/>
      <c r="GO338" s="2"/>
      <c r="GP338" s="2"/>
      <c r="GQ338" s="2"/>
      <c r="GR338" s="2"/>
      <c r="GS338" s="2"/>
      <c r="GT338" s="2"/>
      <c r="GU338" s="2"/>
      <c r="GV338" s="2"/>
      <c r="GW338" s="2"/>
      <c r="GX338" s="2"/>
      <c r="GY338" s="2"/>
      <c r="GZ338" s="2"/>
      <c r="HA338" s="2"/>
      <c r="HB338" s="2"/>
      <c r="HC338" s="2"/>
      <c r="HD338" s="2"/>
      <c r="HE338" s="2"/>
      <c r="HF338" s="2"/>
      <c r="HG338" s="2"/>
      <c r="HH338" s="2"/>
      <c r="HI338" s="2"/>
      <c r="HJ338" s="2"/>
      <c r="HK338" s="2"/>
      <c r="HL338" s="2"/>
      <c r="HM338" s="2"/>
      <c r="HN338" s="2"/>
      <c r="HO338" s="2"/>
      <c r="HP338" s="2"/>
      <c r="HQ338" s="2"/>
      <c r="HR338" s="2"/>
      <c r="HS338" s="2"/>
      <c r="HT338" s="2"/>
      <c r="HU338" s="2"/>
      <c r="HV338" s="2"/>
      <c r="HW338" s="2"/>
      <c r="HX338" s="2"/>
      <c r="HY338" s="2"/>
      <c r="HZ338" s="2"/>
      <c r="IA338" s="2"/>
      <c r="IB338" s="2"/>
      <c r="IC338" s="2"/>
      <c r="ID338" s="2"/>
      <c r="IE338" s="2"/>
      <c r="IF338" s="2"/>
      <c r="IG338" s="2"/>
      <c r="IH338" s="2"/>
      <c r="II338" s="2"/>
      <c r="IJ338" s="2"/>
      <c r="IK338" s="2"/>
      <c r="IL338" s="2"/>
      <c r="IM338" s="2"/>
      <c r="IN338" s="2"/>
      <c r="IO338" s="2"/>
      <c r="IP338" s="2"/>
      <c r="IQ338" s="2"/>
      <c r="IR338" s="2"/>
      <c r="IS338" s="2"/>
      <c r="IT338" s="2"/>
      <c r="IU338" s="2"/>
      <c r="IV338" s="2"/>
      <c r="IW338" s="2"/>
    </row>
    <row r="339" customFormat="false" ht="11.25" hidden="false" customHeight="false" outlineLevel="0" collapsed="false">
      <c r="A339" s="2"/>
      <c r="B339" s="2"/>
      <c r="C339" s="2"/>
      <c r="D339" s="273"/>
      <c r="E339" s="78"/>
      <c r="F339" s="2"/>
      <c r="G339" s="2"/>
      <c r="H339" s="2"/>
      <c r="I339" s="2"/>
      <c r="J339" s="2"/>
      <c r="K339" s="2"/>
      <c r="L339" s="78"/>
      <c r="M339" s="78"/>
      <c r="N339" s="78"/>
      <c r="O339" s="78"/>
      <c r="P339" s="2"/>
      <c r="Q339" s="78"/>
      <c r="R339" s="78"/>
      <c r="S339" s="78"/>
      <c r="T339" s="78"/>
      <c r="U339" s="78"/>
      <c r="V339" s="78"/>
      <c r="W339" s="78"/>
      <c r="X339" s="393"/>
      <c r="Y339" s="78"/>
      <c r="Z339" s="78"/>
      <c r="AA339" s="78"/>
      <c r="AB339" s="78"/>
      <c r="AC339" s="78"/>
      <c r="AD339" s="78"/>
      <c r="AE339" s="78"/>
      <c r="AF339" s="78"/>
      <c r="AG339" s="78"/>
      <c r="AH339" s="78"/>
      <c r="AI339" s="78"/>
      <c r="AJ339" s="78"/>
      <c r="AK339" s="78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95"/>
      <c r="AW339" s="95"/>
      <c r="AX339" s="383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383"/>
      <c r="BX339" s="383"/>
      <c r="BY339" s="383"/>
      <c r="BZ339" s="2"/>
      <c r="CA339" s="2"/>
      <c r="CB339" s="2"/>
      <c r="CC339" s="2"/>
      <c r="CD339" s="2"/>
      <c r="CE339" s="2"/>
      <c r="CF339" s="383"/>
      <c r="CG339" s="383"/>
      <c r="CH339" s="10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383"/>
      <c r="DT339" s="383"/>
      <c r="DU339" s="383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  <c r="FS339" s="2"/>
      <c r="FT339" s="2"/>
      <c r="FU339" s="2"/>
      <c r="FV339" s="2"/>
      <c r="FW339" s="2"/>
      <c r="FX339" s="2"/>
      <c r="FY339" s="2"/>
      <c r="FZ339" s="2"/>
      <c r="GA339" s="2"/>
      <c r="GB339" s="2"/>
      <c r="GC339" s="2"/>
      <c r="GD339" s="2"/>
      <c r="GE339" s="2"/>
      <c r="GF339" s="2"/>
      <c r="GG339" s="2"/>
      <c r="GH339" s="2"/>
      <c r="GI339" s="2"/>
      <c r="GJ339" s="2"/>
      <c r="GK339" s="2"/>
      <c r="GL339" s="2"/>
      <c r="GM339" s="2"/>
      <c r="GN339" s="2"/>
      <c r="GO339" s="2"/>
      <c r="GP339" s="2"/>
      <c r="GQ339" s="2"/>
      <c r="GR339" s="2"/>
      <c r="GS339" s="2"/>
      <c r="GT339" s="2"/>
      <c r="GU339" s="2"/>
      <c r="GV339" s="2"/>
      <c r="GW339" s="2"/>
      <c r="GX339" s="2"/>
      <c r="GY339" s="2"/>
      <c r="GZ339" s="2"/>
      <c r="HA339" s="2"/>
      <c r="HB339" s="2"/>
      <c r="HC339" s="2"/>
      <c r="HD339" s="2"/>
      <c r="HE339" s="2"/>
      <c r="HF339" s="2"/>
      <c r="HG339" s="2"/>
      <c r="HH339" s="2"/>
      <c r="HI339" s="2"/>
      <c r="HJ339" s="2"/>
      <c r="HK339" s="2"/>
      <c r="HL339" s="2"/>
      <c r="HM339" s="2"/>
      <c r="HN339" s="2"/>
      <c r="HO339" s="2"/>
      <c r="HP339" s="2"/>
      <c r="HQ339" s="2"/>
      <c r="HR339" s="2"/>
      <c r="HS339" s="2"/>
      <c r="HT339" s="2"/>
      <c r="HU339" s="2"/>
      <c r="HV339" s="2"/>
      <c r="HW339" s="2"/>
      <c r="HX339" s="2"/>
      <c r="HY339" s="2"/>
      <c r="HZ339" s="2"/>
      <c r="IA339" s="2"/>
      <c r="IB339" s="2"/>
      <c r="IC339" s="2"/>
      <c r="ID339" s="2"/>
      <c r="IE339" s="2"/>
      <c r="IF339" s="2"/>
      <c r="IG339" s="2"/>
      <c r="IH339" s="2"/>
      <c r="II339" s="2"/>
      <c r="IJ339" s="2"/>
      <c r="IK339" s="2"/>
      <c r="IL339" s="2"/>
      <c r="IM339" s="2"/>
      <c r="IN339" s="2"/>
      <c r="IO339" s="2"/>
      <c r="IP339" s="2"/>
      <c r="IQ339" s="2"/>
      <c r="IR339" s="2"/>
      <c r="IS339" s="2"/>
      <c r="IT339" s="2"/>
      <c r="IU339" s="2"/>
      <c r="IV339" s="2"/>
      <c r="IW339" s="2"/>
    </row>
    <row r="340" customFormat="false" ht="11.25" hidden="false" customHeight="false" outlineLevel="0" collapsed="false">
      <c r="A340" s="2"/>
      <c r="B340" s="2"/>
      <c r="C340" s="2"/>
      <c r="D340" s="273"/>
      <c r="E340" s="78"/>
      <c r="F340" s="2"/>
      <c r="G340" s="2"/>
      <c r="H340" s="2"/>
      <c r="I340" s="2"/>
      <c r="J340" s="2"/>
      <c r="K340" s="2"/>
      <c r="L340" s="78"/>
      <c r="M340" s="78"/>
      <c r="N340" s="78"/>
      <c r="O340" s="78"/>
      <c r="P340" s="2"/>
      <c r="Q340" s="78"/>
      <c r="R340" s="78"/>
      <c r="S340" s="78"/>
      <c r="T340" s="78"/>
      <c r="U340" s="78"/>
      <c r="V340" s="78"/>
      <c r="W340" s="78"/>
      <c r="X340" s="393"/>
      <c r="Y340" s="78"/>
      <c r="Z340" s="78"/>
      <c r="AA340" s="78"/>
      <c r="AB340" s="78"/>
      <c r="AC340" s="78"/>
      <c r="AD340" s="78"/>
      <c r="AE340" s="78"/>
      <c r="AF340" s="78"/>
      <c r="AG340" s="78"/>
      <c r="AH340" s="78"/>
      <c r="AI340" s="78"/>
      <c r="AJ340" s="78"/>
      <c r="AK340" s="78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95"/>
      <c r="AW340" s="95"/>
      <c r="AX340" s="383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383"/>
      <c r="BX340" s="383"/>
      <c r="BY340" s="383"/>
      <c r="BZ340" s="2"/>
      <c r="CA340" s="2"/>
      <c r="CB340" s="2"/>
      <c r="CC340" s="2"/>
      <c r="CD340" s="2"/>
      <c r="CE340" s="2"/>
      <c r="CF340" s="383"/>
      <c r="CG340" s="383"/>
      <c r="CH340" s="10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383"/>
      <c r="DT340" s="383"/>
      <c r="DU340" s="383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  <c r="FG340" s="2"/>
      <c r="FH340" s="2"/>
      <c r="FI340" s="2"/>
      <c r="FJ340" s="2"/>
      <c r="FK340" s="2"/>
      <c r="FL340" s="2"/>
      <c r="FM340" s="2"/>
      <c r="FN340" s="2"/>
      <c r="FO340" s="2"/>
      <c r="FP340" s="2"/>
      <c r="FQ340" s="2"/>
      <c r="FR340" s="2"/>
      <c r="FS340" s="2"/>
      <c r="FT340" s="2"/>
      <c r="FU340" s="2"/>
      <c r="FV340" s="2"/>
      <c r="FW340" s="2"/>
      <c r="FX340" s="2"/>
      <c r="FY340" s="2"/>
      <c r="FZ340" s="2"/>
      <c r="GA340" s="2"/>
      <c r="GB340" s="2"/>
      <c r="GC340" s="2"/>
      <c r="GD340" s="2"/>
      <c r="GE340" s="2"/>
      <c r="GF340" s="2"/>
      <c r="GG340" s="2"/>
      <c r="GH340" s="2"/>
      <c r="GI340" s="2"/>
      <c r="GJ340" s="2"/>
      <c r="GK340" s="2"/>
      <c r="GL340" s="2"/>
      <c r="GM340" s="2"/>
      <c r="GN340" s="2"/>
      <c r="GO340" s="2"/>
      <c r="GP340" s="2"/>
      <c r="GQ340" s="2"/>
      <c r="GR340" s="2"/>
      <c r="GS340" s="2"/>
      <c r="GT340" s="2"/>
      <c r="GU340" s="2"/>
      <c r="GV340" s="2"/>
      <c r="GW340" s="2"/>
      <c r="GX340" s="2"/>
      <c r="GY340" s="2"/>
      <c r="GZ340" s="2"/>
      <c r="HA340" s="2"/>
      <c r="HB340" s="2"/>
      <c r="HC340" s="2"/>
      <c r="HD340" s="2"/>
      <c r="HE340" s="2"/>
      <c r="HF340" s="2"/>
      <c r="HG340" s="2"/>
      <c r="HH340" s="2"/>
      <c r="HI340" s="2"/>
      <c r="HJ340" s="2"/>
      <c r="HK340" s="2"/>
      <c r="HL340" s="2"/>
      <c r="HM340" s="2"/>
      <c r="HN340" s="2"/>
      <c r="HO340" s="2"/>
      <c r="HP340" s="2"/>
      <c r="HQ340" s="2"/>
      <c r="HR340" s="2"/>
      <c r="HS340" s="2"/>
      <c r="HT340" s="2"/>
      <c r="HU340" s="2"/>
      <c r="HV340" s="2"/>
      <c r="HW340" s="2"/>
      <c r="HX340" s="2"/>
      <c r="HY340" s="2"/>
      <c r="HZ340" s="2"/>
      <c r="IA340" s="2"/>
      <c r="IB340" s="2"/>
      <c r="IC340" s="2"/>
      <c r="ID340" s="2"/>
      <c r="IE340" s="2"/>
      <c r="IF340" s="2"/>
      <c r="IG340" s="2"/>
      <c r="IH340" s="2"/>
      <c r="II340" s="2"/>
      <c r="IJ340" s="2"/>
      <c r="IK340" s="2"/>
      <c r="IL340" s="2"/>
      <c r="IM340" s="2"/>
      <c r="IN340" s="2"/>
      <c r="IO340" s="2"/>
      <c r="IP340" s="2"/>
      <c r="IQ340" s="2"/>
      <c r="IR340" s="2"/>
      <c r="IS340" s="2"/>
      <c r="IT340" s="2"/>
      <c r="IU340" s="2"/>
      <c r="IV340" s="2"/>
      <c r="IW340" s="2"/>
    </row>
    <row r="341" customFormat="false" ht="11.25" hidden="false" customHeight="false" outlineLevel="0" collapsed="false">
      <c r="A341" s="2"/>
      <c r="B341" s="2"/>
      <c r="C341" s="2"/>
      <c r="D341" s="273"/>
      <c r="E341" s="78"/>
      <c r="F341" s="2"/>
      <c r="G341" s="2"/>
      <c r="H341" s="2"/>
      <c r="I341" s="2"/>
      <c r="J341" s="2"/>
      <c r="K341" s="2"/>
      <c r="L341" s="78"/>
      <c r="M341" s="78"/>
      <c r="N341" s="78"/>
      <c r="O341" s="78"/>
      <c r="P341" s="2"/>
      <c r="Q341" s="78"/>
      <c r="R341" s="78"/>
      <c r="S341" s="78"/>
      <c r="T341" s="78"/>
      <c r="U341" s="78"/>
      <c r="V341" s="78"/>
      <c r="W341" s="78"/>
      <c r="X341" s="393"/>
      <c r="Y341" s="78"/>
      <c r="Z341" s="78"/>
      <c r="AA341" s="78"/>
      <c r="AB341" s="78"/>
      <c r="AC341" s="78"/>
      <c r="AD341" s="78"/>
      <c r="AE341" s="78"/>
      <c r="AF341" s="78"/>
      <c r="AG341" s="78"/>
      <c r="AH341" s="78"/>
      <c r="AI341" s="78"/>
      <c r="AJ341" s="78"/>
      <c r="AK341" s="78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95"/>
      <c r="AW341" s="95"/>
      <c r="AX341" s="383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383"/>
      <c r="BX341" s="383"/>
      <c r="BY341" s="383"/>
      <c r="BZ341" s="2"/>
      <c r="CA341" s="2"/>
      <c r="CB341" s="2"/>
      <c r="CC341" s="2"/>
      <c r="CD341" s="2"/>
      <c r="CE341" s="2"/>
      <c r="CF341" s="383"/>
      <c r="CG341" s="383"/>
      <c r="CH341" s="10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383"/>
      <c r="DT341" s="383"/>
      <c r="DU341" s="383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  <c r="FG341" s="2"/>
      <c r="FH341" s="2"/>
      <c r="FI341" s="2"/>
      <c r="FJ341" s="2"/>
      <c r="FK341" s="2"/>
      <c r="FL341" s="2"/>
      <c r="FM341" s="2"/>
      <c r="FN341" s="2"/>
      <c r="FO341" s="2"/>
      <c r="FP341" s="2"/>
      <c r="FQ341" s="2"/>
      <c r="FR341" s="2"/>
      <c r="FS341" s="2"/>
      <c r="FT341" s="2"/>
      <c r="FU341" s="2"/>
      <c r="FV341" s="2"/>
      <c r="FW341" s="2"/>
      <c r="FX341" s="2"/>
      <c r="FY341" s="2"/>
      <c r="FZ341" s="2"/>
      <c r="GA341" s="2"/>
      <c r="GB341" s="2"/>
      <c r="GC341" s="2"/>
      <c r="GD341" s="2"/>
      <c r="GE341" s="2"/>
      <c r="GF341" s="2"/>
      <c r="GG341" s="2"/>
      <c r="GH341" s="2"/>
      <c r="GI341" s="2"/>
      <c r="GJ341" s="2"/>
      <c r="GK341" s="2"/>
      <c r="GL341" s="2"/>
      <c r="GM341" s="2"/>
      <c r="GN341" s="2"/>
      <c r="GO341" s="2"/>
      <c r="GP341" s="2"/>
      <c r="GQ341" s="2"/>
      <c r="GR341" s="2"/>
      <c r="GS341" s="2"/>
      <c r="GT341" s="2"/>
      <c r="GU341" s="2"/>
      <c r="GV341" s="2"/>
      <c r="GW341" s="2"/>
      <c r="GX341" s="2"/>
      <c r="GY341" s="2"/>
      <c r="GZ341" s="2"/>
      <c r="HA341" s="2"/>
      <c r="HB341" s="2"/>
      <c r="HC341" s="2"/>
      <c r="HD341" s="2"/>
      <c r="HE341" s="2"/>
      <c r="HF341" s="2"/>
      <c r="HG341" s="2"/>
      <c r="HH341" s="2"/>
      <c r="HI341" s="2"/>
      <c r="HJ341" s="2"/>
      <c r="HK341" s="2"/>
      <c r="HL341" s="2"/>
      <c r="HM341" s="2"/>
      <c r="HN341" s="2"/>
      <c r="HO341" s="2"/>
      <c r="HP341" s="2"/>
      <c r="HQ341" s="2"/>
      <c r="HR341" s="2"/>
      <c r="HS341" s="2"/>
      <c r="HT341" s="2"/>
      <c r="HU341" s="2"/>
      <c r="HV341" s="2"/>
      <c r="HW341" s="2"/>
      <c r="HX341" s="2"/>
      <c r="HY341" s="2"/>
      <c r="HZ341" s="2"/>
      <c r="IA341" s="2"/>
      <c r="IB341" s="2"/>
      <c r="IC341" s="2"/>
      <c r="ID341" s="2"/>
      <c r="IE341" s="2"/>
      <c r="IF341" s="2"/>
      <c r="IG341" s="2"/>
      <c r="IH341" s="2"/>
      <c r="II341" s="2"/>
      <c r="IJ341" s="2"/>
      <c r="IK341" s="2"/>
      <c r="IL341" s="2"/>
      <c r="IM341" s="2"/>
      <c r="IN341" s="2"/>
      <c r="IO341" s="2"/>
      <c r="IP341" s="2"/>
      <c r="IQ341" s="2"/>
      <c r="IR341" s="2"/>
      <c r="IS341" s="2"/>
      <c r="IT341" s="2"/>
      <c r="IU341" s="2"/>
      <c r="IV341" s="2"/>
      <c r="IW341" s="2"/>
    </row>
    <row r="342" customFormat="false" ht="11.25" hidden="false" customHeight="false" outlineLevel="0" collapsed="false">
      <c r="A342" s="2"/>
      <c r="B342" s="2"/>
      <c r="C342" s="2"/>
      <c r="D342" s="273"/>
      <c r="E342" s="78"/>
      <c r="F342" s="2"/>
      <c r="G342" s="2"/>
      <c r="H342" s="2"/>
      <c r="I342" s="2"/>
      <c r="J342" s="2"/>
      <c r="K342" s="2"/>
      <c r="L342" s="78"/>
      <c r="M342" s="78"/>
      <c r="N342" s="78"/>
      <c r="O342" s="78"/>
      <c r="P342" s="2"/>
      <c r="Q342" s="78"/>
      <c r="R342" s="78"/>
      <c r="S342" s="78"/>
      <c r="T342" s="78"/>
      <c r="U342" s="78"/>
      <c r="V342" s="78"/>
      <c r="W342" s="78"/>
      <c r="X342" s="393"/>
      <c r="Y342" s="78"/>
      <c r="Z342" s="78"/>
      <c r="AA342" s="78"/>
      <c r="AB342" s="78"/>
      <c r="AC342" s="78"/>
      <c r="AD342" s="78"/>
      <c r="AE342" s="78"/>
      <c r="AF342" s="78"/>
      <c r="AG342" s="78"/>
      <c r="AH342" s="78"/>
      <c r="AI342" s="78"/>
      <c r="AJ342" s="78"/>
      <c r="AK342" s="78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95"/>
      <c r="AW342" s="95"/>
      <c r="AX342" s="383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383"/>
      <c r="BX342" s="383"/>
      <c r="BY342" s="383"/>
      <c r="BZ342" s="2"/>
      <c r="CA342" s="2"/>
      <c r="CB342" s="2"/>
      <c r="CC342" s="2"/>
      <c r="CD342" s="2"/>
      <c r="CE342" s="2"/>
      <c r="CF342" s="383"/>
      <c r="CG342" s="383"/>
      <c r="CH342" s="10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383"/>
      <c r="DT342" s="383"/>
      <c r="DU342" s="383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  <c r="FG342" s="2"/>
      <c r="FH342" s="2"/>
      <c r="FI342" s="2"/>
      <c r="FJ342" s="2"/>
      <c r="FK342" s="2"/>
      <c r="FL342" s="2"/>
      <c r="FM342" s="2"/>
      <c r="FN342" s="2"/>
      <c r="FO342" s="2"/>
      <c r="FP342" s="2"/>
      <c r="FQ342" s="2"/>
      <c r="FR342" s="2"/>
      <c r="FS342" s="2"/>
      <c r="FT342" s="2"/>
      <c r="FU342" s="2"/>
      <c r="FV342" s="2"/>
      <c r="FW342" s="2"/>
      <c r="FX342" s="2"/>
      <c r="FY342" s="2"/>
      <c r="FZ342" s="2"/>
      <c r="GA342" s="2"/>
      <c r="GB342" s="2"/>
      <c r="GC342" s="2"/>
      <c r="GD342" s="2"/>
      <c r="GE342" s="2"/>
      <c r="GF342" s="2"/>
      <c r="GG342" s="2"/>
      <c r="GH342" s="2"/>
      <c r="GI342" s="2"/>
      <c r="GJ342" s="2"/>
      <c r="GK342" s="2"/>
      <c r="GL342" s="2"/>
      <c r="GM342" s="2"/>
      <c r="GN342" s="2"/>
      <c r="GO342" s="2"/>
      <c r="GP342" s="2"/>
      <c r="GQ342" s="2"/>
      <c r="GR342" s="2"/>
      <c r="GS342" s="2"/>
      <c r="GT342" s="2"/>
      <c r="GU342" s="2"/>
      <c r="GV342" s="2"/>
      <c r="GW342" s="2"/>
      <c r="GX342" s="2"/>
      <c r="GY342" s="2"/>
      <c r="GZ342" s="2"/>
      <c r="HA342" s="2"/>
      <c r="HB342" s="2"/>
      <c r="HC342" s="2"/>
      <c r="HD342" s="2"/>
      <c r="HE342" s="2"/>
      <c r="HF342" s="2"/>
      <c r="HG342" s="2"/>
      <c r="HH342" s="2"/>
      <c r="HI342" s="2"/>
      <c r="HJ342" s="2"/>
      <c r="HK342" s="2"/>
      <c r="HL342" s="2"/>
      <c r="HM342" s="2"/>
      <c r="HN342" s="2"/>
      <c r="HO342" s="2"/>
      <c r="HP342" s="2"/>
      <c r="HQ342" s="2"/>
      <c r="HR342" s="2"/>
      <c r="HS342" s="2"/>
      <c r="HT342" s="2"/>
      <c r="HU342" s="2"/>
      <c r="HV342" s="2"/>
      <c r="HW342" s="2"/>
      <c r="HX342" s="2"/>
      <c r="HY342" s="2"/>
      <c r="HZ342" s="2"/>
      <c r="IA342" s="2"/>
      <c r="IB342" s="2"/>
      <c r="IC342" s="2"/>
      <c r="ID342" s="2"/>
      <c r="IE342" s="2"/>
      <c r="IF342" s="2"/>
      <c r="IG342" s="2"/>
      <c r="IH342" s="2"/>
      <c r="II342" s="2"/>
      <c r="IJ342" s="2"/>
      <c r="IK342" s="2"/>
      <c r="IL342" s="2"/>
      <c r="IM342" s="2"/>
      <c r="IN342" s="2"/>
      <c r="IO342" s="2"/>
      <c r="IP342" s="2"/>
      <c r="IQ342" s="2"/>
      <c r="IR342" s="2"/>
      <c r="IS342" s="2"/>
      <c r="IT342" s="2"/>
      <c r="IU342" s="2"/>
      <c r="IV342" s="2"/>
      <c r="IW342" s="2"/>
    </row>
    <row r="343" customFormat="false" ht="11.25" hidden="false" customHeight="false" outlineLevel="0" collapsed="false">
      <c r="A343" s="2"/>
      <c r="B343" s="2"/>
      <c r="C343" s="2"/>
      <c r="D343" s="273"/>
      <c r="E343" s="78"/>
      <c r="F343" s="2"/>
      <c r="G343" s="2"/>
      <c r="H343" s="2"/>
      <c r="I343" s="2"/>
      <c r="J343" s="2"/>
      <c r="K343" s="2"/>
      <c r="L343" s="78"/>
      <c r="M343" s="78"/>
      <c r="N343" s="78"/>
      <c r="O343" s="78"/>
      <c r="P343" s="2"/>
      <c r="Q343" s="78"/>
      <c r="R343" s="78"/>
      <c r="S343" s="78"/>
      <c r="T343" s="78"/>
      <c r="U343" s="78"/>
      <c r="V343" s="78"/>
      <c r="W343" s="78"/>
      <c r="X343" s="393"/>
      <c r="Y343" s="78"/>
      <c r="Z343" s="78"/>
      <c r="AA343" s="78"/>
      <c r="AB343" s="78"/>
      <c r="AC343" s="78"/>
      <c r="AD343" s="78"/>
      <c r="AE343" s="78"/>
      <c r="AF343" s="78"/>
      <c r="AG343" s="78"/>
      <c r="AH343" s="78"/>
      <c r="AI343" s="78"/>
      <c r="AJ343" s="78"/>
      <c r="AK343" s="78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95"/>
      <c r="AW343" s="95"/>
      <c r="AX343" s="383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383"/>
      <c r="BX343" s="383"/>
      <c r="BY343" s="383"/>
      <c r="BZ343" s="2"/>
      <c r="CA343" s="2"/>
      <c r="CB343" s="2"/>
      <c r="CC343" s="2"/>
      <c r="CD343" s="2"/>
      <c r="CE343" s="2"/>
      <c r="CF343" s="383"/>
      <c r="CG343" s="383"/>
      <c r="CH343" s="10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383"/>
      <c r="DT343" s="383"/>
      <c r="DU343" s="383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  <c r="FG343" s="2"/>
      <c r="FH343" s="2"/>
      <c r="FI343" s="2"/>
      <c r="FJ343" s="2"/>
      <c r="FK343" s="2"/>
      <c r="FL343" s="2"/>
      <c r="FM343" s="2"/>
      <c r="FN343" s="2"/>
      <c r="FO343" s="2"/>
      <c r="FP343" s="2"/>
      <c r="FQ343" s="2"/>
      <c r="FR343" s="2"/>
      <c r="FS343" s="2"/>
      <c r="FT343" s="2"/>
      <c r="FU343" s="2"/>
      <c r="FV343" s="2"/>
      <c r="FW343" s="2"/>
      <c r="FX343" s="2"/>
      <c r="FY343" s="2"/>
      <c r="FZ343" s="2"/>
      <c r="GA343" s="2"/>
      <c r="GB343" s="2"/>
      <c r="GC343" s="2"/>
      <c r="GD343" s="2"/>
      <c r="GE343" s="2"/>
      <c r="GF343" s="2"/>
      <c r="GG343" s="2"/>
      <c r="GH343" s="2"/>
      <c r="GI343" s="2"/>
      <c r="GJ343" s="2"/>
      <c r="GK343" s="2"/>
      <c r="GL343" s="2"/>
      <c r="GM343" s="2"/>
      <c r="GN343" s="2"/>
      <c r="GO343" s="2"/>
      <c r="GP343" s="2"/>
      <c r="GQ343" s="2"/>
      <c r="GR343" s="2"/>
      <c r="GS343" s="2"/>
      <c r="GT343" s="2"/>
      <c r="GU343" s="2"/>
      <c r="GV343" s="2"/>
      <c r="GW343" s="2"/>
      <c r="GX343" s="2"/>
      <c r="GY343" s="2"/>
      <c r="GZ343" s="2"/>
      <c r="HA343" s="2"/>
      <c r="HB343" s="2"/>
      <c r="HC343" s="2"/>
      <c r="HD343" s="2"/>
      <c r="HE343" s="2"/>
      <c r="HF343" s="2"/>
      <c r="HG343" s="2"/>
      <c r="HH343" s="2"/>
      <c r="HI343" s="2"/>
      <c r="HJ343" s="2"/>
      <c r="HK343" s="2"/>
      <c r="HL343" s="2"/>
      <c r="HM343" s="2"/>
      <c r="HN343" s="2"/>
      <c r="HO343" s="2"/>
      <c r="HP343" s="2"/>
      <c r="HQ343" s="2"/>
      <c r="HR343" s="2"/>
      <c r="HS343" s="2"/>
      <c r="HT343" s="2"/>
      <c r="HU343" s="2"/>
      <c r="HV343" s="2"/>
      <c r="HW343" s="2"/>
      <c r="HX343" s="2"/>
      <c r="HY343" s="2"/>
      <c r="HZ343" s="2"/>
      <c r="IA343" s="2"/>
      <c r="IB343" s="2"/>
      <c r="IC343" s="2"/>
      <c r="ID343" s="2"/>
      <c r="IE343" s="2"/>
      <c r="IF343" s="2"/>
      <c r="IG343" s="2"/>
      <c r="IH343" s="2"/>
      <c r="II343" s="2"/>
      <c r="IJ343" s="2"/>
      <c r="IK343" s="2"/>
      <c r="IL343" s="2"/>
      <c r="IM343" s="2"/>
      <c r="IN343" s="2"/>
      <c r="IO343" s="2"/>
      <c r="IP343" s="2"/>
      <c r="IQ343" s="2"/>
      <c r="IR343" s="2"/>
      <c r="IS343" s="2"/>
      <c r="IT343" s="2"/>
      <c r="IU343" s="2"/>
      <c r="IV343" s="2"/>
      <c r="IW343" s="2"/>
    </row>
    <row r="344" customFormat="false" ht="11.25" hidden="false" customHeight="false" outlineLevel="0" collapsed="false">
      <c r="A344" s="2"/>
      <c r="B344" s="2"/>
      <c r="C344" s="2"/>
      <c r="D344" s="273"/>
      <c r="E344" s="78"/>
      <c r="F344" s="2"/>
      <c r="G344" s="2"/>
      <c r="H344" s="2"/>
      <c r="I344" s="2"/>
      <c r="J344" s="2"/>
      <c r="K344" s="2"/>
      <c r="L344" s="78"/>
      <c r="M344" s="78"/>
      <c r="N344" s="78"/>
      <c r="O344" s="78"/>
      <c r="P344" s="2"/>
      <c r="Q344" s="78"/>
      <c r="R344" s="78"/>
      <c r="S344" s="78"/>
      <c r="T344" s="78"/>
      <c r="U344" s="78"/>
      <c r="V344" s="78"/>
      <c r="W344" s="78"/>
      <c r="X344" s="393"/>
      <c r="Y344" s="78"/>
      <c r="Z344" s="78"/>
      <c r="AA344" s="78"/>
      <c r="AB344" s="78"/>
      <c r="AC344" s="78"/>
      <c r="AD344" s="78"/>
      <c r="AE344" s="78"/>
      <c r="AF344" s="78"/>
      <c r="AG344" s="78"/>
      <c r="AH344" s="78"/>
      <c r="AI344" s="78"/>
      <c r="AJ344" s="78"/>
      <c r="AK344" s="78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95"/>
      <c r="AW344" s="95"/>
      <c r="AX344" s="383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383"/>
      <c r="BX344" s="383"/>
      <c r="BY344" s="383"/>
      <c r="BZ344" s="2"/>
      <c r="CA344" s="2"/>
      <c r="CB344" s="2"/>
      <c r="CC344" s="2"/>
      <c r="CD344" s="2"/>
      <c r="CE344" s="2"/>
      <c r="CF344" s="383"/>
      <c r="CG344" s="383"/>
      <c r="CH344" s="10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383"/>
      <c r="DT344" s="383"/>
      <c r="DU344" s="383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  <c r="FG344" s="2"/>
      <c r="FH344" s="2"/>
      <c r="FI344" s="2"/>
      <c r="FJ344" s="2"/>
      <c r="FK344" s="2"/>
      <c r="FL344" s="2"/>
      <c r="FM344" s="2"/>
      <c r="FN344" s="2"/>
      <c r="FO344" s="2"/>
      <c r="FP344" s="2"/>
      <c r="FQ344" s="2"/>
      <c r="FR344" s="2"/>
      <c r="FS344" s="2"/>
      <c r="FT344" s="2"/>
      <c r="FU344" s="2"/>
      <c r="FV344" s="2"/>
      <c r="FW344" s="2"/>
      <c r="FX344" s="2"/>
      <c r="FY344" s="2"/>
      <c r="FZ344" s="2"/>
      <c r="GA344" s="2"/>
      <c r="GB344" s="2"/>
      <c r="GC344" s="2"/>
      <c r="GD344" s="2"/>
      <c r="GE344" s="2"/>
      <c r="GF344" s="2"/>
      <c r="GG344" s="2"/>
      <c r="GH344" s="2"/>
      <c r="GI344" s="2"/>
      <c r="GJ344" s="2"/>
      <c r="GK344" s="2"/>
      <c r="GL344" s="2"/>
      <c r="GM344" s="2"/>
      <c r="GN344" s="2"/>
      <c r="GO344" s="2"/>
      <c r="GP344" s="2"/>
      <c r="GQ344" s="2"/>
      <c r="GR344" s="2"/>
      <c r="GS344" s="2"/>
      <c r="GT344" s="2"/>
      <c r="GU344" s="2"/>
      <c r="GV344" s="2"/>
      <c r="GW344" s="2"/>
      <c r="GX344" s="2"/>
      <c r="GY344" s="2"/>
      <c r="GZ344" s="2"/>
      <c r="HA344" s="2"/>
      <c r="HB344" s="2"/>
      <c r="HC344" s="2"/>
      <c r="HD344" s="2"/>
      <c r="HE344" s="2"/>
      <c r="HF344" s="2"/>
      <c r="HG344" s="2"/>
      <c r="HH344" s="2"/>
      <c r="HI344" s="2"/>
      <c r="HJ344" s="2"/>
      <c r="HK344" s="2"/>
      <c r="HL344" s="2"/>
      <c r="HM344" s="2"/>
      <c r="HN344" s="2"/>
      <c r="HO344" s="2"/>
      <c r="HP344" s="2"/>
      <c r="HQ344" s="2"/>
      <c r="HR344" s="2"/>
      <c r="HS344" s="2"/>
      <c r="HT344" s="2"/>
      <c r="HU344" s="2"/>
      <c r="HV344" s="2"/>
      <c r="HW344" s="2"/>
      <c r="HX344" s="2"/>
      <c r="HY344" s="2"/>
      <c r="HZ344" s="2"/>
      <c r="IA344" s="2"/>
      <c r="IB344" s="2"/>
      <c r="IC344" s="2"/>
      <c r="ID344" s="2"/>
      <c r="IE344" s="2"/>
      <c r="IF344" s="2"/>
      <c r="IG344" s="2"/>
      <c r="IH344" s="2"/>
      <c r="II344" s="2"/>
      <c r="IJ344" s="2"/>
      <c r="IK344" s="2"/>
      <c r="IL344" s="2"/>
      <c r="IM344" s="2"/>
      <c r="IN344" s="2"/>
      <c r="IO344" s="2"/>
      <c r="IP344" s="2"/>
      <c r="IQ344" s="2"/>
      <c r="IR344" s="2"/>
      <c r="IS344" s="2"/>
      <c r="IT344" s="2"/>
      <c r="IU344" s="2"/>
      <c r="IV344" s="2"/>
      <c r="IW344" s="2"/>
    </row>
    <row r="345" customFormat="false" ht="11.25" hidden="false" customHeight="false" outlineLevel="0" collapsed="false">
      <c r="A345" s="2"/>
      <c r="B345" s="2"/>
      <c r="C345" s="2"/>
      <c r="D345" s="273"/>
      <c r="E345" s="78"/>
      <c r="F345" s="2"/>
      <c r="G345" s="2"/>
      <c r="H345" s="2"/>
      <c r="I345" s="2"/>
      <c r="J345" s="2"/>
      <c r="K345" s="2"/>
      <c r="L345" s="78"/>
      <c r="M345" s="78"/>
      <c r="N345" s="78"/>
      <c r="O345" s="78"/>
      <c r="P345" s="2"/>
      <c r="Q345" s="78"/>
      <c r="R345" s="78"/>
      <c r="S345" s="78"/>
      <c r="T345" s="78"/>
      <c r="U345" s="78"/>
      <c r="V345" s="78"/>
      <c r="W345" s="78"/>
      <c r="X345" s="393"/>
      <c r="Y345" s="78"/>
      <c r="Z345" s="78"/>
      <c r="AA345" s="78"/>
      <c r="AB345" s="78"/>
      <c r="AC345" s="78"/>
      <c r="AD345" s="78"/>
      <c r="AE345" s="78"/>
      <c r="AF345" s="78"/>
      <c r="AG345" s="78"/>
      <c r="AH345" s="78"/>
      <c r="AI345" s="78"/>
      <c r="AJ345" s="78"/>
      <c r="AK345" s="78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95"/>
      <c r="AW345" s="95"/>
      <c r="AX345" s="383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383"/>
      <c r="BX345" s="383"/>
      <c r="BY345" s="383"/>
      <c r="BZ345" s="2"/>
      <c r="CA345" s="2"/>
      <c r="CB345" s="2"/>
      <c r="CC345" s="2"/>
      <c r="CD345" s="2"/>
      <c r="CE345" s="2"/>
      <c r="CF345" s="383"/>
      <c r="CG345" s="383"/>
      <c r="CH345" s="10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383"/>
      <c r="DT345" s="383"/>
      <c r="DU345" s="383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  <c r="FG345" s="2"/>
      <c r="FH345" s="2"/>
      <c r="FI345" s="2"/>
      <c r="FJ345" s="2"/>
      <c r="FK345" s="2"/>
      <c r="FL345" s="2"/>
      <c r="FM345" s="2"/>
      <c r="FN345" s="2"/>
      <c r="FO345" s="2"/>
      <c r="FP345" s="2"/>
      <c r="FQ345" s="2"/>
      <c r="FR345" s="2"/>
      <c r="FS345" s="2"/>
      <c r="FT345" s="2"/>
      <c r="FU345" s="2"/>
      <c r="FV345" s="2"/>
      <c r="FW345" s="2"/>
      <c r="FX345" s="2"/>
      <c r="FY345" s="2"/>
      <c r="FZ345" s="2"/>
      <c r="GA345" s="2"/>
      <c r="GB345" s="2"/>
      <c r="GC345" s="2"/>
      <c r="GD345" s="2"/>
      <c r="GE345" s="2"/>
      <c r="GF345" s="2"/>
      <c r="GG345" s="2"/>
      <c r="GH345" s="2"/>
      <c r="GI345" s="2"/>
      <c r="GJ345" s="2"/>
      <c r="GK345" s="2"/>
      <c r="GL345" s="2"/>
      <c r="GM345" s="2"/>
      <c r="GN345" s="2"/>
      <c r="GO345" s="2"/>
      <c r="GP345" s="2"/>
      <c r="GQ345" s="2"/>
      <c r="GR345" s="2"/>
      <c r="GS345" s="2"/>
      <c r="GT345" s="2"/>
      <c r="GU345" s="2"/>
      <c r="GV345" s="2"/>
      <c r="GW345" s="2"/>
      <c r="GX345" s="2"/>
      <c r="GY345" s="2"/>
      <c r="GZ345" s="2"/>
      <c r="HA345" s="2"/>
      <c r="HB345" s="2"/>
      <c r="HC345" s="2"/>
      <c r="HD345" s="2"/>
      <c r="HE345" s="2"/>
      <c r="HF345" s="2"/>
      <c r="HG345" s="2"/>
      <c r="HH345" s="2"/>
      <c r="HI345" s="2"/>
      <c r="HJ345" s="2"/>
      <c r="HK345" s="2"/>
      <c r="HL345" s="2"/>
      <c r="HM345" s="2"/>
      <c r="HN345" s="2"/>
      <c r="HO345" s="2"/>
      <c r="HP345" s="2"/>
      <c r="HQ345" s="2"/>
      <c r="HR345" s="2"/>
      <c r="HS345" s="2"/>
      <c r="HT345" s="2"/>
      <c r="HU345" s="2"/>
      <c r="HV345" s="2"/>
      <c r="HW345" s="2"/>
      <c r="HX345" s="2"/>
      <c r="HY345" s="2"/>
      <c r="HZ345" s="2"/>
      <c r="IA345" s="2"/>
      <c r="IB345" s="2"/>
      <c r="IC345" s="2"/>
      <c r="ID345" s="2"/>
      <c r="IE345" s="2"/>
      <c r="IF345" s="2"/>
      <c r="IG345" s="2"/>
      <c r="IH345" s="2"/>
      <c r="II345" s="2"/>
      <c r="IJ345" s="2"/>
      <c r="IK345" s="2"/>
      <c r="IL345" s="2"/>
      <c r="IM345" s="2"/>
      <c r="IN345" s="2"/>
      <c r="IO345" s="2"/>
      <c r="IP345" s="2"/>
      <c r="IQ345" s="2"/>
      <c r="IR345" s="2"/>
      <c r="IS345" s="2"/>
      <c r="IT345" s="2"/>
      <c r="IU345" s="2"/>
      <c r="IV345" s="2"/>
      <c r="IW345" s="2"/>
    </row>
    <row r="346" customFormat="false" ht="11.25" hidden="false" customHeight="false" outlineLevel="0" collapsed="false">
      <c r="A346" s="2"/>
      <c r="B346" s="2"/>
      <c r="C346" s="2"/>
      <c r="D346" s="273"/>
      <c r="E346" s="78"/>
      <c r="F346" s="2"/>
      <c r="G346" s="2"/>
      <c r="H346" s="2"/>
      <c r="I346" s="2"/>
      <c r="J346" s="2"/>
      <c r="K346" s="2"/>
      <c r="L346" s="78"/>
      <c r="M346" s="78"/>
      <c r="N346" s="78"/>
      <c r="O346" s="78"/>
      <c r="P346" s="2"/>
      <c r="Q346" s="78"/>
      <c r="R346" s="78"/>
      <c r="S346" s="78"/>
      <c r="T346" s="78"/>
      <c r="U346" s="78"/>
      <c r="V346" s="78"/>
      <c r="W346" s="78"/>
      <c r="X346" s="393"/>
      <c r="Y346" s="78"/>
      <c r="Z346" s="78"/>
      <c r="AA346" s="78"/>
      <c r="AB346" s="78"/>
      <c r="AC346" s="78"/>
      <c r="AD346" s="78"/>
      <c r="AE346" s="78"/>
      <c r="AF346" s="78"/>
      <c r="AG346" s="78"/>
      <c r="AH346" s="78"/>
      <c r="AI346" s="78"/>
      <c r="AJ346" s="78"/>
      <c r="AK346" s="78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95"/>
      <c r="AW346" s="95"/>
      <c r="AX346" s="383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383"/>
      <c r="BX346" s="383"/>
      <c r="BY346" s="383"/>
      <c r="BZ346" s="2"/>
      <c r="CA346" s="2"/>
      <c r="CB346" s="2"/>
      <c r="CC346" s="2"/>
      <c r="CD346" s="2"/>
      <c r="CE346" s="2"/>
      <c r="CF346" s="383"/>
      <c r="CG346" s="383"/>
      <c r="CH346" s="10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383"/>
      <c r="DT346" s="383"/>
      <c r="DU346" s="383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  <c r="FG346" s="2"/>
      <c r="FH346" s="2"/>
      <c r="FI346" s="2"/>
      <c r="FJ346" s="2"/>
      <c r="FK346" s="2"/>
      <c r="FL346" s="2"/>
      <c r="FM346" s="2"/>
      <c r="FN346" s="2"/>
      <c r="FO346" s="2"/>
      <c r="FP346" s="2"/>
      <c r="FQ346" s="2"/>
      <c r="FR346" s="2"/>
      <c r="FS346" s="2"/>
      <c r="FT346" s="2"/>
      <c r="FU346" s="2"/>
      <c r="FV346" s="2"/>
      <c r="FW346" s="2"/>
      <c r="FX346" s="2"/>
      <c r="FY346" s="2"/>
      <c r="FZ346" s="2"/>
      <c r="GA346" s="2"/>
      <c r="GB346" s="2"/>
      <c r="GC346" s="2"/>
      <c r="GD346" s="2"/>
      <c r="GE346" s="2"/>
      <c r="GF346" s="2"/>
      <c r="GG346" s="2"/>
      <c r="GH346" s="2"/>
      <c r="GI346" s="2"/>
      <c r="GJ346" s="2"/>
      <c r="GK346" s="2"/>
      <c r="GL346" s="2"/>
      <c r="GM346" s="2"/>
      <c r="GN346" s="2"/>
      <c r="GO346" s="2"/>
      <c r="GP346" s="2"/>
      <c r="GQ346" s="2"/>
      <c r="GR346" s="2"/>
      <c r="GS346" s="2"/>
      <c r="GT346" s="2"/>
      <c r="GU346" s="2"/>
      <c r="GV346" s="2"/>
      <c r="GW346" s="2"/>
      <c r="GX346" s="2"/>
      <c r="GY346" s="2"/>
      <c r="GZ346" s="2"/>
      <c r="HA346" s="2"/>
      <c r="HB346" s="2"/>
      <c r="HC346" s="2"/>
      <c r="HD346" s="2"/>
      <c r="HE346" s="2"/>
      <c r="HF346" s="2"/>
      <c r="HG346" s="2"/>
      <c r="HH346" s="2"/>
      <c r="HI346" s="2"/>
      <c r="HJ346" s="2"/>
      <c r="HK346" s="2"/>
      <c r="HL346" s="2"/>
      <c r="HM346" s="2"/>
      <c r="HN346" s="2"/>
      <c r="HO346" s="2"/>
      <c r="HP346" s="2"/>
      <c r="HQ346" s="2"/>
      <c r="HR346" s="2"/>
      <c r="HS346" s="2"/>
      <c r="HT346" s="2"/>
      <c r="HU346" s="2"/>
      <c r="HV346" s="2"/>
      <c r="HW346" s="2"/>
      <c r="HX346" s="2"/>
      <c r="HY346" s="2"/>
      <c r="HZ346" s="2"/>
      <c r="IA346" s="2"/>
      <c r="IB346" s="2"/>
      <c r="IC346" s="2"/>
      <c r="ID346" s="2"/>
      <c r="IE346" s="2"/>
      <c r="IF346" s="2"/>
      <c r="IG346" s="2"/>
      <c r="IH346" s="2"/>
      <c r="II346" s="2"/>
      <c r="IJ346" s="2"/>
      <c r="IK346" s="2"/>
      <c r="IL346" s="2"/>
      <c r="IM346" s="2"/>
      <c r="IN346" s="2"/>
      <c r="IO346" s="2"/>
      <c r="IP346" s="2"/>
      <c r="IQ346" s="2"/>
      <c r="IR346" s="2"/>
      <c r="IS346" s="2"/>
      <c r="IT346" s="2"/>
      <c r="IU346" s="2"/>
      <c r="IV346" s="2"/>
      <c r="IW346" s="2"/>
    </row>
    <row r="347" customFormat="false" ht="11.25" hidden="false" customHeight="false" outlineLevel="0" collapsed="false">
      <c r="A347" s="2"/>
      <c r="B347" s="2"/>
      <c r="C347" s="2"/>
      <c r="D347" s="273"/>
      <c r="E347" s="78"/>
      <c r="F347" s="2"/>
      <c r="G347" s="2"/>
      <c r="H347" s="2"/>
      <c r="I347" s="2"/>
      <c r="J347" s="2"/>
      <c r="K347" s="2"/>
      <c r="L347" s="78"/>
      <c r="M347" s="78"/>
      <c r="N347" s="78"/>
      <c r="O347" s="78"/>
      <c r="P347" s="2"/>
      <c r="Q347" s="78"/>
      <c r="R347" s="78"/>
      <c r="S347" s="78"/>
      <c r="T347" s="78"/>
      <c r="U347" s="78"/>
      <c r="V347" s="78"/>
      <c r="W347" s="78"/>
      <c r="X347" s="393"/>
      <c r="Y347" s="78"/>
      <c r="Z347" s="78"/>
      <c r="AA347" s="78"/>
      <c r="AB347" s="78"/>
      <c r="AC347" s="78"/>
      <c r="AD347" s="78"/>
      <c r="AE347" s="78"/>
      <c r="AF347" s="78"/>
      <c r="AG347" s="78"/>
      <c r="AH347" s="78"/>
      <c r="AI347" s="78"/>
      <c r="AJ347" s="78"/>
      <c r="AK347" s="78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95"/>
      <c r="AW347" s="95"/>
      <c r="AX347" s="383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383"/>
      <c r="BX347" s="383"/>
      <c r="BY347" s="383"/>
      <c r="BZ347" s="2"/>
      <c r="CA347" s="2"/>
      <c r="CB347" s="2"/>
      <c r="CC347" s="2"/>
      <c r="CD347" s="2"/>
      <c r="CE347" s="2"/>
      <c r="CF347" s="383"/>
      <c r="CG347" s="383"/>
      <c r="CH347" s="10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383"/>
      <c r="DT347" s="383"/>
      <c r="DU347" s="383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  <c r="GY347" s="2"/>
      <c r="GZ347" s="2"/>
      <c r="HA347" s="2"/>
      <c r="HB347" s="2"/>
      <c r="HC347" s="2"/>
      <c r="HD347" s="2"/>
      <c r="HE347" s="2"/>
      <c r="HF347" s="2"/>
      <c r="HG347" s="2"/>
      <c r="HH347" s="2"/>
      <c r="HI347" s="2"/>
      <c r="HJ347" s="2"/>
      <c r="HK347" s="2"/>
      <c r="HL347" s="2"/>
      <c r="HM347" s="2"/>
      <c r="HN347" s="2"/>
      <c r="HO347" s="2"/>
      <c r="HP347" s="2"/>
      <c r="HQ347" s="2"/>
      <c r="HR347" s="2"/>
      <c r="HS347" s="2"/>
      <c r="HT347" s="2"/>
      <c r="HU347" s="2"/>
      <c r="HV347" s="2"/>
      <c r="HW347" s="2"/>
      <c r="HX347" s="2"/>
      <c r="HY347" s="2"/>
      <c r="HZ347" s="2"/>
      <c r="IA347" s="2"/>
      <c r="IB347" s="2"/>
      <c r="IC347" s="2"/>
      <c r="ID347" s="2"/>
      <c r="IE347" s="2"/>
      <c r="IF347" s="2"/>
      <c r="IG347" s="2"/>
      <c r="IH347" s="2"/>
      <c r="II347" s="2"/>
      <c r="IJ347" s="2"/>
      <c r="IK347" s="2"/>
      <c r="IL347" s="2"/>
      <c r="IM347" s="2"/>
      <c r="IN347" s="2"/>
      <c r="IO347" s="2"/>
      <c r="IP347" s="2"/>
      <c r="IQ347" s="2"/>
      <c r="IR347" s="2"/>
      <c r="IS347" s="2"/>
      <c r="IT347" s="2"/>
      <c r="IU347" s="2"/>
      <c r="IV347" s="2"/>
      <c r="IW347" s="2"/>
    </row>
    <row r="348" customFormat="false" ht="11.25" hidden="false" customHeight="false" outlineLevel="0" collapsed="false">
      <c r="A348" s="2"/>
      <c r="B348" s="2"/>
      <c r="C348" s="2"/>
      <c r="D348" s="273"/>
      <c r="E348" s="78"/>
      <c r="F348" s="2"/>
      <c r="G348" s="2"/>
      <c r="H348" s="2"/>
      <c r="I348" s="2"/>
      <c r="J348" s="2"/>
      <c r="K348" s="2"/>
      <c r="L348" s="78"/>
      <c r="M348" s="78"/>
      <c r="N348" s="78"/>
      <c r="O348" s="78"/>
      <c r="P348" s="2"/>
      <c r="Q348" s="78"/>
      <c r="R348" s="78"/>
      <c r="S348" s="78"/>
      <c r="T348" s="78"/>
      <c r="U348" s="78"/>
      <c r="V348" s="78"/>
      <c r="W348" s="78"/>
      <c r="X348" s="393"/>
      <c r="Y348" s="78"/>
      <c r="Z348" s="78"/>
      <c r="AA348" s="78"/>
      <c r="AB348" s="78"/>
      <c r="AC348" s="78"/>
      <c r="AD348" s="78"/>
      <c r="AE348" s="78"/>
      <c r="AF348" s="78"/>
      <c r="AG348" s="78"/>
      <c r="AH348" s="78"/>
      <c r="AI348" s="78"/>
      <c r="AJ348" s="78"/>
      <c r="AK348" s="78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95"/>
      <c r="AW348" s="95"/>
      <c r="AX348" s="383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383"/>
      <c r="BX348" s="383"/>
      <c r="BY348" s="383"/>
      <c r="BZ348" s="2"/>
      <c r="CA348" s="2"/>
      <c r="CB348" s="2"/>
      <c r="CC348" s="2"/>
      <c r="CD348" s="2"/>
      <c r="CE348" s="2"/>
      <c r="CF348" s="383"/>
      <c r="CG348" s="383"/>
      <c r="CH348" s="10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383"/>
      <c r="DT348" s="383"/>
      <c r="DU348" s="383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  <c r="FG348" s="2"/>
      <c r="FH348" s="2"/>
      <c r="FI348" s="2"/>
      <c r="FJ348" s="2"/>
      <c r="FK348" s="2"/>
      <c r="FL348" s="2"/>
      <c r="FM348" s="2"/>
      <c r="FN348" s="2"/>
      <c r="FO348" s="2"/>
      <c r="FP348" s="2"/>
      <c r="FQ348" s="2"/>
      <c r="FR348" s="2"/>
      <c r="FS348" s="2"/>
      <c r="FT348" s="2"/>
      <c r="FU348" s="2"/>
      <c r="FV348" s="2"/>
      <c r="FW348" s="2"/>
      <c r="FX348" s="2"/>
      <c r="FY348" s="2"/>
      <c r="FZ348" s="2"/>
      <c r="GA348" s="2"/>
      <c r="GB348" s="2"/>
      <c r="GC348" s="2"/>
      <c r="GD348" s="2"/>
      <c r="GE348" s="2"/>
      <c r="GF348" s="2"/>
      <c r="GG348" s="2"/>
      <c r="GH348" s="2"/>
      <c r="GI348" s="2"/>
      <c r="GJ348" s="2"/>
      <c r="GK348" s="2"/>
      <c r="GL348" s="2"/>
      <c r="GM348" s="2"/>
      <c r="GN348" s="2"/>
      <c r="GO348" s="2"/>
      <c r="GP348" s="2"/>
      <c r="GQ348" s="2"/>
      <c r="GR348" s="2"/>
      <c r="GS348" s="2"/>
      <c r="GT348" s="2"/>
      <c r="GU348" s="2"/>
      <c r="GV348" s="2"/>
      <c r="GW348" s="2"/>
      <c r="GX348" s="2"/>
      <c r="GY348" s="2"/>
      <c r="GZ348" s="2"/>
      <c r="HA348" s="2"/>
      <c r="HB348" s="2"/>
      <c r="HC348" s="2"/>
      <c r="HD348" s="2"/>
      <c r="HE348" s="2"/>
      <c r="HF348" s="2"/>
      <c r="HG348" s="2"/>
      <c r="HH348" s="2"/>
      <c r="HI348" s="2"/>
      <c r="HJ348" s="2"/>
      <c r="HK348" s="2"/>
      <c r="HL348" s="2"/>
      <c r="HM348" s="2"/>
      <c r="HN348" s="2"/>
      <c r="HO348" s="2"/>
      <c r="HP348" s="2"/>
      <c r="HQ348" s="2"/>
      <c r="HR348" s="2"/>
      <c r="HS348" s="2"/>
      <c r="HT348" s="2"/>
      <c r="HU348" s="2"/>
      <c r="HV348" s="2"/>
      <c r="HW348" s="2"/>
      <c r="HX348" s="2"/>
      <c r="HY348" s="2"/>
      <c r="HZ348" s="2"/>
      <c r="IA348" s="2"/>
      <c r="IB348" s="2"/>
      <c r="IC348" s="2"/>
      <c r="ID348" s="2"/>
      <c r="IE348" s="2"/>
      <c r="IF348" s="2"/>
      <c r="IG348" s="2"/>
      <c r="IH348" s="2"/>
      <c r="II348" s="2"/>
      <c r="IJ348" s="2"/>
      <c r="IK348" s="2"/>
      <c r="IL348" s="2"/>
      <c r="IM348" s="2"/>
      <c r="IN348" s="2"/>
      <c r="IO348" s="2"/>
      <c r="IP348" s="2"/>
      <c r="IQ348" s="2"/>
      <c r="IR348" s="2"/>
      <c r="IS348" s="2"/>
      <c r="IT348" s="2"/>
      <c r="IU348" s="2"/>
      <c r="IV348" s="2"/>
      <c r="IW348" s="2"/>
    </row>
    <row r="349" customFormat="false" ht="11.25" hidden="false" customHeight="false" outlineLevel="0" collapsed="false">
      <c r="A349" s="2"/>
      <c r="B349" s="2"/>
      <c r="C349" s="2"/>
      <c r="D349" s="273"/>
      <c r="E349" s="78"/>
      <c r="F349" s="2"/>
      <c r="G349" s="2"/>
      <c r="H349" s="2"/>
      <c r="I349" s="2"/>
      <c r="J349" s="2"/>
      <c r="K349" s="2"/>
      <c r="L349" s="78"/>
      <c r="M349" s="78"/>
      <c r="N349" s="78"/>
      <c r="O349" s="78"/>
      <c r="P349" s="2"/>
      <c r="Q349" s="78"/>
      <c r="R349" s="78"/>
      <c r="S349" s="78"/>
      <c r="T349" s="78"/>
      <c r="U349" s="78"/>
      <c r="V349" s="78"/>
      <c r="W349" s="78"/>
      <c r="X349" s="393"/>
      <c r="Y349" s="78"/>
      <c r="Z349" s="78"/>
      <c r="AA349" s="78"/>
      <c r="AB349" s="78"/>
      <c r="AC349" s="78"/>
      <c r="AD349" s="78"/>
      <c r="AE349" s="78"/>
      <c r="AF349" s="78"/>
      <c r="AG349" s="78"/>
      <c r="AH349" s="78"/>
      <c r="AI349" s="78"/>
      <c r="AJ349" s="78"/>
      <c r="AK349" s="78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95"/>
      <c r="AW349" s="95"/>
      <c r="AX349" s="383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383"/>
      <c r="BX349" s="383"/>
      <c r="BY349" s="383"/>
      <c r="BZ349" s="2"/>
      <c r="CA349" s="2"/>
      <c r="CB349" s="2"/>
      <c r="CC349" s="2"/>
      <c r="CD349" s="2"/>
      <c r="CE349" s="2"/>
      <c r="CF349" s="383"/>
      <c r="CG349" s="383"/>
      <c r="CH349" s="10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383"/>
      <c r="DT349" s="383"/>
      <c r="DU349" s="383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2"/>
      <c r="GF349" s="2"/>
      <c r="GG349" s="2"/>
      <c r="GH349" s="2"/>
      <c r="GI349" s="2"/>
      <c r="GJ349" s="2"/>
      <c r="GK349" s="2"/>
      <c r="GL349" s="2"/>
      <c r="GM349" s="2"/>
      <c r="GN349" s="2"/>
      <c r="GO349" s="2"/>
      <c r="GP349" s="2"/>
      <c r="GQ349" s="2"/>
      <c r="GR349" s="2"/>
      <c r="GS349" s="2"/>
      <c r="GT349" s="2"/>
      <c r="GU349" s="2"/>
      <c r="GV349" s="2"/>
      <c r="GW349" s="2"/>
      <c r="GX349" s="2"/>
      <c r="GY349" s="2"/>
      <c r="GZ349" s="2"/>
      <c r="HA349" s="2"/>
      <c r="HB349" s="2"/>
      <c r="HC349" s="2"/>
      <c r="HD349" s="2"/>
      <c r="HE349" s="2"/>
      <c r="HF349" s="2"/>
      <c r="HG349" s="2"/>
      <c r="HH349" s="2"/>
      <c r="HI349" s="2"/>
      <c r="HJ349" s="2"/>
      <c r="HK349" s="2"/>
      <c r="HL349" s="2"/>
      <c r="HM349" s="2"/>
      <c r="HN349" s="2"/>
      <c r="HO349" s="2"/>
      <c r="HP349" s="2"/>
      <c r="HQ349" s="2"/>
      <c r="HR349" s="2"/>
      <c r="HS349" s="2"/>
      <c r="HT349" s="2"/>
      <c r="HU349" s="2"/>
      <c r="HV349" s="2"/>
      <c r="HW349" s="2"/>
      <c r="HX349" s="2"/>
      <c r="HY349" s="2"/>
      <c r="HZ349" s="2"/>
      <c r="IA349" s="2"/>
      <c r="IB349" s="2"/>
      <c r="IC349" s="2"/>
      <c r="ID349" s="2"/>
      <c r="IE349" s="2"/>
      <c r="IF349" s="2"/>
      <c r="IG349" s="2"/>
      <c r="IH349" s="2"/>
      <c r="II349" s="2"/>
      <c r="IJ349" s="2"/>
      <c r="IK349" s="2"/>
      <c r="IL349" s="2"/>
      <c r="IM349" s="2"/>
      <c r="IN349" s="2"/>
      <c r="IO349" s="2"/>
      <c r="IP349" s="2"/>
      <c r="IQ349" s="2"/>
      <c r="IR349" s="2"/>
      <c r="IS349" s="2"/>
      <c r="IT349" s="2"/>
      <c r="IU349" s="2"/>
      <c r="IV349" s="2"/>
      <c r="IW349" s="2"/>
    </row>
    <row r="350" customFormat="false" ht="11.25" hidden="false" customHeight="false" outlineLevel="0" collapsed="false">
      <c r="A350" s="2"/>
      <c r="B350" s="2"/>
      <c r="C350" s="2"/>
      <c r="D350" s="273"/>
      <c r="E350" s="78"/>
      <c r="F350" s="2"/>
      <c r="G350" s="2"/>
      <c r="H350" s="2"/>
      <c r="I350" s="2"/>
      <c r="J350" s="2"/>
      <c r="K350" s="2"/>
      <c r="L350" s="78"/>
      <c r="M350" s="78"/>
      <c r="N350" s="78"/>
      <c r="O350" s="78"/>
      <c r="P350" s="2"/>
      <c r="Q350" s="78"/>
      <c r="R350" s="78"/>
      <c r="S350" s="78"/>
      <c r="T350" s="78"/>
      <c r="U350" s="78"/>
      <c r="V350" s="78"/>
      <c r="W350" s="78"/>
      <c r="X350" s="393"/>
      <c r="Y350" s="78"/>
      <c r="Z350" s="78"/>
      <c r="AA350" s="78"/>
      <c r="AB350" s="78"/>
      <c r="AC350" s="78"/>
      <c r="AD350" s="78"/>
      <c r="AE350" s="78"/>
      <c r="AF350" s="78"/>
      <c r="AG350" s="78"/>
      <c r="AH350" s="78"/>
      <c r="AI350" s="78"/>
      <c r="AJ350" s="78"/>
      <c r="AK350" s="78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95"/>
      <c r="AW350" s="95"/>
      <c r="AX350" s="383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383"/>
      <c r="BX350" s="383"/>
      <c r="BY350" s="383"/>
      <c r="BZ350" s="2"/>
      <c r="CA350" s="2"/>
      <c r="CB350" s="2"/>
      <c r="CC350" s="2"/>
      <c r="CD350" s="2"/>
      <c r="CE350" s="2"/>
      <c r="CF350" s="383"/>
      <c r="CG350" s="383"/>
      <c r="CH350" s="10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383"/>
      <c r="DT350" s="383"/>
      <c r="DU350" s="383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2"/>
      <c r="GF350" s="2"/>
      <c r="GG350" s="2"/>
      <c r="GH350" s="2"/>
      <c r="GI350" s="2"/>
      <c r="GJ350" s="2"/>
      <c r="GK350" s="2"/>
      <c r="GL350" s="2"/>
      <c r="GM350" s="2"/>
      <c r="GN350" s="2"/>
      <c r="GO350" s="2"/>
      <c r="GP350" s="2"/>
      <c r="GQ350" s="2"/>
      <c r="GR350" s="2"/>
      <c r="GS350" s="2"/>
      <c r="GT350" s="2"/>
      <c r="GU350" s="2"/>
      <c r="GV350" s="2"/>
      <c r="GW350" s="2"/>
      <c r="GX350" s="2"/>
      <c r="GY350" s="2"/>
      <c r="GZ350" s="2"/>
      <c r="HA350" s="2"/>
      <c r="HB350" s="2"/>
      <c r="HC350" s="2"/>
      <c r="HD350" s="2"/>
      <c r="HE350" s="2"/>
      <c r="HF350" s="2"/>
      <c r="HG350" s="2"/>
      <c r="HH350" s="2"/>
      <c r="HI350" s="2"/>
      <c r="HJ350" s="2"/>
      <c r="HK350" s="2"/>
      <c r="HL350" s="2"/>
      <c r="HM350" s="2"/>
      <c r="HN350" s="2"/>
      <c r="HO350" s="2"/>
      <c r="HP350" s="2"/>
      <c r="HQ350" s="2"/>
      <c r="HR350" s="2"/>
      <c r="HS350" s="2"/>
      <c r="HT350" s="2"/>
      <c r="HU350" s="2"/>
      <c r="HV350" s="2"/>
      <c r="HW350" s="2"/>
      <c r="HX350" s="2"/>
      <c r="HY350" s="2"/>
      <c r="HZ350" s="2"/>
      <c r="IA350" s="2"/>
      <c r="IB350" s="2"/>
      <c r="IC350" s="2"/>
      <c r="ID350" s="2"/>
      <c r="IE350" s="2"/>
      <c r="IF350" s="2"/>
      <c r="IG350" s="2"/>
      <c r="IH350" s="2"/>
      <c r="II350" s="2"/>
      <c r="IJ350" s="2"/>
      <c r="IK350" s="2"/>
      <c r="IL350" s="2"/>
      <c r="IM350" s="2"/>
      <c r="IN350" s="2"/>
      <c r="IO350" s="2"/>
      <c r="IP350" s="2"/>
      <c r="IQ350" s="2"/>
      <c r="IR350" s="2"/>
      <c r="IS350" s="2"/>
      <c r="IT350" s="2"/>
      <c r="IU350" s="2"/>
      <c r="IV350" s="2"/>
      <c r="IW350" s="2"/>
    </row>
    <row r="351" customFormat="false" ht="11.25" hidden="false" customHeight="false" outlineLevel="0" collapsed="false">
      <c r="A351" s="2"/>
      <c r="B351" s="2"/>
      <c r="C351" s="2"/>
      <c r="D351" s="273"/>
      <c r="E351" s="78"/>
      <c r="F351" s="2"/>
      <c r="G351" s="2"/>
      <c r="H351" s="2"/>
      <c r="I351" s="2"/>
      <c r="J351" s="2"/>
      <c r="K351" s="2"/>
      <c r="L351" s="78"/>
      <c r="M351" s="78"/>
      <c r="N351" s="78"/>
      <c r="O351" s="78"/>
      <c r="P351" s="2"/>
      <c r="Q351" s="78"/>
      <c r="R351" s="78"/>
      <c r="S351" s="78"/>
      <c r="T351" s="78"/>
      <c r="U351" s="78"/>
      <c r="V351" s="78"/>
      <c r="W351" s="78"/>
      <c r="X351" s="393"/>
      <c r="Y351" s="78"/>
      <c r="Z351" s="78"/>
      <c r="AA351" s="78"/>
      <c r="AB351" s="78"/>
      <c r="AC351" s="78"/>
      <c r="AD351" s="78"/>
      <c r="AE351" s="78"/>
      <c r="AF351" s="78"/>
      <c r="AG351" s="78"/>
      <c r="AH351" s="78"/>
      <c r="AI351" s="78"/>
      <c r="AJ351" s="78"/>
      <c r="AK351" s="78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95"/>
      <c r="AW351" s="95"/>
      <c r="AX351" s="383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383"/>
      <c r="BX351" s="383"/>
      <c r="BY351" s="383"/>
      <c r="BZ351" s="2"/>
      <c r="CA351" s="2"/>
      <c r="CB351" s="2"/>
      <c r="CC351" s="2"/>
      <c r="CD351" s="2"/>
      <c r="CE351" s="2"/>
      <c r="CF351" s="383"/>
      <c r="CG351" s="383"/>
      <c r="CH351" s="10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383"/>
      <c r="DT351" s="383"/>
      <c r="DU351" s="383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  <c r="FG351" s="2"/>
      <c r="FH351" s="2"/>
      <c r="FI351" s="2"/>
      <c r="FJ351" s="2"/>
      <c r="FK351" s="2"/>
      <c r="FL351" s="2"/>
      <c r="FM351" s="2"/>
      <c r="FN351" s="2"/>
      <c r="FO351" s="2"/>
      <c r="FP351" s="2"/>
      <c r="FQ351" s="2"/>
      <c r="FR351" s="2"/>
      <c r="FS351" s="2"/>
      <c r="FT351" s="2"/>
      <c r="FU351" s="2"/>
      <c r="FV351" s="2"/>
      <c r="FW351" s="2"/>
      <c r="FX351" s="2"/>
      <c r="FY351" s="2"/>
      <c r="FZ351" s="2"/>
      <c r="GA351" s="2"/>
      <c r="GB351" s="2"/>
      <c r="GC351" s="2"/>
      <c r="GD351" s="2"/>
      <c r="GE351" s="2"/>
      <c r="GF351" s="2"/>
      <c r="GG351" s="2"/>
      <c r="GH351" s="2"/>
      <c r="GI351" s="2"/>
      <c r="GJ351" s="2"/>
      <c r="GK351" s="2"/>
      <c r="GL351" s="2"/>
      <c r="GM351" s="2"/>
      <c r="GN351" s="2"/>
      <c r="GO351" s="2"/>
      <c r="GP351" s="2"/>
      <c r="GQ351" s="2"/>
      <c r="GR351" s="2"/>
      <c r="GS351" s="2"/>
      <c r="GT351" s="2"/>
      <c r="GU351" s="2"/>
      <c r="GV351" s="2"/>
      <c r="GW351" s="2"/>
      <c r="GX351" s="2"/>
      <c r="GY351" s="2"/>
      <c r="GZ351" s="2"/>
      <c r="HA351" s="2"/>
      <c r="HB351" s="2"/>
      <c r="HC351" s="2"/>
      <c r="HD351" s="2"/>
      <c r="HE351" s="2"/>
      <c r="HF351" s="2"/>
      <c r="HG351" s="2"/>
      <c r="HH351" s="2"/>
      <c r="HI351" s="2"/>
      <c r="HJ351" s="2"/>
      <c r="HK351" s="2"/>
      <c r="HL351" s="2"/>
      <c r="HM351" s="2"/>
      <c r="HN351" s="2"/>
      <c r="HO351" s="2"/>
      <c r="HP351" s="2"/>
      <c r="HQ351" s="2"/>
      <c r="HR351" s="2"/>
      <c r="HS351" s="2"/>
      <c r="HT351" s="2"/>
      <c r="HU351" s="2"/>
      <c r="HV351" s="2"/>
      <c r="HW351" s="2"/>
      <c r="HX351" s="2"/>
      <c r="HY351" s="2"/>
      <c r="HZ351" s="2"/>
      <c r="IA351" s="2"/>
      <c r="IB351" s="2"/>
      <c r="IC351" s="2"/>
      <c r="ID351" s="2"/>
      <c r="IE351" s="2"/>
      <c r="IF351" s="2"/>
      <c r="IG351" s="2"/>
      <c r="IH351" s="2"/>
      <c r="II351" s="2"/>
      <c r="IJ351" s="2"/>
      <c r="IK351" s="2"/>
      <c r="IL351" s="2"/>
      <c r="IM351" s="2"/>
      <c r="IN351" s="2"/>
      <c r="IO351" s="2"/>
      <c r="IP351" s="2"/>
      <c r="IQ351" s="2"/>
      <c r="IR351" s="2"/>
      <c r="IS351" s="2"/>
      <c r="IT351" s="2"/>
      <c r="IU351" s="2"/>
      <c r="IV351" s="2"/>
      <c r="IW351" s="2"/>
    </row>
    <row r="352" customFormat="false" ht="11.25" hidden="false" customHeight="false" outlineLevel="0" collapsed="false">
      <c r="A352" s="2"/>
      <c r="B352" s="2"/>
      <c r="C352" s="2"/>
      <c r="D352" s="273"/>
      <c r="E352" s="78"/>
      <c r="F352" s="2"/>
      <c r="G352" s="2"/>
      <c r="H352" s="2"/>
      <c r="I352" s="2"/>
      <c r="J352" s="2"/>
      <c r="K352" s="2"/>
      <c r="L352" s="78"/>
      <c r="M352" s="78"/>
      <c r="N352" s="78"/>
      <c r="O352" s="78"/>
      <c r="P352" s="2"/>
      <c r="Q352" s="78"/>
      <c r="R352" s="78"/>
      <c r="S352" s="78"/>
      <c r="T352" s="78"/>
      <c r="U352" s="78"/>
      <c r="V352" s="78"/>
      <c r="W352" s="78"/>
      <c r="X352" s="393"/>
      <c r="Y352" s="78"/>
      <c r="Z352" s="78"/>
      <c r="AA352" s="78"/>
      <c r="AB352" s="78"/>
      <c r="AC352" s="78"/>
      <c r="AD352" s="78"/>
      <c r="AE352" s="78"/>
      <c r="AF352" s="78"/>
      <c r="AG352" s="78"/>
      <c r="AH352" s="78"/>
      <c r="AI352" s="78"/>
      <c r="AJ352" s="78"/>
      <c r="AK352" s="78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95"/>
      <c r="AW352" s="95"/>
      <c r="AX352" s="383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383"/>
      <c r="BX352" s="383"/>
      <c r="BY352" s="383"/>
      <c r="BZ352" s="2"/>
      <c r="CA352" s="2"/>
      <c r="CB352" s="2"/>
      <c r="CC352" s="2"/>
      <c r="CD352" s="2"/>
      <c r="CE352" s="2"/>
      <c r="CF352" s="383"/>
      <c r="CG352" s="383"/>
      <c r="CH352" s="10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383"/>
      <c r="DT352" s="383"/>
      <c r="DU352" s="383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  <c r="FG352" s="2"/>
      <c r="FH352" s="2"/>
      <c r="FI352" s="2"/>
      <c r="FJ352" s="2"/>
      <c r="FK352" s="2"/>
      <c r="FL352" s="2"/>
      <c r="FM352" s="2"/>
      <c r="FN352" s="2"/>
      <c r="FO352" s="2"/>
      <c r="FP352" s="2"/>
      <c r="FQ352" s="2"/>
      <c r="FR352" s="2"/>
      <c r="FS352" s="2"/>
      <c r="FT352" s="2"/>
      <c r="FU352" s="2"/>
      <c r="FV352" s="2"/>
      <c r="FW352" s="2"/>
      <c r="FX352" s="2"/>
      <c r="FY352" s="2"/>
      <c r="FZ352" s="2"/>
      <c r="GA352" s="2"/>
      <c r="GB352" s="2"/>
      <c r="GC352" s="2"/>
      <c r="GD352" s="2"/>
      <c r="GE352" s="2"/>
      <c r="GF352" s="2"/>
      <c r="GG352" s="2"/>
      <c r="GH352" s="2"/>
      <c r="GI352" s="2"/>
      <c r="GJ352" s="2"/>
      <c r="GK352" s="2"/>
      <c r="GL352" s="2"/>
      <c r="GM352" s="2"/>
      <c r="GN352" s="2"/>
      <c r="GO352" s="2"/>
      <c r="GP352" s="2"/>
      <c r="GQ352" s="2"/>
      <c r="GR352" s="2"/>
      <c r="GS352" s="2"/>
      <c r="GT352" s="2"/>
      <c r="GU352" s="2"/>
      <c r="GV352" s="2"/>
      <c r="GW352" s="2"/>
      <c r="GX352" s="2"/>
      <c r="GY352" s="2"/>
      <c r="GZ352" s="2"/>
      <c r="HA352" s="2"/>
      <c r="HB352" s="2"/>
      <c r="HC352" s="2"/>
      <c r="HD352" s="2"/>
      <c r="HE352" s="2"/>
      <c r="HF352" s="2"/>
      <c r="HG352" s="2"/>
      <c r="HH352" s="2"/>
      <c r="HI352" s="2"/>
      <c r="HJ352" s="2"/>
      <c r="HK352" s="2"/>
      <c r="HL352" s="2"/>
      <c r="HM352" s="2"/>
      <c r="HN352" s="2"/>
      <c r="HO352" s="2"/>
      <c r="HP352" s="2"/>
      <c r="HQ352" s="2"/>
      <c r="HR352" s="2"/>
      <c r="HS352" s="2"/>
      <c r="HT352" s="2"/>
      <c r="HU352" s="2"/>
      <c r="HV352" s="2"/>
      <c r="HW352" s="2"/>
      <c r="HX352" s="2"/>
      <c r="HY352" s="2"/>
      <c r="HZ352" s="2"/>
      <c r="IA352" s="2"/>
      <c r="IB352" s="2"/>
      <c r="IC352" s="2"/>
      <c r="ID352" s="2"/>
      <c r="IE352" s="2"/>
      <c r="IF352" s="2"/>
      <c r="IG352" s="2"/>
      <c r="IH352" s="2"/>
      <c r="II352" s="2"/>
      <c r="IJ352" s="2"/>
      <c r="IK352" s="2"/>
      <c r="IL352" s="2"/>
      <c r="IM352" s="2"/>
      <c r="IN352" s="2"/>
      <c r="IO352" s="2"/>
      <c r="IP352" s="2"/>
      <c r="IQ352" s="2"/>
      <c r="IR352" s="2"/>
      <c r="IS352" s="2"/>
      <c r="IT352" s="2"/>
      <c r="IU352" s="2"/>
      <c r="IV352" s="2"/>
      <c r="IW352" s="2"/>
    </row>
    <row r="353" customFormat="false" ht="11.25" hidden="false" customHeight="false" outlineLevel="0" collapsed="false">
      <c r="A353" s="2"/>
      <c r="B353" s="2"/>
      <c r="C353" s="2"/>
      <c r="D353" s="273"/>
      <c r="E353" s="78"/>
      <c r="F353" s="2"/>
      <c r="G353" s="2"/>
      <c r="H353" s="2"/>
      <c r="I353" s="2"/>
      <c r="J353" s="2"/>
      <c r="K353" s="2"/>
      <c r="L353" s="78"/>
      <c r="M353" s="78"/>
      <c r="N353" s="78"/>
      <c r="O353" s="78"/>
      <c r="P353" s="2"/>
      <c r="Q353" s="78"/>
      <c r="R353" s="78"/>
      <c r="S353" s="78"/>
      <c r="T353" s="78"/>
      <c r="U353" s="78"/>
      <c r="V353" s="78"/>
      <c r="W353" s="78"/>
      <c r="X353" s="393"/>
      <c r="Y353" s="78"/>
      <c r="Z353" s="78"/>
      <c r="AA353" s="78"/>
      <c r="AB353" s="78"/>
      <c r="AC353" s="78"/>
      <c r="AD353" s="78"/>
      <c r="AE353" s="78"/>
      <c r="AF353" s="78"/>
      <c r="AG353" s="78"/>
      <c r="AH353" s="78"/>
      <c r="AI353" s="78"/>
      <c r="AJ353" s="78"/>
      <c r="AK353" s="78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95"/>
      <c r="AW353" s="95"/>
      <c r="AX353" s="383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383"/>
      <c r="BX353" s="383"/>
      <c r="BY353" s="383"/>
      <c r="BZ353" s="2"/>
      <c r="CA353" s="2"/>
      <c r="CB353" s="2"/>
      <c r="CC353" s="2"/>
      <c r="CD353" s="2"/>
      <c r="CE353" s="2"/>
      <c r="CF353" s="383"/>
      <c r="CG353" s="383"/>
      <c r="CH353" s="10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383"/>
      <c r="DT353" s="383"/>
      <c r="DU353" s="383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/>
      <c r="FR353" s="2"/>
      <c r="FS353" s="2"/>
      <c r="FT353" s="2"/>
      <c r="FU353" s="2"/>
      <c r="FV353" s="2"/>
      <c r="FW353" s="2"/>
      <c r="FX353" s="2"/>
      <c r="FY353" s="2"/>
      <c r="FZ353" s="2"/>
      <c r="GA353" s="2"/>
      <c r="GB353" s="2"/>
      <c r="GC353" s="2"/>
      <c r="GD353" s="2"/>
      <c r="GE353" s="2"/>
      <c r="GF353" s="2"/>
      <c r="GG353" s="2"/>
      <c r="GH353" s="2"/>
      <c r="GI353" s="2"/>
      <c r="GJ353" s="2"/>
      <c r="GK353" s="2"/>
      <c r="GL353" s="2"/>
      <c r="GM353" s="2"/>
      <c r="GN353" s="2"/>
      <c r="GO353" s="2"/>
      <c r="GP353" s="2"/>
      <c r="GQ353" s="2"/>
      <c r="GR353" s="2"/>
      <c r="GS353" s="2"/>
      <c r="GT353" s="2"/>
      <c r="GU353" s="2"/>
      <c r="GV353" s="2"/>
      <c r="GW353" s="2"/>
      <c r="GX353" s="2"/>
      <c r="GY353" s="2"/>
      <c r="GZ353" s="2"/>
      <c r="HA353" s="2"/>
      <c r="HB353" s="2"/>
      <c r="HC353" s="2"/>
      <c r="HD353" s="2"/>
      <c r="HE353" s="2"/>
      <c r="HF353" s="2"/>
      <c r="HG353" s="2"/>
      <c r="HH353" s="2"/>
      <c r="HI353" s="2"/>
      <c r="HJ353" s="2"/>
      <c r="HK353" s="2"/>
      <c r="HL353" s="2"/>
      <c r="HM353" s="2"/>
      <c r="HN353" s="2"/>
      <c r="HO353" s="2"/>
      <c r="HP353" s="2"/>
      <c r="HQ353" s="2"/>
      <c r="HR353" s="2"/>
      <c r="HS353" s="2"/>
      <c r="HT353" s="2"/>
      <c r="HU353" s="2"/>
      <c r="HV353" s="2"/>
      <c r="HW353" s="2"/>
      <c r="HX353" s="2"/>
      <c r="HY353" s="2"/>
      <c r="HZ353" s="2"/>
      <c r="IA353" s="2"/>
      <c r="IB353" s="2"/>
      <c r="IC353" s="2"/>
      <c r="ID353" s="2"/>
      <c r="IE353" s="2"/>
      <c r="IF353" s="2"/>
      <c r="IG353" s="2"/>
      <c r="IH353" s="2"/>
      <c r="II353" s="2"/>
      <c r="IJ353" s="2"/>
      <c r="IK353" s="2"/>
      <c r="IL353" s="2"/>
      <c r="IM353" s="2"/>
      <c r="IN353" s="2"/>
      <c r="IO353" s="2"/>
      <c r="IP353" s="2"/>
      <c r="IQ353" s="2"/>
      <c r="IR353" s="2"/>
      <c r="IS353" s="2"/>
      <c r="IT353" s="2"/>
      <c r="IU353" s="2"/>
      <c r="IV353" s="2"/>
      <c r="IW353" s="2"/>
    </row>
    <row r="354" customFormat="false" ht="11.25" hidden="false" customHeight="false" outlineLevel="0" collapsed="false">
      <c r="A354" s="2"/>
      <c r="B354" s="2"/>
      <c r="C354" s="2"/>
      <c r="D354" s="273"/>
      <c r="E354" s="78"/>
      <c r="F354" s="2"/>
      <c r="G354" s="2"/>
      <c r="H354" s="2"/>
      <c r="I354" s="2"/>
      <c r="J354" s="2"/>
      <c r="K354" s="2"/>
      <c r="L354" s="78"/>
      <c r="M354" s="78"/>
      <c r="N354" s="78"/>
      <c r="O354" s="78"/>
      <c r="P354" s="2"/>
      <c r="Q354" s="78"/>
      <c r="R354" s="78"/>
      <c r="S354" s="78"/>
      <c r="T354" s="78"/>
      <c r="U354" s="78"/>
      <c r="V354" s="78"/>
      <c r="W354" s="78"/>
      <c r="X354" s="393"/>
      <c r="Y354" s="78"/>
      <c r="Z354" s="78"/>
      <c r="AA354" s="78"/>
      <c r="AB354" s="78"/>
      <c r="AC354" s="78"/>
      <c r="AD354" s="78"/>
      <c r="AE354" s="78"/>
      <c r="AF354" s="78"/>
      <c r="AG354" s="78"/>
      <c r="AH354" s="78"/>
      <c r="AI354" s="78"/>
      <c r="AJ354" s="78"/>
      <c r="AK354" s="78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95"/>
      <c r="AW354" s="95"/>
      <c r="AX354" s="383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383"/>
      <c r="BX354" s="383"/>
      <c r="BY354" s="383"/>
      <c r="BZ354" s="2"/>
      <c r="CA354" s="2"/>
      <c r="CB354" s="2"/>
      <c r="CC354" s="2"/>
      <c r="CD354" s="2"/>
      <c r="CE354" s="2"/>
      <c r="CF354" s="383"/>
      <c r="CG354" s="383"/>
      <c r="CH354" s="10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383"/>
      <c r="DT354" s="383"/>
      <c r="DU354" s="383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  <c r="FG354" s="2"/>
      <c r="FH354" s="2"/>
      <c r="FI354" s="2"/>
      <c r="FJ354" s="2"/>
      <c r="FK354" s="2"/>
      <c r="FL354" s="2"/>
      <c r="FM354" s="2"/>
      <c r="FN354" s="2"/>
      <c r="FO354" s="2"/>
      <c r="FP354" s="2"/>
      <c r="FQ354" s="2"/>
      <c r="FR354" s="2"/>
      <c r="FS354" s="2"/>
      <c r="FT354" s="2"/>
      <c r="FU354" s="2"/>
      <c r="FV354" s="2"/>
      <c r="FW354" s="2"/>
      <c r="FX354" s="2"/>
      <c r="FY354" s="2"/>
      <c r="FZ354" s="2"/>
      <c r="GA354" s="2"/>
      <c r="GB354" s="2"/>
      <c r="GC354" s="2"/>
      <c r="GD354" s="2"/>
      <c r="GE354" s="2"/>
      <c r="GF354" s="2"/>
      <c r="GG354" s="2"/>
      <c r="GH354" s="2"/>
      <c r="GI354" s="2"/>
      <c r="GJ354" s="2"/>
      <c r="GK354" s="2"/>
      <c r="GL354" s="2"/>
      <c r="GM354" s="2"/>
      <c r="GN354" s="2"/>
      <c r="GO354" s="2"/>
      <c r="GP354" s="2"/>
      <c r="GQ354" s="2"/>
      <c r="GR354" s="2"/>
      <c r="GS354" s="2"/>
      <c r="GT354" s="2"/>
      <c r="GU354" s="2"/>
      <c r="GV354" s="2"/>
      <c r="GW354" s="2"/>
      <c r="GX354" s="2"/>
      <c r="GY354" s="2"/>
      <c r="GZ354" s="2"/>
      <c r="HA354" s="2"/>
      <c r="HB354" s="2"/>
      <c r="HC354" s="2"/>
      <c r="HD354" s="2"/>
      <c r="HE354" s="2"/>
      <c r="HF354" s="2"/>
      <c r="HG354" s="2"/>
      <c r="HH354" s="2"/>
      <c r="HI354" s="2"/>
      <c r="HJ354" s="2"/>
      <c r="HK354" s="2"/>
      <c r="HL354" s="2"/>
      <c r="HM354" s="2"/>
      <c r="HN354" s="2"/>
      <c r="HO354" s="2"/>
      <c r="HP354" s="2"/>
      <c r="HQ354" s="2"/>
      <c r="HR354" s="2"/>
      <c r="HS354" s="2"/>
      <c r="HT354" s="2"/>
      <c r="HU354" s="2"/>
      <c r="HV354" s="2"/>
      <c r="HW354" s="2"/>
      <c r="HX354" s="2"/>
      <c r="HY354" s="2"/>
      <c r="HZ354" s="2"/>
      <c r="IA354" s="2"/>
      <c r="IB354" s="2"/>
      <c r="IC354" s="2"/>
      <c r="ID354" s="2"/>
      <c r="IE354" s="2"/>
      <c r="IF354" s="2"/>
      <c r="IG354" s="2"/>
      <c r="IH354" s="2"/>
      <c r="II354" s="2"/>
      <c r="IJ354" s="2"/>
      <c r="IK354" s="2"/>
      <c r="IL354" s="2"/>
      <c r="IM354" s="2"/>
      <c r="IN354" s="2"/>
      <c r="IO354" s="2"/>
      <c r="IP354" s="2"/>
      <c r="IQ354" s="2"/>
      <c r="IR354" s="2"/>
      <c r="IS354" s="2"/>
      <c r="IT354" s="2"/>
      <c r="IU354" s="2"/>
      <c r="IV354" s="2"/>
      <c r="IW354" s="2"/>
    </row>
    <row r="355" customFormat="false" ht="11.25" hidden="false" customHeight="false" outlineLevel="0" collapsed="false">
      <c r="A355" s="2"/>
      <c r="B355" s="2"/>
      <c r="C355" s="2"/>
      <c r="D355" s="273"/>
      <c r="E355" s="78"/>
      <c r="F355" s="2"/>
      <c r="G355" s="2"/>
      <c r="H355" s="2"/>
      <c r="I355" s="2"/>
      <c r="J355" s="2"/>
      <c r="K355" s="2"/>
      <c r="L355" s="78"/>
      <c r="M355" s="78"/>
      <c r="N355" s="78"/>
      <c r="O355" s="78"/>
      <c r="P355" s="2"/>
      <c r="Q355" s="78"/>
      <c r="R355" s="78"/>
      <c r="S355" s="78"/>
      <c r="T355" s="78"/>
      <c r="U355" s="78"/>
      <c r="V355" s="78"/>
      <c r="W355" s="78"/>
      <c r="X355" s="393"/>
      <c r="Y355" s="78"/>
      <c r="Z355" s="78"/>
      <c r="AA355" s="78"/>
      <c r="AB355" s="78"/>
      <c r="AC355" s="78"/>
      <c r="AD355" s="78"/>
      <c r="AE355" s="78"/>
      <c r="AF355" s="78"/>
      <c r="AG355" s="78"/>
      <c r="AH355" s="78"/>
      <c r="AI355" s="78"/>
      <c r="AJ355" s="78"/>
      <c r="AK355" s="78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95"/>
      <c r="AW355" s="95"/>
      <c r="AX355" s="383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383"/>
      <c r="BX355" s="383"/>
      <c r="BY355" s="383"/>
      <c r="BZ355" s="2"/>
      <c r="CA355" s="2"/>
      <c r="CB355" s="2"/>
      <c r="CC355" s="2"/>
      <c r="CD355" s="2"/>
      <c r="CE355" s="2"/>
      <c r="CF355" s="383"/>
      <c r="CG355" s="383"/>
      <c r="CH355" s="10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383"/>
      <c r="DT355" s="383"/>
      <c r="DU355" s="383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  <c r="FS355" s="2"/>
      <c r="FT355" s="2"/>
      <c r="FU355" s="2"/>
      <c r="FV355" s="2"/>
      <c r="FW355" s="2"/>
      <c r="FX355" s="2"/>
      <c r="FY355" s="2"/>
      <c r="FZ355" s="2"/>
      <c r="GA355" s="2"/>
      <c r="GB355" s="2"/>
      <c r="GC355" s="2"/>
      <c r="GD355" s="2"/>
      <c r="GE355" s="2"/>
      <c r="GF355" s="2"/>
      <c r="GG355" s="2"/>
      <c r="GH355" s="2"/>
      <c r="GI355" s="2"/>
      <c r="GJ355" s="2"/>
      <c r="GK355" s="2"/>
      <c r="GL355" s="2"/>
      <c r="GM355" s="2"/>
      <c r="GN355" s="2"/>
      <c r="GO355" s="2"/>
      <c r="GP355" s="2"/>
      <c r="GQ355" s="2"/>
      <c r="GR355" s="2"/>
      <c r="GS355" s="2"/>
      <c r="GT355" s="2"/>
      <c r="GU355" s="2"/>
      <c r="GV355" s="2"/>
      <c r="GW355" s="2"/>
      <c r="GX355" s="2"/>
      <c r="GY355" s="2"/>
      <c r="GZ355" s="2"/>
      <c r="HA355" s="2"/>
      <c r="HB355" s="2"/>
      <c r="HC355" s="2"/>
      <c r="HD355" s="2"/>
      <c r="HE355" s="2"/>
      <c r="HF355" s="2"/>
      <c r="HG355" s="2"/>
      <c r="HH355" s="2"/>
      <c r="HI355" s="2"/>
      <c r="HJ355" s="2"/>
      <c r="HK355" s="2"/>
      <c r="HL355" s="2"/>
      <c r="HM355" s="2"/>
      <c r="HN355" s="2"/>
      <c r="HO355" s="2"/>
      <c r="HP355" s="2"/>
      <c r="HQ355" s="2"/>
      <c r="HR355" s="2"/>
      <c r="HS355" s="2"/>
      <c r="HT355" s="2"/>
      <c r="HU355" s="2"/>
      <c r="HV355" s="2"/>
      <c r="HW355" s="2"/>
      <c r="HX355" s="2"/>
      <c r="HY355" s="2"/>
      <c r="HZ355" s="2"/>
      <c r="IA355" s="2"/>
      <c r="IB355" s="2"/>
      <c r="IC355" s="2"/>
      <c r="ID355" s="2"/>
      <c r="IE355" s="2"/>
      <c r="IF355" s="2"/>
      <c r="IG355" s="2"/>
      <c r="IH355" s="2"/>
      <c r="II355" s="2"/>
      <c r="IJ355" s="2"/>
      <c r="IK355" s="2"/>
      <c r="IL355" s="2"/>
      <c r="IM355" s="2"/>
      <c r="IN355" s="2"/>
      <c r="IO355" s="2"/>
      <c r="IP355" s="2"/>
      <c r="IQ355" s="2"/>
      <c r="IR355" s="2"/>
      <c r="IS355" s="2"/>
      <c r="IT355" s="2"/>
      <c r="IU355" s="2"/>
      <c r="IV355" s="2"/>
      <c r="IW355" s="2"/>
    </row>
    <row r="356" customFormat="false" ht="11.25" hidden="false" customHeight="false" outlineLevel="0" collapsed="false">
      <c r="A356" s="2"/>
      <c r="B356" s="2"/>
      <c r="C356" s="2"/>
      <c r="D356" s="273"/>
      <c r="E356" s="78"/>
      <c r="F356" s="2"/>
      <c r="G356" s="2"/>
      <c r="H356" s="2"/>
      <c r="I356" s="2"/>
      <c r="J356" s="2"/>
      <c r="K356" s="2"/>
      <c r="L356" s="78"/>
      <c r="M356" s="78"/>
      <c r="N356" s="78"/>
      <c r="O356" s="78"/>
      <c r="P356" s="2"/>
      <c r="Q356" s="78"/>
      <c r="R356" s="78"/>
      <c r="S356" s="78"/>
      <c r="T356" s="78"/>
      <c r="U356" s="78"/>
      <c r="V356" s="78"/>
      <c r="W356" s="78"/>
      <c r="X356" s="393"/>
      <c r="Y356" s="78"/>
      <c r="Z356" s="78"/>
      <c r="AA356" s="78"/>
      <c r="AB356" s="78"/>
      <c r="AC356" s="78"/>
      <c r="AD356" s="78"/>
      <c r="AE356" s="78"/>
      <c r="AF356" s="78"/>
      <c r="AG356" s="78"/>
      <c r="AH356" s="78"/>
      <c r="AI356" s="78"/>
      <c r="AJ356" s="78"/>
      <c r="AK356" s="78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95"/>
      <c r="AW356" s="95"/>
      <c r="AX356" s="383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383"/>
      <c r="BX356" s="383"/>
      <c r="BY356" s="383"/>
      <c r="BZ356" s="2"/>
      <c r="CA356" s="2"/>
      <c r="CB356" s="2"/>
      <c r="CC356" s="2"/>
      <c r="CD356" s="2"/>
      <c r="CE356" s="2"/>
      <c r="CF356" s="383"/>
      <c r="CG356" s="383"/>
      <c r="CH356" s="10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383"/>
      <c r="DT356" s="383"/>
      <c r="DU356" s="383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  <c r="FG356" s="2"/>
      <c r="FH356" s="2"/>
      <c r="FI356" s="2"/>
      <c r="FJ356" s="2"/>
      <c r="FK356" s="2"/>
      <c r="FL356" s="2"/>
      <c r="FM356" s="2"/>
      <c r="FN356" s="2"/>
      <c r="FO356" s="2"/>
      <c r="FP356" s="2"/>
      <c r="FQ356" s="2"/>
      <c r="FR356" s="2"/>
      <c r="FS356" s="2"/>
      <c r="FT356" s="2"/>
      <c r="FU356" s="2"/>
      <c r="FV356" s="2"/>
      <c r="FW356" s="2"/>
      <c r="FX356" s="2"/>
      <c r="FY356" s="2"/>
      <c r="FZ356" s="2"/>
      <c r="GA356" s="2"/>
      <c r="GB356" s="2"/>
      <c r="GC356" s="2"/>
      <c r="GD356" s="2"/>
      <c r="GE356" s="2"/>
      <c r="GF356" s="2"/>
      <c r="GG356" s="2"/>
      <c r="GH356" s="2"/>
      <c r="GI356" s="2"/>
      <c r="GJ356" s="2"/>
      <c r="GK356" s="2"/>
      <c r="GL356" s="2"/>
      <c r="GM356" s="2"/>
      <c r="GN356" s="2"/>
      <c r="GO356" s="2"/>
      <c r="GP356" s="2"/>
      <c r="GQ356" s="2"/>
      <c r="GR356" s="2"/>
      <c r="GS356" s="2"/>
      <c r="GT356" s="2"/>
      <c r="GU356" s="2"/>
      <c r="GV356" s="2"/>
      <c r="GW356" s="2"/>
      <c r="GX356" s="2"/>
      <c r="GY356" s="2"/>
      <c r="GZ356" s="2"/>
      <c r="HA356" s="2"/>
      <c r="HB356" s="2"/>
      <c r="HC356" s="2"/>
      <c r="HD356" s="2"/>
      <c r="HE356" s="2"/>
      <c r="HF356" s="2"/>
      <c r="HG356" s="2"/>
      <c r="HH356" s="2"/>
      <c r="HI356" s="2"/>
      <c r="HJ356" s="2"/>
      <c r="HK356" s="2"/>
      <c r="HL356" s="2"/>
      <c r="HM356" s="2"/>
      <c r="HN356" s="2"/>
      <c r="HO356" s="2"/>
      <c r="HP356" s="2"/>
      <c r="HQ356" s="2"/>
      <c r="HR356" s="2"/>
      <c r="HS356" s="2"/>
      <c r="HT356" s="2"/>
      <c r="HU356" s="2"/>
      <c r="HV356" s="2"/>
      <c r="HW356" s="2"/>
      <c r="HX356" s="2"/>
      <c r="HY356" s="2"/>
      <c r="HZ356" s="2"/>
      <c r="IA356" s="2"/>
      <c r="IB356" s="2"/>
      <c r="IC356" s="2"/>
      <c r="ID356" s="2"/>
      <c r="IE356" s="2"/>
      <c r="IF356" s="2"/>
      <c r="IG356" s="2"/>
      <c r="IH356" s="2"/>
      <c r="II356" s="2"/>
      <c r="IJ356" s="2"/>
      <c r="IK356" s="2"/>
      <c r="IL356" s="2"/>
      <c r="IM356" s="2"/>
      <c r="IN356" s="2"/>
      <c r="IO356" s="2"/>
      <c r="IP356" s="2"/>
      <c r="IQ356" s="2"/>
      <c r="IR356" s="2"/>
      <c r="IS356" s="2"/>
      <c r="IT356" s="2"/>
      <c r="IU356" s="2"/>
      <c r="IV356" s="2"/>
      <c r="IW356" s="2"/>
    </row>
    <row r="357" customFormat="false" ht="11.25" hidden="false" customHeight="false" outlineLevel="0" collapsed="false">
      <c r="A357" s="2"/>
      <c r="B357" s="2"/>
      <c r="C357" s="2"/>
      <c r="D357" s="273"/>
      <c r="E357" s="78"/>
      <c r="F357" s="2"/>
      <c r="G357" s="2"/>
      <c r="H357" s="2"/>
      <c r="I357" s="2"/>
      <c r="J357" s="2"/>
      <c r="K357" s="2"/>
      <c r="L357" s="78"/>
      <c r="M357" s="78"/>
      <c r="N357" s="78"/>
      <c r="O357" s="78"/>
      <c r="P357" s="2"/>
      <c r="Q357" s="78"/>
      <c r="R357" s="78"/>
      <c r="S357" s="78"/>
      <c r="T357" s="78"/>
      <c r="U357" s="78"/>
      <c r="V357" s="78"/>
      <c r="W357" s="78"/>
      <c r="X357" s="393"/>
      <c r="Y357" s="78"/>
      <c r="Z357" s="78"/>
      <c r="AA357" s="78"/>
      <c r="AB357" s="78"/>
      <c r="AC357" s="78"/>
      <c r="AD357" s="78"/>
      <c r="AE357" s="78"/>
      <c r="AF357" s="78"/>
      <c r="AG357" s="78"/>
      <c r="AH357" s="78"/>
      <c r="AI357" s="78"/>
      <c r="AJ357" s="78"/>
      <c r="AK357" s="78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95"/>
      <c r="AW357" s="95"/>
      <c r="AX357" s="383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383"/>
      <c r="BX357" s="383"/>
      <c r="BY357" s="383"/>
      <c r="BZ357" s="2"/>
      <c r="CA357" s="2"/>
      <c r="CB357" s="2"/>
      <c r="CC357" s="2"/>
      <c r="CD357" s="2"/>
      <c r="CE357" s="2"/>
      <c r="CF357" s="383"/>
      <c r="CG357" s="383"/>
      <c r="CH357" s="10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383"/>
      <c r="DT357" s="383"/>
      <c r="DU357" s="383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  <c r="GY357" s="2"/>
      <c r="GZ357" s="2"/>
      <c r="HA357" s="2"/>
      <c r="HB357" s="2"/>
      <c r="HC357" s="2"/>
      <c r="HD357" s="2"/>
      <c r="HE357" s="2"/>
      <c r="HF357" s="2"/>
      <c r="HG357" s="2"/>
      <c r="HH357" s="2"/>
      <c r="HI357" s="2"/>
      <c r="HJ357" s="2"/>
      <c r="HK357" s="2"/>
      <c r="HL357" s="2"/>
      <c r="HM357" s="2"/>
      <c r="HN357" s="2"/>
      <c r="HO357" s="2"/>
      <c r="HP357" s="2"/>
      <c r="HQ357" s="2"/>
      <c r="HR357" s="2"/>
      <c r="HS357" s="2"/>
      <c r="HT357" s="2"/>
      <c r="HU357" s="2"/>
      <c r="HV357" s="2"/>
      <c r="HW357" s="2"/>
      <c r="HX357" s="2"/>
      <c r="HY357" s="2"/>
      <c r="HZ357" s="2"/>
      <c r="IA357" s="2"/>
      <c r="IB357" s="2"/>
      <c r="IC357" s="2"/>
      <c r="ID357" s="2"/>
      <c r="IE357" s="2"/>
      <c r="IF357" s="2"/>
      <c r="IG357" s="2"/>
      <c r="IH357" s="2"/>
      <c r="II357" s="2"/>
      <c r="IJ357" s="2"/>
      <c r="IK357" s="2"/>
      <c r="IL357" s="2"/>
      <c r="IM357" s="2"/>
      <c r="IN357" s="2"/>
      <c r="IO357" s="2"/>
      <c r="IP357" s="2"/>
      <c r="IQ357" s="2"/>
      <c r="IR357" s="2"/>
      <c r="IS357" s="2"/>
      <c r="IT357" s="2"/>
      <c r="IU357" s="2"/>
      <c r="IV357" s="2"/>
      <c r="IW357" s="2"/>
    </row>
    <row r="358" customFormat="false" ht="11.25" hidden="false" customHeight="false" outlineLevel="0" collapsed="false">
      <c r="A358" s="2"/>
      <c r="B358" s="2"/>
      <c r="C358" s="2"/>
      <c r="D358" s="273"/>
      <c r="E358" s="78"/>
      <c r="F358" s="2"/>
      <c r="G358" s="2"/>
      <c r="H358" s="2"/>
      <c r="I358" s="2"/>
      <c r="J358" s="2"/>
      <c r="K358" s="2"/>
      <c r="L358" s="78"/>
      <c r="M358" s="78"/>
      <c r="N358" s="78"/>
      <c r="O358" s="78"/>
      <c r="P358" s="2"/>
      <c r="Q358" s="78"/>
      <c r="R358" s="78"/>
      <c r="S358" s="78"/>
      <c r="T358" s="78"/>
      <c r="U358" s="78"/>
      <c r="V358" s="78"/>
      <c r="W358" s="78"/>
      <c r="X358" s="393"/>
      <c r="Y358" s="78"/>
      <c r="Z358" s="78"/>
      <c r="AA358" s="78"/>
      <c r="AB358" s="78"/>
      <c r="AC358" s="78"/>
      <c r="AD358" s="78"/>
      <c r="AE358" s="78"/>
      <c r="AF358" s="78"/>
      <c r="AG358" s="78"/>
      <c r="AH358" s="78"/>
      <c r="AI358" s="78"/>
      <c r="AJ358" s="78"/>
      <c r="AK358" s="78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95"/>
      <c r="AW358" s="95"/>
      <c r="AX358" s="383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383"/>
      <c r="BX358" s="383"/>
      <c r="BY358" s="383"/>
      <c r="BZ358" s="2"/>
      <c r="CA358" s="2"/>
      <c r="CB358" s="2"/>
      <c r="CC358" s="2"/>
      <c r="CD358" s="2"/>
      <c r="CE358" s="2"/>
      <c r="CF358" s="383"/>
      <c r="CG358" s="383"/>
      <c r="CH358" s="10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383"/>
      <c r="DT358" s="383"/>
      <c r="DU358" s="383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  <c r="HN358" s="2"/>
      <c r="HO358" s="2"/>
      <c r="HP358" s="2"/>
      <c r="HQ358" s="2"/>
      <c r="HR358" s="2"/>
      <c r="HS358" s="2"/>
      <c r="HT358" s="2"/>
      <c r="HU358" s="2"/>
      <c r="HV358" s="2"/>
      <c r="HW358" s="2"/>
      <c r="HX358" s="2"/>
      <c r="HY358" s="2"/>
      <c r="HZ358" s="2"/>
      <c r="IA358" s="2"/>
      <c r="IB358" s="2"/>
      <c r="IC358" s="2"/>
      <c r="ID358" s="2"/>
      <c r="IE358" s="2"/>
      <c r="IF358" s="2"/>
      <c r="IG358" s="2"/>
      <c r="IH358" s="2"/>
      <c r="II358" s="2"/>
      <c r="IJ358" s="2"/>
      <c r="IK358" s="2"/>
      <c r="IL358" s="2"/>
      <c r="IM358" s="2"/>
      <c r="IN358" s="2"/>
      <c r="IO358" s="2"/>
      <c r="IP358" s="2"/>
      <c r="IQ358" s="2"/>
      <c r="IR358" s="2"/>
      <c r="IS358" s="2"/>
      <c r="IT358" s="2"/>
      <c r="IU358" s="2"/>
      <c r="IV358" s="2"/>
      <c r="IW358" s="2"/>
    </row>
    <row r="359" customFormat="false" ht="11.25" hidden="false" customHeight="false" outlineLevel="0" collapsed="false">
      <c r="A359" s="2"/>
      <c r="B359" s="2"/>
      <c r="C359" s="2"/>
      <c r="D359" s="273"/>
      <c r="E359" s="78"/>
      <c r="F359" s="2"/>
      <c r="G359" s="2"/>
      <c r="H359" s="2"/>
      <c r="I359" s="2"/>
      <c r="J359" s="2"/>
      <c r="K359" s="2"/>
      <c r="L359" s="78"/>
      <c r="M359" s="78"/>
      <c r="N359" s="78"/>
      <c r="O359" s="78"/>
      <c r="P359" s="2"/>
      <c r="Q359" s="78"/>
      <c r="R359" s="78"/>
      <c r="S359" s="78"/>
      <c r="T359" s="78"/>
      <c r="U359" s="78"/>
      <c r="V359" s="78"/>
      <c r="W359" s="78"/>
      <c r="X359" s="393"/>
      <c r="Y359" s="78"/>
      <c r="Z359" s="78"/>
      <c r="AA359" s="78"/>
      <c r="AB359" s="78"/>
      <c r="AC359" s="78"/>
      <c r="AD359" s="78"/>
      <c r="AE359" s="78"/>
      <c r="AF359" s="78"/>
      <c r="AG359" s="78"/>
      <c r="AH359" s="78"/>
      <c r="AI359" s="78"/>
      <c r="AJ359" s="78"/>
      <c r="AK359" s="78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95"/>
      <c r="AW359" s="95"/>
      <c r="AX359" s="383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383"/>
      <c r="BX359" s="383"/>
      <c r="BY359" s="383"/>
      <c r="BZ359" s="2"/>
      <c r="CA359" s="2"/>
      <c r="CB359" s="2"/>
      <c r="CC359" s="2"/>
      <c r="CD359" s="2"/>
      <c r="CE359" s="2"/>
      <c r="CF359" s="383"/>
      <c r="CG359" s="383"/>
      <c r="CH359" s="10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383"/>
      <c r="DT359" s="383"/>
      <c r="DU359" s="383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/>
      <c r="FR359" s="2"/>
      <c r="FS359" s="2"/>
      <c r="FT359" s="2"/>
      <c r="FU359" s="2"/>
      <c r="FV359" s="2"/>
      <c r="FW359" s="2"/>
      <c r="FX359" s="2"/>
      <c r="FY359" s="2"/>
      <c r="FZ359" s="2"/>
      <c r="GA359" s="2"/>
      <c r="GB359" s="2"/>
      <c r="GC359" s="2"/>
      <c r="GD359" s="2"/>
      <c r="GE359" s="2"/>
      <c r="GF359" s="2"/>
      <c r="GG359" s="2"/>
      <c r="GH359" s="2"/>
      <c r="GI359" s="2"/>
      <c r="GJ359" s="2"/>
      <c r="GK359" s="2"/>
      <c r="GL359" s="2"/>
      <c r="GM359" s="2"/>
      <c r="GN359" s="2"/>
      <c r="GO359" s="2"/>
      <c r="GP359" s="2"/>
      <c r="GQ359" s="2"/>
      <c r="GR359" s="2"/>
      <c r="GS359" s="2"/>
      <c r="GT359" s="2"/>
      <c r="GU359" s="2"/>
      <c r="GV359" s="2"/>
      <c r="GW359" s="2"/>
      <c r="GX359" s="2"/>
      <c r="GY359" s="2"/>
      <c r="GZ359" s="2"/>
      <c r="HA359" s="2"/>
      <c r="HB359" s="2"/>
      <c r="HC359" s="2"/>
      <c r="HD359" s="2"/>
      <c r="HE359" s="2"/>
      <c r="HF359" s="2"/>
      <c r="HG359" s="2"/>
      <c r="HH359" s="2"/>
      <c r="HI359" s="2"/>
      <c r="HJ359" s="2"/>
      <c r="HK359" s="2"/>
      <c r="HL359" s="2"/>
      <c r="HM359" s="2"/>
      <c r="HN359" s="2"/>
      <c r="HO359" s="2"/>
      <c r="HP359" s="2"/>
      <c r="HQ359" s="2"/>
      <c r="HR359" s="2"/>
      <c r="HS359" s="2"/>
      <c r="HT359" s="2"/>
      <c r="HU359" s="2"/>
      <c r="HV359" s="2"/>
      <c r="HW359" s="2"/>
      <c r="HX359" s="2"/>
      <c r="HY359" s="2"/>
      <c r="HZ359" s="2"/>
      <c r="IA359" s="2"/>
      <c r="IB359" s="2"/>
      <c r="IC359" s="2"/>
      <c r="ID359" s="2"/>
      <c r="IE359" s="2"/>
      <c r="IF359" s="2"/>
      <c r="IG359" s="2"/>
      <c r="IH359" s="2"/>
      <c r="II359" s="2"/>
      <c r="IJ359" s="2"/>
      <c r="IK359" s="2"/>
      <c r="IL359" s="2"/>
      <c r="IM359" s="2"/>
      <c r="IN359" s="2"/>
      <c r="IO359" s="2"/>
      <c r="IP359" s="2"/>
      <c r="IQ359" s="2"/>
      <c r="IR359" s="2"/>
      <c r="IS359" s="2"/>
      <c r="IT359" s="2"/>
      <c r="IU359" s="2"/>
      <c r="IV359" s="2"/>
      <c r="IW359" s="2"/>
    </row>
    <row r="360" customFormat="false" ht="11.25" hidden="false" customHeight="false" outlineLevel="0" collapsed="false">
      <c r="A360" s="2"/>
      <c r="B360" s="2"/>
      <c r="C360" s="2"/>
      <c r="D360" s="273"/>
      <c r="E360" s="78"/>
      <c r="F360" s="2"/>
      <c r="G360" s="2"/>
      <c r="H360" s="2"/>
      <c r="I360" s="2"/>
      <c r="J360" s="2"/>
      <c r="K360" s="2"/>
      <c r="L360" s="78"/>
      <c r="M360" s="78"/>
      <c r="N360" s="78"/>
      <c r="O360" s="78"/>
      <c r="P360" s="2"/>
      <c r="Q360" s="78"/>
      <c r="R360" s="78"/>
      <c r="S360" s="78"/>
      <c r="T360" s="78"/>
      <c r="U360" s="78"/>
      <c r="V360" s="78"/>
      <c r="W360" s="78"/>
      <c r="X360" s="393"/>
      <c r="Y360" s="78"/>
      <c r="Z360" s="78"/>
      <c r="AA360" s="78"/>
      <c r="AB360" s="78"/>
      <c r="AC360" s="78"/>
      <c r="AD360" s="78"/>
      <c r="AE360" s="78"/>
      <c r="AF360" s="78"/>
      <c r="AG360" s="78"/>
      <c r="AH360" s="78"/>
      <c r="AI360" s="78"/>
      <c r="AJ360" s="78"/>
      <c r="AK360" s="78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95"/>
      <c r="AW360" s="95"/>
      <c r="AX360" s="383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383"/>
      <c r="BX360" s="383"/>
      <c r="BY360" s="383"/>
      <c r="BZ360" s="2"/>
      <c r="CA360" s="2"/>
      <c r="CB360" s="2"/>
      <c r="CC360" s="2"/>
      <c r="CD360" s="2"/>
      <c r="CE360" s="2"/>
      <c r="CF360" s="383"/>
      <c r="CG360" s="383"/>
      <c r="CH360" s="10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383"/>
      <c r="DT360" s="383"/>
      <c r="DU360" s="383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  <c r="HP360" s="2"/>
      <c r="HQ360" s="2"/>
      <c r="HR360" s="2"/>
      <c r="HS360" s="2"/>
      <c r="HT360" s="2"/>
      <c r="HU360" s="2"/>
      <c r="HV360" s="2"/>
      <c r="HW360" s="2"/>
      <c r="HX360" s="2"/>
      <c r="HY360" s="2"/>
      <c r="HZ360" s="2"/>
      <c r="IA360" s="2"/>
      <c r="IB360" s="2"/>
      <c r="IC360" s="2"/>
      <c r="ID360" s="2"/>
      <c r="IE360" s="2"/>
      <c r="IF360" s="2"/>
      <c r="IG360" s="2"/>
      <c r="IH360" s="2"/>
      <c r="II360" s="2"/>
      <c r="IJ360" s="2"/>
      <c r="IK360" s="2"/>
      <c r="IL360" s="2"/>
      <c r="IM360" s="2"/>
      <c r="IN360" s="2"/>
      <c r="IO360" s="2"/>
      <c r="IP360" s="2"/>
      <c r="IQ360" s="2"/>
      <c r="IR360" s="2"/>
      <c r="IS360" s="2"/>
      <c r="IT360" s="2"/>
      <c r="IU360" s="2"/>
      <c r="IV360" s="2"/>
      <c r="IW360" s="2"/>
    </row>
    <row r="361" customFormat="false" ht="11.25" hidden="false" customHeight="false" outlineLevel="0" collapsed="false">
      <c r="A361" s="2"/>
      <c r="B361" s="2"/>
      <c r="C361" s="2"/>
      <c r="D361" s="273"/>
      <c r="E361" s="78"/>
      <c r="F361" s="2"/>
      <c r="G361" s="2"/>
      <c r="H361" s="2"/>
      <c r="I361" s="2"/>
      <c r="J361" s="2"/>
      <c r="K361" s="2"/>
      <c r="L361" s="78"/>
      <c r="M361" s="78"/>
      <c r="N361" s="78"/>
      <c r="O361" s="78"/>
      <c r="P361" s="2"/>
      <c r="Q361" s="78"/>
      <c r="R361" s="78"/>
      <c r="S361" s="78"/>
      <c r="T361" s="78"/>
      <c r="U361" s="78"/>
      <c r="V361" s="78"/>
      <c r="W361" s="78"/>
      <c r="X361" s="393"/>
      <c r="Y361" s="78"/>
      <c r="Z361" s="78"/>
      <c r="AA361" s="78"/>
      <c r="AB361" s="78"/>
      <c r="AC361" s="78"/>
      <c r="AD361" s="78"/>
      <c r="AE361" s="78"/>
      <c r="AF361" s="78"/>
      <c r="AG361" s="78"/>
      <c r="AH361" s="78"/>
      <c r="AI361" s="78"/>
      <c r="AJ361" s="78"/>
      <c r="AK361" s="78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95"/>
      <c r="AW361" s="95"/>
      <c r="AX361" s="383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383"/>
      <c r="BX361" s="383"/>
      <c r="BY361" s="383"/>
      <c r="BZ361" s="2"/>
      <c r="CA361" s="2"/>
      <c r="CB361" s="2"/>
      <c r="CC361" s="2"/>
      <c r="CD361" s="2"/>
      <c r="CE361" s="2"/>
      <c r="CF361" s="383"/>
      <c r="CG361" s="383"/>
      <c r="CH361" s="10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383"/>
      <c r="DT361" s="383"/>
      <c r="DU361" s="383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  <c r="GY361" s="2"/>
      <c r="GZ361" s="2"/>
      <c r="HA361" s="2"/>
      <c r="HB361" s="2"/>
      <c r="HC361" s="2"/>
      <c r="HD361" s="2"/>
      <c r="HE361" s="2"/>
      <c r="HF361" s="2"/>
      <c r="HG361" s="2"/>
      <c r="HH361" s="2"/>
      <c r="HI361" s="2"/>
      <c r="HJ361" s="2"/>
      <c r="HK361" s="2"/>
      <c r="HL361" s="2"/>
      <c r="HM361" s="2"/>
      <c r="HN361" s="2"/>
      <c r="HO361" s="2"/>
      <c r="HP361" s="2"/>
      <c r="HQ361" s="2"/>
      <c r="HR361" s="2"/>
      <c r="HS361" s="2"/>
      <c r="HT361" s="2"/>
      <c r="HU361" s="2"/>
      <c r="HV361" s="2"/>
      <c r="HW361" s="2"/>
      <c r="HX361" s="2"/>
      <c r="HY361" s="2"/>
      <c r="HZ361" s="2"/>
      <c r="IA361" s="2"/>
      <c r="IB361" s="2"/>
      <c r="IC361" s="2"/>
      <c r="ID361" s="2"/>
      <c r="IE361" s="2"/>
      <c r="IF361" s="2"/>
      <c r="IG361" s="2"/>
      <c r="IH361" s="2"/>
      <c r="II361" s="2"/>
      <c r="IJ361" s="2"/>
      <c r="IK361" s="2"/>
      <c r="IL361" s="2"/>
      <c r="IM361" s="2"/>
      <c r="IN361" s="2"/>
      <c r="IO361" s="2"/>
      <c r="IP361" s="2"/>
      <c r="IQ361" s="2"/>
      <c r="IR361" s="2"/>
      <c r="IS361" s="2"/>
      <c r="IT361" s="2"/>
      <c r="IU361" s="2"/>
      <c r="IV361" s="2"/>
      <c r="IW361" s="2"/>
    </row>
    <row r="362" customFormat="false" ht="11.25" hidden="false" customHeight="false" outlineLevel="0" collapsed="false">
      <c r="A362" s="2"/>
      <c r="B362" s="2"/>
      <c r="C362" s="2"/>
      <c r="D362" s="273"/>
      <c r="E362" s="78"/>
      <c r="F362" s="2"/>
      <c r="G362" s="2"/>
      <c r="H362" s="2"/>
      <c r="I362" s="2"/>
      <c r="J362" s="2"/>
      <c r="K362" s="2"/>
      <c r="L362" s="78"/>
      <c r="M362" s="78"/>
      <c r="N362" s="78"/>
      <c r="O362" s="78"/>
      <c r="P362" s="2"/>
      <c r="Q362" s="78"/>
      <c r="R362" s="78"/>
      <c r="S362" s="78"/>
      <c r="T362" s="78"/>
      <c r="U362" s="78"/>
      <c r="V362" s="78"/>
      <c r="W362" s="78"/>
      <c r="X362" s="393"/>
      <c r="Y362" s="78"/>
      <c r="Z362" s="78"/>
      <c r="AA362" s="78"/>
      <c r="AB362" s="78"/>
      <c r="AC362" s="78"/>
      <c r="AD362" s="78"/>
      <c r="AE362" s="78"/>
      <c r="AF362" s="78"/>
      <c r="AG362" s="78"/>
      <c r="AH362" s="78"/>
      <c r="AI362" s="78"/>
      <c r="AJ362" s="78"/>
      <c r="AK362" s="78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95"/>
      <c r="AW362" s="95"/>
      <c r="AX362" s="383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383"/>
      <c r="BX362" s="383"/>
      <c r="BY362" s="383"/>
      <c r="BZ362" s="2"/>
      <c r="CA362" s="2"/>
      <c r="CB362" s="2"/>
      <c r="CC362" s="2"/>
      <c r="CD362" s="2"/>
      <c r="CE362" s="2"/>
      <c r="CF362" s="383"/>
      <c r="CG362" s="383"/>
      <c r="CH362" s="10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383"/>
      <c r="DT362" s="383"/>
      <c r="DU362" s="383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  <c r="GY362" s="2"/>
      <c r="GZ362" s="2"/>
      <c r="HA362" s="2"/>
      <c r="HB362" s="2"/>
      <c r="HC362" s="2"/>
      <c r="HD362" s="2"/>
      <c r="HE362" s="2"/>
      <c r="HF362" s="2"/>
      <c r="HG362" s="2"/>
      <c r="HH362" s="2"/>
      <c r="HI362" s="2"/>
      <c r="HJ362" s="2"/>
      <c r="HK362" s="2"/>
      <c r="HL362" s="2"/>
      <c r="HM362" s="2"/>
      <c r="HN362" s="2"/>
      <c r="HO362" s="2"/>
      <c r="HP362" s="2"/>
      <c r="HQ362" s="2"/>
      <c r="HR362" s="2"/>
      <c r="HS362" s="2"/>
      <c r="HT362" s="2"/>
      <c r="HU362" s="2"/>
      <c r="HV362" s="2"/>
      <c r="HW362" s="2"/>
      <c r="HX362" s="2"/>
      <c r="HY362" s="2"/>
      <c r="HZ362" s="2"/>
      <c r="IA362" s="2"/>
      <c r="IB362" s="2"/>
      <c r="IC362" s="2"/>
      <c r="ID362" s="2"/>
      <c r="IE362" s="2"/>
      <c r="IF362" s="2"/>
      <c r="IG362" s="2"/>
      <c r="IH362" s="2"/>
      <c r="II362" s="2"/>
      <c r="IJ362" s="2"/>
      <c r="IK362" s="2"/>
      <c r="IL362" s="2"/>
      <c r="IM362" s="2"/>
      <c r="IN362" s="2"/>
      <c r="IO362" s="2"/>
      <c r="IP362" s="2"/>
      <c r="IQ362" s="2"/>
      <c r="IR362" s="2"/>
      <c r="IS362" s="2"/>
      <c r="IT362" s="2"/>
      <c r="IU362" s="2"/>
      <c r="IV362" s="2"/>
      <c r="IW362" s="2"/>
    </row>
    <row r="363" customFormat="false" ht="11.25" hidden="false" customHeight="false" outlineLevel="0" collapsed="false">
      <c r="A363" s="2"/>
      <c r="B363" s="2"/>
      <c r="C363" s="2"/>
      <c r="D363" s="273"/>
      <c r="E363" s="78"/>
      <c r="F363" s="2"/>
      <c r="G363" s="2"/>
      <c r="H363" s="2"/>
      <c r="I363" s="2"/>
      <c r="J363" s="2"/>
      <c r="K363" s="2"/>
      <c r="L363" s="78"/>
      <c r="M363" s="78"/>
      <c r="N363" s="78"/>
      <c r="O363" s="78"/>
      <c r="P363" s="2"/>
      <c r="Q363" s="78"/>
      <c r="R363" s="78"/>
      <c r="S363" s="78"/>
      <c r="T363" s="78"/>
      <c r="U363" s="78"/>
      <c r="V363" s="78"/>
      <c r="W363" s="78"/>
      <c r="X363" s="393"/>
      <c r="Y363" s="78"/>
      <c r="Z363" s="78"/>
      <c r="AA363" s="78"/>
      <c r="AB363" s="78"/>
      <c r="AC363" s="78"/>
      <c r="AD363" s="78"/>
      <c r="AE363" s="78"/>
      <c r="AF363" s="78"/>
      <c r="AG363" s="78"/>
      <c r="AH363" s="78"/>
      <c r="AI363" s="78"/>
      <c r="AJ363" s="78"/>
      <c r="AK363" s="78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95"/>
      <c r="AW363" s="95"/>
      <c r="AX363" s="383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383"/>
      <c r="BX363" s="383"/>
      <c r="BY363" s="383"/>
      <c r="BZ363" s="2"/>
      <c r="CA363" s="2"/>
      <c r="CB363" s="2"/>
      <c r="CC363" s="2"/>
      <c r="CD363" s="2"/>
      <c r="CE363" s="2"/>
      <c r="CF363" s="383"/>
      <c r="CG363" s="383"/>
      <c r="CH363" s="10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383"/>
      <c r="DT363" s="383"/>
      <c r="DU363" s="383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/>
      <c r="IL363" s="2"/>
      <c r="IM363" s="2"/>
      <c r="IN363" s="2"/>
      <c r="IO363" s="2"/>
      <c r="IP363" s="2"/>
      <c r="IQ363" s="2"/>
      <c r="IR363" s="2"/>
      <c r="IS363" s="2"/>
      <c r="IT363" s="2"/>
      <c r="IU363" s="2"/>
      <c r="IV363" s="2"/>
      <c r="IW363" s="2"/>
    </row>
    <row r="364" customFormat="false" ht="11.25" hidden="false" customHeight="false" outlineLevel="0" collapsed="false">
      <c r="A364" s="2"/>
      <c r="B364" s="2"/>
      <c r="C364" s="2"/>
      <c r="D364" s="273"/>
      <c r="E364" s="78"/>
      <c r="F364" s="2"/>
      <c r="G364" s="2"/>
      <c r="H364" s="2"/>
      <c r="I364" s="2"/>
      <c r="J364" s="2"/>
      <c r="K364" s="2"/>
      <c r="L364" s="78"/>
      <c r="M364" s="78"/>
      <c r="N364" s="78"/>
      <c r="O364" s="78"/>
      <c r="P364" s="2"/>
      <c r="Q364" s="78"/>
      <c r="R364" s="78"/>
      <c r="S364" s="78"/>
      <c r="T364" s="78"/>
      <c r="U364" s="78"/>
      <c r="V364" s="78"/>
      <c r="W364" s="78"/>
      <c r="X364" s="393"/>
      <c r="Y364" s="78"/>
      <c r="Z364" s="78"/>
      <c r="AA364" s="78"/>
      <c r="AB364" s="78"/>
      <c r="AC364" s="78"/>
      <c r="AD364" s="78"/>
      <c r="AE364" s="78"/>
      <c r="AF364" s="78"/>
      <c r="AG364" s="78"/>
      <c r="AH364" s="78"/>
      <c r="AI364" s="78"/>
      <c r="AJ364" s="78"/>
      <c r="AK364" s="78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95"/>
      <c r="AW364" s="95"/>
      <c r="AX364" s="383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383"/>
      <c r="BX364" s="383"/>
      <c r="BY364" s="383"/>
      <c r="BZ364" s="2"/>
      <c r="CA364" s="2"/>
      <c r="CB364" s="2"/>
      <c r="CC364" s="2"/>
      <c r="CD364" s="2"/>
      <c r="CE364" s="2"/>
      <c r="CF364" s="383"/>
      <c r="CG364" s="383"/>
      <c r="CH364" s="10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383"/>
      <c r="DT364" s="383"/>
      <c r="DU364" s="383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  <c r="FG364" s="2"/>
      <c r="FH364" s="2"/>
      <c r="FI364" s="2"/>
      <c r="FJ364" s="2"/>
      <c r="FK364" s="2"/>
      <c r="FL364" s="2"/>
      <c r="FM364" s="2"/>
      <c r="FN364" s="2"/>
      <c r="FO364" s="2"/>
      <c r="FP364" s="2"/>
      <c r="FQ364" s="2"/>
      <c r="FR364" s="2"/>
      <c r="FS364" s="2"/>
      <c r="FT364" s="2"/>
      <c r="FU364" s="2"/>
      <c r="FV364" s="2"/>
      <c r="FW364" s="2"/>
      <c r="FX364" s="2"/>
      <c r="FY364" s="2"/>
      <c r="FZ364" s="2"/>
      <c r="GA364" s="2"/>
      <c r="GB364" s="2"/>
      <c r="GC364" s="2"/>
      <c r="GD364" s="2"/>
      <c r="GE364" s="2"/>
      <c r="GF364" s="2"/>
      <c r="GG364" s="2"/>
      <c r="GH364" s="2"/>
      <c r="GI364" s="2"/>
      <c r="GJ364" s="2"/>
      <c r="GK364" s="2"/>
      <c r="GL364" s="2"/>
      <c r="GM364" s="2"/>
      <c r="GN364" s="2"/>
      <c r="GO364" s="2"/>
      <c r="GP364" s="2"/>
      <c r="GQ364" s="2"/>
      <c r="GR364" s="2"/>
      <c r="GS364" s="2"/>
      <c r="GT364" s="2"/>
      <c r="GU364" s="2"/>
      <c r="GV364" s="2"/>
      <c r="GW364" s="2"/>
      <c r="GX364" s="2"/>
      <c r="GY364" s="2"/>
      <c r="GZ364" s="2"/>
      <c r="HA364" s="2"/>
      <c r="HB364" s="2"/>
      <c r="HC364" s="2"/>
      <c r="HD364" s="2"/>
      <c r="HE364" s="2"/>
      <c r="HF364" s="2"/>
      <c r="HG364" s="2"/>
      <c r="HH364" s="2"/>
      <c r="HI364" s="2"/>
      <c r="HJ364" s="2"/>
      <c r="HK364" s="2"/>
      <c r="HL364" s="2"/>
      <c r="HM364" s="2"/>
      <c r="HN364" s="2"/>
      <c r="HO364" s="2"/>
      <c r="HP364" s="2"/>
      <c r="HQ364" s="2"/>
      <c r="HR364" s="2"/>
      <c r="HS364" s="2"/>
      <c r="HT364" s="2"/>
      <c r="HU364" s="2"/>
      <c r="HV364" s="2"/>
      <c r="HW364" s="2"/>
      <c r="HX364" s="2"/>
      <c r="HY364" s="2"/>
      <c r="HZ364" s="2"/>
      <c r="IA364" s="2"/>
      <c r="IB364" s="2"/>
      <c r="IC364" s="2"/>
      <c r="ID364" s="2"/>
      <c r="IE364" s="2"/>
      <c r="IF364" s="2"/>
      <c r="IG364" s="2"/>
      <c r="IH364" s="2"/>
      <c r="II364" s="2"/>
      <c r="IJ364" s="2"/>
      <c r="IK364" s="2"/>
      <c r="IL364" s="2"/>
      <c r="IM364" s="2"/>
      <c r="IN364" s="2"/>
      <c r="IO364" s="2"/>
      <c r="IP364" s="2"/>
      <c r="IQ364" s="2"/>
      <c r="IR364" s="2"/>
      <c r="IS364" s="2"/>
      <c r="IT364" s="2"/>
      <c r="IU364" s="2"/>
      <c r="IV364" s="2"/>
      <c r="IW364" s="2"/>
    </row>
    <row r="365" customFormat="false" ht="11.25" hidden="false" customHeight="false" outlineLevel="0" collapsed="false">
      <c r="A365" s="2"/>
      <c r="B365" s="2"/>
      <c r="C365" s="2"/>
      <c r="D365" s="273"/>
      <c r="E365" s="78"/>
      <c r="F365" s="2"/>
      <c r="G365" s="2"/>
      <c r="H365" s="2"/>
      <c r="I365" s="2"/>
      <c r="J365" s="2"/>
      <c r="K365" s="2"/>
      <c r="L365" s="78"/>
      <c r="M365" s="78"/>
      <c r="N365" s="78"/>
      <c r="O365" s="78"/>
      <c r="P365" s="2"/>
      <c r="Q365" s="78"/>
      <c r="R365" s="78"/>
      <c r="S365" s="78"/>
      <c r="T365" s="78"/>
      <c r="U365" s="78"/>
      <c r="V365" s="78"/>
      <c r="W365" s="78"/>
      <c r="X365" s="393"/>
      <c r="Y365" s="78"/>
      <c r="Z365" s="78"/>
      <c r="AA365" s="78"/>
      <c r="AB365" s="78"/>
      <c r="AC365" s="78"/>
      <c r="AD365" s="78"/>
      <c r="AE365" s="78"/>
      <c r="AF365" s="78"/>
      <c r="AG365" s="78"/>
      <c r="AH365" s="78"/>
      <c r="AI365" s="78"/>
      <c r="AJ365" s="78"/>
      <c r="AK365" s="78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95"/>
      <c r="AW365" s="95"/>
      <c r="AX365" s="383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383"/>
      <c r="BX365" s="383"/>
      <c r="BY365" s="383"/>
      <c r="BZ365" s="2"/>
      <c r="CA365" s="2"/>
      <c r="CB365" s="2"/>
      <c r="CC365" s="2"/>
      <c r="CD365" s="2"/>
      <c r="CE365" s="2"/>
      <c r="CF365" s="383"/>
      <c r="CG365" s="383"/>
      <c r="CH365" s="10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383"/>
      <c r="DT365" s="383"/>
      <c r="DU365" s="383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  <c r="FG365" s="2"/>
      <c r="FH365" s="2"/>
      <c r="FI365" s="2"/>
      <c r="FJ365" s="2"/>
      <c r="FK365" s="2"/>
      <c r="FL365" s="2"/>
      <c r="FM365" s="2"/>
      <c r="FN365" s="2"/>
      <c r="FO365" s="2"/>
      <c r="FP365" s="2"/>
      <c r="FQ365" s="2"/>
      <c r="FR365" s="2"/>
      <c r="FS365" s="2"/>
      <c r="FT365" s="2"/>
      <c r="FU365" s="2"/>
      <c r="FV365" s="2"/>
      <c r="FW365" s="2"/>
      <c r="FX365" s="2"/>
      <c r="FY365" s="2"/>
      <c r="FZ365" s="2"/>
      <c r="GA365" s="2"/>
      <c r="GB365" s="2"/>
      <c r="GC365" s="2"/>
      <c r="GD365" s="2"/>
      <c r="GE365" s="2"/>
      <c r="GF365" s="2"/>
      <c r="GG365" s="2"/>
      <c r="GH365" s="2"/>
      <c r="GI365" s="2"/>
      <c r="GJ365" s="2"/>
      <c r="GK365" s="2"/>
      <c r="GL365" s="2"/>
      <c r="GM365" s="2"/>
      <c r="GN365" s="2"/>
      <c r="GO365" s="2"/>
      <c r="GP365" s="2"/>
      <c r="GQ365" s="2"/>
      <c r="GR365" s="2"/>
      <c r="GS365" s="2"/>
      <c r="GT365" s="2"/>
      <c r="GU365" s="2"/>
      <c r="GV365" s="2"/>
      <c r="GW365" s="2"/>
      <c r="GX365" s="2"/>
      <c r="GY365" s="2"/>
      <c r="GZ365" s="2"/>
      <c r="HA365" s="2"/>
      <c r="HB365" s="2"/>
      <c r="HC365" s="2"/>
      <c r="HD365" s="2"/>
      <c r="HE365" s="2"/>
      <c r="HF365" s="2"/>
      <c r="HG365" s="2"/>
      <c r="HH365" s="2"/>
      <c r="HI365" s="2"/>
      <c r="HJ365" s="2"/>
      <c r="HK365" s="2"/>
      <c r="HL365" s="2"/>
      <c r="HM365" s="2"/>
      <c r="HN365" s="2"/>
      <c r="HO365" s="2"/>
      <c r="HP365" s="2"/>
      <c r="HQ365" s="2"/>
      <c r="HR365" s="2"/>
      <c r="HS365" s="2"/>
      <c r="HT365" s="2"/>
      <c r="HU365" s="2"/>
      <c r="HV365" s="2"/>
      <c r="HW365" s="2"/>
      <c r="HX365" s="2"/>
      <c r="HY365" s="2"/>
      <c r="HZ365" s="2"/>
      <c r="IA365" s="2"/>
      <c r="IB365" s="2"/>
      <c r="IC365" s="2"/>
      <c r="ID365" s="2"/>
      <c r="IE365" s="2"/>
      <c r="IF365" s="2"/>
      <c r="IG365" s="2"/>
      <c r="IH365" s="2"/>
      <c r="II365" s="2"/>
      <c r="IJ365" s="2"/>
      <c r="IK365" s="2"/>
      <c r="IL365" s="2"/>
      <c r="IM365" s="2"/>
      <c r="IN365" s="2"/>
      <c r="IO365" s="2"/>
      <c r="IP365" s="2"/>
      <c r="IQ365" s="2"/>
      <c r="IR365" s="2"/>
      <c r="IS365" s="2"/>
      <c r="IT365" s="2"/>
      <c r="IU365" s="2"/>
      <c r="IV365" s="2"/>
      <c r="IW365" s="2"/>
    </row>
    <row r="366" customFormat="false" ht="11.25" hidden="false" customHeight="false" outlineLevel="0" collapsed="false">
      <c r="A366" s="2"/>
      <c r="B366" s="2"/>
      <c r="C366" s="2"/>
      <c r="D366" s="273"/>
      <c r="E366" s="78"/>
      <c r="F366" s="2"/>
      <c r="G366" s="2"/>
      <c r="H366" s="2"/>
      <c r="I366" s="2"/>
      <c r="J366" s="2"/>
      <c r="K366" s="2"/>
      <c r="L366" s="78"/>
      <c r="M366" s="78"/>
      <c r="N366" s="78"/>
      <c r="O366" s="78"/>
      <c r="P366" s="2"/>
      <c r="Q366" s="78"/>
      <c r="R366" s="78"/>
      <c r="S366" s="78"/>
      <c r="T366" s="78"/>
      <c r="U366" s="78"/>
      <c r="V366" s="78"/>
      <c r="W366" s="78"/>
      <c r="X366" s="393"/>
      <c r="Y366" s="78"/>
      <c r="Z366" s="78"/>
      <c r="AA366" s="78"/>
      <c r="AB366" s="78"/>
      <c r="AC366" s="78"/>
      <c r="AD366" s="78"/>
      <c r="AE366" s="78"/>
      <c r="AF366" s="78"/>
      <c r="AG366" s="78"/>
      <c r="AH366" s="78"/>
      <c r="AI366" s="78"/>
      <c r="AJ366" s="78"/>
      <c r="AK366" s="78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95"/>
      <c r="AW366" s="95"/>
      <c r="AX366" s="383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383"/>
      <c r="BX366" s="383"/>
      <c r="BY366" s="383"/>
      <c r="BZ366" s="2"/>
      <c r="CA366" s="2"/>
      <c r="CB366" s="2"/>
      <c r="CC366" s="2"/>
      <c r="CD366" s="2"/>
      <c r="CE366" s="2"/>
      <c r="CF366" s="383"/>
      <c r="CG366" s="383"/>
      <c r="CH366" s="10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383"/>
      <c r="DT366" s="383"/>
      <c r="DU366" s="383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  <c r="FG366" s="2"/>
      <c r="FH366" s="2"/>
      <c r="FI366" s="2"/>
      <c r="FJ366" s="2"/>
      <c r="FK366" s="2"/>
      <c r="FL366" s="2"/>
      <c r="FM366" s="2"/>
      <c r="FN366" s="2"/>
      <c r="FO366" s="2"/>
      <c r="FP366" s="2"/>
      <c r="FQ366" s="2"/>
      <c r="FR366" s="2"/>
      <c r="FS366" s="2"/>
      <c r="FT366" s="2"/>
      <c r="FU366" s="2"/>
      <c r="FV366" s="2"/>
      <c r="FW366" s="2"/>
      <c r="FX366" s="2"/>
      <c r="FY366" s="2"/>
      <c r="FZ366" s="2"/>
      <c r="GA366" s="2"/>
      <c r="GB366" s="2"/>
      <c r="GC366" s="2"/>
      <c r="GD366" s="2"/>
      <c r="GE366" s="2"/>
      <c r="GF366" s="2"/>
      <c r="GG366" s="2"/>
      <c r="GH366" s="2"/>
      <c r="GI366" s="2"/>
      <c r="GJ366" s="2"/>
      <c r="GK366" s="2"/>
      <c r="GL366" s="2"/>
      <c r="GM366" s="2"/>
      <c r="GN366" s="2"/>
      <c r="GO366" s="2"/>
      <c r="GP366" s="2"/>
      <c r="GQ366" s="2"/>
      <c r="GR366" s="2"/>
      <c r="GS366" s="2"/>
      <c r="GT366" s="2"/>
      <c r="GU366" s="2"/>
      <c r="GV366" s="2"/>
      <c r="GW366" s="2"/>
      <c r="GX366" s="2"/>
      <c r="GY366" s="2"/>
      <c r="GZ366" s="2"/>
      <c r="HA366" s="2"/>
      <c r="HB366" s="2"/>
      <c r="HC366" s="2"/>
      <c r="HD366" s="2"/>
      <c r="HE366" s="2"/>
      <c r="HF366" s="2"/>
      <c r="HG366" s="2"/>
      <c r="HH366" s="2"/>
      <c r="HI366" s="2"/>
      <c r="HJ366" s="2"/>
      <c r="HK366" s="2"/>
      <c r="HL366" s="2"/>
      <c r="HM366" s="2"/>
      <c r="HN366" s="2"/>
      <c r="HO366" s="2"/>
      <c r="HP366" s="2"/>
      <c r="HQ366" s="2"/>
      <c r="HR366" s="2"/>
      <c r="HS366" s="2"/>
      <c r="HT366" s="2"/>
      <c r="HU366" s="2"/>
      <c r="HV366" s="2"/>
      <c r="HW366" s="2"/>
      <c r="HX366" s="2"/>
      <c r="HY366" s="2"/>
      <c r="HZ366" s="2"/>
      <c r="IA366" s="2"/>
      <c r="IB366" s="2"/>
      <c r="IC366" s="2"/>
      <c r="ID366" s="2"/>
      <c r="IE366" s="2"/>
      <c r="IF366" s="2"/>
      <c r="IG366" s="2"/>
      <c r="IH366" s="2"/>
      <c r="II366" s="2"/>
      <c r="IJ366" s="2"/>
      <c r="IK366" s="2"/>
      <c r="IL366" s="2"/>
      <c r="IM366" s="2"/>
      <c r="IN366" s="2"/>
      <c r="IO366" s="2"/>
      <c r="IP366" s="2"/>
      <c r="IQ366" s="2"/>
      <c r="IR366" s="2"/>
      <c r="IS366" s="2"/>
      <c r="IT366" s="2"/>
      <c r="IU366" s="2"/>
      <c r="IV366" s="2"/>
      <c r="IW366" s="2"/>
    </row>
    <row r="367" customFormat="false" ht="11.25" hidden="false" customHeight="false" outlineLevel="0" collapsed="false">
      <c r="A367" s="2"/>
      <c r="B367" s="2"/>
      <c r="C367" s="2"/>
      <c r="D367" s="273"/>
      <c r="E367" s="78"/>
      <c r="F367" s="2"/>
      <c r="G367" s="2"/>
      <c r="H367" s="2"/>
      <c r="I367" s="2"/>
      <c r="J367" s="2"/>
      <c r="K367" s="2"/>
      <c r="L367" s="78"/>
      <c r="M367" s="78"/>
      <c r="N367" s="78"/>
      <c r="O367" s="78"/>
      <c r="P367" s="2"/>
      <c r="Q367" s="78"/>
      <c r="R367" s="78"/>
      <c r="S367" s="78"/>
      <c r="T367" s="78"/>
      <c r="U367" s="78"/>
      <c r="V367" s="78"/>
      <c r="W367" s="78"/>
      <c r="X367" s="393"/>
      <c r="Y367" s="78"/>
      <c r="Z367" s="78"/>
      <c r="AA367" s="78"/>
      <c r="AB367" s="78"/>
      <c r="AC367" s="78"/>
      <c r="AD367" s="78"/>
      <c r="AE367" s="78"/>
      <c r="AF367" s="78"/>
      <c r="AG367" s="78"/>
      <c r="AH367" s="78"/>
      <c r="AI367" s="78"/>
      <c r="AJ367" s="78"/>
      <c r="AK367" s="78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95"/>
      <c r="AW367" s="95"/>
      <c r="AX367" s="383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383"/>
      <c r="BX367" s="383"/>
      <c r="BY367" s="383"/>
      <c r="BZ367" s="2"/>
      <c r="CA367" s="2"/>
      <c r="CB367" s="2"/>
      <c r="CC367" s="2"/>
      <c r="CD367" s="2"/>
      <c r="CE367" s="2"/>
      <c r="CF367" s="383"/>
      <c r="CG367" s="383"/>
      <c r="CH367" s="10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383"/>
      <c r="DT367" s="383"/>
      <c r="DU367" s="383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  <c r="GT367" s="2"/>
      <c r="GU367" s="2"/>
      <c r="GV367" s="2"/>
      <c r="GW367" s="2"/>
      <c r="GX367" s="2"/>
      <c r="GY367" s="2"/>
      <c r="GZ367" s="2"/>
      <c r="HA367" s="2"/>
      <c r="HB367" s="2"/>
      <c r="HC367" s="2"/>
      <c r="HD367" s="2"/>
      <c r="HE367" s="2"/>
      <c r="HF367" s="2"/>
      <c r="HG367" s="2"/>
      <c r="HH367" s="2"/>
      <c r="HI367" s="2"/>
      <c r="HJ367" s="2"/>
      <c r="HK367" s="2"/>
      <c r="HL367" s="2"/>
      <c r="HM367" s="2"/>
      <c r="HN367" s="2"/>
      <c r="HO367" s="2"/>
      <c r="HP367" s="2"/>
      <c r="HQ367" s="2"/>
      <c r="HR367" s="2"/>
      <c r="HS367" s="2"/>
      <c r="HT367" s="2"/>
      <c r="HU367" s="2"/>
      <c r="HV367" s="2"/>
      <c r="HW367" s="2"/>
      <c r="HX367" s="2"/>
      <c r="HY367" s="2"/>
      <c r="HZ367" s="2"/>
      <c r="IA367" s="2"/>
      <c r="IB367" s="2"/>
      <c r="IC367" s="2"/>
      <c r="ID367" s="2"/>
      <c r="IE367" s="2"/>
      <c r="IF367" s="2"/>
      <c r="IG367" s="2"/>
      <c r="IH367" s="2"/>
      <c r="II367" s="2"/>
      <c r="IJ367" s="2"/>
      <c r="IK367" s="2"/>
      <c r="IL367" s="2"/>
      <c r="IM367" s="2"/>
      <c r="IN367" s="2"/>
      <c r="IO367" s="2"/>
      <c r="IP367" s="2"/>
      <c r="IQ367" s="2"/>
      <c r="IR367" s="2"/>
      <c r="IS367" s="2"/>
      <c r="IT367" s="2"/>
      <c r="IU367" s="2"/>
      <c r="IV367" s="2"/>
      <c r="IW367" s="2"/>
    </row>
    <row r="368" customFormat="false" ht="11.25" hidden="false" customHeight="false" outlineLevel="0" collapsed="false">
      <c r="A368" s="2"/>
      <c r="B368" s="2"/>
      <c r="C368" s="2"/>
      <c r="D368" s="273"/>
      <c r="E368" s="78"/>
      <c r="F368" s="2"/>
      <c r="G368" s="2"/>
      <c r="H368" s="2"/>
      <c r="I368" s="2"/>
      <c r="J368" s="2"/>
      <c r="K368" s="2"/>
      <c r="L368" s="78"/>
      <c r="M368" s="78"/>
      <c r="N368" s="78"/>
      <c r="O368" s="78"/>
      <c r="P368" s="2"/>
      <c r="Q368" s="78"/>
      <c r="R368" s="78"/>
      <c r="S368" s="78"/>
      <c r="T368" s="78"/>
      <c r="U368" s="78"/>
      <c r="V368" s="78"/>
      <c r="W368" s="78"/>
      <c r="X368" s="393"/>
      <c r="Y368" s="78"/>
      <c r="Z368" s="78"/>
      <c r="AA368" s="78"/>
      <c r="AB368" s="78"/>
      <c r="AC368" s="78"/>
      <c r="AD368" s="78"/>
      <c r="AE368" s="78"/>
      <c r="AF368" s="78"/>
      <c r="AG368" s="78"/>
      <c r="AH368" s="78"/>
      <c r="AI368" s="78"/>
      <c r="AJ368" s="78"/>
      <c r="AK368" s="78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95"/>
      <c r="AW368" s="95"/>
      <c r="AX368" s="383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383"/>
      <c r="BX368" s="383"/>
      <c r="BY368" s="383"/>
      <c r="BZ368" s="2"/>
      <c r="CA368" s="2"/>
      <c r="CB368" s="2"/>
      <c r="CC368" s="2"/>
      <c r="CD368" s="2"/>
      <c r="CE368" s="2"/>
      <c r="CF368" s="383"/>
      <c r="CG368" s="383"/>
      <c r="CH368" s="10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383"/>
      <c r="DT368" s="383"/>
      <c r="DU368" s="383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  <c r="FS368" s="2"/>
      <c r="FT368" s="2"/>
      <c r="FU368" s="2"/>
      <c r="FV368" s="2"/>
      <c r="FW368" s="2"/>
      <c r="FX368" s="2"/>
      <c r="FY368" s="2"/>
      <c r="FZ368" s="2"/>
      <c r="GA368" s="2"/>
      <c r="GB368" s="2"/>
      <c r="GC368" s="2"/>
      <c r="GD368" s="2"/>
      <c r="GE368" s="2"/>
      <c r="GF368" s="2"/>
      <c r="GG368" s="2"/>
      <c r="GH368" s="2"/>
      <c r="GI368" s="2"/>
      <c r="GJ368" s="2"/>
      <c r="GK368" s="2"/>
      <c r="GL368" s="2"/>
      <c r="GM368" s="2"/>
      <c r="GN368" s="2"/>
      <c r="GO368" s="2"/>
      <c r="GP368" s="2"/>
      <c r="GQ368" s="2"/>
      <c r="GR368" s="2"/>
      <c r="GS368" s="2"/>
      <c r="GT368" s="2"/>
      <c r="GU368" s="2"/>
      <c r="GV368" s="2"/>
      <c r="GW368" s="2"/>
      <c r="GX368" s="2"/>
      <c r="GY368" s="2"/>
      <c r="GZ368" s="2"/>
      <c r="HA368" s="2"/>
      <c r="HB368" s="2"/>
      <c r="HC368" s="2"/>
      <c r="HD368" s="2"/>
      <c r="HE368" s="2"/>
      <c r="HF368" s="2"/>
      <c r="HG368" s="2"/>
      <c r="HH368" s="2"/>
      <c r="HI368" s="2"/>
      <c r="HJ368" s="2"/>
      <c r="HK368" s="2"/>
      <c r="HL368" s="2"/>
      <c r="HM368" s="2"/>
      <c r="HN368" s="2"/>
      <c r="HO368" s="2"/>
      <c r="HP368" s="2"/>
      <c r="HQ368" s="2"/>
      <c r="HR368" s="2"/>
      <c r="HS368" s="2"/>
      <c r="HT368" s="2"/>
      <c r="HU368" s="2"/>
      <c r="HV368" s="2"/>
      <c r="HW368" s="2"/>
      <c r="HX368" s="2"/>
      <c r="HY368" s="2"/>
      <c r="HZ368" s="2"/>
      <c r="IA368" s="2"/>
      <c r="IB368" s="2"/>
      <c r="IC368" s="2"/>
      <c r="ID368" s="2"/>
      <c r="IE368" s="2"/>
      <c r="IF368" s="2"/>
      <c r="IG368" s="2"/>
      <c r="IH368" s="2"/>
      <c r="II368" s="2"/>
      <c r="IJ368" s="2"/>
      <c r="IK368" s="2"/>
      <c r="IL368" s="2"/>
      <c r="IM368" s="2"/>
      <c r="IN368" s="2"/>
      <c r="IO368" s="2"/>
      <c r="IP368" s="2"/>
      <c r="IQ368" s="2"/>
      <c r="IR368" s="2"/>
      <c r="IS368" s="2"/>
      <c r="IT368" s="2"/>
      <c r="IU368" s="2"/>
      <c r="IV368" s="2"/>
      <c r="IW368" s="2"/>
    </row>
    <row r="369" customFormat="false" ht="11.25" hidden="false" customHeight="false" outlineLevel="0" collapsed="false">
      <c r="A369" s="2"/>
      <c r="B369" s="2"/>
      <c r="C369" s="2"/>
      <c r="D369" s="273"/>
      <c r="E369" s="78"/>
      <c r="F369" s="2"/>
      <c r="G369" s="2"/>
      <c r="H369" s="2"/>
      <c r="I369" s="2"/>
      <c r="J369" s="2"/>
      <c r="K369" s="2"/>
      <c r="L369" s="78"/>
      <c r="M369" s="78"/>
      <c r="N369" s="78"/>
      <c r="O369" s="78"/>
      <c r="P369" s="2"/>
      <c r="Q369" s="78"/>
      <c r="R369" s="78"/>
      <c r="S369" s="78"/>
      <c r="T369" s="78"/>
      <c r="U369" s="78"/>
      <c r="V369" s="78"/>
      <c r="W369" s="78"/>
      <c r="X369" s="393"/>
      <c r="Y369" s="78"/>
      <c r="Z369" s="78"/>
      <c r="AA369" s="78"/>
      <c r="AB369" s="78"/>
      <c r="AC369" s="78"/>
      <c r="AD369" s="78"/>
      <c r="AE369" s="78"/>
      <c r="AF369" s="78"/>
      <c r="AG369" s="78"/>
      <c r="AH369" s="78"/>
      <c r="AI369" s="78"/>
      <c r="AJ369" s="78"/>
      <c r="AK369" s="78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95"/>
      <c r="AW369" s="95"/>
      <c r="AX369" s="383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383"/>
      <c r="BX369" s="383"/>
      <c r="BY369" s="383"/>
      <c r="BZ369" s="2"/>
      <c r="CA369" s="2"/>
      <c r="CB369" s="2"/>
      <c r="CC369" s="2"/>
      <c r="CD369" s="2"/>
      <c r="CE369" s="2"/>
      <c r="CF369" s="383"/>
      <c r="CG369" s="383"/>
      <c r="CH369" s="10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383"/>
      <c r="DT369" s="383"/>
      <c r="DU369" s="383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  <c r="FG369" s="2"/>
      <c r="FH369" s="2"/>
      <c r="FI369" s="2"/>
      <c r="FJ369" s="2"/>
      <c r="FK369" s="2"/>
      <c r="FL369" s="2"/>
      <c r="FM369" s="2"/>
      <c r="FN369" s="2"/>
      <c r="FO369" s="2"/>
      <c r="FP369" s="2"/>
      <c r="FQ369" s="2"/>
      <c r="FR369" s="2"/>
      <c r="FS369" s="2"/>
      <c r="FT369" s="2"/>
      <c r="FU369" s="2"/>
      <c r="FV369" s="2"/>
      <c r="FW369" s="2"/>
      <c r="FX369" s="2"/>
      <c r="FY369" s="2"/>
      <c r="FZ369" s="2"/>
      <c r="GA369" s="2"/>
      <c r="GB369" s="2"/>
      <c r="GC369" s="2"/>
      <c r="GD369" s="2"/>
      <c r="GE369" s="2"/>
      <c r="GF369" s="2"/>
      <c r="GG369" s="2"/>
      <c r="GH369" s="2"/>
      <c r="GI369" s="2"/>
      <c r="GJ369" s="2"/>
      <c r="GK369" s="2"/>
      <c r="GL369" s="2"/>
      <c r="GM369" s="2"/>
      <c r="GN369" s="2"/>
      <c r="GO369" s="2"/>
      <c r="GP369" s="2"/>
      <c r="GQ369" s="2"/>
      <c r="GR369" s="2"/>
      <c r="GS369" s="2"/>
      <c r="GT369" s="2"/>
      <c r="GU369" s="2"/>
      <c r="GV369" s="2"/>
      <c r="GW369" s="2"/>
      <c r="GX369" s="2"/>
      <c r="GY369" s="2"/>
      <c r="GZ369" s="2"/>
      <c r="HA369" s="2"/>
      <c r="HB369" s="2"/>
      <c r="HC369" s="2"/>
      <c r="HD369" s="2"/>
      <c r="HE369" s="2"/>
      <c r="HF369" s="2"/>
      <c r="HG369" s="2"/>
      <c r="HH369" s="2"/>
      <c r="HI369" s="2"/>
      <c r="HJ369" s="2"/>
      <c r="HK369" s="2"/>
      <c r="HL369" s="2"/>
      <c r="HM369" s="2"/>
      <c r="HN369" s="2"/>
      <c r="HO369" s="2"/>
      <c r="HP369" s="2"/>
      <c r="HQ369" s="2"/>
      <c r="HR369" s="2"/>
      <c r="HS369" s="2"/>
      <c r="HT369" s="2"/>
      <c r="HU369" s="2"/>
      <c r="HV369" s="2"/>
      <c r="HW369" s="2"/>
      <c r="HX369" s="2"/>
      <c r="HY369" s="2"/>
      <c r="HZ369" s="2"/>
      <c r="IA369" s="2"/>
      <c r="IB369" s="2"/>
      <c r="IC369" s="2"/>
      <c r="ID369" s="2"/>
      <c r="IE369" s="2"/>
      <c r="IF369" s="2"/>
      <c r="IG369" s="2"/>
      <c r="IH369" s="2"/>
      <c r="II369" s="2"/>
      <c r="IJ369" s="2"/>
      <c r="IK369" s="2"/>
      <c r="IL369" s="2"/>
      <c r="IM369" s="2"/>
      <c r="IN369" s="2"/>
      <c r="IO369" s="2"/>
      <c r="IP369" s="2"/>
      <c r="IQ369" s="2"/>
      <c r="IR369" s="2"/>
      <c r="IS369" s="2"/>
      <c r="IT369" s="2"/>
      <c r="IU369" s="2"/>
      <c r="IV369" s="2"/>
      <c r="IW369" s="2"/>
    </row>
    <row r="370" customFormat="false" ht="11.25" hidden="false" customHeight="false" outlineLevel="0" collapsed="false">
      <c r="A370" s="2"/>
      <c r="B370" s="2"/>
      <c r="C370" s="2"/>
      <c r="D370" s="273"/>
      <c r="E370" s="78"/>
      <c r="F370" s="2"/>
      <c r="G370" s="2"/>
      <c r="H370" s="2"/>
      <c r="I370" s="2"/>
      <c r="J370" s="2"/>
      <c r="K370" s="2"/>
      <c r="L370" s="78"/>
      <c r="M370" s="78"/>
      <c r="N370" s="78"/>
      <c r="O370" s="78"/>
      <c r="P370" s="2"/>
      <c r="Q370" s="78"/>
      <c r="R370" s="78"/>
      <c r="S370" s="78"/>
      <c r="T370" s="78"/>
      <c r="U370" s="78"/>
      <c r="V370" s="78"/>
      <c r="W370" s="78"/>
      <c r="X370" s="393"/>
      <c r="Y370" s="78"/>
      <c r="Z370" s="78"/>
      <c r="AA370" s="78"/>
      <c r="AB370" s="78"/>
      <c r="AC370" s="78"/>
      <c r="AD370" s="78"/>
      <c r="AE370" s="78"/>
      <c r="AF370" s="78"/>
      <c r="AG370" s="78"/>
      <c r="AH370" s="78"/>
      <c r="AI370" s="78"/>
      <c r="AJ370" s="78"/>
      <c r="AK370" s="78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95"/>
      <c r="AW370" s="95"/>
      <c r="AX370" s="383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383"/>
      <c r="BX370" s="383"/>
      <c r="BY370" s="383"/>
      <c r="BZ370" s="2"/>
      <c r="CA370" s="2"/>
      <c r="CB370" s="2"/>
      <c r="CC370" s="2"/>
      <c r="CD370" s="2"/>
      <c r="CE370" s="2"/>
      <c r="CF370" s="383"/>
      <c r="CG370" s="383"/>
      <c r="CH370" s="10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383"/>
      <c r="DT370" s="383"/>
      <c r="DU370" s="383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  <c r="FG370" s="2"/>
      <c r="FH370" s="2"/>
      <c r="FI370" s="2"/>
      <c r="FJ370" s="2"/>
      <c r="FK370" s="2"/>
      <c r="FL370" s="2"/>
      <c r="FM370" s="2"/>
      <c r="FN370" s="2"/>
      <c r="FO370" s="2"/>
      <c r="FP370" s="2"/>
      <c r="FQ370" s="2"/>
      <c r="FR370" s="2"/>
      <c r="FS370" s="2"/>
      <c r="FT370" s="2"/>
      <c r="FU370" s="2"/>
      <c r="FV370" s="2"/>
      <c r="FW370" s="2"/>
      <c r="FX370" s="2"/>
      <c r="FY370" s="2"/>
      <c r="FZ370" s="2"/>
      <c r="GA370" s="2"/>
      <c r="GB370" s="2"/>
      <c r="GC370" s="2"/>
      <c r="GD370" s="2"/>
      <c r="GE370" s="2"/>
      <c r="GF370" s="2"/>
      <c r="GG370" s="2"/>
      <c r="GH370" s="2"/>
      <c r="GI370" s="2"/>
      <c r="GJ370" s="2"/>
      <c r="GK370" s="2"/>
      <c r="GL370" s="2"/>
      <c r="GM370" s="2"/>
      <c r="GN370" s="2"/>
      <c r="GO370" s="2"/>
      <c r="GP370" s="2"/>
      <c r="GQ370" s="2"/>
      <c r="GR370" s="2"/>
      <c r="GS370" s="2"/>
      <c r="GT370" s="2"/>
      <c r="GU370" s="2"/>
      <c r="GV370" s="2"/>
      <c r="GW370" s="2"/>
      <c r="GX370" s="2"/>
      <c r="GY370" s="2"/>
      <c r="GZ370" s="2"/>
      <c r="HA370" s="2"/>
      <c r="HB370" s="2"/>
      <c r="HC370" s="2"/>
      <c r="HD370" s="2"/>
      <c r="HE370" s="2"/>
      <c r="HF370" s="2"/>
      <c r="HG370" s="2"/>
      <c r="HH370" s="2"/>
      <c r="HI370" s="2"/>
      <c r="HJ370" s="2"/>
      <c r="HK370" s="2"/>
      <c r="HL370" s="2"/>
      <c r="HM370" s="2"/>
      <c r="HN370" s="2"/>
      <c r="HO370" s="2"/>
      <c r="HP370" s="2"/>
      <c r="HQ370" s="2"/>
      <c r="HR370" s="2"/>
      <c r="HS370" s="2"/>
      <c r="HT370" s="2"/>
      <c r="HU370" s="2"/>
      <c r="HV370" s="2"/>
      <c r="HW370" s="2"/>
      <c r="HX370" s="2"/>
      <c r="HY370" s="2"/>
      <c r="HZ370" s="2"/>
      <c r="IA370" s="2"/>
      <c r="IB370" s="2"/>
      <c r="IC370" s="2"/>
      <c r="ID370" s="2"/>
      <c r="IE370" s="2"/>
      <c r="IF370" s="2"/>
      <c r="IG370" s="2"/>
      <c r="IH370" s="2"/>
      <c r="II370" s="2"/>
      <c r="IJ370" s="2"/>
      <c r="IK370" s="2"/>
      <c r="IL370" s="2"/>
      <c r="IM370" s="2"/>
      <c r="IN370" s="2"/>
      <c r="IO370" s="2"/>
      <c r="IP370" s="2"/>
      <c r="IQ370" s="2"/>
      <c r="IR370" s="2"/>
      <c r="IS370" s="2"/>
      <c r="IT370" s="2"/>
      <c r="IU370" s="2"/>
      <c r="IV370" s="2"/>
      <c r="IW370" s="2"/>
    </row>
    <row r="371" customFormat="false" ht="11.25" hidden="false" customHeight="false" outlineLevel="0" collapsed="false">
      <c r="A371" s="2"/>
      <c r="B371" s="2"/>
      <c r="C371" s="2"/>
      <c r="D371" s="273"/>
      <c r="E371" s="78"/>
      <c r="F371" s="2"/>
      <c r="G371" s="2"/>
      <c r="H371" s="2"/>
      <c r="I371" s="2"/>
      <c r="J371" s="2"/>
      <c r="K371" s="2"/>
      <c r="L371" s="78"/>
      <c r="M371" s="78"/>
      <c r="N371" s="78"/>
      <c r="O371" s="78"/>
      <c r="P371" s="2"/>
      <c r="Q371" s="78"/>
      <c r="R371" s="78"/>
      <c r="S371" s="78"/>
      <c r="T371" s="78"/>
      <c r="U371" s="78"/>
      <c r="V371" s="78"/>
      <c r="W371" s="78"/>
      <c r="X371" s="393"/>
      <c r="Y371" s="78"/>
      <c r="Z371" s="78"/>
      <c r="AA371" s="78"/>
      <c r="AB371" s="78"/>
      <c r="AC371" s="78"/>
      <c r="AD371" s="78"/>
      <c r="AE371" s="78"/>
      <c r="AF371" s="78"/>
      <c r="AG371" s="78"/>
      <c r="AH371" s="78"/>
      <c r="AI371" s="78"/>
      <c r="AJ371" s="78"/>
      <c r="AK371" s="78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95"/>
      <c r="AW371" s="95"/>
      <c r="AX371" s="383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383"/>
      <c r="BX371" s="383"/>
      <c r="BY371" s="383"/>
      <c r="BZ371" s="2"/>
      <c r="CA371" s="2"/>
      <c r="CB371" s="2"/>
      <c r="CC371" s="2"/>
      <c r="CD371" s="2"/>
      <c r="CE371" s="2"/>
      <c r="CF371" s="383"/>
      <c r="CG371" s="383"/>
      <c r="CH371" s="10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383"/>
      <c r="DT371" s="383"/>
      <c r="DU371" s="383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  <c r="FS371" s="2"/>
      <c r="FT371" s="2"/>
      <c r="FU371" s="2"/>
      <c r="FV371" s="2"/>
      <c r="FW371" s="2"/>
      <c r="FX371" s="2"/>
      <c r="FY371" s="2"/>
      <c r="FZ371" s="2"/>
      <c r="GA371" s="2"/>
      <c r="GB371" s="2"/>
      <c r="GC371" s="2"/>
      <c r="GD371" s="2"/>
      <c r="GE371" s="2"/>
      <c r="GF371" s="2"/>
      <c r="GG371" s="2"/>
      <c r="GH371" s="2"/>
      <c r="GI371" s="2"/>
      <c r="GJ371" s="2"/>
      <c r="GK371" s="2"/>
      <c r="GL371" s="2"/>
      <c r="GM371" s="2"/>
      <c r="GN371" s="2"/>
      <c r="GO371" s="2"/>
      <c r="GP371" s="2"/>
      <c r="GQ371" s="2"/>
      <c r="GR371" s="2"/>
      <c r="GS371" s="2"/>
      <c r="GT371" s="2"/>
      <c r="GU371" s="2"/>
      <c r="GV371" s="2"/>
      <c r="GW371" s="2"/>
      <c r="GX371" s="2"/>
      <c r="GY371" s="2"/>
      <c r="GZ371" s="2"/>
      <c r="HA371" s="2"/>
      <c r="HB371" s="2"/>
      <c r="HC371" s="2"/>
      <c r="HD371" s="2"/>
      <c r="HE371" s="2"/>
      <c r="HF371" s="2"/>
      <c r="HG371" s="2"/>
      <c r="HH371" s="2"/>
      <c r="HI371" s="2"/>
      <c r="HJ371" s="2"/>
      <c r="HK371" s="2"/>
      <c r="HL371" s="2"/>
      <c r="HM371" s="2"/>
      <c r="HN371" s="2"/>
      <c r="HO371" s="2"/>
      <c r="HP371" s="2"/>
      <c r="HQ371" s="2"/>
      <c r="HR371" s="2"/>
      <c r="HS371" s="2"/>
      <c r="HT371" s="2"/>
      <c r="HU371" s="2"/>
      <c r="HV371" s="2"/>
      <c r="HW371" s="2"/>
      <c r="HX371" s="2"/>
      <c r="HY371" s="2"/>
      <c r="HZ371" s="2"/>
      <c r="IA371" s="2"/>
      <c r="IB371" s="2"/>
      <c r="IC371" s="2"/>
      <c r="ID371" s="2"/>
      <c r="IE371" s="2"/>
      <c r="IF371" s="2"/>
      <c r="IG371" s="2"/>
      <c r="IH371" s="2"/>
      <c r="II371" s="2"/>
      <c r="IJ371" s="2"/>
      <c r="IK371" s="2"/>
      <c r="IL371" s="2"/>
      <c r="IM371" s="2"/>
      <c r="IN371" s="2"/>
      <c r="IO371" s="2"/>
      <c r="IP371" s="2"/>
      <c r="IQ371" s="2"/>
      <c r="IR371" s="2"/>
      <c r="IS371" s="2"/>
      <c r="IT371" s="2"/>
      <c r="IU371" s="2"/>
      <c r="IV371" s="2"/>
      <c r="IW371" s="2"/>
    </row>
    <row r="372" customFormat="false" ht="11.25" hidden="false" customHeight="false" outlineLevel="0" collapsed="false">
      <c r="A372" s="2"/>
      <c r="B372" s="2"/>
      <c r="C372" s="2"/>
      <c r="D372" s="273"/>
      <c r="E372" s="78"/>
      <c r="F372" s="2"/>
      <c r="G372" s="2"/>
      <c r="H372" s="2"/>
      <c r="I372" s="2"/>
      <c r="J372" s="2"/>
      <c r="K372" s="2"/>
      <c r="L372" s="78"/>
      <c r="M372" s="78"/>
      <c r="N372" s="78"/>
      <c r="O372" s="78"/>
      <c r="P372" s="2"/>
      <c r="Q372" s="78"/>
      <c r="R372" s="78"/>
      <c r="S372" s="78"/>
      <c r="T372" s="78"/>
      <c r="U372" s="78"/>
      <c r="V372" s="78"/>
      <c r="W372" s="78"/>
      <c r="X372" s="393"/>
      <c r="Y372" s="78"/>
      <c r="Z372" s="78"/>
      <c r="AA372" s="78"/>
      <c r="AB372" s="78"/>
      <c r="AC372" s="78"/>
      <c r="AD372" s="78"/>
      <c r="AE372" s="78"/>
      <c r="AF372" s="78"/>
      <c r="AG372" s="78"/>
      <c r="AH372" s="78"/>
      <c r="AI372" s="78"/>
      <c r="AJ372" s="78"/>
      <c r="AK372" s="78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95"/>
      <c r="AW372" s="95"/>
      <c r="AX372" s="383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383"/>
      <c r="BX372" s="383"/>
      <c r="BY372" s="383"/>
      <c r="BZ372" s="2"/>
      <c r="CA372" s="2"/>
      <c r="CB372" s="2"/>
      <c r="CC372" s="2"/>
      <c r="CD372" s="2"/>
      <c r="CE372" s="2"/>
      <c r="CF372" s="383"/>
      <c r="CG372" s="383"/>
      <c r="CH372" s="10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383"/>
      <c r="DT372" s="383"/>
      <c r="DU372" s="383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  <c r="FG372" s="2"/>
      <c r="FH372" s="2"/>
      <c r="FI372" s="2"/>
      <c r="FJ372" s="2"/>
      <c r="FK372" s="2"/>
      <c r="FL372" s="2"/>
      <c r="FM372" s="2"/>
      <c r="FN372" s="2"/>
      <c r="FO372" s="2"/>
      <c r="FP372" s="2"/>
      <c r="FQ372" s="2"/>
      <c r="FR372" s="2"/>
      <c r="FS372" s="2"/>
      <c r="FT372" s="2"/>
      <c r="FU372" s="2"/>
      <c r="FV372" s="2"/>
      <c r="FW372" s="2"/>
      <c r="FX372" s="2"/>
      <c r="FY372" s="2"/>
      <c r="FZ372" s="2"/>
      <c r="GA372" s="2"/>
      <c r="GB372" s="2"/>
      <c r="GC372" s="2"/>
      <c r="GD372" s="2"/>
      <c r="GE372" s="2"/>
      <c r="GF372" s="2"/>
      <c r="GG372" s="2"/>
      <c r="GH372" s="2"/>
      <c r="GI372" s="2"/>
      <c r="GJ372" s="2"/>
      <c r="GK372" s="2"/>
      <c r="GL372" s="2"/>
      <c r="GM372" s="2"/>
      <c r="GN372" s="2"/>
      <c r="GO372" s="2"/>
      <c r="GP372" s="2"/>
      <c r="GQ372" s="2"/>
      <c r="GR372" s="2"/>
      <c r="GS372" s="2"/>
      <c r="GT372" s="2"/>
      <c r="GU372" s="2"/>
      <c r="GV372" s="2"/>
      <c r="GW372" s="2"/>
      <c r="GX372" s="2"/>
      <c r="GY372" s="2"/>
      <c r="GZ372" s="2"/>
      <c r="HA372" s="2"/>
      <c r="HB372" s="2"/>
      <c r="HC372" s="2"/>
      <c r="HD372" s="2"/>
      <c r="HE372" s="2"/>
      <c r="HF372" s="2"/>
      <c r="HG372" s="2"/>
      <c r="HH372" s="2"/>
      <c r="HI372" s="2"/>
      <c r="HJ372" s="2"/>
      <c r="HK372" s="2"/>
      <c r="HL372" s="2"/>
      <c r="HM372" s="2"/>
      <c r="HN372" s="2"/>
      <c r="HO372" s="2"/>
      <c r="HP372" s="2"/>
      <c r="HQ372" s="2"/>
      <c r="HR372" s="2"/>
      <c r="HS372" s="2"/>
      <c r="HT372" s="2"/>
      <c r="HU372" s="2"/>
      <c r="HV372" s="2"/>
      <c r="HW372" s="2"/>
      <c r="HX372" s="2"/>
      <c r="HY372" s="2"/>
      <c r="HZ372" s="2"/>
      <c r="IA372" s="2"/>
      <c r="IB372" s="2"/>
      <c r="IC372" s="2"/>
      <c r="ID372" s="2"/>
      <c r="IE372" s="2"/>
      <c r="IF372" s="2"/>
      <c r="IG372" s="2"/>
      <c r="IH372" s="2"/>
      <c r="II372" s="2"/>
      <c r="IJ372" s="2"/>
      <c r="IK372" s="2"/>
      <c r="IL372" s="2"/>
      <c r="IM372" s="2"/>
      <c r="IN372" s="2"/>
      <c r="IO372" s="2"/>
      <c r="IP372" s="2"/>
      <c r="IQ372" s="2"/>
      <c r="IR372" s="2"/>
      <c r="IS372" s="2"/>
      <c r="IT372" s="2"/>
      <c r="IU372" s="2"/>
      <c r="IV372" s="2"/>
      <c r="IW372" s="2"/>
    </row>
    <row r="373" customFormat="false" ht="11.25" hidden="false" customHeight="false" outlineLevel="0" collapsed="false">
      <c r="A373" s="2"/>
      <c r="B373" s="2"/>
      <c r="C373" s="2"/>
      <c r="D373" s="273"/>
      <c r="E373" s="78"/>
      <c r="F373" s="2"/>
      <c r="G373" s="2"/>
      <c r="H373" s="2"/>
      <c r="I373" s="2"/>
      <c r="J373" s="2"/>
      <c r="K373" s="2"/>
      <c r="L373" s="78"/>
      <c r="M373" s="78"/>
      <c r="N373" s="78"/>
      <c r="O373" s="78"/>
      <c r="P373" s="2"/>
      <c r="Q373" s="78"/>
      <c r="R373" s="78"/>
      <c r="S373" s="78"/>
      <c r="T373" s="78"/>
      <c r="U373" s="78"/>
      <c r="V373" s="78"/>
      <c r="W373" s="78"/>
      <c r="X373" s="393"/>
      <c r="Y373" s="78"/>
      <c r="Z373" s="78"/>
      <c r="AA373" s="78"/>
      <c r="AB373" s="78"/>
      <c r="AC373" s="78"/>
      <c r="AD373" s="78"/>
      <c r="AE373" s="78"/>
      <c r="AF373" s="78"/>
      <c r="AG373" s="78"/>
      <c r="AH373" s="78"/>
      <c r="AI373" s="78"/>
      <c r="AJ373" s="78"/>
      <c r="AK373" s="78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95"/>
      <c r="AW373" s="95"/>
      <c r="AX373" s="383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383"/>
      <c r="BX373" s="383"/>
      <c r="BY373" s="383"/>
      <c r="BZ373" s="2"/>
      <c r="CA373" s="2"/>
      <c r="CB373" s="2"/>
      <c r="CC373" s="2"/>
      <c r="CD373" s="2"/>
      <c r="CE373" s="2"/>
      <c r="CF373" s="383"/>
      <c r="CG373" s="383"/>
      <c r="CH373" s="10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383"/>
      <c r="DT373" s="383"/>
      <c r="DU373" s="383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/>
      <c r="FR373" s="2"/>
      <c r="FS373" s="2"/>
      <c r="FT373" s="2"/>
      <c r="FU373" s="2"/>
      <c r="FV373" s="2"/>
      <c r="FW373" s="2"/>
      <c r="FX373" s="2"/>
      <c r="FY373" s="2"/>
      <c r="FZ373" s="2"/>
      <c r="GA373" s="2"/>
      <c r="GB373" s="2"/>
      <c r="GC373" s="2"/>
      <c r="GD373" s="2"/>
      <c r="GE373" s="2"/>
      <c r="GF373" s="2"/>
      <c r="GG373" s="2"/>
      <c r="GH373" s="2"/>
      <c r="GI373" s="2"/>
      <c r="GJ373" s="2"/>
      <c r="GK373" s="2"/>
      <c r="GL373" s="2"/>
      <c r="GM373" s="2"/>
      <c r="GN373" s="2"/>
      <c r="GO373" s="2"/>
      <c r="GP373" s="2"/>
      <c r="GQ373" s="2"/>
      <c r="GR373" s="2"/>
      <c r="GS373" s="2"/>
      <c r="GT373" s="2"/>
      <c r="GU373" s="2"/>
      <c r="GV373" s="2"/>
      <c r="GW373" s="2"/>
      <c r="GX373" s="2"/>
      <c r="GY373" s="2"/>
      <c r="GZ373" s="2"/>
      <c r="HA373" s="2"/>
      <c r="HB373" s="2"/>
      <c r="HC373" s="2"/>
      <c r="HD373" s="2"/>
      <c r="HE373" s="2"/>
      <c r="HF373" s="2"/>
      <c r="HG373" s="2"/>
      <c r="HH373" s="2"/>
      <c r="HI373" s="2"/>
      <c r="HJ373" s="2"/>
      <c r="HK373" s="2"/>
      <c r="HL373" s="2"/>
      <c r="HM373" s="2"/>
      <c r="HN373" s="2"/>
      <c r="HO373" s="2"/>
      <c r="HP373" s="2"/>
      <c r="HQ373" s="2"/>
      <c r="HR373" s="2"/>
      <c r="HS373" s="2"/>
      <c r="HT373" s="2"/>
      <c r="HU373" s="2"/>
      <c r="HV373" s="2"/>
      <c r="HW373" s="2"/>
      <c r="HX373" s="2"/>
      <c r="HY373" s="2"/>
      <c r="HZ373" s="2"/>
      <c r="IA373" s="2"/>
      <c r="IB373" s="2"/>
      <c r="IC373" s="2"/>
      <c r="ID373" s="2"/>
      <c r="IE373" s="2"/>
      <c r="IF373" s="2"/>
      <c r="IG373" s="2"/>
      <c r="IH373" s="2"/>
      <c r="II373" s="2"/>
      <c r="IJ373" s="2"/>
      <c r="IK373" s="2"/>
      <c r="IL373" s="2"/>
      <c r="IM373" s="2"/>
      <c r="IN373" s="2"/>
      <c r="IO373" s="2"/>
      <c r="IP373" s="2"/>
      <c r="IQ373" s="2"/>
      <c r="IR373" s="2"/>
      <c r="IS373" s="2"/>
      <c r="IT373" s="2"/>
      <c r="IU373" s="2"/>
      <c r="IV373" s="2"/>
      <c r="IW373" s="2"/>
    </row>
    <row r="374" customFormat="false" ht="11.25" hidden="false" customHeight="false" outlineLevel="0" collapsed="false">
      <c r="A374" s="2"/>
      <c r="B374" s="2"/>
      <c r="C374" s="2"/>
      <c r="D374" s="273"/>
      <c r="E374" s="78"/>
      <c r="F374" s="2"/>
      <c r="G374" s="2"/>
      <c r="H374" s="2"/>
      <c r="I374" s="2"/>
      <c r="J374" s="2"/>
      <c r="K374" s="2"/>
      <c r="L374" s="78"/>
      <c r="M374" s="78"/>
      <c r="N374" s="78"/>
      <c r="O374" s="78"/>
      <c r="P374" s="2"/>
      <c r="Q374" s="78"/>
      <c r="R374" s="78"/>
      <c r="S374" s="78"/>
      <c r="T374" s="78"/>
      <c r="U374" s="78"/>
      <c r="V374" s="78"/>
      <c r="W374" s="78"/>
      <c r="X374" s="393"/>
      <c r="Y374" s="78"/>
      <c r="Z374" s="78"/>
      <c r="AA374" s="78"/>
      <c r="AB374" s="78"/>
      <c r="AC374" s="78"/>
      <c r="AD374" s="78"/>
      <c r="AE374" s="78"/>
      <c r="AF374" s="78"/>
      <c r="AG374" s="78"/>
      <c r="AH374" s="78"/>
      <c r="AI374" s="78"/>
      <c r="AJ374" s="78"/>
      <c r="AK374" s="78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95"/>
      <c r="AW374" s="95"/>
      <c r="AX374" s="383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383"/>
      <c r="BX374" s="383"/>
      <c r="BY374" s="383"/>
      <c r="BZ374" s="2"/>
      <c r="CA374" s="2"/>
      <c r="CB374" s="2"/>
      <c r="CC374" s="2"/>
      <c r="CD374" s="2"/>
      <c r="CE374" s="2"/>
      <c r="CF374" s="383"/>
      <c r="CG374" s="383"/>
      <c r="CH374" s="10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383"/>
      <c r="DT374" s="383"/>
      <c r="DU374" s="383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  <c r="FG374" s="2"/>
      <c r="FH374" s="2"/>
      <c r="FI374" s="2"/>
      <c r="FJ374" s="2"/>
      <c r="FK374" s="2"/>
      <c r="FL374" s="2"/>
      <c r="FM374" s="2"/>
      <c r="FN374" s="2"/>
      <c r="FO374" s="2"/>
      <c r="FP374" s="2"/>
      <c r="FQ374" s="2"/>
      <c r="FR374" s="2"/>
      <c r="FS374" s="2"/>
      <c r="FT374" s="2"/>
      <c r="FU374" s="2"/>
      <c r="FV374" s="2"/>
      <c r="FW374" s="2"/>
      <c r="FX374" s="2"/>
      <c r="FY374" s="2"/>
      <c r="FZ374" s="2"/>
      <c r="GA374" s="2"/>
      <c r="GB374" s="2"/>
      <c r="GC374" s="2"/>
      <c r="GD374" s="2"/>
      <c r="GE374" s="2"/>
      <c r="GF374" s="2"/>
      <c r="GG374" s="2"/>
      <c r="GH374" s="2"/>
      <c r="GI374" s="2"/>
      <c r="GJ374" s="2"/>
      <c r="GK374" s="2"/>
      <c r="GL374" s="2"/>
      <c r="GM374" s="2"/>
      <c r="GN374" s="2"/>
      <c r="GO374" s="2"/>
      <c r="GP374" s="2"/>
      <c r="GQ374" s="2"/>
      <c r="GR374" s="2"/>
      <c r="GS374" s="2"/>
      <c r="GT374" s="2"/>
      <c r="GU374" s="2"/>
      <c r="GV374" s="2"/>
      <c r="GW374" s="2"/>
      <c r="GX374" s="2"/>
      <c r="GY374" s="2"/>
      <c r="GZ374" s="2"/>
      <c r="HA374" s="2"/>
      <c r="HB374" s="2"/>
      <c r="HC374" s="2"/>
      <c r="HD374" s="2"/>
      <c r="HE374" s="2"/>
      <c r="HF374" s="2"/>
      <c r="HG374" s="2"/>
      <c r="HH374" s="2"/>
      <c r="HI374" s="2"/>
      <c r="HJ374" s="2"/>
      <c r="HK374" s="2"/>
      <c r="HL374" s="2"/>
      <c r="HM374" s="2"/>
      <c r="HN374" s="2"/>
      <c r="HO374" s="2"/>
      <c r="HP374" s="2"/>
      <c r="HQ374" s="2"/>
      <c r="HR374" s="2"/>
      <c r="HS374" s="2"/>
      <c r="HT374" s="2"/>
      <c r="HU374" s="2"/>
      <c r="HV374" s="2"/>
      <c r="HW374" s="2"/>
      <c r="HX374" s="2"/>
      <c r="HY374" s="2"/>
      <c r="HZ374" s="2"/>
      <c r="IA374" s="2"/>
      <c r="IB374" s="2"/>
      <c r="IC374" s="2"/>
      <c r="ID374" s="2"/>
      <c r="IE374" s="2"/>
      <c r="IF374" s="2"/>
      <c r="IG374" s="2"/>
      <c r="IH374" s="2"/>
      <c r="II374" s="2"/>
      <c r="IJ374" s="2"/>
      <c r="IK374" s="2"/>
      <c r="IL374" s="2"/>
      <c r="IM374" s="2"/>
      <c r="IN374" s="2"/>
      <c r="IO374" s="2"/>
      <c r="IP374" s="2"/>
      <c r="IQ374" s="2"/>
      <c r="IR374" s="2"/>
      <c r="IS374" s="2"/>
      <c r="IT374" s="2"/>
      <c r="IU374" s="2"/>
      <c r="IV374" s="2"/>
      <c r="IW374" s="2"/>
    </row>
    <row r="375" customFormat="false" ht="11.25" hidden="false" customHeight="false" outlineLevel="0" collapsed="false">
      <c r="A375" s="2"/>
      <c r="B375" s="2"/>
      <c r="C375" s="2"/>
      <c r="D375" s="273"/>
      <c r="E375" s="78"/>
      <c r="F375" s="2"/>
      <c r="G375" s="2"/>
      <c r="H375" s="2"/>
      <c r="I375" s="2"/>
      <c r="J375" s="2"/>
      <c r="K375" s="2"/>
      <c r="L375" s="78"/>
      <c r="M375" s="78"/>
      <c r="N375" s="78"/>
      <c r="O375" s="78"/>
      <c r="P375" s="2"/>
      <c r="Q375" s="78"/>
      <c r="R375" s="78"/>
      <c r="S375" s="78"/>
      <c r="T375" s="78"/>
      <c r="U375" s="78"/>
      <c r="V375" s="78"/>
      <c r="W375" s="78"/>
      <c r="X375" s="393"/>
      <c r="Y375" s="78"/>
      <c r="Z375" s="78"/>
      <c r="AA375" s="78"/>
      <c r="AB375" s="78"/>
      <c r="AC375" s="78"/>
      <c r="AD375" s="78"/>
      <c r="AE375" s="78"/>
      <c r="AF375" s="78"/>
      <c r="AG375" s="78"/>
      <c r="AH375" s="78"/>
      <c r="AI375" s="78"/>
      <c r="AJ375" s="78"/>
      <c r="AK375" s="78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95"/>
      <c r="AW375" s="95"/>
      <c r="AX375" s="383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383"/>
      <c r="BX375" s="383"/>
      <c r="BY375" s="383"/>
      <c r="BZ375" s="2"/>
      <c r="CA375" s="2"/>
      <c r="CB375" s="2"/>
      <c r="CC375" s="2"/>
      <c r="CD375" s="2"/>
      <c r="CE375" s="2"/>
      <c r="CF375" s="383"/>
      <c r="CG375" s="383"/>
      <c r="CH375" s="10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383"/>
      <c r="DT375" s="383"/>
      <c r="DU375" s="383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  <c r="FG375" s="2"/>
      <c r="FH375" s="2"/>
      <c r="FI375" s="2"/>
      <c r="FJ375" s="2"/>
      <c r="FK375" s="2"/>
      <c r="FL375" s="2"/>
      <c r="FM375" s="2"/>
      <c r="FN375" s="2"/>
      <c r="FO375" s="2"/>
      <c r="FP375" s="2"/>
      <c r="FQ375" s="2"/>
      <c r="FR375" s="2"/>
      <c r="FS375" s="2"/>
      <c r="FT375" s="2"/>
      <c r="FU375" s="2"/>
      <c r="FV375" s="2"/>
      <c r="FW375" s="2"/>
      <c r="FX375" s="2"/>
      <c r="FY375" s="2"/>
      <c r="FZ375" s="2"/>
      <c r="GA375" s="2"/>
      <c r="GB375" s="2"/>
      <c r="GC375" s="2"/>
      <c r="GD375" s="2"/>
      <c r="GE375" s="2"/>
      <c r="GF375" s="2"/>
      <c r="GG375" s="2"/>
      <c r="GH375" s="2"/>
      <c r="GI375" s="2"/>
      <c r="GJ375" s="2"/>
      <c r="GK375" s="2"/>
      <c r="GL375" s="2"/>
      <c r="GM375" s="2"/>
      <c r="GN375" s="2"/>
      <c r="GO375" s="2"/>
      <c r="GP375" s="2"/>
      <c r="GQ375" s="2"/>
      <c r="GR375" s="2"/>
      <c r="GS375" s="2"/>
      <c r="GT375" s="2"/>
      <c r="GU375" s="2"/>
      <c r="GV375" s="2"/>
      <c r="GW375" s="2"/>
      <c r="GX375" s="2"/>
      <c r="GY375" s="2"/>
      <c r="GZ375" s="2"/>
      <c r="HA375" s="2"/>
      <c r="HB375" s="2"/>
      <c r="HC375" s="2"/>
      <c r="HD375" s="2"/>
      <c r="HE375" s="2"/>
      <c r="HF375" s="2"/>
      <c r="HG375" s="2"/>
      <c r="HH375" s="2"/>
      <c r="HI375" s="2"/>
      <c r="HJ375" s="2"/>
      <c r="HK375" s="2"/>
      <c r="HL375" s="2"/>
      <c r="HM375" s="2"/>
      <c r="HN375" s="2"/>
      <c r="HO375" s="2"/>
      <c r="HP375" s="2"/>
      <c r="HQ375" s="2"/>
      <c r="HR375" s="2"/>
      <c r="HS375" s="2"/>
      <c r="HT375" s="2"/>
      <c r="HU375" s="2"/>
      <c r="HV375" s="2"/>
      <c r="HW375" s="2"/>
      <c r="HX375" s="2"/>
      <c r="HY375" s="2"/>
      <c r="HZ375" s="2"/>
      <c r="IA375" s="2"/>
      <c r="IB375" s="2"/>
      <c r="IC375" s="2"/>
      <c r="ID375" s="2"/>
      <c r="IE375" s="2"/>
      <c r="IF375" s="2"/>
      <c r="IG375" s="2"/>
      <c r="IH375" s="2"/>
      <c r="II375" s="2"/>
      <c r="IJ375" s="2"/>
      <c r="IK375" s="2"/>
      <c r="IL375" s="2"/>
      <c r="IM375" s="2"/>
      <c r="IN375" s="2"/>
      <c r="IO375" s="2"/>
      <c r="IP375" s="2"/>
      <c r="IQ375" s="2"/>
      <c r="IR375" s="2"/>
      <c r="IS375" s="2"/>
      <c r="IT375" s="2"/>
      <c r="IU375" s="2"/>
      <c r="IV375" s="2"/>
      <c r="IW375" s="2"/>
    </row>
    <row r="376" customFormat="false" ht="11.25" hidden="false" customHeight="false" outlineLevel="0" collapsed="false">
      <c r="A376" s="2"/>
      <c r="B376" s="2"/>
      <c r="C376" s="2"/>
      <c r="D376" s="273"/>
      <c r="E376" s="78"/>
      <c r="F376" s="2"/>
      <c r="G376" s="2"/>
      <c r="H376" s="2"/>
      <c r="I376" s="2"/>
      <c r="J376" s="2"/>
      <c r="K376" s="2"/>
      <c r="L376" s="78"/>
      <c r="M376" s="78"/>
      <c r="N376" s="78"/>
      <c r="O376" s="78"/>
      <c r="P376" s="2"/>
      <c r="Q376" s="78"/>
      <c r="R376" s="78"/>
      <c r="S376" s="78"/>
      <c r="T376" s="78"/>
      <c r="U376" s="78"/>
      <c r="V376" s="78"/>
      <c r="W376" s="78"/>
      <c r="X376" s="393"/>
      <c r="Y376" s="78"/>
      <c r="Z376" s="78"/>
      <c r="AA376" s="78"/>
      <c r="AB376" s="78"/>
      <c r="AC376" s="78"/>
      <c r="AD376" s="78"/>
      <c r="AE376" s="78"/>
      <c r="AF376" s="78"/>
      <c r="AG376" s="78"/>
      <c r="AH376" s="78"/>
      <c r="AI376" s="78"/>
      <c r="AJ376" s="78"/>
      <c r="AK376" s="78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95"/>
      <c r="AW376" s="95"/>
      <c r="AX376" s="383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383"/>
      <c r="BX376" s="383"/>
      <c r="BY376" s="383"/>
      <c r="BZ376" s="2"/>
      <c r="CA376" s="2"/>
      <c r="CB376" s="2"/>
      <c r="CC376" s="2"/>
      <c r="CD376" s="2"/>
      <c r="CE376" s="2"/>
      <c r="CF376" s="383"/>
      <c r="CG376" s="383"/>
      <c r="CH376" s="10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383"/>
      <c r="DT376" s="383"/>
      <c r="DU376" s="383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  <c r="FG376" s="2"/>
      <c r="FH376" s="2"/>
      <c r="FI376" s="2"/>
      <c r="FJ376" s="2"/>
      <c r="FK376" s="2"/>
      <c r="FL376" s="2"/>
      <c r="FM376" s="2"/>
      <c r="FN376" s="2"/>
      <c r="FO376" s="2"/>
      <c r="FP376" s="2"/>
      <c r="FQ376" s="2"/>
      <c r="FR376" s="2"/>
      <c r="FS376" s="2"/>
      <c r="FT376" s="2"/>
      <c r="FU376" s="2"/>
      <c r="FV376" s="2"/>
      <c r="FW376" s="2"/>
      <c r="FX376" s="2"/>
      <c r="FY376" s="2"/>
      <c r="FZ376" s="2"/>
      <c r="GA376" s="2"/>
      <c r="GB376" s="2"/>
      <c r="GC376" s="2"/>
      <c r="GD376" s="2"/>
      <c r="GE376" s="2"/>
      <c r="GF376" s="2"/>
      <c r="GG376" s="2"/>
      <c r="GH376" s="2"/>
      <c r="GI376" s="2"/>
      <c r="GJ376" s="2"/>
      <c r="GK376" s="2"/>
      <c r="GL376" s="2"/>
      <c r="GM376" s="2"/>
      <c r="GN376" s="2"/>
      <c r="GO376" s="2"/>
      <c r="GP376" s="2"/>
      <c r="GQ376" s="2"/>
      <c r="GR376" s="2"/>
      <c r="GS376" s="2"/>
      <c r="GT376" s="2"/>
      <c r="GU376" s="2"/>
      <c r="GV376" s="2"/>
      <c r="GW376" s="2"/>
      <c r="GX376" s="2"/>
      <c r="GY376" s="2"/>
      <c r="GZ376" s="2"/>
      <c r="HA376" s="2"/>
      <c r="HB376" s="2"/>
      <c r="HC376" s="2"/>
      <c r="HD376" s="2"/>
      <c r="HE376" s="2"/>
      <c r="HF376" s="2"/>
      <c r="HG376" s="2"/>
      <c r="HH376" s="2"/>
      <c r="HI376" s="2"/>
      <c r="HJ376" s="2"/>
      <c r="HK376" s="2"/>
      <c r="HL376" s="2"/>
      <c r="HM376" s="2"/>
      <c r="HN376" s="2"/>
      <c r="HO376" s="2"/>
      <c r="HP376" s="2"/>
      <c r="HQ376" s="2"/>
      <c r="HR376" s="2"/>
      <c r="HS376" s="2"/>
      <c r="HT376" s="2"/>
      <c r="HU376" s="2"/>
      <c r="HV376" s="2"/>
      <c r="HW376" s="2"/>
      <c r="HX376" s="2"/>
      <c r="HY376" s="2"/>
      <c r="HZ376" s="2"/>
      <c r="IA376" s="2"/>
      <c r="IB376" s="2"/>
      <c r="IC376" s="2"/>
      <c r="ID376" s="2"/>
      <c r="IE376" s="2"/>
      <c r="IF376" s="2"/>
      <c r="IG376" s="2"/>
      <c r="IH376" s="2"/>
      <c r="II376" s="2"/>
      <c r="IJ376" s="2"/>
      <c r="IK376" s="2"/>
      <c r="IL376" s="2"/>
      <c r="IM376" s="2"/>
      <c r="IN376" s="2"/>
      <c r="IO376" s="2"/>
      <c r="IP376" s="2"/>
      <c r="IQ376" s="2"/>
      <c r="IR376" s="2"/>
      <c r="IS376" s="2"/>
      <c r="IT376" s="2"/>
      <c r="IU376" s="2"/>
      <c r="IV376" s="2"/>
      <c r="IW376" s="2"/>
    </row>
    <row r="377" customFormat="false" ht="11.25" hidden="false" customHeight="false" outlineLevel="0" collapsed="false">
      <c r="A377" s="2"/>
      <c r="B377" s="2"/>
      <c r="C377" s="2"/>
      <c r="D377" s="273"/>
      <c r="E377" s="78"/>
      <c r="F377" s="2"/>
      <c r="G377" s="2"/>
      <c r="H377" s="2"/>
      <c r="I377" s="2"/>
      <c r="J377" s="2"/>
      <c r="K377" s="2"/>
      <c r="L377" s="78"/>
      <c r="M377" s="78"/>
      <c r="N377" s="78"/>
      <c r="O377" s="78"/>
      <c r="P377" s="2"/>
      <c r="Q377" s="78"/>
      <c r="R377" s="78"/>
      <c r="S377" s="78"/>
      <c r="T377" s="78"/>
      <c r="U377" s="78"/>
      <c r="V377" s="78"/>
      <c r="W377" s="78"/>
      <c r="X377" s="393"/>
      <c r="Y377" s="78"/>
      <c r="Z377" s="78"/>
      <c r="AA377" s="78"/>
      <c r="AB377" s="78"/>
      <c r="AC377" s="78"/>
      <c r="AD377" s="78"/>
      <c r="AE377" s="78"/>
      <c r="AF377" s="78"/>
      <c r="AG377" s="78"/>
      <c r="AH377" s="78"/>
      <c r="AI377" s="78"/>
      <c r="AJ377" s="78"/>
      <c r="AK377" s="78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95"/>
      <c r="AW377" s="95"/>
      <c r="AX377" s="383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383"/>
      <c r="BX377" s="383"/>
      <c r="BY377" s="383"/>
      <c r="BZ377" s="2"/>
      <c r="CA377" s="2"/>
      <c r="CB377" s="2"/>
      <c r="CC377" s="2"/>
      <c r="CD377" s="2"/>
      <c r="CE377" s="2"/>
      <c r="CF377" s="383"/>
      <c r="CG377" s="383"/>
      <c r="CH377" s="10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383"/>
      <c r="DT377" s="383"/>
      <c r="DU377" s="383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  <c r="FG377" s="2"/>
      <c r="FH377" s="2"/>
      <c r="FI377" s="2"/>
      <c r="FJ377" s="2"/>
      <c r="FK377" s="2"/>
      <c r="FL377" s="2"/>
      <c r="FM377" s="2"/>
      <c r="FN377" s="2"/>
      <c r="FO377" s="2"/>
      <c r="FP377" s="2"/>
      <c r="FQ377" s="2"/>
      <c r="FR377" s="2"/>
      <c r="FS377" s="2"/>
      <c r="FT377" s="2"/>
      <c r="FU377" s="2"/>
      <c r="FV377" s="2"/>
      <c r="FW377" s="2"/>
      <c r="FX377" s="2"/>
      <c r="FY377" s="2"/>
      <c r="FZ377" s="2"/>
      <c r="GA377" s="2"/>
      <c r="GB377" s="2"/>
      <c r="GC377" s="2"/>
      <c r="GD377" s="2"/>
      <c r="GE377" s="2"/>
      <c r="GF377" s="2"/>
      <c r="GG377" s="2"/>
      <c r="GH377" s="2"/>
      <c r="GI377" s="2"/>
      <c r="GJ377" s="2"/>
      <c r="GK377" s="2"/>
      <c r="GL377" s="2"/>
      <c r="GM377" s="2"/>
      <c r="GN377" s="2"/>
      <c r="GO377" s="2"/>
      <c r="GP377" s="2"/>
      <c r="GQ377" s="2"/>
      <c r="GR377" s="2"/>
      <c r="GS377" s="2"/>
      <c r="GT377" s="2"/>
      <c r="GU377" s="2"/>
      <c r="GV377" s="2"/>
      <c r="GW377" s="2"/>
      <c r="GX377" s="2"/>
      <c r="GY377" s="2"/>
      <c r="GZ377" s="2"/>
      <c r="HA377" s="2"/>
      <c r="HB377" s="2"/>
      <c r="HC377" s="2"/>
      <c r="HD377" s="2"/>
      <c r="HE377" s="2"/>
      <c r="HF377" s="2"/>
      <c r="HG377" s="2"/>
      <c r="HH377" s="2"/>
      <c r="HI377" s="2"/>
      <c r="HJ377" s="2"/>
      <c r="HK377" s="2"/>
      <c r="HL377" s="2"/>
      <c r="HM377" s="2"/>
      <c r="HN377" s="2"/>
      <c r="HO377" s="2"/>
      <c r="HP377" s="2"/>
      <c r="HQ377" s="2"/>
      <c r="HR377" s="2"/>
      <c r="HS377" s="2"/>
      <c r="HT377" s="2"/>
      <c r="HU377" s="2"/>
      <c r="HV377" s="2"/>
      <c r="HW377" s="2"/>
      <c r="HX377" s="2"/>
      <c r="HY377" s="2"/>
      <c r="HZ377" s="2"/>
      <c r="IA377" s="2"/>
      <c r="IB377" s="2"/>
      <c r="IC377" s="2"/>
      <c r="ID377" s="2"/>
      <c r="IE377" s="2"/>
      <c r="IF377" s="2"/>
      <c r="IG377" s="2"/>
      <c r="IH377" s="2"/>
      <c r="II377" s="2"/>
      <c r="IJ377" s="2"/>
      <c r="IK377" s="2"/>
      <c r="IL377" s="2"/>
      <c r="IM377" s="2"/>
      <c r="IN377" s="2"/>
      <c r="IO377" s="2"/>
      <c r="IP377" s="2"/>
      <c r="IQ377" s="2"/>
      <c r="IR377" s="2"/>
      <c r="IS377" s="2"/>
      <c r="IT377" s="2"/>
      <c r="IU377" s="2"/>
      <c r="IV377" s="2"/>
      <c r="IW377" s="2"/>
    </row>
    <row r="378" customFormat="false" ht="11.25" hidden="false" customHeight="false" outlineLevel="0" collapsed="false">
      <c r="A378" s="2"/>
      <c r="B378" s="2"/>
      <c r="C378" s="2"/>
      <c r="D378" s="273"/>
      <c r="E378" s="78"/>
      <c r="F378" s="2"/>
      <c r="G378" s="2"/>
      <c r="H378" s="2"/>
      <c r="I378" s="2"/>
      <c r="J378" s="2"/>
      <c r="K378" s="2"/>
      <c r="L378" s="78"/>
      <c r="M378" s="78"/>
      <c r="N378" s="78"/>
      <c r="O378" s="78"/>
      <c r="P378" s="2"/>
      <c r="Q378" s="78"/>
      <c r="R378" s="78"/>
      <c r="S378" s="78"/>
      <c r="T378" s="78"/>
      <c r="U378" s="78"/>
      <c r="V378" s="78"/>
      <c r="W378" s="78"/>
      <c r="X378" s="393"/>
      <c r="Y378" s="78"/>
      <c r="Z378" s="78"/>
      <c r="AA378" s="78"/>
      <c r="AB378" s="78"/>
      <c r="AC378" s="78"/>
      <c r="AD378" s="78"/>
      <c r="AE378" s="78"/>
      <c r="AF378" s="78"/>
      <c r="AG378" s="78"/>
      <c r="AH378" s="78"/>
      <c r="AI378" s="78"/>
      <c r="AJ378" s="78"/>
      <c r="AK378" s="78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95"/>
      <c r="AW378" s="95"/>
      <c r="AX378" s="383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383"/>
      <c r="BX378" s="383"/>
      <c r="BY378" s="383"/>
      <c r="BZ378" s="2"/>
      <c r="CA378" s="2"/>
      <c r="CB378" s="2"/>
      <c r="CC378" s="2"/>
      <c r="CD378" s="2"/>
      <c r="CE378" s="2"/>
      <c r="CF378" s="383"/>
      <c r="CG378" s="383"/>
      <c r="CH378" s="10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383"/>
      <c r="DT378" s="383"/>
      <c r="DU378" s="383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/>
      <c r="FR378" s="2"/>
      <c r="FS378" s="2"/>
      <c r="FT378" s="2"/>
      <c r="FU378" s="2"/>
      <c r="FV378" s="2"/>
      <c r="FW378" s="2"/>
      <c r="FX378" s="2"/>
      <c r="FY378" s="2"/>
      <c r="FZ378" s="2"/>
      <c r="GA378" s="2"/>
      <c r="GB378" s="2"/>
      <c r="GC378" s="2"/>
      <c r="GD378" s="2"/>
      <c r="GE378" s="2"/>
      <c r="GF378" s="2"/>
      <c r="GG378" s="2"/>
      <c r="GH378" s="2"/>
      <c r="GI378" s="2"/>
      <c r="GJ378" s="2"/>
      <c r="GK378" s="2"/>
      <c r="GL378" s="2"/>
      <c r="GM378" s="2"/>
      <c r="GN378" s="2"/>
      <c r="GO378" s="2"/>
      <c r="GP378" s="2"/>
      <c r="GQ378" s="2"/>
      <c r="GR378" s="2"/>
      <c r="GS378" s="2"/>
      <c r="GT378" s="2"/>
      <c r="GU378" s="2"/>
      <c r="GV378" s="2"/>
      <c r="GW378" s="2"/>
      <c r="GX378" s="2"/>
      <c r="GY378" s="2"/>
      <c r="GZ378" s="2"/>
      <c r="HA378" s="2"/>
      <c r="HB378" s="2"/>
      <c r="HC378" s="2"/>
      <c r="HD378" s="2"/>
      <c r="HE378" s="2"/>
      <c r="HF378" s="2"/>
      <c r="HG378" s="2"/>
      <c r="HH378" s="2"/>
      <c r="HI378" s="2"/>
      <c r="HJ378" s="2"/>
      <c r="HK378" s="2"/>
      <c r="HL378" s="2"/>
      <c r="HM378" s="2"/>
      <c r="HN378" s="2"/>
      <c r="HO378" s="2"/>
      <c r="HP378" s="2"/>
      <c r="HQ378" s="2"/>
      <c r="HR378" s="2"/>
      <c r="HS378" s="2"/>
      <c r="HT378" s="2"/>
      <c r="HU378" s="2"/>
      <c r="HV378" s="2"/>
      <c r="HW378" s="2"/>
      <c r="HX378" s="2"/>
      <c r="HY378" s="2"/>
      <c r="HZ378" s="2"/>
      <c r="IA378" s="2"/>
      <c r="IB378" s="2"/>
      <c r="IC378" s="2"/>
      <c r="ID378" s="2"/>
      <c r="IE378" s="2"/>
      <c r="IF378" s="2"/>
      <c r="IG378" s="2"/>
      <c r="IH378" s="2"/>
      <c r="II378" s="2"/>
      <c r="IJ378" s="2"/>
      <c r="IK378" s="2"/>
      <c r="IL378" s="2"/>
      <c r="IM378" s="2"/>
      <c r="IN378" s="2"/>
      <c r="IO378" s="2"/>
      <c r="IP378" s="2"/>
      <c r="IQ378" s="2"/>
      <c r="IR378" s="2"/>
      <c r="IS378" s="2"/>
      <c r="IT378" s="2"/>
      <c r="IU378" s="2"/>
      <c r="IV378" s="2"/>
      <c r="IW378" s="2"/>
    </row>
    <row r="379" customFormat="false" ht="11.25" hidden="false" customHeight="false" outlineLevel="0" collapsed="false">
      <c r="A379" s="2"/>
      <c r="B379" s="2"/>
      <c r="C379" s="2"/>
      <c r="D379" s="273"/>
      <c r="E379" s="78"/>
      <c r="F379" s="2"/>
      <c r="G379" s="2"/>
      <c r="H379" s="2"/>
      <c r="I379" s="2"/>
      <c r="J379" s="2"/>
      <c r="K379" s="2"/>
      <c r="L379" s="78"/>
      <c r="M379" s="78"/>
      <c r="N379" s="78"/>
      <c r="O379" s="78"/>
      <c r="P379" s="2"/>
      <c r="Q379" s="78"/>
      <c r="R379" s="78"/>
      <c r="S379" s="78"/>
      <c r="T379" s="78"/>
      <c r="U379" s="78"/>
      <c r="V379" s="78"/>
      <c r="W379" s="78"/>
      <c r="X379" s="393"/>
      <c r="Y379" s="78"/>
      <c r="Z379" s="78"/>
      <c r="AA379" s="78"/>
      <c r="AB379" s="78"/>
      <c r="AC379" s="78"/>
      <c r="AD379" s="78"/>
      <c r="AE379" s="78"/>
      <c r="AF379" s="78"/>
      <c r="AG379" s="78"/>
      <c r="AH379" s="78"/>
      <c r="AI379" s="78"/>
      <c r="AJ379" s="78"/>
      <c r="AK379" s="78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95"/>
      <c r="AW379" s="95"/>
      <c r="AX379" s="383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383"/>
      <c r="BX379" s="383"/>
      <c r="BY379" s="383"/>
      <c r="BZ379" s="2"/>
      <c r="CA379" s="2"/>
      <c r="CB379" s="2"/>
      <c r="CC379" s="2"/>
      <c r="CD379" s="2"/>
      <c r="CE379" s="2"/>
      <c r="CF379" s="383"/>
      <c r="CG379" s="383"/>
      <c r="CH379" s="10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383"/>
      <c r="DT379" s="383"/>
      <c r="DU379" s="383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  <c r="FG379" s="2"/>
      <c r="FH379" s="2"/>
      <c r="FI379" s="2"/>
      <c r="FJ379" s="2"/>
      <c r="FK379" s="2"/>
      <c r="FL379" s="2"/>
      <c r="FM379" s="2"/>
      <c r="FN379" s="2"/>
      <c r="FO379" s="2"/>
      <c r="FP379" s="2"/>
      <c r="FQ379" s="2"/>
      <c r="FR379" s="2"/>
      <c r="FS379" s="2"/>
      <c r="FT379" s="2"/>
      <c r="FU379" s="2"/>
      <c r="FV379" s="2"/>
      <c r="FW379" s="2"/>
      <c r="FX379" s="2"/>
      <c r="FY379" s="2"/>
      <c r="FZ379" s="2"/>
      <c r="GA379" s="2"/>
      <c r="GB379" s="2"/>
      <c r="GC379" s="2"/>
      <c r="GD379" s="2"/>
      <c r="GE379" s="2"/>
      <c r="GF379" s="2"/>
      <c r="GG379" s="2"/>
      <c r="GH379" s="2"/>
      <c r="GI379" s="2"/>
      <c r="GJ379" s="2"/>
      <c r="GK379" s="2"/>
      <c r="GL379" s="2"/>
      <c r="GM379" s="2"/>
      <c r="GN379" s="2"/>
      <c r="GO379" s="2"/>
      <c r="GP379" s="2"/>
      <c r="GQ379" s="2"/>
      <c r="GR379" s="2"/>
      <c r="GS379" s="2"/>
      <c r="GT379" s="2"/>
      <c r="GU379" s="2"/>
      <c r="GV379" s="2"/>
      <c r="GW379" s="2"/>
      <c r="GX379" s="2"/>
      <c r="GY379" s="2"/>
      <c r="GZ379" s="2"/>
      <c r="HA379" s="2"/>
      <c r="HB379" s="2"/>
      <c r="HC379" s="2"/>
      <c r="HD379" s="2"/>
      <c r="HE379" s="2"/>
      <c r="HF379" s="2"/>
      <c r="HG379" s="2"/>
      <c r="HH379" s="2"/>
      <c r="HI379" s="2"/>
      <c r="HJ379" s="2"/>
      <c r="HK379" s="2"/>
      <c r="HL379" s="2"/>
      <c r="HM379" s="2"/>
      <c r="HN379" s="2"/>
      <c r="HO379" s="2"/>
      <c r="HP379" s="2"/>
      <c r="HQ379" s="2"/>
      <c r="HR379" s="2"/>
      <c r="HS379" s="2"/>
      <c r="HT379" s="2"/>
      <c r="HU379" s="2"/>
      <c r="HV379" s="2"/>
      <c r="HW379" s="2"/>
      <c r="HX379" s="2"/>
      <c r="HY379" s="2"/>
      <c r="HZ379" s="2"/>
      <c r="IA379" s="2"/>
      <c r="IB379" s="2"/>
      <c r="IC379" s="2"/>
      <c r="ID379" s="2"/>
      <c r="IE379" s="2"/>
      <c r="IF379" s="2"/>
      <c r="IG379" s="2"/>
      <c r="IH379" s="2"/>
      <c r="II379" s="2"/>
      <c r="IJ379" s="2"/>
      <c r="IK379" s="2"/>
      <c r="IL379" s="2"/>
      <c r="IM379" s="2"/>
      <c r="IN379" s="2"/>
      <c r="IO379" s="2"/>
      <c r="IP379" s="2"/>
      <c r="IQ379" s="2"/>
      <c r="IR379" s="2"/>
      <c r="IS379" s="2"/>
      <c r="IT379" s="2"/>
      <c r="IU379" s="2"/>
      <c r="IV379" s="2"/>
      <c r="IW379" s="2"/>
    </row>
    <row r="380" customFormat="false" ht="11.25" hidden="false" customHeight="false" outlineLevel="0" collapsed="false">
      <c r="A380" s="2"/>
      <c r="B380" s="2"/>
      <c r="C380" s="2"/>
      <c r="D380" s="273"/>
      <c r="E380" s="78"/>
      <c r="F380" s="2"/>
      <c r="G380" s="2"/>
      <c r="H380" s="2"/>
      <c r="I380" s="2"/>
      <c r="J380" s="2"/>
      <c r="K380" s="2"/>
      <c r="L380" s="78"/>
      <c r="M380" s="78"/>
      <c r="N380" s="78"/>
      <c r="O380" s="78"/>
      <c r="P380" s="2"/>
      <c r="Q380" s="78"/>
      <c r="R380" s="78"/>
      <c r="S380" s="78"/>
      <c r="T380" s="78"/>
      <c r="U380" s="78"/>
      <c r="V380" s="78"/>
      <c r="W380" s="78"/>
      <c r="X380" s="393"/>
      <c r="Y380" s="78"/>
      <c r="Z380" s="78"/>
      <c r="AA380" s="78"/>
      <c r="AB380" s="78"/>
      <c r="AC380" s="78"/>
      <c r="AD380" s="78"/>
      <c r="AE380" s="78"/>
      <c r="AF380" s="78"/>
      <c r="AG380" s="78"/>
      <c r="AH380" s="78"/>
      <c r="AI380" s="78"/>
      <c r="AJ380" s="78"/>
      <c r="AK380" s="78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95"/>
      <c r="AW380" s="95"/>
      <c r="AX380" s="383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383"/>
      <c r="BX380" s="383"/>
      <c r="BY380" s="383"/>
      <c r="BZ380" s="2"/>
      <c r="CA380" s="2"/>
      <c r="CB380" s="2"/>
      <c r="CC380" s="2"/>
      <c r="CD380" s="2"/>
      <c r="CE380" s="2"/>
      <c r="CF380" s="383"/>
      <c r="CG380" s="383"/>
      <c r="CH380" s="10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383"/>
      <c r="DT380" s="383"/>
      <c r="DU380" s="383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  <c r="FG380" s="2"/>
      <c r="FH380" s="2"/>
      <c r="FI380" s="2"/>
      <c r="FJ380" s="2"/>
      <c r="FK380" s="2"/>
      <c r="FL380" s="2"/>
      <c r="FM380" s="2"/>
      <c r="FN380" s="2"/>
      <c r="FO380" s="2"/>
      <c r="FP380" s="2"/>
      <c r="FQ380" s="2"/>
      <c r="FR380" s="2"/>
      <c r="FS380" s="2"/>
      <c r="FT380" s="2"/>
      <c r="FU380" s="2"/>
      <c r="FV380" s="2"/>
      <c r="FW380" s="2"/>
      <c r="FX380" s="2"/>
      <c r="FY380" s="2"/>
      <c r="FZ380" s="2"/>
      <c r="GA380" s="2"/>
      <c r="GB380" s="2"/>
      <c r="GC380" s="2"/>
      <c r="GD380" s="2"/>
      <c r="GE380" s="2"/>
      <c r="GF380" s="2"/>
      <c r="GG380" s="2"/>
      <c r="GH380" s="2"/>
      <c r="GI380" s="2"/>
      <c r="GJ380" s="2"/>
      <c r="GK380" s="2"/>
      <c r="GL380" s="2"/>
      <c r="GM380" s="2"/>
      <c r="GN380" s="2"/>
      <c r="GO380" s="2"/>
      <c r="GP380" s="2"/>
      <c r="GQ380" s="2"/>
      <c r="GR380" s="2"/>
      <c r="GS380" s="2"/>
      <c r="GT380" s="2"/>
      <c r="GU380" s="2"/>
      <c r="GV380" s="2"/>
      <c r="GW380" s="2"/>
      <c r="GX380" s="2"/>
      <c r="GY380" s="2"/>
      <c r="GZ380" s="2"/>
      <c r="HA380" s="2"/>
      <c r="HB380" s="2"/>
      <c r="HC380" s="2"/>
      <c r="HD380" s="2"/>
      <c r="HE380" s="2"/>
      <c r="HF380" s="2"/>
      <c r="HG380" s="2"/>
      <c r="HH380" s="2"/>
      <c r="HI380" s="2"/>
      <c r="HJ380" s="2"/>
      <c r="HK380" s="2"/>
      <c r="HL380" s="2"/>
      <c r="HM380" s="2"/>
      <c r="HN380" s="2"/>
      <c r="HO380" s="2"/>
      <c r="HP380" s="2"/>
      <c r="HQ380" s="2"/>
      <c r="HR380" s="2"/>
      <c r="HS380" s="2"/>
      <c r="HT380" s="2"/>
      <c r="HU380" s="2"/>
      <c r="HV380" s="2"/>
      <c r="HW380" s="2"/>
      <c r="HX380" s="2"/>
      <c r="HY380" s="2"/>
      <c r="HZ380" s="2"/>
      <c r="IA380" s="2"/>
      <c r="IB380" s="2"/>
      <c r="IC380" s="2"/>
      <c r="ID380" s="2"/>
      <c r="IE380" s="2"/>
      <c r="IF380" s="2"/>
      <c r="IG380" s="2"/>
      <c r="IH380" s="2"/>
      <c r="II380" s="2"/>
      <c r="IJ380" s="2"/>
      <c r="IK380" s="2"/>
      <c r="IL380" s="2"/>
      <c r="IM380" s="2"/>
      <c r="IN380" s="2"/>
      <c r="IO380" s="2"/>
      <c r="IP380" s="2"/>
      <c r="IQ380" s="2"/>
      <c r="IR380" s="2"/>
      <c r="IS380" s="2"/>
      <c r="IT380" s="2"/>
      <c r="IU380" s="2"/>
      <c r="IV380" s="2"/>
      <c r="IW380" s="2"/>
    </row>
    <row r="381" customFormat="false" ht="11.25" hidden="false" customHeight="false" outlineLevel="0" collapsed="false">
      <c r="A381" s="2"/>
      <c r="B381" s="2"/>
      <c r="C381" s="2"/>
      <c r="D381" s="273"/>
      <c r="E381" s="78"/>
      <c r="F381" s="2"/>
      <c r="G381" s="2"/>
      <c r="H381" s="2"/>
      <c r="I381" s="2"/>
      <c r="J381" s="2"/>
      <c r="K381" s="2"/>
      <c r="L381" s="78"/>
      <c r="M381" s="78"/>
      <c r="N381" s="78"/>
      <c r="O381" s="78"/>
      <c r="P381" s="2"/>
      <c r="Q381" s="78"/>
      <c r="R381" s="78"/>
      <c r="S381" s="78"/>
      <c r="T381" s="78"/>
      <c r="U381" s="78"/>
      <c r="V381" s="78"/>
      <c r="W381" s="78"/>
      <c r="X381" s="393"/>
      <c r="Y381" s="78"/>
      <c r="Z381" s="78"/>
      <c r="AA381" s="78"/>
      <c r="AB381" s="78"/>
      <c r="AC381" s="78"/>
      <c r="AD381" s="78"/>
      <c r="AE381" s="78"/>
      <c r="AF381" s="78"/>
      <c r="AG381" s="78"/>
      <c r="AH381" s="78"/>
      <c r="AI381" s="78"/>
      <c r="AJ381" s="78"/>
      <c r="AK381" s="78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95"/>
      <c r="AW381" s="95"/>
      <c r="AX381" s="383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383"/>
      <c r="BX381" s="383"/>
      <c r="BY381" s="383"/>
      <c r="BZ381" s="2"/>
      <c r="CA381" s="2"/>
      <c r="CB381" s="2"/>
      <c r="CC381" s="2"/>
      <c r="CD381" s="2"/>
      <c r="CE381" s="2"/>
      <c r="CF381" s="383"/>
      <c r="CG381" s="383"/>
      <c r="CH381" s="10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383"/>
      <c r="DT381" s="383"/>
      <c r="DU381" s="383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  <c r="FG381" s="2"/>
      <c r="FH381" s="2"/>
      <c r="FI381" s="2"/>
      <c r="FJ381" s="2"/>
      <c r="FK381" s="2"/>
      <c r="FL381" s="2"/>
      <c r="FM381" s="2"/>
      <c r="FN381" s="2"/>
      <c r="FO381" s="2"/>
      <c r="FP381" s="2"/>
      <c r="FQ381" s="2"/>
      <c r="FR381" s="2"/>
      <c r="FS381" s="2"/>
      <c r="FT381" s="2"/>
      <c r="FU381" s="2"/>
      <c r="FV381" s="2"/>
      <c r="FW381" s="2"/>
      <c r="FX381" s="2"/>
      <c r="FY381" s="2"/>
      <c r="FZ381" s="2"/>
      <c r="GA381" s="2"/>
      <c r="GB381" s="2"/>
      <c r="GC381" s="2"/>
      <c r="GD381" s="2"/>
      <c r="GE381" s="2"/>
      <c r="GF381" s="2"/>
      <c r="GG381" s="2"/>
      <c r="GH381" s="2"/>
      <c r="GI381" s="2"/>
      <c r="GJ381" s="2"/>
      <c r="GK381" s="2"/>
      <c r="GL381" s="2"/>
      <c r="GM381" s="2"/>
      <c r="GN381" s="2"/>
      <c r="GO381" s="2"/>
      <c r="GP381" s="2"/>
      <c r="GQ381" s="2"/>
      <c r="GR381" s="2"/>
      <c r="GS381" s="2"/>
      <c r="GT381" s="2"/>
      <c r="GU381" s="2"/>
      <c r="GV381" s="2"/>
      <c r="GW381" s="2"/>
      <c r="GX381" s="2"/>
      <c r="GY381" s="2"/>
      <c r="GZ381" s="2"/>
      <c r="HA381" s="2"/>
      <c r="HB381" s="2"/>
      <c r="HC381" s="2"/>
      <c r="HD381" s="2"/>
      <c r="HE381" s="2"/>
      <c r="HF381" s="2"/>
      <c r="HG381" s="2"/>
      <c r="HH381" s="2"/>
      <c r="HI381" s="2"/>
      <c r="HJ381" s="2"/>
      <c r="HK381" s="2"/>
      <c r="HL381" s="2"/>
      <c r="HM381" s="2"/>
      <c r="HN381" s="2"/>
      <c r="HO381" s="2"/>
      <c r="HP381" s="2"/>
      <c r="HQ381" s="2"/>
      <c r="HR381" s="2"/>
      <c r="HS381" s="2"/>
      <c r="HT381" s="2"/>
      <c r="HU381" s="2"/>
      <c r="HV381" s="2"/>
      <c r="HW381" s="2"/>
      <c r="HX381" s="2"/>
      <c r="HY381" s="2"/>
      <c r="HZ381" s="2"/>
      <c r="IA381" s="2"/>
      <c r="IB381" s="2"/>
      <c r="IC381" s="2"/>
      <c r="ID381" s="2"/>
      <c r="IE381" s="2"/>
      <c r="IF381" s="2"/>
      <c r="IG381" s="2"/>
      <c r="IH381" s="2"/>
      <c r="II381" s="2"/>
      <c r="IJ381" s="2"/>
      <c r="IK381" s="2"/>
      <c r="IL381" s="2"/>
      <c r="IM381" s="2"/>
      <c r="IN381" s="2"/>
      <c r="IO381" s="2"/>
      <c r="IP381" s="2"/>
      <c r="IQ381" s="2"/>
      <c r="IR381" s="2"/>
      <c r="IS381" s="2"/>
      <c r="IT381" s="2"/>
      <c r="IU381" s="2"/>
      <c r="IV381" s="2"/>
      <c r="IW381" s="2"/>
    </row>
    <row r="382" customFormat="false" ht="11.25" hidden="false" customHeight="false" outlineLevel="0" collapsed="false">
      <c r="A382" s="2"/>
      <c r="B382" s="2"/>
      <c r="C382" s="2"/>
      <c r="D382" s="273"/>
      <c r="E382" s="78"/>
      <c r="F382" s="2"/>
      <c r="G382" s="2"/>
      <c r="H382" s="2"/>
      <c r="I382" s="2"/>
      <c r="J382" s="2"/>
      <c r="K382" s="2"/>
      <c r="L382" s="78"/>
      <c r="M382" s="78"/>
      <c r="N382" s="78"/>
      <c r="O382" s="78"/>
      <c r="P382" s="2"/>
      <c r="Q382" s="78"/>
      <c r="R382" s="78"/>
      <c r="S382" s="78"/>
      <c r="T382" s="78"/>
      <c r="U382" s="78"/>
      <c r="V382" s="78"/>
      <c r="W382" s="78"/>
      <c r="X382" s="393"/>
      <c r="Y382" s="78"/>
      <c r="Z382" s="78"/>
      <c r="AA382" s="78"/>
      <c r="AB382" s="78"/>
      <c r="AC382" s="78"/>
      <c r="AD382" s="78"/>
      <c r="AE382" s="78"/>
      <c r="AF382" s="78"/>
      <c r="AG382" s="78"/>
      <c r="AH382" s="78"/>
      <c r="AI382" s="78"/>
      <c r="AJ382" s="78"/>
      <c r="AK382" s="78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95"/>
      <c r="AW382" s="95"/>
      <c r="AX382" s="383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383"/>
      <c r="BX382" s="383"/>
      <c r="BY382" s="383"/>
      <c r="BZ382" s="2"/>
      <c r="CA382" s="2"/>
      <c r="CB382" s="2"/>
      <c r="CC382" s="2"/>
      <c r="CD382" s="2"/>
      <c r="CE382" s="2"/>
      <c r="CF382" s="383"/>
      <c r="CG382" s="383"/>
      <c r="CH382" s="10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383"/>
      <c r="DT382" s="383"/>
      <c r="DU382" s="383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  <c r="FG382" s="2"/>
      <c r="FH382" s="2"/>
      <c r="FI382" s="2"/>
      <c r="FJ382" s="2"/>
      <c r="FK382" s="2"/>
      <c r="FL382" s="2"/>
      <c r="FM382" s="2"/>
      <c r="FN382" s="2"/>
      <c r="FO382" s="2"/>
      <c r="FP382" s="2"/>
      <c r="FQ382" s="2"/>
      <c r="FR382" s="2"/>
      <c r="FS382" s="2"/>
      <c r="FT382" s="2"/>
      <c r="FU382" s="2"/>
      <c r="FV382" s="2"/>
      <c r="FW382" s="2"/>
      <c r="FX382" s="2"/>
      <c r="FY382" s="2"/>
      <c r="FZ382" s="2"/>
      <c r="GA382" s="2"/>
      <c r="GB382" s="2"/>
      <c r="GC382" s="2"/>
      <c r="GD382" s="2"/>
      <c r="GE382" s="2"/>
      <c r="GF382" s="2"/>
      <c r="GG382" s="2"/>
      <c r="GH382" s="2"/>
      <c r="GI382" s="2"/>
      <c r="GJ382" s="2"/>
      <c r="GK382" s="2"/>
      <c r="GL382" s="2"/>
      <c r="GM382" s="2"/>
      <c r="GN382" s="2"/>
      <c r="GO382" s="2"/>
      <c r="GP382" s="2"/>
      <c r="GQ382" s="2"/>
      <c r="GR382" s="2"/>
      <c r="GS382" s="2"/>
      <c r="GT382" s="2"/>
      <c r="GU382" s="2"/>
      <c r="GV382" s="2"/>
      <c r="GW382" s="2"/>
      <c r="GX382" s="2"/>
      <c r="GY382" s="2"/>
      <c r="GZ382" s="2"/>
      <c r="HA382" s="2"/>
      <c r="HB382" s="2"/>
      <c r="HC382" s="2"/>
      <c r="HD382" s="2"/>
      <c r="HE382" s="2"/>
      <c r="HF382" s="2"/>
      <c r="HG382" s="2"/>
      <c r="HH382" s="2"/>
      <c r="HI382" s="2"/>
      <c r="HJ382" s="2"/>
      <c r="HK382" s="2"/>
      <c r="HL382" s="2"/>
      <c r="HM382" s="2"/>
      <c r="HN382" s="2"/>
      <c r="HO382" s="2"/>
      <c r="HP382" s="2"/>
      <c r="HQ382" s="2"/>
      <c r="HR382" s="2"/>
      <c r="HS382" s="2"/>
      <c r="HT382" s="2"/>
      <c r="HU382" s="2"/>
      <c r="HV382" s="2"/>
      <c r="HW382" s="2"/>
      <c r="HX382" s="2"/>
      <c r="HY382" s="2"/>
      <c r="HZ382" s="2"/>
      <c r="IA382" s="2"/>
      <c r="IB382" s="2"/>
      <c r="IC382" s="2"/>
      <c r="ID382" s="2"/>
      <c r="IE382" s="2"/>
      <c r="IF382" s="2"/>
      <c r="IG382" s="2"/>
      <c r="IH382" s="2"/>
      <c r="II382" s="2"/>
      <c r="IJ382" s="2"/>
      <c r="IK382" s="2"/>
      <c r="IL382" s="2"/>
      <c r="IM382" s="2"/>
      <c r="IN382" s="2"/>
      <c r="IO382" s="2"/>
      <c r="IP382" s="2"/>
      <c r="IQ382" s="2"/>
      <c r="IR382" s="2"/>
      <c r="IS382" s="2"/>
      <c r="IT382" s="2"/>
      <c r="IU382" s="2"/>
      <c r="IV382" s="2"/>
      <c r="IW382" s="2"/>
    </row>
    <row r="383" customFormat="false" ht="11.25" hidden="false" customHeight="false" outlineLevel="0" collapsed="false">
      <c r="A383" s="2"/>
      <c r="B383" s="2"/>
      <c r="C383" s="2"/>
      <c r="D383" s="273"/>
      <c r="E383" s="78"/>
      <c r="F383" s="2"/>
      <c r="G383" s="2"/>
      <c r="H383" s="2"/>
      <c r="I383" s="2"/>
      <c r="J383" s="2"/>
      <c r="K383" s="2"/>
      <c r="L383" s="78"/>
      <c r="M383" s="78"/>
      <c r="N383" s="78"/>
      <c r="O383" s="78"/>
      <c r="P383" s="2"/>
      <c r="Q383" s="78"/>
      <c r="R383" s="78"/>
      <c r="S383" s="78"/>
      <c r="T383" s="78"/>
      <c r="U383" s="78"/>
      <c r="V383" s="78"/>
      <c r="W383" s="78"/>
      <c r="X383" s="393"/>
      <c r="Y383" s="78"/>
      <c r="Z383" s="78"/>
      <c r="AA383" s="78"/>
      <c r="AB383" s="78"/>
      <c r="AC383" s="78"/>
      <c r="AD383" s="78"/>
      <c r="AE383" s="78"/>
      <c r="AF383" s="78"/>
      <c r="AG383" s="78"/>
      <c r="AH383" s="78"/>
      <c r="AI383" s="78"/>
      <c r="AJ383" s="78"/>
      <c r="AK383" s="78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95"/>
      <c r="AW383" s="95"/>
      <c r="AX383" s="383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383"/>
      <c r="BX383" s="383"/>
      <c r="BY383" s="383"/>
      <c r="BZ383" s="2"/>
      <c r="CA383" s="2"/>
      <c r="CB383" s="2"/>
      <c r="CC383" s="2"/>
      <c r="CD383" s="2"/>
      <c r="CE383" s="2"/>
      <c r="CF383" s="383"/>
      <c r="CG383" s="383"/>
      <c r="CH383" s="10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383"/>
      <c r="DT383" s="383"/>
      <c r="DU383" s="383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  <c r="FS383" s="2"/>
      <c r="FT383" s="2"/>
      <c r="FU383" s="2"/>
      <c r="FV383" s="2"/>
      <c r="FW383" s="2"/>
      <c r="FX383" s="2"/>
      <c r="FY383" s="2"/>
      <c r="FZ383" s="2"/>
      <c r="GA383" s="2"/>
      <c r="GB383" s="2"/>
      <c r="GC383" s="2"/>
      <c r="GD383" s="2"/>
      <c r="GE383" s="2"/>
      <c r="GF383" s="2"/>
      <c r="GG383" s="2"/>
      <c r="GH383" s="2"/>
      <c r="GI383" s="2"/>
      <c r="GJ383" s="2"/>
      <c r="GK383" s="2"/>
      <c r="GL383" s="2"/>
      <c r="GM383" s="2"/>
      <c r="GN383" s="2"/>
      <c r="GO383" s="2"/>
      <c r="GP383" s="2"/>
      <c r="GQ383" s="2"/>
      <c r="GR383" s="2"/>
      <c r="GS383" s="2"/>
      <c r="GT383" s="2"/>
      <c r="GU383" s="2"/>
      <c r="GV383" s="2"/>
      <c r="GW383" s="2"/>
      <c r="GX383" s="2"/>
      <c r="GY383" s="2"/>
      <c r="GZ383" s="2"/>
      <c r="HA383" s="2"/>
      <c r="HB383" s="2"/>
      <c r="HC383" s="2"/>
      <c r="HD383" s="2"/>
      <c r="HE383" s="2"/>
      <c r="HF383" s="2"/>
      <c r="HG383" s="2"/>
      <c r="HH383" s="2"/>
      <c r="HI383" s="2"/>
      <c r="HJ383" s="2"/>
      <c r="HK383" s="2"/>
      <c r="HL383" s="2"/>
      <c r="HM383" s="2"/>
      <c r="HN383" s="2"/>
      <c r="HO383" s="2"/>
      <c r="HP383" s="2"/>
      <c r="HQ383" s="2"/>
      <c r="HR383" s="2"/>
      <c r="HS383" s="2"/>
      <c r="HT383" s="2"/>
      <c r="HU383" s="2"/>
      <c r="HV383" s="2"/>
      <c r="HW383" s="2"/>
      <c r="HX383" s="2"/>
      <c r="HY383" s="2"/>
      <c r="HZ383" s="2"/>
      <c r="IA383" s="2"/>
      <c r="IB383" s="2"/>
      <c r="IC383" s="2"/>
      <c r="ID383" s="2"/>
      <c r="IE383" s="2"/>
      <c r="IF383" s="2"/>
      <c r="IG383" s="2"/>
      <c r="IH383" s="2"/>
      <c r="II383" s="2"/>
      <c r="IJ383" s="2"/>
      <c r="IK383" s="2"/>
      <c r="IL383" s="2"/>
      <c r="IM383" s="2"/>
      <c r="IN383" s="2"/>
      <c r="IO383" s="2"/>
      <c r="IP383" s="2"/>
      <c r="IQ383" s="2"/>
      <c r="IR383" s="2"/>
      <c r="IS383" s="2"/>
      <c r="IT383" s="2"/>
      <c r="IU383" s="2"/>
      <c r="IV383" s="2"/>
      <c r="IW383" s="2"/>
    </row>
    <row r="384" customFormat="false" ht="11.25" hidden="false" customHeight="false" outlineLevel="0" collapsed="false">
      <c r="A384" s="2"/>
      <c r="B384" s="2"/>
      <c r="C384" s="2"/>
      <c r="D384" s="273"/>
      <c r="E384" s="78"/>
      <c r="F384" s="2"/>
      <c r="G384" s="2"/>
      <c r="H384" s="2"/>
      <c r="I384" s="2"/>
      <c r="J384" s="2"/>
      <c r="K384" s="2"/>
      <c r="L384" s="78"/>
      <c r="M384" s="78"/>
      <c r="N384" s="78"/>
      <c r="O384" s="78"/>
      <c r="P384" s="2"/>
      <c r="Q384" s="78"/>
      <c r="R384" s="78"/>
      <c r="S384" s="78"/>
      <c r="T384" s="78"/>
      <c r="U384" s="78"/>
      <c r="V384" s="78"/>
      <c r="W384" s="78"/>
      <c r="X384" s="393"/>
      <c r="Y384" s="78"/>
      <c r="Z384" s="78"/>
      <c r="AA384" s="78"/>
      <c r="AB384" s="78"/>
      <c r="AC384" s="78"/>
      <c r="AD384" s="78"/>
      <c r="AE384" s="78"/>
      <c r="AF384" s="78"/>
      <c r="AG384" s="78"/>
      <c r="AH384" s="78"/>
      <c r="AI384" s="78"/>
      <c r="AJ384" s="78"/>
      <c r="AK384" s="78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95"/>
      <c r="AW384" s="95"/>
      <c r="AX384" s="383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383"/>
      <c r="BX384" s="383"/>
      <c r="BY384" s="383"/>
      <c r="BZ384" s="2"/>
      <c r="CA384" s="2"/>
      <c r="CB384" s="2"/>
      <c r="CC384" s="2"/>
      <c r="CD384" s="2"/>
      <c r="CE384" s="2"/>
      <c r="CF384" s="383"/>
      <c r="CG384" s="383"/>
      <c r="CH384" s="10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383"/>
      <c r="DT384" s="383"/>
      <c r="DU384" s="383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  <c r="FG384" s="2"/>
      <c r="FH384" s="2"/>
      <c r="FI384" s="2"/>
      <c r="FJ384" s="2"/>
      <c r="FK384" s="2"/>
      <c r="FL384" s="2"/>
      <c r="FM384" s="2"/>
      <c r="FN384" s="2"/>
      <c r="FO384" s="2"/>
      <c r="FP384" s="2"/>
      <c r="FQ384" s="2"/>
      <c r="FR384" s="2"/>
      <c r="FS384" s="2"/>
      <c r="FT384" s="2"/>
      <c r="FU384" s="2"/>
      <c r="FV384" s="2"/>
      <c r="FW384" s="2"/>
      <c r="FX384" s="2"/>
      <c r="FY384" s="2"/>
      <c r="FZ384" s="2"/>
      <c r="GA384" s="2"/>
      <c r="GB384" s="2"/>
      <c r="GC384" s="2"/>
      <c r="GD384" s="2"/>
      <c r="GE384" s="2"/>
      <c r="GF384" s="2"/>
      <c r="GG384" s="2"/>
      <c r="GH384" s="2"/>
      <c r="GI384" s="2"/>
      <c r="GJ384" s="2"/>
      <c r="GK384" s="2"/>
      <c r="GL384" s="2"/>
      <c r="GM384" s="2"/>
      <c r="GN384" s="2"/>
      <c r="GO384" s="2"/>
      <c r="GP384" s="2"/>
      <c r="GQ384" s="2"/>
      <c r="GR384" s="2"/>
      <c r="GS384" s="2"/>
      <c r="GT384" s="2"/>
      <c r="GU384" s="2"/>
      <c r="GV384" s="2"/>
      <c r="GW384" s="2"/>
      <c r="GX384" s="2"/>
      <c r="GY384" s="2"/>
      <c r="GZ384" s="2"/>
      <c r="HA384" s="2"/>
      <c r="HB384" s="2"/>
      <c r="HC384" s="2"/>
      <c r="HD384" s="2"/>
      <c r="HE384" s="2"/>
      <c r="HF384" s="2"/>
      <c r="HG384" s="2"/>
      <c r="HH384" s="2"/>
      <c r="HI384" s="2"/>
      <c r="HJ384" s="2"/>
      <c r="HK384" s="2"/>
      <c r="HL384" s="2"/>
      <c r="HM384" s="2"/>
      <c r="HN384" s="2"/>
      <c r="HO384" s="2"/>
      <c r="HP384" s="2"/>
      <c r="HQ384" s="2"/>
      <c r="HR384" s="2"/>
      <c r="HS384" s="2"/>
      <c r="HT384" s="2"/>
      <c r="HU384" s="2"/>
      <c r="HV384" s="2"/>
      <c r="HW384" s="2"/>
      <c r="HX384" s="2"/>
      <c r="HY384" s="2"/>
      <c r="HZ384" s="2"/>
      <c r="IA384" s="2"/>
      <c r="IB384" s="2"/>
      <c r="IC384" s="2"/>
      <c r="ID384" s="2"/>
      <c r="IE384" s="2"/>
      <c r="IF384" s="2"/>
      <c r="IG384" s="2"/>
      <c r="IH384" s="2"/>
      <c r="II384" s="2"/>
      <c r="IJ384" s="2"/>
      <c r="IK384" s="2"/>
      <c r="IL384" s="2"/>
      <c r="IM384" s="2"/>
      <c r="IN384" s="2"/>
      <c r="IO384" s="2"/>
      <c r="IP384" s="2"/>
      <c r="IQ384" s="2"/>
      <c r="IR384" s="2"/>
      <c r="IS384" s="2"/>
      <c r="IT384" s="2"/>
      <c r="IU384" s="2"/>
      <c r="IV384" s="2"/>
      <c r="IW384" s="2"/>
    </row>
    <row r="385" customFormat="false" ht="11.25" hidden="false" customHeight="false" outlineLevel="0" collapsed="false">
      <c r="A385" s="2"/>
      <c r="B385" s="2"/>
      <c r="C385" s="2"/>
      <c r="D385" s="273"/>
      <c r="E385" s="78"/>
      <c r="F385" s="2"/>
      <c r="G385" s="2"/>
      <c r="H385" s="2"/>
      <c r="I385" s="2"/>
      <c r="J385" s="2"/>
      <c r="K385" s="2"/>
      <c r="L385" s="78"/>
      <c r="M385" s="78"/>
      <c r="N385" s="78"/>
      <c r="O385" s="78"/>
      <c r="P385" s="2"/>
      <c r="Q385" s="78"/>
      <c r="R385" s="78"/>
      <c r="S385" s="78"/>
      <c r="T385" s="78"/>
      <c r="U385" s="78"/>
      <c r="V385" s="78"/>
      <c r="W385" s="78"/>
      <c r="X385" s="393"/>
      <c r="Y385" s="78"/>
      <c r="Z385" s="78"/>
      <c r="AA385" s="78"/>
      <c r="AB385" s="78"/>
      <c r="AC385" s="78"/>
      <c r="AD385" s="78"/>
      <c r="AE385" s="78"/>
      <c r="AF385" s="78"/>
      <c r="AG385" s="78"/>
      <c r="AH385" s="78"/>
      <c r="AI385" s="78"/>
      <c r="AJ385" s="78"/>
      <c r="AK385" s="78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95"/>
      <c r="AW385" s="95"/>
      <c r="AX385" s="383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383"/>
      <c r="BX385" s="383"/>
      <c r="BY385" s="383"/>
      <c r="BZ385" s="2"/>
      <c r="CA385" s="2"/>
      <c r="CB385" s="2"/>
      <c r="CC385" s="2"/>
      <c r="CD385" s="2"/>
      <c r="CE385" s="2"/>
      <c r="CF385" s="383"/>
      <c r="CG385" s="383"/>
      <c r="CH385" s="10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383"/>
      <c r="DT385" s="383"/>
      <c r="DU385" s="383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  <c r="FG385" s="2"/>
      <c r="FH385" s="2"/>
      <c r="FI385" s="2"/>
      <c r="FJ385" s="2"/>
      <c r="FK385" s="2"/>
      <c r="FL385" s="2"/>
      <c r="FM385" s="2"/>
      <c r="FN385" s="2"/>
      <c r="FO385" s="2"/>
      <c r="FP385" s="2"/>
      <c r="FQ385" s="2"/>
      <c r="FR385" s="2"/>
      <c r="FS385" s="2"/>
      <c r="FT385" s="2"/>
      <c r="FU385" s="2"/>
      <c r="FV385" s="2"/>
      <c r="FW385" s="2"/>
      <c r="FX385" s="2"/>
      <c r="FY385" s="2"/>
      <c r="FZ385" s="2"/>
      <c r="GA385" s="2"/>
      <c r="GB385" s="2"/>
      <c r="GC385" s="2"/>
      <c r="GD385" s="2"/>
      <c r="GE385" s="2"/>
      <c r="GF385" s="2"/>
      <c r="GG385" s="2"/>
      <c r="GH385" s="2"/>
      <c r="GI385" s="2"/>
      <c r="GJ385" s="2"/>
      <c r="GK385" s="2"/>
      <c r="GL385" s="2"/>
      <c r="GM385" s="2"/>
      <c r="GN385" s="2"/>
      <c r="GO385" s="2"/>
      <c r="GP385" s="2"/>
      <c r="GQ385" s="2"/>
      <c r="GR385" s="2"/>
      <c r="GS385" s="2"/>
      <c r="GT385" s="2"/>
      <c r="GU385" s="2"/>
      <c r="GV385" s="2"/>
      <c r="GW385" s="2"/>
      <c r="GX385" s="2"/>
      <c r="GY385" s="2"/>
      <c r="GZ385" s="2"/>
      <c r="HA385" s="2"/>
      <c r="HB385" s="2"/>
      <c r="HC385" s="2"/>
      <c r="HD385" s="2"/>
      <c r="HE385" s="2"/>
      <c r="HF385" s="2"/>
      <c r="HG385" s="2"/>
      <c r="HH385" s="2"/>
      <c r="HI385" s="2"/>
      <c r="HJ385" s="2"/>
      <c r="HK385" s="2"/>
      <c r="HL385" s="2"/>
      <c r="HM385" s="2"/>
      <c r="HN385" s="2"/>
      <c r="HO385" s="2"/>
      <c r="HP385" s="2"/>
      <c r="HQ385" s="2"/>
      <c r="HR385" s="2"/>
      <c r="HS385" s="2"/>
      <c r="HT385" s="2"/>
      <c r="HU385" s="2"/>
      <c r="HV385" s="2"/>
      <c r="HW385" s="2"/>
      <c r="HX385" s="2"/>
      <c r="HY385" s="2"/>
      <c r="HZ385" s="2"/>
      <c r="IA385" s="2"/>
      <c r="IB385" s="2"/>
      <c r="IC385" s="2"/>
      <c r="ID385" s="2"/>
      <c r="IE385" s="2"/>
      <c r="IF385" s="2"/>
      <c r="IG385" s="2"/>
      <c r="IH385" s="2"/>
      <c r="II385" s="2"/>
      <c r="IJ385" s="2"/>
      <c r="IK385" s="2"/>
      <c r="IL385" s="2"/>
      <c r="IM385" s="2"/>
      <c r="IN385" s="2"/>
      <c r="IO385" s="2"/>
      <c r="IP385" s="2"/>
      <c r="IQ385" s="2"/>
      <c r="IR385" s="2"/>
      <c r="IS385" s="2"/>
      <c r="IT385" s="2"/>
      <c r="IU385" s="2"/>
      <c r="IV385" s="2"/>
      <c r="IW385" s="2"/>
    </row>
    <row r="386" customFormat="false" ht="11.25" hidden="false" customHeight="false" outlineLevel="0" collapsed="false">
      <c r="A386" s="2"/>
      <c r="B386" s="2"/>
      <c r="C386" s="2"/>
      <c r="D386" s="273"/>
      <c r="E386" s="78"/>
      <c r="F386" s="2"/>
      <c r="G386" s="2"/>
      <c r="H386" s="2"/>
      <c r="I386" s="2"/>
      <c r="J386" s="2"/>
      <c r="K386" s="2"/>
      <c r="L386" s="78"/>
      <c r="M386" s="78"/>
      <c r="N386" s="78"/>
      <c r="O386" s="78"/>
      <c r="P386" s="2"/>
      <c r="Q386" s="78"/>
      <c r="R386" s="78"/>
      <c r="S386" s="78"/>
      <c r="T386" s="78"/>
      <c r="U386" s="78"/>
      <c r="V386" s="78"/>
      <c r="W386" s="78"/>
      <c r="X386" s="393"/>
      <c r="Y386" s="78"/>
      <c r="Z386" s="78"/>
      <c r="AA386" s="78"/>
      <c r="AB386" s="78"/>
      <c r="AC386" s="78"/>
      <c r="AD386" s="78"/>
      <c r="AE386" s="78"/>
      <c r="AF386" s="78"/>
      <c r="AG386" s="78"/>
      <c r="AH386" s="78"/>
      <c r="AI386" s="78"/>
      <c r="AJ386" s="78"/>
      <c r="AK386" s="78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95"/>
      <c r="AW386" s="95"/>
      <c r="AX386" s="383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383"/>
      <c r="BX386" s="383"/>
      <c r="BY386" s="383"/>
      <c r="BZ386" s="2"/>
      <c r="CA386" s="2"/>
      <c r="CB386" s="2"/>
      <c r="CC386" s="2"/>
      <c r="CD386" s="2"/>
      <c r="CE386" s="2"/>
      <c r="CF386" s="383"/>
      <c r="CG386" s="383"/>
      <c r="CH386" s="10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383"/>
      <c r="DT386" s="383"/>
      <c r="DU386" s="383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  <c r="FG386" s="2"/>
      <c r="FH386" s="2"/>
      <c r="FI386" s="2"/>
      <c r="FJ386" s="2"/>
      <c r="FK386" s="2"/>
      <c r="FL386" s="2"/>
      <c r="FM386" s="2"/>
      <c r="FN386" s="2"/>
      <c r="FO386" s="2"/>
      <c r="FP386" s="2"/>
      <c r="FQ386" s="2"/>
      <c r="FR386" s="2"/>
      <c r="FS386" s="2"/>
      <c r="FT386" s="2"/>
      <c r="FU386" s="2"/>
      <c r="FV386" s="2"/>
      <c r="FW386" s="2"/>
      <c r="FX386" s="2"/>
      <c r="FY386" s="2"/>
      <c r="FZ386" s="2"/>
      <c r="GA386" s="2"/>
      <c r="GB386" s="2"/>
      <c r="GC386" s="2"/>
      <c r="GD386" s="2"/>
      <c r="GE386" s="2"/>
      <c r="GF386" s="2"/>
      <c r="GG386" s="2"/>
      <c r="GH386" s="2"/>
      <c r="GI386" s="2"/>
      <c r="GJ386" s="2"/>
      <c r="GK386" s="2"/>
      <c r="GL386" s="2"/>
      <c r="GM386" s="2"/>
      <c r="GN386" s="2"/>
      <c r="GO386" s="2"/>
      <c r="GP386" s="2"/>
      <c r="GQ386" s="2"/>
      <c r="GR386" s="2"/>
      <c r="GS386" s="2"/>
      <c r="GT386" s="2"/>
      <c r="GU386" s="2"/>
      <c r="GV386" s="2"/>
      <c r="GW386" s="2"/>
      <c r="GX386" s="2"/>
      <c r="GY386" s="2"/>
      <c r="GZ386" s="2"/>
      <c r="HA386" s="2"/>
      <c r="HB386" s="2"/>
      <c r="HC386" s="2"/>
      <c r="HD386" s="2"/>
      <c r="HE386" s="2"/>
      <c r="HF386" s="2"/>
      <c r="HG386" s="2"/>
      <c r="HH386" s="2"/>
      <c r="HI386" s="2"/>
      <c r="HJ386" s="2"/>
      <c r="HK386" s="2"/>
      <c r="HL386" s="2"/>
      <c r="HM386" s="2"/>
      <c r="HN386" s="2"/>
      <c r="HO386" s="2"/>
      <c r="HP386" s="2"/>
      <c r="HQ386" s="2"/>
      <c r="HR386" s="2"/>
      <c r="HS386" s="2"/>
      <c r="HT386" s="2"/>
      <c r="HU386" s="2"/>
      <c r="HV386" s="2"/>
      <c r="HW386" s="2"/>
      <c r="HX386" s="2"/>
      <c r="HY386" s="2"/>
      <c r="HZ386" s="2"/>
      <c r="IA386" s="2"/>
      <c r="IB386" s="2"/>
      <c r="IC386" s="2"/>
      <c r="ID386" s="2"/>
      <c r="IE386" s="2"/>
      <c r="IF386" s="2"/>
      <c r="IG386" s="2"/>
      <c r="IH386" s="2"/>
      <c r="II386" s="2"/>
      <c r="IJ386" s="2"/>
      <c r="IK386" s="2"/>
      <c r="IL386" s="2"/>
      <c r="IM386" s="2"/>
      <c r="IN386" s="2"/>
      <c r="IO386" s="2"/>
      <c r="IP386" s="2"/>
      <c r="IQ386" s="2"/>
      <c r="IR386" s="2"/>
      <c r="IS386" s="2"/>
      <c r="IT386" s="2"/>
      <c r="IU386" s="2"/>
      <c r="IV386" s="2"/>
      <c r="IW386" s="2"/>
    </row>
    <row r="387" customFormat="false" ht="11.25" hidden="false" customHeight="false" outlineLevel="0" collapsed="false">
      <c r="A387" s="2"/>
      <c r="B387" s="2"/>
      <c r="C387" s="2"/>
      <c r="D387" s="273"/>
      <c r="E387" s="78"/>
      <c r="F387" s="2"/>
      <c r="G387" s="2"/>
      <c r="H387" s="2"/>
      <c r="I387" s="2"/>
      <c r="J387" s="2"/>
      <c r="K387" s="2"/>
      <c r="L387" s="78"/>
      <c r="M387" s="78"/>
      <c r="N387" s="78"/>
      <c r="O387" s="78"/>
      <c r="P387" s="2"/>
      <c r="Q387" s="78"/>
      <c r="R387" s="78"/>
      <c r="S387" s="78"/>
      <c r="T387" s="78"/>
      <c r="U387" s="78"/>
      <c r="V387" s="78"/>
      <c r="W387" s="78"/>
      <c r="X387" s="393"/>
      <c r="Y387" s="78"/>
      <c r="Z387" s="78"/>
      <c r="AA387" s="78"/>
      <c r="AB387" s="78"/>
      <c r="AC387" s="78"/>
      <c r="AD387" s="78"/>
      <c r="AE387" s="78"/>
      <c r="AF387" s="78"/>
      <c r="AG387" s="78"/>
      <c r="AH387" s="78"/>
      <c r="AI387" s="78"/>
      <c r="AJ387" s="78"/>
      <c r="AK387" s="78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95"/>
      <c r="AW387" s="95"/>
      <c r="AX387" s="383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383"/>
      <c r="BX387" s="383"/>
      <c r="BY387" s="383"/>
      <c r="BZ387" s="2"/>
      <c r="CA387" s="2"/>
      <c r="CB387" s="2"/>
      <c r="CC387" s="2"/>
      <c r="CD387" s="2"/>
      <c r="CE387" s="2"/>
      <c r="CF387" s="383"/>
      <c r="CG387" s="383"/>
      <c r="CH387" s="10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383"/>
      <c r="DT387" s="383"/>
      <c r="DU387" s="383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  <c r="FG387" s="2"/>
      <c r="FH387" s="2"/>
      <c r="FI387" s="2"/>
      <c r="FJ387" s="2"/>
      <c r="FK387" s="2"/>
      <c r="FL387" s="2"/>
      <c r="FM387" s="2"/>
      <c r="FN387" s="2"/>
      <c r="FO387" s="2"/>
      <c r="FP387" s="2"/>
      <c r="FQ387" s="2"/>
      <c r="FR387" s="2"/>
      <c r="FS387" s="2"/>
      <c r="FT387" s="2"/>
      <c r="FU387" s="2"/>
      <c r="FV387" s="2"/>
      <c r="FW387" s="2"/>
      <c r="FX387" s="2"/>
      <c r="FY387" s="2"/>
      <c r="FZ387" s="2"/>
      <c r="GA387" s="2"/>
      <c r="GB387" s="2"/>
      <c r="GC387" s="2"/>
      <c r="GD387" s="2"/>
      <c r="GE387" s="2"/>
      <c r="GF387" s="2"/>
      <c r="GG387" s="2"/>
      <c r="GH387" s="2"/>
      <c r="GI387" s="2"/>
      <c r="GJ387" s="2"/>
      <c r="GK387" s="2"/>
      <c r="GL387" s="2"/>
      <c r="GM387" s="2"/>
      <c r="GN387" s="2"/>
      <c r="GO387" s="2"/>
      <c r="GP387" s="2"/>
      <c r="GQ387" s="2"/>
      <c r="GR387" s="2"/>
      <c r="GS387" s="2"/>
      <c r="GT387" s="2"/>
      <c r="GU387" s="2"/>
      <c r="GV387" s="2"/>
      <c r="GW387" s="2"/>
      <c r="GX387" s="2"/>
      <c r="GY387" s="2"/>
      <c r="GZ387" s="2"/>
      <c r="HA387" s="2"/>
      <c r="HB387" s="2"/>
      <c r="HC387" s="2"/>
      <c r="HD387" s="2"/>
      <c r="HE387" s="2"/>
      <c r="HF387" s="2"/>
      <c r="HG387" s="2"/>
      <c r="HH387" s="2"/>
      <c r="HI387" s="2"/>
      <c r="HJ387" s="2"/>
      <c r="HK387" s="2"/>
      <c r="HL387" s="2"/>
      <c r="HM387" s="2"/>
      <c r="HN387" s="2"/>
      <c r="HO387" s="2"/>
      <c r="HP387" s="2"/>
      <c r="HQ387" s="2"/>
      <c r="HR387" s="2"/>
      <c r="HS387" s="2"/>
      <c r="HT387" s="2"/>
      <c r="HU387" s="2"/>
      <c r="HV387" s="2"/>
      <c r="HW387" s="2"/>
      <c r="HX387" s="2"/>
      <c r="HY387" s="2"/>
      <c r="HZ387" s="2"/>
      <c r="IA387" s="2"/>
      <c r="IB387" s="2"/>
      <c r="IC387" s="2"/>
      <c r="ID387" s="2"/>
      <c r="IE387" s="2"/>
      <c r="IF387" s="2"/>
      <c r="IG387" s="2"/>
      <c r="IH387" s="2"/>
      <c r="II387" s="2"/>
      <c r="IJ387" s="2"/>
      <c r="IK387" s="2"/>
      <c r="IL387" s="2"/>
      <c r="IM387" s="2"/>
      <c r="IN387" s="2"/>
      <c r="IO387" s="2"/>
      <c r="IP387" s="2"/>
      <c r="IQ387" s="2"/>
      <c r="IR387" s="2"/>
      <c r="IS387" s="2"/>
      <c r="IT387" s="2"/>
      <c r="IU387" s="2"/>
      <c r="IV387" s="2"/>
      <c r="IW387" s="2"/>
    </row>
    <row r="388" customFormat="false" ht="11.25" hidden="false" customHeight="false" outlineLevel="0" collapsed="false">
      <c r="A388" s="2"/>
      <c r="B388" s="2"/>
      <c r="C388" s="2"/>
      <c r="D388" s="273"/>
      <c r="E388" s="78"/>
      <c r="F388" s="2"/>
      <c r="G388" s="2"/>
      <c r="H388" s="2"/>
      <c r="I388" s="2"/>
      <c r="J388" s="2"/>
      <c r="K388" s="2"/>
      <c r="L388" s="78"/>
      <c r="M388" s="78"/>
      <c r="N388" s="78"/>
      <c r="O388" s="78"/>
      <c r="P388" s="2"/>
      <c r="Q388" s="78"/>
      <c r="R388" s="78"/>
      <c r="S388" s="78"/>
      <c r="T388" s="78"/>
      <c r="U388" s="78"/>
      <c r="V388" s="78"/>
      <c r="W388" s="78"/>
      <c r="X388" s="393"/>
      <c r="Y388" s="78"/>
      <c r="Z388" s="78"/>
      <c r="AA388" s="78"/>
      <c r="AB388" s="78"/>
      <c r="AC388" s="78"/>
      <c r="AD388" s="78"/>
      <c r="AE388" s="78"/>
      <c r="AF388" s="78"/>
      <c r="AG388" s="78"/>
      <c r="AH388" s="78"/>
      <c r="AI388" s="78"/>
      <c r="AJ388" s="78"/>
      <c r="AK388" s="78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95"/>
      <c r="AW388" s="95"/>
      <c r="AX388" s="383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383"/>
      <c r="BX388" s="383"/>
      <c r="BY388" s="383"/>
      <c r="BZ388" s="2"/>
      <c r="CA388" s="2"/>
      <c r="CB388" s="2"/>
      <c r="CC388" s="2"/>
      <c r="CD388" s="2"/>
      <c r="CE388" s="2"/>
      <c r="CF388" s="383"/>
      <c r="CG388" s="383"/>
      <c r="CH388" s="10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383"/>
      <c r="DT388" s="383"/>
      <c r="DU388" s="383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  <c r="FG388" s="2"/>
      <c r="FH388" s="2"/>
      <c r="FI388" s="2"/>
      <c r="FJ388" s="2"/>
      <c r="FK388" s="2"/>
      <c r="FL388" s="2"/>
      <c r="FM388" s="2"/>
      <c r="FN388" s="2"/>
      <c r="FO388" s="2"/>
      <c r="FP388" s="2"/>
      <c r="FQ388" s="2"/>
      <c r="FR388" s="2"/>
      <c r="FS388" s="2"/>
      <c r="FT388" s="2"/>
      <c r="FU388" s="2"/>
      <c r="FV388" s="2"/>
      <c r="FW388" s="2"/>
      <c r="FX388" s="2"/>
      <c r="FY388" s="2"/>
      <c r="FZ388" s="2"/>
      <c r="GA388" s="2"/>
      <c r="GB388" s="2"/>
      <c r="GC388" s="2"/>
      <c r="GD388" s="2"/>
      <c r="GE388" s="2"/>
      <c r="GF388" s="2"/>
      <c r="GG388" s="2"/>
      <c r="GH388" s="2"/>
      <c r="GI388" s="2"/>
      <c r="GJ388" s="2"/>
      <c r="GK388" s="2"/>
      <c r="GL388" s="2"/>
      <c r="GM388" s="2"/>
      <c r="GN388" s="2"/>
      <c r="GO388" s="2"/>
      <c r="GP388" s="2"/>
      <c r="GQ388" s="2"/>
      <c r="GR388" s="2"/>
      <c r="GS388" s="2"/>
      <c r="GT388" s="2"/>
      <c r="GU388" s="2"/>
      <c r="GV388" s="2"/>
      <c r="GW388" s="2"/>
      <c r="GX388" s="2"/>
      <c r="GY388" s="2"/>
      <c r="GZ388" s="2"/>
      <c r="HA388" s="2"/>
      <c r="HB388" s="2"/>
      <c r="HC388" s="2"/>
      <c r="HD388" s="2"/>
      <c r="HE388" s="2"/>
      <c r="HF388" s="2"/>
      <c r="HG388" s="2"/>
      <c r="HH388" s="2"/>
      <c r="HI388" s="2"/>
      <c r="HJ388" s="2"/>
      <c r="HK388" s="2"/>
      <c r="HL388" s="2"/>
      <c r="HM388" s="2"/>
      <c r="HN388" s="2"/>
      <c r="HO388" s="2"/>
      <c r="HP388" s="2"/>
      <c r="HQ388" s="2"/>
      <c r="HR388" s="2"/>
      <c r="HS388" s="2"/>
      <c r="HT388" s="2"/>
      <c r="HU388" s="2"/>
      <c r="HV388" s="2"/>
      <c r="HW388" s="2"/>
      <c r="HX388" s="2"/>
      <c r="HY388" s="2"/>
      <c r="HZ388" s="2"/>
      <c r="IA388" s="2"/>
      <c r="IB388" s="2"/>
      <c r="IC388" s="2"/>
      <c r="ID388" s="2"/>
      <c r="IE388" s="2"/>
      <c r="IF388" s="2"/>
      <c r="IG388" s="2"/>
      <c r="IH388" s="2"/>
      <c r="II388" s="2"/>
      <c r="IJ388" s="2"/>
      <c r="IK388" s="2"/>
      <c r="IL388" s="2"/>
      <c r="IM388" s="2"/>
      <c r="IN388" s="2"/>
      <c r="IO388" s="2"/>
      <c r="IP388" s="2"/>
      <c r="IQ388" s="2"/>
      <c r="IR388" s="2"/>
      <c r="IS388" s="2"/>
      <c r="IT388" s="2"/>
      <c r="IU388" s="2"/>
      <c r="IV388" s="2"/>
      <c r="IW388" s="2"/>
    </row>
    <row r="389" customFormat="false" ht="11.25" hidden="false" customHeight="false" outlineLevel="0" collapsed="false">
      <c r="A389" s="2"/>
      <c r="B389" s="2"/>
      <c r="C389" s="2"/>
      <c r="D389" s="273"/>
      <c r="E389" s="78"/>
      <c r="F389" s="2"/>
      <c r="G389" s="2"/>
      <c r="H389" s="2"/>
      <c r="I389" s="2"/>
      <c r="J389" s="2"/>
      <c r="K389" s="2"/>
      <c r="L389" s="78"/>
      <c r="M389" s="78"/>
      <c r="N389" s="78"/>
      <c r="O389" s="78"/>
      <c r="P389" s="2"/>
      <c r="Q389" s="78"/>
      <c r="R389" s="78"/>
      <c r="S389" s="78"/>
      <c r="T389" s="78"/>
      <c r="U389" s="78"/>
      <c r="V389" s="78"/>
      <c r="W389" s="78"/>
      <c r="X389" s="393"/>
      <c r="Y389" s="78"/>
      <c r="Z389" s="78"/>
      <c r="AA389" s="78"/>
      <c r="AB389" s="78"/>
      <c r="AC389" s="78"/>
      <c r="AD389" s="78"/>
      <c r="AE389" s="78"/>
      <c r="AF389" s="78"/>
      <c r="AG389" s="78"/>
      <c r="AH389" s="78"/>
      <c r="AI389" s="78"/>
      <c r="AJ389" s="78"/>
      <c r="AK389" s="78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95"/>
      <c r="AW389" s="95"/>
      <c r="AX389" s="383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383"/>
      <c r="BX389" s="383"/>
      <c r="BY389" s="383"/>
      <c r="BZ389" s="2"/>
      <c r="CA389" s="2"/>
      <c r="CB389" s="2"/>
      <c r="CC389" s="2"/>
      <c r="CD389" s="2"/>
      <c r="CE389" s="2"/>
      <c r="CF389" s="383"/>
      <c r="CG389" s="383"/>
      <c r="CH389" s="10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383"/>
      <c r="DT389" s="383"/>
      <c r="DU389" s="383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/>
      <c r="FR389" s="2"/>
      <c r="FS389" s="2"/>
      <c r="FT389" s="2"/>
      <c r="FU389" s="2"/>
      <c r="FV389" s="2"/>
      <c r="FW389" s="2"/>
      <c r="FX389" s="2"/>
      <c r="FY389" s="2"/>
      <c r="FZ389" s="2"/>
      <c r="GA389" s="2"/>
      <c r="GB389" s="2"/>
      <c r="GC389" s="2"/>
      <c r="GD389" s="2"/>
      <c r="GE389" s="2"/>
      <c r="GF389" s="2"/>
      <c r="GG389" s="2"/>
      <c r="GH389" s="2"/>
      <c r="GI389" s="2"/>
      <c r="GJ389" s="2"/>
      <c r="GK389" s="2"/>
      <c r="GL389" s="2"/>
      <c r="GM389" s="2"/>
      <c r="GN389" s="2"/>
      <c r="GO389" s="2"/>
      <c r="GP389" s="2"/>
      <c r="GQ389" s="2"/>
      <c r="GR389" s="2"/>
      <c r="GS389" s="2"/>
      <c r="GT389" s="2"/>
      <c r="GU389" s="2"/>
      <c r="GV389" s="2"/>
      <c r="GW389" s="2"/>
      <c r="GX389" s="2"/>
      <c r="GY389" s="2"/>
      <c r="GZ389" s="2"/>
      <c r="HA389" s="2"/>
      <c r="HB389" s="2"/>
      <c r="HC389" s="2"/>
      <c r="HD389" s="2"/>
      <c r="HE389" s="2"/>
      <c r="HF389" s="2"/>
      <c r="HG389" s="2"/>
      <c r="HH389" s="2"/>
      <c r="HI389" s="2"/>
      <c r="HJ389" s="2"/>
      <c r="HK389" s="2"/>
      <c r="HL389" s="2"/>
      <c r="HM389" s="2"/>
      <c r="HN389" s="2"/>
      <c r="HO389" s="2"/>
      <c r="HP389" s="2"/>
      <c r="HQ389" s="2"/>
      <c r="HR389" s="2"/>
      <c r="HS389" s="2"/>
      <c r="HT389" s="2"/>
      <c r="HU389" s="2"/>
      <c r="HV389" s="2"/>
      <c r="HW389" s="2"/>
      <c r="HX389" s="2"/>
      <c r="HY389" s="2"/>
      <c r="HZ389" s="2"/>
      <c r="IA389" s="2"/>
      <c r="IB389" s="2"/>
      <c r="IC389" s="2"/>
      <c r="ID389" s="2"/>
      <c r="IE389" s="2"/>
      <c r="IF389" s="2"/>
      <c r="IG389" s="2"/>
      <c r="IH389" s="2"/>
      <c r="II389" s="2"/>
      <c r="IJ389" s="2"/>
      <c r="IK389" s="2"/>
      <c r="IL389" s="2"/>
      <c r="IM389" s="2"/>
      <c r="IN389" s="2"/>
      <c r="IO389" s="2"/>
      <c r="IP389" s="2"/>
      <c r="IQ389" s="2"/>
      <c r="IR389" s="2"/>
      <c r="IS389" s="2"/>
      <c r="IT389" s="2"/>
      <c r="IU389" s="2"/>
      <c r="IV389" s="2"/>
      <c r="IW389" s="2"/>
    </row>
    <row r="390" customFormat="false" ht="11.25" hidden="false" customHeight="false" outlineLevel="0" collapsed="false">
      <c r="A390" s="2"/>
      <c r="B390" s="2"/>
      <c r="C390" s="2"/>
      <c r="D390" s="273"/>
      <c r="E390" s="78"/>
      <c r="F390" s="2"/>
      <c r="G390" s="2"/>
      <c r="H390" s="2"/>
      <c r="I390" s="2"/>
      <c r="J390" s="2"/>
      <c r="K390" s="2"/>
      <c r="L390" s="78"/>
      <c r="M390" s="78"/>
      <c r="N390" s="78"/>
      <c r="O390" s="78"/>
      <c r="P390" s="2"/>
      <c r="Q390" s="78"/>
      <c r="R390" s="78"/>
      <c r="S390" s="78"/>
      <c r="T390" s="78"/>
      <c r="U390" s="78"/>
      <c r="V390" s="78"/>
      <c r="W390" s="78"/>
      <c r="X390" s="393"/>
      <c r="Y390" s="78"/>
      <c r="Z390" s="78"/>
      <c r="AA390" s="78"/>
      <c r="AB390" s="78"/>
      <c r="AC390" s="78"/>
      <c r="AD390" s="78"/>
      <c r="AE390" s="78"/>
      <c r="AF390" s="78"/>
      <c r="AG390" s="78"/>
      <c r="AH390" s="78"/>
      <c r="AI390" s="78"/>
      <c r="AJ390" s="78"/>
      <c r="AK390" s="78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95"/>
      <c r="AW390" s="95"/>
      <c r="AX390" s="383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383"/>
      <c r="BX390" s="383"/>
      <c r="BY390" s="383"/>
      <c r="BZ390" s="2"/>
      <c r="CA390" s="2"/>
      <c r="CB390" s="2"/>
      <c r="CC390" s="2"/>
      <c r="CD390" s="2"/>
      <c r="CE390" s="2"/>
      <c r="CF390" s="383"/>
      <c r="CG390" s="383"/>
      <c r="CH390" s="10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383"/>
      <c r="DT390" s="383"/>
      <c r="DU390" s="383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  <c r="FG390" s="2"/>
      <c r="FH390" s="2"/>
      <c r="FI390" s="2"/>
      <c r="FJ390" s="2"/>
      <c r="FK390" s="2"/>
      <c r="FL390" s="2"/>
      <c r="FM390" s="2"/>
      <c r="FN390" s="2"/>
      <c r="FO390" s="2"/>
      <c r="FP390" s="2"/>
      <c r="FQ390" s="2"/>
      <c r="FR390" s="2"/>
      <c r="FS390" s="2"/>
      <c r="FT390" s="2"/>
      <c r="FU390" s="2"/>
      <c r="FV390" s="2"/>
      <c r="FW390" s="2"/>
      <c r="FX390" s="2"/>
      <c r="FY390" s="2"/>
      <c r="FZ390" s="2"/>
      <c r="GA390" s="2"/>
      <c r="GB390" s="2"/>
      <c r="GC390" s="2"/>
      <c r="GD390" s="2"/>
      <c r="GE390" s="2"/>
      <c r="GF390" s="2"/>
      <c r="GG390" s="2"/>
      <c r="GH390" s="2"/>
      <c r="GI390" s="2"/>
      <c r="GJ390" s="2"/>
      <c r="GK390" s="2"/>
      <c r="GL390" s="2"/>
      <c r="GM390" s="2"/>
      <c r="GN390" s="2"/>
      <c r="GO390" s="2"/>
      <c r="GP390" s="2"/>
      <c r="GQ390" s="2"/>
      <c r="GR390" s="2"/>
      <c r="GS390" s="2"/>
      <c r="GT390" s="2"/>
      <c r="GU390" s="2"/>
      <c r="GV390" s="2"/>
      <c r="GW390" s="2"/>
      <c r="GX390" s="2"/>
      <c r="GY390" s="2"/>
      <c r="GZ390" s="2"/>
      <c r="HA390" s="2"/>
      <c r="HB390" s="2"/>
      <c r="HC390" s="2"/>
      <c r="HD390" s="2"/>
      <c r="HE390" s="2"/>
      <c r="HF390" s="2"/>
      <c r="HG390" s="2"/>
      <c r="HH390" s="2"/>
      <c r="HI390" s="2"/>
      <c r="HJ390" s="2"/>
      <c r="HK390" s="2"/>
      <c r="HL390" s="2"/>
      <c r="HM390" s="2"/>
      <c r="HN390" s="2"/>
      <c r="HO390" s="2"/>
      <c r="HP390" s="2"/>
      <c r="HQ390" s="2"/>
      <c r="HR390" s="2"/>
      <c r="HS390" s="2"/>
      <c r="HT390" s="2"/>
      <c r="HU390" s="2"/>
      <c r="HV390" s="2"/>
      <c r="HW390" s="2"/>
      <c r="HX390" s="2"/>
      <c r="HY390" s="2"/>
      <c r="HZ390" s="2"/>
      <c r="IA390" s="2"/>
      <c r="IB390" s="2"/>
      <c r="IC390" s="2"/>
      <c r="ID390" s="2"/>
      <c r="IE390" s="2"/>
      <c r="IF390" s="2"/>
      <c r="IG390" s="2"/>
      <c r="IH390" s="2"/>
      <c r="II390" s="2"/>
      <c r="IJ390" s="2"/>
      <c r="IK390" s="2"/>
      <c r="IL390" s="2"/>
      <c r="IM390" s="2"/>
      <c r="IN390" s="2"/>
      <c r="IO390" s="2"/>
      <c r="IP390" s="2"/>
      <c r="IQ390" s="2"/>
      <c r="IR390" s="2"/>
      <c r="IS390" s="2"/>
      <c r="IT390" s="2"/>
      <c r="IU390" s="2"/>
      <c r="IV390" s="2"/>
      <c r="IW390" s="2"/>
    </row>
    <row r="391" customFormat="false" ht="11.25" hidden="false" customHeight="false" outlineLevel="0" collapsed="false">
      <c r="A391" s="2"/>
      <c r="B391" s="2"/>
      <c r="C391" s="2"/>
      <c r="D391" s="273"/>
      <c r="E391" s="78"/>
      <c r="F391" s="2"/>
      <c r="G391" s="2"/>
      <c r="H391" s="2"/>
      <c r="I391" s="2"/>
      <c r="J391" s="2"/>
      <c r="K391" s="2"/>
      <c r="L391" s="78"/>
      <c r="M391" s="78"/>
      <c r="N391" s="78"/>
      <c r="O391" s="78"/>
      <c r="P391" s="2"/>
      <c r="Q391" s="78"/>
      <c r="R391" s="78"/>
      <c r="S391" s="78"/>
      <c r="T391" s="78"/>
      <c r="U391" s="78"/>
      <c r="V391" s="78"/>
      <c r="W391" s="78"/>
      <c r="X391" s="393"/>
      <c r="Y391" s="78"/>
      <c r="Z391" s="78"/>
      <c r="AA391" s="78"/>
      <c r="AB391" s="78"/>
      <c r="AC391" s="78"/>
      <c r="AD391" s="78"/>
      <c r="AE391" s="78"/>
      <c r="AF391" s="78"/>
      <c r="AG391" s="78"/>
      <c r="AH391" s="78"/>
      <c r="AI391" s="78"/>
      <c r="AJ391" s="78"/>
      <c r="AK391" s="78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95"/>
      <c r="AW391" s="95"/>
      <c r="AX391" s="383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383"/>
      <c r="BX391" s="383"/>
      <c r="BY391" s="383"/>
      <c r="BZ391" s="2"/>
      <c r="CA391" s="2"/>
      <c r="CB391" s="2"/>
      <c r="CC391" s="2"/>
      <c r="CD391" s="2"/>
      <c r="CE391" s="2"/>
      <c r="CF391" s="383"/>
      <c r="CG391" s="383"/>
      <c r="CH391" s="10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383"/>
      <c r="DT391" s="383"/>
      <c r="DU391" s="383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  <c r="FG391" s="2"/>
      <c r="FH391" s="2"/>
      <c r="FI391" s="2"/>
      <c r="FJ391" s="2"/>
      <c r="FK391" s="2"/>
      <c r="FL391" s="2"/>
      <c r="FM391" s="2"/>
      <c r="FN391" s="2"/>
      <c r="FO391" s="2"/>
      <c r="FP391" s="2"/>
      <c r="FQ391" s="2"/>
      <c r="FR391" s="2"/>
      <c r="FS391" s="2"/>
      <c r="FT391" s="2"/>
      <c r="FU391" s="2"/>
      <c r="FV391" s="2"/>
      <c r="FW391" s="2"/>
      <c r="FX391" s="2"/>
      <c r="FY391" s="2"/>
      <c r="FZ391" s="2"/>
      <c r="GA391" s="2"/>
      <c r="GB391" s="2"/>
      <c r="GC391" s="2"/>
      <c r="GD391" s="2"/>
      <c r="GE391" s="2"/>
      <c r="GF391" s="2"/>
      <c r="GG391" s="2"/>
      <c r="GH391" s="2"/>
      <c r="GI391" s="2"/>
      <c r="GJ391" s="2"/>
      <c r="GK391" s="2"/>
      <c r="GL391" s="2"/>
      <c r="GM391" s="2"/>
      <c r="GN391" s="2"/>
      <c r="GO391" s="2"/>
      <c r="GP391" s="2"/>
      <c r="GQ391" s="2"/>
      <c r="GR391" s="2"/>
      <c r="GS391" s="2"/>
      <c r="GT391" s="2"/>
      <c r="GU391" s="2"/>
      <c r="GV391" s="2"/>
      <c r="GW391" s="2"/>
      <c r="GX391" s="2"/>
      <c r="GY391" s="2"/>
      <c r="GZ391" s="2"/>
      <c r="HA391" s="2"/>
      <c r="HB391" s="2"/>
      <c r="HC391" s="2"/>
      <c r="HD391" s="2"/>
      <c r="HE391" s="2"/>
      <c r="HF391" s="2"/>
      <c r="HG391" s="2"/>
      <c r="HH391" s="2"/>
      <c r="HI391" s="2"/>
      <c r="HJ391" s="2"/>
      <c r="HK391" s="2"/>
      <c r="HL391" s="2"/>
      <c r="HM391" s="2"/>
      <c r="HN391" s="2"/>
      <c r="HO391" s="2"/>
      <c r="HP391" s="2"/>
      <c r="HQ391" s="2"/>
      <c r="HR391" s="2"/>
      <c r="HS391" s="2"/>
      <c r="HT391" s="2"/>
      <c r="HU391" s="2"/>
      <c r="HV391" s="2"/>
      <c r="HW391" s="2"/>
      <c r="HX391" s="2"/>
      <c r="HY391" s="2"/>
      <c r="HZ391" s="2"/>
      <c r="IA391" s="2"/>
      <c r="IB391" s="2"/>
      <c r="IC391" s="2"/>
      <c r="ID391" s="2"/>
      <c r="IE391" s="2"/>
      <c r="IF391" s="2"/>
      <c r="IG391" s="2"/>
      <c r="IH391" s="2"/>
      <c r="II391" s="2"/>
      <c r="IJ391" s="2"/>
      <c r="IK391" s="2"/>
      <c r="IL391" s="2"/>
      <c r="IM391" s="2"/>
      <c r="IN391" s="2"/>
      <c r="IO391" s="2"/>
      <c r="IP391" s="2"/>
      <c r="IQ391" s="2"/>
      <c r="IR391" s="2"/>
      <c r="IS391" s="2"/>
      <c r="IT391" s="2"/>
      <c r="IU391" s="2"/>
      <c r="IV391" s="2"/>
      <c r="IW391" s="2"/>
    </row>
    <row r="392" customFormat="false" ht="11.25" hidden="false" customHeight="false" outlineLevel="0" collapsed="false">
      <c r="A392" s="2"/>
      <c r="B392" s="2"/>
      <c r="C392" s="2"/>
      <c r="D392" s="273"/>
      <c r="E392" s="78"/>
      <c r="F392" s="2"/>
      <c r="G392" s="2"/>
      <c r="H392" s="2"/>
      <c r="I392" s="2"/>
      <c r="J392" s="2"/>
      <c r="K392" s="2"/>
      <c r="L392" s="78"/>
      <c r="M392" s="78"/>
      <c r="N392" s="78"/>
      <c r="O392" s="78"/>
      <c r="P392" s="2"/>
      <c r="Q392" s="78"/>
      <c r="R392" s="78"/>
      <c r="S392" s="78"/>
      <c r="T392" s="78"/>
      <c r="U392" s="78"/>
      <c r="V392" s="78"/>
      <c r="W392" s="78"/>
      <c r="X392" s="393"/>
      <c r="Y392" s="78"/>
      <c r="Z392" s="78"/>
      <c r="AA392" s="78"/>
      <c r="AB392" s="78"/>
      <c r="AC392" s="78"/>
      <c r="AD392" s="78"/>
      <c r="AE392" s="78"/>
      <c r="AF392" s="78"/>
      <c r="AG392" s="78"/>
      <c r="AH392" s="78"/>
      <c r="AI392" s="78"/>
      <c r="AJ392" s="78"/>
      <c r="AK392" s="78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95"/>
      <c r="AW392" s="95"/>
      <c r="AX392" s="383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383"/>
      <c r="BX392" s="383"/>
      <c r="BY392" s="383"/>
      <c r="BZ392" s="2"/>
      <c r="CA392" s="2"/>
      <c r="CB392" s="2"/>
      <c r="CC392" s="2"/>
      <c r="CD392" s="2"/>
      <c r="CE392" s="2"/>
      <c r="CF392" s="383"/>
      <c r="CG392" s="383"/>
      <c r="CH392" s="10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383"/>
      <c r="DT392" s="383"/>
      <c r="DU392" s="383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  <c r="FG392" s="2"/>
      <c r="FH392" s="2"/>
      <c r="FI392" s="2"/>
      <c r="FJ392" s="2"/>
      <c r="FK392" s="2"/>
      <c r="FL392" s="2"/>
      <c r="FM392" s="2"/>
      <c r="FN392" s="2"/>
      <c r="FO392" s="2"/>
      <c r="FP392" s="2"/>
      <c r="FQ392" s="2"/>
      <c r="FR392" s="2"/>
      <c r="FS392" s="2"/>
      <c r="FT392" s="2"/>
      <c r="FU392" s="2"/>
      <c r="FV392" s="2"/>
      <c r="FW392" s="2"/>
      <c r="FX392" s="2"/>
      <c r="FY392" s="2"/>
      <c r="FZ392" s="2"/>
      <c r="GA392" s="2"/>
      <c r="GB392" s="2"/>
      <c r="GC392" s="2"/>
      <c r="GD392" s="2"/>
      <c r="GE392" s="2"/>
      <c r="GF392" s="2"/>
      <c r="GG392" s="2"/>
      <c r="GH392" s="2"/>
      <c r="GI392" s="2"/>
      <c r="GJ392" s="2"/>
      <c r="GK392" s="2"/>
      <c r="GL392" s="2"/>
      <c r="GM392" s="2"/>
      <c r="GN392" s="2"/>
      <c r="GO392" s="2"/>
      <c r="GP392" s="2"/>
      <c r="GQ392" s="2"/>
      <c r="GR392" s="2"/>
      <c r="GS392" s="2"/>
      <c r="GT392" s="2"/>
      <c r="GU392" s="2"/>
      <c r="GV392" s="2"/>
      <c r="GW392" s="2"/>
      <c r="GX392" s="2"/>
      <c r="GY392" s="2"/>
      <c r="GZ392" s="2"/>
      <c r="HA392" s="2"/>
      <c r="HB392" s="2"/>
      <c r="HC392" s="2"/>
      <c r="HD392" s="2"/>
      <c r="HE392" s="2"/>
      <c r="HF392" s="2"/>
      <c r="HG392" s="2"/>
      <c r="HH392" s="2"/>
      <c r="HI392" s="2"/>
      <c r="HJ392" s="2"/>
      <c r="HK392" s="2"/>
      <c r="HL392" s="2"/>
      <c r="HM392" s="2"/>
      <c r="HN392" s="2"/>
      <c r="HO392" s="2"/>
      <c r="HP392" s="2"/>
      <c r="HQ392" s="2"/>
      <c r="HR392" s="2"/>
      <c r="HS392" s="2"/>
      <c r="HT392" s="2"/>
      <c r="HU392" s="2"/>
      <c r="HV392" s="2"/>
      <c r="HW392" s="2"/>
      <c r="HX392" s="2"/>
      <c r="HY392" s="2"/>
      <c r="HZ392" s="2"/>
      <c r="IA392" s="2"/>
      <c r="IB392" s="2"/>
      <c r="IC392" s="2"/>
      <c r="ID392" s="2"/>
      <c r="IE392" s="2"/>
      <c r="IF392" s="2"/>
      <c r="IG392" s="2"/>
      <c r="IH392" s="2"/>
      <c r="II392" s="2"/>
      <c r="IJ392" s="2"/>
      <c r="IK392" s="2"/>
      <c r="IL392" s="2"/>
      <c r="IM392" s="2"/>
      <c r="IN392" s="2"/>
      <c r="IO392" s="2"/>
      <c r="IP392" s="2"/>
      <c r="IQ392" s="2"/>
      <c r="IR392" s="2"/>
      <c r="IS392" s="2"/>
      <c r="IT392" s="2"/>
      <c r="IU392" s="2"/>
      <c r="IV392" s="2"/>
      <c r="IW392" s="2"/>
    </row>
    <row r="393" customFormat="false" ht="11.25" hidden="false" customHeight="false" outlineLevel="0" collapsed="false">
      <c r="A393" s="2"/>
      <c r="B393" s="2"/>
      <c r="C393" s="2"/>
      <c r="D393" s="273"/>
      <c r="E393" s="78"/>
      <c r="F393" s="2"/>
      <c r="G393" s="2"/>
      <c r="H393" s="2"/>
      <c r="I393" s="2"/>
      <c r="J393" s="2"/>
      <c r="K393" s="2"/>
      <c r="L393" s="78"/>
      <c r="M393" s="78"/>
      <c r="N393" s="78"/>
      <c r="O393" s="78"/>
      <c r="P393" s="2"/>
      <c r="Q393" s="78"/>
      <c r="R393" s="78"/>
      <c r="S393" s="78"/>
      <c r="T393" s="78"/>
      <c r="U393" s="78"/>
      <c r="V393" s="78"/>
      <c r="W393" s="78"/>
      <c r="X393" s="393"/>
      <c r="Y393" s="78"/>
      <c r="Z393" s="78"/>
      <c r="AA393" s="78"/>
      <c r="AB393" s="78"/>
      <c r="AC393" s="78"/>
      <c r="AD393" s="78"/>
      <c r="AE393" s="78"/>
      <c r="AF393" s="78"/>
      <c r="AG393" s="78"/>
      <c r="AH393" s="78"/>
      <c r="AI393" s="78"/>
      <c r="AJ393" s="78"/>
      <c r="AK393" s="78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95"/>
      <c r="AW393" s="95"/>
      <c r="AX393" s="383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383"/>
      <c r="BX393" s="383"/>
      <c r="BY393" s="383"/>
      <c r="BZ393" s="2"/>
      <c r="CA393" s="2"/>
      <c r="CB393" s="2"/>
      <c r="CC393" s="2"/>
      <c r="CD393" s="2"/>
      <c r="CE393" s="2"/>
      <c r="CF393" s="383"/>
      <c r="CG393" s="383"/>
      <c r="CH393" s="10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383"/>
      <c r="DT393" s="383"/>
      <c r="DU393" s="383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  <c r="FG393" s="2"/>
      <c r="FH393" s="2"/>
      <c r="FI393" s="2"/>
      <c r="FJ393" s="2"/>
      <c r="FK393" s="2"/>
      <c r="FL393" s="2"/>
      <c r="FM393" s="2"/>
      <c r="FN393" s="2"/>
      <c r="FO393" s="2"/>
      <c r="FP393" s="2"/>
      <c r="FQ393" s="2"/>
      <c r="FR393" s="2"/>
      <c r="FS393" s="2"/>
      <c r="FT393" s="2"/>
      <c r="FU393" s="2"/>
      <c r="FV393" s="2"/>
      <c r="FW393" s="2"/>
      <c r="FX393" s="2"/>
      <c r="FY393" s="2"/>
      <c r="FZ393" s="2"/>
      <c r="GA393" s="2"/>
      <c r="GB393" s="2"/>
      <c r="GC393" s="2"/>
      <c r="GD393" s="2"/>
      <c r="GE393" s="2"/>
      <c r="GF393" s="2"/>
      <c r="GG393" s="2"/>
      <c r="GH393" s="2"/>
      <c r="GI393" s="2"/>
      <c r="GJ393" s="2"/>
      <c r="GK393" s="2"/>
      <c r="GL393" s="2"/>
      <c r="GM393" s="2"/>
      <c r="GN393" s="2"/>
      <c r="GO393" s="2"/>
      <c r="GP393" s="2"/>
      <c r="GQ393" s="2"/>
      <c r="GR393" s="2"/>
      <c r="GS393" s="2"/>
      <c r="GT393" s="2"/>
      <c r="GU393" s="2"/>
      <c r="GV393" s="2"/>
      <c r="GW393" s="2"/>
      <c r="GX393" s="2"/>
      <c r="GY393" s="2"/>
      <c r="GZ393" s="2"/>
      <c r="HA393" s="2"/>
      <c r="HB393" s="2"/>
      <c r="HC393" s="2"/>
      <c r="HD393" s="2"/>
      <c r="HE393" s="2"/>
      <c r="HF393" s="2"/>
      <c r="HG393" s="2"/>
      <c r="HH393" s="2"/>
      <c r="HI393" s="2"/>
      <c r="HJ393" s="2"/>
      <c r="HK393" s="2"/>
      <c r="HL393" s="2"/>
      <c r="HM393" s="2"/>
      <c r="HN393" s="2"/>
      <c r="HO393" s="2"/>
      <c r="HP393" s="2"/>
      <c r="HQ393" s="2"/>
      <c r="HR393" s="2"/>
      <c r="HS393" s="2"/>
      <c r="HT393" s="2"/>
      <c r="HU393" s="2"/>
      <c r="HV393" s="2"/>
      <c r="HW393" s="2"/>
      <c r="HX393" s="2"/>
      <c r="HY393" s="2"/>
      <c r="HZ393" s="2"/>
      <c r="IA393" s="2"/>
      <c r="IB393" s="2"/>
      <c r="IC393" s="2"/>
      <c r="ID393" s="2"/>
      <c r="IE393" s="2"/>
      <c r="IF393" s="2"/>
      <c r="IG393" s="2"/>
      <c r="IH393" s="2"/>
      <c r="II393" s="2"/>
      <c r="IJ393" s="2"/>
      <c r="IK393" s="2"/>
      <c r="IL393" s="2"/>
      <c r="IM393" s="2"/>
      <c r="IN393" s="2"/>
      <c r="IO393" s="2"/>
      <c r="IP393" s="2"/>
      <c r="IQ393" s="2"/>
      <c r="IR393" s="2"/>
      <c r="IS393" s="2"/>
      <c r="IT393" s="2"/>
      <c r="IU393" s="2"/>
      <c r="IV393" s="2"/>
      <c r="IW393" s="2"/>
    </row>
    <row r="394" customFormat="false" ht="11.25" hidden="false" customHeight="false" outlineLevel="0" collapsed="false">
      <c r="A394" s="2"/>
      <c r="B394" s="2"/>
      <c r="C394" s="2"/>
      <c r="D394" s="273"/>
      <c r="E394" s="78"/>
      <c r="F394" s="2"/>
      <c r="G394" s="2"/>
      <c r="H394" s="2"/>
      <c r="I394" s="2"/>
      <c r="J394" s="2"/>
      <c r="K394" s="2"/>
      <c r="L394" s="78"/>
      <c r="M394" s="78"/>
      <c r="N394" s="78"/>
      <c r="O394" s="78"/>
      <c r="P394" s="2"/>
      <c r="Q394" s="78"/>
      <c r="R394" s="78"/>
      <c r="S394" s="78"/>
      <c r="T394" s="78"/>
      <c r="U394" s="78"/>
      <c r="V394" s="78"/>
      <c r="W394" s="78"/>
      <c r="X394" s="393"/>
      <c r="Y394" s="78"/>
      <c r="Z394" s="78"/>
      <c r="AA394" s="78"/>
      <c r="AB394" s="78"/>
      <c r="AC394" s="78"/>
      <c r="AD394" s="78"/>
      <c r="AE394" s="78"/>
      <c r="AF394" s="78"/>
      <c r="AG394" s="78"/>
      <c r="AH394" s="78"/>
      <c r="AI394" s="78"/>
      <c r="AJ394" s="78"/>
      <c r="AK394" s="78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95"/>
      <c r="AW394" s="95"/>
      <c r="AX394" s="383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383"/>
      <c r="BX394" s="383"/>
      <c r="BY394" s="383"/>
      <c r="BZ394" s="2"/>
      <c r="CA394" s="2"/>
      <c r="CB394" s="2"/>
      <c r="CC394" s="2"/>
      <c r="CD394" s="2"/>
      <c r="CE394" s="2"/>
      <c r="CF394" s="383"/>
      <c r="CG394" s="383"/>
      <c r="CH394" s="10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383"/>
      <c r="DT394" s="383"/>
      <c r="DU394" s="383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  <c r="FG394" s="2"/>
      <c r="FH394" s="2"/>
      <c r="FI394" s="2"/>
      <c r="FJ394" s="2"/>
      <c r="FK394" s="2"/>
      <c r="FL394" s="2"/>
      <c r="FM394" s="2"/>
      <c r="FN394" s="2"/>
      <c r="FO394" s="2"/>
      <c r="FP394" s="2"/>
      <c r="FQ394" s="2"/>
      <c r="FR394" s="2"/>
      <c r="FS394" s="2"/>
      <c r="FT394" s="2"/>
      <c r="FU394" s="2"/>
      <c r="FV394" s="2"/>
      <c r="FW394" s="2"/>
      <c r="FX394" s="2"/>
      <c r="FY394" s="2"/>
      <c r="FZ394" s="2"/>
      <c r="GA394" s="2"/>
      <c r="GB394" s="2"/>
      <c r="GC394" s="2"/>
      <c r="GD394" s="2"/>
      <c r="GE394" s="2"/>
      <c r="GF394" s="2"/>
      <c r="GG394" s="2"/>
      <c r="GH394" s="2"/>
      <c r="GI394" s="2"/>
      <c r="GJ394" s="2"/>
      <c r="GK394" s="2"/>
      <c r="GL394" s="2"/>
      <c r="GM394" s="2"/>
      <c r="GN394" s="2"/>
      <c r="GO394" s="2"/>
      <c r="GP394" s="2"/>
      <c r="GQ394" s="2"/>
      <c r="GR394" s="2"/>
      <c r="GS394" s="2"/>
      <c r="GT394" s="2"/>
      <c r="GU394" s="2"/>
      <c r="GV394" s="2"/>
      <c r="GW394" s="2"/>
      <c r="GX394" s="2"/>
      <c r="GY394" s="2"/>
      <c r="GZ394" s="2"/>
      <c r="HA394" s="2"/>
      <c r="HB394" s="2"/>
      <c r="HC394" s="2"/>
      <c r="HD394" s="2"/>
      <c r="HE394" s="2"/>
      <c r="HF394" s="2"/>
      <c r="HG394" s="2"/>
      <c r="HH394" s="2"/>
      <c r="HI394" s="2"/>
      <c r="HJ394" s="2"/>
      <c r="HK394" s="2"/>
      <c r="HL394" s="2"/>
      <c r="HM394" s="2"/>
      <c r="HN394" s="2"/>
      <c r="HO394" s="2"/>
      <c r="HP394" s="2"/>
      <c r="HQ394" s="2"/>
      <c r="HR394" s="2"/>
      <c r="HS394" s="2"/>
      <c r="HT394" s="2"/>
      <c r="HU394" s="2"/>
      <c r="HV394" s="2"/>
      <c r="HW394" s="2"/>
      <c r="HX394" s="2"/>
      <c r="HY394" s="2"/>
      <c r="HZ394" s="2"/>
      <c r="IA394" s="2"/>
      <c r="IB394" s="2"/>
      <c r="IC394" s="2"/>
      <c r="ID394" s="2"/>
      <c r="IE394" s="2"/>
      <c r="IF394" s="2"/>
      <c r="IG394" s="2"/>
      <c r="IH394" s="2"/>
      <c r="II394" s="2"/>
      <c r="IJ394" s="2"/>
      <c r="IK394" s="2"/>
      <c r="IL394" s="2"/>
      <c r="IM394" s="2"/>
      <c r="IN394" s="2"/>
      <c r="IO394" s="2"/>
      <c r="IP394" s="2"/>
      <c r="IQ394" s="2"/>
      <c r="IR394" s="2"/>
      <c r="IS394" s="2"/>
      <c r="IT394" s="2"/>
      <c r="IU394" s="2"/>
      <c r="IV394" s="2"/>
      <c r="IW394" s="2"/>
    </row>
    <row r="395" customFormat="false" ht="11.25" hidden="false" customHeight="false" outlineLevel="0" collapsed="false">
      <c r="A395" s="2"/>
      <c r="B395" s="2"/>
      <c r="C395" s="2"/>
      <c r="D395" s="273"/>
      <c r="E395" s="78"/>
      <c r="F395" s="2"/>
      <c r="G395" s="2"/>
      <c r="H395" s="2"/>
      <c r="I395" s="2"/>
      <c r="J395" s="2"/>
      <c r="K395" s="2"/>
      <c r="L395" s="78"/>
      <c r="M395" s="78"/>
      <c r="N395" s="78"/>
      <c r="O395" s="78"/>
      <c r="P395" s="2"/>
      <c r="Q395" s="78"/>
      <c r="R395" s="78"/>
      <c r="S395" s="78"/>
      <c r="T395" s="78"/>
      <c r="U395" s="78"/>
      <c r="V395" s="78"/>
      <c r="W395" s="78"/>
      <c r="X395" s="393"/>
      <c r="Y395" s="78"/>
      <c r="Z395" s="78"/>
      <c r="AA395" s="78"/>
      <c r="AB395" s="78"/>
      <c r="AC395" s="78"/>
      <c r="AD395" s="78"/>
      <c r="AE395" s="78"/>
      <c r="AF395" s="78"/>
      <c r="AG395" s="78"/>
      <c r="AH395" s="78"/>
      <c r="AI395" s="78"/>
      <c r="AJ395" s="78"/>
      <c r="AK395" s="78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95"/>
      <c r="AW395" s="95"/>
      <c r="AX395" s="383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383"/>
      <c r="BX395" s="383"/>
      <c r="BY395" s="383"/>
      <c r="BZ395" s="2"/>
      <c r="CA395" s="2"/>
      <c r="CB395" s="2"/>
      <c r="CC395" s="2"/>
      <c r="CD395" s="2"/>
      <c r="CE395" s="2"/>
      <c r="CF395" s="383"/>
      <c r="CG395" s="383"/>
      <c r="CH395" s="10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383"/>
      <c r="DT395" s="383"/>
      <c r="DU395" s="383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  <c r="FG395" s="2"/>
      <c r="FH395" s="2"/>
      <c r="FI395" s="2"/>
      <c r="FJ395" s="2"/>
      <c r="FK395" s="2"/>
      <c r="FL395" s="2"/>
      <c r="FM395" s="2"/>
      <c r="FN395" s="2"/>
      <c r="FO395" s="2"/>
      <c r="FP395" s="2"/>
      <c r="FQ395" s="2"/>
      <c r="FR395" s="2"/>
      <c r="FS395" s="2"/>
      <c r="FT395" s="2"/>
      <c r="FU395" s="2"/>
      <c r="FV395" s="2"/>
      <c r="FW395" s="2"/>
      <c r="FX395" s="2"/>
      <c r="FY395" s="2"/>
      <c r="FZ395" s="2"/>
      <c r="GA395" s="2"/>
      <c r="GB395" s="2"/>
      <c r="GC395" s="2"/>
      <c r="GD395" s="2"/>
      <c r="GE395" s="2"/>
      <c r="GF395" s="2"/>
      <c r="GG395" s="2"/>
      <c r="GH395" s="2"/>
      <c r="GI395" s="2"/>
      <c r="GJ395" s="2"/>
      <c r="GK395" s="2"/>
      <c r="GL395" s="2"/>
      <c r="GM395" s="2"/>
      <c r="GN395" s="2"/>
      <c r="GO395" s="2"/>
      <c r="GP395" s="2"/>
      <c r="GQ395" s="2"/>
      <c r="GR395" s="2"/>
      <c r="GS395" s="2"/>
      <c r="GT395" s="2"/>
      <c r="GU395" s="2"/>
      <c r="GV395" s="2"/>
      <c r="GW395" s="2"/>
      <c r="GX395" s="2"/>
      <c r="GY395" s="2"/>
      <c r="GZ395" s="2"/>
      <c r="HA395" s="2"/>
      <c r="HB395" s="2"/>
      <c r="HC395" s="2"/>
      <c r="HD395" s="2"/>
      <c r="HE395" s="2"/>
      <c r="HF395" s="2"/>
      <c r="HG395" s="2"/>
      <c r="HH395" s="2"/>
      <c r="HI395" s="2"/>
      <c r="HJ395" s="2"/>
      <c r="HK395" s="2"/>
      <c r="HL395" s="2"/>
      <c r="HM395" s="2"/>
      <c r="HN395" s="2"/>
      <c r="HO395" s="2"/>
      <c r="HP395" s="2"/>
      <c r="HQ395" s="2"/>
      <c r="HR395" s="2"/>
      <c r="HS395" s="2"/>
      <c r="HT395" s="2"/>
      <c r="HU395" s="2"/>
      <c r="HV395" s="2"/>
      <c r="HW395" s="2"/>
      <c r="HX395" s="2"/>
      <c r="HY395" s="2"/>
      <c r="HZ395" s="2"/>
      <c r="IA395" s="2"/>
      <c r="IB395" s="2"/>
      <c r="IC395" s="2"/>
      <c r="ID395" s="2"/>
      <c r="IE395" s="2"/>
      <c r="IF395" s="2"/>
      <c r="IG395" s="2"/>
      <c r="IH395" s="2"/>
      <c r="II395" s="2"/>
      <c r="IJ395" s="2"/>
      <c r="IK395" s="2"/>
      <c r="IL395" s="2"/>
      <c r="IM395" s="2"/>
      <c r="IN395" s="2"/>
      <c r="IO395" s="2"/>
      <c r="IP395" s="2"/>
      <c r="IQ395" s="2"/>
      <c r="IR395" s="2"/>
      <c r="IS395" s="2"/>
      <c r="IT395" s="2"/>
      <c r="IU395" s="2"/>
      <c r="IV395" s="2"/>
      <c r="IW395" s="2"/>
    </row>
    <row r="396" customFormat="false" ht="11.25" hidden="false" customHeight="false" outlineLevel="0" collapsed="false">
      <c r="A396" s="2"/>
      <c r="B396" s="2"/>
      <c r="C396" s="2"/>
      <c r="D396" s="273"/>
      <c r="E396" s="78"/>
      <c r="F396" s="2"/>
      <c r="G396" s="2"/>
      <c r="H396" s="2"/>
      <c r="I396" s="2"/>
      <c r="J396" s="2"/>
      <c r="K396" s="2"/>
      <c r="L396" s="78"/>
      <c r="M396" s="78"/>
      <c r="N396" s="78"/>
      <c r="O396" s="78"/>
      <c r="P396" s="2"/>
      <c r="Q396" s="78"/>
      <c r="R396" s="78"/>
      <c r="S396" s="78"/>
      <c r="T396" s="78"/>
      <c r="U396" s="78"/>
      <c r="V396" s="78"/>
      <c r="W396" s="78"/>
      <c r="X396" s="393"/>
      <c r="Y396" s="78"/>
      <c r="Z396" s="78"/>
      <c r="AA396" s="78"/>
      <c r="AB396" s="78"/>
      <c r="AC396" s="78"/>
      <c r="AD396" s="78"/>
      <c r="AE396" s="78"/>
      <c r="AF396" s="78"/>
      <c r="AG396" s="78"/>
      <c r="AH396" s="78"/>
      <c r="AI396" s="78"/>
      <c r="AJ396" s="78"/>
      <c r="AK396" s="78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95"/>
      <c r="AW396" s="95"/>
      <c r="AX396" s="383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383"/>
      <c r="BX396" s="383"/>
      <c r="BY396" s="383"/>
      <c r="BZ396" s="2"/>
      <c r="CA396" s="2"/>
      <c r="CB396" s="2"/>
      <c r="CC396" s="2"/>
      <c r="CD396" s="2"/>
      <c r="CE396" s="2"/>
      <c r="CF396" s="383"/>
      <c r="CG396" s="383"/>
      <c r="CH396" s="10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383"/>
      <c r="DT396" s="383"/>
      <c r="DU396" s="383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  <c r="FG396" s="2"/>
      <c r="FH396" s="2"/>
      <c r="FI396" s="2"/>
      <c r="FJ396" s="2"/>
      <c r="FK396" s="2"/>
      <c r="FL396" s="2"/>
      <c r="FM396" s="2"/>
      <c r="FN396" s="2"/>
      <c r="FO396" s="2"/>
      <c r="FP396" s="2"/>
      <c r="FQ396" s="2"/>
      <c r="FR396" s="2"/>
      <c r="FS396" s="2"/>
      <c r="FT396" s="2"/>
      <c r="FU396" s="2"/>
      <c r="FV396" s="2"/>
      <c r="FW396" s="2"/>
      <c r="FX396" s="2"/>
      <c r="FY396" s="2"/>
      <c r="FZ396" s="2"/>
      <c r="GA396" s="2"/>
      <c r="GB396" s="2"/>
      <c r="GC396" s="2"/>
      <c r="GD396" s="2"/>
      <c r="GE396" s="2"/>
      <c r="GF396" s="2"/>
      <c r="GG396" s="2"/>
      <c r="GH396" s="2"/>
      <c r="GI396" s="2"/>
      <c r="GJ396" s="2"/>
      <c r="GK396" s="2"/>
      <c r="GL396" s="2"/>
      <c r="GM396" s="2"/>
      <c r="GN396" s="2"/>
      <c r="GO396" s="2"/>
      <c r="GP396" s="2"/>
      <c r="GQ396" s="2"/>
      <c r="GR396" s="2"/>
      <c r="GS396" s="2"/>
      <c r="GT396" s="2"/>
      <c r="GU396" s="2"/>
      <c r="GV396" s="2"/>
      <c r="GW396" s="2"/>
      <c r="GX396" s="2"/>
      <c r="GY396" s="2"/>
      <c r="GZ396" s="2"/>
      <c r="HA396" s="2"/>
      <c r="HB396" s="2"/>
      <c r="HC396" s="2"/>
      <c r="HD396" s="2"/>
      <c r="HE396" s="2"/>
      <c r="HF396" s="2"/>
      <c r="HG396" s="2"/>
      <c r="HH396" s="2"/>
      <c r="HI396" s="2"/>
      <c r="HJ396" s="2"/>
      <c r="HK396" s="2"/>
      <c r="HL396" s="2"/>
      <c r="HM396" s="2"/>
      <c r="HN396" s="2"/>
      <c r="HO396" s="2"/>
      <c r="HP396" s="2"/>
      <c r="HQ396" s="2"/>
      <c r="HR396" s="2"/>
      <c r="HS396" s="2"/>
      <c r="HT396" s="2"/>
      <c r="HU396" s="2"/>
      <c r="HV396" s="2"/>
      <c r="HW396" s="2"/>
      <c r="HX396" s="2"/>
      <c r="HY396" s="2"/>
      <c r="HZ396" s="2"/>
      <c r="IA396" s="2"/>
      <c r="IB396" s="2"/>
      <c r="IC396" s="2"/>
      <c r="ID396" s="2"/>
      <c r="IE396" s="2"/>
      <c r="IF396" s="2"/>
      <c r="IG396" s="2"/>
      <c r="IH396" s="2"/>
      <c r="II396" s="2"/>
      <c r="IJ396" s="2"/>
      <c r="IK396" s="2"/>
      <c r="IL396" s="2"/>
      <c r="IM396" s="2"/>
      <c r="IN396" s="2"/>
      <c r="IO396" s="2"/>
      <c r="IP396" s="2"/>
      <c r="IQ396" s="2"/>
      <c r="IR396" s="2"/>
      <c r="IS396" s="2"/>
      <c r="IT396" s="2"/>
      <c r="IU396" s="2"/>
      <c r="IV396" s="2"/>
      <c r="IW396" s="2"/>
    </row>
    <row r="397" customFormat="false" ht="11.25" hidden="false" customHeight="false" outlineLevel="0" collapsed="false">
      <c r="A397" s="2"/>
      <c r="B397" s="2"/>
      <c r="C397" s="2"/>
      <c r="D397" s="273"/>
      <c r="E397" s="78"/>
      <c r="F397" s="2"/>
      <c r="G397" s="2"/>
      <c r="H397" s="2"/>
      <c r="I397" s="2"/>
      <c r="J397" s="2"/>
      <c r="K397" s="2"/>
      <c r="L397" s="78"/>
      <c r="M397" s="78"/>
      <c r="N397" s="78"/>
      <c r="O397" s="78"/>
      <c r="P397" s="2"/>
      <c r="Q397" s="78"/>
      <c r="R397" s="78"/>
      <c r="S397" s="78"/>
      <c r="T397" s="78"/>
      <c r="U397" s="78"/>
      <c r="V397" s="78"/>
      <c r="W397" s="78"/>
      <c r="X397" s="393"/>
      <c r="Y397" s="78"/>
      <c r="Z397" s="78"/>
      <c r="AA397" s="78"/>
      <c r="AB397" s="78"/>
      <c r="AC397" s="78"/>
      <c r="AD397" s="78"/>
      <c r="AE397" s="78"/>
      <c r="AF397" s="78"/>
      <c r="AG397" s="78"/>
      <c r="AH397" s="78"/>
      <c r="AI397" s="78"/>
      <c r="AJ397" s="78"/>
      <c r="AK397" s="78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95"/>
      <c r="AW397" s="95"/>
      <c r="AX397" s="383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383"/>
      <c r="BX397" s="383"/>
      <c r="BY397" s="383"/>
      <c r="BZ397" s="2"/>
      <c r="CA397" s="2"/>
      <c r="CB397" s="2"/>
      <c r="CC397" s="2"/>
      <c r="CD397" s="2"/>
      <c r="CE397" s="2"/>
      <c r="CF397" s="383"/>
      <c r="CG397" s="383"/>
      <c r="CH397" s="10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383"/>
      <c r="DT397" s="383"/>
      <c r="DU397" s="383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  <c r="FG397" s="2"/>
      <c r="FH397" s="2"/>
      <c r="FI397" s="2"/>
      <c r="FJ397" s="2"/>
      <c r="FK397" s="2"/>
      <c r="FL397" s="2"/>
      <c r="FM397" s="2"/>
      <c r="FN397" s="2"/>
      <c r="FO397" s="2"/>
      <c r="FP397" s="2"/>
      <c r="FQ397" s="2"/>
      <c r="FR397" s="2"/>
      <c r="FS397" s="2"/>
      <c r="FT397" s="2"/>
      <c r="FU397" s="2"/>
      <c r="FV397" s="2"/>
      <c r="FW397" s="2"/>
      <c r="FX397" s="2"/>
      <c r="FY397" s="2"/>
      <c r="FZ397" s="2"/>
      <c r="GA397" s="2"/>
      <c r="GB397" s="2"/>
      <c r="GC397" s="2"/>
      <c r="GD397" s="2"/>
      <c r="GE397" s="2"/>
      <c r="GF397" s="2"/>
      <c r="GG397" s="2"/>
      <c r="GH397" s="2"/>
      <c r="GI397" s="2"/>
      <c r="GJ397" s="2"/>
      <c r="GK397" s="2"/>
      <c r="GL397" s="2"/>
      <c r="GM397" s="2"/>
      <c r="GN397" s="2"/>
      <c r="GO397" s="2"/>
      <c r="GP397" s="2"/>
      <c r="GQ397" s="2"/>
      <c r="GR397" s="2"/>
      <c r="GS397" s="2"/>
      <c r="GT397" s="2"/>
      <c r="GU397" s="2"/>
      <c r="GV397" s="2"/>
      <c r="GW397" s="2"/>
      <c r="GX397" s="2"/>
      <c r="GY397" s="2"/>
      <c r="GZ397" s="2"/>
      <c r="HA397" s="2"/>
      <c r="HB397" s="2"/>
      <c r="HC397" s="2"/>
      <c r="HD397" s="2"/>
      <c r="HE397" s="2"/>
      <c r="HF397" s="2"/>
      <c r="HG397" s="2"/>
      <c r="HH397" s="2"/>
      <c r="HI397" s="2"/>
      <c r="HJ397" s="2"/>
      <c r="HK397" s="2"/>
      <c r="HL397" s="2"/>
      <c r="HM397" s="2"/>
      <c r="HN397" s="2"/>
      <c r="HO397" s="2"/>
      <c r="HP397" s="2"/>
      <c r="HQ397" s="2"/>
      <c r="HR397" s="2"/>
      <c r="HS397" s="2"/>
      <c r="HT397" s="2"/>
      <c r="HU397" s="2"/>
      <c r="HV397" s="2"/>
      <c r="HW397" s="2"/>
      <c r="HX397" s="2"/>
      <c r="HY397" s="2"/>
      <c r="HZ397" s="2"/>
      <c r="IA397" s="2"/>
      <c r="IB397" s="2"/>
      <c r="IC397" s="2"/>
      <c r="ID397" s="2"/>
      <c r="IE397" s="2"/>
      <c r="IF397" s="2"/>
      <c r="IG397" s="2"/>
      <c r="IH397" s="2"/>
      <c r="II397" s="2"/>
      <c r="IJ397" s="2"/>
      <c r="IK397" s="2"/>
      <c r="IL397" s="2"/>
      <c r="IM397" s="2"/>
      <c r="IN397" s="2"/>
      <c r="IO397" s="2"/>
      <c r="IP397" s="2"/>
      <c r="IQ397" s="2"/>
      <c r="IR397" s="2"/>
      <c r="IS397" s="2"/>
      <c r="IT397" s="2"/>
      <c r="IU397" s="2"/>
      <c r="IV397" s="2"/>
      <c r="IW397" s="2"/>
    </row>
    <row r="398" customFormat="false" ht="11.25" hidden="false" customHeight="false" outlineLevel="0" collapsed="false">
      <c r="A398" s="2"/>
      <c r="B398" s="2"/>
      <c r="C398" s="2"/>
      <c r="D398" s="273"/>
      <c r="E398" s="78"/>
      <c r="F398" s="2"/>
      <c r="G398" s="2"/>
      <c r="H398" s="2"/>
      <c r="I398" s="2"/>
      <c r="J398" s="2"/>
      <c r="K398" s="2"/>
      <c r="L398" s="78"/>
      <c r="M398" s="78"/>
      <c r="N398" s="78"/>
      <c r="O398" s="78"/>
      <c r="P398" s="2"/>
      <c r="Q398" s="78"/>
      <c r="R398" s="78"/>
      <c r="S398" s="78"/>
      <c r="T398" s="78"/>
      <c r="U398" s="78"/>
      <c r="V398" s="78"/>
      <c r="W398" s="78"/>
      <c r="X398" s="393"/>
      <c r="Y398" s="78"/>
      <c r="Z398" s="78"/>
      <c r="AA398" s="78"/>
      <c r="AB398" s="78"/>
      <c r="AC398" s="78"/>
      <c r="AD398" s="78"/>
      <c r="AE398" s="78"/>
      <c r="AF398" s="78"/>
      <c r="AG398" s="78"/>
      <c r="AH398" s="78"/>
      <c r="AI398" s="78"/>
      <c r="AJ398" s="78"/>
      <c r="AK398" s="78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95"/>
      <c r="AW398" s="95"/>
      <c r="AX398" s="383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383"/>
      <c r="BX398" s="383"/>
      <c r="BY398" s="383"/>
      <c r="BZ398" s="2"/>
      <c r="CA398" s="2"/>
      <c r="CB398" s="2"/>
      <c r="CC398" s="2"/>
      <c r="CD398" s="2"/>
      <c r="CE398" s="2"/>
      <c r="CF398" s="383"/>
      <c r="CG398" s="383"/>
      <c r="CH398" s="10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383"/>
      <c r="DT398" s="383"/>
      <c r="DU398" s="383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  <c r="FG398" s="2"/>
      <c r="FH398" s="2"/>
      <c r="FI398" s="2"/>
      <c r="FJ398" s="2"/>
      <c r="FK398" s="2"/>
      <c r="FL398" s="2"/>
      <c r="FM398" s="2"/>
      <c r="FN398" s="2"/>
      <c r="FO398" s="2"/>
      <c r="FP398" s="2"/>
      <c r="FQ398" s="2"/>
      <c r="FR398" s="2"/>
      <c r="FS398" s="2"/>
      <c r="FT398" s="2"/>
      <c r="FU398" s="2"/>
      <c r="FV398" s="2"/>
      <c r="FW398" s="2"/>
      <c r="FX398" s="2"/>
      <c r="FY398" s="2"/>
      <c r="FZ398" s="2"/>
      <c r="GA398" s="2"/>
      <c r="GB398" s="2"/>
      <c r="GC398" s="2"/>
      <c r="GD398" s="2"/>
      <c r="GE398" s="2"/>
      <c r="GF398" s="2"/>
      <c r="GG398" s="2"/>
      <c r="GH398" s="2"/>
      <c r="GI398" s="2"/>
      <c r="GJ398" s="2"/>
      <c r="GK398" s="2"/>
      <c r="GL398" s="2"/>
      <c r="GM398" s="2"/>
      <c r="GN398" s="2"/>
      <c r="GO398" s="2"/>
      <c r="GP398" s="2"/>
      <c r="GQ398" s="2"/>
      <c r="GR398" s="2"/>
      <c r="GS398" s="2"/>
      <c r="GT398" s="2"/>
      <c r="GU398" s="2"/>
      <c r="GV398" s="2"/>
      <c r="GW398" s="2"/>
      <c r="GX398" s="2"/>
      <c r="GY398" s="2"/>
      <c r="GZ398" s="2"/>
      <c r="HA398" s="2"/>
      <c r="HB398" s="2"/>
      <c r="HC398" s="2"/>
      <c r="HD398" s="2"/>
      <c r="HE398" s="2"/>
      <c r="HF398" s="2"/>
      <c r="HG398" s="2"/>
      <c r="HH398" s="2"/>
      <c r="HI398" s="2"/>
      <c r="HJ398" s="2"/>
      <c r="HK398" s="2"/>
      <c r="HL398" s="2"/>
      <c r="HM398" s="2"/>
      <c r="HN398" s="2"/>
      <c r="HO398" s="2"/>
      <c r="HP398" s="2"/>
      <c r="HQ398" s="2"/>
      <c r="HR398" s="2"/>
      <c r="HS398" s="2"/>
      <c r="HT398" s="2"/>
      <c r="HU398" s="2"/>
      <c r="HV398" s="2"/>
      <c r="HW398" s="2"/>
      <c r="HX398" s="2"/>
      <c r="HY398" s="2"/>
      <c r="HZ398" s="2"/>
      <c r="IA398" s="2"/>
      <c r="IB398" s="2"/>
      <c r="IC398" s="2"/>
      <c r="ID398" s="2"/>
      <c r="IE398" s="2"/>
      <c r="IF398" s="2"/>
      <c r="IG398" s="2"/>
      <c r="IH398" s="2"/>
      <c r="II398" s="2"/>
      <c r="IJ398" s="2"/>
      <c r="IK398" s="2"/>
      <c r="IL398" s="2"/>
      <c r="IM398" s="2"/>
      <c r="IN398" s="2"/>
      <c r="IO398" s="2"/>
      <c r="IP398" s="2"/>
      <c r="IQ398" s="2"/>
      <c r="IR398" s="2"/>
      <c r="IS398" s="2"/>
      <c r="IT398" s="2"/>
      <c r="IU398" s="2"/>
      <c r="IV398" s="2"/>
      <c r="IW398" s="2"/>
    </row>
    <row r="399" customFormat="false" ht="11.25" hidden="false" customHeight="false" outlineLevel="0" collapsed="false">
      <c r="A399" s="2"/>
      <c r="B399" s="2"/>
      <c r="C399" s="2"/>
      <c r="D399" s="273"/>
      <c r="E399" s="78"/>
      <c r="F399" s="2"/>
      <c r="G399" s="2"/>
      <c r="H399" s="2"/>
      <c r="I399" s="2"/>
      <c r="J399" s="2"/>
      <c r="K399" s="2"/>
      <c r="L399" s="78"/>
      <c r="M399" s="78"/>
      <c r="N399" s="78"/>
      <c r="O399" s="78"/>
      <c r="P399" s="2"/>
      <c r="Q399" s="78"/>
      <c r="R399" s="78"/>
      <c r="S399" s="78"/>
      <c r="T399" s="78"/>
      <c r="U399" s="78"/>
      <c r="V399" s="78"/>
      <c r="W399" s="78"/>
      <c r="X399" s="393"/>
      <c r="Y399" s="78"/>
      <c r="Z399" s="78"/>
      <c r="AA399" s="78"/>
      <c r="AB399" s="78"/>
      <c r="AC399" s="78"/>
      <c r="AD399" s="78"/>
      <c r="AE399" s="78"/>
      <c r="AF399" s="78"/>
      <c r="AG399" s="78"/>
      <c r="AH399" s="78"/>
      <c r="AI399" s="78"/>
      <c r="AJ399" s="78"/>
      <c r="AK399" s="78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95"/>
      <c r="AW399" s="95"/>
      <c r="AX399" s="383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383"/>
      <c r="BX399" s="383"/>
      <c r="BY399" s="383"/>
      <c r="BZ399" s="2"/>
      <c r="CA399" s="2"/>
      <c r="CB399" s="2"/>
      <c r="CC399" s="2"/>
      <c r="CD399" s="2"/>
      <c r="CE399" s="2"/>
      <c r="CF399" s="383"/>
      <c r="CG399" s="383"/>
      <c r="CH399" s="10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383"/>
      <c r="DT399" s="383"/>
      <c r="DU399" s="383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  <c r="FG399" s="2"/>
      <c r="FH399" s="2"/>
      <c r="FI399" s="2"/>
      <c r="FJ399" s="2"/>
      <c r="FK399" s="2"/>
      <c r="FL399" s="2"/>
      <c r="FM399" s="2"/>
      <c r="FN399" s="2"/>
      <c r="FO399" s="2"/>
      <c r="FP399" s="2"/>
      <c r="FQ399" s="2"/>
      <c r="FR399" s="2"/>
      <c r="FS399" s="2"/>
      <c r="FT399" s="2"/>
      <c r="FU399" s="2"/>
      <c r="FV399" s="2"/>
      <c r="FW399" s="2"/>
      <c r="FX399" s="2"/>
      <c r="FY399" s="2"/>
      <c r="FZ399" s="2"/>
      <c r="GA399" s="2"/>
      <c r="GB399" s="2"/>
      <c r="GC399" s="2"/>
      <c r="GD399" s="2"/>
      <c r="GE399" s="2"/>
      <c r="GF399" s="2"/>
      <c r="GG399" s="2"/>
      <c r="GH399" s="2"/>
      <c r="GI399" s="2"/>
      <c r="GJ399" s="2"/>
      <c r="GK399" s="2"/>
      <c r="GL399" s="2"/>
      <c r="GM399" s="2"/>
      <c r="GN399" s="2"/>
      <c r="GO399" s="2"/>
      <c r="GP399" s="2"/>
      <c r="GQ399" s="2"/>
      <c r="GR399" s="2"/>
      <c r="GS399" s="2"/>
      <c r="GT399" s="2"/>
      <c r="GU399" s="2"/>
      <c r="GV399" s="2"/>
      <c r="GW399" s="2"/>
      <c r="GX399" s="2"/>
      <c r="GY399" s="2"/>
      <c r="GZ399" s="2"/>
      <c r="HA399" s="2"/>
      <c r="HB399" s="2"/>
      <c r="HC399" s="2"/>
      <c r="HD399" s="2"/>
      <c r="HE399" s="2"/>
      <c r="HF399" s="2"/>
      <c r="HG399" s="2"/>
      <c r="HH399" s="2"/>
      <c r="HI399" s="2"/>
      <c r="HJ399" s="2"/>
      <c r="HK399" s="2"/>
      <c r="HL399" s="2"/>
      <c r="HM399" s="2"/>
      <c r="HN399" s="2"/>
      <c r="HO399" s="2"/>
      <c r="HP399" s="2"/>
      <c r="HQ399" s="2"/>
      <c r="HR399" s="2"/>
      <c r="HS399" s="2"/>
      <c r="HT399" s="2"/>
      <c r="HU399" s="2"/>
      <c r="HV399" s="2"/>
      <c r="HW399" s="2"/>
      <c r="HX399" s="2"/>
      <c r="HY399" s="2"/>
      <c r="HZ399" s="2"/>
      <c r="IA399" s="2"/>
      <c r="IB399" s="2"/>
      <c r="IC399" s="2"/>
      <c r="ID399" s="2"/>
      <c r="IE399" s="2"/>
      <c r="IF399" s="2"/>
      <c r="IG399" s="2"/>
      <c r="IH399" s="2"/>
      <c r="II399" s="2"/>
      <c r="IJ399" s="2"/>
      <c r="IK399" s="2"/>
      <c r="IL399" s="2"/>
      <c r="IM399" s="2"/>
      <c r="IN399" s="2"/>
      <c r="IO399" s="2"/>
      <c r="IP399" s="2"/>
      <c r="IQ399" s="2"/>
      <c r="IR399" s="2"/>
      <c r="IS399" s="2"/>
      <c r="IT399" s="2"/>
      <c r="IU399" s="2"/>
      <c r="IV399" s="2"/>
      <c r="IW399" s="2"/>
    </row>
    <row r="400" customFormat="false" ht="11.25" hidden="false" customHeight="false" outlineLevel="0" collapsed="false">
      <c r="A400" s="2"/>
      <c r="B400" s="2"/>
      <c r="C400" s="2"/>
      <c r="D400" s="273"/>
      <c r="E400" s="78"/>
      <c r="F400" s="2"/>
      <c r="G400" s="2"/>
      <c r="H400" s="2"/>
      <c r="I400" s="2"/>
      <c r="J400" s="2"/>
      <c r="K400" s="2"/>
      <c r="L400" s="78"/>
      <c r="M400" s="78"/>
      <c r="N400" s="78"/>
      <c r="O400" s="78"/>
      <c r="P400" s="2"/>
      <c r="Q400" s="78"/>
      <c r="R400" s="78"/>
      <c r="S400" s="78"/>
      <c r="T400" s="78"/>
      <c r="U400" s="78"/>
      <c r="V400" s="78"/>
      <c r="W400" s="78"/>
      <c r="X400" s="393"/>
      <c r="Y400" s="78"/>
      <c r="Z400" s="78"/>
      <c r="AA400" s="78"/>
      <c r="AB400" s="78"/>
      <c r="AC400" s="78"/>
      <c r="AD400" s="78"/>
      <c r="AE400" s="78"/>
      <c r="AF400" s="78"/>
      <c r="AG400" s="78"/>
      <c r="AH400" s="78"/>
      <c r="AI400" s="78"/>
      <c r="AJ400" s="78"/>
      <c r="AK400" s="78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95"/>
      <c r="AW400" s="95"/>
      <c r="AX400" s="383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383"/>
      <c r="BX400" s="383"/>
      <c r="BY400" s="383"/>
      <c r="BZ400" s="2"/>
      <c r="CA400" s="2"/>
      <c r="CB400" s="2"/>
      <c r="CC400" s="2"/>
      <c r="CD400" s="2"/>
      <c r="CE400" s="2"/>
      <c r="CF400" s="383"/>
      <c r="CG400" s="383"/>
      <c r="CH400" s="10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383"/>
      <c r="DT400" s="383"/>
      <c r="DU400" s="383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  <c r="FG400" s="2"/>
      <c r="FH400" s="2"/>
      <c r="FI400" s="2"/>
      <c r="FJ400" s="2"/>
      <c r="FK400" s="2"/>
      <c r="FL400" s="2"/>
      <c r="FM400" s="2"/>
      <c r="FN400" s="2"/>
      <c r="FO400" s="2"/>
      <c r="FP400" s="2"/>
      <c r="FQ400" s="2"/>
      <c r="FR400" s="2"/>
      <c r="FS400" s="2"/>
      <c r="FT400" s="2"/>
      <c r="FU400" s="2"/>
      <c r="FV400" s="2"/>
      <c r="FW400" s="2"/>
      <c r="FX400" s="2"/>
      <c r="FY400" s="2"/>
      <c r="FZ400" s="2"/>
      <c r="GA400" s="2"/>
      <c r="GB400" s="2"/>
      <c r="GC400" s="2"/>
      <c r="GD400" s="2"/>
      <c r="GE400" s="2"/>
      <c r="GF400" s="2"/>
      <c r="GG400" s="2"/>
      <c r="GH400" s="2"/>
      <c r="GI400" s="2"/>
      <c r="GJ400" s="2"/>
      <c r="GK400" s="2"/>
      <c r="GL400" s="2"/>
      <c r="GM400" s="2"/>
      <c r="GN400" s="2"/>
      <c r="GO400" s="2"/>
      <c r="GP400" s="2"/>
      <c r="GQ400" s="2"/>
      <c r="GR400" s="2"/>
      <c r="GS400" s="2"/>
      <c r="GT400" s="2"/>
      <c r="GU400" s="2"/>
      <c r="GV400" s="2"/>
      <c r="GW400" s="2"/>
      <c r="GX400" s="2"/>
      <c r="GY400" s="2"/>
      <c r="GZ400" s="2"/>
      <c r="HA400" s="2"/>
      <c r="HB400" s="2"/>
      <c r="HC400" s="2"/>
      <c r="HD400" s="2"/>
      <c r="HE400" s="2"/>
      <c r="HF400" s="2"/>
      <c r="HG400" s="2"/>
      <c r="HH400" s="2"/>
      <c r="HI400" s="2"/>
      <c r="HJ400" s="2"/>
      <c r="HK400" s="2"/>
      <c r="HL400" s="2"/>
      <c r="HM400" s="2"/>
      <c r="HN400" s="2"/>
      <c r="HO400" s="2"/>
      <c r="HP400" s="2"/>
      <c r="HQ400" s="2"/>
      <c r="HR400" s="2"/>
      <c r="HS400" s="2"/>
      <c r="HT400" s="2"/>
      <c r="HU400" s="2"/>
      <c r="HV400" s="2"/>
      <c r="HW400" s="2"/>
      <c r="HX400" s="2"/>
      <c r="HY400" s="2"/>
      <c r="HZ400" s="2"/>
      <c r="IA400" s="2"/>
      <c r="IB400" s="2"/>
      <c r="IC400" s="2"/>
      <c r="ID400" s="2"/>
      <c r="IE400" s="2"/>
      <c r="IF400" s="2"/>
      <c r="IG400" s="2"/>
      <c r="IH400" s="2"/>
      <c r="II400" s="2"/>
      <c r="IJ400" s="2"/>
      <c r="IK400" s="2"/>
      <c r="IL400" s="2"/>
      <c r="IM400" s="2"/>
      <c r="IN400" s="2"/>
      <c r="IO400" s="2"/>
      <c r="IP400" s="2"/>
      <c r="IQ400" s="2"/>
      <c r="IR400" s="2"/>
      <c r="IS400" s="2"/>
      <c r="IT400" s="2"/>
      <c r="IU400" s="2"/>
      <c r="IV400" s="2"/>
      <c r="IW400" s="2"/>
    </row>
    <row r="401" customFormat="false" ht="11.25" hidden="false" customHeight="false" outlineLevel="0" collapsed="false">
      <c r="A401" s="2"/>
      <c r="B401" s="2"/>
      <c r="C401" s="2"/>
      <c r="D401" s="273"/>
      <c r="E401" s="78"/>
      <c r="F401" s="2"/>
      <c r="G401" s="2"/>
      <c r="H401" s="2"/>
      <c r="I401" s="2"/>
      <c r="J401" s="2"/>
      <c r="K401" s="2"/>
      <c r="L401" s="78"/>
      <c r="M401" s="78"/>
      <c r="N401" s="78"/>
      <c r="O401" s="78"/>
      <c r="P401" s="2"/>
      <c r="Q401" s="78"/>
      <c r="R401" s="78"/>
      <c r="S401" s="78"/>
      <c r="T401" s="78"/>
      <c r="U401" s="78"/>
      <c r="V401" s="78"/>
      <c r="W401" s="78"/>
      <c r="X401" s="393"/>
      <c r="Y401" s="78"/>
      <c r="Z401" s="78"/>
      <c r="AA401" s="78"/>
      <c r="AB401" s="78"/>
      <c r="AC401" s="78"/>
      <c r="AD401" s="78"/>
      <c r="AE401" s="78"/>
      <c r="AF401" s="78"/>
      <c r="AG401" s="78"/>
      <c r="AH401" s="78"/>
      <c r="AI401" s="78"/>
      <c r="AJ401" s="78"/>
      <c r="AK401" s="78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95"/>
      <c r="AW401" s="95"/>
      <c r="AX401" s="383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383"/>
      <c r="BX401" s="383"/>
      <c r="BY401" s="383"/>
      <c r="BZ401" s="2"/>
      <c r="CA401" s="2"/>
      <c r="CB401" s="2"/>
      <c r="CC401" s="2"/>
      <c r="CD401" s="2"/>
      <c r="CE401" s="2"/>
      <c r="CF401" s="383"/>
      <c r="CG401" s="383"/>
      <c r="CH401" s="10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383"/>
      <c r="DT401" s="383"/>
      <c r="DU401" s="383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  <c r="FG401" s="2"/>
      <c r="FH401" s="2"/>
      <c r="FI401" s="2"/>
      <c r="FJ401" s="2"/>
      <c r="FK401" s="2"/>
      <c r="FL401" s="2"/>
      <c r="FM401" s="2"/>
      <c r="FN401" s="2"/>
      <c r="FO401" s="2"/>
      <c r="FP401" s="2"/>
      <c r="FQ401" s="2"/>
      <c r="FR401" s="2"/>
      <c r="FS401" s="2"/>
      <c r="FT401" s="2"/>
      <c r="FU401" s="2"/>
      <c r="FV401" s="2"/>
      <c r="FW401" s="2"/>
      <c r="FX401" s="2"/>
      <c r="FY401" s="2"/>
      <c r="FZ401" s="2"/>
      <c r="GA401" s="2"/>
      <c r="GB401" s="2"/>
      <c r="GC401" s="2"/>
      <c r="GD401" s="2"/>
      <c r="GE401" s="2"/>
      <c r="GF401" s="2"/>
      <c r="GG401" s="2"/>
      <c r="GH401" s="2"/>
      <c r="GI401" s="2"/>
      <c r="GJ401" s="2"/>
      <c r="GK401" s="2"/>
      <c r="GL401" s="2"/>
      <c r="GM401" s="2"/>
      <c r="GN401" s="2"/>
      <c r="GO401" s="2"/>
      <c r="GP401" s="2"/>
      <c r="GQ401" s="2"/>
      <c r="GR401" s="2"/>
      <c r="GS401" s="2"/>
      <c r="GT401" s="2"/>
      <c r="GU401" s="2"/>
      <c r="GV401" s="2"/>
      <c r="GW401" s="2"/>
      <c r="GX401" s="2"/>
      <c r="GY401" s="2"/>
      <c r="GZ401" s="2"/>
      <c r="HA401" s="2"/>
      <c r="HB401" s="2"/>
      <c r="HC401" s="2"/>
      <c r="HD401" s="2"/>
      <c r="HE401" s="2"/>
      <c r="HF401" s="2"/>
      <c r="HG401" s="2"/>
      <c r="HH401" s="2"/>
      <c r="HI401" s="2"/>
      <c r="HJ401" s="2"/>
      <c r="HK401" s="2"/>
      <c r="HL401" s="2"/>
      <c r="HM401" s="2"/>
      <c r="HN401" s="2"/>
      <c r="HO401" s="2"/>
      <c r="HP401" s="2"/>
      <c r="HQ401" s="2"/>
      <c r="HR401" s="2"/>
      <c r="HS401" s="2"/>
      <c r="HT401" s="2"/>
      <c r="HU401" s="2"/>
      <c r="HV401" s="2"/>
      <c r="HW401" s="2"/>
      <c r="HX401" s="2"/>
      <c r="HY401" s="2"/>
      <c r="HZ401" s="2"/>
      <c r="IA401" s="2"/>
      <c r="IB401" s="2"/>
      <c r="IC401" s="2"/>
      <c r="ID401" s="2"/>
      <c r="IE401" s="2"/>
      <c r="IF401" s="2"/>
      <c r="IG401" s="2"/>
      <c r="IH401" s="2"/>
      <c r="II401" s="2"/>
      <c r="IJ401" s="2"/>
      <c r="IK401" s="2"/>
      <c r="IL401" s="2"/>
      <c r="IM401" s="2"/>
      <c r="IN401" s="2"/>
      <c r="IO401" s="2"/>
      <c r="IP401" s="2"/>
      <c r="IQ401" s="2"/>
      <c r="IR401" s="2"/>
      <c r="IS401" s="2"/>
      <c r="IT401" s="2"/>
      <c r="IU401" s="2"/>
      <c r="IV401" s="2"/>
      <c r="IW401" s="2"/>
    </row>
    <row r="402" customFormat="false" ht="11.25" hidden="false" customHeight="false" outlineLevel="0" collapsed="false">
      <c r="A402" s="2"/>
      <c r="B402" s="2"/>
      <c r="C402" s="2"/>
      <c r="D402" s="273"/>
      <c r="E402" s="78"/>
      <c r="F402" s="2"/>
      <c r="G402" s="2"/>
      <c r="H402" s="2"/>
      <c r="I402" s="2"/>
      <c r="J402" s="2"/>
      <c r="K402" s="2"/>
      <c r="L402" s="78"/>
      <c r="M402" s="78"/>
      <c r="N402" s="78"/>
      <c r="O402" s="78"/>
      <c r="P402" s="2"/>
      <c r="Q402" s="78"/>
      <c r="R402" s="78"/>
      <c r="S402" s="78"/>
      <c r="T402" s="78"/>
      <c r="U402" s="78"/>
      <c r="V402" s="78"/>
      <c r="W402" s="78"/>
      <c r="X402" s="393"/>
      <c r="Y402" s="78"/>
      <c r="Z402" s="78"/>
      <c r="AA402" s="78"/>
      <c r="AB402" s="78"/>
      <c r="AC402" s="78"/>
      <c r="AD402" s="78"/>
      <c r="AE402" s="78"/>
      <c r="AF402" s="78"/>
      <c r="AG402" s="78"/>
      <c r="AH402" s="78"/>
      <c r="AI402" s="78"/>
      <c r="AJ402" s="78"/>
      <c r="AK402" s="78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95"/>
      <c r="AW402" s="95"/>
      <c r="AX402" s="383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383"/>
      <c r="BX402" s="383"/>
      <c r="BY402" s="383"/>
      <c r="BZ402" s="2"/>
      <c r="CA402" s="2"/>
      <c r="CB402" s="2"/>
      <c r="CC402" s="2"/>
      <c r="CD402" s="2"/>
      <c r="CE402" s="2"/>
      <c r="CF402" s="383"/>
      <c r="CG402" s="383"/>
      <c r="CH402" s="10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383"/>
      <c r="DT402" s="383"/>
      <c r="DU402" s="383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  <c r="FG402" s="2"/>
      <c r="FH402" s="2"/>
      <c r="FI402" s="2"/>
      <c r="FJ402" s="2"/>
      <c r="FK402" s="2"/>
      <c r="FL402" s="2"/>
      <c r="FM402" s="2"/>
      <c r="FN402" s="2"/>
      <c r="FO402" s="2"/>
      <c r="FP402" s="2"/>
      <c r="FQ402" s="2"/>
      <c r="FR402" s="2"/>
      <c r="FS402" s="2"/>
      <c r="FT402" s="2"/>
      <c r="FU402" s="2"/>
      <c r="FV402" s="2"/>
      <c r="FW402" s="2"/>
      <c r="FX402" s="2"/>
      <c r="FY402" s="2"/>
      <c r="FZ402" s="2"/>
      <c r="GA402" s="2"/>
      <c r="GB402" s="2"/>
      <c r="GC402" s="2"/>
      <c r="GD402" s="2"/>
      <c r="GE402" s="2"/>
      <c r="GF402" s="2"/>
      <c r="GG402" s="2"/>
      <c r="GH402" s="2"/>
      <c r="GI402" s="2"/>
      <c r="GJ402" s="2"/>
      <c r="GK402" s="2"/>
      <c r="GL402" s="2"/>
      <c r="GM402" s="2"/>
      <c r="GN402" s="2"/>
      <c r="GO402" s="2"/>
      <c r="GP402" s="2"/>
      <c r="GQ402" s="2"/>
      <c r="GR402" s="2"/>
      <c r="GS402" s="2"/>
      <c r="GT402" s="2"/>
      <c r="GU402" s="2"/>
      <c r="GV402" s="2"/>
      <c r="GW402" s="2"/>
      <c r="GX402" s="2"/>
      <c r="GY402" s="2"/>
      <c r="GZ402" s="2"/>
      <c r="HA402" s="2"/>
      <c r="HB402" s="2"/>
      <c r="HC402" s="2"/>
      <c r="HD402" s="2"/>
      <c r="HE402" s="2"/>
      <c r="HF402" s="2"/>
      <c r="HG402" s="2"/>
      <c r="HH402" s="2"/>
      <c r="HI402" s="2"/>
      <c r="HJ402" s="2"/>
      <c r="HK402" s="2"/>
      <c r="HL402" s="2"/>
      <c r="HM402" s="2"/>
      <c r="HN402" s="2"/>
      <c r="HO402" s="2"/>
      <c r="HP402" s="2"/>
      <c r="HQ402" s="2"/>
      <c r="HR402" s="2"/>
      <c r="HS402" s="2"/>
      <c r="HT402" s="2"/>
      <c r="HU402" s="2"/>
      <c r="HV402" s="2"/>
      <c r="HW402" s="2"/>
      <c r="HX402" s="2"/>
      <c r="HY402" s="2"/>
      <c r="HZ402" s="2"/>
      <c r="IA402" s="2"/>
      <c r="IB402" s="2"/>
      <c r="IC402" s="2"/>
      <c r="ID402" s="2"/>
      <c r="IE402" s="2"/>
      <c r="IF402" s="2"/>
      <c r="IG402" s="2"/>
      <c r="IH402" s="2"/>
      <c r="II402" s="2"/>
      <c r="IJ402" s="2"/>
      <c r="IK402" s="2"/>
      <c r="IL402" s="2"/>
      <c r="IM402" s="2"/>
      <c r="IN402" s="2"/>
      <c r="IO402" s="2"/>
      <c r="IP402" s="2"/>
      <c r="IQ402" s="2"/>
      <c r="IR402" s="2"/>
      <c r="IS402" s="2"/>
      <c r="IT402" s="2"/>
      <c r="IU402" s="2"/>
      <c r="IV402" s="2"/>
      <c r="IW402" s="2"/>
    </row>
    <row r="403" customFormat="false" ht="11.25" hidden="false" customHeight="false" outlineLevel="0" collapsed="false">
      <c r="A403" s="2"/>
      <c r="B403" s="2"/>
      <c r="C403" s="2"/>
      <c r="D403" s="273"/>
      <c r="E403" s="78"/>
      <c r="F403" s="2"/>
      <c r="G403" s="2"/>
      <c r="H403" s="2"/>
      <c r="I403" s="2"/>
      <c r="J403" s="2"/>
      <c r="K403" s="2"/>
      <c r="L403" s="78"/>
      <c r="M403" s="78"/>
      <c r="N403" s="78"/>
      <c r="O403" s="78"/>
      <c r="P403" s="2"/>
      <c r="Q403" s="78"/>
      <c r="R403" s="78"/>
      <c r="S403" s="78"/>
      <c r="T403" s="78"/>
      <c r="U403" s="78"/>
      <c r="V403" s="78"/>
      <c r="W403" s="78"/>
      <c r="X403" s="393"/>
      <c r="Y403" s="78"/>
      <c r="Z403" s="78"/>
      <c r="AA403" s="78"/>
      <c r="AB403" s="78"/>
      <c r="AC403" s="78"/>
      <c r="AD403" s="78"/>
      <c r="AE403" s="78"/>
      <c r="AF403" s="78"/>
      <c r="AG403" s="78"/>
      <c r="AH403" s="78"/>
      <c r="AI403" s="78"/>
      <c r="AJ403" s="78"/>
      <c r="AK403" s="78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95"/>
      <c r="AW403" s="95"/>
      <c r="AX403" s="383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383"/>
      <c r="BX403" s="383"/>
      <c r="BY403" s="383"/>
      <c r="BZ403" s="2"/>
      <c r="CA403" s="2"/>
      <c r="CB403" s="2"/>
      <c r="CC403" s="2"/>
      <c r="CD403" s="2"/>
      <c r="CE403" s="2"/>
      <c r="CF403" s="383"/>
      <c r="CG403" s="383"/>
      <c r="CH403" s="10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383"/>
      <c r="DT403" s="383"/>
      <c r="DU403" s="383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  <c r="FG403" s="2"/>
      <c r="FH403" s="2"/>
      <c r="FI403" s="2"/>
      <c r="FJ403" s="2"/>
      <c r="FK403" s="2"/>
      <c r="FL403" s="2"/>
      <c r="FM403" s="2"/>
      <c r="FN403" s="2"/>
      <c r="FO403" s="2"/>
      <c r="FP403" s="2"/>
      <c r="FQ403" s="2"/>
      <c r="FR403" s="2"/>
      <c r="FS403" s="2"/>
      <c r="FT403" s="2"/>
      <c r="FU403" s="2"/>
      <c r="FV403" s="2"/>
      <c r="FW403" s="2"/>
      <c r="FX403" s="2"/>
      <c r="FY403" s="2"/>
      <c r="FZ403" s="2"/>
      <c r="GA403" s="2"/>
      <c r="GB403" s="2"/>
      <c r="GC403" s="2"/>
      <c r="GD403" s="2"/>
      <c r="GE403" s="2"/>
      <c r="GF403" s="2"/>
      <c r="GG403" s="2"/>
      <c r="GH403" s="2"/>
      <c r="GI403" s="2"/>
      <c r="GJ403" s="2"/>
      <c r="GK403" s="2"/>
      <c r="GL403" s="2"/>
      <c r="GM403" s="2"/>
      <c r="GN403" s="2"/>
      <c r="GO403" s="2"/>
      <c r="GP403" s="2"/>
      <c r="GQ403" s="2"/>
      <c r="GR403" s="2"/>
      <c r="GS403" s="2"/>
      <c r="GT403" s="2"/>
      <c r="GU403" s="2"/>
      <c r="GV403" s="2"/>
      <c r="GW403" s="2"/>
      <c r="GX403" s="2"/>
      <c r="GY403" s="2"/>
      <c r="GZ403" s="2"/>
      <c r="HA403" s="2"/>
      <c r="HB403" s="2"/>
      <c r="HC403" s="2"/>
      <c r="HD403" s="2"/>
      <c r="HE403" s="2"/>
      <c r="HF403" s="2"/>
      <c r="HG403" s="2"/>
      <c r="HH403" s="2"/>
      <c r="HI403" s="2"/>
      <c r="HJ403" s="2"/>
      <c r="HK403" s="2"/>
      <c r="HL403" s="2"/>
      <c r="HM403" s="2"/>
      <c r="HN403" s="2"/>
      <c r="HO403" s="2"/>
      <c r="HP403" s="2"/>
      <c r="HQ403" s="2"/>
      <c r="HR403" s="2"/>
      <c r="HS403" s="2"/>
      <c r="HT403" s="2"/>
      <c r="HU403" s="2"/>
      <c r="HV403" s="2"/>
      <c r="HW403" s="2"/>
      <c r="HX403" s="2"/>
      <c r="HY403" s="2"/>
      <c r="HZ403" s="2"/>
      <c r="IA403" s="2"/>
      <c r="IB403" s="2"/>
      <c r="IC403" s="2"/>
      <c r="ID403" s="2"/>
      <c r="IE403" s="2"/>
      <c r="IF403" s="2"/>
      <c r="IG403" s="2"/>
      <c r="IH403" s="2"/>
      <c r="II403" s="2"/>
      <c r="IJ403" s="2"/>
      <c r="IK403" s="2"/>
      <c r="IL403" s="2"/>
      <c r="IM403" s="2"/>
      <c r="IN403" s="2"/>
      <c r="IO403" s="2"/>
      <c r="IP403" s="2"/>
      <c r="IQ403" s="2"/>
      <c r="IR403" s="2"/>
      <c r="IS403" s="2"/>
      <c r="IT403" s="2"/>
      <c r="IU403" s="2"/>
      <c r="IV403" s="2"/>
      <c r="IW403" s="2"/>
    </row>
    <row r="404" customFormat="false" ht="11.25" hidden="false" customHeight="false" outlineLevel="0" collapsed="false">
      <c r="A404" s="2"/>
      <c r="B404" s="2"/>
      <c r="C404" s="2"/>
      <c r="D404" s="273"/>
      <c r="E404" s="78"/>
      <c r="F404" s="2"/>
      <c r="G404" s="2"/>
      <c r="H404" s="2"/>
      <c r="I404" s="2"/>
      <c r="J404" s="2"/>
      <c r="K404" s="2"/>
      <c r="L404" s="78"/>
      <c r="M404" s="78"/>
      <c r="N404" s="78"/>
      <c r="O404" s="78"/>
      <c r="P404" s="2"/>
      <c r="Q404" s="78"/>
      <c r="R404" s="78"/>
      <c r="S404" s="78"/>
      <c r="T404" s="78"/>
      <c r="U404" s="78"/>
      <c r="V404" s="78"/>
      <c r="W404" s="78"/>
      <c r="X404" s="393"/>
      <c r="Y404" s="78"/>
      <c r="Z404" s="78"/>
      <c r="AA404" s="78"/>
      <c r="AB404" s="78"/>
      <c r="AC404" s="78"/>
      <c r="AD404" s="78"/>
      <c r="AE404" s="78"/>
      <c r="AF404" s="78"/>
      <c r="AG404" s="78"/>
      <c r="AH404" s="78"/>
      <c r="AI404" s="78"/>
      <c r="AJ404" s="78"/>
      <c r="AK404" s="78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95"/>
      <c r="AW404" s="95"/>
      <c r="AX404" s="383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383"/>
      <c r="BX404" s="383"/>
      <c r="BY404" s="383"/>
      <c r="BZ404" s="2"/>
      <c r="CA404" s="2"/>
      <c r="CB404" s="2"/>
      <c r="CC404" s="2"/>
      <c r="CD404" s="2"/>
      <c r="CE404" s="2"/>
      <c r="CF404" s="383"/>
      <c r="CG404" s="383"/>
      <c r="CH404" s="10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383"/>
      <c r="DT404" s="383"/>
      <c r="DU404" s="383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  <c r="FG404" s="2"/>
      <c r="FH404" s="2"/>
      <c r="FI404" s="2"/>
      <c r="FJ404" s="2"/>
      <c r="FK404" s="2"/>
      <c r="FL404" s="2"/>
      <c r="FM404" s="2"/>
      <c r="FN404" s="2"/>
      <c r="FO404" s="2"/>
      <c r="FP404" s="2"/>
      <c r="FQ404" s="2"/>
      <c r="FR404" s="2"/>
      <c r="FS404" s="2"/>
      <c r="FT404" s="2"/>
      <c r="FU404" s="2"/>
      <c r="FV404" s="2"/>
      <c r="FW404" s="2"/>
      <c r="FX404" s="2"/>
      <c r="FY404" s="2"/>
      <c r="FZ404" s="2"/>
      <c r="GA404" s="2"/>
      <c r="GB404" s="2"/>
      <c r="GC404" s="2"/>
      <c r="GD404" s="2"/>
      <c r="GE404" s="2"/>
      <c r="GF404" s="2"/>
      <c r="GG404" s="2"/>
      <c r="GH404" s="2"/>
      <c r="GI404" s="2"/>
      <c r="GJ404" s="2"/>
      <c r="GK404" s="2"/>
      <c r="GL404" s="2"/>
      <c r="GM404" s="2"/>
      <c r="GN404" s="2"/>
      <c r="GO404" s="2"/>
      <c r="GP404" s="2"/>
      <c r="GQ404" s="2"/>
      <c r="GR404" s="2"/>
      <c r="GS404" s="2"/>
      <c r="GT404" s="2"/>
      <c r="GU404" s="2"/>
      <c r="GV404" s="2"/>
      <c r="GW404" s="2"/>
      <c r="GX404" s="2"/>
      <c r="GY404" s="2"/>
      <c r="GZ404" s="2"/>
      <c r="HA404" s="2"/>
      <c r="HB404" s="2"/>
      <c r="HC404" s="2"/>
      <c r="HD404" s="2"/>
      <c r="HE404" s="2"/>
      <c r="HF404" s="2"/>
      <c r="HG404" s="2"/>
      <c r="HH404" s="2"/>
      <c r="HI404" s="2"/>
      <c r="HJ404" s="2"/>
      <c r="HK404" s="2"/>
      <c r="HL404" s="2"/>
      <c r="HM404" s="2"/>
      <c r="HN404" s="2"/>
      <c r="HO404" s="2"/>
      <c r="HP404" s="2"/>
      <c r="HQ404" s="2"/>
      <c r="HR404" s="2"/>
      <c r="HS404" s="2"/>
      <c r="HT404" s="2"/>
      <c r="HU404" s="2"/>
      <c r="HV404" s="2"/>
      <c r="HW404" s="2"/>
      <c r="HX404" s="2"/>
      <c r="HY404" s="2"/>
      <c r="HZ404" s="2"/>
      <c r="IA404" s="2"/>
      <c r="IB404" s="2"/>
      <c r="IC404" s="2"/>
      <c r="ID404" s="2"/>
      <c r="IE404" s="2"/>
      <c r="IF404" s="2"/>
      <c r="IG404" s="2"/>
      <c r="IH404" s="2"/>
      <c r="II404" s="2"/>
      <c r="IJ404" s="2"/>
      <c r="IK404" s="2"/>
      <c r="IL404" s="2"/>
      <c r="IM404" s="2"/>
      <c r="IN404" s="2"/>
      <c r="IO404" s="2"/>
      <c r="IP404" s="2"/>
      <c r="IQ404" s="2"/>
      <c r="IR404" s="2"/>
      <c r="IS404" s="2"/>
      <c r="IT404" s="2"/>
      <c r="IU404" s="2"/>
      <c r="IV404" s="2"/>
      <c r="IW404" s="2"/>
    </row>
    <row r="405" customFormat="false" ht="11.25" hidden="false" customHeight="false" outlineLevel="0" collapsed="false">
      <c r="A405" s="2"/>
      <c r="B405" s="2"/>
      <c r="C405" s="2"/>
      <c r="D405" s="273"/>
      <c r="E405" s="78"/>
      <c r="F405" s="2"/>
      <c r="G405" s="2"/>
      <c r="H405" s="2"/>
      <c r="I405" s="2"/>
      <c r="J405" s="2"/>
      <c r="K405" s="2"/>
      <c r="L405" s="78"/>
      <c r="M405" s="78"/>
      <c r="N405" s="78"/>
      <c r="O405" s="78"/>
      <c r="P405" s="2"/>
      <c r="Q405" s="78"/>
      <c r="R405" s="78"/>
      <c r="S405" s="78"/>
      <c r="T405" s="78"/>
      <c r="U405" s="78"/>
      <c r="V405" s="78"/>
      <c r="W405" s="78"/>
      <c r="X405" s="393"/>
      <c r="Y405" s="78"/>
      <c r="Z405" s="78"/>
      <c r="AA405" s="78"/>
      <c r="AB405" s="78"/>
      <c r="AC405" s="78"/>
      <c r="AD405" s="78"/>
      <c r="AE405" s="78"/>
      <c r="AF405" s="78"/>
      <c r="AG405" s="78"/>
      <c r="AH405" s="78"/>
      <c r="AI405" s="78"/>
      <c r="AJ405" s="78"/>
      <c r="AK405" s="78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95"/>
      <c r="AW405" s="95"/>
      <c r="AX405" s="383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383"/>
      <c r="BX405" s="383"/>
      <c r="BY405" s="383"/>
      <c r="BZ405" s="2"/>
      <c r="CA405" s="2"/>
      <c r="CB405" s="2"/>
      <c r="CC405" s="2"/>
      <c r="CD405" s="2"/>
      <c r="CE405" s="2"/>
      <c r="CF405" s="383"/>
      <c r="CG405" s="383"/>
      <c r="CH405" s="10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383"/>
      <c r="DT405" s="383"/>
      <c r="DU405" s="383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  <c r="FG405" s="2"/>
      <c r="FH405" s="2"/>
      <c r="FI405" s="2"/>
      <c r="FJ405" s="2"/>
      <c r="FK405" s="2"/>
      <c r="FL405" s="2"/>
      <c r="FM405" s="2"/>
      <c r="FN405" s="2"/>
      <c r="FO405" s="2"/>
      <c r="FP405" s="2"/>
      <c r="FQ405" s="2"/>
      <c r="FR405" s="2"/>
      <c r="FS405" s="2"/>
      <c r="FT405" s="2"/>
      <c r="FU405" s="2"/>
      <c r="FV405" s="2"/>
      <c r="FW405" s="2"/>
      <c r="FX405" s="2"/>
      <c r="FY405" s="2"/>
      <c r="FZ405" s="2"/>
      <c r="GA405" s="2"/>
      <c r="GB405" s="2"/>
      <c r="GC405" s="2"/>
      <c r="GD405" s="2"/>
      <c r="GE405" s="2"/>
      <c r="GF405" s="2"/>
      <c r="GG405" s="2"/>
      <c r="GH405" s="2"/>
      <c r="GI405" s="2"/>
      <c r="GJ405" s="2"/>
      <c r="GK405" s="2"/>
      <c r="GL405" s="2"/>
      <c r="GM405" s="2"/>
      <c r="GN405" s="2"/>
      <c r="GO405" s="2"/>
      <c r="GP405" s="2"/>
      <c r="GQ405" s="2"/>
      <c r="GR405" s="2"/>
      <c r="GS405" s="2"/>
      <c r="GT405" s="2"/>
      <c r="GU405" s="2"/>
      <c r="GV405" s="2"/>
      <c r="GW405" s="2"/>
      <c r="GX405" s="2"/>
      <c r="GY405" s="2"/>
      <c r="GZ405" s="2"/>
      <c r="HA405" s="2"/>
      <c r="HB405" s="2"/>
      <c r="HC405" s="2"/>
      <c r="HD405" s="2"/>
      <c r="HE405" s="2"/>
      <c r="HF405" s="2"/>
      <c r="HG405" s="2"/>
      <c r="HH405" s="2"/>
      <c r="HI405" s="2"/>
      <c r="HJ405" s="2"/>
      <c r="HK405" s="2"/>
      <c r="HL405" s="2"/>
      <c r="HM405" s="2"/>
      <c r="HN405" s="2"/>
      <c r="HO405" s="2"/>
      <c r="HP405" s="2"/>
      <c r="HQ405" s="2"/>
      <c r="HR405" s="2"/>
      <c r="HS405" s="2"/>
      <c r="HT405" s="2"/>
      <c r="HU405" s="2"/>
      <c r="HV405" s="2"/>
      <c r="HW405" s="2"/>
      <c r="HX405" s="2"/>
      <c r="HY405" s="2"/>
      <c r="HZ405" s="2"/>
      <c r="IA405" s="2"/>
      <c r="IB405" s="2"/>
      <c r="IC405" s="2"/>
      <c r="ID405" s="2"/>
      <c r="IE405" s="2"/>
      <c r="IF405" s="2"/>
      <c r="IG405" s="2"/>
      <c r="IH405" s="2"/>
      <c r="II405" s="2"/>
      <c r="IJ405" s="2"/>
      <c r="IK405" s="2"/>
      <c r="IL405" s="2"/>
      <c r="IM405" s="2"/>
      <c r="IN405" s="2"/>
      <c r="IO405" s="2"/>
      <c r="IP405" s="2"/>
      <c r="IQ405" s="2"/>
      <c r="IR405" s="2"/>
      <c r="IS405" s="2"/>
      <c r="IT405" s="2"/>
      <c r="IU405" s="2"/>
      <c r="IV405" s="2"/>
      <c r="IW405" s="2"/>
    </row>
    <row r="406" customFormat="false" ht="11.25" hidden="false" customHeight="false" outlineLevel="0" collapsed="false">
      <c r="A406" s="2"/>
      <c r="B406" s="2"/>
      <c r="C406" s="2"/>
      <c r="D406" s="273"/>
      <c r="E406" s="78"/>
      <c r="F406" s="2"/>
      <c r="G406" s="2"/>
      <c r="H406" s="2"/>
      <c r="I406" s="2"/>
      <c r="J406" s="2"/>
      <c r="K406" s="2"/>
      <c r="L406" s="78"/>
      <c r="M406" s="78"/>
      <c r="N406" s="78"/>
      <c r="O406" s="78"/>
      <c r="P406" s="2"/>
      <c r="Q406" s="78"/>
      <c r="R406" s="78"/>
      <c r="S406" s="78"/>
      <c r="T406" s="78"/>
      <c r="U406" s="78"/>
      <c r="V406" s="78"/>
      <c r="W406" s="78"/>
      <c r="X406" s="393"/>
      <c r="Y406" s="78"/>
      <c r="Z406" s="78"/>
      <c r="AA406" s="78"/>
      <c r="AB406" s="78"/>
      <c r="AC406" s="78"/>
      <c r="AD406" s="78"/>
      <c r="AE406" s="78"/>
      <c r="AF406" s="78"/>
      <c r="AG406" s="78"/>
      <c r="AH406" s="78"/>
      <c r="AI406" s="78"/>
      <c r="AJ406" s="78"/>
      <c r="AK406" s="78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95"/>
      <c r="AW406" s="95"/>
      <c r="AX406" s="383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383"/>
      <c r="BX406" s="383"/>
      <c r="BY406" s="383"/>
      <c r="BZ406" s="2"/>
      <c r="CA406" s="2"/>
      <c r="CB406" s="2"/>
      <c r="CC406" s="2"/>
      <c r="CD406" s="2"/>
      <c r="CE406" s="2"/>
      <c r="CF406" s="383"/>
      <c r="CG406" s="383"/>
      <c r="CH406" s="10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383"/>
      <c r="DT406" s="383"/>
      <c r="DU406" s="383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  <c r="FG406" s="2"/>
      <c r="FH406" s="2"/>
      <c r="FI406" s="2"/>
      <c r="FJ406" s="2"/>
      <c r="FK406" s="2"/>
      <c r="FL406" s="2"/>
      <c r="FM406" s="2"/>
      <c r="FN406" s="2"/>
      <c r="FO406" s="2"/>
      <c r="FP406" s="2"/>
      <c r="FQ406" s="2"/>
      <c r="FR406" s="2"/>
      <c r="FS406" s="2"/>
      <c r="FT406" s="2"/>
      <c r="FU406" s="2"/>
      <c r="FV406" s="2"/>
      <c r="FW406" s="2"/>
      <c r="FX406" s="2"/>
      <c r="FY406" s="2"/>
      <c r="FZ406" s="2"/>
      <c r="GA406" s="2"/>
      <c r="GB406" s="2"/>
      <c r="GC406" s="2"/>
      <c r="GD406" s="2"/>
      <c r="GE406" s="2"/>
      <c r="GF406" s="2"/>
      <c r="GG406" s="2"/>
      <c r="GH406" s="2"/>
      <c r="GI406" s="2"/>
      <c r="GJ406" s="2"/>
      <c r="GK406" s="2"/>
      <c r="GL406" s="2"/>
      <c r="GM406" s="2"/>
      <c r="GN406" s="2"/>
      <c r="GO406" s="2"/>
      <c r="GP406" s="2"/>
      <c r="GQ406" s="2"/>
      <c r="GR406" s="2"/>
      <c r="GS406" s="2"/>
      <c r="GT406" s="2"/>
      <c r="GU406" s="2"/>
      <c r="GV406" s="2"/>
      <c r="GW406" s="2"/>
      <c r="GX406" s="2"/>
      <c r="GY406" s="2"/>
      <c r="GZ406" s="2"/>
      <c r="HA406" s="2"/>
      <c r="HB406" s="2"/>
      <c r="HC406" s="2"/>
      <c r="HD406" s="2"/>
      <c r="HE406" s="2"/>
      <c r="HF406" s="2"/>
      <c r="HG406" s="2"/>
      <c r="HH406" s="2"/>
      <c r="HI406" s="2"/>
      <c r="HJ406" s="2"/>
      <c r="HK406" s="2"/>
      <c r="HL406" s="2"/>
      <c r="HM406" s="2"/>
      <c r="HN406" s="2"/>
      <c r="HO406" s="2"/>
      <c r="HP406" s="2"/>
      <c r="HQ406" s="2"/>
      <c r="HR406" s="2"/>
      <c r="HS406" s="2"/>
      <c r="HT406" s="2"/>
      <c r="HU406" s="2"/>
      <c r="HV406" s="2"/>
      <c r="HW406" s="2"/>
      <c r="HX406" s="2"/>
      <c r="HY406" s="2"/>
      <c r="HZ406" s="2"/>
      <c r="IA406" s="2"/>
      <c r="IB406" s="2"/>
      <c r="IC406" s="2"/>
      <c r="ID406" s="2"/>
      <c r="IE406" s="2"/>
      <c r="IF406" s="2"/>
      <c r="IG406" s="2"/>
      <c r="IH406" s="2"/>
      <c r="II406" s="2"/>
      <c r="IJ406" s="2"/>
      <c r="IK406" s="2"/>
      <c r="IL406" s="2"/>
      <c r="IM406" s="2"/>
      <c r="IN406" s="2"/>
      <c r="IO406" s="2"/>
      <c r="IP406" s="2"/>
      <c r="IQ406" s="2"/>
      <c r="IR406" s="2"/>
      <c r="IS406" s="2"/>
      <c r="IT406" s="2"/>
      <c r="IU406" s="2"/>
      <c r="IV406" s="2"/>
      <c r="IW406" s="2"/>
    </row>
    <row r="407" customFormat="false" ht="11.25" hidden="false" customHeight="false" outlineLevel="0" collapsed="false">
      <c r="A407" s="2"/>
      <c r="B407" s="2"/>
      <c r="C407" s="2"/>
      <c r="D407" s="273"/>
      <c r="E407" s="78"/>
      <c r="F407" s="2"/>
      <c r="G407" s="2"/>
      <c r="H407" s="2"/>
      <c r="I407" s="2"/>
      <c r="J407" s="2"/>
      <c r="K407" s="2"/>
      <c r="L407" s="78"/>
      <c r="M407" s="78"/>
      <c r="N407" s="78"/>
      <c r="O407" s="78"/>
      <c r="P407" s="2"/>
      <c r="Q407" s="78"/>
      <c r="R407" s="78"/>
      <c r="S407" s="78"/>
      <c r="T407" s="78"/>
      <c r="U407" s="78"/>
      <c r="V407" s="78"/>
      <c r="W407" s="78"/>
      <c r="X407" s="393"/>
      <c r="Y407" s="78"/>
      <c r="Z407" s="78"/>
      <c r="AA407" s="78"/>
      <c r="AB407" s="78"/>
      <c r="AC407" s="78"/>
      <c r="AD407" s="78"/>
      <c r="AE407" s="78"/>
      <c r="AF407" s="78"/>
      <c r="AG407" s="78"/>
      <c r="AH407" s="78"/>
      <c r="AI407" s="78"/>
      <c r="AJ407" s="78"/>
      <c r="AK407" s="78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95"/>
      <c r="AW407" s="95"/>
      <c r="AX407" s="383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383"/>
      <c r="BX407" s="383"/>
      <c r="BY407" s="383"/>
      <c r="BZ407" s="2"/>
      <c r="CA407" s="2"/>
      <c r="CB407" s="2"/>
      <c r="CC407" s="2"/>
      <c r="CD407" s="2"/>
      <c r="CE407" s="2"/>
      <c r="CF407" s="383"/>
      <c r="CG407" s="383"/>
      <c r="CH407" s="10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383"/>
      <c r="DT407" s="383"/>
      <c r="DU407" s="383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  <c r="FG407" s="2"/>
      <c r="FH407" s="2"/>
      <c r="FI407" s="2"/>
      <c r="FJ407" s="2"/>
      <c r="FK407" s="2"/>
      <c r="FL407" s="2"/>
      <c r="FM407" s="2"/>
      <c r="FN407" s="2"/>
      <c r="FO407" s="2"/>
      <c r="FP407" s="2"/>
      <c r="FQ407" s="2"/>
      <c r="FR407" s="2"/>
      <c r="FS407" s="2"/>
      <c r="FT407" s="2"/>
      <c r="FU407" s="2"/>
      <c r="FV407" s="2"/>
      <c r="FW407" s="2"/>
      <c r="FX407" s="2"/>
      <c r="FY407" s="2"/>
      <c r="FZ407" s="2"/>
      <c r="GA407" s="2"/>
      <c r="GB407" s="2"/>
      <c r="GC407" s="2"/>
      <c r="GD407" s="2"/>
      <c r="GE407" s="2"/>
      <c r="GF407" s="2"/>
      <c r="GG407" s="2"/>
      <c r="GH407" s="2"/>
      <c r="GI407" s="2"/>
      <c r="GJ407" s="2"/>
      <c r="GK407" s="2"/>
      <c r="GL407" s="2"/>
      <c r="GM407" s="2"/>
      <c r="GN407" s="2"/>
      <c r="GO407" s="2"/>
      <c r="GP407" s="2"/>
      <c r="GQ407" s="2"/>
      <c r="GR407" s="2"/>
      <c r="GS407" s="2"/>
      <c r="GT407" s="2"/>
      <c r="GU407" s="2"/>
      <c r="GV407" s="2"/>
      <c r="GW407" s="2"/>
      <c r="GX407" s="2"/>
      <c r="GY407" s="2"/>
      <c r="GZ407" s="2"/>
      <c r="HA407" s="2"/>
      <c r="HB407" s="2"/>
      <c r="HC407" s="2"/>
      <c r="HD407" s="2"/>
      <c r="HE407" s="2"/>
      <c r="HF407" s="2"/>
      <c r="HG407" s="2"/>
      <c r="HH407" s="2"/>
      <c r="HI407" s="2"/>
      <c r="HJ407" s="2"/>
      <c r="HK407" s="2"/>
      <c r="HL407" s="2"/>
      <c r="HM407" s="2"/>
      <c r="HN407" s="2"/>
      <c r="HO407" s="2"/>
      <c r="HP407" s="2"/>
      <c r="HQ407" s="2"/>
      <c r="HR407" s="2"/>
      <c r="HS407" s="2"/>
      <c r="HT407" s="2"/>
      <c r="HU407" s="2"/>
      <c r="HV407" s="2"/>
      <c r="HW407" s="2"/>
      <c r="HX407" s="2"/>
      <c r="HY407" s="2"/>
      <c r="HZ407" s="2"/>
      <c r="IA407" s="2"/>
      <c r="IB407" s="2"/>
      <c r="IC407" s="2"/>
      <c r="ID407" s="2"/>
      <c r="IE407" s="2"/>
      <c r="IF407" s="2"/>
      <c r="IG407" s="2"/>
      <c r="IH407" s="2"/>
      <c r="II407" s="2"/>
      <c r="IJ407" s="2"/>
      <c r="IK407" s="2"/>
      <c r="IL407" s="2"/>
      <c r="IM407" s="2"/>
      <c r="IN407" s="2"/>
      <c r="IO407" s="2"/>
      <c r="IP407" s="2"/>
      <c r="IQ407" s="2"/>
      <c r="IR407" s="2"/>
      <c r="IS407" s="2"/>
      <c r="IT407" s="2"/>
      <c r="IU407" s="2"/>
      <c r="IV407" s="2"/>
      <c r="IW407" s="2"/>
    </row>
    <row r="408" customFormat="false" ht="11.25" hidden="false" customHeight="false" outlineLevel="0" collapsed="false">
      <c r="A408" s="2"/>
      <c r="B408" s="2"/>
      <c r="C408" s="2"/>
      <c r="D408" s="273"/>
      <c r="E408" s="78"/>
      <c r="F408" s="2"/>
      <c r="G408" s="2"/>
      <c r="H408" s="2"/>
      <c r="I408" s="2"/>
      <c r="J408" s="2"/>
      <c r="K408" s="2"/>
      <c r="L408" s="78"/>
      <c r="M408" s="78"/>
      <c r="N408" s="78"/>
      <c r="O408" s="78"/>
      <c r="P408" s="2"/>
      <c r="Q408" s="78"/>
      <c r="R408" s="78"/>
      <c r="S408" s="78"/>
      <c r="T408" s="78"/>
      <c r="U408" s="78"/>
      <c r="V408" s="78"/>
      <c r="W408" s="78"/>
      <c r="X408" s="393"/>
      <c r="Y408" s="78"/>
      <c r="Z408" s="78"/>
      <c r="AA408" s="78"/>
      <c r="AB408" s="78"/>
      <c r="AC408" s="78"/>
      <c r="AD408" s="78"/>
      <c r="AE408" s="78"/>
      <c r="AF408" s="78"/>
      <c r="AG408" s="78"/>
      <c r="AH408" s="78"/>
      <c r="AI408" s="78"/>
      <c r="AJ408" s="78"/>
      <c r="AK408" s="78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95"/>
      <c r="AW408" s="95"/>
      <c r="AX408" s="383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383"/>
      <c r="BX408" s="383"/>
      <c r="BY408" s="383"/>
      <c r="BZ408" s="2"/>
      <c r="CA408" s="2"/>
      <c r="CB408" s="2"/>
      <c r="CC408" s="2"/>
      <c r="CD408" s="2"/>
      <c r="CE408" s="2"/>
      <c r="CF408" s="383"/>
      <c r="CG408" s="383"/>
      <c r="CH408" s="10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383"/>
      <c r="DT408" s="383"/>
      <c r="DU408" s="383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  <c r="FF408" s="2"/>
      <c r="FG408" s="2"/>
      <c r="FH408" s="2"/>
      <c r="FI408" s="2"/>
      <c r="FJ408" s="2"/>
      <c r="FK408" s="2"/>
      <c r="FL408" s="2"/>
      <c r="FM408" s="2"/>
      <c r="FN408" s="2"/>
      <c r="FO408" s="2"/>
      <c r="FP408" s="2"/>
      <c r="FQ408" s="2"/>
      <c r="FR408" s="2"/>
      <c r="FS408" s="2"/>
      <c r="FT408" s="2"/>
      <c r="FU408" s="2"/>
      <c r="FV408" s="2"/>
      <c r="FW408" s="2"/>
      <c r="FX408" s="2"/>
      <c r="FY408" s="2"/>
      <c r="FZ408" s="2"/>
      <c r="GA408" s="2"/>
      <c r="GB408" s="2"/>
      <c r="GC408" s="2"/>
      <c r="GD408" s="2"/>
      <c r="GE408" s="2"/>
      <c r="GF408" s="2"/>
      <c r="GG408" s="2"/>
      <c r="GH408" s="2"/>
      <c r="GI408" s="2"/>
      <c r="GJ408" s="2"/>
      <c r="GK408" s="2"/>
      <c r="GL408" s="2"/>
      <c r="GM408" s="2"/>
      <c r="GN408" s="2"/>
      <c r="GO408" s="2"/>
      <c r="GP408" s="2"/>
      <c r="GQ408" s="2"/>
      <c r="GR408" s="2"/>
      <c r="GS408" s="2"/>
      <c r="GT408" s="2"/>
      <c r="GU408" s="2"/>
      <c r="GV408" s="2"/>
      <c r="GW408" s="2"/>
      <c r="GX408" s="2"/>
      <c r="GY408" s="2"/>
      <c r="GZ408" s="2"/>
      <c r="HA408" s="2"/>
      <c r="HB408" s="2"/>
      <c r="HC408" s="2"/>
      <c r="HD408" s="2"/>
      <c r="HE408" s="2"/>
      <c r="HF408" s="2"/>
      <c r="HG408" s="2"/>
      <c r="HH408" s="2"/>
      <c r="HI408" s="2"/>
      <c r="HJ408" s="2"/>
      <c r="HK408" s="2"/>
      <c r="HL408" s="2"/>
      <c r="HM408" s="2"/>
      <c r="HN408" s="2"/>
      <c r="HO408" s="2"/>
      <c r="HP408" s="2"/>
      <c r="HQ408" s="2"/>
      <c r="HR408" s="2"/>
      <c r="HS408" s="2"/>
      <c r="HT408" s="2"/>
      <c r="HU408" s="2"/>
      <c r="HV408" s="2"/>
      <c r="HW408" s="2"/>
      <c r="HX408" s="2"/>
      <c r="HY408" s="2"/>
      <c r="HZ408" s="2"/>
      <c r="IA408" s="2"/>
      <c r="IB408" s="2"/>
      <c r="IC408" s="2"/>
      <c r="ID408" s="2"/>
      <c r="IE408" s="2"/>
      <c r="IF408" s="2"/>
      <c r="IG408" s="2"/>
      <c r="IH408" s="2"/>
      <c r="II408" s="2"/>
      <c r="IJ408" s="2"/>
      <c r="IK408" s="2"/>
      <c r="IL408" s="2"/>
      <c r="IM408" s="2"/>
      <c r="IN408" s="2"/>
      <c r="IO408" s="2"/>
      <c r="IP408" s="2"/>
      <c r="IQ408" s="2"/>
      <c r="IR408" s="2"/>
      <c r="IS408" s="2"/>
      <c r="IT408" s="2"/>
      <c r="IU408" s="2"/>
      <c r="IV408" s="2"/>
      <c r="IW408" s="2"/>
    </row>
    <row r="409" customFormat="false" ht="11.25" hidden="false" customHeight="false" outlineLevel="0" collapsed="false">
      <c r="A409" s="2"/>
      <c r="B409" s="2"/>
      <c r="C409" s="2"/>
      <c r="D409" s="273"/>
      <c r="E409" s="78"/>
      <c r="F409" s="2"/>
      <c r="G409" s="2"/>
      <c r="H409" s="2"/>
      <c r="I409" s="2"/>
      <c r="J409" s="2"/>
      <c r="K409" s="2"/>
      <c r="L409" s="78"/>
      <c r="M409" s="78"/>
      <c r="N409" s="78"/>
      <c r="O409" s="78"/>
      <c r="P409" s="2"/>
      <c r="Q409" s="78"/>
      <c r="R409" s="78"/>
      <c r="S409" s="78"/>
      <c r="T409" s="78"/>
      <c r="U409" s="78"/>
      <c r="V409" s="78"/>
      <c r="W409" s="78"/>
      <c r="X409" s="393"/>
      <c r="Y409" s="78"/>
      <c r="Z409" s="78"/>
      <c r="AA409" s="78"/>
      <c r="AB409" s="78"/>
      <c r="AC409" s="78"/>
      <c r="AD409" s="78"/>
      <c r="AE409" s="78"/>
      <c r="AF409" s="78"/>
      <c r="AG409" s="78"/>
      <c r="AH409" s="78"/>
      <c r="AI409" s="78"/>
      <c r="AJ409" s="78"/>
      <c r="AK409" s="78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95"/>
      <c r="AW409" s="95"/>
      <c r="AX409" s="383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383"/>
      <c r="BX409" s="383"/>
      <c r="BY409" s="383"/>
      <c r="BZ409" s="2"/>
      <c r="CA409" s="2"/>
      <c r="CB409" s="2"/>
      <c r="CC409" s="2"/>
      <c r="CD409" s="2"/>
      <c r="CE409" s="2"/>
      <c r="CF409" s="383"/>
      <c r="CG409" s="383"/>
      <c r="CH409" s="10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383"/>
      <c r="DT409" s="383"/>
      <c r="DU409" s="383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  <c r="FF409" s="2"/>
      <c r="FG409" s="2"/>
      <c r="FH409" s="2"/>
      <c r="FI409" s="2"/>
      <c r="FJ409" s="2"/>
      <c r="FK409" s="2"/>
      <c r="FL409" s="2"/>
      <c r="FM409" s="2"/>
      <c r="FN409" s="2"/>
      <c r="FO409" s="2"/>
      <c r="FP409" s="2"/>
      <c r="FQ409" s="2"/>
      <c r="FR409" s="2"/>
      <c r="FS409" s="2"/>
      <c r="FT409" s="2"/>
      <c r="FU409" s="2"/>
      <c r="FV409" s="2"/>
      <c r="FW409" s="2"/>
      <c r="FX409" s="2"/>
      <c r="FY409" s="2"/>
      <c r="FZ409" s="2"/>
      <c r="GA409" s="2"/>
      <c r="GB409" s="2"/>
      <c r="GC409" s="2"/>
      <c r="GD409" s="2"/>
      <c r="GE409" s="2"/>
      <c r="GF409" s="2"/>
      <c r="GG409" s="2"/>
      <c r="GH409" s="2"/>
      <c r="GI409" s="2"/>
      <c r="GJ409" s="2"/>
      <c r="GK409" s="2"/>
      <c r="GL409" s="2"/>
      <c r="GM409" s="2"/>
      <c r="GN409" s="2"/>
      <c r="GO409" s="2"/>
      <c r="GP409" s="2"/>
      <c r="GQ409" s="2"/>
      <c r="GR409" s="2"/>
      <c r="GS409" s="2"/>
      <c r="GT409" s="2"/>
      <c r="GU409" s="2"/>
      <c r="GV409" s="2"/>
      <c r="GW409" s="2"/>
      <c r="GX409" s="2"/>
      <c r="GY409" s="2"/>
      <c r="GZ409" s="2"/>
      <c r="HA409" s="2"/>
      <c r="HB409" s="2"/>
      <c r="HC409" s="2"/>
      <c r="HD409" s="2"/>
      <c r="HE409" s="2"/>
      <c r="HF409" s="2"/>
      <c r="HG409" s="2"/>
      <c r="HH409" s="2"/>
      <c r="HI409" s="2"/>
      <c r="HJ409" s="2"/>
      <c r="HK409" s="2"/>
      <c r="HL409" s="2"/>
      <c r="HM409" s="2"/>
      <c r="HN409" s="2"/>
      <c r="HO409" s="2"/>
      <c r="HP409" s="2"/>
      <c r="HQ409" s="2"/>
      <c r="HR409" s="2"/>
      <c r="HS409" s="2"/>
      <c r="HT409" s="2"/>
      <c r="HU409" s="2"/>
      <c r="HV409" s="2"/>
      <c r="HW409" s="2"/>
      <c r="HX409" s="2"/>
      <c r="HY409" s="2"/>
      <c r="HZ409" s="2"/>
      <c r="IA409" s="2"/>
      <c r="IB409" s="2"/>
      <c r="IC409" s="2"/>
      <c r="ID409" s="2"/>
      <c r="IE409" s="2"/>
      <c r="IF409" s="2"/>
      <c r="IG409" s="2"/>
      <c r="IH409" s="2"/>
      <c r="II409" s="2"/>
      <c r="IJ409" s="2"/>
      <c r="IK409" s="2"/>
      <c r="IL409" s="2"/>
      <c r="IM409" s="2"/>
      <c r="IN409" s="2"/>
      <c r="IO409" s="2"/>
      <c r="IP409" s="2"/>
      <c r="IQ409" s="2"/>
      <c r="IR409" s="2"/>
      <c r="IS409" s="2"/>
      <c r="IT409" s="2"/>
      <c r="IU409" s="2"/>
      <c r="IV409" s="2"/>
      <c r="IW409" s="2"/>
    </row>
    <row r="410" customFormat="false" ht="11.25" hidden="false" customHeight="false" outlineLevel="0" collapsed="false">
      <c r="A410" s="2"/>
      <c r="B410" s="2"/>
      <c r="C410" s="2"/>
      <c r="D410" s="273"/>
      <c r="E410" s="78"/>
      <c r="F410" s="2"/>
      <c r="G410" s="2"/>
      <c r="H410" s="2"/>
      <c r="I410" s="2"/>
      <c r="J410" s="2"/>
      <c r="K410" s="2"/>
      <c r="L410" s="78"/>
      <c r="M410" s="78"/>
      <c r="N410" s="78"/>
      <c r="O410" s="78"/>
      <c r="P410" s="2"/>
      <c r="Q410" s="78"/>
      <c r="R410" s="78"/>
      <c r="S410" s="78"/>
      <c r="T410" s="78"/>
      <c r="U410" s="78"/>
      <c r="V410" s="78"/>
      <c r="W410" s="78"/>
      <c r="X410" s="393"/>
      <c r="Y410" s="78"/>
      <c r="Z410" s="78"/>
      <c r="AA410" s="78"/>
      <c r="AB410" s="78"/>
      <c r="AC410" s="78"/>
      <c r="AD410" s="78"/>
      <c r="AE410" s="78"/>
      <c r="AF410" s="78"/>
      <c r="AG410" s="78"/>
      <c r="AH410" s="78"/>
      <c r="AI410" s="78"/>
      <c r="AJ410" s="78"/>
      <c r="AK410" s="78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95"/>
      <c r="AW410" s="95"/>
      <c r="AX410" s="383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383"/>
      <c r="BX410" s="383"/>
      <c r="BY410" s="383"/>
      <c r="BZ410" s="2"/>
      <c r="CA410" s="2"/>
      <c r="CB410" s="2"/>
      <c r="CC410" s="2"/>
      <c r="CD410" s="2"/>
      <c r="CE410" s="2"/>
      <c r="CF410" s="383"/>
      <c r="CG410" s="383"/>
      <c r="CH410" s="10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383"/>
      <c r="DT410" s="383"/>
      <c r="DU410" s="383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  <c r="FG410" s="2"/>
      <c r="FH410" s="2"/>
      <c r="FI410" s="2"/>
      <c r="FJ410" s="2"/>
      <c r="FK410" s="2"/>
      <c r="FL410" s="2"/>
      <c r="FM410" s="2"/>
      <c r="FN410" s="2"/>
      <c r="FO410" s="2"/>
      <c r="FP410" s="2"/>
      <c r="FQ410" s="2"/>
      <c r="FR410" s="2"/>
      <c r="FS410" s="2"/>
      <c r="FT410" s="2"/>
      <c r="FU410" s="2"/>
      <c r="FV410" s="2"/>
      <c r="FW410" s="2"/>
      <c r="FX410" s="2"/>
      <c r="FY410" s="2"/>
      <c r="FZ410" s="2"/>
      <c r="GA410" s="2"/>
      <c r="GB410" s="2"/>
      <c r="GC410" s="2"/>
      <c r="GD410" s="2"/>
      <c r="GE410" s="2"/>
      <c r="GF410" s="2"/>
      <c r="GG410" s="2"/>
      <c r="GH410" s="2"/>
      <c r="GI410" s="2"/>
      <c r="GJ410" s="2"/>
      <c r="GK410" s="2"/>
      <c r="GL410" s="2"/>
      <c r="GM410" s="2"/>
      <c r="GN410" s="2"/>
      <c r="GO410" s="2"/>
      <c r="GP410" s="2"/>
      <c r="GQ410" s="2"/>
      <c r="GR410" s="2"/>
      <c r="GS410" s="2"/>
      <c r="GT410" s="2"/>
      <c r="GU410" s="2"/>
      <c r="GV410" s="2"/>
      <c r="GW410" s="2"/>
      <c r="GX410" s="2"/>
      <c r="GY410" s="2"/>
      <c r="GZ410" s="2"/>
      <c r="HA410" s="2"/>
      <c r="HB410" s="2"/>
      <c r="HC410" s="2"/>
      <c r="HD410" s="2"/>
      <c r="HE410" s="2"/>
      <c r="HF410" s="2"/>
      <c r="HG410" s="2"/>
      <c r="HH410" s="2"/>
      <c r="HI410" s="2"/>
      <c r="HJ410" s="2"/>
      <c r="HK410" s="2"/>
      <c r="HL410" s="2"/>
      <c r="HM410" s="2"/>
      <c r="HN410" s="2"/>
      <c r="HO410" s="2"/>
      <c r="HP410" s="2"/>
      <c r="HQ410" s="2"/>
      <c r="HR410" s="2"/>
      <c r="HS410" s="2"/>
      <c r="HT410" s="2"/>
      <c r="HU410" s="2"/>
      <c r="HV410" s="2"/>
      <c r="HW410" s="2"/>
      <c r="HX410" s="2"/>
      <c r="HY410" s="2"/>
      <c r="HZ410" s="2"/>
      <c r="IA410" s="2"/>
      <c r="IB410" s="2"/>
      <c r="IC410" s="2"/>
      <c r="ID410" s="2"/>
      <c r="IE410" s="2"/>
      <c r="IF410" s="2"/>
      <c r="IG410" s="2"/>
      <c r="IH410" s="2"/>
      <c r="II410" s="2"/>
      <c r="IJ410" s="2"/>
      <c r="IK410" s="2"/>
      <c r="IL410" s="2"/>
      <c r="IM410" s="2"/>
      <c r="IN410" s="2"/>
      <c r="IO410" s="2"/>
      <c r="IP410" s="2"/>
      <c r="IQ410" s="2"/>
      <c r="IR410" s="2"/>
      <c r="IS410" s="2"/>
      <c r="IT410" s="2"/>
      <c r="IU410" s="2"/>
      <c r="IV410" s="2"/>
      <c r="IW410" s="2"/>
    </row>
    <row r="411" customFormat="false" ht="11.25" hidden="false" customHeight="false" outlineLevel="0" collapsed="false">
      <c r="A411" s="2"/>
      <c r="B411" s="2"/>
      <c r="C411" s="2"/>
      <c r="D411" s="273"/>
      <c r="E411" s="78"/>
      <c r="F411" s="2"/>
      <c r="G411" s="2"/>
      <c r="H411" s="2"/>
      <c r="I411" s="2"/>
      <c r="J411" s="2"/>
      <c r="K411" s="2"/>
      <c r="L411" s="78"/>
      <c r="M411" s="78"/>
      <c r="N411" s="78"/>
      <c r="O411" s="78"/>
      <c r="P411" s="2"/>
      <c r="Q411" s="78"/>
      <c r="R411" s="78"/>
      <c r="S411" s="78"/>
      <c r="T411" s="78"/>
      <c r="U411" s="78"/>
      <c r="V411" s="78"/>
      <c r="W411" s="78"/>
      <c r="X411" s="393"/>
      <c r="Y411" s="78"/>
      <c r="Z411" s="78"/>
      <c r="AA411" s="78"/>
      <c r="AB411" s="78"/>
      <c r="AC411" s="78"/>
      <c r="AD411" s="78"/>
      <c r="AE411" s="78"/>
      <c r="AF411" s="78"/>
      <c r="AG411" s="78"/>
      <c r="AH411" s="78"/>
      <c r="AI411" s="78"/>
      <c r="AJ411" s="78"/>
      <c r="AK411" s="78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95"/>
      <c r="AW411" s="95"/>
      <c r="AX411" s="383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383"/>
      <c r="BX411" s="383"/>
      <c r="BY411" s="383"/>
      <c r="BZ411" s="2"/>
      <c r="CA411" s="2"/>
      <c r="CB411" s="2"/>
      <c r="CC411" s="2"/>
      <c r="CD411" s="2"/>
      <c r="CE411" s="2"/>
      <c r="CF411" s="383"/>
      <c r="CG411" s="383"/>
      <c r="CH411" s="10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383"/>
      <c r="DT411" s="383"/>
      <c r="DU411" s="383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  <c r="FF411" s="2"/>
      <c r="FG411" s="2"/>
      <c r="FH411" s="2"/>
      <c r="FI411" s="2"/>
      <c r="FJ411" s="2"/>
      <c r="FK411" s="2"/>
      <c r="FL411" s="2"/>
      <c r="FM411" s="2"/>
      <c r="FN411" s="2"/>
      <c r="FO411" s="2"/>
      <c r="FP411" s="2"/>
      <c r="FQ411" s="2"/>
      <c r="FR411" s="2"/>
      <c r="FS411" s="2"/>
      <c r="FT411" s="2"/>
      <c r="FU411" s="2"/>
      <c r="FV411" s="2"/>
      <c r="FW411" s="2"/>
      <c r="FX411" s="2"/>
      <c r="FY411" s="2"/>
      <c r="FZ411" s="2"/>
      <c r="GA411" s="2"/>
      <c r="GB411" s="2"/>
      <c r="GC411" s="2"/>
      <c r="GD411" s="2"/>
      <c r="GE411" s="2"/>
      <c r="GF411" s="2"/>
      <c r="GG411" s="2"/>
      <c r="GH411" s="2"/>
      <c r="GI411" s="2"/>
      <c r="GJ411" s="2"/>
      <c r="GK411" s="2"/>
      <c r="GL411" s="2"/>
      <c r="GM411" s="2"/>
      <c r="GN411" s="2"/>
      <c r="GO411" s="2"/>
      <c r="GP411" s="2"/>
      <c r="GQ411" s="2"/>
      <c r="GR411" s="2"/>
      <c r="GS411" s="2"/>
      <c r="GT411" s="2"/>
      <c r="GU411" s="2"/>
      <c r="GV411" s="2"/>
      <c r="GW411" s="2"/>
      <c r="GX411" s="2"/>
      <c r="GY411" s="2"/>
      <c r="GZ411" s="2"/>
      <c r="HA411" s="2"/>
      <c r="HB411" s="2"/>
      <c r="HC411" s="2"/>
      <c r="HD411" s="2"/>
      <c r="HE411" s="2"/>
      <c r="HF411" s="2"/>
      <c r="HG411" s="2"/>
      <c r="HH411" s="2"/>
      <c r="HI411" s="2"/>
      <c r="HJ411" s="2"/>
      <c r="HK411" s="2"/>
      <c r="HL411" s="2"/>
      <c r="HM411" s="2"/>
      <c r="HN411" s="2"/>
      <c r="HO411" s="2"/>
      <c r="HP411" s="2"/>
      <c r="HQ411" s="2"/>
      <c r="HR411" s="2"/>
      <c r="HS411" s="2"/>
      <c r="HT411" s="2"/>
      <c r="HU411" s="2"/>
      <c r="HV411" s="2"/>
      <c r="HW411" s="2"/>
      <c r="HX411" s="2"/>
      <c r="HY411" s="2"/>
      <c r="HZ411" s="2"/>
      <c r="IA411" s="2"/>
      <c r="IB411" s="2"/>
      <c r="IC411" s="2"/>
      <c r="ID411" s="2"/>
      <c r="IE411" s="2"/>
      <c r="IF411" s="2"/>
      <c r="IG411" s="2"/>
      <c r="IH411" s="2"/>
      <c r="II411" s="2"/>
      <c r="IJ411" s="2"/>
      <c r="IK411" s="2"/>
      <c r="IL411" s="2"/>
      <c r="IM411" s="2"/>
      <c r="IN411" s="2"/>
      <c r="IO411" s="2"/>
      <c r="IP411" s="2"/>
      <c r="IQ411" s="2"/>
      <c r="IR411" s="2"/>
      <c r="IS411" s="2"/>
      <c r="IT411" s="2"/>
      <c r="IU411" s="2"/>
      <c r="IV411" s="2"/>
      <c r="IW411" s="2"/>
    </row>
    <row r="412" customFormat="false" ht="11.25" hidden="false" customHeight="false" outlineLevel="0" collapsed="false">
      <c r="A412" s="2"/>
      <c r="B412" s="2"/>
      <c r="C412" s="2"/>
      <c r="D412" s="273"/>
      <c r="E412" s="78"/>
      <c r="F412" s="2"/>
      <c r="G412" s="2"/>
      <c r="H412" s="2"/>
      <c r="I412" s="2"/>
      <c r="J412" s="2"/>
      <c r="K412" s="2"/>
      <c r="L412" s="78"/>
      <c r="M412" s="78"/>
      <c r="N412" s="78"/>
      <c r="O412" s="78"/>
      <c r="P412" s="2"/>
      <c r="Q412" s="78"/>
      <c r="R412" s="78"/>
      <c r="S412" s="78"/>
      <c r="T412" s="78"/>
      <c r="U412" s="78"/>
      <c r="V412" s="78"/>
      <c r="W412" s="78"/>
      <c r="X412" s="393"/>
      <c r="Y412" s="78"/>
      <c r="Z412" s="78"/>
      <c r="AA412" s="78"/>
      <c r="AB412" s="78"/>
      <c r="AC412" s="78"/>
      <c r="AD412" s="78"/>
      <c r="AE412" s="78"/>
      <c r="AF412" s="78"/>
      <c r="AG412" s="78"/>
      <c r="AH412" s="78"/>
      <c r="AI412" s="78"/>
      <c r="AJ412" s="78"/>
      <c r="AK412" s="78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95"/>
      <c r="AW412" s="95"/>
      <c r="AX412" s="383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383"/>
      <c r="BX412" s="383"/>
      <c r="BY412" s="383"/>
      <c r="BZ412" s="2"/>
      <c r="CA412" s="2"/>
      <c r="CB412" s="2"/>
      <c r="CC412" s="2"/>
      <c r="CD412" s="2"/>
      <c r="CE412" s="2"/>
      <c r="CF412" s="383"/>
      <c r="CG412" s="383"/>
      <c r="CH412" s="10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383"/>
      <c r="DT412" s="383"/>
      <c r="DU412" s="383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  <c r="FF412" s="2"/>
      <c r="FG412" s="2"/>
      <c r="FH412" s="2"/>
      <c r="FI412" s="2"/>
      <c r="FJ412" s="2"/>
      <c r="FK412" s="2"/>
      <c r="FL412" s="2"/>
      <c r="FM412" s="2"/>
      <c r="FN412" s="2"/>
      <c r="FO412" s="2"/>
      <c r="FP412" s="2"/>
      <c r="FQ412" s="2"/>
      <c r="FR412" s="2"/>
      <c r="FS412" s="2"/>
      <c r="FT412" s="2"/>
      <c r="FU412" s="2"/>
      <c r="FV412" s="2"/>
      <c r="FW412" s="2"/>
      <c r="FX412" s="2"/>
      <c r="FY412" s="2"/>
      <c r="FZ412" s="2"/>
      <c r="GA412" s="2"/>
      <c r="GB412" s="2"/>
      <c r="GC412" s="2"/>
      <c r="GD412" s="2"/>
      <c r="GE412" s="2"/>
      <c r="GF412" s="2"/>
      <c r="GG412" s="2"/>
      <c r="GH412" s="2"/>
      <c r="GI412" s="2"/>
      <c r="GJ412" s="2"/>
      <c r="GK412" s="2"/>
      <c r="GL412" s="2"/>
      <c r="GM412" s="2"/>
      <c r="GN412" s="2"/>
      <c r="GO412" s="2"/>
      <c r="GP412" s="2"/>
      <c r="GQ412" s="2"/>
      <c r="GR412" s="2"/>
      <c r="GS412" s="2"/>
      <c r="GT412" s="2"/>
      <c r="GU412" s="2"/>
      <c r="GV412" s="2"/>
      <c r="GW412" s="2"/>
      <c r="GX412" s="2"/>
      <c r="GY412" s="2"/>
      <c r="GZ412" s="2"/>
      <c r="HA412" s="2"/>
      <c r="HB412" s="2"/>
      <c r="HC412" s="2"/>
      <c r="HD412" s="2"/>
      <c r="HE412" s="2"/>
      <c r="HF412" s="2"/>
      <c r="HG412" s="2"/>
      <c r="HH412" s="2"/>
      <c r="HI412" s="2"/>
      <c r="HJ412" s="2"/>
      <c r="HK412" s="2"/>
      <c r="HL412" s="2"/>
      <c r="HM412" s="2"/>
      <c r="HN412" s="2"/>
      <c r="HO412" s="2"/>
      <c r="HP412" s="2"/>
      <c r="HQ412" s="2"/>
      <c r="HR412" s="2"/>
      <c r="HS412" s="2"/>
      <c r="HT412" s="2"/>
      <c r="HU412" s="2"/>
      <c r="HV412" s="2"/>
      <c r="HW412" s="2"/>
      <c r="HX412" s="2"/>
      <c r="HY412" s="2"/>
      <c r="HZ412" s="2"/>
      <c r="IA412" s="2"/>
      <c r="IB412" s="2"/>
      <c r="IC412" s="2"/>
      <c r="ID412" s="2"/>
      <c r="IE412" s="2"/>
      <c r="IF412" s="2"/>
      <c r="IG412" s="2"/>
      <c r="IH412" s="2"/>
      <c r="II412" s="2"/>
      <c r="IJ412" s="2"/>
      <c r="IK412" s="2"/>
      <c r="IL412" s="2"/>
      <c r="IM412" s="2"/>
      <c r="IN412" s="2"/>
      <c r="IO412" s="2"/>
      <c r="IP412" s="2"/>
      <c r="IQ412" s="2"/>
      <c r="IR412" s="2"/>
      <c r="IS412" s="2"/>
      <c r="IT412" s="2"/>
      <c r="IU412" s="2"/>
      <c r="IV412" s="2"/>
      <c r="IW412" s="2"/>
    </row>
    <row r="413" customFormat="false" ht="11.25" hidden="false" customHeight="false" outlineLevel="0" collapsed="false">
      <c r="A413" s="2"/>
      <c r="B413" s="2"/>
      <c r="C413" s="2"/>
      <c r="D413" s="273"/>
      <c r="E413" s="78"/>
      <c r="F413" s="2"/>
      <c r="G413" s="2"/>
      <c r="H413" s="2"/>
      <c r="I413" s="2"/>
      <c r="J413" s="2"/>
      <c r="K413" s="2"/>
      <c r="L413" s="78"/>
      <c r="M413" s="78"/>
      <c r="N413" s="78"/>
      <c r="O413" s="78"/>
      <c r="P413" s="2"/>
      <c r="Q413" s="78"/>
      <c r="R413" s="78"/>
      <c r="S413" s="78"/>
      <c r="T413" s="78"/>
      <c r="U413" s="78"/>
      <c r="V413" s="78"/>
      <c r="W413" s="78"/>
      <c r="X413" s="393"/>
      <c r="Y413" s="78"/>
      <c r="Z413" s="78"/>
      <c r="AA413" s="78"/>
      <c r="AB413" s="78"/>
      <c r="AC413" s="78"/>
      <c r="AD413" s="78"/>
      <c r="AE413" s="78"/>
      <c r="AF413" s="78"/>
      <c r="AG413" s="78"/>
      <c r="AH413" s="78"/>
      <c r="AI413" s="78"/>
      <c r="AJ413" s="78"/>
      <c r="AK413" s="78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95"/>
      <c r="AW413" s="95"/>
      <c r="AX413" s="383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383"/>
      <c r="BX413" s="383"/>
      <c r="BY413" s="383"/>
      <c r="BZ413" s="2"/>
      <c r="CA413" s="2"/>
      <c r="CB413" s="2"/>
      <c r="CC413" s="2"/>
      <c r="CD413" s="2"/>
      <c r="CE413" s="2"/>
      <c r="CF413" s="383"/>
      <c r="CG413" s="383"/>
      <c r="CH413" s="10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383"/>
      <c r="DT413" s="383"/>
      <c r="DU413" s="383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  <c r="FF413" s="2"/>
      <c r="FG413" s="2"/>
      <c r="FH413" s="2"/>
      <c r="FI413" s="2"/>
      <c r="FJ413" s="2"/>
      <c r="FK413" s="2"/>
      <c r="FL413" s="2"/>
      <c r="FM413" s="2"/>
      <c r="FN413" s="2"/>
      <c r="FO413" s="2"/>
      <c r="FP413" s="2"/>
      <c r="FQ413" s="2"/>
      <c r="FR413" s="2"/>
      <c r="FS413" s="2"/>
      <c r="FT413" s="2"/>
      <c r="FU413" s="2"/>
      <c r="FV413" s="2"/>
      <c r="FW413" s="2"/>
      <c r="FX413" s="2"/>
      <c r="FY413" s="2"/>
      <c r="FZ413" s="2"/>
      <c r="GA413" s="2"/>
      <c r="GB413" s="2"/>
      <c r="GC413" s="2"/>
      <c r="GD413" s="2"/>
      <c r="GE413" s="2"/>
      <c r="GF413" s="2"/>
      <c r="GG413" s="2"/>
      <c r="GH413" s="2"/>
      <c r="GI413" s="2"/>
      <c r="GJ413" s="2"/>
      <c r="GK413" s="2"/>
      <c r="GL413" s="2"/>
      <c r="GM413" s="2"/>
      <c r="GN413" s="2"/>
      <c r="GO413" s="2"/>
      <c r="GP413" s="2"/>
      <c r="GQ413" s="2"/>
      <c r="GR413" s="2"/>
      <c r="GS413" s="2"/>
      <c r="GT413" s="2"/>
      <c r="GU413" s="2"/>
      <c r="GV413" s="2"/>
      <c r="GW413" s="2"/>
      <c r="GX413" s="2"/>
      <c r="GY413" s="2"/>
      <c r="GZ413" s="2"/>
      <c r="HA413" s="2"/>
      <c r="HB413" s="2"/>
      <c r="HC413" s="2"/>
      <c r="HD413" s="2"/>
      <c r="HE413" s="2"/>
      <c r="HF413" s="2"/>
      <c r="HG413" s="2"/>
      <c r="HH413" s="2"/>
      <c r="HI413" s="2"/>
      <c r="HJ413" s="2"/>
      <c r="HK413" s="2"/>
      <c r="HL413" s="2"/>
      <c r="HM413" s="2"/>
      <c r="HN413" s="2"/>
      <c r="HO413" s="2"/>
      <c r="HP413" s="2"/>
      <c r="HQ413" s="2"/>
      <c r="HR413" s="2"/>
      <c r="HS413" s="2"/>
      <c r="HT413" s="2"/>
      <c r="HU413" s="2"/>
      <c r="HV413" s="2"/>
      <c r="HW413" s="2"/>
      <c r="HX413" s="2"/>
      <c r="HY413" s="2"/>
      <c r="HZ413" s="2"/>
      <c r="IA413" s="2"/>
      <c r="IB413" s="2"/>
      <c r="IC413" s="2"/>
      <c r="ID413" s="2"/>
      <c r="IE413" s="2"/>
      <c r="IF413" s="2"/>
      <c r="IG413" s="2"/>
      <c r="IH413" s="2"/>
      <c r="II413" s="2"/>
      <c r="IJ413" s="2"/>
      <c r="IK413" s="2"/>
      <c r="IL413" s="2"/>
      <c r="IM413" s="2"/>
      <c r="IN413" s="2"/>
      <c r="IO413" s="2"/>
      <c r="IP413" s="2"/>
      <c r="IQ413" s="2"/>
      <c r="IR413" s="2"/>
      <c r="IS413" s="2"/>
      <c r="IT413" s="2"/>
      <c r="IU413" s="2"/>
      <c r="IV413" s="2"/>
      <c r="IW413" s="2"/>
    </row>
    <row r="414" customFormat="false" ht="11.25" hidden="false" customHeight="false" outlineLevel="0" collapsed="false">
      <c r="A414" s="2"/>
      <c r="B414" s="2"/>
      <c r="C414" s="2"/>
      <c r="D414" s="273"/>
      <c r="E414" s="78"/>
      <c r="F414" s="2"/>
      <c r="G414" s="2"/>
      <c r="H414" s="2"/>
      <c r="I414" s="2"/>
      <c r="J414" s="2"/>
      <c r="K414" s="2"/>
      <c r="L414" s="78"/>
      <c r="M414" s="78"/>
      <c r="N414" s="78"/>
      <c r="O414" s="78"/>
      <c r="P414" s="2"/>
      <c r="Q414" s="78"/>
      <c r="R414" s="78"/>
      <c r="S414" s="78"/>
      <c r="T414" s="78"/>
      <c r="U414" s="78"/>
      <c r="V414" s="78"/>
      <c r="W414" s="78"/>
      <c r="X414" s="393"/>
      <c r="Y414" s="78"/>
      <c r="Z414" s="78"/>
      <c r="AA414" s="78"/>
      <c r="AB414" s="78"/>
      <c r="AC414" s="78"/>
      <c r="AD414" s="78"/>
      <c r="AE414" s="78"/>
      <c r="AF414" s="78"/>
      <c r="AG414" s="78"/>
      <c r="AH414" s="78"/>
      <c r="AI414" s="78"/>
      <c r="AJ414" s="78"/>
      <c r="AK414" s="78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95"/>
      <c r="AW414" s="95"/>
      <c r="AX414" s="383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383"/>
      <c r="BX414" s="383"/>
      <c r="BY414" s="383"/>
      <c r="BZ414" s="2"/>
      <c r="CA414" s="2"/>
      <c r="CB414" s="2"/>
      <c r="CC414" s="2"/>
      <c r="CD414" s="2"/>
      <c r="CE414" s="2"/>
      <c r="CF414" s="383"/>
      <c r="CG414" s="383"/>
      <c r="CH414" s="10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383"/>
      <c r="DT414" s="383"/>
      <c r="DU414" s="383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  <c r="FG414" s="2"/>
      <c r="FH414" s="2"/>
      <c r="FI414" s="2"/>
      <c r="FJ414" s="2"/>
      <c r="FK414" s="2"/>
      <c r="FL414" s="2"/>
      <c r="FM414" s="2"/>
      <c r="FN414" s="2"/>
      <c r="FO414" s="2"/>
      <c r="FP414" s="2"/>
      <c r="FQ414" s="2"/>
      <c r="FR414" s="2"/>
      <c r="FS414" s="2"/>
      <c r="FT414" s="2"/>
      <c r="FU414" s="2"/>
      <c r="FV414" s="2"/>
      <c r="FW414" s="2"/>
      <c r="FX414" s="2"/>
      <c r="FY414" s="2"/>
      <c r="FZ414" s="2"/>
      <c r="GA414" s="2"/>
      <c r="GB414" s="2"/>
      <c r="GC414" s="2"/>
      <c r="GD414" s="2"/>
      <c r="GE414" s="2"/>
      <c r="GF414" s="2"/>
      <c r="GG414" s="2"/>
      <c r="GH414" s="2"/>
      <c r="GI414" s="2"/>
      <c r="GJ414" s="2"/>
      <c r="GK414" s="2"/>
      <c r="GL414" s="2"/>
      <c r="GM414" s="2"/>
      <c r="GN414" s="2"/>
      <c r="GO414" s="2"/>
      <c r="GP414" s="2"/>
      <c r="GQ414" s="2"/>
      <c r="GR414" s="2"/>
      <c r="GS414" s="2"/>
      <c r="GT414" s="2"/>
      <c r="GU414" s="2"/>
      <c r="GV414" s="2"/>
      <c r="GW414" s="2"/>
      <c r="GX414" s="2"/>
      <c r="GY414" s="2"/>
      <c r="GZ414" s="2"/>
      <c r="HA414" s="2"/>
      <c r="HB414" s="2"/>
      <c r="HC414" s="2"/>
      <c r="HD414" s="2"/>
      <c r="HE414" s="2"/>
      <c r="HF414" s="2"/>
      <c r="HG414" s="2"/>
      <c r="HH414" s="2"/>
      <c r="HI414" s="2"/>
      <c r="HJ414" s="2"/>
      <c r="HK414" s="2"/>
      <c r="HL414" s="2"/>
      <c r="HM414" s="2"/>
      <c r="HN414" s="2"/>
      <c r="HO414" s="2"/>
      <c r="HP414" s="2"/>
      <c r="HQ414" s="2"/>
      <c r="HR414" s="2"/>
      <c r="HS414" s="2"/>
      <c r="HT414" s="2"/>
      <c r="HU414" s="2"/>
      <c r="HV414" s="2"/>
      <c r="HW414" s="2"/>
      <c r="HX414" s="2"/>
      <c r="HY414" s="2"/>
      <c r="HZ414" s="2"/>
      <c r="IA414" s="2"/>
      <c r="IB414" s="2"/>
      <c r="IC414" s="2"/>
      <c r="ID414" s="2"/>
      <c r="IE414" s="2"/>
      <c r="IF414" s="2"/>
      <c r="IG414" s="2"/>
      <c r="IH414" s="2"/>
      <c r="II414" s="2"/>
      <c r="IJ414" s="2"/>
      <c r="IK414" s="2"/>
      <c r="IL414" s="2"/>
      <c r="IM414" s="2"/>
      <c r="IN414" s="2"/>
      <c r="IO414" s="2"/>
      <c r="IP414" s="2"/>
      <c r="IQ414" s="2"/>
      <c r="IR414" s="2"/>
      <c r="IS414" s="2"/>
      <c r="IT414" s="2"/>
      <c r="IU414" s="2"/>
      <c r="IV414" s="2"/>
      <c r="IW414" s="2"/>
    </row>
    <row r="415" customFormat="false" ht="11.25" hidden="false" customHeight="false" outlineLevel="0" collapsed="false">
      <c r="A415" s="2"/>
      <c r="B415" s="2"/>
      <c r="C415" s="2"/>
      <c r="D415" s="273"/>
      <c r="E415" s="78"/>
      <c r="F415" s="2"/>
      <c r="G415" s="2"/>
      <c r="H415" s="2"/>
      <c r="I415" s="2"/>
      <c r="J415" s="2"/>
      <c r="K415" s="2"/>
      <c r="L415" s="78"/>
      <c r="M415" s="78"/>
      <c r="N415" s="78"/>
      <c r="O415" s="78"/>
      <c r="P415" s="2"/>
      <c r="Q415" s="78"/>
      <c r="R415" s="78"/>
      <c r="S415" s="78"/>
      <c r="T415" s="78"/>
      <c r="U415" s="78"/>
      <c r="V415" s="78"/>
      <c r="W415" s="78"/>
      <c r="X415" s="393"/>
      <c r="Y415" s="78"/>
      <c r="Z415" s="78"/>
      <c r="AA415" s="78"/>
      <c r="AB415" s="78"/>
      <c r="AC415" s="78"/>
      <c r="AD415" s="78"/>
      <c r="AE415" s="78"/>
      <c r="AF415" s="78"/>
      <c r="AG415" s="78"/>
      <c r="AH415" s="78"/>
      <c r="AI415" s="78"/>
      <c r="AJ415" s="78"/>
      <c r="AK415" s="78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95"/>
      <c r="AW415" s="95"/>
      <c r="AX415" s="383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383"/>
      <c r="BX415" s="383"/>
      <c r="BY415" s="383"/>
      <c r="BZ415" s="2"/>
      <c r="CA415" s="2"/>
      <c r="CB415" s="2"/>
      <c r="CC415" s="2"/>
      <c r="CD415" s="2"/>
      <c r="CE415" s="2"/>
      <c r="CF415" s="383"/>
      <c r="CG415" s="383"/>
      <c r="CH415" s="10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383"/>
      <c r="DT415" s="383"/>
      <c r="DU415" s="383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  <c r="FF415" s="2"/>
      <c r="FG415" s="2"/>
      <c r="FH415" s="2"/>
      <c r="FI415" s="2"/>
      <c r="FJ415" s="2"/>
      <c r="FK415" s="2"/>
      <c r="FL415" s="2"/>
      <c r="FM415" s="2"/>
      <c r="FN415" s="2"/>
      <c r="FO415" s="2"/>
      <c r="FP415" s="2"/>
      <c r="FQ415" s="2"/>
      <c r="FR415" s="2"/>
      <c r="FS415" s="2"/>
      <c r="FT415" s="2"/>
      <c r="FU415" s="2"/>
      <c r="FV415" s="2"/>
      <c r="FW415" s="2"/>
      <c r="FX415" s="2"/>
      <c r="FY415" s="2"/>
      <c r="FZ415" s="2"/>
      <c r="GA415" s="2"/>
      <c r="GB415" s="2"/>
      <c r="GC415" s="2"/>
      <c r="GD415" s="2"/>
      <c r="GE415" s="2"/>
      <c r="GF415" s="2"/>
      <c r="GG415" s="2"/>
      <c r="GH415" s="2"/>
      <c r="GI415" s="2"/>
      <c r="GJ415" s="2"/>
      <c r="GK415" s="2"/>
      <c r="GL415" s="2"/>
      <c r="GM415" s="2"/>
      <c r="GN415" s="2"/>
      <c r="GO415" s="2"/>
      <c r="GP415" s="2"/>
      <c r="GQ415" s="2"/>
      <c r="GR415" s="2"/>
      <c r="GS415" s="2"/>
      <c r="GT415" s="2"/>
      <c r="GU415" s="2"/>
      <c r="GV415" s="2"/>
      <c r="GW415" s="2"/>
      <c r="GX415" s="2"/>
      <c r="GY415" s="2"/>
      <c r="GZ415" s="2"/>
      <c r="HA415" s="2"/>
      <c r="HB415" s="2"/>
      <c r="HC415" s="2"/>
      <c r="HD415" s="2"/>
      <c r="HE415" s="2"/>
      <c r="HF415" s="2"/>
      <c r="HG415" s="2"/>
      <c r="HH415" s="2"/>
      <c r="HI415" s="2"/>
      <c r="HJ415" s="2"/>
      <c r="HK415" s="2"/>
      <c r="HL415" s="2"/>
      <c r="HM415" s="2"/>
      <c r="HN415" s="2"/>
      <c r="HO415" s="2"/>
      <c r="HP415" s="2"/>
      <c r="HQ415" s="2"/>
      <c r="HR415" s="2"/>
      <c r="HS415" s="2"/>
      <c r="HT415" s="2"/>
      <c r="HU415" s="2"/>
      <c r="HV415" s="2"/>
      <c r="HW415" s="2"/>
      <c r="HX415" s="2"/>
      <c r="HY415" s="2"/>
      <c r="HZ415" s="2"/>
      <c r="IA415" s="2"/>
      <c r="IB415" s="2"/>
      <c r="IC415" s="2"/>
      <c r="ID415" s="2"/>
      <c r="IE415" s="2"/>
      <c r="IF415" s="2"/>
      <c r="IG415" s="2"/>
      <c r="IH415" s="2"/>
      <c r="II415" s="2"/>
      <c r="IJ415" s="2"/>
      <c r="IK415" s="2"/>
      <c r="IL415" s="2"/>
      <c r="IM415" s="2"/>
      <c r="IN415" s="2"/>
      <c r="IO415" s="2"/>
      <c r="IP415" s="2"/>
      <c r="IQ415" s="2"/>
      <c r="IR415" s="2"/>
      <c r="IS415" s="2"/>
      <c r="IT415" s="2"/>
      <c r="IU415" s="2"/>
      <c r="IV415" s="2"/>
      <c r="IW415" s="2"/>
    </row>
    <row r="416" customFormat="false" ht="11.25" hidden="false" customHeight="false" outlineLevel="0" collapsed="false">
      <c r="A416" s="2"/>
      <c r="B416" s="2"/>
      <c r="C416" s="2"/>
      <c r="D416" s="273"/>
      <c r="E416" s="78"/>
      <c r="F416" s="2"/>
      <c r="G416" s="2"/>
      <c r="H416" s="2"/>
      <c r="I416" s="2"/>
      <c r="J416" s="2"/>
      <c r="K416" s="2"/>
      <c r="L416" s="78"/>
      <c r="M416" s="78"/>
      <c r="N416" s="78"/>
      <c r="O416" s="78"/>
      <c r="P416" s="2"/>
      <c r="Q416" s="78"/>
      <c r="R416" s="78"/>
      <c r="S416" s="78"/>
      <c r="T416" s="78"/>
      <c r="U416" s="78"/>
      <c r="V416" s="78"/>
      <c r="W416" s="78"/>
      <c r="X416" s="393"/>
      <c r="Y416" s="78"/>
      <c r="Z416" s="78"/>
      <c r="AA416" s="78"/>
      <c r="AB416" s="78"/>
      <c r="AC416" s="78"/>
      <c r="AD416" s="78"/>
      <c r="AE416" s="78"/>
      <c r="AF416" s="78"/>
      <c r="AG416" s="78"/>
      <c r="AH416" s="78"/>
      <c r="AI416" s="78"/>
      <c r="AJ416" s="78"/>
      <c r="AK416" s="78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95"/>
      <c r="AW416" s="95"/>
      <c r="AX416" s="383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383"/>
      <c r="BX416" s="383"/>
      <c r="BY416" s="383"/>
      <c r="BZ416" s="2"/>
      <c r="CA416" s="2"/>
      <c r="CB416" s="2"/>
      <c r="CC416" s="2"/>
      <c r="CD416" s="2"/>
      <c r="CE416" s="2"/>
      <c r="CF416" s="383"/>
      <c r="CG416" s="383"/>
      <c r="CH416" s="10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383"/>
      <c r="DT416" s="383"/>
      <c r="DU416" s="383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  <c r="FG416" s="2"/>
      <c r="FH416" s="2"/>
      <c r="FI416" s="2"/>
      <c r="FJ416" s="2"/>
      <c r="FK416" s="2"/>
      <c r="FL416" s="2"/>
      <c r="FM416" s="2"/>
      <c r="FN416" s="2"/>
      <c r="FO416" s="2"/>
      <c r="FP416" s="2"/>
      <c r="FQ416" s="2"/>
      <c r="FR416" s="2"/>
      <c r="FS416" s="2"/>
      <c r="FT416" s="2"/>
      <c r="FU416" s="2"/>
      <c r="FV416" s="2"/>
      <c r="FW416" s="2"/>
      <c r="FX416" s="2"/>
      <c r="FY416" s="2"/>
      <c r="FZ416" s="2"/>
      <c r="GA416" s="2"/>
      <c r="GB416" s="2"/>
      <c r="GC416" s="2"/>
      <c r="GD416" s="2"/>
      <c r="GE416" s="2"/>
      <c r="GF416" s="2"/>
      <c r="GG416" s="2"/>
      <c r="GH416" s="2"/>
      <c r="GI416" s="2"/>
      <c r="GJ416" s="2"/>
      <c r="GK416" s="2"/>
      <c r="GL416" s="2"/>
      <c r="GM416" s="2"/>
      <c r="GN416" s="2"/>
      <c r="GO416" s="2"/>
      <c r="GP416" s="2"/>
      <c r="GQ416" s="2"/>
      <c r="GR416" s="2"/>
      <c r="GS416" s="2"/>
      <c r="GT416" s="2"/>
      <c r="GU416" s="2"/>
      <c r="GV416" s="2"/>
      <c r="GW416" s="2"/>
      <c r="GX416" s="2"/>
      <c r="GY416" s="2"/>
      <c r="GZ416" s="2"/>
      <c r="HA416" s="2"/>
      <c r="HB416" s="2"/>
      <c r="HC416" s="2"/>
      <c r="HD416" s="2"/>
      <c r="HE416" s="2"/>
      <c r="HF416" s="2"/>
      <c r="HG416" s="2"/>
      <c r="HH416" s="2"/>
      <c r="HI416" s="2"/>
      <c r="HJ416" s="2"/>
      <c r="HK416" s="2"/>
      <c r="HL416" s="2"/>
      <c r="HM416" s="2"/>
      <c r="HN416" s="2"/>
      <c r="HO416" s="2"/>
      <c r="HP416" s="2"/>
      <c r="HQ416" s="2"/>
      <c r="HR416" s="2"/>
      <c r="HS416" s="2"/>
      <c r="HT416" s="2"/>
      <c r="HU416" s="2"/>
      <c r="HV416" s="2"/>
      <c r="HW416" s="2"/>
      <c r="HX416" s="2"/>
      <c r="HY416" s="2"/>
      <c r="HZ416" s="2"/>
      <c r="IA416" s="2"/>
      <c r="IB416" s="2"/>
      <c r="IC416" s="2"/>
      <c r="ID416" s="2"/>
      <c r="IE416" s="2"/>
      <c r="IF416" s="2"/>
      <c r="IG416" s="2"/>
      <c r="IH416" s="2"/>
      <c r="II416" s="2"/>
      <c r="IJ416" s="2"/>
      <c r="IK416" s="2"/>
      <c r="IL416" s="2"/>
      <c r="IM416" s="2"/>
      <c r="IN416" s="2"/>
      <c r="IO416" s="2"/>
      <c r="IP416" s="2"/>
      <c r="IQ416" s="2"/>
      <c r="IR416" s="2"/>
      <c r="IS416" s="2"/>
      <c r="IT416" s="2"/>
      <c r="IU416" s="2"/>
      <c r="IV416" s="2"/>
      <c r="IW416" s="2"/>
    </row>
    <row r="417" customFormat="false" ht="11.25" hidden="false" customHeight="false" outlineLevel="0" collapsed="false">
      <c r="A417" s="2"/>
      <c r="B417" s="2"/>
      <c r="C417" s="2"/>
      <c r="D417" s="273"/>
      <c r="E417" s="78"/>
      <c r="F417" s="2"/>
      <c r="G417" s="2"/>
      <c r="H417" s="2"/>
      <c r="I417" s="2"/>
      <c r="J417" s="2"/>
      <c r="K417" s="2"/>
      <c r="L417" s="78"/>
      <c r="M417" s="78"/>
      <c r="N417" s="78"/>
      <c r="O417" s="78"/>
      <c r="P417" s="2"/>
      <c r="Q417" s="78"/>
      <c r="R417" s="78"/>
      <c r="S417" s="78"/>
      <c r="T417" s="78"/>
      <c r="U417" s="78"/>
      <c r="V417" s="78"/>
      <c r="W417" s="78"/>
      <c r="X417" s="393"/>
      <c r="Y417" s="78"/>
      <c r="Z417" s="78"/>
      <c r="AA417" s="78"/>
      <c r="AB417" s="78"/>
      <c r="AC417" s="78"/>
      <c r="AD417" s="78"/>
      <c r="AE417" s="78"/>
      <c r="AF417" s="78"/>
      <c r="AG417" s="78"/>
      <c r="AH417" s="78"/>
      <c r="AI417" s="78"/>
      <c r="AJ417" s="78"/>
      <c r="AK417" s="78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95"/>
      <c r="AW417" s="95"/>
      <c r="AX417" s="383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383"/>
      <c r="BX417" s="383"/>
      <c r="BY417" s="383"/>
      <c r="BZ417" s="2"/>
      <c r="CA417" s="2"/>
      <c r="CB417" s="2"/>
      <c r="CC417" s="2"/>
      <c r="CD417" s="2"/>
      <c r="CE417" s="2"/>
      <c r="CF417" s="383"/>
      <c r="CG417" s="383"/>
      <c r="CH417" s="10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383"/>
      <c r="DT417" s="383"/>
      <c r="DU417" s="383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  <c r="FF417" s="2"/>
      <c r="FG417" s="2"/>
      <c r="FH417" s="2"/>
      <c r="FI417" s="2"/>
      <c r="FJ417" s="2"/>
      <c r="FK417" s="2"/>
      <c r="FL417" s="2"/>
      <c r="FM417" s="2"/>
      <c r="FN417" s="2"/>
      <c r="FO417" s="2"/>
      <c r="FP417" s="2"/>
      <c r="FQ417" s="2"/>
      <c r="FR417" s="2"/>
      <c r="FS417" s="2"/>
      <c r="FT417" s="2"/>
      <c r="FU417" s="2"/>
      <c r="FV417" s="2"/>
      <c r="FW417" s="2"/>
      <c r="FX417" s="2"/>
      <c r="FY417" s="2"/>
      <c r="FZ417" s="2"/>
      <c r="GA417" s="2"/>
      <c r="GB417" s="2"/>
      <c r="GC417" s="2"/>
      <c r="GD417" s="2"/>
      <c r="GE417" s="2"/>
      <c r="GF417" s="2"/>
      <c r="GG417" s="2"/>
      <c r="GH417" s="2"/>
      <c r="GI417" s="2"/>
      <c r="GJ417" s="2"/>
      <c r="GK417" s="2"/>
      <c r="GL417" s="2"/>
      <c r="GM417" s="2"/>
      <c r="GN417" s="2"/>
      <c r="GO417" s="2"/>
      <c r="GP417" s="2"/>
      <c r="GQ417" s="2"/>
      <c r="GR417" s="2"/>
      <c r="GS417" s="2"/>
      <c r="GT417" s="2"/>
      <c r="GU417" s="2"/>
      <c r="GV417" s="2"/>
      <c r="GW417" s="2"/>
      <c r="GX417" s="2"/>
      <c r="GY417" s="2"/>
      <c r="GZ417" s="2"/>
      <c r="HA417" s="2"/>
      <c r="HB417" s="2"/>
      <c r="HC417" s="2"/>
      <c r="HD417" s="2"/>
      <c r="HE417" s="2"/>
      <c r="HF417" s="2"/>
      <c r="HG417" s="2"/>
      <c r="HH417" s="2"/>
      <c r="HI417" s="2"/>
      <c r="HJ417" s="2"/>
      <c r="HK417" s="2"/>
      <c r="HL417" s="2"/>
      <c r="HM417" s="2"/>
      <c r="HN417" s="2"/>
      <c r="HO417" s="2"/>
      <c r="HP417" s="2"/>
      <c r="HQ417" s="2"/>
      <c r="HR417" s="2"/>
      <c r="HS417" s="2"/>
      <c r="HT417" s="2"/>
      <c r="HU417" s="2"/>
      <c r="HV417" s="2"/>
      <c r="HW417" s="2"/>
      <c r="HX417" s="2"/>
      <c r="HY417" s="2"/>
      <c r="HZ417" s="2"/>
      <c r="IA417" s="2"/>
      <c r="IB417" s="2"/>
      <c r="IC417" s="2"/>
      <c r="ID417" s="2"/>
      <c r="IE417" s="2"/>
      <c r="IF417" s="2"/>
      <c r="IG417" s="2"/>
      <c r="IH417" s="2"/>
      <c r="II417" s="2"/>
      <c r="IJ417" s="2"/>
      <c r="IK417" s="2"/>
      <c r="IL417" s="2"/>
      <c r="IM417" s="2"/>
      <c r="IN417" s="2"/>
      <c r="IO417" s="2"/>
      <c r="IP417" s="2"/>
      <c r="IQ417" s="2"/>
      <c r="IR417" s="2"/>
      <c r="IS417" s="2"/>
      <c r="IT417" s="2"/>
      <c r="IU417" s="2"/>
      <c r="IV417" s="2"/>
      <c r="IW417" s="2"/>
    </row>
    <row r="418" customFormat="false" ht="11.25" hidden="false" customHeight="false" outlineLevel="0" collapsed="false">
      <c r="A418" s="2"/>
      <c r="B418" s="2"/>
      <c r="C418" s="2"/>
      <c r="D418" s="273"/>
      <c r="E418" s="78"/>
      <c r="F418" s="2"/>
      <c r="G418" s="2"/>
      <c r="H418" s="2"/>
      <c r="I418" s="2"/>
      <c r="J418" s="2"/>
      <c r="K418" s="2"/>
      <c r="L418" s="78"/>
      <c r="M418" s="78"/>
      <c r="N418" s="78"/>
      <c r="O418" s="78"/>
      <c r="P418" s="2"/>
      <c r="Q418" s="78"/>
      <c r="R418" s="78"/>
      <c r="S418" s="78"/>
      <c r="T418" s="78"/>
      <c r="U418" s="78"/>
      <c r="V418" s="78"/>
      <c r="W418" s="78"/>
      <c r="X418" s="393"/>
      <c r="Y418" s="78"/>
      <c r="Z418" s="78"/>
      <c r="AA418" s="78"/>
      <c r="AB418" s="78"/>
      <c r="AC418" s="78"/>
      <c r="AD418" s="78"/>
      <c r="AE418" s="78"/>
      <c r="AF418" s="78"/>
      <c r="AG418" s="78"/>
      <c r="AH418" s="78"/>
      <c r="AI418" s="78"/>
      <c r="AJ418" s="78"/>
      <c r="AK418" s="78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95"/>
      <c r="AW418" s="95"/>
      <c r="AX418" s="383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383"/>
      <c r="BX418" s="383"/>
      <c r="BY418" s="383"/>
      <c r="BZ418" s="2"/>
      <c r="CA418" s="2"/>
      <c r="CB418" s="2"/>
      <c r="CC418" s="2"/>
      <c r="CD418" s="2"/>
      <c r="CE418" s="2"/>
      <c r="CF418" s="383"/>
      <c r="CG418" s="383"/>
      <c r="CH418" s="10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383"/>
      <c r="DT418" s="383"/>
      <c r="DU418" s="383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  <c r="FF418" s="2"/>
      <c r="FG418" s="2"/>
      <c r="FH418" s="2"/>
      <c r="FI418" s="2"/>
      <c r="FJ418" s="2"/>
      <c r="FK418" s="2"/>
      <c r="FL418" s="2"/>
      <c r="FM418" s="2"/>
      <c r="FN418" s="2"/>
      <c r="FO418" s="2"/>
      <c r="FP418" s="2"/>
      <c r="FQ418" s="2"/>
      <c r="FR418" s="2"/>
      <c r="FS418" s="2"/>
      <c r="FT418" s="2"/>
      <c r="FU418" s="2"/>
      <c r="FV418" s="2"/>
      <c r="FW418" s="2"/>
      <c r="FX418" s="2"/>
      <c r="FY418" s="2"/>
      <c r="FZ418" s="2"/>
      <c r="GA418" s="2"/>
      <c r="GB418" s="2"/>
      <c r="GC418" s="2"/>
      <c r="GD418" s="2"/>
      <c r="GE418" s="2"/>
      <c r="GF418" s="2"/>
      <c r="GG418" s="2"/>
      <c r="GH418" s="2"/>
      <c r="GI418" s="2"/>
      <c r="GJ418" s="2"/>
      <c r="GK418" s="2"/>
      <c r="GL418" s="2"/>
      <c r="GM418" s="2"/>
      <c r="GN418" s="2"/>
      <c r="GO418" s="2"/>
      <c r="GP418" s="2"/>
      <c r="GQ418" s="2"/>
      <c r="GR418" s="2"/>
      <c r="GS418" s="2"/>
      <c r="GT418" s="2"/>
      <c r="GU418" s="2"/>
      <c r="GV418" s="2"/>
      <c r="GW418" s="2"/>
      <c r="GX418" s="2"/>
      <c r="GY418" s="2"/>
      <c r="GZ418" s="2"/>
      <c r="HA418" s="2"/>
      <c r="HB418" s="2"/>
      <c r="HC418" s="2"/>
      <c r="HD418" s="2"/>
      <c r="HE418" s="2"/>
      <c r="HF418" s="2"/>
      <c r="HG418" s="2"/>
      <c r="HH418" s="2"/>
      <c r="HI418" s="2"/>
      <c r="HJ418" s="2"/>
      <c r="HK418" s="2"/>
      <c r="HL418" s="2"/>
      <c r="HM418" s="2"/>
      <c r="HN418" s="2"/>
      <c r="HO418" s="2"/>
      <c r="HP418" s="2"/>
      <c r="HQ418" s="2"/>
      <c r="HR418" s="2"/>
      <c r="HS418" s="2"/>
      <c r="HT418" s="2"/>
      <c r="HU418" s="2"/>
      <c r="HV418" s="2"/>
      <c r="HW418" s="2"/>
      <c r="HX418" s="2"/>
      <c r="HY418" s="2"/>
      <c r="HZ418" s="2"/>
      <c r="IA418" s="2"/>
      <c r="IB418" s="2"/>
      <c r="IC418" s="2"/>
      <c r="ID418" s="2"/>
      <c r="IE418" s="2"/>
      <c r="IF418" s="2"/>
      <c r="IG418" s="2"/>
      <c r="IH418" s="2"/>
      <c r="II418" s="2"/>
      <c r="IJ418" s="2"/>
      <c r="IK418" s="2"/>
      <c r="IL418" s="2"/>
      <c r="IM418" s="2"/>
      <c r="IN418" s="2"/>
      <c r="IO418" s="2"/>
      <c r="IP418" s="2"/>
      <c r="IQ418" s="2"/>
      <c r="IR418" s="2"/>
      <c r="IS418" s="2"/>
      <c r="IT418" s="2"/>
      <c r="IU418" s="2"/>
      <c r="IV418" s="2"/>
      <c r="IW418" s="2"/>
    </row>
    <row r="419" customFormat="false" ht="11.25" hidden="false" customHeight="false" outlineLevel="0" collapsed="false">
      <c r="A419" s="2"/>
      <c r="B419" s="2"/>
      <c r="C419" s="2"/>
      <c r="D419" s="273"/>
      <c r="E419" s="78"/>
      <c r="F419" s="2"/>
      <c r="G419" s="2"/>
      <c r="H419" s="2"/>
      <c r="I419" s="2"/>
      <c r="J419" s="2"/>
      <c r="K419" s="2"/>
      <c r="L419" s="78"/>
      <c r="M419" s="78"/>
      <c r="N419" s="78"/>
      <c r="O419" s="78"/>
      <c r="P419" s="2"/>
      <c r="Q419" s="78"/>
      <c r="R419" s="78"/>
      <c r="S419" s="78"/>
      <c r="T419" s="78"/>
      <c r="U419" s="78"/>
      <c r="V419" s="78"/>
      <c r="W419" s="78"/>
      <c r="X419" s="393"/>
      <c r="Y419" s="78"/>
      <c r="Z419" s="78"/>
      <c r="AA419" s="78"/>
      <c r="AB419" s="78"/>
      <c r="AC419" s="78"/>
      <c r="AD419" s="78"/>
      <c r="AE419" s="78"/>
      <c r="AF419" s="78"/>
      <c r="AG419" s="78"/>
      <c r="AH419" s="78"/>
      <c r="AI419" s="78"/>
      <c r="AJ419" s="78"/>
      <c r="AK419" s="78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95"/>
      <c r="AW419" s="95"/>
      <c r="AX419" s="383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383"/>
      <c r="BX419" s="383"/>
      <c r="BY419" s="383"/>
      <c r="BZ419" s="2"/>
      <c r="CA419" s="2"/>
      <c r="CB419" s="2"/>
      <c r="CC419" s="2"/>
      <c r="CD419" s="2"/>
      <c r="CE419" s="2"/>
      <c r="CF419" s="383"/>
      <c r="CG419" s="383"/>
      <c r="CH419" s="10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383"/>
      <c r="DT419" s="383"/>
      <c r="DU419" s="383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  <c r="FG419" s="2"/>
      <c r="FH419" s="2"/>
      <c r="FI419" s="2"/>
      <c r="FJ419" s="2"/>
      <c r="FK419" s="2"/>
      <c r="FL419" s="2"/>
      <c r="FM419" s="2"/>
      <c r="FN419" s="2"/>
      <c r="FO419" s="2"/>
      <c r="FP419" s="2"/>
      <c r="FQ419" s="2"/>
      <c r="FR419" s="2"/>
      <c r="FS419" s="2"/>
      <c r="FT419" s="2"/>
      <c r="FU419" s="2"/>
      <c r="FV419" s="2"/>
      <c r="FW419" s="2"/>
      <c r="FX419" s="2"/>
      <c r="FY419" s="2"/>
      <c r="FZ419" s="2"/>
      <c r="GA419" s="2"/>
      <c r="GB419" s="2"/>
      <c r="GC419" s="2"/>
      <c r="GD419" s="2"/>
      <c r="GE419" s="2"/>
      <c r="GF419" s="2"/>
      <c r="GG419" s="2"/>
      <c r="GH419" s="2"/>
      <c r="GI419" s="2"/>
      <c r="GJ419" s="2"/>
      <c r="GK419" s="2"/>
      <c r="GL419" s="2"/>
      <c r="GM419" s="2"/>
      <c r="GN419" s="2"/>
      <c r="GO419" s="2"/>
      <c r="GP419" s="2"/>
      <c r="GQ419" s="2"/>
      <c r="GR419" s="2"/>
      <c r="GS419" s="2"/>
      <c r="GT419" s="2"/>
      <c r="GU419" s="2"/>
      <c r="GV419" s="2"/>
      <c r="GW419" s="2"/>
      <c r="GX419" s="2"/>
      <c r="GY419" s="2"/>
      <c r="GZ419" s="2"/>
      <c r="HA419" s="2"/>
      <c r="HB419" s="2"/>
      <c r="HC419" s="2"/>
      <c r="HD419" s="2"/>
      <c r="HE419" s="2"/>
      <c r="HF419" s="2"/>
      <c r="HG419" s="2"/>
      <c r="HH419" s="2"/>
      <c r="HI419" s="2"/>
      <c r="HJ419" s="2"/>
      <c r="HK419" s="2"/>
      <c r="HL419" s="2"/>
      <c r="HM419" s="2"/>
      <c r="HN419" s="2"/>
      <c r="HO419" s="2"/>
      <c r="HP419" s="2"/>
      <c r="HQ419" s="2"/>
      <c r="HR419" s="2"/>
      <c r="HS419" s="2"/>
      <c r="HT419" s="2"/>
      <c r="HU419" s="2"/>
      <c r="HV419" s="2"/>
      <c r="HW419" s="2"/>
      <c r="HX419" s="2"/>
      <c r="HY419" s="2"/>
      <c r="HZ419" s="2"/>
      <c r="IA419" s="2"/>
      <c r="IB419" s="2"/>
      <c r="IC419" s="2"/>
      <c r="ID419" s="2"/>
      <c r="IE419" s="2"/>
      <c r="IF419" s="2"/>
      <c r="IG419" s="2"/>
      <c r="IH419" s="2"/>
      <c r="II419" s="2"/>
      <c r="IJ419" s="2"/>
      <c r="IK419" s="2"/>
      <c r="IL419" s="2"/>
      <c r="IM419" s="2"/>
      <c r="IN419" s="2"/>
      <c r="IO419" s="2"/>
      <c r="IP419" s="2"/>
      <c r="IQ419" s="2"/>
      <c r="IR419" s="2"/>
      <c r="IS419" s="2"/>
      <c r="IT419" s="2"/>
      <c r="IU419" s="2"/>
      <c r="IV419" s="2"/>
      <c r="IW419" s="2"/>
    </row>
    <row r="420" customFormat="false" ht="11.25" hidden="false" customHeight="false" outlineLevel="0" collapsed="false">
      <c r="A420" s="2"/>
      <c r="B420" s="2"/>
      <c r="C420" s="2"/>
      <c r="D420" s="273"/>
      <c r="E420" s="78"/>
      <c r="F420" s="2"/>
      <c r="G420" s="2"/>
      <c r="H420" s="2"/>
      <c r="I420" s="2"/>
      <c r="J420" s="2"/>
      <c r="K420" s="2"/>
      <c r="L420" s="78"/>
      <c r="M420" s="78"/>
      <c r="N420" s="78"/>
      <c r="O420" s="78"/>
      <c r="P420" s="2"/>
      <c r="Q420" s="78"/>
      <c r="R420" s="78"/>
      <c r="S420" s="78"/>
      <c r="T420" s="78"/>
      <c r="U420" s="78"/>
      <c r="V420" s="78"/>
      <c r="W420" s="78"/>
      <c r="X420" s="393"/>
      <c r="Y420" s="78"/>
      <c r="Z420" s="78"/>
      <c r="AA420" s="78"/>
      <c r="AB420" s="78"/>
      <c r="AC420" s="78"/>
      <c r="AD420" s="78"/>
      <c r="AE420" s="78"/>
      <c r="AF420" s="78"/>
      <c r="AG420" s="78"/>
      <c r="AH420" s="78"/>
      <c r="AI420" s="78"/>
      <c r="AJ420" s="78"/>
      <c r="AK420" s="78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95"/>
      <c r="AW420" s="95"/>
      <c r="AX420" s="383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383"/>
      <c r="BX420" s="383"/>
      <c r="BY420" s="383"/>
      <c r="BZ420" s="2"/>
      <c r="CA420" s="2"/>
      <c r="CB420" s="2"/>
      <c r="CC420" s="2"/>
      <c r="CD420" s="2"/>
      <c r="CE420" s="2"/>
      <c r="CF420" s="383"/>
      <c r="CG420" s="383"/>
      <c r="CH420" s="10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383"/>
      <c r="DT420" s="383"/>
      <c r="DU420" s="383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  <c r="FG420" s="2"/>
      <c r="FH420" s="2"/>
      <c r="FI420" s="2"/>
      <c r="FJ420" s="2"/>
      <c r="FK420" s="2"/>
      <c r="FL420" s="2"/>
      <c r="FM420" s="2"/>
      <c r="FN420" s="2"/>
      <c r="FO420" s="2"/>
      <c r="FP420" s="2"/>
      <c r="FQ420" s="2"/>
      <c r="FR420" s="2"/>
      <c r="FS420" s="2"/>
      <c r="FT420" s="2"/>
      <c r="FU420" s="2"/>
      <c r="FV420" s="2"/>
      <c r="FW420" s="2"/>
      <c r="FX420" s="2"/>
      <c r="FY420" s="2"/>
      <c r="FZ420" s="2"/>
      <c r="GA420" s="2"/>
      <c r="GB420" s="2"/>
      <c r="GC420" s="2"/>
      <c r="GD420" s="2"/>
      <c r="GE420" s="2"/>
      <c r="GF420" s="2"/>
      <c r="GG420" s="2"/>
      <c r="GH420" s="2"/>
      <c r="GI420" s="2"/>
      <c r="GJ420" s="2"/>
      <c r="GK420" s="2"/>
      <c r="GL420" s="2"/>
      <c r="GM420" s="2"/>
      <c r="GN420" s="2"/>
      <c r="GO420" s="2"/>
      <c r="GP420" s="2"/>
      <c r="GQ420" s="2"/>
      <c r="GR420" s="2"/>
      <c r="GS420" s="2"/>
      <c r="GT420" s="2"/>
      <c r="GU420" s="2"/>
      <c r="GV420" s="2"/>
      <c r="GW420" s="2"/>
      <c r="GX420" s="2"/>
      <c r="GY420" s="2"/>
      <c r="GZ420" s="2"/>
      <c r="HA420" s="2"/>
      <c r="HB420" s="2"/>
      <c r="HC420" s="2"/>
      <c r="HD420" s="2"/>
      <c r="HE420" s="2"/>
      <c r="HF420" s="2"/>
      <c r="HG420" s="2"/>
      <c r="HH420" s="2"/>
      <c r="HI420" s="2"/>
      <c r="HJ420" s="2"/>
      <c r="HK420" s="2"/>
      <c r="HL420" s="2"/>
      <c r="HM420" s="2"/>
      <c r="HN420" s="2"/>
      <c r="HO420" s="2"/>
      <c r="HP420" s="2"/>
      <c r="HQ420" s="2"/>
      <c r="HR420" s="2"/>
      <c r="HS420" s="2"/>
      <c r="HT420" s="2"/>
      <c r="HU420" s="2"/>
      <c r="HV420" s="2"/>
      <c r="HW420" s="2"/>
      <c r="HX420" s="2"/>
      <c r="HY420" s="2"/>
      <c r="HZ420" s="2"/>
      <c r="IA420" s="2"/>
      <c r="IB420" s="2"/>
      <c r="IC420" s="2"/>
      <c r="ID420" s="2"/>
      <c r="IE420" s="2"/>
      <c r="IF420" s="2"/>
      <c r="IG420" s="2"/>
      <c r="IH420" s="2"/>
      <c r="II420" s="2"/>
      <c r="IJ420" s="2"/>
      <c r="IK420" s="2"/>
      <c r="IL420" s="2"/>
      <c r="IM420" s="2"/>
      <c r="IN420" s="2"/>
      <c r="IO420" s="2"/>
      <c r="IP420" s="2"/>
      <c r="IQ420" s="2"/>
      <c r="IR420" s="2"/>
      <c r="IS420" s="2"/>
      <c r="IT420" s="2"/>
      <c r="IU420" s="2"/>
      <c r="IV420" s="2"/>
      <c r="IW420" s="2"/>
    </row>
    <row r="421" customFormat="false" ht="11.25" hidden="false" customHeight="false" outlineLevel="0" collapsed="false">
      <c r="A421" s="2"/>
      <c r="B421" s="2"/>
      <c r="C421" s="2"/>
      <c r="D421" s="273"/>
      <c r="E421" s="78"/>
      <c r="F421" s="2"/>
      <c r="G421" s="2"/>
      <c r="H421" s="2"/>
      <c r="I421" s="2"/>
      <c r="J421" s="2"/>
      <c r="K421" s="2"/>
      <c r="L421" s="78"/>
      <c r="M421" s="78"/>
      <c r="N421" s="78"/>
      <c r="O421" s="78"/>
      <c r="P421" s="2"/>
      <c r="Q421" s="78"/>
      <c r="R421" s="78"/>
      <c r="S421" s="78"/>
      <c r="T421" s="78"/>
      <c r="U421" s="78"/>
      <c r="V421" s="78"/>
      <c r="W421" s="78"/>
      <c r="X421" s="393"/>
      <c r="Y421" s="78"/>
      <c r="Z421" s="78"/>
      <c r="AA421" s="78"/>
      <c r="AB421" s="78"/>
      <c r="AC421" s="78"/>
      <c r="AD421" s="78"/>
      <c r="AE421" s="78"/>
      <c r="AF421" s="78"/>
      <c r="AG421" s="78"/>
      <c r="AH421" s="78"/>
      <c r="AI421" s="78"/>
      <c r="AJ421" s="78"/>
      <c r="AK421" s="78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95"/>
      <c r="AW421" s="95"/>
      <c r="AX421" s="383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383"/>
      <c r="BX421" s="383"/>
      <c r="BY421" s="383"/>
      <c r="BZ421" s="2"/>
      <c r="CA421" s="2"/>
      <c r="CB421" s="2"/>
      <c r="CC421" s="2"/>
      <c r="CD421" s="2"/>
      <c r="CE421" s="2"/>
      <c r="CF421" s="383"/>
      <c r="CG421" s="383"/>
      <c r="CH421" s="10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383"/>
      <c r="DT421" s="383"/>
      <c r="DU421" s="383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  <c r="FG421" s="2"/>
      <c r="FH421" s="2"/>
      <c r="FI421" s="2"/>
      <c r="FJ421" s="2"/>
      <c r="FK421" s="2"/>
      <c r="FL421" s="2"/>
      <c r="FM421" s="2"/>
      <c r="FN421" s="2"/>
      <c r="FO421" s="2"/>
      <c r="FP421" s="2"/>
      <c r="FQ421" s="2"/>
      <c r="FR421" s="2"/>
      <c r="FS421" s="2"/>
      <c r="FT421" s="2"/>
      <c r="FU421" s="2"/>
      <c r="FV421" s="2"/>
      <c r="FW421" s="2"/>
      <c r="FX421" s="2"/>
      <c r="FY421" s="2"/>
      <c r="FZ421" s="2"/>
      <c r="GA421" s="2"/>
      <c r="GB421" s="2"/>
      <c r="GC421" s="2"/>
      <c r="GD421" s="2"/>
      <c r="GE421" s="2"/>
      <c r="GF421" s="2"/>
      <c r="GG421" s="2"/>
      <c r="GH421" s="2"/>
      <c r="GI421" s="2"/>
      <c r="GJ421" s="2"/>
      <c r="GK421" s="2"/>
      <c r="GL421" s="2"/>
      <c r="GM421" s="2"/>
      <c r="GN421" s="2"/>
      <c r="GO421" s="2"/>
      <c r="GP421" s="2"/>
      <c r="GQ421" s="2"/>
      <c r="GR421" s="2"/>
      <c r="GS421" s="2"/>
      <c r="GT421" s="2"/>
      <c r="GU421" s="2"/>
      <c r="GV421" s="2"/>
      <c r="GW421" s="2"/>
      <c r="GX421" s="2"/>
      <c r="GY421" s="2"/>
      <c r="GZ421" s="2"/>
      <c r="HA421" s="2"/>
      <c r="HB421" s="2"/>
      <c r="HC421" s="2"/>
      <c r="HD421" s="2"/>
      <c r="HE421" s="2"/>
      <c r="HF421" s="2"/>
      <c r="HG421" s="2"/>
      <c r="HH421" s="2"/>
      <c r="HI421" s="2"/>
      <c r="HJ421" s="2"/>
      <c r="HK421" s="2"/>
      <c r="HL421" s="2"/>
      <c r="HM421" s="2"/>
      <c r="HN421" s="2"/>
      <c r="HO421" s="2"/>
      <c r="HP421" s="2"/>
      <c r="HQ421" s="2"/>
      <c r="HR421" s="2"/>
      <c r="HS421" s="2"/>
      <c r="HT421" s="2"/>
      <c r="HU421" s="2"/>
      <c r="HV421" s="2"/>
      <c r="HW421" s="2"/>
      <c r="HX421" s="2"/>
      <c r="HY421" s="2"/>
      <c r="HZ421" s="2"/>
      <c r="IA421" s="2"/>
      <c r="IB421" s="2"/>
      <c r="IC421" s="2"/>
      <c r="ID421" s="2"/>
      <c r="IE421" s="2"/>
      <c r="IF421" s="2"/>
      <c r="IG421" s="2"/>
      <c r="IH421" s="2"/>
      <c r="II421" s="2"/>
      <c r="IJ421" s="2"/>
      <c r="IK421" s="2"/>
      <c r="IL421" s="2"/>
      <c r="IM421" s="2"/>
      <c r="IN421" s="2"/>
      <c r="IO421" s="2"/>
      <c r="IP421" s="2"/>
      <c r="IQ421" s="2"/>
      <c r="IR421" s="2"/>
      <c r="IS421" s="2"/>
      <c r="IT421" s="2"/>
      <c r="IU421" s="2"/>
      <c r="IV421" s="2"/>
      <c r="IW421" s="2"/>
    </row>
    <row r="422" customFormat="false" ht="11.25" hidden="false" customHeight="false" outlineLevel="0" collapsed="false">
      <c r="A422" s="2"/>
      <c r="B422" s="2"/>
      <c r="C422" s="2"/>
      <c r="D422" s="273"/>
      <c r="E422" s="78"/>
      <c r="F422" s="2"/>
      <c r="G422" s="2"/>
      <c r="H422" s="2"/>
      <c r="I422" s="2"/>
      <c r="J422" s="2"/>
      <c r="K422" s="2"/>
      <c r="L422" s="78"/>
      <c r="M422" s="78"/>
      <c r="N422" s="78"/>
      <c r="O422" s="78"/>
      <c r="P422" s="2"/>
      <c r="Q422" s="78"/>
      <c r="R422" s="78"/>
      <c r="S422" s="78"/>
      <c r="T422" s="78"/>
      <c r="U422" s="78"/>
      <c r="V422" s="78"/>
      <c r="W422" s="78"/>
      <c r="X422" s="393"/>
      <c r="Y422" s="78"/>
      <c r="Z422" s="78"/>
      <c r="AA422" s="78"/>
      <c r="AB422" s="78"/>
      <c r="AC422" s="78"/>
      <c r="AD422" s="78"/>
      <c r="AE422" s="78"/>
      <c r="AF422" s="78"/>
      <c r="AG422" s="78"/>
      <c r="AH422" s="78"/>
      <c r="AI422" s="78"/>
      <c r="AJ422" s="78"/>
      <c r="AK422" s="78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95"/>
      <c r="AW422" s="95"/>
      <c r="AX422" s="383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383"/>
      <c r="BX422" s="383"/>
      <c r="BY422" s="383"/>
      <c r="BZ422" s="2"/>
      <c r="CA422" s="2"/>
      <c r="CB422" s="2"/>
      <c r="CC422" s="2"/>
      <c r="CD422" s="2"/>
      <c r="CE422" s="2"/>
      <c r="CF422" s="383"/>
      <c r="CG422" s="383"/>
      <c r="CH422" s="10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383"/>
      <c r="DT422" s="383"/>
      <c r="DU422" s="383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  <c r="FG422" s="2"/>
      <c r="FH422" s="2"/>
      <c r="FI422" s="2"/>
      <c r="FJ422" s="2"/>
      <c r="FK422" s="2"/>
      <c r="FL422" s="2"/>
      <c r="FM422" s="2"/>
      <c r="FN422" s="2"/>
      <c r="FO422" s="2"/>
      <c r="FP422" s="2"/>
      <c r="FQ422" s="2"/>
      <c r="FR422" s="2"/>
      <c r="FS422" s="2"/>
      <c r="FT422" s="2"/>
      <c r="FU422" s="2"/>
      <c r="FV422" s="2"/>
      <c r="FW422" s="2"/>
      <c r="FX422" s="2"/>
      <c r="FY422" s="2"/>
      <c r="FZ422" s="2"/>
      <c r="GA422" s="2"/>
      <c r="GB422" s="2"/>
      <c r="GC422" s="2"/>
      <c r="GD422" s="2"/>
      <c r="GE422" s="2"/>
      <c r="GF422" s="2"/>
      <c r="GG422" s="2"/>
      <c r="GH422" s="2"/>
      <c r="GI422" s="2"/>
      <c r="GJ422" s="2"/>
      <c r="GK422" s="2"/>
      <c r="GL422" s="2"/>
      <c r="GM422" s="2"/>
      <c r="GN422" s="2"/>
      <c r="GO422" s="2"/>
      <c r="GP422" s="2"/>
      <c r="GQ422" s="2"/>
      <c r="GR422" s="2"/>
      <c r="GS422" s="2"/>
      <c r="GT422" s="2"/>
      <c r="GU422" s="2"/>
      <c r="GV422" s="2"/>
      <c r="GW422" s="2"/>
      <c r="GX422" s="2"/>
      <c r="GY422" s="2"/>
      <c r="GZ422" s="2"/>
      <c r="HA422" s="2"/>
      <c r="HB422" s="2"/>
      <c r="HC422" s="2"/>
      <c r="HD422" s="2"/>
      <c r="HE422" s="2"/>
      <c r="HF422" s="2"/>
      <c r="HG422" s="2"/>
      <c r="HH422" s="2"/>
      <c r="HI422" s="2"/>
      <c r="HJ422" s="2"/>
      <c r="HK422" s="2"/>
      <c r="HL422" s="2"/>
      <c r="HM422" s="2"/>
      <c r="HN422" s="2"/>
      <c r="HO422" s="2"/>
      <c r="HP422" s="2"/>
      <c r="HQ422" s="2"/>
      <c r="HR422" s="2"/>
      <c r="HS422" s="2"/>
      <c r="HT422" s="2"/>
      <c r="HU422" s="2"/>
      <c r="HV422" s="2"/>
      <c r="HW422" s="2"/>
      <c r="HX422" s="2"/>
      <c r="HY422" s="2"/>
      <c r="HZ422" s="2"/>
      <c r="IA422" s="2"/>
      <c r="IB422" s="2"/>
      <c r="IC422" s="2"/>
      <c r="ID422" s="2"/>
      <c r="IE422" s="2"/>
      <c r="IF422" s="2"/>
      <c r="IG422" s="2"/>
      <c r="IH422" s="2"/>
      <c r="II422" s="2"/>
      <c r="IJ422" s="2"/>
      <c r="IK422" s="2"/>
      <c r="IL422" s="2"/>
      <c r="IM422" s="2"/>
      <c r="IN422" s="2"/>
      <c r="IO422" s="2"/>
      <c r="IP422" s="2"/>
      <c r="IQ422" s="2"/>
      <c r="IR422" s="2"/>
      <c r="IS422" s="2"/>
      <c r="IT422" s="2"/>
      <c r="IU422" s="2"/>
      <c r="IV422" s="2"/>
      <c r="IW422" s="2"/>
    </row>
    <row r="423" customFormat="false" ht="11.25" hidden="false" customHeight="false" outlineLevel="0" collapsed="false">
      <c r="A423" s="2"/>
      <c r="B423" s="2"/>
      <c r="C423" s="2"/>
      <c r="D423" s="273"/>
      <c r="E423" s="78"/>
      <c r="F423" s="2"/>
      <c r="G423" s="2"/>
      <c r="H423" s="2"/>
      <c r="I423" s="2"/>
      <c r="J423" s="2"/>
      <c r="K423" s="2"/>
      <c r="L423" s="78"/>
      <c r="M423" s="78"/>
      <c r="N423" s="78"/>
      <c r="O423" s="78"/>
      <c r="P423" s="2"/>
      <c r="Q423" s="78"/>
      <c r="R423" s="78"/>
      <c r="S423" s="78"/>
      <c r="T423" s="78"/>
      <c r="U423" s="78"/>
      <c r="V423" s="78"/>
      <c r="W423" s="78"/>
      <c r="X423" s="393"/>
      <c r="Y423" s="78"/>
      <c r="Z423" s="78"/>
      <c r="AA423" s="78"/>
      <c r="AB423" s="78"/>
      <c r="AC423" s="78"/>
      <c r="AD423" s="78"/>
      <c r="AE423" s="78"/>
      <c r="AF423" s="78"/>
      <c r="AG423" s="78"/>
      <c r="AH423" s="78"/>
      <c r="AI423" s="78"/>
      <c r="AJ423" s="78"/>
      <c r="AK423" s="78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95"/>
      <c r="AW423" s="95"/>
      <c r="AX423" s="383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383"/>
      <c r="BX423" s="383"/>
      <c r="BY423" s="383"/>
      <c r="BZ423" s="2"/>
      <c r="CA423" s="2"/>
      <c r="CB423" s="2"/>
      <c r="CC423" s="2"/>
      <c r="CD423" s="2"/>
      <c r="CE423" s="2"/>
      <c r="CF423" s="383"/>
      <c r="CG423" s="383"/>
      <c r="CH423" s="10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383"/>
      <c r="DT423" s="383"/>
      <c r="DU423" s="383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/>
      <c r="FR423" s="2"/>
      <c r="FS423" s="2"/>
      <c r="FT423" s="2"/>
      <c r="FU423" s="2"/>
      <c r="FV423" s="2"/>
      <c r="FW423" s="2"/>
      <c r="FX423" s="2"/>
      <c r="FY423" s="2"/>
      <c r="FZ423" s="2"/>
      <c r="GA423" s="2"/>
      <c r="GB423" s="2"/>
      <c r="GC423" s="2"/>
      <c r="GD423" s="2"/>
      <c r="GE423" s="2"/>
      <c r="GF423" s="2"/>
      <c r="GG423" s="2"/>
      <c r="GH423" s="2"/>
      <c r="GI423" s="2"/>
      <c r="GJ423" s="2"/>
      <c r="GK423" s="2"/>
      <c r="GL423" s="2"/>
      <c r="GM423" s="2"/>
      <c r="GN423" s="2"/>
      <c r="GO423" s="2"/>
      <c r="GP423" s="2"/>
      <c r="GQ423" s="2"/>
      <c r="GR423" s="2"/>
      <c r="GS423" s="2"/>
      <c r="GT423" s="2"/>
      <c r="GU423" s="2"/>
      <c r="GV423" s="2"/>
      <c r="GW423" s="2"/>
      <c r="GX423" s="2"/>
      <c r="GY423" s="2"/>
      <c r="GZ423" s="2"/>
      <c r="HA423" s="2"/>
      <c r="HB423" s="2"/>
      <c r="HC423" s="2"/>
      <c r="HD423" s="2"/>
      <c r="HE423" s="2"/>
      <c r="HF423" s="2"/>
      <c r="HG423" s="2"/>
      <c r="HH423" s="2"/>
      <c r="HI423" s="2"/>
      <c r="HJ423" s="2"/>
      <c r="HK423" s="2"/>
      <c r="HL423" s="2"/>
      <c r="HM423" s="2"/>
      <c r="HN423" s="2"/>
      <c r="HO423" s="2"/>
      <c r="HP423" s="2"/>
      <c r="HQ423" s="2"/>
      <c r="HR423" s="2"/>
      <c r="HS423" s="2"/>
      <c r="HT423" s="2"/>
      <c r="HU423" s="2"/>
      <c r="HV423" s="2"/>
      <c r="HW423" s="2"/>
      <c r="HX423" s="2"/>
      <c r="HY423" s="2"/>
      <c r="HZ423" s="2"/>
      <c r="IA423" s="2"/>
      <c r="IB423" s="2"/>
      <c r="IC423" s="2"/>
      <c r="ID423" s="2"/>
      <c r="IE423" s="2"/>
      <c r="IF423" s="2"/>
      <c r="IG423" s="2"/>
      <c r="IH423" s="2"/>
      <c r="II423" s="2"/>
      <c r="IJ423" s="2"/>
      <c r="IK423" s="2"/>
      <c r="IL423" s="2"/>
      <c r="IM423" s="2"/>
      <c r="IN423" s="2"/>
      <c r="IO423" s="2"/>
      <c r="IP423" s="2"/>
      <c r="IQ423" s="2"/>
      <c r="IR423" s="2"/>
      <c r="IS423" s="2"/>
      <c r="IT423" s="2"/>
      <c r="IU423" s="2"/>
      <c r="IV423" s="2"/>
      <c r="IW423" s="2"/>
    </row>
    <row r="424" customFormat="false" ht="11.25" hidden="false" customHeight="false" outlineLevel="0" collapsed="false">
      <c r="A424" s="2"/>
      <c r="B424" s="2"/>
      <c r="C424" s="2"/>
      <c r="D424" s="273"/>
      <c r="E424" s="78"/>
      <c r="F424" s="2"/>
      <c r="G424" s="2"/>
      <c r="H424" s="2"/>
      <c r="I424" s="2"/>
      <c r="J424" s="2"/>
      <c r="K424" s="2"/>
      <c r="L424" s="78"/>
      <c r="M424" s="78"/>
      <c r="N424" s="78"/>
      <c r="O424" s="78"/>
      <c r="P424" s="2"/>
      <c r="Q424" s="78"/>
      <c r="R424" s="78"/>
      <c r="S424" s="78"/>
      <c r="T424" s="78"/>
      <c r="U424" s="78"/>
      <c r="V424" s="78"/>
      <c r="W424" s="78"/>
      <c r="X424" s="393"/>
      <c r="Y424" s="78"/>
      <c r="Z424" s="78"/>
      <c r="AA424" s="78"/>
      <c r="AB424" s="78"/>
      <c r="AC424" s="78"/>
      <c r="AD424" s="78"/>
      <c r="AE424" s="78"/>
      <c r="AF424" s="78"/>
      <c r="AG424" s="78"/>
      <c r="AH424" s="78"/>
      <c r="AI424" s="78"/>
      <c r="AJ424" s="78"/>
      <c r="AK424" s="78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95"/>
      <c r="AW424" s="95"/>
      <c r="AX424" s="383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383"/>
      <c r="BX424" s="383"/>
      <c r="BY424" s="383"/>
      <c r="BZ424" s="2"/>
      <c r="CA424" s="2"/>
      <c r="CB424" s="2"/>
      <c r="CC424" s="2"/>
      <c r="CD424" s="2"/>
      <c r="CE424" s="2"/>
      <c r="CF424" s="383"/>
      <c r="CG424" s="383"/>
      <c r="CH424" s="10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383"/>
      <c r="DT424" s="383"/>
      <c r="DU424" s="383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  <c r="FG424" s="2"/>
      <c r="FH424" s="2"/>
      <c r="FI424" s="2"/>
      <c r="FJ424" s="2"/>
      <c r="FK424" s="2"/>
      <c r="FL424" s="2"/>
      <c r="FM424" s="2"/>
      <c r="FN424" s="2"/>
      <c r="FO424" s="2"/>
      <c r="FP424" s="2"/>
      <c r="FQ424" s="2"/>
      <c r="FR424" s="2"/>
      <c r="FS424" s="2"/>
      <c r="FT424" s="2"/>
      <c r="FU424" s="2"/>
      <c r="FV424" s="2"/>
      <c r="FW424" s="2"/>
      <c r="FX424" s="2"/>
      <c r="FY424" s="2"/>
      <c r="FZ424" s="2"/>
      <c r="GA424" s="2"/>
      <c r="GB424" s="2"/>
      <c r="GC424" s="2"/>
      <c r="GD424" s="2"/>
      <c r="GE424" s="2"/>
      <c r="GF424" s="2"/>
      <c r="GG424" s="2"/>
      <c r="GH424" s="2"/>
      <c r="GI424" s="2"/>
      <c r="GJ424" s="2"/>
      <c r="GK424" s="2"/>
      <c r="GL424" s="2"/>
      <c r="GM424" s="2"/>
      <c r="GN424" s="2"/>
      <c r="GO424" s="2"/>
      <c r="GP424" s="2"/>
      <c r="GQ424" s="2"/>
      <c r="GR424" s="2"/>
      <c r="GS424" s="2"/>
      <c r="GT424" s="2"/>
      <c r="GU424" s="2"/>
      <c r="GV424" s="2"/>
      <c r="GW424" s="2"/>
      <c r="GX424" s="2"/>
      <c r="GY424" s="2"/>
      <c r="GZ424" s="2"/>
      <c r="HA424" s="2"/>
      <c r="HB424" s="2"/>
      <c r="HC424" s="2"/>
      <c r="HD424" s="2"/>
      <c r="HE424" s="2"/>
      <c r="HF424" s="2"/>
      <c r="HG424" s="2"/>
      <c r="HH424" s="2"/>
      <c r="HI424" s="2"/>
      <c r="HJ424" s="2"/>
      <c r="HK424" s="2"/>
      <c r="HL424" s="2"/>
      <c r="HM424" s="2"/>
      <c r="HN424" s="2"/>
      <c r="HO424" s="2"/>
      <c r="HP424" s="2"/>
      <c r="HQ424" s="2"/>
      <c r="HR424" s="2"/>
      <c r="HS424" s="2"/>
      <c r="HT424" s="2"/>
      <c r="HU424" s="2"/>
      <c r="HV424" s="2"/>
      <c r="HW424" s="2"/>
      <c r="HX424" s="2"/>
      <c r="HY424" s="2"/>
      <c r="HZ424" s="2"/>
      <c r="IA424" s="2"/>
      <c r="IB424" s="2"/>
      <c r="IC424" s="2"/>
      <c r="ID424" s="2"/>
      <c r="IE424" s="2"/>
      <c r="IF424" s="2"/>
      <c r="IG424" s="2"/>
      <c r="IH424" s="2"/>
      <c r="II424" s="2"/>
      <c r="IJ424" s="2"/>
      <c r="IK424" s="2"/>
      <c r="IL424" s="2"/>
      <c r="IM424" s="2"/>
      <c r="IN424" s="2"/>
      <c r="IO424" s="2"/>
      <c r="IP424" s="2"/>
      <c r="IQ424" s="2"/>
      <c r="IR424" s="2"/>
      <c r="IS424" s="2"/>
      <c r="IT424" s="2"/>
      <c r="IU424" s="2"/>
      <c r="IV424" s="2"/>
      <c r="IW424" s="2"/>
    </row>
    <row r="425" customFormat="false" ht="11.25" hidden="false" customHeight="false" outlineLevel="0" collapsed="false">
      <c r="A425" s="2"/>
      <c r="B425" s="2"/>
      <c r="C425" s="2"/>
      <c r="D425" s="273"/>
      <c r="E425" s="78"/>
      <c r="F425" s="2"/>
      <c r="G425" s="2"/>
      <c r="H425" s="2"/>
      <c r="I425" s="2"/>
      <c r="J425" s="2"/>
      <c r="K425" s="2"/>
      <c r="L425" s="78"/>
      <c r="M425" s="78"/>
      <c r="N425" s="78"/>
      <c r="O425" s="78"/>
      <c r="P425" s="2"/>
      <c r="Q425" s="78"/>
      <c r="R425" s="78"/>
      <c r="S425" s="78"/>
      <c r="T425" s="78"/>
      <c r="U425" s="78"/>
      <c r="V425" s="78"/>
      <c r="W425" s="78"/>
      <c r="X425" s="393"/>
      <c r="Y425" s="78"/>
      <c r="Z425" s="78"/>
      <c r="AA425" s="78"/>
      <c r="AB425" s="78"/>
      <c r="AC425" s="78"/>
      <c r="AD425" s="78"/>
      <c r="AE425" s="78"/>
      <c r="AF425" s="78"/>
      <c r="AG425" s="78"/>
      <c r="AH425" s="78"/>
      <c r="AI425" s="78"/>
      <c r="AJ425" s="78"/>
      <c r="AK425" s="78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95"/>
      <c r="AW425" s="95"/>
      <c r="AX425" s="383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383"/>
      <c r="BX425" s="383"/>
      <c r="BY425" s="383"/>
      <c r="BZ425" s="2"/>
      <c r="CA425" s="2"/>
      <c r="CB425" s="2"/>
      <c r="CC425" s="2"/>
      <c r="CD425" s="2"/>
      <c r="CE425" s="2"/>
      <c r="CF425" s="383"/>
      <c r="CG425" s="383"/>
      <c r="CH425" s="10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383"/>
      <c r="DT425" s="383"/>
      <c r="DU425" s="383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  <c r="FG425" s="2"/>
      <c r="FH425" s="2"/>
      <c r="FI425" s="2"/>
      <c r="FJ425" s="2"/>
      <c r="FK425" s="2"/>
      <c r="FL425" s="2"/>
      <c r="FM425" s="2"/>
      <c r="FN425" s="2"/>
      <c r="FO425" s="2"/>
      <c r="FP425" s="2"/>
      <c r="FQ425" s="2"/>
      <c r="FR425" s="2"/>
      <c r="FS425" s="2"/>
      <c r="FT425" s="2"/>
      <c r="FU425" s="2"/>
      <c r="FV425" s="2"/>
      <c r="FW425" s="2"/>
      <c r="FX425" s="2"/>
      <c r="FY425" s="2"/>
      <c r="FZ425" s="2"/>
      <c r="GA425" s="2"/>
      <c r="GB425" s="2"/>
      <c r="GC425" s="2"/>
      <c r="GD425" s="2"/>
      <c r="GE425" s="2"/>
      <c r="GF425" s="2"/>
      <c r="GG425" s="2"/>
      <c r="GH425" s="2"/>
      <c r="GI425" s="2"/>
      <c r="GJ425" s="2"/>
      <c r="GK425" s="2"/>
      <c r="GL425" s="2"/>
      <c r="GM425" s="2"/>
      <c r="GN425" s="2"/>
      <c r="GO425" s="2"/>
      <c r="GP425" s="2"/>
      <c r="GQ425" s="2"/>
      <c r="GR425" s="2"/>
      <c r="GS425" s="2"/>
      <c r="GT425" s="2"/>
      <c r="GU425" s="2"/>
      <c r="GV425" s="2"/>
      <c r="GW425" s="2"/>
      <c r="GX425" s="2"/>
      <c r="GY425" s="2"/>
      <c r="GZ425" s="2"/>
      <c r="HA425" s="2"/>
      <c r="HB425" s="2"/>
      <c r="HC425" s="2"/>
      <c r="HD425" s="2"/>
      <c r="HE425" s="2"/>
      <c r="HF425" s="2"/>
      <c r="HG425" s="2"/>
      <c r="HH425" s="2"/>
      <c r="HI425" s="2"/>
      <c r="HJ425" s="2"/>
      <c r="HK425" s="2"/>
      <c r="HL425" s="2"/>
      <c r="HM425" s="2"/>
      <c r="HN425" s="2"/>
      <c r="HO425" s="2"/>
      <c r="HP425" s="2"/>
      <c r="HQ425" s="2"/>
      <c r="HR425" s="2"/>
      <c r="HS425" s="2"/>
      <c r="HT425" s="2"/>
      <c r="HU425" s="2"/>
      <c r="HV425" s="2"/>
      <c r="HW425" s="2"/>
      <c r="HX425" s="2"/>
      <c r="HY425" s="2"/>
      <c r="HZ425" s="2"/>
      <c r="IA425" s="2"/>
      <c r="IB425" s="2"/>
      <c r="IC425" s="2"/>
      <c r="ID425" s="2"/>
      <c r="IE425" s="2"/>
      <c r="IF425" s="2"/>
      <c r="IG425" s="2"/>
      <c r="IH425" s="2"/>
      <c r="II425" s="2"/>
      <c r="IJ425" s="2"/>
      <c r="IK425" s="2"/>
      <c r="IL425" s="2"/>
      <c r="IM425" s="2"/>
      <c r="IN425" s="2"/>
      <c r="IO425" s="2"/>
      <c r="IP425" s="2"/>
      <c r="IQ425" s="2"/>
      <c r="IR425" s="2"/>
      <c r="IS425" s="2"/>
      <c r="IT425" s="2"/>
      <c r="IU425" s="2"/>
      <c r="IV425" s="2"/>
      <c r="IW425" s="2"/>
    </row>
    <row r="426" customFormat="false" ht="11.25" hidden="false" customHeight="false" outlineLevel="0" collapsed="false">
      <c r="A426" s="2"/>
      <c r="B426" s="2"/>
      <c r="C426" s="2"/>
      <c r="D426" s="273"/>
      <c r="E426" s="78"/>
      <c r="F426" s="2"/>
      <c r="G426" s="2"/>
      <c r="H426" s="2"/>
      <c r="I426" s="2"/>
      <c r="J426" s="2"/>
      <c r="K426" s="2"/>
      <c r="L426" s="78"/>
      <c r="M426" s="78"/>
      <c r="N426" s="78"/>
      <c r="O426" s="78"/>
      <c r="P426" s="2"/>
      <c r="Q426" s="78"/>
      <c r="R426" s="78"/>
      <c r="S426" s="78"/>
      <c r="T426" s="78"/>
      <c r="U426" s="78"/>
      <c r="V426" s="78"/>
      <c r="W426" s="78"/>
      <c r="X426" s="393"/>
      <c r="Y426" s="78"/>
      <c r="Z426" s="78"/>
      <c r="AA426" s="78"/>
      <c r="AB426" s="78"/>
      <c r="AC426" s="78"/>
      <c r="AD426" s="78"/>
      <c r="AE426" s="78"/>
      <c r="AF426" s="78"/>
      <c r="AG426" s="78"/>
      <c r="AH426" s="78"/>
      <c r="AI426" s="78"/>
      <c r="AJ426" s="78"/>
      <c r="AK426" s="78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95"/>
      <c r="AW426" s="95"/>
      <c r="AX426" s="383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383"/>
      <c r="BX426" s="383"/>
      <c r="BY426" s="383"/>
      <c r="BZ426" s="2"/>
      <c r="CA426" s="2"/>
      <c r="CB426" s="2"/>
      <c r="CC426" s="2"/>
      <c r="CD426" s="2"/>
      <c r="CE426" s="2"/>
      <c r="CF426" s="383"/>
      <c r="CG426" s="383"/>
      <c r="CH426" s="10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383"/>
      <c r="DT426" s="383"/>
      <c r="DU426" s="383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  <c r="FG426" s="2"/>
      <c r="FH426" s="2"/>
      <c r="FI426" s="2"/>
      <c r="FJ426" s="2"/>
      <c r="FK426" s="2"/>
      <c r="FL426" s="2"/>
      <c r="FM426" s="2"/>
      <c r="FN426" s="2"/>
      <c r="FO426" s="2"/>
      <c r="FP426" s="2"/>
      <c r="FQ426" s="2"/>
      <c r="FR426" s="2"/>
      <c r="FS426" s="2"/>
      <c r="FT426" s="2"/>
      <c r="FU426" s="2"/>
      <c r="FV426" s="2"/>
      <c r="FW426" s="2"/>
      <c r="FX426" s="2"/>
      <c r="FY426" s="2"/>
      <c r="FZ426" s="2"/>
      <c r="GA426" s="2"/>
      <c r="GB426" s="2"/>
      <c r="GC426" s="2"/>
      <c r="GD426" s="2"/>
      <c r="GE426" s="2"/>
      <c r="GF426" s="2"/>
      <c r="GG426" s="2"/>
      <c r="GH426" s="2"/>
      <c r="GI426" s="2"/>
      <c r="GJ426" s="2"/>
      <c r="GK426" s="2"/>
      <c r="GL426" s="2"/>
      <c r="GM426" s="2"/>
      <c r="GN426" s="2"/>
      <c r="GO426" s="2"/>
      <c r="GP426" s="2"/>
      <c r="GQ426" s="2"/>
      <c r="GR426" s="2"/>
      <c r="GS426" s="2"/>
      <c r="GT426" s="2"/>
      <c r="GU426" s="2"/>
      <c r="GV426" s="2"/>
      <c r="GW426" s="2"/>
      <c r="GX426" s="2"/>
      <c r="GY426" s="2"/>
      <c r="GZ426" s="2"/>
      <c r="HA426" s="2"/>
      <c r="HB426" s="2"/>
      <c r="HC426" s="2"/>
      <c r="HD426" s="2"/>
      <c r="HE426" s="2"/>
      <c r="HF426" s="2"/>
      <c r="HG426" s="2"/>
      <c r="HH426" s="2"/>
      <c r="HI426" s="2"/>
      <c r="HJ426" s="2"/>
      <c r="HK426" s="2"/>
      <c r="HL426" s="2"/>
      <c r="HM426" s="2"/>
      <c r="HN426" s="2"/>
      <c r="HO426" s="2"/>
      <c r="HP426" s="2"/>
      <c r="HQ426" s="2"/>
      <c r="HR426" s="2"/>
      <c r="HS426" s="2"/>
      <c r="HT426" s="2"/>
      <c r="HU426" s="2"/>
      <c r="HV426" s="2"/>
      <c r="HW426" s="2"/>
      <c r="HX426" s="2"/>
      <c r="HY426" s="2"/>
      <c r="HZ426" s="2"/>
      <c r="IA426" s="2"/>
      <c r="IB426" s="2"/>
      <c r="IC426" s="2"/>
      <c r="ID426" s="2"/>
      <c r="IE426" s="2"/>
      <c r="IF426" s="2"/>
      <c r="IG426" s="2"/>
      <c r="IH426" s="2"/>
      <c r="II426" s="2"/>
      <c r="IJ426" s="2"/>
      <c r="IK426" s="2"/>
      <c r="IL426" s="2"/>
      <c r="IM426" s="2"/>
      <c r="IN426" s="2"/>
      <c r="IO426" s="2"/>
      <c r="IP426" s="2"/>
      <c r="IQ426" s="2"/>
      <c r="IR426" s="2"/>
      <c r="IS426" s="2"/>
      <c r="IT426" s="2"/>
      <c r="IU426" s="2"/>
      <c r="IV426" s="2"/>
      <c r="IW426" s="2"/>
    </row>
    <row r="427" customFormat="false" ht="11.25" hidden="false" customHeight="false" outlineLevel="0" collapsed="false">
      <c r="A427" s="2"/>
      <c r="B427" s="2"/>
      <c r="C427" s="2"/>
      <c r="D427" s="273"/>
      <c r="E427" s="78"/>
      <c r="F427" s="2"/>
      <c r="G427" s="2"/>
      <c r="H427" s="2"/>
      <c r="I427" s="2"/>
      <c r="J427" s="2"/>
      <c r="K427" s="2"/>
      <c r="L427" s="78"/>
      <c r="M427" s="78"/>
      <c r="N427" s="78"/>
      <c r="O427" s="78"/>
      <c r="P427" s="2"/>
      <c r="Q427" s="78"/>
      <c r="R427" s="78"/>
      <c r="S427" s="78"/>
      <c r="T427" s="78"/>
      <c r="U427" s="78"/>
      <c r="V427" s="78"/>
      <c r="W427" s="78"/>
      <c r="X427" s="393"/>
      <c r="Y427" s="78"/>
      <c r="Z427" s="78"/>
      <c r="AA427" s="78"/>
      <c r="AB427" s="78"/>
      <c r="AC427" s="78"/>
      <c r="AD427" s="78"/>
      <c r="AE427" s="78"/>
      <c r="AF427" s="78"/>
      <c r="AG427" s="78"/>
      <c r="AH427" s="78"/>
      <c r="AI427" s="78"/>
      <c r="AJ427" s="78"/>
      <c r="AK427" s="78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95"/>
      <c r="AW427" s="95"/>
      <c r="AX427" s="383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383"/>
      <c r="BX427" s="383"/>
      <c r="BY427" s="383"/>
      <c r="BZ427" s="2"/>
      <c r="CA427" s="2"/>
      <c r="CB427" s="2"/>
      <c r="CC427" s="2"/>
      <c r="CD427" s="2"/>
      <c r="CE427" s="2"/>
      <c r="CF427" s="383"/>
      <c r="CG427" s="383"/>
      <c r="CH427" s="10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383"/>
      <c r="DT427" s="383"/>
      <c r="DU427" s="383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  <c r="FG427" s="2"/>
      <c r="FH427" s="2"/>
      <c r="FI427" s="2"/>
      <c r="FJ427" s="2"/>
      <c r="FK427" s="2"/>
      <c r="FL427" s="2"/>
      <c r="FM427" s="2"/>
      <c r="FN427" s="2"/>
      <c r="FO427" s="2"/>
      <c r="FP427" s="2"/>
      <c r="FQ427" s="2"/>
      <c r="FR427" s="2"/>
      <c r="FS427" s="2"/>
      <c r="FT427" s="2"/>
      <c r="FU427" s="2"/>
      <c r="FV427" s="2"/>
      <c r="FW427" s="2"/>
      <c r="FX427" s="2"/>
      <c r="FY427" s="2"/>
      <c r="FZ427" s="2"/>
      <c r="GA427" s="2"/>
      <c r="GB427" s="2"/>
      <c r="GC427" s="2"/>
      <c r="GD427" s="2"/>
      <c r="GE427" s="2"/>
      <c r="GF427" s="2"/>
      <c r="GG427" s="2"/>
      <c r="GH427" s="2"/>
      <c r="GI427" s="2"/>
      <c r="GJ427" s="2"/>
      <c r="GK427" s="2"/>
      <c r="GL427" s="2"/>
      <c r="GM427" s="2"/>
      <c r="GN427" s="2"/>
      <c r="GO427" s="2"/>
      <c r="GP427" s="2"/>
      <c r="GQ427" s="2"/>
      <c r="GR427" s="2"/>
      <c r="GS427" s="2"/>
      <c r="GT427" s="2"/>
      <c r="GU427" s="2"/>
      <c r="GV427" s="2"/>
      <c r="GW427" s="2"/>
      <c r="GX427" s="2"/>
      <c r="GY427" s="2"/>
      <c r="GZ427" s="2"/>
      <c r="HA427" s="2"/>
      <c r="HB427" s="2"/>
      <c r="HC427" s="2"/>
      <c r="HD427" s="2"/>
      <c r="HE427" s="2"/>
      <c r="HF427" s="2"/>
      <c r="HG427" s="2"/>
      <c r="HH427" s="2"/>
      <c r="HI427" s="2"/>
      <c r="HJ427" s="2"/>
      <c r="HK427" s="2"/>
      <c r="HL427" s="2"/>
      <c r="HM427" s="2"/>
      <c r="HN427" s="2"/>
      <c r="HO427" s="2"/>
      <c r="HP427" s="2"/>
      <c r="HQ427" s="2"/>
      <c r="HR427" s="2"/>
      <c r="HS427" s="2"/>
      <c r="HT427" s="2"/>
      <c r="HU427" s="2"/>
      <c r="HV427" s="2"/>
      <c r="HW427" s="2"/>
      <c r="HX427" s="2"/>
      <c r="HY427" s="2"/>
      <c r="HZ427" s="2"/>
      <c r="IA427" s="2"/>
      <c r="IB427" s="2"/>
      <c r="IC427" s="2"/>
      <c r="ID427" s="2"/>
      <c r="IE427" s="2"/>
      <c r="IF427" s="2"/>
      <c r="IG427" s="2"/>
      <c r="IH427" s="2"/>
      <c r="II427" s="2"/>
      <c r="IJ427" s="2"/>
      <c r="IK427" s="2"/>
      <c r="IL427" s="2"/>
      <c r="IM427" s="2"/>
      <c r="IN427" s="2"/>
      <c r="IO427" s="2"/>
      <c r="IP427" s="2"/>
      <c r="IQ427" s="2"/>
      <c r="IR427" s="2"/>
      <c r="IS427" s="2"/>
      <c r="IT427" s="2"/>
      <c r="IU427" s="2"/>
      <c r="IV427" s="2"/>
      <c r="IW427" s="2"/>
    </row>
    <row r="428" customFormat="false" ht="11.25" hidden="false" customHeight="false" outlineLevel="0" collapsed="false">
      <c r="A428" s="2"/>
      <c r="B428" s="2"/>
      <c r="C428" s="2"/>
      <c r="D428" s="273"/>
      <c r="E428" s="78"/>
      <c r="F428" s="2"/>
      <c r="G428" s="2"/>
      <c r="H428" s="2"/>
      <c r="I428" s="2"/>
      <c r="J428" s="2"/>
      <c r="K428" s="2"/>
      <c r="L428" s="78"/>
      <c r="M428" s="78"/>
      <c r="N428" s="78"/>
      <c r="O428" s="78"/>
      <c r="P428" s="2"/>
      <c r="Q428" s="78"/>
      <c r="R428" s="78"/>
      <c r="S428" s="78"/>
      <c r="T428" s="78"/>
      <c r="U428" s="78"/>
      <c r="V428" s="78"/>
      <c r="W428" s="78"/>
      <c r="X428" s="393"/>
      <c r="Y428" s="78"/>
      <c r="Z428" s="78"/>
      <c r="AA428" s="78"/>
      <c r="AB428" s="78"/>
      <c r="AC428" s="78"/>
      <c r="AD428" s="78"/>
      <c r="AE428" s="78"/>
      <c r="AF428" s="78"/>
      <c r="AG428" s="78"/>
      <c r="AH428" s="78"/>
      <c r="AI428" s="78"/>
      <c r="AJ428" s="78"/>
      <c r="AK428" s="78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95"/>
      <c r="AW428" s="95"/>
      <c r="AX428" s="383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383"/>
      <c r="BX428" s="383"/>
      <c r="BY428" s="383"/>
      <c r="BZ428" s="2"/>
      <c r="CA428" s="2"/>
      <c r="CB428" s="2"/>
      <c r="CC428" s="2"/>
      <c r="CD428" s="2"/>
      <c r="CE428" s="2"/>
      <c r="CF428" s="383"/>
      <c r="CG428" s="383"/>
      <c r="CH428" s="10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383"/>
      <c r="DT428" s="383"/>
      <c r="DU428" s="383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  <c r="FG428" s="2"/>
      <c r="FH428" s="2"/>
      <c r="FI428" s="2"/>
      <c r="FJ428" s="2"/>
      <c r="FK428" s="2"/>
      <c r="FL428" s="2"/>
      <c r="FM428" s="2"/>
      <c r="FN428" s="2"/>
      <c r="FO428" s="2"/>
      <c r="FP428" s="2"/>
      <c r="FQ428" s="2"/>
      <c r="FR428" s="2"/>
      <c r="FS428" s="2"/>
      <c r="FT428" s="2"/>
      <c r="FU428" s="2"/>
      <c r="FV428" s="2"/>
      <c r="FW428" s="2"/>
      <c r="FX428" s="2"/>
      <c r="FY428" s="2"/>
      <c r="FZ428" s="2"/>
      <c r="GA428" s="2"/>
      <c r="GB428" s="2"/>
      <c r="GC428" s="2"/>
      <c r="GD428" s="2"/>
      <c r="GE428" s="2"/>
      <c r="GF428" s="2"/>
      <c r="GG428" s="2"/>
      <c r="GH428" s="2"/>
      <c r="GI428" s="2"/>
      <c r="GJ428" s="2"/>
      <c r="GK428" s="2"/>
      <c r="GL428" s="2"/>
      <c r="GM428" s="2"/>
      <c r="GN428" s="2"/>
      <c r="GO428" s="2"/>
      <c r="GP428" s="2"/>
      <c r="GQ428" s="2"/>
      <c r="GR428" s="2"/>
      <c r="GS428" s="2"/>
      <c r="GT428" s="2"/>
      <c r="GU428" s="2"/>
      <c r="GV428" s="2"/>
      <c r="GW428" s="2"/>
      <c r="GX428" s="2"/>
      <c r="GY428" s="2"/>
      <c r="GZ428" s="2"/>
      <c r="HA428" s="2"/>
      <c r="HB428" s="2"/>
      <c r="HC428" s="2"/>
      <c r="HD428" s="2"/>
      <c r="HE428" s="2"/>
      <c r="HF428" s="2"/>
      <c r="HG428" s="2"/>
      <c r="HH428" s="2"/>
      <c r="HI428" s="2"/>
      <c r="HJ428" s="2"/>
      <c r="HK428" s="2"/>
      <c r="HL428" s="2"/>
      <c r="HM428" s="2"/>
      <c r="HN428" s="2"/>
      <c r="HO428" s="2"/>
      <c r="HP428" s="2"/>
      <c r="HQ428" s="2"/>
      <c r="HR428" s="2"/>
      <c r="HS428" s="2"/>
      <c r="HT428" s="2"/>
      <c r="HU428" s="2"/>
      <c r="HV428" s="2"/>
      <c r="HW428" s="2"/>
      <c r="HX428" s="2"/>
      <c r="HY428" s="2"/>
      <c r="HZ428" s="2"/>
      <c r="IA428" s="2"/>
      <c r="IB428" s="2"/>
      <c r="IC428" s="2"/>
      <c r="ID428" s="2"/>
      <c r="IE428" s="2"/>
      <c r="IF428" s="2"/>
      <c r="IG428" s="2"/>
      <c r="IH428" s="2"/>
      <c r="II428" s="2"/>
      <c r="IJ428" s="2"/>
      <c r="IK428" s="2"/>
      <c r="IL428" s="2"/>
      <c r="IM428" s="2"/>
      <c r="IN428" s="2"/>
      <c r="IO428" s="2"/>
      <c r="IP428" s="2"/>
      <c r="IQ428" s="2"/>
      <c r="IR428" s="2"/>
      <c r="IS428" s="2"/>
      <c r="IT428" s="2"/>
      <c r="IU428" s="2"/>
      <c r="IV428" s="2"/>
      <c r="IW428" s="2"/>
    </row>
    <row r="429" customFormat="false" ht="11.25" hidden="false" customHeight="false" outlineLevel="0" collapsed="false">
      <c r="A429" s="2"/>
      <c r="B429" s="2"/>
      <c r="C429" s="2"/>
      <c r="D429" s="273"/>
      <c r="E429" s="78"/>
      <c r="F429" s="2"/>
      <c r="G429" s="2"/>
      <c r="H429" s="2"/>
      <c r="I429" s="2"/>
      <c r="J429" s="2"/>
      <c r="K429" s="2"/>
      <c r="L429" s="78"/>
      <c r="M429" s="78"/>
      <c r="N429" s="78"/>
      <c r="O429" s="78"/>
      <c r="P429" s="2"/>
      <c r="Q429" s="78"/>
      <c r="R429" s="78"/>
      <c r="S429" s="78"/>
      <c r="T429" s="78"/>
      <c r="U429" s="78"/>
      <c r="V429" s="78"/>
      <c r="W429" s="78"/>
      <c r="X429" s="393"/>
      <c r="Y429" s="78"/>
      <c r="Z429" s="78"/>
      <c r="AA429" s="78"/>
      <c r="AB429" s="78"/>
      <c r="AC429" s="78"/>
      <c r="AD429" s="78"/>
      <c r="AE429" s="78"/>
      <c r="AF429" s="78"/>
      <c r="AG429" s="78"/>
      <c r="AH429" s="78"/>
      <c r="AI429" s="78"/>
      <c r="AJ429" s="78"/>
      <c r="AK429" s="78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95"/>
      <c r="AW429" s="95"/>
      <c r="AX429" s="383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383"/>
      <c r="BX429" s="383"/>
      <c r="BY429" s="383"/>
      <c r="BZ429" s="2"/>
      <c r="CA429" s="2"/>
      <c r="CB429" s="2"/>
      <c r="CC429" s="2"/>
      <c r="CD429" s="2"/>
      <c r="CE429" s="2"/>
      <c r="CF429" s="383"/>
      <c r="CG429" s="383"/>
      <c r="CH429" s="10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383"/>
      <c r="DT429" s="383"/>
      <c r="DU429" s="383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  <c r="FG429" s="2"/>
      <c r="FH429" s="2"/>
      <c r="FI429" s="2"/>
      <c r="FJ429" s="2"/>
      <c r="FK429" s="2"/>
      <c r="FL429" s="2"/>
      <c r="FM429" s="2"/>
      <c r="FN429" s="2"/>
      <c r="FO429" s="2"/>
      <c r="FP429" s="2"/>
      <c r="FQ429" s="2"/>
      <c r="FR429" s="2"/>
      <c r="FS429" s="2"/>
      <c r="FT429" s="2"/>
      <c r="FU429" s="2"/>
      <c r="FV429" s="2"/>
      <c r="FW429" s="2"/>
      <c r="FX429" s="2"/>
      <c r="FY429" s="2"/>
      <c r="FZ429" s="2"/>
      <c r="GA429" s="2"/>
      <c r="GB429" s="2"/>
      <c r="GC429" s="2"/>
      <c r="GD429" s="2"/>
      <c r="GE429" s="2"/>
      <c r="GF429" s="2"/>
      <c r="GG429" s="2"/>
      <c r="GH429" s="2"/>
      <c r="GI429" s="2"/>
      <c r="GJ429" s="2"/>
      <c r="GK429" s="2"/>
      <c r="GL429" s="2"/>
      <c r="GM429" s="2"/>
      <c r="GN429" s="2"/>
      <c r="GO429" s="2"/>
      <c r="GP429" s="2"/>
      <c r="GQ429" s="2"/>
      <c r="GR429" s="2"/>
      <c r="GS429" s="2"/>
      <c r="GT429" s="2"/>
      <c r="GU429" s="2"/>
      <c r="GV429" s="2"/>
      <c r="GW429" s="2"/>
      <c r="GX429" s="2"/>
      <c r="GY429" s="2"/>
      <c r="GZ429" s="2"/>
      <c r="HA429" s="2"/>
      <c r="HB429" s="2"/>
      <c r="HC429" s="2"/>
      <c r="HD429" s="2"/>
      <c r="HE429" s="2"/>
      <c r="HF429" s="2"/>
      <c r="HG429" s="2"/>
      <c r="HH429" s="2"/>
      <c r="HI429" s="2"/>
      <c r="HJ429" s="2"/>
      <c r="HK429" s="2"/>
      <c r="HL429" s="2"/>
      <c r="HM429" s="2"/>
      <c r="HN429" s="2"/>
      <c r="HO429" s="2"/>
      <c r="HP429" s="2"/>
      <c r="HQ429" s="2"/>
      <c r="HR429" s="2"/>
      <c r="HS429" s="2"/>
      <c r="HT429" s="2"/>
      <c r="HU429" s="2"/>
      <c r="HV429" s="2"/>
      <c r="HW429" s="2"/>
      <c r="HX429" s="2"/>
      <c r="HY429" s="2"/>
      <c r="HZ429" s="2"/>
      <c r="IA429" s="2"/>
      <c r="IB429" s="2"/>
      <c r="IC429" s="2"/>
      <c r="ID429" s="2"/>
      <c r="IE429" s="2"/>
      <c r="IF429" s="2"/>
      <c r="IG429" s="2"/>
      <c r="IH429" s="2"/>
      <c r="II429" s="2"/>
      <c r="IJ429" s="2"/>
      <c r="IK429" s="2"/>
      <c r="IL429" s="2"/>
      <c r="IM429" s="2"/>
      <c r="IN429" s="2"/>
      <c r="IO429" s="2"/>
      <c r="IP429" s="2"/>
      <c r="IQ429" s="2"/>
      <c r="IR429" s="2"/>
      <c r="IS429" s="2"/>
      <c r="IT429" s="2"/>
      <c r="IU429" s="2"/>
      <c r="IV429" s="2"/>
      <c r="IW429" s="2"/>
    </row>
    <row r="430" customFormat="false" ht="11.25" hidden="false" customHeight="false" outlineLevel="0" collapsed="false">
      <c r="A430" s="2"/>
      <c r="B430" s="2"/>
      <c r="C430" s="2"/>
      <c r="D430" s="273"/>
      <c r="E430" s="78"/>
      <c r="F430" s="2"/>
      <c r="G430" s="2"/>
      <c r="H430" s="2"/>
      <c r="I430" s="2"/>
      <c r="J430" s="2"/>
      <c r="K430" s="2"/>
      <c r="L430" s="78"/>
      <c r="M430" s="78"/>
      <c r="N430" s="78"/>
      <c r="O430" s="78"/>
      <c r="P430" s="2"/>
      <c r="Q430" s="78"/>
      <c r="R430" s="78"/>
      <c r="S430" s="78"/>
      <c r="T430" s="78"/>
      <c r="U430" s="78"/>
      <c r="V430" s="78"/>
      <c r="W430" s="78"/>
      <c r="X430" s="393"/>
      <c r="Y430" s="78"/>
      <c r="Z430" s="78"/>
      <c r="AA430" s="78"/>
      <c r="AB430" s="78"/>
      <c r="AC430" s="78"/>
      <c r="AD430" s="78"/>
      <c r="AE430" s="78"/>
      <c r="AF430" s="78"/>
      <c r="AG430" s="78"/>
      <c r="AH430" s="78"/>
      <c r="AI430" s="78"/>
      <c r="AJ430" s="78"/>
      <c r="AK430" s="78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95"/>
      <c r="AW430" s="95"/>
      <c r="AX430" s="383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383"/>
      <c r="BX430" s="383"/>
      <c r="BY430" s="383"/>
      <c r="BZ430" s="2"/>
      <c r="CA430" s="2"/>
      <c r="CB430" s="2"/>
      <c r="CC430" s="2"/>
      <c r="CD430" s="2"/>
      <c r="CE430" s="2"/>
      <c r="CF430" s="383"/>
      <c r="CG430" s="383"/>
      <c r="CH430" s="10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383"/>
      <c r="DT430" s="383"/>
      <c r="DU430" s="383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  <c r="FG430" s="2"/>
      <c r="FH430" s="2"/>
      <c r="FI430" s="2"/>
      <c r="FJ430" s="2"/>
      <c r="FK430" s="2"/>
      <c r="FL430" s="2"/>
      <c r="FM430" s="2"/>
      <c r="FN430" s="2"/>
      <c r="FO430" s="2"/>
      <c r="FP430" s="2"/>
      <c r="FQ430" s="2"/>
      <c r="FR430" s="2"/>
      <c r="FS430" s="2"/>
      <c r="FT430" s="2"/>
      <c r="FU430" s="2"/>
      <c r="FV430" s="2"/>
      <c r="FW430" s="2"/>
      <c r="FX430" s="2"/>
      <c r="FY430" s="2"/>
      <c r="FZ430" s="2"/>
      <c r="GA430" s="2"/>
      <c r="GB430" s="2"/>
      <c r="GC430" s="2"/>
      <c r="GD430" s="2"/>
      <c r="GE430" s="2"/>
      <c r="GF430" s="2"/>
      <c r="GG430" s="2"/>
      <c r="GH430" s="2"/>
      <c r="GI430" s="2"/>
      <c r="GJ430" s="2"/>
      <c r="GK430" s="2"/>
      <c r="GL430" s="2"/>
      <c r="GM430" s="2"/>
      <c r="GN430" s="2"/>
      <c r="GO430" s="2"/>
      <c r="GP430" s="2"/>
      <c r="GQ430" s="2"/>
      <c r="GR430" s="2"/>
      <c r="GS430" s="2"/>
      <c r="GT430" s="2"/>
      <c r="GU430" s="2"/>
      <c r="GV430" s="2"/>
      <c r="GW430" s="2"/>
      <c r="GX430" s="2"/>
      <c r="GY430" s="2"/>
      <c r="GZ430" s="2"/>
      <c r="HA430" s="2"/>
      <c r="HB430" s="2"/>
      <c r="HC430" s="2"/>
      <c r="HD430" s="2"/>
      <c r="HE430" s="2"/>
      <c r="HF430" s="2"/>
      <c r="HG430" s="2"/>
      <c r="HH430" s="2"/>
      <c r="HI430" s="2"/>
      <c r="HJ430" s="2"/>
      <c r="HK430" s="2"/>
      <c r="HL430" s="2"/>
      <c r="HM430" s="2"/>
      <c r="HN430" s="2"/>
      <c r="HO430" s="2"/>
      <c r="HP430" s="2"/>
      <c r="HQ430" s="2"/>
      <c r="HR430" s="2"/>
      <c r="HS430" s="2"/>
      <c r="HT430" s="2"/>
      <c r="HU430" s="2"/>
      <c r="HV430" s="2"/>
      <c r="HW430" s="2"/>
      <c r="HX430" s="2"/>
      <c r="HY430" s="2"/>
      <c r="HZ430" s="2"/>
      <c r="IA430" s="2"/>
      <c r="IB430" s="2"/>
      <c r="IC430" s="2"/>
      <c r="ID430" s="2"/>
      <c r="IE430" s="2"/>
      <c r="IF430" s="2"/>
      <c r="IG430" s="2"/>
      <c r="IH430" s="2"/>
      <c r="II430" s="2"/>
      <c r="IJ430" s="2"/>
      <c r="IK430" s="2"/>
      <c r="IL430" s="2"/>
      <c r="IM430" s="2"/>
      <c r="IN430" s="2"/>
      <c r="IO430" s="2"/>
      <c r="IP430" s="2"/>
      <c r="IQ430" s="2"/>
      <c r="IR430" s="2"/>
      <c r="IS430" s="2"/>
      <c r="IT430" s="2"/>
      <c r="IU430" s="2"/>
      <c r="IV430" s="2"/>
      <c r="IW430" s="2"/>
    </row>
    <row r="431" customFormat="false" ht="11.25" hidden="false" customHeight="false" outlineLevel="0" collapsed="false">
      <c r="A431" s="2"/>
      <c r="B431" s="2"/>
      <c r="C431" s="2"/>
      <c r="D431" s="273"/>
      <c r="E431" s="78"/>
      <c r="F431" s="2"/>
      <c r="G431" s="2"/>
      <c r="H431" s="2"/>
      <c r="I431" s="2"/>
      <c r="J431" s="2"/>
      <c r="K431" s="2"/>
      <c r="L431" s="78"/>
      <c r="M431" s="78"/>
      <c r="N431" s="78"/>
      <c r="O431" s="78"/>
      <c r="P431" s="2"/>
      <c r="Q431" s="78"/>
      <c r="R431" s="78"/>
      <c r="S431" s="78"/>
      <c r="T431" s="78"/>
      <c r="U431" s="78"/>
      <c r="V431" s="78"/>
      <c r="W431" s="78"/>
      <c r="X431" s="393"/>
      <c r="Y431" s="78"/>
      <c r="Z431" s="78"/>
      <c r="AA431" s="78"/>
      <c r="AB431" s="78"/>
      <c r="AC431" s="78"/>
      <c r="AD431" s="78"/>
      <c r="AE431" s="78"/>
      <c r="AF431" s="78"/>
      <c r="AG431" s="78"/>
      <c r="AH431" s="78"/>
      <c r="AI431" s="78"/>
      <c r="AJ431" s="78"/>
      <c r="AK431" s="78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95"/>
      <c r="AW431" s="95"/>
      <c r="AX431" s="383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383"/>
      <c r="BX431" s="383"/>
      <c r="BY431" s="383"/>
      <c r="BZ431" s="2"/>
      <c r="CA431" s="2"/>
      <c r="CB431" s="2"/>
      <c r="CC431" s="2"/>
      <c r="CD431" s="2"/>
      <c r="CE431" s="2"/>
      <c r="CF431" s="383"/>
      <c r="CG431" s="383"/>
      <c r="CH431" s="10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383"/>
      <c r="DT431" s="383"/>
      <c r="DU431" s="383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  <c r="FG431" s="2"/>
      <c r="FH431" s="2"/>
      <c r="FI431" s="2"/>
      <c r="FJ431" s="2"/>
      <c r="FK431" s="2"/>
      <c r="FL431" s="2"/>
      <c r="FM431" s="2"/>
      <c r="FN431" s="2"/>
      <c r="FO431" s="2"/>
      <c r="FP431" s="2"/>
      <c r="FQ431" s="2"/>
      <c r="FR431" s="2"/>
      <c r="FS431" s="2"/>
      <c r="FT431" s="2"/>
      <c r="FU431" s="2"/>
      <c r="FV431" s="2"/>
      <c r="FW431" s="2"/>
      <c r="FX431" s="2"/>
      <c r="FY431" s="2"/>
      <c r="FZ431" s="2"/>
      <c r="GA431" s="2"/>
      <c r="GB431" s="2"/>
      <c r="GC431" s="2"/>
      <c r="GD431" s="2"/>
      <c r="GE431" s="2"/>
      <c r="GF431" s="2"/>
      <c r="GG431" s="2"/>
      <c r="GH431" s="2"/>
      <c r="GI431" s="2"/>
      <c r="GJ431" s="2"/>
      <c r="GK431" s="2"/>
      <c r="GL431" s="2"/>
      <c r="GM431" s="2"/>
      <c r="GN431" s="2"/>
      <c r="GO431" s="2"/>
      <c r="GP431" s="2"/>
      <c r="GQ431" s="2"/>
      <c r="GR431" s="2"/>
      <c r="GS431" s="2"/>
      <c r="GT431" s="2"/>
      <c r="GU431" s="2"/>
      <c r="GV431" s="2"/>
      <c r="GW431" s="2"/>
      <c r="GX431" s="2"/>
      <c r="GY431" s="2"/>
      <c r="GZ431" s="2"/>
      <c r="HA431" s="2"/>
      <c r="HB431" s="2"/>
      <c r="HC431" s="2"/>
      <c r="HD431" s="2"/>
      <c r="HE431" s="2"/>
      <c r="HF431" s="2"/>
      <c r="HG431" s="2"/>
      <c r="HH431" s="2"/>
      <c r="HI431" s="2"/>
      <c r="HJ431" s="2"/>
      <c r="HK431" s="2"/>
      <c r="HL431" s="2"/>
      <c r="HM431" s="2"/>
      <c r="HN431" s="2"/>
      <c r="HO431" s="2"/>
      <c r="HP431" s="2"/>
      <c r="HQ431" s="2"/>
      <c r="HR431" s="2"/>
      <c r="HS431" s="2"/>
      <c r="HT431" s="2"/>
      <c r="HU431" s="2"/>
      <c r="HV431" s="2"/>
      <c r="HW431" s="2"/>
      <c r="HX431" s="2"/>
      <c r="HY431" s="2"/>
      <c r="HZ431" s="2"/>
      <c r="IA431" s="2"/>
      <c r="IB431" s="2"/>
      <c r="IC431" s="2"/>
      <c r="ID431" s="2"/>
      <c r="IE431" s="2"/>
      <c r="IF431" s="2"/>
      <c r="IG431" s="2"/>
      <c r="IH431" s="2"/>
      <c r="II431" s="2"/>
      <c r="IJ431" s="2"/>
      <c r="IK431" s="2"/>
      <c r="IL431" s="2"/>
      <c r="IM431" s="2"/>
      <c r="IN431" s="2"/>
      <c r="IO431" s="2"/>
      <c r="IP431" s="2"/>
      <c r="IQ431" s="2"/>
      <c r="IR431" s="2"/>
      <c r="IS431" s="2"/>
      <c r="IT431" s="2"/>
      <c r="IU431" s="2"/>
      <c r="IV431" s="2"/>
      <c r="IW431" s="2"/>
    </row>
    <row r="432" customFormat="false" ht="11.25" hidden="false" customHeight="false" outlineLevel="0" collapsed="false">
      <c r="A432" s="2"/>
      <c r="B432" s="2"/>
      <c r="C432" s="2"/>
      <c r="D432" s="273"/>
      <c r="E432" s="78"/>
      <c r="F432" s="2"/>
      <c r="G432" s="2"/>
      <c r="H432" s="2"/>
      <c r="I432" s="2"/>
      <c r="J432" s="2"/>
      <c r="K432" s="2"/>
      <c r="L432" s="78"/>
      <c r="M432" s="78"/>
      <c r="N432" s="78"/>
      <c r="O432" s="78"/>
      <c r="P432" s="2"/>
      <c r="Q432" s="78"/>
      <c r="R432" s="78"/>
      <c r="S432" s="78"/>
      <c r="T432" s="78"/>
      <c r="U432" s="78"/>
      <c r="V432" s="78"/>
      <c r="W432" s="78"/>
      <c r="X432" s="393"/>
      <c r="Y432" s="78"/>
      <c r="Z432" s="78"/>
      <c r="AA432" s="78"/>
      <c r="AB432" s="78"/>
      <c r="AC432" s="78"/>
      <c r="AD432" s="78"/>
      <c r="AE432" s="78"/>
      <c r="AF432" s="78"/>
      <c r="AG432" s="78"/>
      <c r="AH432" s="78"/>
      <c r="AI432" s="78"/>
      <c r="AJ432" s="78"/>
      <c r="AK432" s="78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95"/>
      <c r="AW432" s="95"/>
      <c r="AX432" s="383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383"/>
      <c r="BX432" s="383"/>
      <c r="BY432" s="383"/>
      <c r="BZ432" s="2"/>
      <c r="CA432" s="2"/>
      <c r="CB432" s="2"/>
      <c r="CC432" s="2"/>
      <c r="CD432" s="2"/>
      <c r="CE432" s="2"/>
      <c r="CF432" s="383"/>
      <c r="CG432" s="383"/>
      <c r="CH432" s="10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383"/>
      <c r="DT432" s="383"/>
      <c r="DU432" s="383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  <c r="FF432" s="2"/>
      <c r="FG432" s="2"/>
      <c r="FH432" s="2"/>
      <c r="FI432" s="2"/>
      <c r="FJ432" s="2"/>
      <c r="FK432" s="2"/>
      <c r="FL432" s="2"/>
      <c r="FM432" s="2"/>
      <c r="FN432" s="2"/>
      <c r="FO432" s="2"/>
      <c r="FP432" s="2"/>
      <c r="FQ432" s="2"/>
      <c r="FR432" s="2"/>
      <c r="FS432" s="2"/>
      <c r="FT432" s="2"/>
      <c r="FU432" s="2"/>
      <c r="FV432" s="2"/>
      <c r="FW432" s="2"/>
      <c r="FX432" s="2"/>
      <c r="FY432" s="2"/>
      <c r="FZ432" s="2"/>
      <c r="GA432" s="2"/>
      <c r="GB432" s="2"/>
      <c r="GC432" s="2"/>
      <c r="GD432" s="2"/>
      <c r="GE432" s="2"/>
      <c r="GF432" s="2"/>
      <c r="GG432" s="2"/>
      <c r="GH432" s="2"/>
      <c r="GI432" s="2"/>
      <c r="GJ432" s="2"/>
      <c r="GK432" s="2"/>
      <c r="GL432" s="2"/>
      <c r="GM432" s="2"/>
      <c r="GN432" s="2"/>
      <c r="GO432" s="2"/>
      <c r="GP432" s="2"/>
      <c r="GQ432" s="2"/>
      <c r="GR432" s="2"/>
      <c r="GS432" s="2"/>
      <c r="GT432" s="2"/>
      <c r="GU432" s="2"/>
      <c r="GV432" s="2"/>
      <c r="GW432" s="2"/>
      <c r="GX432" s="2"/>
      <c r="GY432" s="2"/>
      <c r="GZ432" s="2"/>
      <c r="HA432" s="2"/>
      <c r="HB432" s="2"/>
      <c r="HC432" s="2"/>
      <c r="HD432" s="2"/>
      <c r="HE432" s="2"/>
      <c r="HF432" s="2"/>
      <c r="HG432" s="2"/>
      <c r="HH432" s="2"/>
      <c r="HI432" s="2"/>
      <c r="HJ432" s="2"/>
      <c r="HK432" s="2"/>
      <c r="HL432" s="2"/>
      <c r="HM432" s="2"/>
      <c r="HN432" s="2"/>
      <c r="HO432" s="2"/>
      <c r="HP432" s="2"/>
      <c r="HQ432" s="2"/>
      <c r="HR432" s="2"/>
      <c r="HS432" s="2"/>
      <c r="HT432" s="2"/>
      <c r="HU432" s="2"/>
      <c r="HV432" s="2"/>
      <c r="HW432" s="2"/>
      <c r="HX432" s="2"/>
      <c r="HY432" s="2"/>
      <c r="HZ432" s="2"/>
      <c r="IA432" s="2"/>
      <c r="IB432" s="2"/>
      <c r="IC432" s="2"/>
      <c r="ID432" s="2"/>
      <c r="IE432" s="2"/>
      <c r="IF432" s="2"/>
      <c r="IG432" s="2"/>
      <c r="IH432" s="2"/>
      <c r="II432" s="2"/>
      <c r="IJ432" s="2"/>
      <c r="IK432" s="2"/>
      <c r="IL432" s="2"/>
      <c r="IM432" s="2"/>
      <c r="IN432" s="2"/>
      <c r="IO432" s="2"/>
      <c r="IP432" s="2"/>
      <c r="IQ432" s="2"/>
      <c r="IR432" s="2"/>
      <c r="IS432" s="2"/>
      <c r="IT432" s="2"/>
      <c r="IU432" s="2"/>
      <c r="IV432" s="2"/>
      <c r="IW432" s="2"/>
    </row>
    <row r="433" customFormat="false" ht="11.25" hidden="false" customHeight="false" outlineLevel="0" collapsed="false">
      <c r="A433" s="2"/>
      <c r="B433" s="2"/>
      <c r="C433" s="2"/>
      <c r="D433" s="273"/>
      <c r="E433" s="78"/>
      <c r="F433" s="2"/>
      <c r="G433" s="2"/>
      <c r="H433" s="2"/>
      <c r="I433" s="2"/>
      <c r="J433" s="2"/>
      <c r="K433" s="2"/>
      <c r="L433" s="78"/>
      <c r="M433" s="78"/>
      <c r="N433" s="78"/>
      <c r="O433" s="78"/>
      <c r="P433" s="2"/>
      <c r="Q433" s="78"/>
      <c r="R433" s="78"/>
      <c r="S433" s="78"/>
      <c r="T433" s="78"/>
      <c r="U433" s="78"/>
      <c r="V433" s="78"/>
      <c r="W433" s="78"/>
      <c r="X433" s="393"/>
      <c r="Y433" s="78"/>
      <c r="Z433" s="78"/>
      <c r="AA433" s="78"/>
      <c r="AB433" s="78"/>
      <c r="AC433" s="78"/>
      <c r="AD433" s="78"/>
      <c r="AE433" s="78"/>
      <c r="AF433" s="78"/>
      <c r="AG433" s="78"/>
      <c r="AH433" s="78"/>
      <c r="AI433" s="78"/>
      <c r="AJ433" s="78"/>
      <c r="AK433" s="78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95"/>
      <c r="AW433" s="95"/>
      <c r="AX433" s="383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383"/>
      <c r="BX433" s="383"/>
      <c r="BY433" s="383"/>
      <c r="BZ433" s="2"/>
      <c r="CA433" s="2"/>
      <c r="CB433" s="2"/>
      <c r="CC433" s="2"/>
      <c r="CD433" s="2"/>
      <c r="CE433" s="2"/>
      <c r="CF433" s="383"/>
      <c r="CG433" s="383"/>
      <c r="CH433" s="10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383"/>
      <c r="DT433" s="383"/>
      <c r="DU433" s="383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  <c r="FG433" s="2"/>
      <c r="FH433" s="2"/>
      <c r="FI433" s="2"/>
      <c r="FJ433" s="2"/>
      <c r="FK433" s="2"/>
      <c r="FL433" s="2"/>
      <c r="FM433" s="2"/>
      <c r="FN433" s="2"/>
      <c r="FO433" s="2"/>
      <c r="FP433" s="2"/>
      <c r="FQ433" s="2"/>
      <c r="FR433" s="2"/>
      <c r="FS433" s="2"/>
      <c r="FT433" s="2"/>
      <c r="FU433" s="2"/>
      <c r="FV433" s="2"/>
      <c r="FW433" s="2"/>
      <c r="FX433" s="2"/>
      <c r="FY433" s="2"/>
      <c r="FZ433" s="2"/>
      <c r="GA433" s="2"/>
      <c r="GB433" s="2"/>
      <c r="GC433" s="2"/>
      <c r="GD433" s="2"/>
      <c r="GE433" s="2"/>
      <c r="GF433" s="2"/>
      <c r="GG433" s="2"/>
      <c r="GH433" s="2"/>
      <c r="GI433" s="2"/>
      <c r="GJ433" s="2"/>
      <c r="GK433" s="2"/>
      <c r="GL433" s="2"/>
      <c r="GM433" s="2"/>
      <c r="GN433" s="2"/>
      <c r="GO433" s="2"/>
      <c r="GP433" s="2"/>
      <c r="GQ433" s="2"/>
      <c r="GR433" s="2"/>
      <c r="GS433" s="2"/>
      <c r="GT433" s="2"/>
      <c r="GU433" s="2"/>
      <c r="GV433" s="2"/>
      <c r="GW433" s="2"/>
      <c r="GX433" s="2"/>
      <c r="GY433" s="2"/>
      <c r="GZ433" s="2"/>
      <c r="HA433" s="2"/>
      <c r="HB433" s="2"/>
      <c r="HC433" s="2"/>
      <c r="HD433" s="2"/>
      <c r="HE433" s="2"/>
      <c r="HF433" s="2"/>
      <c r="HG433" s="2"/>
      <c r="HH433" s="2"/>
      <c r="HI433" s="2"/>
      <c r="HJ433" s="2"/>
      <c r="HK433" s="2"/>
      <c r="HL433" s="2"/>
      <c r="HM433" s="2"/>
      <c r="HN433" s="2"/>
      <c r="HO433" s="2"/>
      <c r="HP433" s="2"/>
      <c r="HQ433" s="2"/>
      <c r="HR433" s="2"/>
      <c r="HS433" s="2"/>
      <c r="HT433" s="2"/>
      <c r="HU433" s="2"/>
      <c r="HV433" s="2"/>
      <c r="HW433" s="2"/>
      <c r="HX433" s="2"/>
      <c r="HY433" s="2"/>
      <c r="HZ433" s="2"/>
      <c r="IA433" s="2"/>
      <c r="IB433" s="2"/>
      <c r="IC433" s="2"/>
      <c r="ID433" s="2"/>
      <c r="IE433" s="2"/>
      <c r="IF433" s="2"/>
      <c r="IG433" s="2"/>
      <c r="IH433" s="2"/>
      <c r="II433" s="2"/>
      <c r="IJ433" s="2"/>
      <c r="IK433" s="2"/>
      <c r="IL433" s="2"/>
      <c r="IM433" s="2"/>
      <c r="IN433" s="2"/>
      <c r="IO433" s="2"/>
      <c r="IP433" s="2"/>
      <c r="IQ433" s="2"/>
      <c r="IR433" s="2"/>
      <c r="IS433" s="2"/>
      <c r="IT433" s="2"/>
      <c r="IU433" s="2"/>
      <c r="IV433" s="2"/>
      <c r="IW433" s="2"/>
    </row>
    <row r="434" customFormat="false" ht="11.25" hidden="false" customHeight="false" outlineLevel="0" collapsed="false">
      <c r="A434" s="2"/>
      <c r="B434" s="2"/>
      <c r="C434" s="2"/>
      <c r="D434" s="273"/>
      <c r="E434" s="78"/>
      <c r="F434" s="2"/>
      <c r="G434" s="2"/>
      <c r="H434" s="2"/>
      <c r="I434" s="2"/>
      <c r="J434" s="2"/>
      <c r="K434" s="2"/>
      <c r="L434" s="78"/>
      <c r="M434" s="78"/>
      <c r="N434" s="78"/>
      <c r="O434" s="78"/>
      <c r="P434" s="2"/>
      <c r="Q434" s="78"/>
      <c r="R434" s="78"/>
      <c r="S434" s="78"/>
      <c r="T434" s="78"/>
      <c r="U434" s="78"/>
      <c r="V434" s="78"/>
      <c r="W434" s="78"/>
      <c r="X434" s="393"/>
      <c r="Y434" s="78"/>
      <c r="Z434" s="78"/>
      <c r="AA434" s="78"/>
      <c r="AB434" s="78"/>
      <c r="AC434" s="78"/>
      <c r="AD434" s="78"/>
      <c r="AE434" s="78"/>
      <c r="AF434" s="78"/>
      <c r="AG434" s="78"/>
      <c r="AH434" s="78"/>
      <c r="AI434" s="78"/>
      <c r="AJ434" s="78"/>
      <c r="AK434" s="78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95"/>
      <c r="AW434" s="95"/>
      <c r="AX434" s="383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383"/>
      <c r="BX434" s="383"/>
      <c r="BY434" s="383"/>
      <c r="BZ434" s="2"/>
      <c r="CA434" s="2"/>
      <c r="CB434" s="2"/>
      <c r="CC434" s="2"/>
      <c r="CD434" s="2"/>
      <c r="CE434" s="2"/>
      <c r="CF434" s="383"/>
      <c r="CG434" s="383"/>
      <c r="CH434" s="10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383"/>
      <c r="DT434" s="383"/>
      <c r="DU434" s="383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  <c r="FF434" s="2"/>
      <c r="FG434" s="2"/>
      <c r="FH434" s="2"/>
      <c r="FI434" s="2"/>
      <c r="FJ434" s="2"/>
      <c r="FK434" s="2"/>
      <c r="FL434" s="2"/>
      <c r="FM434" s="2"/>
      <c r="FN434" s="2"/>
      <c r="FO434" s="2"/>
      <c r="FP434" s="2"/>
      <c r="FQ434" s="2"/>
      <c r="FR434" s="2"/>
      <c r="FS434" s="2"/>
      <c r="FT434" s="2"/>
      <c r="FU434" s="2"/>
      <c r="FV434" s="2"/>
      <c r="FW434" s="2"/>
      <c r="FX434" s="2"/>
      <c r="FY434" s="2"/>
      <c r="FZ434" s="2"/>
      <c r="GA434" s="2"/>
      <c r="GB434" s="2"/>
      <c r="GC434" s="2"/>
      <c r="GD434" s="2"/>
      <c r="GE434" s="2"/>
      <c r="GF434" s="2"/>
      <c r="GG434" s="2"/>
      <c r="GH434" s="2"/>
      <c r="GI434" s="2"/>
      <c r="GJ434" s="2"/>
      <c r="GK434" s="2"/>
      <c r="GL434" s="2"/>
      <c r="GM434" s="2"/>
      <c r="GN434" s="2"/>
      <c r="GO434" s="2"/>
      <c r="GP434" s="2"/>
      <c r="GQ434" s="2"/>
      <c r="GR434" s="2"/>
      <c r="GS434" s="2"/>
      <c r="GT434" s="2"/>
      <c r="GU434" s="2"/>
      <c r="GV434" s="2"/>
      <c r="GW434" s="2"/>
      <c r="GX434" s="2"/>
      <c r="GY434" s="2"/>
      <c r="GZ434" s="2"/>
      <c r="HA434" s="2"/>
      <c r="HB434" s="2"/>
      <c r="HC434" s="2"/>
      <c r="HD434" s="2"/>
      <c r="HE434" s="2"/>
      <c r="HF434" s="2"/>
      <c r="HG434" s="2"/>
      <c r="HH434" s="2"/>
      <c r="HI434" s="2"/>
      <c r="HJ434" s="2"/>
      <c r="HK434" s="2"/>
      <c r="HL434" s="2"/>
      <c r="HM434" s="2"/>
      <c r="HN434" s="2"/>
      <c r="HO434" s="2"/>
      <c r="HP434" s="2"/>
      <c r="HQ434" s="2"/>
      <c r="HR434" s="2"/>
      <c r="HS434" s="2"/>
      <c r="HT434" s="2"/>
      <c r="HU434" s="2"/>
      <c r="HV434" s="2"/>
      <c r="HW434" s="2"/>
      <c r="HX434" s="2"/>
      <c r="HY434" s="2"/>
      <c r="HZ434" s="2"/>
      <c r="IA434" s="2"/>
      <c r="IB434" s="2"/>
      <c r="IC434" s="2"/>
      <c r="ID434" s="2"/>
      <c r="IE434" s="2"/>
      <c r="IF434" s="2"/>
      <c r="IG434" s="2"/>
      <c r="IH434" s="2"/>
      <c r="II434" s="2"/>
      <c r="IJ434" s="2"/>
      <c r="IK434" s="2"/>
      <c r="IL434" s="2"/>
      <c r="IM434" s="2"/>
      <c r="IN434" s="2"/>
      <c r="IO434" s="2"/>
      <c r="IP434" s="2"/>
      <c r="IQ434" s="2"/>
      <c r="IR434" s="2"/>
      <c r="IS434" s="2"/>
      <c r="IT434" s="2"/>
      <c r="IU434" s="2"/>
      <c r="IV434" s="2"/>
      <c r="IW434" s="2"/>
    </row>
    <row r="435" customFormat="false" ht="11.25" hidden="false" customHeight="false" outlineLevel="0" collapsed="false">
      <c r="A435" s="2"/>
      <c r="B435" s="2"/>
      <c r="C435" s="2"/>
      <c r="D435" s="273"/>
      <c r="E435" s="78"/>
      <c r="F435" s="2"/>
      <c r="G435" s="2"/>
      <c r="H435" s="2"/>
      <c r="I435" s="2"/>
      <c r="J435" s="2"/>
      <c r="K435" s="2"/>
      <c r="L435" s="78"/>
      <c r="M435" s="78"/>
      <c r="N435" s="78"/>
      <c r="O435" s="78"/>
      <c r="P435" s="2"/>
      <c r="Q435" s="78"/>
      <c r="R435" s="78"/>
      <c r="S435" s="78"/>
      <c r="T435" s="78"/>
      <c r="U435" s="78"/>
      <c r="V435" s="78"/>
      <c r="W435" s="78"/>
      <c r="X435" s="393"/>
      <c r="Y435" s="78"/>
      <c r="Z435" s="78"/>
      <c r="AA435" s="78"/>
      <c r="AB435" s="78"/>
      <c r="AC435" s="78"/>
      <c r="AD435" s="78"/>
      <c r="AE435" s="78"/>
      <c r="AF435" s="78"/>
      <c r="AG435" s="78"/>
      <c r="AH435" s="78"/>
      <c r="AI435" s="78"/>
      <c r="AJ435" s="78"/>
      <c r="AK435" s="78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95"/>
      <c r="AW435" s="95"/>
      <c r="AX435" s="383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383"/>
      <c r="BX435" s="383"/>
      <c r="BY435" s="383"/>
      <c r="BZ435" s="2"/>
      <c r="CA435" s="2"/>
      <c r="CB435" s="2"/>
      <c r="CC435" s="2"/>
      <c r="CD435" s="2"/>
      <c r="CE435" s="2"/>
      <c r="CF435" s="383"/>
      <c r="CG435" s="383"/>
      <c r="CH435" s="10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383"/>
      <c r="DT435" s="383"/>
      <c r="DU435" s="383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  <c r="FF435" s="2"/>
      <c r="FG435" s="2"/>
      <c r="FH435" s="2"/>
      <c r="FI435" s="2"/>
      <c r="FJ435" s="2"/>
      <c r="FK435" s="2"/>
      <c r="FL435" s="2"/>
      <c r="FM435" s="2"/>
      <c r="FN435" s="2"/>
      <c r="FO435" s="2"/>
      <c r="FP435" s="2"/>
      <c r="FQ435" s="2"/>
      <c r="FR435" s="2"/>
      <c r="FS435" s="2"/>
      <c r="FT435" s="2"/>
      <c r="FU435" s="2"/>
      <c r="FV435" s="2"/>
      <c r="FW435" s="2"/>
      <c r="FX435" s="2"/>
      <c r="FY435" s="2"/>
      <c r="FZ435" s="2"/>
      <c r="GA435" s="2"/>
      <c r="GB435" s="2"/>
      <c r="GC435" s="2"/>
      <c r="GD435" s="2"/>
      <c r="GE435" s="2"/>
      <c r="GF435" s="2"/>
      <c r="GG435" s="2"/>
      <c r="GH435" s="2"/>
      <c r="GI435" s="2"/>
      <c r="GJ435" s="2"/>
      <c r="GK435" s="2"/>
      <c r="GL435" s="2"/>
      <c r="GM435" s="2"/>
      <c r="GN435" s="2"/>
      <c r="GO435" s="2"/>
      <c r="GP435" s="2"/>
      <c r="GQ435" s="2"/>
      <c r="GR435" s="2"/>
      <c r="GS435" s="2"/>
      <c r="GT435" s="2"/>
      <c r="GU435" s="2"/>
      <c r="GV435" s="2"/>
      <c r="GW435" s="2"/>
      <c r="GX435" s="2"/>
      <c r="GY435" s="2"/>
      <c r="GZ435" s="2"/>
      <c r="HA435" s="2"/>
      <c r="HB435" s="2"/>
      <c r="HC435" s="2"/>
      <c r="HD435" s="2"/>
      <c r="HE435" s="2"/>
      <c r="HF435" s="2"/>
      <c r="HG435" s="2"/>
      <c r="HH435" s="2"/>
      <c r="HI435" s="2"/>
      <c r="HJ435" s="2"/>
      <c r="HK435" s="2"/>
      <c r="HL435" s="2"/>
      <c r="HM435" s="2"/>
      <c r="HN435" s="2"/>
      <c r="HO435" s="2"/>
      <c r="HP435" s="2"/>
      <c r="HQ435" s="2"/>
      <c r="HR435" s="2"/>
      <c r="HS435" s="2"/>
      <c r="HT435" s="2"/>
      <c r="HU435" s="2"/>
      <c r="HV435" s="2"/>
      <c r="HW435" s="2"/>
      <c r="HX435" s="2"/>
      <c r="HY435" s="2"/>
      <c r="HZ435" s="2"/>
      <c r="IA435" s="2"/>
      <c r="IB435" s="2"/>
      <c r="IC435" s="2"/>
      <c r="ID435" s="2"/>
      <c r="IE435" s="2"/>
      <c r="IF435" s="2"/>
      <c r="IG435" s="2"/>
      <c r="IH435" s="2"/>
      <c r="II435" s="2"/>
      <c r="IJ435" s="2"/>
      <c r="IK435" s="2"/>
      <c r="IL435" s="2"/>
      <c r="IM435" s="2"/>
      <c r="IN435" s="2"/>
      <c r="IO435" s="2"/>
      <c r="IP435" s="2"/>
      <c r="IQ435" s="2"/>
      <c r="IR435" s="2"/>
      <c r="IS435" s="2"/>
      <c r="IT435" s="2"/>
      <c r="IU435" s="2"/>
      <c r="IV435" s="2"/>
      <c r="IW435" s="2"/>
    </row>
    <row r="436" customFormat="false" ht="11.25" hidden="false" customHeight="false" outlineLevel="0" collapsed="false">
      <c r="A436" s="2"/>
      <c r="B436" s="2"/>
      <c r="C436" s="2"/>
      <c r="D436" s="273"/>
      <c r="E436" s="78"/>
      <c r="F436" s="2"/>
      <c r="G436" s="2"/>
      <c r="H436" s="2"/>
      <c r="I436" s="2"/>
      <c r="J436" s="2"/>
      <c r="K436" s="2"/>
      <c r="L436" s="78"/>
      <c r="M436" s="78"/>
      <c r="N436" s="78"/>
      <c r="O436" s="78"/>
      <c r="P436" s="2"/>
      <c r="Q436" s="78"/>
      <c r="R436" s="78"/>
      <c r="S436" s="78"/>
      <c r="T436" s="78"/>
      <c r="U436" s="78"/>
      <c r="V436" s="78"/>
      <c r="W436" s="78"/>
      <c r="X436" s="393"/>
      <c r="Y436" s="78"/>
      <c r="Z436" s="78"/>
      <c r="AA436" s="78"/>
      <c r="AB436" s="78"/>
      <c r="AC436" s="78"/>
      <c r="AD436" s="78"/>
      <c r="AE436" s="78"/>
      <c r="AF436" s="78"/>
      <c r="AG436" s="78"/>
      <c r="AH436" s="78"/>
      <c r="AI436" s="78"/>
      <c r="AJ436" s="78"/>
      <c r="AK436" s="78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95"/>
      <c r="AW436" s="95"/>
      <c r="AX436" s="383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383"/>
      <c r="BX436" s="383"/>
      <c r="BY436" s="383"/>
      <c r="BZ436" s="2"/>
      <c r="CA436" s="2"/>
      <c r="CB436" s="2"/>
      <c r="CC436" s="2"/>
      <c r="CD436" s="2"/>
      <c r="CE436" s="2"/>
      <c r="CF436" s="383"/>
      <c r="CG436" s="383"/>
      <c r="CH436" s="10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383"/>
      <c r="DT436" s="383"/>
      <c r="DU436" s="383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  <c r="FF436" s="2"/>
      <c r="FG436" s="2"/>
      <c r="FH436" s="2"/>
      <c r="FI436" s="2"/>
      <c r="FJ436" s="2"/>
      <c r="FK436" s="2"/>
      <c r="FL436" s="2"/>
      <c r="FM436" s="2"/>
      <c r="FN436" s="2"/>
      <c r="FO436" s="2"/>
      <c r="FP436" s="2"/>
      <c r="FQ436" s="2"/>
      <c r="FR436" s="2"/>
      <c r="FS436" s="2"/>
      <c r="FT436" s="2"/>
      <c r="FU436" s="2"/>
      <c r="FV436" s="2"/>
      <c r="FW436" s="2"/>
      <c r="FX436" s="2"/>
      <c r="FY436" s="2"/>
      <c r="FZ436" s="2"/>
      <c r="GA436" s="2"/>
      <c r="GB436" s="2"/>
      <c r="GC436" s="2"/>
      <c r="GD436" s="2"/>
      <c r="GE436" s="2"/>
      <c r="GF436" s="2"/>
      <c r="GG436" s="2"/>
      <c r="GH436" s="2"/>
      <c r="GI436" s="2"/>
      <c r="GJ436" s="2"/>
      <c r="GK436" s="2"/>
      <c r="GL436" s="2"/>
      <c r="GM436" s="2"/>
      <c r="GN436" s="2"/>
      <c r="GO436" s="2"/>
      <c r="GP436" s="2"/>
      <c r="GQ436" s="2"/>
      <c r="GR436" s="2"/>
      <c r="GS436" s="2"/>
      <c r="GT436" s="2"/>
      <c r="GU436" s="2"/>
      <c r="GV436" s="2"/>
      <c r="GW436" s="2"/>
      <c r="GX436" s="2"/>
      <c r="GY436" s="2"/>
      <c r="GZ436" s="2"/>
      <c r="HA436" s="2"/>
      <c r="HB436" s="2"/>
      <c r="HC436" s="2"/>
      <c r="HD436" s="2"/>
      <c r="HE436" s="2"/>
      <c r="HF436" s="2"/>
      <c r="HG436" s="2"/>
      <c r="HH436" s="2"/>
      <c r="HI436" s="2"/>
      <c r="HJ436" s="2"/>
      <c r="HK436" s="2"/>
      <c r="HL436" s="2"/>
      <c r="HM436" s="2"/>
      <c r="HN436" s="2"/>
      <c r="HO436" s="2"/>
      <c r="HP436" s="2"/>
      <c r="HQ436" s="2"/>
      <c r="HR436" s="2"/>
      <c r="HS436" s="2"/>
      <c r="HT436" s="2"/>
      <c r="HU436" s="2"/>
      <c r="HV436" s="2"/>
      <c r="HW436" s="2"/>
      <c r="HX436" s="2"/>
      <c r="HY436" s="2"/>
      <c r="HZ436" s="2"/>
      <c r="IA436" s="2"/>
      <c r="IB436" s="2"/>
      <c r="IC436" s="2"/>
      <c r="ID436" s="2"/>
      <c r="IE436" s="2"/>
      <c r="IF436" s="2"/>
      <c r="IG436" s="2"/>
      <c r="IH436" s="2"/>
      <c r="II436" s="2"/>
      <c r="IJ436" s="2"/>
      <c r="IK436" s="2"/>
      <c r="IL436" s="2"/>
      <c r="IM436" s="2"/>
      <c r="IN436" s="2"/>
      <c r="IO436" s="2"/>
      <c r="IP436" s="2"/>
      <c r="IQ436" s="2"/>
      <c r="IR436" s="2"/>
      <c r="IS436" s="2"/>
      <c r="IT436" s="2"/>
      <c r="IU436" s="2"/>
      <c r="IV436" s="2"/>
      <c r="IW436" s="2"/>
    </row>
    <row r="437" customFormat="false" ht="11.25" hidden="false" customHeight="false" outlineLevel="0" collapsed="false">
      <c r="A437" s="2"/>
      <c r="B437" s="2"/>
      <c r="C437" s="2"/>
      <c r="D437" s="273"/>
      <c r="E437" s="78"/>
      <c r="F437" s="2"/>
      <c r="G437" s="2"/>
      <c r="H437" s="2"/>
      <c r="I437" s="2"/>
      <c r="J437" s="2"/>
      <c r="K437" s="2"/>
      <c r="L437" s="78"/>
      <c r="M437" s="78"/>
      <c r="N437" s="78"/>
      <c r="O437" s="78"/>
      <c r="P437" s="2"/>
      <c r="Q437" s="78"/>
      <c r="R437" s="78"/>
      <c r="S437" s="78"/>
      <c r="T437" s="78"/>
      <c r="U437" s="78"/>
      <c r="V437" s="78"/>
      <c r="W437" s="78"/>
      <c r="X437" s="393"/>
      <c r="Y437" s="78"/>
      <c r="Z437" s="78"/>
      <c r="AA437" s="78"/>
      <c r="AB437" s="78"/>
      <c r="AC437" s="78"/>
      <c r="AD437" s="78"/>
      <c r="AE437" s="78"/>
      <c r="AF437" s="78"/>
      <c r="AG437" s="78"/>
      <c r="AH437" s="78"/>
      <c r="AI437" s="78"/>
      <c r="AJ437" s="78"/>
      <c r="AK437" s="78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95"/>
      <c r="AW437" s="95"/>
      <c r="AX437" s="383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383"/>
      <c r="BX437" s="383"/>
      <c r="BY437" s="383"/>
      <c r="BZ437" s="2"/>
      <c r="CA437" s="2"/>
      <c r="CB437" s="2"/>
      <c r="CC437" s="2"/>
      <c r="CD437" s="2"/>
      <c r="CE437" s="2"/>
      <c r="CF437" s="383"/>
      <c r="CG437" s="383"/>
      <c r="CH437" s="10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383"/>
      <c r="DT437" s="383"/>
      <c r="DU437" s="383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  <c r="FG437" s="2"/>
      <c r="FH437" s="2"/>
      <c r="FI437" s="2"/>
      <c r="FJ437" s="2"/>
      <c r="FK437" s="2"/>
      <c r="FL437" s="2"/>
      <c r="FM437" s="2"/>
      <c r="FN437" s="2"/>
      <c r="FO437" s="2"/>
      <c r="FP437" s="2"/>
      <c r="FQ437" s="2"/>
      <c r="FR437" s="2"/>
      <c r="FS437" s="2"/>
      <c r="FT437" s="2"/>
      <c r="FU437" s="2"/>
      <c r="FV437" s="2"/>
      <c r="FW437" s="2"/>
      <c r="FX437" s="2"/>
      <c r="FY437" s="2"/>
      <c r="FZ437" s="2"/>
      <c r="GA437" s="2"/>
      <c r="GB437" s="2"/>
      <c r="GC437" s="2"/>
      <c r="GD437" s="2"/>
      <c r="GE437" s="2"/>
      <c r="GF437" s="2"/>
      <c r="GG437" s="2"/>
      <c r="GH437" s="2"/>
      <c r="GI437" s="2"/>
      <c r="GJ437" s="2"/>
      <c r="GK437" s="2"/>
      <c r="GL437" s="2"/>
      <c r="GM437" s="2"/>
      <c r="GN437" s="2"/>
      <c r="GO437" s="2"/>
      <c r="GP437" s="2"/>
      <c r="GQ437" s="2"/>
      <c r="GR437" s="2"/>
      <c r="GS437" s="2"/>
      <c r="GT437" s="2"/>
      <c r="GU437" s="2"/>
      <c r="GV437" s="2"/>
      <c r="GW437" s="2"/>
      <c r="GX437" s="2"/>
      <c r="GY437" s="2"/>
      <c r="GZ437" s="2"/>
      <c r="HA437" s="2"/>
      <c r="HB437" s="2"/>
      <c r="HC437" s="2"/>
      <c r="HD437" s="2"/>
      <c r="HE437" s="2"/>
      <c r="HF437" s="2"/>
      <c r="HG437" s="2"/>
      <c r="HH437" s="2"/>
      <c r="HI437" s="2"/>
      <c r="HJ437" s="2"/>
      <c r="HK437" s="2"/>
      <c r="HL437" s="2"/>
      <c r="HM437" s="2"/>
      <c r="HN437" s="2"/>
      <c r="HO437" s="2"/>
      <c r="HP437" s="2"/>
      <c r="HQ437" s="2"/>
      <c r="HR437" s="2"/>
      <c r="HS437" s="2"/>
      <c r="HT437" s="2"/>
      <c r="HU437" s="2"/>
      <c r="HV437" s="2"/>
      <c r="HW437" s="2"/>
      <c r="HX437" s="2"/>
      <c r="HY437" s="2"/>
      <c r="HZ437" s="2"/>
      <c r="IA437" s="2"/>
      <c r="IB437" s="2"/>
      <c r="IC437" s="2"/>
      <c r="ID437" s="2"/>
      <c r="IE437" s="2"/>
      <c r="IF437" s="2"/>
      <c r="IG437" s="2"/>
      <c r="IH437" s="2"/>
      <c r="II437" s="2"/>
      <c r="IJ437" s="2"/>
      <c r="IK437" s="2"/>
      <c r="IL437" s="2"/>
      <c r="IM437" s="2"/>
      <c r="IN437" s="2"/>
      <c r="IO437" s="2"/>
      <c r="IP437" s="2"/>
      <c r="IQ437" s="2"/>
      <c r="IR437" s="2"/>
      <c r="IS437" s="2"/>
      <c r="IT437" s="2"/>
      <c r="IU437" s="2"/>
      <c r="IV437" s="2"/>
      <c r="IW437" s="2"/>
    </row>
    <row r="438" customFormat="false" ht="11.25" hidden="false" customHeight="false" outlineLevel="0" collapsed="false">
      <c r="A438" s="2"/>
      <c r="B438" s="2"/>
      <c r="C438" s="2"/>
      <c r="D438" s="273"/>
      <c r="E438" s="78"/>
      <c r="F438" s="2"/>
      <c r="G438" s="2"/>
      <c r="H438" s="2"/>
      <c r="I438" s="2"/>
      <c r="J438" s="2"/>
      <c r="K438" s="2"/>
      <c r="L438" s="78"/>
      <c r="M438" s="78"/>
      <c r="N438" s="78"/>
      <c r="O438" s="78"/>
      <c r="P438" s="2"/>
      <c r="Q438" s="78"/>
      <c r="R438" s="78"/>
      <c r="S438" s="78"/>
      <c r="T438" s="78"/>
      <c r="U438" s="78"/>
      <c r="V438" s="78"/>
      <c r="W438" s="78"/>
      <c r="X438" s="393"/>
      <c r="Y438" s="78"/>
      <c r="Z438" s="78"/>
      <c r="AA438" s="78"/>
      <c r="AB438" s="78"/>
      <c r="AC438" s="78"/>
      <c r="AD438" s="78"/>
      <c r="AE438" s="78"/>
      <c r="AF438" s="78"/>
      <c r="AG438" s="78"/>
      <c r="AH438" s="78"/>
      <c r="AI438" s="78"/>
      <c r="AJ438" s="78"/>
      <c r="AK438" s="78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95"/>
      <c r="AW438" s="95"/>
      <c r="AX438" s="383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383"/>
      <c r="BX438" s="383"/>
      <c r="BY438" s="383"/>
      <c r="BZ438" s="2"/>
      <c r="CA438" s="2"/>
      <c r="CB438" s="2"/>
      <c r="CC438" s="2"/>
      <c r="CD438" s="2"/>
      <c r="CE438" s="2"/>
      <c r="CF438" s="383"/>
      <c r="CG438" s="383"/>
      <c r="CH438" s="10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383"/>
      <c r="DT438" s="383"/>
      <c r="DU438" s="383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  <c r="FG438" s="2"/>
      <c r="FH438" s="2"/>
      <c r="FI438" s="2"/>
      <c r="FJ438" s="2"/>
      <c r="FK438" s="2"/>
      <c r="FL438" s="2"/>
      <c r="FM438" s="2"/>
      <c r="FN438" s="2"/>
      <c r="FO438" s="2"/>
      <c r="FP438" s="2"/>
      <c r="FQ438" s="2"/>
      <c r="FR438" s="2"/>
      <c r="FS438" s="2"/>
      <c r="FT438" s="2"/>
      <c r="FU438" s="2"/>
      <c r="FV438" s="2"/>
      <c r="FW438" s="2"/>
      <c r="FX438" s="2"/>
      <c r="FY438" s="2"/>
      <c r="FZ438" s="2"/>
      <c r="GA438" s="2"/>
      <c r="GB438" s="2"/>
      <c r="GC438" s="2"/>
      <c r="GD438" s="2"/>
      <c r="GE438" s="2"/>
      <c r="GF438" s="2"/>
      <c r="GG438" s="2"/>
      <c r="GH438" s="2"/>
      <c r="GI438" s="2"/>
      <c r="GJ438" s="2"/>
      <c r="GK438" s="2"/>
      <c r="GL438" s="2"/>
      <c r="GM438" s="2"/>
      <c r="GN438" s="2"/>
      <c r="GO438" s="2"/>
      <c r="GP438" s="2"/>
      <c r="GQ438" s="2"/>
      <c r="GR438" s="2"/>
      <c r="GS438" s="2"/>
      <c r="GT438" s="2"/>
      <c r="GU438" s="2"/>
      <c r="GV438" s="2"/>
      <c r="GW438" s="2"/>
      <c r="GX438" s="2"/>
      <c r="GY438" s="2"/>
      <c r="GZ438" s="2"/>
      <c r="HA438" s="2"/>
      <c r="HB438" s="2"/>
      <c r="HC438" s="2"/>
      <c r="HD438" s="2"/>
      <c r="HE438" s="2"/>
      <c r="HF438" s="2"/>
      <c r="HG438" s="2"/>
      <c r="HH438" s="2"/>
      <c r="HI438" s="2"/>
      <c r="HJ438" s="2"/>
      <c r="HK438" s="2"/>
      <c r="HL438" s="2"/>
      <c r="HM438" s="2"/>
      <c r="HN438" s="2"/>
      <c r="HO438" s="2"/>
      <c r="HP438" s="2"/>
      <c r="HQ438" s="2"/>
      <c r="HR438" s="2"/>
      <c r="HS438" s="2"/>
      <c r="HT438" s="2"/>
      <c r="HU438" s="2"/>
      <c r="HV438" s="2"/>
      <c r="HW438" s="2"/>
      <c r="HX438" s="2"/>
      <c r="HY438" s="2"/>
      <c r="HZ438" s="2"/>
      <c r="IA438" s="2"/>
      <c r="IB438" s="2"/>
      <c r="IC438" s="2"/>
      <c r="ID438" s="2"/>
      <c r="IE438" s="2"/>
      <c r="IF438" s="2"/>
      <c r="IG438" s="2"/>
      <c r="IH438" s="2"/>
      <c r="II438" s="2"/>
      <c r="IJ438" s="2"/>
      <c r="IK438" s="2"/>
      <c r="IL438" s="2"/>
      <c r="IM438" s="2"/>
      <c r="IN438" s="2"/>
      <c r="IO438" s="2"/>
      <c r="IP438" s="2"/>
      <c r="IQ438" s="2"/>
      <c r="IR438" s="2"/>
      <c r="IS438" s="2"/>
      <c r="IT438" s="2"/>
      <c r="IU438" s="2"/>
      <c r="IV438" s="2"/>
      <c r="IW438" s="2"/>
    </row>
    <row r="439" customFormat="false" ht="11.25" hidden="false" customHeight="false" outlineLevel="0" collapsed="false">
      <c r="A439" s="2"/>
      <c r="B439" s="2"/>
      <c r="C439" s="2"/>
      <c r="D439" s="273"/>
      <c r="E439" s="78"/>
      <c r="F439" s="2"/>
      <c r="G439" s="2"/>
      <c r="H439" s="2"/>
      <c r="I439" s="2"/>
      <c r="J439" s="2"/>
      <c r="K439" s="2"/>
      <c r="L439" s="78"/>
      <c r="M439" s="78"/>
      <c r="N439" s="78"/>
      <c r="O439" s="78"/>
      <c r="P439" s="2"/>
      <c r="Q439" s="78"/>
      <c r="R439" s="78"/>
      <c r="S439" s="78"/>
      <c r="T439" s="78"/>
      <c r="U439" s="78"/>
      <c r="V439" s="78"/>
      <c r="W439" s="78"/>
      <c r="X439" s="393"/>
      <c r="Y439" s="78"/>
      <c r="Z439" s="78"/>
      <c r="AA439" s="78"/>
      <c r="AB439" s="78"/>
      <c r="AC439" s="78"/>
      <c r="AD439" s="78"/>
      <c r="AE439" s="78"/>
      <c r="AF439" s="78"/>
      <c r="AG439" s="78"/>
      <c r="AH439" s="78"/>
      <c r="AI439" s="78"/>
      <c r="AJ439" s="78"/>
      <c r="AK439" s="78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95"/>
      <c r="AW439" s="95"/>
      <c r="AX439" s="383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383"/>
      <c r="BX439" s="383"/>
      <c r="BY439" s="383"/>
      <c r="BZ439" s="2"/>
      <c r="CA439" s="2"/>
      <c r="CB439" s="2"/>
      <c r="CC439" s="2"/>
      <c r="CD439" s="2"/>
      <c r="CE439" s="2"/>
      <c r="CF439" s="383"/>
      <c r="CG439" s="383"/>
      <c r="CH439" s="10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383"/>
      <c r="DT439" s="383"/>
      <c r="DU439" s="383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  <c r="FG439" s="2"/>
      <c r="FH439" s="2"/>
      <c r="FI439" s="2"/>
      <c r="FJ439" s="2"/>
      <c r="FK439" s="2"/>
      <c r="FL439" s="2"/>
      <c r="FM439" s="2"/>
      <c r="FN439" s="2"/>
      <c r="FO439" s="2"/>
      <c r="FP439" s="2"/>
      <c r="FQ439" s="2"/>
      <c r="FR439" s="2"/>
      <c r="FS439" s="2"/>
      <c r="FT439" s="2"/>
      <c r="FU439" s="2"/>
      <c r="FV439" s="2"/>
      <c r="FW439" s="2"/>
      <c r="FX439" s="2"/>
      <c r="FY439" s="2"/>
      <c r="FZ439" s="2"/>
      <c r="GA439" s="2"/>
      <c r="GB439" s="2"/>
      <c r="GC439" s="2"/>
      <c r="GD439" s="2"/>
      <c r="GE439" s="2"/>
      <c r="GF439" s="2"/>
      <c r="GG439" s="2"/>
      <c r="GH439" s="2"/>
      <c r="GI439" s="2"/>
      <c r="GJ439" s="2"/>
      <c r="GK439" s="2"/>
      <c r="GL439" s="2"/>
      <c r="GM439" s="2"/>
      <c r="GN439" s="2"/>
      <c r="GO439" s="2"/>
      <c r="GP439" s="2"/>
      <c r="GQ439" s="2"/>
      <c r="GR439" s="2"/>
      <c r="GS439" s="2"/>
      <c r="GT439" s="2"/>
      <c r="GU439" s="2"/>
      <c r="GV439" s="2"/>
      <c r="GW439" s="2"/>
      <c r="GX439" s="2"/>
      <c r="GY439" s="2"/>
      <c r="GZ439" s="2"/>
      <c r="HA439" s="2"/>
      <c r="HB439" s="2"/>
      <c r="HC439" s="2"/>
      <c r="HD439" s="2"/>
      <c r="HE439" s="2"/>
      <c r="HF439" s="2"/>
      <c r="HG439" s="2"/>
      <c r="HH439" s="2"/>
      <c r="HI439" s="2"/>
      <c r="HJ439" s="2"/>
      <c r="HK439" s="2"/>
      <c r="HL439" s="2"/>
      <c r="HM439" s="2"/>
      <c r="HN439" s="2"/>
      <c r="HO439" s="2"/>
      <c r="HP439" s="2"/>
      <c r="HQ439" s="2"/>
      <c r="HR439" s="2"/>
      <c r="HS439" s="2"/>
      <c r="HT439" s="2"/>
      <c r="HU439" s="2"/>
      <c r="HV439" s="2"/>
      <c r="HW439" s="2"/>
      <c r="HX439" s="2"/>
      <c r="HY439" s="2"/>
      <c r="HZ439" s="2"/>
      <c r="IA439" s="2"/>
      <c r="IB439" s="2"/>
      <c r="IC439" s="2"/>
      <c r="ID439" s="2"/>
      <c r="IE439" s="2"/>
      <c r="IF439" s="2"/>
      <c r="IG439" s="2"/>
      <c r="IH439" s="2"/>
      <c r="II439" s="2"/>
      <c r="IJ439" s="2"/>
      <c r="IK439" s="2"/>
      <c r="IL439" s="2"/>
      <c r="IM439" s="2"/>
      <c r="IN439" s="2"/>
      <c r="IO439" s="2"/>
      <c r="IP439" s="2"/>
      <c r="IQ439" s="2"/>
      <c r="IR439" s="2"/>
      <c r="IS439" s="2"/>
      <c r="IT439" s="2"/>
      <c r="IU439" s="2"/>
      <c r="IV439" s="2"/>
      <c r="IW439" s="2"/>
    </row>
    <row r="440" customFormat="false" ht="11.25" hidden="false" customHeight="false" outlineLevel="0" collapsed="false">
      <c r="A440" s="2"/>
      <c r="B440" s="2"/>
      <c r="C440" s="2"/>
      <c r="D440" s="273"/>
      <c r="E440" s="78"/>
      <c r="F440" s="2"/>
      <c r="G440" s="2"/>
      <c r="H440" s="2"/>
      <c r="I440" s="2"/>
      <c r="J440" s="2"/>
      <c r="K440" s="2"/>
      <c r="L440" s="78"/>
      <c r="M440" s="78"/>
      <c r="N440" s="78"/>
      <c r="O440" s="78"/>
      <c r="P440" s="2"/>
      <c r="Q440" s="78"/>
      <c r="R440" s="78"/>
      <c r="S440" s="78"/>
      <c r="T440" s="78"/>
      <c r="U440" s="78"/>
      <c r="V440" s="78"/>
      <c r="W440" s="78"/>
      <c r="X440" s="393"/>
      <c r="Y440" s="78"/>
      <c r="Z440" s="78"/>
      <c r="AA440" s="78"/>
      <c r="AB440" s="78"/>
      <c r="AC440" s="78"/>
      <c r="AD440" s="78"/>
      <c r="AE440" s="78"/>
      <c r="AF440" s="78"/>
      <c r="AG440" s="78"/>
      <c r="AH440" s="78"/>
      <c r="AI440" s="78"/>
      <c r="AJ440" s="78"/>
      <c r="AK440" s="78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95"/>
      <c r="AW440" s="95"/>
      <c r="AX440" s="383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383"/>
      <c r="BX440" s="383"/>
      <c r="BY440" s="383"/>
      <c r="BZ440" s="2"/>
      <c r="CA440" s="2"/>
      <c r="CB440" s="2"/>
      <c r="CC440" s="2"/>
      <c r="CD440" s="2"/>
      <c r="CE440" s="2"/>
      <c r="CF440" s="383"/>
      <c r="CG440" s="383"/>
      <c r="CH440" s="10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383"/>
      <c r="DT440" s="383"/>
      <c r="DU440" s="383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  <c r="FF440" s="2"/>
      <c r="FG440" s="2"/>
      <c r="FH440" s="2"/>
      <c r="FI440" s="2"/>
      <c r="FJ440" s="2"/>
      <c r="FK440" s="2"/>
      <c r="FL440" s="2"/>
      <c r="FM440" s="2"/>
      <c r="FN440" s="2"/>
      <c r="FO440" s="2"/>
      <c r="FP440" s="2"/>
      <c r="FQ440" s="2"/>
      <c r="FR440" s="2"/>
      <c r="FS440" s="2"/>
      <c r="FT440" s="2"/>
      <c r="FU440" s="2"/>
      <c r="FV440" s="2"/>
      <c r="FW440" s="2"/>
      <c r="FX440" s="2"/>
      <c r="FY440" s="2"/>
      <c r="FZ440" s="2"/>
      <c r="GA440" s="2"/>
      <c r="GB440" s="2"/>
      <c r="GC440" s="2"/>
      <c r="GD440" s="2"/>
      <c r="GE440" s="2"/>
      <c r="GF440" s="2"/>
      <c r="GG440" s="2"/>
      <c r="GH440" s="2"/>
      <c r="GI440" s="2"/>
      <c r="GJ440" s="2"/>
      <c r="GK440" s="2"/>
      <c r="GL440" s="2"/>
      <c r="GM440" s="2"/>
      <c r="GN440" s="2"/>
      <c r="GO440" s="2"/>
      <c r="GP440" s="2"/>
      <c r="GQ440" s="2"/>
      <c r="GR440" s="2"/>
      <c r="GS440" s="2"/>
      <c r="GT440" s="2"/>
      <c r="GU440" s="2"/>
      <c r="GV440" s="2"/>
      <c r="GW440" s="2"/>
      <c r="GX440" s="2"/>
      <c r="GY440" s="2"/>
      <c r="GZ440" s="2"/>
      <c r="HA440" s="2"/>
      <c r="HB440" s="2"/>
      <c r="HC440" s="2"/>
      <c r="HD440" s="2"/>
      <c r="HE440" s="2"/>
      <c r="HF440" s="2"/>
      <c r="HG440" s="2"/>
      <c r="HH440" s="2"/>
      <c r="HI440" s="2"/>
      <c r="HJ440" s="2"/>
      <c r="HK440" s="2"/>
      <c r="HL440" s="2"/>
      <c r="HM440" s="2"/>
      <c r="HN440" s="2"/>
      <c r="HO440" s="2"/>
      <c r="HP440" s="2"/>
      <c r="HQ440" s="2"/>
      <c r="HR440" s="2"/>
      <c r="HS440" s="2"/>
      <c r="HT440" s="2"/>
      <c r="HU440" s="2"/>
      <c r="HV440" s="2"/>
      <c r="HW440" s="2"/>
      <c r="HX440" s="2"/>
      <c r="HY440" s="2"/>
      <c r="HZ440" s="2"/>
      <c r="IA440" s="2"/>
      <c r="IB440" s="2"/>
      <c r="IC440" s="2"/>
      <c r="ID440" s="2"/>
      <c r="IE440" s="2"/>
      <c r="IF440" s="2"/>
      <c r="IG440" s="2"/>
      <c r="IH440" s="2"/>
      <c r="II440" s="2"/>
      <c r="IJ440" s="2"/>
      <c r="IK440" s="2"/>
      <c r="IL440" s="2"/>
      <c r="IM440" s="2"/>
      <c r="IN440" s="2"/>
      <c r="IO440" s="2"/>
      <c r="IP440" s="2"/>
      <c r="IQ440" s="2"/>
      <c r="IR440" s="2"/>
      <c r="IS440" s="2"/>
      <c r="IT440" s="2"/>
      <c r="IU440" s="2"/>
      <c r="IV440" s="2"/>
      <c r="IW440" s="2"/>
    </row>
    <row r="441" customFormat="false" ht="11.25" hidden="false" customHeight="false" outlineLevel="0" collapsed="false">
      <c r="A441" s="2"/>
      <c r="B441" s="2"/>
      <c r="C441" s="2"/>
      <c r="D441" s="273"/>
      <c r="E441" s="78"/>
      <c r="F441" s="2"/>
      <c r="G441" s="2"/>
      <c r="H441" s="2"/>
      <c r="I441" s="2"/>
      <c r="J441" s="2"/>
      <c r="K441" s="2"/>
      <c r="L441" s="78"/>
      <c r="M441" s="78"/>
      <c r="N441" s="78"/>
      <c r="O441" s="78"/>
      <c r="P441" s="2"/>
      <c r="Q441" s="78"/>
      <c r="R441" s="78"/>
      <c r="S441" s="78"/>
      <c r="T441" s="78"/>
      <c r="U441" s="78"/>
      <c r="V441" s="78"/>
      <c r="W441" s="78"/>
      <c r="X441" s="393"/>
      <c r="Y441" s="78"/>
      <c r="Z441" s="78"/>
      <c r="AA441" s="78"/>
      <c r="AB441" s="78"/>
      <c r="AC441" s="78"/>
      <c r="AD441" s="78"/>
      <c r="AE441" s="78"/>
      <c r="AF441" s="78"/>
      <c r="AG441" s="78"/>
      <c r="AH441" s="78"/>
      <c r="AI441" s="78"/>
      <c r="AJ441" s="78"/>
      <c r="AK441" s="78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95"/>
      <c r="AW441" s="95"/>
      <c r="AX441" s="383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383"/>
      <c r="BX441" s="383"/>
      <c r="BY441" s="383"/>
      <c r="BZ441" s="2"/>
      <c r="CA441" s="2"/>
      <c r="CB441" s="2"/>
      <c r="CC441" s="2"/>
      <c r="CD441" s="2"/>
      <c r="CE441" s="2"/>
      <c r="CF441" s="383"/>
      <c r="CG441" s="383"/>
      <c r="CH441" s="10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383"/>
      <c r="DT441" s="383"/>
      <c r="DU441" s="383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  <c r="FF441" s="2"/>
      <c r="FG441" s="2"/>
      <c r="FH441" s="2"/>
      <c r="FI441" s="2"/>
      <c r="FJ441" s="2"/>
      <c r="FK441" s="2"/>
      <c r="FL441" s="2"/>
      <c r="FM441" s="2"/>
      <c r="FN441" s="2"/>
      <c r="FO441" s="2"/>
      <c r="FP441" s="2"/>
      <c r="FQ441" s="2"/>
      <c r="FR441" s="2"/>
      <c r="FS441" s="2"/>
      <c r="FT441" s="2"/>
      <c r="FU441" s="2"/>
      <c r="FV441" s="2"/>
      <c r="FW441" s="2"/>
      <c r="FX441" s="2"/>
      <c r="FY441" s="2"/>
      <c r="FZ441" s="2"/>
      <c r="GA441" s="2"/>
      <c r="GB441" s="2"/>
      <c r="GC441" s="2"/>
      <c r="GD441" s="2"/>
      <c r="GE441" s="2"/>
      <c r="GF441" s="2"/>
      <c r="GG441" s="2"/>
      <c r="GH441" s="2"/>
      <c r="GI441" s="2"/>
      <c r="GJ441" s="2"/>
      <c r="GK441" s="2"/>
      <c r="GL441" s="2"/>
      <c r="GM441" s="2"/>
      <c r="GN441" s="2"/>
      <c r="GO441" s="2"/>
      <c r="GP441" s="2"/>
      <c r="GQ441" s="2"/>
      <c r="GR441" s="2"/>
      <c r="GS441" s="2"/>
      <c r="GT441" s="2"/>
      <c r="GU441" s="2"/>
      <c r="GV441" s="2"/>
      <c r="GW441" s="2"/>
      <c r="GX441" s="2"/>
      <c r="GY441" s="2"/>
      <c r="GZ441" s="2"/>
      <c r="HA441" s="2"/>
      <c r="HB441" s="2"/>
      <c r="HC441" s="2"/>
      <c r="HD441" s="2"/>
      <c r="HE441" s="2"/>
      <c r="HF441" s="2"/>
      <c r="HG441" s="2"/>
      <c r="HH441" s="2"/>
      <c r="HI441" s="2"/>
      <c r="HJ441" s="2"/>
      <c r="HK441" s="2"/>
      <c r="HL441" s="2"/>
      <c r="HM441" s="2"/>
      <c r="HN441" s="2"/>
      <c r="HO441" s="2"/>
      <c r="HP441" s="2"/>
      <c r="HQ441" s="2"/>
      <c r="HR441" s="2"/>
      <c r="HS441" s="2"/>
      <c r="HT441" s="2"/>
      <c r="HU441" s="2"/>
      <c r="HV441" s="2"/>
      <c r="HW441" s="2"/>
      <c r="HX441" s="2"/>
      <c r="HY441" s="2"/>
      <c r="HZ441" s="2"/>
      <c r="IA441" s="2"/>
      <c r="IB441" s="2"/>
      <c r="IC441" s="2"/>
      <c r="ID441" s="2"/>
      <c r="IE441" s="2"/>
      <c r="IF441" s="2"/>
      <c r="IG441" s="2"/>
      <c r="IH441" s="2"/>
      <c r="II441" s="2"/>
      <c r="IJ441" s="2"/>
      <c r="IK441" s="2"/>
      <c r="IL441" s="2"/>
      <c r="IM441" s="2"/>
      <c r="IN441" s="2"/>
      <c r="IO441" s="2"/>
      <c r="IP441" s="2"/>
      <c r="IQ441" s="2"/>
      <c r="IR441" s="2"/>
      <c r="IS441" s="2"/>
      <c r="IT441" s="2"/>
      <c r="IU441" s="2"/>
      <c r="IV441" s="2"/>
      <c r="IW441" s="2"/>
    </row>
    <row r="442" customFormat="false" ht="11.25" hidden="false" customHeight="false" outlineLevel="0" collapsed="false">
      <c r="A442" s="2"/>
      <c r="B442" s="2"/>
      <c r="C442" s="2"/>
      <c r="D442" s="273"/>
      <c r="E442" s="78"/>
      <c r="F442" s="2"/>
      <c r="G442" s="2"/>
      <c r="H442" s="2"/>
      <c r="I442" s="2"/>
      <c r="J442" s="2"/>
      <c r="K442" s="2"/>
      <c r="L442" s="78"/>
      <c r="M442" s="78"/>
      <c r="N442" s="78"/>
      <c r="O442" s="78"/>
      <c r="P442" s="2"/>
      <c r="Q442" s="78"/>
      <c r="R442" s="78"/>
      <c r="S442" s="78"/>
      <c r="T442" s="78"/>
      <c r="U442" s="78"/>
      <c r="V442" s="78"/>
      <c r="W442" s="78"/>
      <c r="X442" s="393"/>
      <c r="Y442" s="78"/>
      <c r="Z442" s="78"/>
      <c r="AA442" s="78"/>
      <c r="AB442" s="78"/>
      <c r="AC442" s="78"/>
      <c r="AD442" s="78"/>
      <c r="AE442" s="78"/>
      <c r="AF442" s="78"/>
      <c r="AG442" s="78"/>
      <c r="AH442" s="78"/>
      <c r="AI442" s="78"/>
      <c r="AJ442" s="78"/>
      <c r="AK442" s="78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95"/>
      <c r="AW442" s="95"/>
      <c r="AX442" s="383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383"/>
      <c r="BX442" s="383"/>
      <c r="BY442" s="383"/>
      <c r="BZ442" s="2"/>
      <c r="CA442" s="2"/>
      <c r="CB442" s="2"/>
      <c r="CC442" s="2"/>
      <c r="CD442" s="2"/>
      <c r="CE442" s="2"/>
      <c r="CF442" s="383"/>
      <c r="CG442" s="383"/>
      <c r="CH442" s="10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383"/>
      <c r="DT442" s="383"/>
      <c r="DU442" s="383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  <c r="FG442" s="2"/>
      <c r="FH442" s="2"/>
      <c r="FI442" s="2"/>
      <c r="FJ442" s="2"/>
      <c r="FK442" s="2"/>
      <c r="FL442" s="2"/>
      <c r="FM442" s="2"/>
      <c r="FN442" s="2"/>
      <c r="FO442" s="2"/>
      <c r="FP442" s="2"/>
      <c r="FQ442" s="2"/>
      <c r="FR442" s="2"/>
      <c r="FS442" s="2"/>
      <c r="FT442" s="2"/>
      <c r="FU442" s="2"/>
      <c r="FV442" s="2"/>
      <c r="FW442" s="2"/>
      <c r="FX442" s="2"/>
      <c r="FY442" s="2"/>
      <c r="FZ442" s="2"/>
      <c r="GA442" s="2"/>
      <c r="GB442" s="2"/>
      <c r="GC442" s="2"/>
      <c r="GD442" s="2"/>
      <c r="GE442" s="2"/>
      <c r="GF442" s="2"/>
      <c r="GG442" s="2"/>
      <c r="GH442" s="2"/>
      <c r="GI442" s="2"/>
      <c r="GJ442" s="2"/>
      <c r="GK442" s="2"/>
      <c r="GL442" s="2"/>
      <c r="GM442" s="2"/>
      <c r="GN442" s="2"/>
      <c r="GO442" s="2"/>
      <c r="GP442" s="2"/>
      <c r="GQ442" s="2"/>
      <c r="GR442" s="2"/>
      <c r="GS442" s="2"/>
      <c r="GT442" s="2"/>
      <c r="GU442" s="2"/>
      <c r="GV442" s="2"/>
      <c r="GW442" s="2"/>
      <c r="GX442" s="2"/>
      <c r="GY442" s="2"/>
      <c r="GZ442" s="2"/>
      <c r="HA442" s="2"/>
      <c r="HB442" s="2"/>
      <c r="HC442" s="2"/>
      <c r="HD442" s="2"/>
      <c r="HE442" s="2"/>
      <c r="HF442" s="2"/>
      <c r="HG442" s="2"/>
      <c r="HH442" s="2"/>
      <c r="HI442" s="2"/>
      <c r="HJ442" s="2"/>
      <c r="HK442" s="2"/>
      <c r="HL442" s="2"/>
      <c r="HM442" s="2"/>
      <c r="HN442" s="2"/>
      <c r="HO442" s="2"/>
      <c r="HP442" s="2"/>
      <c r="HQ442" s="2"/>
      <c r="HR442" s="2"/>
      <c r="HS442" s="2"/>
      <c r="HT442" s="2"/>
      <c r="HU442" s="2"/>
      <c r="HV442" s="2"/>
      <c r="HW442" s="2"/>
      <c r="HX442" s="2"/>
      <c r="HY442" s="2"/>
      <c r="HZ442" s="2"/>
      <c r="IA442" s="2"/>
      <c r="IB442" s="2"/>
      <c r="IC442" s="2"/>
      <c r="ID442" s="2"/>
      <c r="IE442" s="2"/>
      <c r="IF442" s="2"/>
      <c r="IG442" s="2"/>
      <c r="IH442" s="2"/>
      <c r="II442" s="2"/>
      <c r="IJ442" s="2"/>
      <c r="IK442" s="2"/>
      <c r="IL442" s="2"/>
      <c r="IM442" s="2"/>
      <c r="IN442" s="2"/>
      <c r="IO442" s="2"/>
      <c r="IP442" s="2"/>
      <c r="IQ442" s="2"/>
      <c r="IR442" s="2"/>
      <c r="IS442" s="2"/>
      <c r="IT442" s="2"/>
      <c r="IU442" s="2"/>
      <c r="IV442" s="2"/>
      <c r="IW442" s="2"/>
    </row>
    <row r="443" customFormat="false" ht="11.25" hidden="false" customHeight="false" outlineLevel="0" collapsed="false">
      <c r="A443" s="2"/>
      <c r="B443" s="2"/>
      <c r="C443" s="2"/>
      <c r="D443" s="273"/>
      <c r="E443" s="78"/>
      <c r="F443" s="2"/>
      <c r="G443" s="2"/>
      <c r="H443" s="2"/>
      <c r="I443" s="2"/>
      <c r="J443" s="2"/>
      <c r="K443" s="2"/>
      <c r="L443" s="78"/>
      <c r="M443" s="78"/>
      <c r="N443" s="78"/>
      <c r="O443" s="78"/>
      <c r="P443" s="2"/>
      <c r="Q443" s="78"/>
      <c r="R443" s="78"/>
      <c r="S443" s="78"/>
      <c r="T443" s="78"/>
      <c r="U443" s="78"/>
      <c r="V443" s="78"/>
      <c r="W443" s="78"/>
      <c r="X443" s="393"/>
      <c r="Y443" s="78"/>
      <c r="Z443" s="78"/>
      <c r="AA443" s="78"/>
      <c r="AB443" s="78"/>
      <c r="AC443" s="78"/>
      <c r="AD443" s="78"/>
      <c r="AE443" s="78"/>
      <c r="AF443" s="78"/>
      <c r="AG443" s="78"/>
      <c r="AH443" s="78"/>
      <c r="AI443" s="78"/>
      <c r="AJ443" s="78"/>
      <c r="AK443" s="78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95"/>
      <c r="AW443" s="95"/>
      <c r="AX443" s="383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383"/>
      <c r="BX443" s="383"/>
      <c r="BY443" s="383"/>
      <c r="BZ443" s="2"/>
      <c r="CA443" s="2"/>
      <c r="CB443" s="2"/>
      <c r="CC443" s="2"/>
      <c r="CD443" s="2"/>
      <c r="CE443" s="2"/>
      <c r="CF443" s="383"/>
      <c r="CG443" s="383"/>
      <c r="CH443" s="10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383"/>
      <c r="DT443" s="383"/>
      <c r="DU443" s="383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  <c r="FF443" s="2"/>
      <c r="FG443" s="2"/>
      <c r="FH443" s="2"/>
      <c r="FI443" s="2"/>
      <c r="FJ443" s="2"/>
      <c r="FK443" s="2"/>
      <c r="FL443" s="2"/>
      <c r="FM443" s="2"/>
      <c r="FN443" s="2"/>
      <c r="FO443" s="2"/>
      <c r="FP443" s="2"/>
      <c r="FQ443" s="2"/>
      <c r="FR443" s="2"/>
      <c r="FS443" s="2"/>
      <c r="FT443" s="2"/>
      <c r="FU443" s="2"/>
      <c r="FV443" s="2"/>
      <c r="FW443" s="2"/>
      <c r="FX443" s="2"/>
      <c r="FY443" s="2"/>
      <c r="FZ443" s="2"/>
      <c r="GA443" s="2"/>
      <c r="GB443" s="2"/>
      <c r="GC443" s="2"/>
      <c r="GD443" s="2"/>
      <c r="GE443" s="2"/>
      <c r="GF443" s="2"/>
      <c r="GG443" s="2"/>
      <c r="GH443" s="2"/>
      <c r="GI443" s="2"/>
      <c r="GJ443" s="2"/>
      <c r="GK443" s="2"/>
      <c r="GL443" s="2"/>
      <c r="GM443" s="2"/>
      <c r="GN443" s="2"/>
      <c r="GO443" s="2"/>
      <c r="GP443" s="2"/>
      <c r="GQ443" s="2"/>
      <c r="GR443" s="2"/>
      <c r="GS443" s="2"/>
      <c r="GT443" s="2"/>
      <c r="GU443" s="2"/>
      <c r="GV443" s="2"/>
      <c r="GW443" s="2"/>
      <c r="GX443" s="2"/>
      <c r="GY443" s="2"/>
      <c r="GZ443" s="2"/>
      <c r="HA443" s="2"/>
      <c r="HB443" s="2"/>
      <c r="HC443" s="2"/>
      <c r="HD443" s="2"/>
      <c r="HE443" s="2"/>
      <c r="HF443" s="2"/>
      <c r="HG443" s="2"/>
      <c r="HH443" s="2"/>
      <c r="HI443" s="2"/>
      <c r="HJ443" s="2"/>
      <c r="HK443" s="2"/>
      <c r="HL443" s="2"/>
      <c r="HM443" s="2"/>
      <c r="HN443" s="2"/>
      <c r="HO443" s="2"/>
      <c r="HP443" s="2"/>
      <c r="HQ443" s="2"/>
      <c r="HR443" s="2"/>
      <c r="HS443" s="2"/>
      <c r="HT443" s="2"/>
      <c r="HU443" s="2"/>
      <c r="HV443" s="2"/>
      <c r="HW443" s="2"/>
      <c r="HX443" s="2"/>
      <c r="HY443" s="2"/>
      <c r="HZ443" s="2"/>
      <c r="IA443" s="2"/>
      <c r="IB443" s="2"/>
      <c r="IC443" s="2"/>
      <c r="ID443" s="2"/>
      <c r="IE443" s="2"/>
      <c r="IF443" s="2"/>
      <c r="IG443" s="2"/>
      <c r="IH443" s="2"/>
      <c r="II443" s="2"/>
      <c r="IJ443" s="2"/>
      <c r="IK443" s="2"/>
      <c r="IL443" s="2"/>
      <c r="IM443" s="2"/>
      <c r="IN443" s="2"/>
      <c r="IO443" s="2"/>
      <c r="IP443" s="2"/>
      <c r="IQ443" s="2"/>
      <c r="IR443" s="2"/>
      <c r="IS443" s="2"/>
      <c r="IT443" s="2"/>
      <c r="IU443" s="2"/>
      <c r="IV443" s="2"/>
      <c r="IW443" s="2"/>
    </row>
    <row r="444" customFormat="false" ht="11.25" hidden="false" customHeight="false" outlineLevel="0" collapsed="false">
      <c r="A444" s="2"/>
      <c r="B444" s="2"/>
      <c r="C444" s="2"/>
      <c r="D444" s="273"/>
      <c r="E444" s="78"/>
      <c r="F444" s="2"/>
      <c r="G444" s="2"/>
      <c r="H444" s="2"/>
      <c r="I444" s="2"/>
      <c r="J444" s="2"/>
      <c r="K444" s="2"/>
      <c r="L444" s="78"/>
      <c r="M444" s="78"/>
      <c r="N444" s="78"/>
      <c r="O444" s="78"/>
      <c r="P444" s="2"/>
      <c r="Q444" s="78"/>
      <c r="R444" s="78"/>
      <c r="S444" s="78"/>
      <c r="T444" s="78"/>
      <c r="U444" s="78"/>
      <c r="V444" s="78"/>
      <c r="W444" s="78"/>
      <c r="X444" s="393"/>
      <c r="Y444" s="78"/>
      <c r="Z444" s="78"/>
      <c r="AA444" s="78"/>
      <c r="AB444" s="78"/>
      <c r="AC444" s="78"/>
      <c r="AD444" s="78"/>
      <c r="AE444" s="78"/>
      <c r="AF444" s="78"/>
      <c r="AG444" s="78"/>
      <c r="AH444" s="78"/>
      <c r="AI444" s="78"/>
      <c r="AJ444" s="78"/>
      <c r="AK444" s="78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95"/>
      <c r="AW444" s="95"/>
      <c r="AX444" s="383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383"/>
      <c r="BX444" s="383"/>
      <c r="BY444" s="383"/>
      <c r="BZ444" s="2"/>
      <c r="CA444" s="2"/>
      <c r="CB444" s="2"/>
      <c r="CC444" s="2"/>
      <c r="CD444" s="2"/>
      <c r="CE444" s="2"/>
      <c r="CF444" s="383"/>
      <c r="CG444" s="383"/>
      <c r="CH444" s="10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383"/>
      <c r="DT444" s="383"/>
      <c r="DU444" s="383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  <c r="FG444" s="2"/>
      <c r="FH444" s="2"/>
      <c r="FI444" s="2"/>
      <c r="FJ444" s="2"/>
      <c r="FK444" s="2"/>
      <c r="FL444" s="2"/>
      <c r="FM444" s="2"/>
      <c r="FN444" s="2"/>
      <c r="FO444" s="2"/>
      <c r="FP444" s="2"/>
      <c r="FQ444" s="2"/>
      <c r="FR444" s="2"/>
      <c r="FS444" s="2"/>
      <c r="FT444" s="2"/>
      <c r="FU444" s="2"/>
      <c r="FV444" s="2"/>
      <c r="FW444" s="2"/>
      <c r="FX444" s="2"/>
      <c r="FY444" s="2"/>
      <c r="FZ444" s="2"/>
      <c r="GA444" s="2"/>
      <c r="GB444" s="2"/>
      <c r="GC444" s="2"/>
      <c r="GD444" s="2"/>
      <c r="GE444" s="2"/>
      <c r="GF444" s="2"/>
      <c r="GG444" s="2"/>
      <c r="GH444" s="2"/>
      <c r="GI444" s="2"/>
      <c r="GJ444" s="2"/>
      <c r="GK444" s="2"/>
      <c r="GL444" s="2"/>
      <c r="GM444" s="2"/>
      <c r="GN444" s="2"/>
      <c r="GO444" s="2"/>
      <c r="GP444" s="2"/>
      <c r="GQ444" s="2"/>
      <c r="GR444" s="2"/>
      <c r="GS444" s="2"/>
      <c r="GT444" s="2"/>
      <c r="GU444" s="2"/>
      <c r="GV444" s="2"/>
      <c r="GW444" s="2"/>
      <c r="GX444" s="2"/>
      <c r="GY444" s="2"/>
      <c r="GZ444" s="2"/>
      <c r="HA444" s="2"/>
      <c r="HB444" s="2"/>
      <c r="HC444" s="2"/>
      <c r="HD444" s="2"/>
      <c r="HE444" s="2"/>
      <c r="HF444" s="2"/>
      <c r="HG444" s="2"/>
      <c r="HH444" s="2"/>
      <c r="HI444" s="2"/>
      <c r="HJ444" s="2"/>
      <c r="HK444" s="2"/>
      <c r="HL444" s="2"/>
      <c r="HM444" s="2"/>
      <c r="HN444" s="2"/>
      <c r="HO444" s="2"/>
      <c r="HP444" s="2"/>
      <c r="HQ444" s="2"/>
      <c r="HR444" s="2"/>
      <c r="HS444" s="2"/>
      <c r="HT444" s="2"/>
      <c r="HU444" s="2"/>
      <c r="HV444" s="2"/>
      <c r="HW444" s="2"/>
      <c r="HX444" s="2"/>
      <c r="HY444" s="2"/>
      <c r="HZ444" s="2"/>
      <c r="IA444" s="2"/>
      <c r="IB444" s="2"/>
      <c r="IC444" s="2"/>
      <c r="ID444" s="2"/>
      <c r="IE444" s="2"/>
      <c r="IF444" s="2"/>
      <c r="IG444" s="2"/>
      <c r="IH444" s="2"/>
      <c r="II444" s="2"/>
      <c r="IJ444" s="2"/>
      <c r="IK444" s="2"/>
      <c r="IL444" s="2"/>
      <c r="IM444" s="2"/>
      <c r="IN444" s="2"/>
      <c r="IO444" s="2"/>
      <c r="IP444" s="2"/>
      <c r="IQ444" s="2"/>
      <c r="IR444" s="2"/>
      <c r="IS444" s="2"/>
      <c r="IT444" s="2"/>
      <c r="IU444" s="2"/>
      <c r="IV444" s="2"/>
      <c r="IW444" s="2"/>
    </row>
    <row r="445" customFormat="false" ht="11.25" hidden="false" customHeight="false" outlineLevel="0" collapsed="false">
      <c r="A445" s="2"/>
      <c r="B445" s="2"/>
      <c r="C445" s="2"/>
      <c r="D445" s="273"/>
      <c r="E445" s="78"/>
      <c r="F445" s="2"/>
      <c r="G445" s="2"/>
      <c r="H445" s="2"/>
      <c r="I445" s="2"/>
      <c r="J445" s="2"/>
      <c r="K445" s="2"/>
      <c r="L445" s="78"/>
      <c r="M445" s="78"/>
      <c r="N445" s="78"/>
      <c r="O445" s="78"/>
      <c r="P445" s="2"/>
      <c r="Q445" s="78"/>
      <c r="R445" s="78"/>
      <c r="S445" s="78"/>
      <c r="T445" s="78"/>
      <c r="U445" s="78"/>
      <c r="V445" s="78"/>
      <c r="W445" s="78"/>
      <c r="X445" s="393"/>
      <c r="Y445" s="78"/>
      <c r="Z445" s="78"/>
      <c r="AA445" s="78"/>
      <c r="AB445" s="78"/>
      <c r="AC445" s="78"/>
      <c r="AD445" s="78"/>
      <c r="AE445" s="78"/>
      <c r="AF445" s="78"/>
      <c r="AG445" s="78"/>
      <c r="AH445" s="78"/>
      <c r="AI445" s="78"/>
      <c r="AJ445" s="78"/>
      <c r="AK445" s="78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95"/>
      <c r="AW445" s="95"/>
      <c r="AX445" s="383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383"/>
      <c r="BX445" s="383"/>
      <c r="BY445" s="383"/>
      <c r="BZ445" s="2"/>
      <c r="CA445" s="2"/>
      <c r="CB445" s="2"/>
      <c r="CC445" s="2"/>
      <c r="CD445" s="2"/>
      <c r="CE445" s="2"/>
      <c r="CF445" s="383"/>
      <c r="CG445" s="383"/>
      <c r="CH445" s="10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383"/>
      <c r="DT445" s="383"/>
      <c r="DU445" s="383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  <c r="FG445" s="2"/>
      <c r="FH445" s="2"/>
      <c r="FI445" s="2"/>
      <c r="FJ445" s="2"/>
      <c r="FK445" s="2"/>
      <c r="FL445" s="2"/>
      <c r="FM445" s="2"/>
      <c r="FN445" s="2"/>
      <c r="FO445" s="2"/>
      <c r="FP445" s="2"/>
      <c r="FQ445" s="2"/>
      <c r="FR445" s="2"/>
      <c r="FS445" s="2"/>
      <c r="FT445" s="2"/>
      <c r="FU445" s="2"/>
      <c r="FV445" s="2"/>
      <c r="FW445" s="2"/>
      <c r="FX445" s="2"/>
      <c r="FY445" s="2"/>
      <c r="FZ445" s="2"/>
      <c r="GA445" s="2"/>
      <c r="GB445" s="2"/>
      <c r="GC445" s="2"/>
      <c r="GD445" s="2"/>
      <c r="GE445" s="2"/>
      <c r="GF445" s="2"/>
      <c r="GG445" s="2"/>
      <c r="GH445" s="2"/>
      <c r="GI445" s="2"/>
      <c r="GJ445" s="2"/>
      <c r="GK445" s="2"/>
      <c r="GL445" s="2"/>
      <c r="GM445" s="2"/>
      <c r="GN445" s="2"/>
      <c r="GO445" s="2"/>
      <c r="GP445" s="2"/>
      <c r="GQ445" s="2"/>
      <c r="GR445" s="2"/>
      <c r="GS445" s="2"/>
      <c r="GT445" s="2"/>
      <c r="GU445" s="2"/>
      <c r="GV445" s="2"/>
      <c r="GW445" s="2"/>
      <c r="GX445" s="2"/>
      <c r="GY445" s="2"/>
      <c r="GZ445" s="2"/>
      <c r="HA445" s="2"/>
      <c r="HB445" s="2"/>
      <c r="HC445" s="2"/>
      <c r="HD445" s="2"/>
      <c r="HE445" s="2"/>
      <c r="HF445" s="2"/>
      <c r="HG445" s="2"/>
      <c r="HH445" s="2"/>
      <c r="HI445" s="2"/>
      <c r="HJ445" s="2"/>
      <c r="HK445" s="2"/>
      <c r="HL445" s="2"/>
      <c r="HM445" s="2"/>
      <c r="HN445" s="2"/>
      <c r="HO445" s="2"/>
      <c r="HP445" s="2"/>
      <c r="HQ445" s="2"/>
      <c r="HR445" s="2"/>
      <c r="HS445" s="2"/>
      <c r="HT445" s="2"/>
      <c r="HU445" s="2"/>
      <c r="HV445" s="2"/>
      <c r="HW445" s="2"/>
      <c r="HX445" s="2"/>
      <c r="HY445" s="2"/>
      <c r="HZ445" s="2"/>
      <c r="IA445" s="2"/>
      <c r="IB445" s="2"/>
      <c r="IC445" s="2"/>
      <c r="ID445" s="2"/>
      <c r="IE445" s="2"/>
      <c r="IF445" s="2"/>
      <c r="IG445" s="2"/>
      <c r="IH445" s="2"/>
      <c r="II445" s="2"/>
      <c r="IJ445" s="2"/>
      <c r="IK445" s="2"/>
      <c r="IL445" s="2"/>
      <c r="IM445" s="2"/>
      <c r="IN445" s="2"/>
      <c r="IO445" s="2"/>
      <c r="IP445" s="2"/>
      <c r="IQ445" s="2"/>
      <c r="IR445" s="2"/>
      <c r="IS445" s="2"/>
      <c r="IT445" s="2"/>
      <c r="IU445" s="2"/>
      <c r="IV445" s="2"/>
      <c r="IW445" s="2"/>
    </row>
    <row r="446" customFormat="false" ht="11.25" hidden="false" customHeight="false" outlineLevel="0" collapsed="false">
      <c r="A446" s="2"/>
      <c r="B446" s="2"/>
      <c r="C446" s="2"/>
      <c r="D446" s="273"/>
      <c r="E446" s="78"/>
      <c r="F446" s="2"/>
      <c r="G446" s="2"/>
      <c r="H446" s="2"/>
      <c r="I446" s="2"/>
      <c r="J446" s="2"/>
      <c r="K446" s="2"/>
      <c r="L446" s="78"/>
      <c r="M446" s="78"/>
      <c r="N446" s="78"/>
      <c r="O446" s="78"/>
      <c r="P446" s="2"/>
      <c r="Q446" s="78"/>
      <c r="R446" s="78"/>
      <c r="S446" s="78"/>
      <c r="T446" s="78"/>
      <c r="U446" s="78"/>
      <c r="V446" s="78"/>
      <c r="W446" s="78"/>
      <c r="X446" s="393"/>
      <c r="Y446" s="78"/>
      <c r="Z446" s="78"/>
      <c r="AA446" s="78"/>
      <c r="AB446" s="78"/>
      <c r="AC446" s="78"/>
      <c r="AD446" s="78"/>
      <c r="AE446" s="78"/>
      <c r="AF446" s="78"/>
      <c r="AG446" s="78"/>
      <c r="AH446" s="78"/>
      <c r="AI446" s="78"/>
      <c r="AJ446" s="78"/>
      <c r="AK446" s="78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95"/>
      <c r="AW446" s="95"/>
      <c r="AX446" s="383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383"/>
      <c r="BX446" s="383"/>
      <c r="BY446" s="383"/>
      <c r="BZ446" s="2"/>
      <c r="CA446" s="2"/>
      <c r="CB446" s="2"/>
      <c r="CC446" s="2"/>
      <c r="CD446" s="2"/>
      <c r="CE446" s="2"/>
      <c r="CF446" s="383"/>
      <c r="CG446" s="383"/>
      <c r="CH446" s="10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383"/>
      <c r="DT446" s="383"/>
      <c r="DU446" s="383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  <c r="FG446" s="2"/>
      <c r="FH446" s="2"/>
      <c r="FI446" s="2"/>
      <c r="FJ446" s="2"/>
      <c r="FK446" s="2"/>
      <c r="FL446" s="2"/>
      <c r="FM446" s="2"/>
      <c r="FN446" s="2"/>
      <c r="FO446" s="2"/>
      <c r="FP446" s="2"/>
      <c r="FQ446" s="2"/>
      <c r="FR446" s="2"/>
      <c r="FS446" s="2"/>
      <c r="FT446" s="2"/>
      <c r="FU446" s="2"/>
      <c r="FV446" s="2"/>
      <c r="FW446" s="2"/>
      <c r="FX446" s="2"/>
      <c r="FY446" s="2"/>
      <c r="FZ446" s="2"/>
      <c r="GA446" s="2"/>
      <c r="GB446" s="2"/>
      <c r="GC446" s="2"/>
      <c r="GD446" s="2"/>
      <c r="GE446" s="2"/>
      <c r="GF446" s="2"/>
      <c r="GG446" s="2"/>
      <c r="GH446" s="2"/>
      <c r="GI446" s="2"/>
      <c r="GJ446" s="2"/>
      <c r="GK446" s="2"/>
      <c r="GL446" s="2"/>
      <c r="GM446" s="2"/>
      <c r="GN446" s="2"/>
      <c r="GO446" s="2"/>
      <c r="GP446" s="2"/>
      <c r="GQ446" s="2"/>
      <c r="GR446" s="2"/>
      <c r="GS446" s="2"/>
      <c r="GT446" s="2"/>
      <c r="GU446" s="2"/>
      <c r="GV446" s="2"/>
      <c r="GW446" s="2"/>
      <c r="GX446" s="2"/>
      <c r="GY446" s="2"/>
      <c r="GZ446" s="2"/>
      <c r="HA446" s="2"/>
      <c r="HB446" s="2"/>
      <c r="HC446" s="2"/>
      <c r="HD446" s="2"/>
      <c r="HE446" s="2"/>
      <c r="HF446" s="2"/>
      <c r="HG446" s="2"/>
      <c r="HH446" s="2"/>
      <c r="HI446" s="2"/>
      <c r="HJ446" s="2"/>
      <c r="HK446" s="2"/>
      <c r="HL446" s="2"/>
      <c r="HM446" s="2"/>
      <c r="HN446" s="2"/>
      <c r="HO446" s="2"/>
      <c r="HP446" s="2"/>
      <c r="HQ446" s="2"/>
      <c r="HR446" s="2"/>
      <c r="HS446" s="2"/>
      <c r="HT446" s="2"/>
      <c r="HU446" s="2"/>
      <c r="HV446" s="2"/>
      <c r="HW446" s="2"/>
      <c r="HX446" s="2"/>
      <c r="HY446" s="2"/>
      <c r="HZ446" s="2"/>
      <c r="IA446" s="2"/>
      <c r="IB446" s="2"/>
      <c r="IC446" s="2"/>
      <c r="ID446" s="2"/>
      <c r="IE446" s="2"/>
      <c r="IF446" s="2"/>
      <c r="IG446" s="2"/>
      <c r="IH446" s="2"/>
      <c r="II446" s="2"/>
      <c r="IJ446" s="2"/>
      <c r="IK446" s="2"/>
      <c r="IL446" s="2"/>
      <c r="IM446" s="2"/>
      <c r="IN446" s="2"/>
      <c r="IO446" s="2"/>
      <c r="IP446" s="2"/>
      <c r="IQ446" s="2"/>
      <c r="IR446" s="2"/>
      <c r="IS446" s="2"/>
      <c r="IT446" s="2"/>
      <c r="IU446" s="2"/>
      <c r="IV446" s="2"/>
      <c r="IW446" s="2"/>
    </row>
    <row r="447" customFormat="false" ht="11.25" hidden="false" customHeight="false" outlineLevel="0" collapsed="false">
      <c r="A447" s="2"/>
      <c r="B447" s="2"/>
      <c r="C447" s="2"/>
      <c r="D447" s="273"/>
      <c r="E447" s="78"/>
      <c r="F447" s="2"/>
      <c r="G447" s="2"/>
      <c r="H447" s="2"/>
      <c r="I447" s="2"/>
      <c r="J447" s="2"/>
      <c r="K447" s="2"/>
      <c r="L447" s="78"/>
      <c r="M447" s="78"/>
      <c r="N447" s="78"/>
      <c r="O447" s="78"/>
      <c r="P447" s="2"/>
      <c r="Q447" s="78"/>
      <c r="R447" s="78"/>
      <c r="S447" s="78"/>
      <c r="T447" s="78"/>
      <c r="U447" s="78"/>
      <c r="V447" s="78"/>
      <c r="W447" s="78"/>
      <c r="X447" s="393"/>
      <c r="Y447" s="78"/>
      <c r="Z447" s="78"/>
      <c r="AA447" s="78"/>
      <c r="AB447" s="78"/>
      <c r="AC447" s="78"/>
      <c r="AD447" s="78"/>
      <c r="AE447" s="78"/>
      <c r="AF447" s="78"/>
      <c r="AG447" s="78"/>
      <c r="AH447" s="78"/>
      <c r="AI447" s="78"/>
      <c r="AJ447" s="78"/>
      <c r="AK447" s="78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95"/>
      <c r="AW447" s="95"/>
      <c r="AX447" s="383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383"/>
      <c r="BX447" s="383"/>
      <c r="BY447" s="383"/>
      <c r="BZ447" s="2"/>
      <c r="CA447" s="2"/>
      <c r="CB447" s="2"/>
      <c r="CC447" s="2"/>
      <c r="CD447" s="2"/>
      <c r="CE447" s="2"/>
      <c r="CF447" s="383"/>
      <c r="CG447" s="383"/>
      <c r="CH447" s="10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383"/>
      <c r="DT447" s="383"/>
      <c r="DU447" s="383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  <c r="FF447" s="2"/>
      <c r="FG447" s="2"/>
      <c r="FH447" s="2"/>
      <c r="FI447" s="2"/>
      <c r="FJ447" s="2"/>
      <c r="FK447" s="2"/>
      <c r="FL447" s="2"/>
      <c r="FM447" s="2"/>
      <c r="FN447" s="2"/>
      <c r="FO447" s="2"/>
      <c r="FP447" s="2"/>
      <c r="FQ447" s="2"/>
      <c r="FR447" s="2"/>
      <c r="FS447" s="2"/>
      <c r="FT447" s="2"/>
      <c r="FU447" s="2"/>
      <c r="FV447" s="2"/>
      <c r="FW447" s="2"/>
      <c r="FX447" s="2"/>
      <c r="FY447" s="2"/>
      <c r="FZ447" s="2"/>
      <c r="GA447" s="2"/>
      <c r="GB447" s="2"/>
      <c r="GC447" s="2"/>
      <c r="GD447" s="2"/>
      <c r="GE447" s="2"/>
      <c r="GF447" s="2"/>
      <c r="GG447" s="2"/>
      <c r="GH447" s="2"/>
      <c r="GI447" s="2"/>
      <c r="GJ447" s="2"/>
      <c r="GK447" s="2"/>
      <c r="GL447" s="2"/>
      <c r="GM447" s="2"/>
      <c r="GN447" s="2"/>
      <c r="GO447" s="2"/>
      <c r="GP447" s="2"/>
      <c r="GQ447" s="2"/>
      <c r="GR447" s="2"/>
      <c r="GS447" s="2"/>
      <c r="GT447" s="2"/>
      <c r="GU447" s="2"/>
      <c r="GV447" s="2"/>
      <c r="GW447" s="2"/>
      <c r="GX447" s="2"/>
      <c r="GY447" s="2"/>
      <c r="GZ447" s="2"/>
      <c r="HA447" s="2"/>
      <c r="HB447" s="2"/>
      <c r="HC447" s="2"/>
      <c r="HD447" s="2"/>
      <c r="HE447" s="2"/>
      <c r="HF447" s="2"/>
      <c r="HG447" s="2"/>
      <c r="HH447" s="2"/>
      <c r="HI447" s="2"/>
      <c r="HJ447" s="2"/>
      <c r="HK447" s="2"/>
      <c r="HL447" s="2"/>
      <c r="HM447" s="2"/>
      <c r="HN447" s="2"/>
      <c r="HO447" s="2"/>
      <c r="HP447" s="2"/>
      <c r="HQ447" s="2"/>
      <c r="HR447" s="2"/>
      <c r="HS447" s="2"/>
      <c r="HT447" s="2"/>
      <c r="HU447" s="2"/>
      <c r="HV447" s="2"/>
      <c r="HW447" s="2"/>
      <c r="HX447" s="2"/>
      <c r="HY447" s="2"/>
      <c r="HZ447" s="2"/>
      <c r="IA447" s="2"/>
      <c r="IB447" s="2"/>
      <c r="IC447" s="2"/>
      <c r="ID447" s="2"/>
      <c r="IE447" s="2"/>
      <c r="IF447" s="2"/>
      <c r="IG447" s="2"/>
      <c r="IH447" s="2"/>
      <c r="II447" s="2"/>
      <c r="IJ447" s="2"/>
      <c r="IK447" s="2"/>
      <c r="IL447" s="2"/>
      <c r="IM447" s="2"/>
      <c r="IN447" s="2"/>
      <c r="IO447" s="2"/>
      <c r="IP447" s="2"/>
      <c r="IQ447" s="2"/>
      <c r="IR447" s="2"/>
      <c r="IS447" s="2"/>
      <c r="IT447" s="2"/>
      <c r="IU447" s="2"/>
      <c r="IV447" s="2"/>
      <c r="IW447" s="2"/>
    </row>
    <row r="448" customFormat="false" ht="11.25" hidden="false" customHeight="false" outlineLevel="0" collapsed="false">
      <c r="A448" s="2"/>
      <c r="B448" s="2"/>
      <c r="C448" s="2"/>
      <c r="D448" s="273"/>
      <c r="E448" s="78"/>
      <c r="F448" s="2"/>
      <c r="G448" s="2"/>
      <c r="H448" s="2"/>
      <c r="I448" s="2"/>
      <c r="J448" s="2"/>
      <c r="K448" s="2"/>
      <c r="L448" s="78"/>
      <c r="M448" s="78"/>
      <c r="N448" s="78"/>
      <c r="O448" s="78"/>
      <c r="P448" s="2"/>
      <c r="Q448" s="78"/>
      <c r="R448" s="78"/>
      <c r="S448" s="78"/>
      <c r="T448" s="78"/>
      <c r="U448" s="78"/>
      <c r="V448" s="78"/>
      <c r="W448" s="78"/>
      <c r="X448" s="393"/>
      <c r="Y448" s="78"/>
      <c r="Z448" s="78"/>
      <c r="AA448" s="78"/>
      <c r="AB448" s="78"/>
      <c r="AC448" s="78"/>
      <c r="AD448" s="78"/>
      <c r="AE448" s="78"/>
      <c r="AF448" s="78"/>
      <c r="AG448" s="78"/>
      <c r="AH448" s="78"/>
      <c r="AI448" s="78"/>
      <c r="AJ448" s="78"/>
      <c r="AK448" s="78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95"/>
      <c r="AW448" s="95"/>
      <c r="AX448" s="383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383"/>
      <c r="BX448" s="383"/>
      <c r="BY448" s="383"/>
      <c r="BZ448" s="2"/>
      <c r="CA448" s="2"/>
      <c r="CB448" s="2"/>
      <c r="CC448" s="2"/>
      <c r="CD448" s="2"/>
      <c r="CE448" s="2"/>
      <c r="CF448" s="383"/>
      <c r="CG448" s="383"/>
      <c r="CH448" s="10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383"/>
      <c r="DT448" s="383"/>
      <c r="DU448" s="383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  <c r="FG448" s="2"/>
      <c r="FH448" s="2"/>
      <c r="FI448" s="2"/>
      <c r="FJ448" s="2"/>
      <c r="FK448" s="2"/>
      <c r="FL448" s="2"/>
      <c r="FM448" s="2"/>
      <c r="FN448" s="2"/>
      <c r="FO448" s="2"/>
      <c r="FP448" s="2"/>
      <c r="FQ448" s="2"/>
      <c r="FR448" s="2"/>
      <c r="FS448" s="2"/>
      <c r="FT448" s="2"/>
      <c r="FU448" s="2"/>
      <c r="FV448" s="2"/>
      <c r="FW448" s="2"/>
      <c r="FX448" s="2"/>
      <c r="FY448" s="2"/>
      <c r="FZ448" s="2"/>
      <c r="GA448" s="2"/>
      <c r="GB448" s="2"/>
      <c r="GC448" s="2"/>
      <c r="GD448" s="2"/>
      <c r="GE448" s="2"/>
      <c r="GF448" s="2"/>
      <c r="GG448" s="2"/>
      <c r="GH448" s="2"/>
      <c r="GI448" s="2"/>
      <c r="GJ448" s="2"/>
      <c r="GK448" s="2"/>
      <c r="GL448" s="2"/>
      <c r="GM448" s="2"/>
      <c r="GN448" s="2"/>
      <c r="GO448" s="2"/>
      <c r="GP448" s="2"/>
      <c r="GQ448" s="2"/>
      <c r="GR448" s="2"/>
      <c r="GS448" s="2"/>
      <c r="GT448" s="2"/>
      <c r="GU448" s="2"/>
      <c r="GV448" s="2"/>
      <c r="GW448" s="2"/>
      <c r="GX448" s="2"/>
      <c r="GY448" s="2"/>
      <c r="GZ448" s="2"/>
      <c r="HA448" s="2"/>
      <c r="HB448" s="2"/>
      <c r="HC448" s="2"/>
      <c r="HD448" s="2"/>
      <c r="HE448" s="2"/>
      <c r="HF448" s="2"/>
      <c r="HG448" s="2"/>
      <c r="HH448" s="2"/>
      <c r="HI448" s="2"/>
      <c r="HJ448" s="2"/>
      <c r="HK448" s="2"/>
      <c r="HL448" s="2"/>
      <c r="HM448" s="2"/>
      <c r="HN448" s="2"/>
      <c r="HO448" s="2"/>
      <c r="HP448" s="2"/>
      <c r="HQ448" s="2"/>
      <c r="HR448" s="2"/>
      <c r="HS448" s="2"/>
      <c r="HT448" s="2"/>
      <c r="HU448" s="2"/>
      <c r="HV448" s="2"/>
      <c r="HW448" s="2"/>
      <c r="HX448" s="2"/>
      <c r="HY448" s="2"/>
      <c r="HZ448" s="2"/>
      <c r="IA448" s="2"/>
      <c r="IB448" s="2"/>
      <c r="IC448" s="2"/>
      <c r="ID448" s="2"/>
      <c r="IE448" s="2"/>
      <c r="IF448" s="2"/>
      <c r="IG448" s="2"/>
      <c r="IH448" s="2"/>
      <c r="II448" s="2"/>
      <c r="IJ448" s="2"/>
      <c r="IK448" s="2"/>
      <c r="IL448" s="2"/>
      <c r="IM448" s="2"/>
      <c r="IN448" s="2"/>
      <c r="IO448" s="2"/>
      <c r="IP448" s="2"/>
      <c r="IQ448" s="2"/>
      <c r="IR448" s="2"/>
      <c r="IS448" s="2"/>
      <c r="IT448" s="2"/>
      <c r="IU448" s="2"/>
      <c r="IV448" s="2"/>
      <c r="IW448" s="2"/>
    </row>
    <row r="449" customFormat="false" ht="11.25" hidden="false" customHeight="false" outlineLevel="0" collapsed="false">
      <c r="A449" s="2"/>
      <c r="B449" s="2"/>
      <c r="C449" s="2"/>
      <c r="D449" s="273"/>
      <c r="E449" s="78"/>
      <c r="F449" s="2"/>
      <c r="G449" s="2"/>
      <c r="H449" s="2"/>
      <c r="I449" s="2"/>
      <c r="J449" s="2"/>
      <c r="K449" s="2"/>
      <c r="L449" s="78"/>
      <c r="M449" s="78"/>
      <c r="N449" s="78"/>
      <c r="O449" s="78"/>
      <c r="P449" s="2"/>
      <c r="Q449" s="78"/>
      <c r="R449" s="78"/>
      <c r="S449" s="78"/>
      <c r="T449" s="78"/>
      <c r="U449" s="78"/>
      <c r="V449" s="78"/>
      <c r="W449" s="78"/>
      <c r="X449" s="393"/>
      <c r="Y449" s="78"/>
      <c r="Z449" s="78"/>
      <c r="AA449" s="78"/>
      <c r="AB449" s="78"/>
      <c r="AC449" s="78"/>
      <c r="AD449" s="78"/>
      <c r="AE449" s="78"/>
      <c r="AF449" s="78"/>
      <c r="AG449" s="78"/>
      <c r="AH449" s="78"/>
      <c r="AI449" s="78"/>
      <c r="AJ449" s="78"/>
      <c r="AK449" s="78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95"/>
      <c r="AW449" s="95"/>
      <c r="AX449" s="383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383"/>
      <c r="BX449" s="383"/>
      <c r="BY449" s="383"/>
      <c r="BZ449" s="2"/>
      <c r="CA449" s="2"/>
      <c r="CB449" s="2"/>
      <c r="CC449" s="2"/>
      <c r="CD449" s="2"/>
      <c r="CE449" s="2"/>
      <c r="CF449" s="383"/>
      <c r="CG449" s="383"/>
      <c r="CH449" s="10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383"/>
      <c r="DT449" s="383"/>
      <c r="DU449" s="383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  <c r="FG449" s="2"/>
      <c r="FH449" s="2"/>
      <c r="FI449" s="2"/>
      <c r="FJ449" s="2"/>
      <c r="FK449" s="2"/>
      <c r="FL449" s="2"/>
      <c r="FM449" s="2"/>
      <c r="FN449" s="2"/>
      <c r="FO449" s="2"/>
      <c r="FP449" s="2"/>
      <c r="FQ449" s="2"/>
      <c r="FR449" s="2"/>
      <c r="FS449" s="2"/>
      <c r="FT449" s="2"/>
      <c r="FU449" s="2"/>
      <c r="FV449" s="2"/>
      <c r="FW449" s="2"/>
      <c r="FX449" s="2"/>
      <c r="FY449" s="2"/>
      <c r="FZ449" s="2"/>
      <c r="GA449" s="2"/>
      <c r="GB449" s="2"/>
      <c r="GC449" s="2"/>
      <c r="GD449" s="2"/>
      <c r="GE449" s="2"/>
      <c r="GF449" s="2"/>
      <c r="GG449" s="2"/>
      <c r="GH449" s="2"/>
      <c r="GI449" s="2"/>
      <c r="GJ449" s="2"/>
      <c r="GK449" s="2"/>
      <c r="GL449" s="2"/>
      <c r="GM449" s="2"/>
      <c r="GN449" s="2"/>
      <c r="GO449" s="2"/>
      <c r="GP449" s="2"/>
      <c r="GQ449" s="2"/>
      <c r="GR449" s="2"/>
      <c r="GS449" s="2"/>
      <c r="GT449" s="2"/>
      <c r="GU449" s="2"/>
      <c r="GV449" s="2"/>
      <c r="GW449" s="2"/>
      <c r="GX449" s="2"/>
      <c r="GY449" s="2"/>
      <c r="GZ449" s="2"/>
      <c r="HA449" s="2"/>
      <c r="HB449" s="2"/>
      <c r="HC449" s="2"/>
      <c r="HD449" s="2"/>
      <c r="HE449" s="2"/>
      <c r="HF449" s="2"/>
      <c r="HG449" s="2"/>
      <c r="HH449" s="2"/>
      <c r="HI449" s="2"/>
      <c r="HJ449" s="2"/>
      <c r="HK449" s="2"/>
      <c r="HL449" s="2"/>
      <c r="HM449" s="2"/>
      <c r="HN449" s="2"/>
      <c r="HO449" s="2"/>
      <c r="HP449" s="2"/>
      <c r="HQ449" s="2"/>
      <c r="HR449" s="2"/>
      <c r="HS449" s="2"/>
      <c r="HT449" s="2"/>
      <c r="HU449" s="2"/>
      <c r="HV449" s="2"/>
      <c r="HW449" s="2"/>
      <c r="HX449" s="2"/>
      <c r="HY449" s="2"/>
      <c r="HZ449" s="2"/>
      <c r="IA449" s="2"/>
      <c r="IB449" s="2"/>
      <c r="IC449" s="2"/>
      <c r="ID449" s="2"/>
      <c r="IE449" s="2"/>
      <c r="IF449" s="2"/>
      <c r="IG449" s="2"/>
      <c r="IH449" s="2"/>
      <c r="II449" s="2"/>
      <c r="IJ449" s="2"/>
      <c r="IK449" s="2"/>
      <c r="IL449" s="2"/>
      <c r="IM449" s="2"/>
      <c r="IN449" s="2"/>
      <c r="IO449" s="2"/>
      <c r="IP449" s="2"/>
      <c r="IQ449" s="2"/>
      <c r="IR449" s="2"/>
      <c r="IS449" s="2"/>
      <c r="IT449" s="2"/>
      <c r="IU449" s="2"/>
      <c r="IV449" s="2"/>
      <c r="IW449" s="2"/>
    </row>
    <row r="450" customFormat="false" ht="11.25" hidden="false" customHeight="false" outlineLevel="0" collapsed="false">
      <c r="A450" s="2"/>
      <c r="B450" s="2"/>
      <c r="C450" s="2"/>
      <c r="D450" s="273"/>
      <c r="E450" s="78"/>
      <c r="F450" s="2"/>
      <c r="G450" s="2"/>
      <c r="H450" s="2"/>
      <c r="I450" s="2"/>
      <c r="J450" s="2"/>
      <c r="K450" s="2"/>
      <c r="L450" s="78"/>
      <c r="M450" s="78"/>
      <c r="N450" s="78"/>
      <c r="O450" s="78"/>
      <c r="P450" s="2"/>
      <c r="Q450" s="78"/>
      <c r="R450" s="78"/>
      <c r="S450" s="78"/>
      <c r="T450" s="78"/>
      <c r="U450" s="78"/>
      <c r="V450" s="78"/>
      <c r="W450" s="78"/>
      <c r="X450" s="393"/>
      <c r="Y450" s="78"/>
      <c r="Z450" s="78"/>
      <c r="AA450" s="78"/>
      <c r="AB450" s="78"/>
      <c r="AC450" s="78"/>
      <c r="AD450" s="78"/>
      <c r="AE450" s="78"/>
      <c r="AF450" s="78"/>
      <c r="AG450" s="78"/>
      <c r="AH450" s="78"/>
      <c r="AI450" s="78"/>
      <c r="AJ450" s="78"/>
      <c r="AK450" s="78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95"/>
      <c r="AW450" s="95"/>
      <c r="AX450" s="383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383"/>
      <c r="BX450" s="383"/>
      <c r="BY450" s="383"/>
      <c r="BZ450" s="2"/>
      <c r="CA450" s="2"/>
      <c r="CB450" s="2"/>
      <c r="CC450" s="2"/>
      <c r="CD450" s="2"/>
      <c r="CE450" s="2"/>
      <c r="CF450" s="383"/>
      <c r="CG450" s="383"/>
      <c r="CH450" s="10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383"/>
      <c r="DT450" s="383"/>
      <c r="DU450" s="383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  <c r="FG450" s="2"/>
      <c r="FH450" s="2"/>
      <c r="FI450" s="2"/>
      <c r="FJ450" s="2"/>
      <c r="FK450" s="2"/>
      <c r="FL450" s="2"/>
      <c r="FM450" s="2"/>
      <c r="FN450" s="2"/>
      <c r="FO450" s="2"/>
      <c r="FP450" s="2"/>
      <c r="FQ450" s="2"/>
      <c r="FR450" s="2"/>
      <c r="FS450" s="2"/>
      <c r="FT450" s="2"/>
      <c r="FU450" s="2"/>
      <c r="FV450" s="2"/>
      <c r="FW450" s="2"/>
      <c r="FX450" s="2"/>
      <c r="FY450" s="2"/>
      <c r="FZ450" s="2"/>
      <c r="GA450" s="2"/>
      <c r="GB450" s="2"/>
      <c r="GC450" s="2"/>
      <c r="GD450" s="2"/>
      <c r="GE450" s="2"/>
      <c r="GF450" s="2"/>
      <c r="GG450" s="2"/>
      <c r="GH450" s="2"/>
      <c r="GI450" s="2"/>
      <c r="GJ450" s="2"/>
      <c r="GK450" s="2"/>
      <c r="GL450" s="2"/>
      <c r="GM450" s="2"/>
      <c r="GN450" s="2"/>
      <c r="GO450" s="2"/>
      <c r="GP450" s="2"/>
      <c r="GQ450" s="2"/>
      <c r="GR450" s="2"/>
      <c r="GS450" s="2"/>
      <c r="GT450" s="2"/>
      <c r="GU450" s="2"/>
      <c r="GV450" s="2"/>
      <c r="GW450" s="2"/>
      <c r="GX450" s="2"/>
      <c r="GY450" s="2"/>
      <c r="GZ450" s="2"/>
      <c r="HA450" s="2"/>
      <c r="HB450" s="2"/>
      <c r="HC450" s="2"/>
      <c r="HD450" s="2"/>
      <c r="HE450" s="2"/>
      <c r="HF450" s="2"/>
      <c r="HG450" s="2"/>
      <c r="HH450" s="2"/>
      <c r="HI450" s="2"/>
      <c r="HJ450" s="2"/>
      <c r="HK450" s="2"/>
      <c r="HL450" s="2"/>
      <c r="HM450" s="2"/>
      <c r="HN450" s="2"/>
      <c r="HO450" s="2"/>
      <c r="HP450" s="2"/>
      <c r="HQ450" s="2"/>
      <c r="HR450" s="2"/>
      <c r="HS450" s="2"/>
      <c r="HT450" s="2"/>
      <c r="HU450" s="2"/>
      <c r="HV450" s="2"/>
      <c r="HW450" s="2"/>
      <c r="HX450" s="2"/>
      <c r="HY450" s="2"/>
      <c r="HZ450" s="2"/>
      <c r="IA450" s="2"/>
      <c r="IB450" s="2"/>
      <c r="IC450" s="2"/>
      <c r="ID450" s="2"/>
      <c r="IE450" s="2"/>
      <c r="IF450" s="2"/>
      <c r="IG450" s="2"/>
      <c r="IH450" s="2"/>
      <c r="II450" s="2"/>
      <c r="IJ450" s="2"/>
      <c r="IK450" s="2"/>
      <c r="IL450" s="2"/>
      <c r="IM450" s="2"/>
      <c r="IN450" s="2"/>
      <c r="IO450" s="2"/>
      <c r="IP450" s="2"/>
      <c r="IQ450" s="2"/>
      <c r="IR450" s="2"/>
      <c r="IS450" s="2"/>
      <c r="IT450" s="2"/>
      <c r="IU450" s="2"/>
      <c r="IV450" s="2"/>
      <c r="IW450" s="2"/>
    </row>
    <row r="451" customFormat="false" ht="11.25" hidden="false" customHeight="false" outlineLevel="0" collapsed="false">
      <c r="A451" s="2"/>
      <c r="B451" s="2"/>
      <c r="C451" s="2"/>
      <c r="D451" s="273"/>
      <c r="E451" s="78"/>
      <c r="F451" s="2"/>
      <c r="G451" s="2"/>
      <c r="H451" s="2"/>
      <c r="I451" s="2"/>
      <c r="J451" s="2"/>
      <c r="K451" s="2"/>
      <c r="L451" s="78"/>
      <c r="M451" s="78"/>
      <c r="N451" s="78"/>
      <c r="O451" s="78"/>
      <c r="P451" s="2"/>
      <c r="Q451" s="78"/>
      <c r="R451" s="78"/>
      <c r="S451" s="78"/>
      <c r="T451" s="78"/>
      <c r="U451" s="78"/>
      <c r="V451" s="78"/>
      <c r="W451" s="78"/>
      <c r="X451" s="393"/>
      <c r="Y451" s="78"/>
      <c r="Z451" s="78"/>
      <c r="AA451" s="78"/>
      <c r="AB451" s="78"/>
      <c r="AC451" s="78"/>
      <c r="AD451" s="78"/>
      <c r="AE451" s="78"/>
      <c r="AF451" s="78"/>
      <c r="AG451" s="78"/>
      <c r="AH451" s="78"/>
      <c r="AI451" s="78"/>
      <c r="AJ451" s="78"/>
      <c r="AK451" s="78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95"/>
      <c r="AW451" s="95"/>
      <c r="AX451" s="383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383"/>
      <c r="BX451" s="383"/>
      <c r="BY451" s="383"/>
      <c r="BZ451" s="2"/>
      <c r="CA451" s="2"/>
      <c r="CB451" s="2"/>
      <c r="CC451" s="2"/>
      <c r="CD451" s="2"/>
      <c r="CE451" s="2"/>
      <c r="CF451" s="383"/>
      <c r="CG451" s="383"/>
      <c r="CH451" s="10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383"/>
      <c r="DT451" s="383"/>
      <c r="DU451" s="383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  <c r="FG451" s="2"/>
      <c r="FH451" s="2"/>
      <c r="FI451" s="2"/>
      <c r="FJ451" s="2"/>
      <c r="FK451" s="2"/>
      <c r="FL451" s="2"/>
      <c r="FM451" s="2"/>
      <c r="FN451" s="2"/>
      <c r="FO451" s="2"/>
      <c r="FP451" s="2"/>
      <c r="FQ451" s="2"/>
      <c r="FR451" s="2"/>
      <c r="FS451" s="2"/>
      <c r="FT451" s="2"/>
      <c r="FU451" s="2"/>
      <c r="FV451" s="2"/>
      <c r="FW451" s="2"/>
      <c r="FX451" s="2"/>
      <c r="FY451" s="2"/>
      <c r="FZ451" s="2"/>
      <c r="GA451" s="2"/>
      <c r="GB451" s="2"/>
      <c r="GC451" s="2"/>
      <c r="GD451" s="2"/>
      <c r="GE451" s="2"/>
      <c r="GF451" s="2"/>
      <c r="GG451" s="2"/>
      <c r="GH451" s="2"/>
      <c r="GI451" s="2"/>
      <c r="GJ451" s="2"/>
      <c r="GK451" s="2"/>
      <c r="GL451" s="2"/>
      <c r="GM451" s="2"/>
      <c r="GN451" s="2"/>
      <c r="GO451" s="2"/>
      <c r="GP451" s="2"/>
      <c r="GQ451" s="2"/>
      <c r="GR451" s="2"/>
      <c r="GS451" s="2"/>
      <c r="GT451" s="2"/>
      <c r="GU451" s="2"/>
      <c r="GV451" s="2"/>
      <c r="GW451" s="2"/>
      <c r="GX451" s="2"/>
      <c r="GY451" s="2"/>
      <c r="GZ451" s="2"/>
      <c r="HA451" s="2"/>
      <c r="HB451" s="2"/>
      <c r="HC451" s="2"/>
      <c r="HD451" s="2"/>
      <c r="HE451" s="2"/>
      <c r="HF451" s="2"/>
      <c r="HG451" s="2"/>
      <c r="HH451" s="2"/>
      <c r="HI451" s="2"/>
      <c r="HJ451" s="2"/>
      <c r="HK451" s="2"/>
      <c r="HL451" s="2"/>
      <c r="HM451" s="2"/>
      <c r="HN451" s="2"/>
      <c r="HO451" s="2"/>
      <c r="HP451" s="2"/>
      <c r="HQ451" s="2"/>
      <c r="HR451" s="2"/>
      <c r="HS451" s="2"/>
      <c r="HT451" s="2"/>
      <c r="HU451" s="2"/>
      <c r="HV451" s="2"/>
      <c r="HW451" s="2"/>
      <c r="HX451" s="2"/>
      <c r="HY451" s="2"/>
      <c r="HZ451" s="2"/>
      <c r="IA451" s="2"/>
      <c r="IB451" s="2"/>
      <c r="IC451" s="2"/>
      <c r="ID451" s="2"/>
      <c r="IE451" s="2"/>
      <c r="IF451" s="2"/>
      <c r="IG451" s="2"/>
      <c r="IH451" s="2"/>
      <c r="II451" s="2"/>
      <c r="IJ451" s="2"/>
      <c r="IK451" s="2"/>
      <c r="IL451" s="2"/>
      <c r="IM451" s="2"/>
      <c r="IN451" s="2"/>
      <c r="IO451" s="2"/>
      <c r="IP451" s="2"/>
      <c r="IQ451" s="2"/>
      <c r="IR451" s="2"/>
      <c r="IS451" s="2"/>
      <c r="IT451" s="2"/>
      <c r="IU451" s="2"/>
      <c r="IV451" s="2"/>
      <c r="IW451" s="2"/>
    </row>
    <row r="452" customFormat="false" ht="11.25" hidden="false" customHeight="false" outlineLevel="0" collapsed="false">
      <c r="A452" s="2"/>
      <c r="B452" s="2"/>
      <c r="C452" s="2"/>
      <c r="D452" s="273"/>
      <c r="E452" s="78"/>
      <c r="F452" s="2"/>
      <c r="G452" s="2"/>
      <c r="H452" s="2"/>
      <c r="I452" s="2"/>
      <c r="J452" s="2"/>
      <c r="K452" s="2"/>
      <c r="L452" s="78"/>
      <c r="M452" s="78"/>
      <c r="N452" s="78"/>
      <c r="O452" s="78"/>
      <c r="P452" s="2"/>
      <c r="Q452" s="78"/>
      <c r="R452" s="78"/>
      <c r="S452" s="78"/>
      <c r="T452" s="78"/>
      <c r="U452" s="78"/>
      <c r="V452" s="78"/>
      <c r="W452" s="78"/>
      <c r="X452" s="393"/>
      <c r="Y452" s="78"/>
      <c r="Z452" s="78"/>
      <c r="AA452" s="78"/>
      <c r="AB452" s="78"/>
      <c r="AC452" s="78"/>
      <c r="AD452" s="78"/>
      <c r="AE452" s="78"/>
      <c r="AF452" s="78"/>
      <c r="AG452" s="78"/>
      <c r="AH452" s="78"/>
      <c r="AI452" s="78"/>
      <c r="AJ452" s="78"/>
      <c r="AK452" s="78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95"/>
      <c r="AW452" s="95"/>
      <c r="AX452" s="383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383"/>
      <c r="BX452" s="383"/>
      <c r="BY452" s="383"/>
      <c r="BZ452" s="2"/>
      <c r="CA452" s="2"/>
      <c r="CB452" s="2"/>
      <c r="CC452" s="2"/>
      <c r="CD452" s="2"/>
      <c r="CE452" s="2"/>
      <c r="CF452" s="383"/>
      <c r="CG452" s="383"/>
      <c r="CH452" s="10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383"/>
      <c r="DT452" s="383"/>
      <c r="DU452" s="383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  <c r="FF452" s="2"/>
      <c r="FG452" s="2"/>
      <c r="FH452" s="2"/>
      <c r="FI452" s="2"/>
      <c r="FJ452" s="2"/>
      <c r="FK452" s="2"/>
      <c r="FL452" s="2"/>
      <c r="FM452" s="2"/>
      <c r="FN452" s="2"/>
      <c r="FO452" s="2"/>
      <c r="FP452" s="2"/>
      <c r="FQ452" s="2"/>
      <c r="FR452" s="2"/>
      <c r="FS452" s="2"/>
      <c r="FT452" s="2"/>
      <c r="FU452" s="2"/>
      <c r="FV452" s="2"/>
      <c r="FW452" s="2"/>
      <c r="FX452" s="2"/>
      <c r="FY452" s="2"/>
      <c r="FZ452" s="2"/>
      <c r="GA452" s="2"/>
      <c r="GB452" s="2"/>
      <c r="GC452" s="2"/>
      <c r="GD452" s="2"/>
      <c r="GE452" s="2"/>
      <c r="GF452" s="2"/>
      <c r="GG452" s="2"/>
      <c r="GH452" s="2"/>
      <c r="GI452" s="2"/>
      <c r="GJ452" s="2"/>
      <c r="GK452" s="2"/>
      <c r="GL452" s="2"/>
      <c r="GM452" s="2"/>
      <c r="GN452" s="2"/>
      <c r="GO452" s="2"/>
      <c r="GP452" s="2"/>
      <c r="GQ452" s="2"/>
      <c r="GR452" s="2"/>
      <c r="GS452" s="2"/>
      <c r="GT452" s="2"/>
      <c r="GU452" s="2"/>
      <c r="GV452" s="2"/>
      <c r="GW452" s="2"/>
      <c r="GX452" s="2"/>
      <c r="GY452" s="2"/>
      <c r="GZ452" s="2"/>
      <c r="HA452" s="2"/>
      <c r="HB452" s="2"/>
      <c r="HC452" s="2"/>
      <c r="HD452" s="2"/>
      <c r="HE452" s="2"/>
      <c r="HF452" s="2"/>
      <c r="HG452" s="2"/>
      <c r="HH452" s="2"/>
      <c r="HI452" s="2"/>
      <c r="HJ452" s="2"/>
      <c r="HK452" s="2"/>
      <c r="HL452" s="2"/>
      <c r="HM452" s="2"/>
      <c r="HN452" s="2"/>
      <c r="HO452" s="2"/>
      <c r="HP452" s="2"/>
      <c r="HQ452" s="2"/>
      <c r="HR452" s="2"/>
      <c r="HS452" s="2"/>
      <c r="HT452" s="2"/>
      <c r="HU452" s="2"/>
      <c r="HV452" s="2"/>
      <c r="HW452" s="2"/>
      <c r="HX452" s="2"/>
      <c r="HY452" s="2"/>
      <c r="HZ452" s="2"/>
      <c r="IA452" s="2"/>
      <c r="IB452" s="2"/>
      <c r="IC452" s="2"/>
      <c r="ID452" s="2"/>
      <c r="IE452" s="2"/>
      <c r="IF452" s="2"/>
      <c r="IG452" s="2"/>
      <c r="IH452" s="2"/>
      <c r="II452" s="2"/>
      <c r="IJ452" s="2"/>
      <c r="IK452" s="2"/>
      <c r="IL452" s="2"/>
      <c r="IM452" s="2"/>
      <c r="IN452" s="2"/>
      <c r="IO452" s="2"/>
      <c r="IP452" s="2"/>
      <c r="IQ452" s="2"/>
      <c r="IR452" s="2"/>
      <c r="IS452" s="2"/>
      <c r="IT452" s="2"/>
      <c r="IU452" s="2"/>
      <c r="IV452" s="2"/>
      <c r="IW452" s="2"/>
    </row>
    <row r="453" customFormat="false" ht="11.25" hidden="false" customHeight="false" outlineLevel="0" collapsed="false">
      <c r="A453" s="2"/>
      <c r="B453" s="2"/>
      <c r="C453" s="2"/>
      <c r="D453" s="273"/>
      <c r="E453" s="78"/>
      <c r="F453" s="2"/>
      <c r="G453" s="2"/>
      <c r="H453" s="2"/>
      <c r="I453" s="2"/>
      <c r="J453" s="2"/>
      <c r="K453" s="2"/>
      <c r="L453" s="78"/>
      <c r="M453" s="78"/>
      <c r="N453" s="78"/>
      <c r="O453" s="78"/>
      <c r="P453" s="2"/>
      <c r="Q453" s="78"/>
      <c r="R453" s="78"/>
      <c r="S453" s="78"/>
      <c r="T453" s="78"/>
      <c r="U453" s="78"/>
      <c r="V453" s="78"/>
      <c r="W453" s="78"/>
      <c r="X453" s="393"/>
      <c r="Y453" s="78"/>
      <c r="Z453" s="78"/>
      <c r="AA453" s="78"/>
      <c r="AB453" s="78"/>
      <c r="AC453" s="78"/>
      <c r="AD453" s="78"/>
      <c r="AE453" s="78"/>
      <c r="AF453" s="78"/>
      <c r="AG453" s="78"/>
      <c r="AH453" s="78"/>
      <c r="AI453" s="78"/>
      <c r="AJ453" s="78"/>
      <c r="AK453" s="78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95"/>
      <c r="AW453" s="95"/>
      <c r="AX453" s="383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383"/>
      <c r="BX453" s="383"/>
      <c r="BY453" s="383"/>
      <c r="BZ453" s="2"/>
      <c r="CA453" s="2"/>
      <c r="CB453" s="2"/>
      <c r="CC453" s="2"/>
      <c r="CD453" s="2"/>
      <c r="CE453" s="2"/>
      <c r="CF453" s="383"/>
      <c r="CG453" s="383"/>
      <c r="CH453" s="10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383"/>
      <c r="DT453" s="383"/>
      <c r="DU453" s="383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  <c r="FF453" s="2"/>
      <c r="FG453" s="2"/>
      <c r="FH453" s="2"/>
      <c r="FI453" s="2"/>
      <c r="FJ453" s="2"/>
      <c r="FK453" s="2"/>
      <c r="FL453" s="2"/>
      <c r="FM453" s="2"/>
      <c r="FN453" s="2"/>
      <c r="FO453" s="2"/>
      <c r="FP453" s="2"/>
      <c r="FQ453" s="2"/>
      <c r="FR453" s="2"/>
      <c r="FS453" s="2"/>
      <c r="FT453" s="2"/>
      <c r="FU453" s="2"/>
      <c r="FV453" s="2"/>
      <c r="FW453" s="2"/>
      <c r="FX453" s="2"/>
      <c r="FY453" s="2"/>
      <c r="FZ453" s="2"/>
      <c r="GA453" s="2"/>
      <c r="GB453" s="2"/>
      <c r="GC453" s="2"/>
      <c r="GD453" s="2"/>
      <c r="GE453" s="2"/>
      <c r="GF453" s="2"/>
      <c r="GG453" s="2"/>
      <c r="GH453" s="2"/>
      <c r="GI453" s="2"/>
      <c r="GJ453" s="2"/>
      <c r="GK453" s="2"/>
      <c r="GL453" s="2"/>
      <c r="GM453" s="2"/>
      <c r="GN453" s="2"/>
      <c r="GO453" s="2"/>
      <c r="GP453" s="2"/>
      <c r="GQ453" s="2"/>
      <c r="GR453" s="2"/>
      <c r="GS453" s="2"/>
      <c r="GT453" s="2"/>
      <c r="GU453" s="2"/>
      <c r="GV453" s="2"/>
      <c r="GW453" s="2"/>
      <c r="GX453" s="2"/>
      <c r="GY453" s="2"/>
      <c r="GZ453" s="2"/>
      <c r="HA453" s="2"/>
      <c r="HB453" s="2"/>
      <c r="HC453" s="2"/>
      <c r="HD453" s="2"/>
      <c r="HE453" s="2"/>
      <c r="HF453" s="2"/>
      <c r="HG453" s="2"/>
      <c r="HH453" s="2"/>
      <c r="HI453" s="2"/>
      <c r="HJ453" s="2"/>
      <c r="HK453" s="2"/>
      <c r="HL453" s="2"/>
      <c r="HM453" s="2"/>
      <c r="HN453" s="2"/>
      <c r="HO453" s="2"/>
      <c r="HP453" s="2"/>
      <c r="HQ453" s="2"/>
      <c r="HR453" s="2"/>
      <c r="HS453" s="2"/>
      <c r="HT453" s="2"/>
      <c r="HU453" s="2"/>
      <c r="HV453" s="2"/>
      <c r="HW453" s="2"/>
      <c r="HX453" s="2"/>
      <c r="HY453" s="2"/>
      <c r="HZ453" s="2"/>
      <c r="IA453" s="2"/>
      <c r="IB453" s="2"/>
      <c r="IC453" s="2"/>
      <c r="ID453" s="2"/>
      <c r="IE453" s="2"/>
      <c r="IF453" s="2"/>
      <c r="IG453" s="2"/>
      <c r="IH453" s="2"/>
      <c r="II453" s="2"/>
      <c r="IJ453" s="2"/>
      <c r="IK453" s="2"/>
      <c r="IL453" s="2"/>
      <c r="IM453" s="2"/>
      <c r="IN453" s="2"/>
      <c r="IO453" s="2"/>
      <c r="IP453" s="2"/>
      <c r="IQ453" s="2"/>
      <c r="IR453" s="2"/>
      <c r="IS453" s="2"/>
      <c r="IT453" s="2"/>
      <c r="IU453" s="2"/>
      <c r="IV453" s="2"/>
      <c r="IW453" s="2"/>
    </row>
    <row r="454" customFormat="false" ht="11.25" hidden="false" customHeight="false" outlineLevel="0" collapsed="false">
      <c r="A454" s="2"/>
      <c r="B454" s="2"/>
      <c r="C454" s="2"/>
      <c r="D454" s="273"/>
      <c r="E454" s="78"/>
      <c r="F454" s="2"/>
      <c r="G454" s="2"/>
      <c r="H454" s="2"/>
      <c r="I454" s="2"/>
      <c r="J454" s="2"/>
      <c r="K454" s="2"/>
      <c r="L454" s="78"/>
      <c r="M454" s="78"/>
      <c r="N454" s="78"/>
      <c r="O454" s="78"/>
      <c r="P454" s="2"/>
      <c r="Q454" s="78"/>
      <c r="R454" s="78"/>
      <c r="S454" s="78"/>
      <c r="T454" s="78"/>
      <c r="U454" s="78"/>
      <c r="V454" s="78"/>
      <c r="W454" s="78"/>
      <c r="X454" s="393"/>
      <c r="Y454" s="78"/>
      <c r="Z454" s="78"/>
      <c r="AA454" s="78"/>
      <c r="AB454" s="78"/>
      <c r="AC454" s="78"/>
      <c r="AD454" s="78"/>
      <c r="AE454" s="78"/>
      <c r="AF454" s="78"/>
      <c r="AG454" s="78"/>
      <c r="AH454" s="78"/>
      <c r="AI454" s="78"/>
      <c r="AJ454" s="78"/>
      <c r="AK454" s="78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95"/>
      <c r="AW454" s="95"/>
      <c r="AX454" s="383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383"/>
      <c r="BX454" s="383"/>
      <c r="BY454" s="383"/>
      <c r="BZ454" s="2"/>
      <c r="CA454" s="2"/>
      <c r="CB454" s="2"/>
      <c r="CC454" s="2"/>
      <c r="CD454" s="2"/>
      <c r="CE454" s="2"/>
      <c r="CF454" s="383"/>
      <c r="CG454" s="383"/>
      <c r="CH454" s="10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383"/>
      <c r="DT454" s="383"/>
      <c r="DU454" s="383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  <c r="FF454" s="2"/>
      <c r="FG454" s="2"/>
      <c r="FH454" s="2"/>
      <c r="FI454" s="2"/>
      <c r="FJ454" s="2"/>
      <c r="FK454" s="2"/>
      <c r="FL454" s="2"/>
      <c r="FM454" s="2"/>
      <c r="FN454" s="2"/>
      <c r="FO454" s="2"/>
      <c r="FP454" s="2"/>
      <c r="FQ454" s="2"/>
      <c r="FR454" s="2"/>
      <c r="FS454" s="2"/>
      <c r="FT454" s="2"/>
      <c r="FU454" s="2"/>
      <c r="FV454" s="2"/>
      <c r="FW454" s="2"/>
      <c r="FX454" s="2"/>
      <c r="FY454" s="2"/>
      <c r="FZ454" s="2"/>
      <c r="GA454" s="2"/>
      <c r="GB454" s="2"/>
      <c r="GC454" s="2"/>
      <c r="GD454" s="2"/>
      <c r="GE454" s="2"/>
      <c r="GF454" s="2"/>
      <c r="GG454" s="2"/>
      <c r="GH454" s="2"/>
      <c r="GI454" s="2"/>
      <c r="GJ454" s="2"/>
      <c r="GK454" s="2"/>
      <c r="GL454" s="2"/>
      <c r="GM454" s="2"/>
      <c r="GN454" s="2"/>
      <c r="GO454" s="2"/>
      <c r="GP454" s="2"/>
      <c r="GQ454" s="2"/>
      <c r="GR454" s="2"/>
      <c r="GS454" s="2"/>
      <c r="GT454" s="2"/>
      <c r="GU454" s="2"/>
      <c r="GV454" s="2"/>
      <c r="GW454" s="2"/>
      <c r="GX454" s="2"/>
      <c r="GY454" s="2"/>
      <c r="GZ454" s="2"/>
      <c r="HA454" s="2"/>
      <c r="HB454" s="2"/>
      <c r="HC454" s="2"/>
      <c r="HD454" s="2"/>
      <c r="HE454" s="2"/>
      <c r="HF454" s="2"/>
      <c r="HG454" s="2"/>
      <c r="HH454" s="2"/>
      <c r="HI454" s="2"/>
      <c r="HJ454" s="2"/>
      <c r="HK454" s="2"/>
      <c r="HL454" s="2"/>
      <c r="HM454" s="2"/>
      <c r="HN454" s="2"/>
      <c r="HO454" s="2"/>
      <c r="HP454" s="2"/>
      <c r="HQ454" s="2"/>
      <c r="HR454" s="2"/>
      <c r="HS454" s="2"/>
      <c r="HT454" s="2"/>
      <c r="HU454" s="2"/>
      <c r="HV454" s="2"/>
      <c r="HW454" s="2"/>
      <c r="HX454" s="2"/>
      <c r="HY454" s="2"/>
      <c r="HZ454" s="2"/>
      <c r="IA454" s="2"/>
      <c r="IB454" s="2"/>
      <c r="IC454" s="2"/>
      <c r="ID454" s="2"/>
      <c r="IE454" s="2"/>
      <c r="IF454" s="2"/>
      <c r="IG454" s="2"/>
      <c r="IH454" s="2"/>
      <c r="II454" s="2"/>
      <c r="IJ454" s="2"/>
      <c r="IK454" s="2"/>
      <c r="IL454" s="2"/>
      <c r="IM454" s="2"/>
      <c r="IN454" s="2"/>
      <c r="IO454" s="2"/>
      <c r="IP454" s="2"/>
      <c r="IQ454" s="2"/>
      <c r="IR454" s="2"/>
      <c r="IS454" s="2"/>
      <c r="IT454" s="2"/>
      <c r="IU454" s="2"/>
      <c r="IV454" s="2"/>
      <c r="IW454" s="2"/>
    </row>
    <row r="455" customFormat="false" ht="11.25" hidden="false" customHeight="false" outlineLevel="0" collapsed="false">
      <c r="A455" s="2"/>
      <c r="B455" s="2"/>
      <c r="C455" s="2"/>
      <c r="D455" s="273"/>
      <c r="E455" s="78"/>
      <c r="F455" s="2"/>
      <c r="G455" s="2"/>
      <c r="H455" s="2"/>
      <c r="I455" s="2"/>
      <c r="J455" s="2"/>
      <c r="K455" s="2"/>
      <c r="L455" s="78"/>
      <c r="M455" s="78"/>
      <c r="N455" s="78"/>
      <c r="O455" s="78"/>
      <c r="P455" s="2"/>
      <c r="Q455" s="78"/>
      <c r="R455" s="78"/>
      <c r="S455" s="78"/>
      <c r="T455" s="78"/>
      <c r="U455" s="78"/>
      <c r="V455" s="78"/>
      <c r="W455" s="78"/>
      <c r="X455" s="393"/>
      <c r="Y455" s="78"/>
      <c r="Z455" s="78"/>
      <c r="AA455" s="78"/>
      <c r="AB455" s="78"/>
      <c r="AC455" s="78"/>
      <c r="AD455" s="78"/>
      <c r="AE455" s="78"/>
      <c r="AF455" s="78"/>
      <c r="AG455" s="78"/>
      <c r="AH455" s="78"/>
      <c r="AI455" s="78"/>
      <c r="AJ455" s="78"/>
      <c r="AK455" s="78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95"/>
      <c r="AW455" s="95"/>
      <c r="AX455" s="383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383"/>
      <c r="BX455" s="383"/>
      <c r="BY455" s="383"/>
      <c r="BZ455" s="2"/>
      <c r="CA455" s="2"/>
      <c r="CB455" s="2"/>
      <c r="CC455" s="2"/>
      <c r="CD455" s="2"/>
      <c r="CE455" s="2"/>
      <c r="CF455" s="383"/>
      <c r="CG455" s="383"/>
      <c r="CH455" s="10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383"/>
      <c r="DT455" s="383"/>
      <c r="DU455" s="383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  <c r="FF455" s="2"/>
      <c r="FG455" s="2"/>
      <c r="FH455" s="2"/>
      <c r="FI455" s="2"/>
      <c r="FJ455" s="2"/>
      <c r="FK455" s="2"/>
      <c r="FL455" s="2"/>
      <c r="FM455" s="2"/>
      <c r="FN455" s="2"/>
      <c r="FO455" s="2"/>
      <c r="FP455" s="2"/>
      <c r="FQ455" s="2"/>
      <c r="FR455" s="2"/>
      <c r="FS455" s="2"/>
      <c r="FT455" s="2"/>
      <c r="FU455" s="2"/>
      <c r="FV455" s="2"/>
      <c r="FW455" s="2"/>
      <c r="FX455" s="2"/>
      <c r="FY455" s="2"/>
      <c r="FZ455" s="2"/>
      <c r="GA455" s="2"/>
      <c r="GB455" s="2"/>
      <c r="GC455" s="2"/>
      <c r="GD455" s="2"/>
      <c r="GE455" s="2"/>
      <c r="GF455" s="2"/>
      <c r="GG455" s="2"/>
      <c r="GH455" s="2"/>
      <c r="GI455" s="2"/>
      <c r="GJ455" s="2"/>
      <c r="GK455" s="2"/>
      <c r="GL455" s="2"/>
      <c r="GM455" s="2"/>
      <c r="GN455" s="2"/>
      <c r="GO455" s="2"/>
      <c r="GP455" s="2"/>
      <c r="GQ455" s="2"/>
      <c r="GR455" s="2"/>
      <c r="GS455" s="2"/>
      <c r="GT455" s="2"/>
      <c r="GU455" s="2"/>
      <c r="GV455" s="2"/>
      <c r="GW455" s="2"/>
      <c r="GX455" s="2"/>
      <c r="GY455" s="2"/>
      <c r="GZ455" s="2"/>
      <c r="HA455" s="2"/>
      <c r="HB455" s="2"/>
      <c r="HC455" s="2"/>
      <c r="HD455" s="2"/>
      <c r="HE455" s="2"/>
      <c r="HF455" s="2"/>
      <c r="HG455" s="2"/>
      <c r="HH455" s="2"/>
      <c r="HI455" s="2"/>
      <c r="HJ455" s="2"/>
      <c r="HK455" s="2"/>
      <c r="HL455" s="2"/>
      <c r="HM455" s="2"/>
      <c r="HN455" s="2"/>
      <c r="HO455" s="2"/>
      <c r="HP455" s="2"/>
      <c r="HQ455" s="2"/>
      <c r="HR455" s="2"/>
      <c r="HS455" s="2"/>
      <c r="HT455" s="2"/>
      <c r="HU455" s="2"/>
      <c r="HV455" s="2"/>
      <c r="HW455" s="2"/>
      <c r="HX455" s="2"/>
      <c r="HY455" s="2"/>
      <c r="HZ455" s="2"/>
      <c r="IA455" s="2"/>
      <c r="IB455" s="2"/>
      <c r="IC455" s="2"/>
      <c r="ID455" s="2"/>
      <c r="IE455" s="2"/>
      <c r="IF455" s="2"/>
      <c r="IG455" s="2"/>
      <c r="IH455" s="2"/>
      <c r="II455" s="2"/>
      <c r="IJ455" s="2"/>
      <c r="IK455" s="2"/>
      <c r="IL455" s="2"/>
      <c r="IM455" s="2"/>
      <c r="IN455" s="2"/>
      <c r="IO455" s="2"/>
      <c r="IP455" s="2"/>
      <c r="IQ455" s="2"/>
      <c r="IR455" s="2"/>
      <c r="IS455" s="2"/>
      <c r="IT455" s="2"/>
      <c r="IU455" s="2"/>
      <c r="IV455" s="2"/>
      <c r="IW455" s="2"/>
    </row>
    <row r="456" customFormat="false" ht="11.25" hidden="false" customHeight="false" outlineLevel="0" collapsed="false">
      <c r="A456" s="2"/>
      <c r="B456" s="2"/>
      <c r="C456" s="2"/>
      <c r="D456" s="273"/>
      <c r="E456" s="78"/>
      <c r="F456" s="2"/>
      <c r="G456" s="2"/>
      <c r="H456" s="2"/>
      <c r="I456" s="2"/>
      <c r="J456" s="2"/>
      <c r="K456" s="2"/>
      <c r="L456" s="78"/>
      <c r="M456" s="78"/>
      <c r="N456" s="78"/>
      <c r="O456" s="78"/>
      <c r="P456" s="2"/>
      <c r="Q456" s="78"/>
      <c r="R456" s="78"/>
      <c r="S456" s="78"/>
      <c r="T456" s="78"/>
      <c r="U456" s="78"/>
      <c r="V456" s="78"/>
      <c r="W456" s="78"/>
      <c r="X456" s="393"/>
      <c r="Y456" s="78"/>
      <c r="Z456" s="78"/>
      <c r="AA456" s="78"/>
      <c r="AB456" s="78"/>
      <c r="AC456" s="78"/>
      <c r="AD456" s="78"/>
      <c r="AE456" s="78"/>
      <c r="AF456" s="78"/>
      <c r="AG456" s="78"/>
      <c r="AH456" s="78"/>
      <c r="AI456" s="78"/>
      <c r="AJ456" s="78"/>
      <c r="AK456" s="78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95"/>
      <c r="AW456" s="95"/>
      <c r="AX456" s="383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383"/>
      <c r="BX456" s="383"/>
      <c r="BY456" s="383"/>
      <c r="BZ456" s="2"/>
      <c r="CA456" s="2"/>
      <c r="CB456" s="2"/>
      <c r="CC456" s="2"/>
      <c r="CD456" s="2"/>
      <c r="CE456" s="2"/>
      <c r="CF456" s="383"/>
      <c r="CG456" s="383"/>
      <c r="CH456" s="10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383"/>
      <c r="DT456" s="383"/>
      <c r="DU456" s="383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  <c r="FG456" s="2"/>
      <c r="FH456" s="2"/>
      <c r="FI456" s="2"/>
      <c r="FJ456" s="2"/>
      <c r="FK456" s="2"/>
      <c r="FL456" s="2"/>
      <c r="FM456" s="2"/>
      <c r="FN456" s="2"/>
      <c r="FO456" s="2"/>
      <c r="FP456" s="2"/>
      <c r="FQ456" s="2"/>
      <c r="FR456" s="2"/>
      <c r="FS456" s="2"/>
      <c r="FT456" s="2"/>
      <c r="FU456" s="2"/>
      <c r="FV456" s="2"/>
      <c r="FW456" s="2"/>
      <c r="FX456" s="2"/>
      <c r="FY456" s="2"/>
      <c r="FZ456" s="2"/>
      <c r="GA456" s="2"/>
      <c r="GB456" s="2"/>
      <c r="GC456" s="2"/>
      <c r="GD456" s="2"/>
      <c r="GE456" s="2"/>
      <c r="GF456" s="2"/>
      <c r="GG456" s="2"/>
      <c r="GH456" s="2"/>
      <c r="GI456" s="2"/>
      <c r="GJ456" s="2"/>
      <c r="GK456" s="2"/>
      <c r="GL456" s="2"/>
      <c r="GM456" s="2"/>
      <c r="GN456" s="2"/>
      <c r="GO456" s="2"/>
      <c r="GP456" s="2"/>
      <c r="GQ456" s="2"/>
      <c r="GR456" s="2"/>
      <c r="GS456" s="2"/>
      <c r="GT456" s="2"/>
      <c r="GU456" s="2"/>
      <c r="GV456" s="2"/>
      <c r="GW456" s="2"/>
      <c r="GX456" s="2"/>
      <c r="GY456" s="2"/>
      <c r="GZ456" s="2"/>
      <c r="HA456" s="2"/>
      <c r="HB456" s="2"/>
      <c r="HC456" s="2"/>
      <c r="HD456" s="2"/>
      <c r="HE456" s="2"/>
      <c r="HF456" s="2"/>
      <c r="HG456" s="2"/>
      <c r="HH456" s="2"/>
      <c r="HI456" s="2"/>
      <c r="HJ456" s="2"/>
      <c r="HK456" s="2"/>
      <c r="HL456" s="2"/>
      <c r="HM456" s="2"/>
      <c r="HN456" s="2"/>
      <c r="HO456" s="2"/>
      <c r="HP456" s="2"/>
      <c r="HQ456" s="2"/>
      <c r="HR456" s="2"/>
      <c r="HS456" s="2"/>
      <c r="HT456" s="2"/>
      <c r="HU456" s="2"/>
      <c r="HV456" s="2"/>
      <c r="HW456" s="2"/>
      <c r="HX456" s="2"/>
      <c r="HY456" s="2"/>
      <c r="HZ456" s="2"/>
      <c r="IA456" s="2"/>
      <c r="IB456" s="2"/>
      <c r="IC456" s="2"/>
      <c r="ID456" s="2"/>
      <c r="IE456" s="2"/>
      <c r="IF456" s="2"/>
      <c r="IG456" s="2"/>
      <c r="IH456" s="2"/>
      <c r="II456" s="2"/>
      <c r="IJ456" s="2"/>
      <c r="IK456" s="2"/>
      <c r="IL456" s="2"/>
      <c r="IM456" s="2"/>
      <c r="IN456" s="2"/>
      <c r="IO456" s="2"/>
      <c r="IP456" s="2"/>
      <c r="IQ456" s="2"/>
      <c r="IR456" s="2"/>
      <c r="IS456" s="2"/>
      <c r="IT456" s="2"/>
      <c r="IU456" s="2"/>
      <c r="IV456" s="2"/>
      <c r="IW456" s="2"/>
    </row>
    <row r="457" customFormat="false" ht="11.25" hidden="false" customHeight="false" outlineLevel="0" collapsed="false">
      <c r="A457" s="2"/>
      <c r="B457" s="2"/>
      <c r="C457" s="2"/>
      <c r="D457" s="273"/>
      <c r="E457" s="78"/>
      <c r="F457" s="2"/>
      <c r="G457" s="2"/>
      <c r="H457" s="2"/>
      <c r="I457" s="2"/>
      <c r="J457" s="2"/>
      <c r="K457" s="2"/>
      <c r="L457" s="78"/>
      <c r="M457" s="78"/>
      <c r="N457" s="78"/>
      <c r="O457" s="78"/>
      <c r="P457" s="2"/>
      <c r="Q457" s="78"/>
      <c r="R457" s="78"/>
      <c r="S457" s="78"/>
      <c r="T457" s="78"/>
      <c r="U457" s="78"/>
      <c r="V457" s="78"/>
      <c r="W457" s="78"/>
      <c r="X457" s="393"/>
      <c r="Y457" s="78"/>
      <c r="Z457" s="78"/>
      <c r="AA457" s="78"/>
      <c r="AB457" s="78"/>
      <c r="AC457" s="78"/>
      <c r="AD457" s="78"/>
      <c r="AE457" s="78"/>
      <c r="AF457" s="78"/>
      <c r="AG457" s="78"/>
      <c r="AH457" s="78"/>
      <c r="AI457" s="78"/>
      <c r="AJ457" s="78"/>
      <c r="AK457" s="78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95"/>
      <c r="AW457" s="95"/>
      <c r="AX457" s="383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383"/>
      <c r="BX457" s="383"/>
      <c r="BY457" s="383"/>
      <c r="BZ457" s="2"/>
      <c r="CA457" s="2"/>
      <c r="CB457" s="2"/>
      <c r="CC457" s="2"/>
      <c r="CD457" s="2"/>
      <c r="CE457" s="2"/>
      <c r="CF457" s="383"/>
      <c r="CG457" s="383"/>
      <c r="CH457" s="10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383"/>
      <c r="DT457" s="383"/>
      <c r="DU457" s="383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  <c r="FF457" s="2"/>
      <c r="FG457" s="2"/>
      <c r="FH457" s="2"/>
      <c r="FI457" s="2"/>
      <c r="FJ457" s="2"/>
      <c r="FK457" s="2"/>
      <c r="FL457" s="2"/>
      <c r="FM457" s="2"/>
      <c r="FN457" s="2"/>
      <c r="FO457" s="2"/>
      <c r="FP457" s="2"/>
      <c r="FQ457" s="2"/>
      <c r="FR457" s="2"/>
      <c r="FS457" s="2"/>
      <c r="FT457" s="2"/>
      <c r="FU457" s="2"/>
      <c r="FV457" s="2"/>
      <c r="FW457" s="2"/>
      <c r="FX457" s="2"/>
      <c r="FY457" s="2"/>
      <c r="FZ457" s="2"/>
      <c r="GA457" s="2"/>
      <c r="GB457" s="2"/>
      <c r="GC457" s="2"/>
      <c r="GD457" s="2"/>
      <c r="GE457" s="2"/>
      <c r="GF457" s="2"/>
      <c r="GG457" s="2"/>
      <c r="GH457" s="2"/>
      <c r="GI457" s="2"/>
      <c r="GJ457" s="2"/>
      <c r="GK457" s="2"/>
      <c r="GL457" s="2"/>
      <c r="GM457" s="2"/>
      <c r="GN457" s="2"/>
      <c r="GO457" s="2"/>
      <c r="GP457" s="2"/>
      <c r="GQ457" s="2"/>
      <c r="GR457" s="2"/>
      <c r="GS457" s="2"/>
      <c r="GT457" s="2"/>
      <c r="GU457" s="2"/>
      <c r="GV457" s="2"/>
      <c r="GW457" s="2"/>
      <c r="GX457" s="2"/>
      <c r="GY457" s="2"/>
      <c r="GZ457" s="2"/>
      <c r="HA457" s="2"/>
      <c r="HB457" s="2"/>
      <c r="HC457" s="2"/>
      <c r="HD457" s="2"/>
      <c r="HE457" s="2"/>
      <c r="HF457" s="2"/>
      <c r="HG457" s="2"/>
      <c r="HH457" s="2"/>
      <c r="HI457" s="2"/>
      <c r="HJ457" s="2"/>
      <c r="HK457" s="2"/>
      <c r="HL457" s="2"/>
      <c r="HM457" s="2"/>
      <c r="HN457" s="2"/>
      <c r="HO457" s="2"/>
      <c r="HP457" s="2"/>
      <c r="HQ457" s="2"/>
      <c r="HR457" s="2"/>
      <c r="HS457" s="2"/>
      <c r="HT457" s="2"/>
      <c r="HU457" s="2"/>
      <c r="HV457" s="2"/>
      <c r="HW457" s="2"/>
      <c r="HX457" s="2"/>
      <c r="HY457" s="2"/>
      <c r="HZ457" s="2"/>
      <c r="IA457" s="2"/>
      <c r="IB457" s="2"/>
      <c r="IC457" s="2"/>
      <c r="ID457" s="2"/>
      <c r="IE457" s="2"/>
      <c r="IF457" s="2"/>
      <c r="IG457" s="2"/>
      <c r="IH457" s="2"/>
      <c r="II457" s="2"/>
      <c r="IJ457" s="2"/>
      <c r="IK457" s="2"/>
      <c r="IL457" s="2"/>
      <c r="IM457" s="2"/>
      <c r="IN457" s="2"/>
      <c r="IO457" s="2"/>
      <c r="IP457" s="2"/>
      <c r="IQ457" s="2"/>
      <c r="IR457" s="2"/>
      <c r="IS457" s="2"/>
      <c r="IT457" s="2"/>
      <c r="IU457" s="2"/>
      <c r="IV457" s="2"/>
      <c r="IW457" s="2"/>
    </row>
    <row r="458" customFormat="false" ht="11.25" hidden="false" customHeight="false" outlineLevel="0" collapsed="false">
      <c r="A458" s="2"/>
      <c r="B458" s="2"/>
      <c r="C458" s="2"/>
      <c r="D458" s="273"/>
      <c r="E458" s="78"/>
      <c r="F458" s="2"/>
      <c r="G458" s="2"/>
      <c r="H458" s="2"/>
      <c r="I458" s="2"/>
      <c r="J458" s="2"/>
      <c r="K458" s="2"/>
      <c r="L458" s="78"/>
      <c r="M458" s="78"/>
      <c r="N458" s="78"/>
      <c r="O458" s="78"/>
      <c r="P458" s="2"/>
      <c r="Q458" s="78"/>
      <c r="R458" s="78"/>
      <c r="S458" s="78"/>
      <c r="T458" s="78"/>
      <c r="U458" s="78"/>
      <c r="V458" s="78"/>
      <c r="W458" s="78"/>
      <c r="X458" s="393"/>
      <c r="Y458" s="78"/>
      <c r="Z458" s="78"/>
      <c r="AA458" s="78"/>
      <c r="AB458" s="78"/>
      <c r="AC458" s="78"/>
      <c r="AD458" s="78"/>
      <c r="AE458" s="78"/>
      <c r="AF458" s="78"/>
      <c r="AG458" s="78"/>
      <c r="AH458" s="78"/>
      <c r="AI458" s="78"/>
      <c r="AJ458" s="78"/>
      <c r="AK458" s="78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95"/>
      <c r="AW458" s="95"/>
      <c r="AX458" s="383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383"/>
      <c r="BX458" s="383"/>
      <c r="BY458" s="383"/>
      <c r="BZ458" s="2"/>
      <c r="CA458" s="2"/>
      <c r="CB458" s="2"/>
      <c r="CC458" s="2"/>
      <c r="CD458" s="2"/>
      <c r="CE458" s="2"/>
      <c r="CF458" s="383"/>
      <c r="CG458" s="383"/>
      <c r="CH458" s="10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383"/>
      <c r="DT458" s="383"/>
      <c r="DU458" s="383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  <c r="FF458" s="2"/>
      <c r="FG458" s="2"/>
      <c r="FH458" s="2"/>
      <c r="FI458" s="2"/>
      <c r="FJ458" s="2"/>
      <c r="FK458" s="2"/>
      <c r="FL458" s="2"/>
      <c r="FM458" s="2"/>
      <c r="FN458" s="2"/>
      <c r="FO458" s="2"/>
      <c r="FP458" s="2"/>
      <c r="FQ458" s="2"/>
      <c r="FR458" s="2"/>
      <c r="FS458" s="2"/>
      <c r="FT458" s="2"/>
      <c r="FU458" s="2"/>
      <c r="FV458" s="2"/>
      <c r="FW458" s="2"/>
      <c r="FX458" s="2"/>
      <c r="FY458" s="2"/>
      <c r="FZ458" s="2"/>
      <c r="GA458" s="2"/>
      <c r="GB458" s="2"/>
      <c r="GC458" s="2"/>
      <c r="GD458" s="2"/>
      <c r="GE458" s="2"/>
      <c r="GF458" s="2"/>
      <c r="GG458" s="2"/>
      <c r="GH458" s="2"/>
      <c r="GI458" s="2"/>
      <c r="GJ458" s="2"/>
      <c r="GK458" s="2"/>
      <c r="GL458" s="2"/>
      <c r="GM458" s="2"/>
      <c r="GN458" s="2"/>
      <c r="GO458" s="2"/>
      <c r="GP458" s="2"/>
      <c r="GQ458" s="2"/>
      <c r="GR458" s="2"/>
      <c r="GS458" s="2"/>
      <c r="GT458" s="2"/>
      <c r="GU458" s="2"/>
      <c r="GV458" s="2"/>
      <c r="GW458" s="2"/>
      <c r="GX458" s="2"/>
      <c r="GY458" s="2"/>
      <c r="GZ458" s="2"/>
      <c r="HA458" s="2"/>
      <c r="HB458" s="2"/>
      <c r="HC458" s="2"/>
      <c r="HD458" s="2"/>
      <c r="HE458" s="2"/>
      <c r="HF458" s="2"/>
      <c r="HG458" s="2"/>
      <c r="HH458" s="2"/>
      <c r="HI458" s="2"/>
      <c r="HJ458" s="2"/>
      <c r="HK458" s="2"/>
      <c r="HL458" s="2"/>
      <c r="HM458" s="2"/>
      <c r="HN458" s="2"/>
      <c r="HO458" s="2"/>
      <c r="HP458" s="2"/>
      <c r="HQ458" s="2"/>
      <c r="HR458" s="2"/>
      <c r="HS458" s="2"/>
      <c r="HT458" s="2"/>
      <c r="HU458" s="2"/>
      <c r="HV458" s="2"/>
      <c r="HW458" s="2"/>
      <c r="HX458" s="2"/>
      <c r="HY458" s="2"/>
      <c r="HZ458" s="2"/>
      <c r="IA458" s="2"/>
      <c r="IB458" s="2"/>
      <c r="IC458" s="2"/>
      <c r="ID458" s="2"/>
      <c r="IE458" s="2"/>
      <c r="IF458" s="2"/>
      <c r="IG458" s="2"/>
      <c r="IH458" s="2"/>
      <c r="II458" s="2"/>
      <c r="IJ458" s="2"/>
      <c r="IK458" s="2"/>
      <c r="IL458" s="2"/>
      <c r="IM458" s="2"/>
      <c r="IN458" s="2"/>
      <c r="IO458" s="2"/>
      <c r="IP458" s="2"/>
      <c r="IQ458" s="2"/>
      <c r="IR458" s="2"/>
      <c r="IS458" s="2"/>
      <c r="IT458" s="2"/>
      <c r="IU458" s="2"/>
      <c r="IV458" s="2"/>
      <c r="IW458" s="2"/>
    </row>
    <row r="459" customFormat="false" ht="11.25" hidden="false" customHeight="false" outlineLevel="0" collapsed="false">
      <c r="A459" s="2"/>
      <c r="B459" s="2"/>
      <c r="C459" s="2"/>
      <c r="D459" s="273"/>
      <c r="E459" s="78"/>
      <c r="F459" s="2"/>
      <c r="G459" s="2"/>
      <c r="H459" s="2"/>
      <c r="I459" s="2"/>
      <c r="J459" s="2"/>
      <c r="K459" s="2"/>
      <c r="L459" s="78"/>
      <c r="M459" s="78"/>
      <c r="N459" s="78"/>
      <c r="O459" s="78"/>
      <c r="P459" s="2"/>
      <c r="Q459" s="78"/>
      <c r="R459" s="78"/>
      <c r="S459" s="78"/>
      <c r="T459" s="78"/>
      <c r="U459" s="78"/>
      <c r="V459" s="78"/>
      <c r="W459" s="78"/>
      <c r="X459" s="393"/>
      <c r="Y459" s="78"/>
      <c r="Z459" s="78"/>
      <c r="AA459" s="78"/>
      <c r="AB459" s="78"/>
      <c r="AC459" s="78"/>
      <c r="AD459" s="78"/>
      <c r="AE459" s="78"/>
      <c r="AF459" s="78"/>
      <c r="AG459" s="78"/>
      <c r="AH459" s="78"/>
      <c r="AI459" s="78"/>
      <c r="AJ459" s="78"/>
      <c r="AK459" s="78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95"/>
      <c r="AW459" s="95"/>
      <c r="AX459" s="383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383"/>
      <c r="BX459" s="383"/>
      <c r="BY459" s="383"/>
      <c r="BZ459" s="2"/>
      <c r="CA459" s="2"/>
      <c r="CB459" s="2"/>
      <c r="CC459" s="2"/>
      <c r="CD459" s="2"/>
      <c r="CE459" s="2"/>
      <c r="CF459" s="383"/>
      <c r="CG459" s="383"/>
      <c r="CH459" s="10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383"/>
      <c r="DT459" s="383"/>
      <c r="DU459" s="383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  <c r="FF459" s="2"/>
      <c r="FG459" s="2"/>
      <c r="FH459" s="2"/>
      <c r="FI459" s="2"/>
      <c r="FJ459" s="2"/>
      <c r="FK459" s="2"/>
      <c r="FL459" s="2"/>
      <c r="FM459" s="2"/>
      <c r="FN459" s="2"/>
      <c r="FO459" s="2"/>
      <c r="FP459" s="2"/>
      <c r="FQ459" s="2"/>
      <c r="FR459" s="2"/>
      <c r="FS459" s="2"/>
      <c r="FT459" s="2"/>
      <c r="FU459" s="2"/>
      <c r="FV459" s="2"/>
      <c r="FW459" s="2"/>
      <c r="FX459" s="2"/>
      <c r="FY459" s="2"/>
      <c r="FZ459" s="2"/>
      <c r="GA459" s="2"/>
      <c r="GB459" s="2"/>
      <c r="GC459" s="2"/>
      <c r="GD459" s="2"/>
      <c r="GE459" s="2"/>
      <c r="GF459" s="2"/>
      <c r="GG459" s="2"/>
      <c r="GH459" s="2"/>
      <c r="GI459" s="2"/>
      <c r="GJ459" s="2"/>
      <c r="GK459" s="2"/>
      <c r="GL459" s="2"/>
      <c r="GM459" s="2"/>
      <c r="GN459" s="2"/>
      <c r="GO459" s="2"/>
      <c r="GP459" s="2"/>
      <c r="GQ459" s="2"/>
      <c r="GR459" s="2"/>
      <c r="GS459" s="2"/>
      <c r="GT459" s="2"/>
      <c r="GU459" s="2"/>
      <c r="GV459" s="2"/>
      <c r="GW459" s="2"/>
      <c r="GX459" s="2"/>
      <c r="GY459" s="2"/>
      <c r="GZ459" s="2"/>
      <c r="HA459" s="2"/>
      <c r="HB459" s="2"/>
      <c r="HC459" s="2"/>
      <c r="HD459" s="2"/>
      <c r="HE459" s="2"/>
      <c r="HF459" s="2"/>
      <c r="HG459" s="2"/>
      <c r="HH459" s="2"/>
      <c r="HI459" s="2"/>
      <c r="HJ459" s="2"/>
      <c r="HK459" s="2"/>
      <c r="HL459" s="2"/>
      <c r="HM459" s="2"/>
      <c r="HN459" s="2"/>
      <c r="HO459" s="2"/>
      <c r="HP459" s="2"/>
      <c r="HQ459" s="2"/>
      <c r="HR459" s="2"/>
      <c r="HS459" s="2"/>
      <c r="HT459" s="2"/>
      <c r="HU459" s="2"/>
      <c r="HV459" s="2"/>
      <c r="HW459" s="2"/>
      <c r="HX459" s="2"/>
      <c r="HY459" s="2"/>
      <c r="HZ459" s="2"/>
      <c r="IA459" s="2"/>
      <c r="IB459" s="2"/>
      <c r="IC459" s="2"/>
      <c r="ID459" s="2"/>
      <c r="IE459" s="2"/>
      <c r="IF459" s="2"/>
      <c r="IG459" s="2"/>
      <c r="IH459" s="2"/>
      <c r="II459" s="2"/>
      <c r="IJ459" s="2"/>
      <c r="IK459" s="2"/>
      <c r="IL459" s="2"/>
      <c r="IM459" s="2"/>
      <c r="IN459" s="2"/>
      <c r="IO459" s="2"/>
      <c r="IP459" s="2"/>
      <c r="IQ459" s="2"/>
      <c r="IR459" s="2"/>
      <c r="IS459" s="2"/>
      <c r="IT459" s="2"/>
      <c r="IU459" s="2"/>
      <c r="IV459" s="2"/>
      <c r="IW459" s="2"/>
    </row>
    <row r="460" customFormat="false" ht="11.25" hidden="false" customHeight="false" outlineLevel="0" collapsed="false">
      <c r="A460" s="2"/>
      <c r="B460" s="2"/>
      <c r="C460" s="2"/>
      <c r="D460" s="273"/>
      <c r="E460" s="78"/>
      <c r="F460" s="2"/>
      <c r="G460" s="2"/>
      <c r="H460" s="2"/>
      <c r="I460" s="2"/>
      <c r="J460" s="2"/>
      <c r="K460" s="2"/>
      <c r="L460" s="78"/>
      <c r="M460" s="78"/>
      <c r="N460" s="78"/>
      <c r="O460" s="78"/>
      <c r="P460" s="2"/>
      <c r="Q460" s="78"/>
      <c r="R460" s="78"/>
      <c r="S460" s="78"/>
      <c r="T460" s="78"/>
      <c r="U460" s="78"/>
      <c r="V460" s="78"/>
      <c r="W460" s="78"/>
      <c r="X460" s="393"/>
      <c r="Y460" s="78"/>
      <c r="Z460" s="78"/>
      <c r="AA460" s="78"/>
      <c r="AB460" s="78"/>
      <c r="AC460" s="78"/>
      <c r="AD460" s="78"/>
      <c r="AE460" s="78"/>
      <c r="AF460" s="78"/>
      <c r="AG460" s="78"/>
      <c r="AH460" s="78"/>
      <c r="AI460" s="78"/>
      <c r="AJ460" s="78"/>
      <c r="AK460" s="78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95"/>
      <c r="AW460" s="95"/>
      <c r="AX460" s="383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383"/>
      <c r="BX460" s="383"/>
      <c r="BY460" s="383"/>
      <c r="BZ460" s="2"/>
      <c r="CA460" s="2"/>
      <c r="CB460" s="2"/>
      <c r="CC460" s="2"/>
      <c r="CD460" s="2"/>
      <c r="CE460" s="2"/>
      <c r="CF460" s="383"/>
      <c r="CG460" s="383"/>
      <c r="CH460" s="10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383"/>
      <c r="DT460" s="383"/>
      <c r="DU460" s="383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  <c r="FF460" s="2"/>
      <c r="FG460" s="2"/>
      <c r="FH460" s="2"/>
      <c r="FI460" s="2"/>
      <c r="FJ460" s="2"/>
      <c r="FK460" s="2"/>
      <c r="FL460" s="2"/>
      <c r="FM460" s="2"/>
      <c r="FN460" s="2"/>
      <c r="FO460" s="2"/>
      <c r="FP460" s="2"/>
      <c r="FQ460" s="2"/>
      <c r="FR460" s="2"/>
      <c r="FS460" s="2"/>
      <c r="FT460" s="2"/>
      <c r="FU460" s="2"/>
      <c r="FV460" s="2"/>
      <c r="FW460" s="2"/>
      <c r="FX460" s="2"/>
      <c r="FY460" s="2"/>
      <c r="FZ460" s="2"/>
      <c r="GA460" s="2"/>
      <c r="GB460" s="2"/>
      <c r="GC460" s="2"/>
      <c r="GD460" s="2"/>
      <c r="GE460" s="2"/>
      <c r="GF460" s="2"/>
      <c r="GG460" s="2"/>
      <c r="GH460" s="2"/>
      <c r="GI460" s="2"/>
      <c r="GJ460" s="2"/>
      <c r="GK460" s="2"/>
      <c r="GL460" s="2"/>
      <c r="GM460" s="2"/>
      <c r="GN460" s="2"/>
      <c r="GO460" s="2"/>
      <c r="GP460" s="2"/>
      <c r="GQ460" s="2"/>
      <c r="GR460" s="2"/>
      <c r="GS460" s="2"/>
      <c r="GT460" s="2"/>
      <c r="GU460" s="2"/>
      <c r="GV460" s="2"/>
      <c r="GW460" s="2"/>
      <c r="GX460" s="2"/>
      <c r="GY460" s="2"/>
      <c r="GZ460" s="2"/>
      <c r="HA460" s="2"/>
      <c r="HB460" s="2"/>
      <c r="HC460" s="2"/>
      <c r="HD460" s="2"/>
      <c r="HE460" s="2"/>
      <c r="HF460" s="2"/>
      <c r="HG460" s="2"/>
      <c r="HH460" s="2"/>
      <c r="HI460" s="2"/>
      <c r="HJ460" s="2"/>
      <c r="HK460" s="2"/>
      <c r="HL460" s="2"/>
      <c r="HM460" s="2"/>
      <c r="HN460" s="2"/>
      <c r="HO460" s="2"/>
      <c r="HP460" s="2"/>
      <c r="HQ460" s="2"/>
      <c r="HR460" s="2"/>
      <c r="HS460" s="2"/>
      <c r="HT460" s="2"/>
      <c r="HU460" s="2"/>
      <c r="HV460" s="2"/>
      <c r="HW460" s="2"/>
      <c r="HX460" s="2"/>
      <c r="HY460" s="2"/>
      <c r="HZ460" s="2"/>
      <c r="IA460" s="2"/>
      <c r="IB460" s="2"/>
      <c r="IC460" s="2"/>
      <c r="ID460" s="2"/>
      <c r="IE460" s="2"/>
      <c r="IF460" s="2"/>
      <c r="IG460" s="2"/>
      <c r="IH460" s="2"/>
      <c r="II460" s="2"/>
      <c r="IJ460" s="2"/>
      <c r="IK460" s="2"/>
      <c r="IL460" s="2"/>
      <c r="IM460" s="2"/>
      <c r="IN460" s="2"/>
      <c r="IO460" s="2"/>
      <c r="IP460" s="2"/>
      <c r="IQ460" s="2"/>
      <c r="IR460" s="2"/>
      <c r="IS460" s="2"/>
      <c r="IT460" s="2"/>
      <c r="IU460" s="2"/>
      <c r="IV460" s="2"/>
      <c r="IW460" s="2"/>
    </row>
    <row r="461" customFormat="false" ht="11.25" hidden="false" customHeight="false" outlineLevel="0" collapsed="false">
      <c r="A461" s="2"/>
      <c r="B461" s="2"/>
      <c r="C461" s="2"/>
      <c r="D461" s="273"/>
      <c r="E461" s="78"/>
      <c r="F461" s="2"/>
      <c r="G461" s="2"/>
      <c r="H461" s="2"/>
      <c r="I461" s="2"/>
      <c r="J461" s="2"/>
      <c r="K461" s="2"/>
      <c r="L461" s="78"/>
      <c r="M461" s="78"/>
      <c r="N461" s="78"/>
      <c r="O461" s="78"/>
      <c r="P461" s="2"/>
      <c r="Q461" s="78"/>
      <c r="R461" s="78"/>
      <c r="S461" s="78"/>
      <c r="T461" s="78"/>
      <c r="U461" s="78"/>
      <c r="V461" s="78"/>
      <c r="W461" s="78"/>
      <c r="X461" s="393"/>
      <c r="Y461" s="78"/>
      <c r="Z461" s="78"/>
      <c r="AA461" s="78"/>
      <c r="AB461" s="78"/>
      <c r="AC461" s="78"/>
      <c r="AD461" s="78"/>
      <c r="AE461" s="78"/>
      <c r="AF461" s="78"/>
      <c r="AG461" s="78"/>
      <c r="AH461" s="78"/>
      <c r="AI461" s="78"/>
      <c r="AJ461" s="78"/>
      <c r="AK461" s="78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95"/>
      <c r="AW461" s="95"/>
      <c r="AX461" s="383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383"/>
      <c r="BX461" s="383"/>
      <c r="BY461" s="383"/>
      <c r="BZ461" s="2"/>
      <c r="CA461" s="2"/>
      <c r="CB461" s="2"/>
      <c r="CC461" s="2"/>
      <c r="CD461" s="2"/>
      <c r="CE461" s="2"/>
      <c r="CF461" s="383"/>
      <c r="CG461" s="383"/>
      <c r="CH461" s="10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383"/>
      <c r="DT461" s="383"/>
      <c r="DU461" s="383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  <c r="FF461" s="2"/>
      <c r="FG461" s="2"/>
      <c r="FH461" s="2"/>
      <c r="FI461" s="2"/>
      <c r="FJ461" s="2"/>
      <c r="FK461" s="2"/>
      <c r="FL461" s="2"/>
      <c r="FM461" s="2"/>
      <c r="FN461" s="2"/>
      <c r="FO461" s="2"/>
      <c r="FP461" s="2"/>
      <c r="FQ461" s="2"/>
      <c r="FR461" s="2"/>
      <c r="FS461" s="2"/>
      <c r="FT461" s="2"/>
      <c r="FU461" s="2"/>
      <c r="FV461" s="2"/>
      <c r="FW461" s="2"/>
      <c r="FX461" s="2"/>
      <c r="FY461" s="2"/>
      <c r="FZ461" s="2"/>
      <c r="GA461" s="2"/>
      <c r="GB461" s="2"/>
      <c r="GC461" s="2"/>
      <c r="GD461" s="2"/>
      <c r="GE461" s="2"/>
      <c r="GF461" s="2"/>
      <c r="GG461" s="2"/>
      <c r="GH461" s="2"/>
      <c r="GI461" s="2"/>
      <c r="GJ461" s="2"/>
      <c r="GK461" s="2"/>
      <c r="GL461" s="2"/>
      <c r="GM461" s="2"/>
      <c r="GN461" s="2"/>
      <c r="GO461" s="2"/>
      <c r="GP461" s="2"/>
      <c r="GQ461" s="2"/>
      <c r="GR461" s="2"/>
      <c r="GS461" s="2"/>
      <c r="GT461" s="2"/>
      <c r="GU461" s="2"/>
      <c r="GV461" s="2"/>
      <c r="GW461" s="2"/>
      <c r="GX461" s="2"/>
      <c r="GY461" s="2"/>
      <c r="GZ461" s="2"/>
      <c r="HA461" s="2"/>
      <c r="HB461" s="2"/>
      <c r="HC461" s="2"/>
      <c r="HD461" s="2"/>
      <c r="HE461" s="2"/>
      <c r="HF461" s="2"/>
      <c r="HG461" s="2"/>
      <c r="HH461" s="2"/>
      <c r="HI461" s="2"/>
      <c r="HJ461" s="2"/>
      <c r="HK461" s="2"/>
      <c r="HL461" s="2"/>
      <c r="HM461" s="2"/>
      <c r="HN461" s="2"/>
      <c r="HO461" s="2"/>
      <c r="HP461" s="2"/>
      <c r="HQ461" s="2"/>
      <c r="HR461" s="2"/>
      <c r="HS461" s="2"/>
      <c r="HT461" s="2"/>
      <c r="HU461" s="2"/>
      <c r="HV461" s="2"/>
      <c r="HW461" s="2"/>
      <c r="HX461" s="2"/>
      <c r="HY461" s="2"/>
      <c r="HZ461" s="2"/>
      <c r="IA461" s="2"/>
      <c r="IB461" s="2"/>
      <c r="IC461" s="2"/>
      <c r="ID461" s="2"/>
      <c r="IE461" s="2"/>
      <c r="IF461" s="2"/>
      <c r="IG461" s="2"/>
      <c r="IH461" s="2"/>
      <c r="II461" s="2"/>
      <c r="IJ461" s="2"/>
      <c r="IK461" s="2"/>
      <c r="IL461" s="2"/>
      <c r="IM461" s="2"/>
      <c r="IN461" s="2"/>
      <c r="IO461" s="2"/>
      <c r="IP461" s="2"/>
      <c r="IQ461" s="2"/>
      <c r="IR461" s="2"/>
      <c r="IS461" s="2"/>
      <c r="IT461" s="2"/>
      <c r="IU461" s="2"/>
      <c r="IV461" s="2"/>
      <c r="IW461" s="2"/>
    </row>
    <row r="462" customFormat="false" ht="11.25" hidden="false" customHeight="false" outlineLevel="0" collapsed="false">
      <c r="A462" s="2"/>
      <c r="B462" s="2"/>
      <c r="C462" s="2"/>
      <c r="D462" s="273"/>
      <c r="E462" s="78"/>
      <c r="F462" s="2"/>
      <c r="G462" s="2"/>
      <c r="H462" s="2"/>
      <c r="I462" s="2"/>
      <c r="J462" s="2"/>
      <c r="K462" s="2"/>
      <c r="L462" s="78"/>
      <c r="M462" s="78"/>
      <c r="N462" s="78"/>
      <c r="O462" s="78"/>
      <c r="P462" s="2"/>
      <c r="Q462" s="78"/>
      <c r="R462" s="78"/>
      <c r="S462" s="78"/>
      <c r="T462" s="78"/>
      <c r="U462" s="78"/>
      <c r="V462" s="78"/>
      <c r="W462" s="78"/>
      <c r="X462" s="393"/>
      <c r="Y462" s="78"/>
      <c r="Z462" s="78"/>
      <c r="AA462" s="78"/>
      <c r="AB462" s="78"/>
      <c r="AC462" s="78"/>
      <c r="AD462" s="78"/>
      <c r="AE462" s="78"/>
      <c r="AF462" s="78"/>
      <c r="AG462" s="78"/>
      <c r="AH462" s="78"/>
      <c r="AI462" s="78"/>
      <c r="AJ462" s="78"/>
      <c r="AK462" s="78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95"/>
      <c r="AW462" s="95"/>
      <c r="AX462" s="383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383"/>
      <c r="BX462" s="383"/>
      <c r="BY462" s="383"/>
      <c r="BZ462" s="2"/>
      <c r="CA462" s="2"/>
      <c r="CB462" s="2"/>
      <c r="CC462" s="2"/>
      <c r="CD462" s="2"/>
      <c r="CE462" s="2"/>
      <c r="CF462" s="383"/>
      <c r="CG462" s="383"/>
      <c r="CH462" s="10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383"/>
      <c r="DT462" s="383"/>
      <c r="DU462" s="383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  <c r="FF462" s="2"/>
      <c r="FG462" s="2"/>
      <c r="FH462" s="2"/>
      <c r="FI462" s="2"/>
      <c r="FJ462" s="2"/>
      <c r="FK462" s="2"/>
      <c r="FL462" s="2"/>
      <c r="FM462" s="2"/>
      <c r="FN462" s="2"/>
      <c r="FO462" s="2"/>
      <c r="FP462" s="2"/>
      <c r="FQ462" s="2"/>
      <c r="FR462" s="2"/>
      <c r="FS462" s="2"/>
      <c r="FT462" s="2"/>
      <c r="FU462" s="2"/>
      <c r="FV462" s="2"/>
      <c r="FW462" s="2"/>
      <c r="FX462" s="2"/>
      <c r="FY462" s="2"/>
      <c r="FZ462" s="2"/>
      <c r="GA462" s="2"/>
      <c r="GB462" s="2"/>
      <c r="GC462" s="2"/>
      <c r="GD462" s="2"/>
      <c r="GE462" s="2"/>
      <c r="GF462" s="2"/>
      <c r="GG462" s="2"/>
      <c r="GH462" s="2"/>
      <c r="GI462" s="2"/>
      <c r="GJ462" s="2"/>
      <c r="GK462" s="2"/>
      <c r="GL462" s="2"/>
      <c r="GM462" s="2"/>
      <c r="GN462" s="2"/>
      <c r="GO462" s="2"/>
      <c r="GP462" s="2"/>
      <c r="GQ462" s="2"/>
      <c r="GR462" s="2"/>
      <c r="GS462" s="2"/>
      <c r="GT462" s="2"/>
      <c r="GU462" s="2"/>
      <c r="GV462" s="2"/>
      <c r="GW462" s="2"/>
      <c r="GX462" s="2"/>
      <c r="GY462" s="2"/>
      <c r="GZ462" s="2"/>
      <c r="HA462" s="2"/>
      <c r="HB462" s="2"/>
      <c r="HC462" s="2"/>
      <c r="HD462" s="2"/>
      <c r="HE462" s="2"/>
      <c r="HF462" s="2"/>
      <c r="HG462" s="2"/>
      <c r="HH462" s="2"/>
      <c r="HI462" s="2"/>
      <c r="HJ462" s="2"/>
      <c r="HK462" s="2"/>
      <c r="HL462" s="2"/>
      <c r="HM462" s="2"/>
      <c r="HN462" s="2"/>
      <c r="HO462" s="2"/>
      <c r="HP462" s="2"/>
      <c r="HQ462" s="2"/>
      <c r="HR462" s="2"/>
      <c r="HS462" s="2"/>
      <c r="HT462" s="2"/>
      <c r="HU462" s="2"/>
      <c r="HV462" s="2"/>
      <c r="HW462" s="2"/>
      <c r="HX462" s="2"/>
      <c r="HY462" s="2"/>
      <c r="HZ462" s="2"/>
      <c r="IA462" s="2"/>
      <c r="IB462" s="2"/>
      <c r="IC462" s="2"/>
      <c r="ID462" s="2"/>
      <c r="IE462" s="2"/>
      <c r="IF462" s="2"/>
      <c r="IG462" s="2"/>
      <c r="IH462" s="2"/>
      <c r="II462" s="2"/>
      <c r="IJ462" s="2"/>
      <c r="IK462" s="2"/>
      <c r="IL462" s="2"/>
      <c r="IM462" s="2"/>
      <c r="IN462" s="2"/>
      <c r="IO462" s="2"/>
      <c r="IP462" s="2"/>
      <c r="IQ462" s="2"/>
      <c r="IR462" s="2"/>
      <c r="IS462" s="2"/>
      <c r="IT462" s="2"/>
      <c r="IU462" s="2"/>
      <c r="IV462" s="2"/>
      <c r="IW462" s="2"/>
    </row>
    <row r="463" customFormat="false" ht="11.25" hidden="false" customHeight="false" outlineLevel="0" collapsed="false">
      <c r="A463" s="2"/>
      <c r="B463" s="2"/>
      <c r="C463" s="2"/>
      <c r="D463" s="273"/>
      <c r="E463" s="78"/>
      <c r="F463" s="2"/>
      <c r="G463" s="2"/>
      <c r="H463" s="2"/>
      <c r="I463" s="2"/>
      <c r="J463" s="2"/>
      <c r="K463" s="2"/>
      <c r="L463" s="78"/>
      <c r="M463" s="78"/>
      <c r="N463" s="78"/>
      <c r="O463" s="78"/>
      <c r="P463" s="2"/>
      <c r="Q463" s="78"/>
      <c r="R463" s="78"/>
      <c r="S463" s="78"/>
      <c r="T463" s="78"/>
      <c r="U463" s="78"/>
      <c r="V463" s="78"/>
      <c r="W463" s="78"/>
      <c r="X463" s="393"/>
      <c r="Y463" s="78"/>
      <c r="Z463" s="78"/>
      <c r="AA463" s="78"/>
      <c r="AB463" s="78"/>
      <c r="AC463" s="78"/>
      <c r="AD463" s="78"/>
      <c r="AE463" s="78"/>
      <c r="AF463" s="78"/>
      <c r="AG463" s="78"/>
      <c r="AH463" s="78"/>
      <c r="AI463" s="78"/>
      <c r="AJ463" s="78"/>
      <c r="AK463" s="78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95"/>
      <c r="AW463" s="95"/>
      <c r="AX463" s="383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383"/>
      <c r="BX463" s="383"/>
      <c r="BY463" s="383"/>
      <c r="BZ463" s="2"/>
      <c r="CA463" s="2"/>
      <c r="CB463" s="2"/>
      <c r="CC463" s="2"/>
      <c r="CD463" s="2"/>
      <c r="CE463" s="2"/>
      <c r="CF463" s="383"/>
      <c r="CG463" s="383"/>
      <c r="CH463" s="10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383"/>
      <c r="DT463" s="383"/>
      <c r="DU463" s="383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  <c r="FF463" s="2"/>
      <c r="FG463" s="2"/>
      <c r="FH463" s="2"/>
      <c r="FI463" s="2"/>
      <c r="FJ463" s="2"/>
      <c r="FK463" s="2"/>
      <c r="FL463" s="2"/>
      <c r="FM463" s="2"/>
      <c r="FN463" s="2"/>
      <c r="FO463" s="2"/>
      <c r="FP463" s="2"/>
      <c r="FQ463" s="2"/>
      <c r="FR463" s="2"/>
      <c r="FS463" s="2"/>
      <c r="FT463" s="2"/>
      <c r="FU463" s="2"/>
      <c r="FV463" s="2"/>
      <c r="FW463" s="2"/>
      <c r="FX463" s="2"/>
      <c r="FY463" s="2"/>
      <c r="FZ463" s="2"/>
      <c r="GA463" s="2"/>
      <c r="GB463" s="2"/>
      <c r="GC463" s="2"/>
      <c r="GD463" s="2"/>
      <c r="GE463" s="2"/>
      <c r="GF463" s="2"/>
      <c r="GG463" s="2"/>
      <c r="GH463" s="2"/>
      <c r="GI463" s="2"/>
      <c r="GJ463" s="2"/>
      <c r="GK463" s="2"/>
      <c r="GL463" s="2"/>
      <c r="GM463" s="2"/>
      <c r="GN463" s="2"/>
      <c r="GO463" s="2"/>
      <c r="GP463" s="2"/>
      <c r="GQ463" s="2"/>
      <c r="GR463" s="2"/>
      <c r="GS463" s="2"/>
      <c r="GT463" s="2"/>
      <c r="GU463" s="2"/>
      <c r="GV463" s="2"/>
      <c r="GW463" s="2"/>
      <c r="GX463" s="2"/>
      <c r="GY463" s="2"/>
      <c r="GZ463" s="2"/>
      <c r="HA463" s="2"/>
      <c r="HB463" s="2"/>
      <c r="HC463" s="2"/>
      <c r="HD463" s="2"/>
      <c r="HE463" s="2"/>
      <c r="HF463" s="2"/>
      <c r="HG463" s="2"/>
      <c r="HH463" s="2"/>
      <c r="HI463" s="2"/>
      <c r="HJ463" s="2"/>
      <c r="HK463" s="2"/>
      <c r="HL463" s="2"/>
      <c r="HM463" s="2"/>
      <c r="HN463" s="2"/>
      <c r="HO463" s="2"/>
      <c r="HP463" s="2"/>
      <c r="HQ463" s="2"/>
      <c r="HR463" s="2"/>
      <c r="HS463" s="2"/>
      <c r="HT463" s="2"/>
      <c r="HU463" s="2"/>
      <c r="HV463" s="2"/>
      <c r="HW463" s="2"/>
      <c r="HX463" s="2"/>
      <c r="HY463" s="2"/>
      <c r="HZ463" s="2"/>
      <c r="IA463" s="2"/>
      <c r="IB463" s="2"/>
      <c r="IC463" s="2"/>
      <c r="ID463" s="2"/>
      <c r="IE463" s="2"/>
      <c r="IF463" s="2"/>
      <c r="IG463" s="2"/>
      <c r="IH463" s="2"/>
      <c r="II463" s="2"/>
      <c r="IJ463" s="2"/>
      <c r="IK463" s="2"/>
      <c r="IL463" s="2"/>
      <c r="IM463" s="2"/>
      <c r="IN463" s="2"/>
      <c r="IO463" s="2"/>
      <c r="IP463" s="2"/>
      <c r="IQ463" s="2"/>
      <c r="IR463" s="2"/>
      <c r="IS463" s="2"/>
      <c r="IT463" s="2"/>
      <c r="IU463" s="2"/>
      <c r="IV463" s="2"/>
      <c r="IW463" s="2"/>
    </row>
    <row r="464" customFormat="false" ht="11.25" hidden="false" customHeight="false" outlineLevel="0" collapsed="false">
      <c r="A464" s="2"/>
      <c r="B464" s="2"/>
      <c r="C464" s="2"/>
      <c r="D464" s="273"/>
      <c r="E464" s="78"/>
      <c r="F464" s="2"/>
      <c r="G464" s="2"/>
      <c r="H464" s="2"/>
      <c r="I464" s="2"/>
      <c r="J464" s="2"/>
      <c r="K464" s="2"/>
      <c r="L464" s="78"/>
      <c r="M464" s="78"/>
      <c r="N464" s="78"/>
      <c r="O464" s="78"/>
      <c r="P464" s="2"/>
      <c r="Q464" s="78"/>
      <c r="R464" s="78"/>
      <c r="S464" s="78"/>
      <c r="T464" s="78"/>
      <c r="U464" s="78"/>
      <c r="V464" s="78"/>
      <c r="W464" s="78"/>
      <c r="X464" s="393"/>
      <c r="Y464" s="78"/>
      <c r="Z464" s="78"/>
      <c r="AA464" s="78"/>
      <c r="AB464" s="78"/>
      <c r="AC464" s="78"/>
      <c r="AD464" s="78"/>
      <c r="AE464" s="78"/>
      <c r="AF464" s="78"/>
      <c r="AG464" s="78"/>
      <c r="AH464" s="78"/>
      <c r="AI464" s="78"/>
      <c r="AJ464" s="78"/>
      <c r="AK464" s="78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95"/>
      <c r="AW464" s="95"/>
      <c r="AX464" s="383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383"/>
      <c r="BX464" s="383"/>
      <c r="BY464" s="383"/>
      <c r="BZ464" s="2"/>
      <c r="CA464" s="2"/>
      <c r="CB464" s="2"/>
      <c r="CC464" s="2"/>
      <c r="CD464" s="2"/>
      <c r="CE464" s="2"/>
      <c r="CF464" s="383"/>
      <c r="CG464" s="383"/>
      <c r="CH464" s="10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383"/>
      <c r="DT464" s="383"/>
      <c r="DU464" s="383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  <c r="FG464" s="2"/>
      <c r="FH464" s="2"/>
      <c r="FI464" s="2"/>
      <c r="FJ464" s="2"/>
      <c r="FK464" s="2"/>
      <c r="FL464" s="2"/>
      <c r="FM464" s="2"/>
      <c r="FN464" s="2"/>
      <c r="FO464" s="2"/>
      <c r="FP464" s="2"/>
      <c r="FQ464" s="2"/>
      <c r="FR464" s="2"/>
      <c r="FS464" s="2"/>
      <c r="FT464" s="2"/>
      <c r="FU464" s="2"/>
      <c r="FV464" s="2"/>
      <c r="FW464" s="2"/>
      <c r="FX464" s="2"/>
      <c r="FY464" s="2"/>
      <c r="FZ464" s="2"/>
      <c r="GA464" s="2"/>
      <c r="GB464" s="2"/>
      <c r="GC464" s="2"/>
      <c r="GD464" s="2"/>
      <c r="GE464" s="2"/>
      <c r="GF464" s="2"/>
      <c r="GG464" s="2"/>
      <c r="GH464" s="2"/>
      <c r="GI464" s="2"/>
      <c r="GJ464" s="2"/>
      <c r="GK464" s="2"/>
      <c r="GL464" s="2"/>
      <c r="GM464" s="2"/>
      <c r="GN464" s="2"/>
      <c r="GO464" s="2"/>
      <c r="GP464" s="2"/>
      <c r="GQ464" s="2"/>
      <c r="GR464" s="2"/>
      <c r="GS464" s="2"/>
      <c r="GT464" s="2"/>
      <c r="GU464" s="2"/>
      <c r="GV464" s="2"/>
      <c r="GW464" s="2"/>
      <c r="GX464" s="2"/>
      <c r="GY464" s="2"/>
      <c r="GZ464" s="2"/>
      <c r="HA464" s="2"/>
      <c r="HB464" s="2"/>
      <c r="HC464" s="2"/>
      <c r="HD464" s="2"/>
      <c r="HE464" s="2"/>
      <c r="HF464" s="2"/>
      <c r="HG464" s="2"/>
      <c r="HH464" s="2"/>
      <c r="HI464" s="2"/>
      <c r="HJ464" s="2"/>
      <c r="HK464" s="2"/>
      <c r="HL464" s="2"/>
      <c r="HM464" s="2"/>
      <c r="HN464" s="2"/>
      <c r="HO464" s="2"/>
      <c r="HP464" s="2"/>
      <c r="HQ464" s="2"/>
      <c r="HR464" s="2"/>
      <c r="HS464" s="2"/>
      <c r="HT464" s="2"/>
      <c r="HU464" s="2"/>
      <c r="HV464" s="2"/>
      <c r="HW464" s="2"/>
      <c r="HX464" s="2"/>
      <c r="HY464" s="2"/>
      <c r="HZ464" s="2"/>
      <c r="IA464" s="2"/>
      <c r="IB464" s="2"/>
      <c r="IC464" s="2"/>
      <c r="ID464" s="2"/>
      <c r="IE464" s="2"/>
      <c r="IF464" s="2"/>
      <c r="IG464" s="2"/>
      <c r="IH464" s="2"/>
      <c r="II464" s="2"/>
      <c r="IJ464" s="2"/>
      <c r="IK464" s="2"/>
      <c r="IL464" s="2"/>
      <c r="IM464" s="2"/>
      <c r="IN464" s="2"/>
      <c r="IO464" s="2"/>
      <c r="IP464" s="2"/>
      <c r="IQ464" s="2"/>
      <c r="IR464" s="2"/>
      <c r="IS464" s="2"/>
      <c r="IT464" s="2"/>
      <c r="IU464" s="2"/>
      <c r="IV464" s="2"/>
      <c r="IW464" s="2"/>
    </row>
    <row r="465" customFormat="false" ht="11.25" hidden="false" customHeight="false" outlineLevel="0" collapsed="false">
      <c r="A465" s="2"/>
      <c r="B465" s="2"/>
      <c r="C465" s="2"/>
      <c r="D465" s="273"/>
      <c r="E465" s="78"/>
      <c r="F465" s="2"/>
      <c r="G465" s="2"/>
      <c r="H465" s="2"/>
      <c r="I465" s="2"/>
      <c r="J465" s="2"/>
      <c r="K465" s="2"/>
      <c r="L465" s="78"/>
      <c r="M465" s="78"/>
      <c r="N465" s="78"/>
      <c r="O465" s="78"/>
      <c r="P465" s="2"/>
      <c r="Q465" s="78"/>
      <c r="R465" s="78"/>
      <c r="S465" s="78"/>
      <c r="T465" s="78"/>
      <c r="U465" s="78"/>
      <c r="V465" s="78"/>
      <c r="W465" s="78"/>
      <c r="X465" s="393"/>
      <c r="Y465" s="78"/>
      <c r="Z465" s="78"/>
      <c r="AA465" s="78"/>
      <c r="AB465" s="78"/>
      <c r="AC465" s="78"/>
      <c r="AD465" s="78"/>
      <c r="AE465" s="78"/>
      <c r="AF465" s="78"/>
      <c r="AG465" s="78"/>
      <c r="AH465" s="78"/>
      <c r="AI465" s="78"/>
      <c r="AJ465" s="78"/>
      <c r="AK465" s="78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95"/>
      <c r="AW465" s="95"/>
      <c r="AX465" s="383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383"/>
      <c r="BX465" s="383"/>
      <c r="BY465" s="383"/>
      <c r="BZ465" s="2"/>
      <c r="CA465" s="2"/>
      <c r="CB465" s="2"/>
      <c r="CC465" s="2"/>
      <c r="CD465" s="2"/>
      <c r="CE465" s="2"/>
      <c r="CF465" s="383"/>
      <c r="CG465" s="383"/>
      <c r="CH465" s="10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383"/>
      <c r="DT465" s="383"/>
      <c r="DU465" s="383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  <c r="FF465" s="2"/>
      <c r="FG465" s="2"/>
      <c r="FH465" s="2"/>
      <c r="FI465" s="2"/>
      <c r="FJ465" s="2"/>
      <c r="FK465" s="2"/>
      <c r="FL465" s="2"/>
      <c r="FM465" s="2"/>
      <c r="FN465" s="2"/>
      <c r="FO465" s="2"/>
      <c r="FP465" s="2"/>
      <c r="FQ465" s="2"/>
      <c r="FR465" s="2"/>
      <c r="FS465" s="2"/>
      <c r="FT465" s="2"/>
      <c r="FU465" s="2"/>
      <c r="FV465" s="2"/>
      <c r="FW465" s="2"/>
      <c r="FX465" s="2"/>
      <c r="FY465" s="2"/>
      <c r="FZ465" s="2"/>
      <c r="GA465" s="2"/>
      <c r="GB465" s="2"/>
      <c r="GC465" s="2"/>
      <c r="GD465" s="2"/>
      <c r="GE465" s="2"/>
      <c r="GF465" s="2"/>
      <c r="GG465" s="2"/>
      <c r="GH465" s="2"/>
      <c r="GI465" s="2"/>
      <c r="GJ465" s="2"/>
      <c r="GK465" s="2"/>
      <c r="GL465" s="2"/>
      <c r="GM465" s="2"/>
      <c r="GN465" s="2"/>
      <c r="GO465" s="2"/>
      <c r="GP465" s="2"/>
      <c r="GQ465" s="2"/>
      <c r="GR465" s="2"/>
      <c r="GS465" s="2"/>
      <c r="GT465" s="2"/>
      <c r="GU465" s="2"/>
      <c r="GV465" s="2"/>
      <c r="GW465" s="2"/>
      <c r="GX465" s="2"/>
      <c r="GY465" s="2"/>
      <c r="GZ465" s="2"/>
      <c r="HA465" s="2"/>
      <c r="HB465" s="2"/>
      <c r="HC465" s="2"/>
      <c r="HD465" s="2"/>
      <c r="HE465" s="2"/>
      <c r="HF465" s="2"/>
      <c r="HG465" s="2"/>
      <c r="HH465" s="2"/>
      <c r="HI465" s="2"/>
      <c r="HJ465" s="2"/>
      <c r="HK465" s="2"/>
      <c r="HL465" s="2"/>
      <c r="HM465" s="2"/>
      <c r="HN465" s="2"/>
      <c r="HO465" s="2"/>
      <c r="HP465" s="2"/>
      <c r="HQ465" s="2"/>
      <c r="HR465" s="2"/>
      <c r="HS465" s="2"/>
      <c r="HT465" s="2"/>
      <c r="HU465" s="2"/>
      <c r="HV465" s="2"/>
      <c r="HW465" s="2"/>
      <c r="HX465" s="2"/>
      <c r="HY465" s="2"/>
      <c r="HZ465" s="2"/>
      <c r="IA465" s="2"/>
      <c r="IB465" s="2"/>
      <c r="IC465" s="2"/>
      <c r="ID465" s="2"/>
      <c r="IE465" s="2"/>
      <c r="IF465" s="2"/>
      <c r="IG465" s="2"/>
      <c r="IH465" s="2"/>
      <c r="II465" s="2"/>
      <c r="IJ465" s="2"/>
      <c r="IK465" s="2"/>
      <c r="IL465" s="2"/>
      <c r="IM465" s="2"/>
      <c r="IN465" s="2"/>
      <c r="IO465" s="2"/>
      <c r="IP465" s="2"/>
      <c r="IQ465" s="2"/>
      <c r="IR465" s="2"/>
      <c r="IS465" s="2"/>
      <c r="IT465" s="2"/>
      <c r="IU465" s="2"/>
      <c r="IV465" s="2"/>
      <c r="IW465" s="2"/>
    </row>
    <row r="466" customFormat="false" ht="11.25" hidden="false" customHeight="false" outlineLevel="0" collapsed="false">
      <c r="A466" s="2"/>
      <c r="B466" s="2"/>
      <c r="C466" s="2"/>
      <c r="D466" s="273"/>
      <c r="E466" s="78"/>
      <c r="F466" s="2"/>
      <c r="G466" s="2"/>
      <c r="H466" s="2"/>
      <c r="I466" s="2"/>
      <c r="J466" s="2"/>
      <c r="K466" s="2"/>
      <c r="L466" s="78"/>
      <c r="M466" s="78"/>
      <c r="N466" s="78"/>
      <c r="O466" s="78"/>
      <c r="P466" s="2"/>
      <c r="Q466" s="78"/>
      <c r="R466" s="78"/>
      <c r="S466" s="78"/>
      <c r="T466" s="78"/>
      <c r="U466" s="78"/>
      <c r="V466" s="78"/>
      <c r="W466" s="78"/>
      <c r="X466" s="393"/>
      <c r="Y466" s="78"/>
      <c r="Z466" s="78"/>
      <c r="AA466" s="78"/>
      <c r="AB466" s="78"/>
      <c r="AC466" s="78"/>
      <c r="AD466" s="78"/>
      <c r="AE466" s="78"/>
      <c r="AF466" s="78"/>
      <c r="AG466" s="78"/>
      <c r="AH466" s="78"/>
      <c r="AI466" s="78"/>
      <c r="AJ466" s="78"/>
      <c r="AK466" s="78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95"/>
      <c r="AW466" s="95"/>
      <c r="AX466" s="383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383"/>
      <c r="BX466" s="383"/>
      <c r="BY466" s="383"/>
      <c r="BZ466" s="2"/>
      <c r="CA466" s="2"/>
      <c r="CB466" s="2"/>
      <c r="CC466" s="2"/>
      <c r="CD466" s="2"/>
      <c r="CE466" s="2"/>
      <c r="CF466" s="383"/>
      <c r="CG466" s="383"/>
      <c r="CH466" s="10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383"/>
      <c r="DT466" s="383"/>
      <c r="DU466" s="383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  <c r="FF466" s="2"/>
      <c r="FG466" s="2"/>
      <c r="FH466" s="2"/>
      <c r="FI466" s="2"/>
      <c r="FJ466" s="2"/>
      <c r="FK466" s="2"/>
      <c r="FL466" s="2"/>
      <c r="FM466" s="2"/>
      <c r="FN466" s="2"/>
      <c r="FO466" s="2"/>
      <c r="FP466" s="2"/>
      <c r="FQ466" s="2"/>
      <c r="FR466" s="2"/>
      <c r="FS466" s="2"/>
      <c r="FT466" s="2"/>
      <c r="FU466" s="2"/>
      <c r="FV466" s="2"/>
      <c r="FW466" s="2"/>
      <c r="FX466" s="2"/>
      <c r="FY466" s="2"/>
      <c r="FZ466" s="2"/>
      <c r="GA466" s="2"/>
      <c r="GB466" s="2"/>
      <c r="GC466" s="2"/>
      <c r="GD466" s="2"/>
      <c r="GE466" s="2"/>
      <c r="GF466" s="2"/>
      <c r="GG466" s="2"/>
      <c r="GH466" s="2"/>
      <c r="GI466" s="2"/>
      <c r="GJ466" s="2"/>
      <c r="GK466" s="2"/>
      <c r="GL466" s="2"/>
      <c r="GM466" s="2"/>
      <c r="GN466" s="2"/>
      <c r="GO466" s="2"/>
      <c r="GP466" s="2"/>
      <c r="GQ466" s="2"/>
      <c r="GR466" s="2"/>
      <c r="GS466" s="2"/>
      <c r="GT466" s="2"/>
      <c r="GU466" s="2"/>
      <c r="GV466" s="2"/>
      <c r="GW466" s="2"/>
      <c r="GX466" s="2"/>
      <c r="GY466" s="2"/>
      <c r="GZ466" s="2"/>
      <c r="HA466" s="2"/>
      <c r="HB466" s="2"/>
      <c r="HC466" s="2"/>
      <c r="HD466" s="2"/>
      <c r="HE466" s="2"/>
      <c r="HF466" s="2"/>
      <c r="HG466" s="2"/>
      <c r="HH466" s="2"/>
      <c r="HI466" s="2"/>
      <c r="HJ466" s="2"/>
      <c r="HK466" s="2"/>
      <c r="HL466" s="2"/>
      <c r="HM466" s="2"/>
      <c r="HN466" s="2"/>
      <c r="HO466" s="2"/>
      <c r="HP466" s="2"/>
      <c r="HQ466" s="2"/>
      <c r="HR466" s="2"/>
      <c r="HS466" s="2"/>
      <c r="HT466" s="2"/>
      <c r="HU466" s="2"/>
      <c r="HV466" s="2"/>
      <c r="HW466" s="2"/>
      <c r="HX466" s="2"/>
      <c r="HY466" s="2"/>
      <c r="HZ466" s="2"/>
      <c r="IA466" s="2"/>
      <c r="IB466" s="2"/>
      <c r="IC466" s="2"/>
      <c r="ID466" s="2"/>
      <c r="IE466" s="2"/>
      <c r="IF466" s="2"/>
      <c r="IG466" s="2"/>
      <c r="IH466" s="2"/>
      <c r="II466" s="2"/>
      <c r="IJ466" s="2"/>
      <c r="IK466" s="2"/>
      <c r="IL466" s="2"/>
      <c r="IM466" s="2"/>
      <c r="IN466" s="2"/>
      <c r="IO466" s="2"/>
      <c r="IP466" s="2"/>
      <c r="IQ466" s="2"/>
      <c r="IR466" s="2"/>
      <c r="IS466" s="2"/>
      <c r="IT466" s="2"/>
      <c r="IU466" s="2"/>
      <c r="IV466" s="2"/>
      <c r="IW466" s="2"/>
    </row>
    <row r="467" customFormat="false" ht="11.25" hidden="false" customHeight="false" outlineLevel="0" collapsed="false">
      <c r="A467" s="2"/>
      <c r="B467" s="2"/>
      <c r="C467" s="2"/>
      <c r="D467" s="273"/>
      <c r="E467" s="78"/>
      <c r="F467" s="2"/>
      <c r="G467" s="2"/>
      <c r="H467" s="2"/>
      <c r="I467" s="2"/>
      <c r="J467" s="2"/>
      <c r="K467" s="2"/>
      <c r="L467" s="78"/>
      <c r="M467" s="78"/>
      <c r="N467" s="78"/>
      <c r="O467" s="78"/>
      <c r="P467" s="2"/>
      <c r="Q467" s="78"/>
      <c r="R467" s="78"/>
      <c r="S467" s="78"/>
      <c r="T467" s="78"/>
      <c r="U467" s="78"/>
      <c r="V467" s="78"/>
      <c r="W467" s="78"/>
      <c r="X467" s="393"/>
      <c r="Y467" s="78"/>
      <c r="Z467" s="78"/>
      <c r="AA467" s="78"/>
      <c r="AB467" s="78"/>
      <c r="AC467" s="78"/>
      <c r="AD467" s="78"/>
      <c r="AE467" s="78"/>
      <c r="AF467" s="78"/>
      <c r="AG467" s="78"/>
      <c r="AH467" s="78"/>
      <c r="AI467" s="78"/>
      <c r="AJ467" s="78"/>
      <c r="AK467" s="78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95"/>
      <c r="AW467" s="95"/>
      <c r="AX467" s="383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383"/>
      <c r="BX467" s="383"/>
      <c r="BY467" s="383"/>
      <c r="BZ467" s="2"/>
      <c r="CA467" s="2"/>
      <c r="CB467" s="2"/>
      <c r="CC467" s="2"/>
      <c r="CD467" s="2"/>
      <c r="CE467" s="2"/>
      <c r="CF467" s="383"/>
      <c r="CG467" s="383"/>
      <c r="CH467" s="10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383"/>
      <c r="DT467" s="383"/>
      <c r="DU467" s="383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  <c r="FF467" s="2"/>
      <c r="FG467" s="2"/>
      <c r="FH467" s="2"/>
      <c r="FI467" s="2"/>
      <c r="FJ467" s="2"/>
      <c r="FK467" s="2"/>
      <c r="FL467" s="2"/>
      <c r="FM467" s="2"/>
      <c r="FN467" s="2"/>
      <c r="FO467" s="2"/>
      <c r="FP467" s="2"/>
      <c r="FQ467" s="2"/>
      <c r="FR467" s="2"/>
      <c r="FS467" s="2"/>
      <c r="FT467" s="2"/>
      <c r="FU467" s="2"/>
      <c r="FV467" s="2"/>
      <c r="FW467" s="2"/>
      <c r="FX467" s="2"/>
      <c r="FY467" s="2"/>
      <c r="FZ467" s="2"/>
      <c r="GA467" s="2"/>
      <c r="GB467" s="2"/>
      <c r="GC467" s="2"/>
      <c r="GD467" s="2"/>
      <c r="GE467" s="2"/>
      <c r="GF467" s="2"/>
      <c r="GG467" s="2"/>
      <c r="GH467" s="2"/>
      <c r="GI467" s="2"/>
      <c r="GJ467" s="2"/>
      <c r="GK467" s="2"/>
      <c r="GL467" s="2"/>
      <c r="GM467" s="2"/>
      <c r="GN467" s="2"/>
      <c r="GO467" s="2"/>
      <c r="GP467" s="2"/>
      <c r="GQ467" s="2"/>
      <c r="GR467" s="2"/>
      <c r="GS467" s="2"/>
      <c r="GT467" s="2"/>
      <c r="GU467" s="2"/>
      <c r="GV467" s="2"/>
      <c r="GW467" s="2"/>
      <c r="GX467" s="2"/>
      <c r="GY467" s="2"/>
      <c r="GZ467" s="2"/>
      <c r="HA467" s="2"/>
      <c r="HB467" s="2"/>
      <c r="HC467" s="2"/>
      <c r="HD467" s="2"/>
      <c r="HE467" s="2"/>
      <c r="HF467" s="2"/>
      <c r="HG467" s="2"/>
      <c r="HH467" s="2"/>
      <c r="HI467" s="2"/>
      <c r="HJ467" s="2"/>
      <c r="HK467" s="2"/>
      <c r="HL467" s="2"/>
      <c r="HM467" s="2"/>
      <c r="HN467" s="2"/>
      <c r="HO467" s="2"/>
      <c r="HP467" s="2"/>
      <c r="HQ467" s="2"/>
      <c r="HR467" s="2"/>
      <c r="HS467" s="2"/>
      <c r="HT467" s="2"/>
      <c r="HU467" s="2"/>
      <c r="HV467" s="2"/>
      <c r="HW467" s="2"/>
      <c r="HX467" s="2"/>
      <c r="HY467" s="2"/>
      <c r="HZ467" s="2"/>
      <c r="IA467" s="2"/>
      <c r="IB467" s="2"/>
      <c r="IC467" s="2"/>
      <c r="ID467" s="2"/>
      <c r="IE467" s="2"/>
      <c r="IF467" s="2"/>
      <c r="IG467" s="2"/>
      <c r="IH467" s="2"/>
      <c r="II467" s="2"/>
      <c r="IJ467" s="2"/>
      <c r="IK467" s="2"/>
      <c r="IL467" s="2"/>
      <c r="IM467" s="2"/>
      <c r="IN467" s="2"/>
      <c r="IO467" s="2"/>
      <c r="IP467" s="2"/>
      <c r="IQ467" s="2"/>
      <c r="IR467" s="2"/>
      <c r="IS467" s="2"/>
      <c r="IT467" s="2"/>
      <c r="IU467" s="2"/>
      <c r="IV467" s="2"/>
      <c r="IW467" s="2"/>
    </row>
    <row r="468" customFormat="false" ht="11.25" hidden="false" customHeight="false" outlineLevel="0" collapsed="false">
      <c r="A468" s="2"/>
      <c r="B468" s="2"/>
      <c r="C468" s="2"/>
      <c r="D468" s="273"/>
      <c r="E468" s="78"/>
      <c r="F468" s="2"/>
      <c r="G468" s="2"/>
      <c r="H468" s="2"/>
      <c r="I468" s="2"/>
      <c r="J468" s="2"/>
      <c r="K468" s="2"/>
      <c r="L468" s="78"/>
      <c r="M468" s="78"/>
      <c r="N468" s="78"/>
      <c r="O468" s="78"/>
      <c r="P468" s="2"/>
      <c r="Q468" s="78"/>
      <c r="R468" s="78"/>
      <c r="S468" s="78"/>
      <c r="T468" s="78"/>
      <c r="U468" s="78"/>
      <c r="V468" s="78"/>
      <c r="W468" s="78"/>
      <c r="X468" s="393"/>
      <c r="Y468" s="78"/>
      <c r="Z468" s="78"/>
      <c r="AA468" s="78"/>
      <c r="AB468" s="78"/>
      <c r="AC468" s="78"/>
      <c r="AD468" s="78"/>
      <c r="AE468" s="78"/>
      <c r="AF468" s="78"/>
      <c r="AG468" s="78"/>
      <c r="AH468" s="78"/>
      <c r="AI468" s="78"/>
      <c r="AJ468" s="78"/>
      <c r="AK468" s="78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95"/>
      <c r="AW468" s="95"/>
      <c r="AX468" s="383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383"/>
      <c r="BX468" s="383"/>
      <c r="BY468" s="383"/>
      <c r="BZ468" s="2"/>
      <c r="CA468" s="2"/>
      <c r="CB468" s="2"/>
      <c r="CC468" s="2"/>
      <c r="CD468" s="2"/>
      <c r="CE468" s="2"/>
      <c r="CF468" s="383"/>
      <c r="CG468" s="383"/>
      <c r="CH468" s="10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383"/>
      <c r="DT468" s="383"/>
      <c r="DU468" s="383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  <c r="FF468" s="2"/>
      <c r="FG468" s="2"/>
      <c r="FH468" s="2"/>
      <c r="FI468" s="2"/>
      <c r="FJ468" s="2"/>
      <c r="FK468" s="2"/>
      <c r="FL468" s="2"/>
      <c r="FM468" s="2"/>
      <c r="FN468" s="2"/>
      <c r="FO468" s="2"/>
      <c r="FP468" s="2"/>
      <c r="FQ468" s="2"/>
      <c r="FR468" s="2"/>
      <c r="FS468" s="2"/>
      <c r="FT468" s="2"/>
      <c r="FU468" s="2"/>
      <c r="FV468" s="2"/>
      <c r="FW468" s="2"/>
      <c r="FX468" s="2"/>
      <c r="FY468" s="2"/>
      <c r="FZ468" s="2"/>
      <c r="GA468" s="2"/>
      <c r="GB468" s="2"/>
      <c r="GC468" s="2"/>
      <c r="GD468" s="2"/>
      <c r="GE468" s="2"/>
      <c r="GF468" s="2"/>
      <c r="GG468" s="2"/>
      <c r="GH468" s="2"/>
      <c r="GI468" s="2"/>
      <c r="GJ468" s="2"/>
      <c r="GK468" s="2"/>
      <c r="GL468" s="2"/>
      <c r="GM468" s="2"/>
      <c r="GN468" s="2"/>
      <c r="GO468" s="2"/>
      <c r="GP468" s="2"/>
      <c r="GQ468" s="2"/>
      <c r="GR468" s="2"/>
      <c r="GS468" s="2"/>
      <c r="GT468" s="2"/>
      <c r="GU468" s="2"/>
      <c r="GV468" s="2"/>
      <c r="GW468" s="2"/>
      <c r="GX468" s="2"/>
      <c r="GY468" s="2"/>
      <c r="GZ468" s="2"/>
      <c r="HA468" s="2"/>
      <c r="HB468" s="2"/>
      <c r="HC468" s="2"/>
      <c r="HD468" s="2"/>
      <c r="HE468" s="2"/>
      <c r="HF468" s="2"/>
      <c r="HG468" s="2"/>
      <c r="HH468" s="2"/>
      <c r="HI468" s="2"/>
      <c r="HJ468" s="2"/>
      <c r="HK468" s="2"/>
      <c r="HL468" s="2"/>
      <c r="HM468" s="2"/>
      <c r="HN468" s="2"/>
      <c r="HO468" s="2"/>
      <c r="HP468" s="2"/>
      <c r="HQ468" s="2"/>
      <c r="HR468" s="2"/>
      <c r="HS468" s="2"/>
      <c r="HT468" s="2"/>
      <c r="HU468" s="2"/>
      <c r="HV468" s="2"/>
      <c r="HW468" s="2"/>
      <c r="HX468" s="2"/>
      <c r="HY468" s="2"/>
      <c r="HZ468" s="2"/>
      <c r="IA468" s="2"/>
      <c r="IB468" s="2"/>
      <c r="IC468" s="2"/>
      <c r="ID468" s="2"/>
      <c r="IE468" s="2"/>
      <c r="IF468" s="2"/>
      <c r="IG468" s="2"/>
      <c r="IH468" s="2"/>
      <c r="II468" s="2"/>
      <c r="IJ468" s="2"/>
      <c r="IK468" s="2"/>
      <c r="IL468" s="2"/>
      <c r="IM468" s="2"/>
      <c r="IN468" s="2"/>
      <c r="IO468" s="2"/>
      <c r="IP468" s="2"/>
      <c r="IQ468" s="2"/>
      <c r="IR468" s="2"/>
      <c r="IS468" s="2"/>
      <c r="IT468" s="2"/>
      <c r="IU468" s="2"/>
      <c r="IV468" s="2"/>
      <c r="IW468" s="2"/>
    </row>
    <row r="469" customFormat="false" ht="11.25" hidden="false" customHeight="false" outlineLevel="0" collapsed="false">
      <c r="A469" s="2"/>
      <c r="B469" s="2"/>
      <c r="C469" s="2"/>
      <c r="D469" s="394"/>
      <c r="F469" s="2"/>
      <c r="G469" s="2"/>
      <c r="H469" s="2"/>
      <c r="I469" s="2"/>
      <c r="J469" s="2"/>
      <c r="K469" s="2"/>
      <c r="L469" s="2"/>
      <c r="M469" s="2"/>
      <c r="P469" s="2"/>
      <c r="Q469" s="2"/>
      <c r="R469" s="2"/>
      <c r="X469" s="270"/>
      <c r="Y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95"/>
      <c r="AW469" s="95"/>
      <c r="AX469" s="383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383"/>
      <c r="BX469" s="383"/>
      <c r="BY469" s="383"/>
      <c r="BZ469" s="2"/>
      <c r="CA469" s="2"/>
      <c r="CB469" s="2"/>
      <c r="CC469" s="2"/>
      <c r="CD469" s="2"/>
      <c r="CE469" s="2"/>
      <c r="CF469" s="383"/>
      <c r="CG469" s="383"/>
      <c r="CH469" s="10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383"/>
      <c r="DT469" s="383"/>
      <c r="DU469" s="383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  <c r="FF469" s="2"/>
      <c r="FG469" s="2"/>
      <c r="FH469" s="2"/>
      <c r="FI469" s="2"/>
      <c r="FJ469" s="2"/>
      <c r="FK469" s="2"/>
      <c r="FL469" s="2"/>
      <c r="FM469" s="2"/>
      <c r="FN469" s="2"/>
      <c r="FO469" s="2"/>
      <c r="FP469" s="2"/>
      <c r="FQ469" s="2"/>
      <c r="FR469" s="2"/>
      <c r="FS469" s="2"/>
      <c r="FT469" s="2"/>
      <c r="FU469" s="2"/>
      <c r="FV469" s="2"/>
      <c r="FW469" s="2"/>
      <c r="FX469" s="2"/>
      <c r="FY469" s="2"/>
      <c r="FZ469" s="2"/>
      <c r="GA469" s="2"/>
      <c r="GB469" s="2"/>
      <c r="GC469" s="2"/>
      <c r="GD469" s="2"/>
      <c r="GE469" s="2"/>
      <c r="GF469" s="2"/>
      <c r="GG469" s="2"/>
      <c r="GH469" s="2"/>
      <c r="GI469" s="2"/>
      <c r="GJ469" s="2"/>
      <c r="GK469" s="2"/>
      <c r="GL469" s="2"/>
      <c r="GM469" s="2"/>
      <c r="GN469" s="2"/>
      <c r="GO469" s="2"/>
      <c r="GP469" s="2"/>
      <c r="GQ469" s="2"/>
      <c r="GR469" s="2"/>
      <c r="GS469" s="2"/>
      <c r="GT469" s="2"/>
      <c r="GU469" s="2"/>
      <c r="GV469" s="2"/>
      <c r="GW469" s="2"/>
      <c r="GX469" s="2"/>
      <c r="GY469" s="2"/>
      <c r="GZ469" s="2"/>
      <c r="HA469" s="2"/>
      <c r="HB469" s="2"/>
      <c r="HC469" s="2"/>
      <c r="HD469" s="2"/>
      <c r="HE469" s="2"/>
      <c r="HF469" s="2"/>
      <c r="HG469" s="2"/>
      <c r="HH469" s="2"/>
      <c r="HI469" s="2"/>
      <c r="HJ469" s="2"/>
      <c r="HK469" s="2"/>
      <c r="HL469" s="2"/>
      <c r="HM469" s="2"/>
      <c r="HN469" s="2"/>
      <c r="HO469" s="2"/>
      <c r="HP469" s="2"/>
      <c r="HQ469" s="2"/>
      <c r="HR469" s="2"/>
      <c r="HS469" s="2"/>
      <c r="HT469" s="2"/>
      <c r="HU469" s="2"/>
      <c r="HV469" s="2"/>
      <c r="HW469" s="2"/>
      <c r="HX469" s="2"/>
      <c r="HY469" s="2"/>
      <c r="HZ469" s="2"/>
      <c r="IA469" s="2"/>
      <c r="IB469" s="2"/>
      <c r="IC469" s="2"/>
      <c r="ID469" s="2"/>
      <c r="IE469" s="2"/>
      <c r="IF469" s="2"/>
      <c r="IG469" s="2"/>
      <c r="IH469" s="2"/>
      <c r="II469" s="2"/>
      <c r="IJ469" s="2"/>
      <c r="IK469" s="2"/>
      <c r="IL469" s="2"/>
      <c r="IM469" s="2"/>
      <c r="IN469" s="2"/>
      <c r="IO469" s="2"/>
      <c r="IP469" s="2"/>
      <c r="IQ469" s="2"/>
      <c r="IR469" s="2"/>
      <c r="IS469" s="2"/>
      <c r="IT469" s="2"/>
      <c r="IU469" s="2"/>
      <c r="IV469" s="2"/>
      <c r="IW469" s="2"/>
    </row>
    <row r="470" customFormat="false" ht="11.25" hidden="false" customHeight="false" outlineLevel="0" collapsed="false">
      <c r="A470" s="2"/>
      <c r="B470" s="2"/>
      <c r="C470" s="2"/>
      <c r="D470" s="394"/>
      <c r="F470" s="2"/>
      <c r="G470" s="2"/>
      <c r="H470" s="2"/>
      <c r="I470" s="2"/>
      <c r="J470" s="2"/>
      <c r="K470" s="2"/>
      <c r="L470" s="2"/>
      <c r="M470" s="2"/>
      <c r="P470" s="2"/>
      <c r="Q470" s="2"/>
      <c r="R470" s="2"/>
      <c r="X470" s="270"/>
      <c r="Y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95"/>
      <c r="AW470" s="95"/>
      <c r="AX470" s="383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383"/>
      <c r="BX470" s="383"/>
      <c r="BY470" s="383"/>
      <c r="BZ470" s="2"/>
      <c r="CA470" s="2"/>
      <c r="CB470" s="2"/>
      <c r="CC470" s="2"/>
      <c r="CD470" s="2"/>
      <c r="CE470" s="2"/>
      <c r="CF470" s="383"/>
      <c r="CG470" s="383"/>
      <c r="CH470" s="10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383"/>
      <c r="DT470" s="383"/>
      <c r="DU470" s="383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  <c r="FF470" s="2"/>
      <c r="FG470" s="2"/>
      <c r="FH470" s="2"/>
      <c r="FI470" s="2"/>
      <c r="FJ470" s="2"/>
      <c r="FK470" s="2"/>
      <c r="FL470" s="2"/>
      <c r="FM470" s="2"/>
      <c r="FN470" s="2"/>
      <c r="FO470" s="2"/>
      <c r="FP470" s="2"/>
      <c r="FQ470" s="2"/>
      <c r="FR470" s="2"/>
      <c r="FS470" s="2"/>
      <c r="FT470" s="2"/>
      <c r="FU470" s="2"/>
      <c r="FV470" s="2"/>
      <c r="FW470" s="2"/>
      <c r="FX470" s="2"/>
      <c r="FY470" s="2"/>
      <c r="FZ470" s="2"/>
      <c r="GA470" s="2"/>
      <c r="GB470" s="2"/>
      <c r="GC470" s="2"/>
      <c r="GD470" s="2"/>
      <c r="GE470" s="2"/>
      <c r="GF470" s="2"/>
      <c r="GG470" s="2"/>
      <c r="GH470" s="2"/>
      <c r="GI470" s="2"/>
      <c r="GJ470" s="2"/>
      <c r="GK470" s="2"/>
      <c r="GL470" s="2"/>
      <c r="GM470" s="2"/>
      <c r="GN470" s="2"/>
      <c r="GO470" s="2"/>
      <c r="GP470" s="2"/>
      <c r="GQ470" s="2"/>
      <c r="GR470" s="2"/>
      <c r="GS470" s="2"/>
      <c r="GT470" s="2"/>
      <c r="GU470" s="2"/>
      <c r="GV470" s="2"/>
      <c r="GW470" s="2"/>
      <c r="GX470" s="2"/>
      <c r="GY470" s="2"/>
      <c r="GZ470" s="2"/>
      <c r="HA470" s="2"/>
      <c r="HB470" s="2"/>
      <c r="HC470" s="2"/>
      <c r="HD470" s="2"/>
      <c r="HE470" s="2"/>
      <c r="HF470" s="2"/>
      <c r="HG470" s="2"/>
      <c r="HH470" s="2"/>
      <c r="HI470" s="2"/>
      <c r="HJ470" s="2"/>
      <c r="HK470" s="2"/>
      <c r="HL470" s="2"/>
      <c r="HM470" s="2"/>
      <c r="HN470" s="2"/>
      <c r="HO470" s="2"/>
      <c r="HP470" s="2"/>
      <c r="HQ470" s="2"/>
      <c r="HR470" s="2"/>
      <c r="HS470" s="2"/>
      <c r="HT470" s="2"/>
      <c r="HU470" s="2"/>
      <c r="HV470" s="2"/>
      <c r="HW470" s="2"/>
      <c r="HX470" s="2"/>
      <c r="HY470" s="2"/>
      <c r="HZ470" s="2"/>
      <c r="IA470" s="2"/>
      <c r="IB470" s="2"/>
      <c r="IC470" s="2"/>
      <c r="ID470" s="2"/>
      <c r="IE470" s="2"/>
      <c r="IF470" s="2"/>
      <c r="IG470" s="2"/>
      <c r="IH470" s="2"/>
      <c r="II470" s="2"/>
      <c r="IJ470" s="2"/>
      <c r="IK470" s="2"/>
      <c r="IL470" s="2"/>
      <c r="IM470" s="2"/>
      <c r="IN470" s="2"/>
      <c r="IO470" s="2"/>
      <c r="IP470" s="2"/>
      <c r="IQ470" s="2"/>
      <c r="IR470" s="2"/>
      <c r="IS470" s="2"/>
      <c r="IT470" s="2"/>
      <c r="IU470" s="2"/>
      <c r="IV470" s="2"/>
      <c r="IW470" s="2"/>
    </row>
    <row r="471" customFormat="false" ht="11.25" hidden="false" customHeight="false" outlineLevel="0" collapsed="false">
      <c r="A471" s="2"/>
      <c r="B471" s="2"/>
      <c r="C471" s="2"/>
      <c r="D471" s="394"/>
      <c r="F471" s="2"/>
      <c r="G471" s="2"/>
      <c r="H471" s="2"/>
      <c r="I471" s="2"/>
      <c r="J471" s="2"/>
      <c r="K471" s="2"/>
      <c r="L471" s="2"/>
      <c r="M471" s="2"/>
      <c r="P471" s="2"/>
      <c r="Q471" s="2"/>
      <c r="R471" s="2"/>
      <c r="X471" s="270"/>
      <c r="Y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95"/>
      <c r="AW471" s="95"/>
      <c r="AX471" s="383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383"/>
      <c r="BX471" s="383"/>
      <c r="BY471" s="383"/>
      <c r="BZ471" s="2"/>
      <c r="CA471" s="2"/>
      <c r="CB471" s="2"/>
      <c r="CC471" s="2"/>
      <c r="CD471" s="2"/>
      <c r="CE471" s="2"/>
      <c r="CF471" s="383"/>
      <c r="CG471" s="383"/>
      <c r="CH471" s="10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383"/>
      <c r="DT471" s="383"/>
      <c r="DU471" s="383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  <c r="FF471" s="2"/>
      <c r="FG471" s="2"/>
      <c r="FH471" s="2"/>
      <c r="FI471" s="2"/>
      <c r="FJ471" s="2"/>
      <c r="FK471" s="2"/>
      <c r="FL471" s="2"/>
      <c r="FM471" s="2"/>
      <c r="FN471" s="2"/>
      <c r="FO471" s="2"/>
      <c r="FP471" s="2"/>
      <c r="FQ471" s="2"/>
      <c r="FR471" s="2"/>
      <c r="FS471" s="2"/>
      <c r="FT471" s="2"/>
      <c r="FU471" s="2"/>
      <c r="FV471" s="2"/>
      <c r="FW471" s="2"/>
      <c r="FX471" s="2"/>
      <c r="FY471" s="2"/>
      <c r="FZ471" s="2"/>
      <c r="GA471" s="2"/>
      <c r="GB471" s="2"/>
      <c r="GC471" s="2"/>
      <c r="GD471" s="2"/>
      <c r="GE471" s="2"/>
      <c r="GF471" s="2"/>
      <c r="GG471" s="2"/>
      <c r="GH471" s="2"/>
      <c r="GI471" s="2"/>
      <c r="GJ471" s="2"/>
      <c r="GK471" s="2"/>
      <c r="GL471" s="2"/>
      <c r="GM471" s="2"/>
      <c r="GN471" s="2"/>
      <c r="GO471" s="2"/>
      <c r="GP471" s="2"/>
      <c r="GQ471" s="2"/>
      <c r="GR471" s="2"/>
      <c r="GS471" s="2"/>
      <c r="GT471" s="2"/>
      <c r="GU471" s="2"/>
      <c r="GV471" s="2"/>
      <c r="GW471" s="2"/>
      <c r="GX471" s="2"/>
      <c r="GY471" s="2"/>
      <c r="GZ471" s="2"/>
      <c r="HA471" s="2"/>
      <c r="HB471" s="2"/>
      <c r="HC471" s="2"/>
      <c r="HD471" s="2"/>
      <c r="HE471" s="2"/>
      <c r="HF471" s="2"/>
      <c r="HG471" s="2"/>
      <c r="HH471" s="2"/>
      <c r="HI471" s="2"/>
      <c r="HJ471" s="2"/>
      <c r="HK471" s="2"/>
      <c r="HL471" s="2"/>
      <c r="HM471" s="2"/>
      <c r="HN471" s="2"/>
      <c r="HO471" s="2"/>
      <c r="HP471" s="2"/>
      <c r="HQ471" s="2"/>
      <c r="HR471" s="2"/>
      <c r="HS471" s="2"/>
      <c r="HT471" s="2"/>
      <c r="HU471" s="2"/>
      <c r="HV471" s="2"/>
      <c r="HW471" s="2"/>
      <c r="HX471" s="2"/>
      <c r="HY471" s="2"/>
      <c r="HZ471" s="2"/>
      <c r="IA471" s="2"/>
      <c r="IB471" s="2"/>
      <c r="IC471" s="2"/>
      <c r="ID471" s="2"/>
      <c r="IE471" s="2"/>
      <c r="IF471" s="2"/>
      <c r="IG471" s="2"/>
      <c r="IH471" s="2"/>
      <c r="II471" s="2"/>
      <c r="IJ471" s="2"/>
      <c r="IK471" s="2"/>
      <c r="IL471" s="2"/>
      <c r="IM471" s="2"/>
      <c r="IN471" s="2"/>
      <c r="IO471" s="2"/>
      <c r="IP471" s="2"/>
      <c r="IQ471" s="2"/>
      <c r="IR471" s="2"/>
      <c r="IS471" s="2"/>
      <c r="IT471" s="2"/>
      <c r="IU471" s="2"/>
      <c r="IV471" s="2"/>
      <c r="IW471" s="2"/>
    </row>
    <row r="472" customFormat="false" ht="11.25" hidden="false" customHeight="false" outlineLevel="0" collapsed="false">
      <c r="A472" s="2"/>
      <c r="B472" s="2"/>
      <c r="C472" s="2"/>
      <c r="D472" s="394"/>
      <c r="F472" s="2"/>
      <c r="G472" s="2"/>
      <c r="H472" s="2"/>
      <c r="I472" s="2"/>
      <c r="J472" s="2"/>
      <c r="K472" s="2"/>
      <c r="L472" s="2"/>
      <c r="M472" s="2"/>
      <c r="P472" s="2"/>
      <c r="Q472" s="2"/>
      <c r="R472" s="2"/>
      <c r="X472" s="270"/>
      <c r="Y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95"/>
      <c r="AW472" s="95"/>
      <c r="AX472" s="383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383"/>
      <c r="BX472" s="383"/>
      <c r="BY472" s="383"/>
      <c r="BZ472" s="2"/>
      <c r="CA472" s="2"/>
      <c r="CB472" s="2"/>
      <c r="CC472" s="2"/>
      <c r="CD472" s="2"/>
      <c r="CE472" s="2"/>
      <c r="CF472" s="383"/>
      <c r="CG472" s="383"/>
      <c r="CH472" s="10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383"/>
      <c r="DT472" s="383"/>
      <c r="DU472" s="383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  <c r="FG472" s="2"/>
      <c r="FH472" s="2"/>
      <c r="FI472" s="2"/>
      <c r="FJ472" s="2"/>
      <c r="FK472" s="2"/>
      <c r="FL472" s="2"/>
      <c r="FM472" s="2"/>
      <c r="FN472" s="2"/>
      <c r="FO472" s="2"/>
      <c r="FP472" s="2"/>
      <c r="FQ472" s="2"/>
      <c r="FR472" s="2"/>
      <c r="FS472" s="2"/>
      <c r="FT472" s="2"/>
      <c r="FU472" s="2"/>
      <c r="FV472" s="2"/>
      <c r="FW472" s="2"/>
      <c r="FX472" s="2"/>
      <c r="FY472" s="2"/>
      <c r="FZ472" s="2"/>
      <c r="GA472" s="2"/>
      <c r="GB472" s="2"/>
      <c r="GC472" s="2"/>
      <c r="GD472" s="2"/>
      <c r="GE472" s="2"/>
      <c r="GF472" s="2"/>
      <c r="GG472" s="2"/>
      <c r="GH472" s="2"/>
      <c r="GI472" s="2"/>
      <c r="GJ472" s="2"/>
      <c r="GK472" s="2"/>
      <c r="GL472" s="2"/>
      <c r="GM472" s="2"/>
      <c r="GN472" s="2"/>
      <c r="GO472" s="2"/>
      <c r="GP472" s="2"/>
      <c r="GQ472" s="2"/>
      <c r="GR472" s="2"/>
      <c r="GS472" s="2"/>
      <c r="GT472" s="2"/>
      <c r="GU472" s="2"/>
      <c r="GV472" s="2"/>
      <c r="GW472" s="2"/>
      <c r="GX472" s="2"/>
      <c r="GY472" s="2"/>
      <c r="GZ472" s="2"/>
      <c r="HA472" s="2"/>
      <c r="HB472" s="2"/>
      <c r="HC472" s="2"/>
      <c r="HD472" s="2"/>
      <c r="HE472" s="2"/>
      <c r="HF472" s="2"/>
      <c r="HG472" s="2"/>
      <c r="HH472" s="2"/>
      <c r="HI472" s="2"/>
      <c r="HJ472" s="2"/>
      <c r="HK472" s="2"/>
      <c r="HL472" s="2"/>
      <c r="HM472" s="2"/>
      <c r="HN472" s="2"/>
      <c r="HO472" s="2"/>
      <c r="HP472" s="2"/>
      <c r="HQ472" s="2"/>
      <c r="HR472" s="2"/>
      <c r="HS472" s="2"/>
      <c r="HT472" s="2"/>
      <c r="HU472" s="2"/>
      <c r="HV472" s="2"/>
      <c r="HW472" s="2"/>
      <c r="HX472" s="2"/>
      <c r="HY472" s="2"/>
      <c r="HZ472" s="2"/>
      <c r="IA472" s="2"/>
      <c r="IB472" s="2"/>
      <c r="IC472" s="2"/>
      <c r="ID472" s="2"/>
      <c r="IE472" s="2"/>
      <c r="IF472" s="2"/>
      <c r="IG472" s="2"/>
      <c r="IH472" s="2"/>
      <c r="II472" s="2"/>
      <c r="IJ472" s="2"/>
      <c r="IK472" s="2"/>
      <c r="IL472" s="2"/>
      <c r="IM472" s="2"/>
      <c r="IN472" s="2"/>
      <c r="IO472" s="2"/>
      <c r="IP472" s="2"/>
      <c r="IQ472" s="2"/>
      <c r="IR472" s="2"/>
      <c r="IS472" s="2"/>
      <c r="IT472" s="2"/>
      <c r="IU472" s="2"/>
      <c r="IV472" s="2"/>
      <c r="IW472" s="2"/>
    </row>
    <row r="473" customFormat="false" ht="11.25" hidden="false" customHeight="false" outlineLevel="0" collapsed="false">
      <c r="A473" s="2"/>
      <c r="B473" s="2"/>
      <c r="C473" s="2"/>
      <c r="D473" s="394"/>
      <c r="F473" s="2"/>
      <c r="G473" s="2"/>
      <c r="H473" s="2"/>
      <c r="I473" s="2"/>
      <c r="J473" s="2"/>
      <c r="K473" s="2"/>
      <c r="L473" s="2"/>
      <c r="M473" s="2"/>
      <c r="P473" s="2"/>
      <c r="Q473" s="2"/>
      <c r="R473" s="2"/>
      <c r="X473" s="270"/>
      <c r="Y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95"/>
      <c r="AW473" s="95"/>
      <c r="AX473" s="383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383"/>
      <c r="BX473" s="383"/>
      <c r="BY473" s="383"/>
      <c r="BZ473" s="2"/>
      <c r="CA473" s="2"/>
      <c r="CB473" s="2"/>
      <c r="CC473" s="2"/>
      <c r="CD473" s="2"/>
      <c r="CE473" s="2"/>
      <c r="CF473" s="383"/>
      <c r="CG473" s="383"/>
      <c r="CH473" s="10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383"/>
      <c r="DT473" s="383"/>
      <c r="DU473" s="383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  <c r="FF473" s="2"/>
      <c r="FG473" s="2"/>
      <c r="FH473" s="2"/>
      <c r="FI473" s="2"/>
      <c r="FJ473" s="2"/>
      <c r="FK473" s="2"/>
      <c r="FL473" s="2"/>
      <c r="FM473" s="2"/>
      <c r="FN473" s="2"/>
      <c r="FO473" s="2"/>
      <c r="FP473" s="2"/>
      <c r="FQ473" s="2"/>
      <c r="FR473" s="2"/>
      <c r="FS473" s="2"/>
      <c r="FT473" s="2"/>
      <c r="FU473" s="2"/>
      <c r="FV473" s="2"/>
      <c r="FW473" s="2"/>
      <c r="FX473" s="2"/>
      <c r="FY473" s="2"/>
      <c r="FZ473" s="2"/>
      <c r="GA473" s="2"/>
      <c r="GB473" s="2"/>
      <c r="GC473" s="2"/>
      <c r="GD473" s="2"/>
      <c r="GE473" s="2"/>
      <c r="GF473" s="2"/>
      <c r="GG473" s="2"/>
      <c r="GH473" s="2"/>
      <c r="GI473" s="2"/>
      <c r="GJ473" s="2"/>
      <c r="GK473" s="2"/>
      <c r="GL473" s="2"/>
      <c r="GM473" s="2"/>
      <c r="GN473" s="2"/>
      <c r="GO473" s="2"/>
      <c r="GP473" s="2"/>
      <c r="GQ473" s="2"/>
      <c r="GR473" s="2"/>
      <c r="GS473" s="2"/>
      <c r="GT473" s="2"/>
      <c r="GU473" s="2"/>
      <c r="GV473" s="2"/>
      <c r="GW473" s="2"/>
      <c r="GX473" s="2"/>
      <c r="GY473" s="2"/>
      <c r="GZ473" s="2"/>
      <c r="HA473" s="2"/>
      <c r="HB473" s="2"/>
      <c r="HC473" s="2"/>
      <c r="HD473" s="2"/>
      <c r="HE473" s="2"/>
      <c r="HF473" s="2"/>
      <c r="HG473" s="2"/>
      <c r="HH473" s="2"/>
      <c r="HI473" s="2"/>
      <c r="HJ473" s="2"/>
      <c r="HK473" s="2"/>
      <c r="HL473" s="2"/>
      <c r="HM473" s="2"/>
      <c r="HN473" s="2"/>
      <c r="HO473" s="2"/>
      <c r="HP473" s="2"/>
      <c r="HQ473" s="2"/>
      <c r="HR473" s="2"/>
      <c r="HS473" s="2"/>
      <c r="HT473" s="2"/>
      <c r="HU473" s="2"/>
      <c r="HV473" s="2"/>
      <c r="HW473" s="2"/>
      <c r="HX473" s="2"/>
      <c r="HY473" s="2"/>
      <c r="HZ473" s="2"/>
      <c r="IA473" s="2"/>
      <c r="IB473" s="2"/>
      <c r="IC473" s="2"/>
      <c r="ID473" s="2"/>
      <c r="IE473" s="2"/>
      <c r="IF473" s="2"/>
      <c r="IG473" s="2"/>
      <c r="IH473" s="2"/>
      <c r="II473" s="2"/>
      <c r="IJ473" s="2"/>
      <c r="IK473" s="2"/>
      <c r="IL473" s="2"/>
      <c r="IM473" s="2"/>
      <c r="IN473" s="2"/>
      <c r="IO473" s="2"/>
      <c r="IP473" s="2"/>
      <c r="IQ473" s="2"/>
      <c r="IR473" s="2"/>
      <c r="IS473" s="2"/>
      <c r="IT473" s="2"/>
      <c r="IU473" s="2"/>
      <c r="IV473" s="2"/>
      <c r="IW473" s="2"/>
    </row>
    <row r="474" customFormat="false" ht="11.25" hidden="false" customHeight="false" outlineLevel="0" collapsed="false">
      <c r="A474" s="2"/>
      <c r="B474" s="2"/>
      <c r="C474" s="2"/>
      <c r="D474" s="394"/>
      <c r="F474" s="2"/>
      <c r="G474" s="2"/>
      <c r="H474" s="2"/>
      <c r="I474" s="2"/>
      <c r="J474" s="2"/>
      <c r="K474" s="2"/>
      <c r="L474" s="2"/>
      <c r="M474" s="2"/>
      <c r="P474" s="2"/>
      <c r="Q474" s="2"/>
      <c r="R474" s="2"/>
      <c r="X474" s="270"/>
      <c r="Y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95"/>
      <c r="AW474" s="95"/>
      <c r="AX474" s="383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383"/>
      <c r="BX474" s="383"/>
      <c r="BY474" s="383"/>
      <c r="BZ474" s="2"/>
      <c r="CA474" s="2"/>
      <c r="CB474" s="2"/>
      <c r="CC474" s="2"/>
      <c r="CD474" s="2"/>
      <c r="CE474" s="2"/>
      <c r="CF474" s="383"/>
      <c r="CG474" s="383"/>
      <c r="CH474" s="10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383"/>
      <c r="DT474" s="383"/>
      <c r="DU474" s="383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  <c r="FG474" s="2"/>
      <c r="FH474" s="2"/>
      <c r="FI474" s="2"/>
      <c r="FJ474" s="2"/>
      <c r="FK474" s="2"/>
      <c r="FL474" s="2"/>
      <c r="FM474" s="2"/>
      <c r="FN474" s="2"/>
      <c r="FO474" s="2"/>
      <c r="FP474" s="2"/>
      <c r="FQ474" s="2"/>
      <c r="FR474" s="2"/>
      <c r="FS474" s="2"/>
      <c r="FT474" s="2"/>
      <c r="FU474" s="2"/>
      <c r="FV474" s="2"/>
      <c r="FW474" s="2"/>
      <c r="FX474" s="2"/>
      <c r="FY474" s="2"/>
      <c r="FZ474" s="2"/>
      <c r="GA474" s="2"/>
      <c r="GB474" s="2"/>
      <c r="GC474" s="2"/>
      <c r="GD474" s="2"/>
      <c r="GE474" s="2"/>
      <c r="GF474" s="2"/>
      <c r="GG474" s="2"/>
      <c r="GH474" s="2"/>
      <c r="GI474" s="2"/>
      <c r="GJ474" s="2"/>
      <c r="GK474" s="2"/>
      <c r="GL474" s="2"/>
      <c r="GM474" s="2"/>
      <c r="GN474" s="2"/>
      <c r="GO474" s="2"/>
      <c r="GP474" s="2"/>
      <c r="GQ474" s="2"/>
      <c r="GR474" s="2"/>
      <c r="GS474" s="2"/>
      <c r="GT474" s="2"/>
      <c r="GU474" s="2"/>
      <c r="GV474" s="2"/>
      <c r="GW474" s="2"/>
      <c r="GX474" s="2"/>
      <c r="GY474" s="2"/>
      <c r="GZ474" s="2"/>
      <c r="HA474" s="2"/>
      <c r="HB474" s="2"/>
      <c r="HC474" s="2"/>
      <c r="HD474" s="2"/>
      <c r="HE474" s="2"/>
      <c r="HF474" s="2"/>
      <c r="HG474" s="2"/>
      <c r="HH474" s="2"/>
      <c r="HI474" s="2"/>
      <c r="HJ474" s="2"/>
      <c r="HK474" s="2"/>
      <c r="HL474" s="2"/>
      <c r="HM474" s="2"/>
      <c r="HN474" s="2"/>
      <c r="HO474" s="2"/>
      <c r="HP474" s="2"/>
      <c r="HQ474" s="2"/>
      <c r="HR474" s="2"/>
      <c r="HS474" s="2"/>
      <c r="HT474" s="2"/>
      <c r="HU474" s="2"/>
      <c r="HV474" s="2"/>
      <c r="HW474" s="2"/>
      <c r="HX474" s="2"/>
      <c r="HY474" s="2"/>
      <c r="HZ474" s="2"/>
      <c r="IA474" s="2"/>
      <c r="IB474" s="2"/>
      <c r="IC474" s="2"/>
      <c r="ID474" s="2"/>
      <c r="IE474" s="2"/>
      <c r="IF474" s="2"/>
      <c r="IG474" s="2"/>
      <c r="IH474" s="2"/>
      <c r="II474" s="2"/>
      <c r="IJ474" s="2"/>
      <c r="IK474" s="2"/>
      <c r="IL474" s="2"/>
      <c r="IM474" s="2"/>
      <c r="IN474" s="2"/>
      <c r="IO474" s="2"/>
      <c r="IP474" s="2"/>
      <c r="IQ474" s="2"/>
      <c r="IR474" s="2"/>
      <c r="IS474" s="2"/>
      <c r="IT474" s="2"/>
      <c r="IU474" s="2"/>
      <c r="IV474" s="2"/>
      <c r="IW474" s="2"/>
    </row>
    <row r="475" customFormat="false" ht="11.25" hidden="false" customHeight="false" outlineLevel="0" collapsed="false">
      <c r="A475" s="2"/>
      <c r="B475" s="2"/>
      <c r="C475" s="2"/>
      <c r="D475" s="394"/>
      <c r="F475" s="2"/>
      <c r="G475" s="2"/>
      <c r="H475" s="2"/>
      <c r="I475" s="2"/>
      <c r="J475" s="2"/>
      <c r="K475" s="2"/>
      <c r="L475" s="2"/>
      <c r="M475" s="2"/>
      <c r="P475" s="2"/>
      <c r="Q475" s="2"/>
      <c r="R475" s="2"/>
      <c r="X475" s="270"/>
      <c r="Y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95"/>
      <c r="AW475" s="95"/>
      <c r="AX475" s="383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383"/>
      <c r="BX475" s="383"/>
      <c r="BY475" s="383"/>
      <c r="BZ475" s="2"/>
      <c r="CA475" s="2"/>
      <c r="CB475" s="2"/>
      <c r="CC475" s="2"/>
      <c r="CD475" s="2"/>
      <c r="CE475" s="2"/>
      <c r="CF475" s="383"/>
      <c r="CG475" s="383"/>
      <c r="CH475" s="10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383"/>
      <c r="DT475" s="383"/>
      <c r="DU475" s="383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  <c r="FF475" s="2"/>
      <c r="FG475" s="2"/>
      <c r="FH475" s="2"/>
      <c r="FI475" s="2"/>
      <c r="FJ475" s="2"/>
      <c r="FK475" s="2"/>
      <c r="FL475" s="2"/>
      <c r="FM475" s="2"/>
      <c r="FN475" s="2"/>
      <c r="FO475" s="2"/>
      <c r="FP475" s="2"/>
      <c r="FQ475" s="2"/>
      <c r="FR475" s="2"/>
      <c r="FS475" s="2"/>
      <c r="FT475" s="2"/>
      <c r="FU475" s="2"/>
      <c r="FV475" s="2"/>
      <c r="FW475" s="2"/>
      <c r="FX475" s="2"/>
      <c r="FY475" s="2"/>
      <c r="FZ475" s="2"/>
      <c r="GA475" s="2"/>
      <c r="GB475" s="2"/>
      <c r="GC475" s="2"/>
      <c r="GD475" s="2"/>
      <c r="GE475" s="2"/>
      <c r="GF475" s="2"/>
      <c r="GG475" s="2"/>
      <c r="GH475" s="2"/>
      <c r="GI475" s="2"/>
      <c r="GJ475" s="2"/>
      <c r="GK475" s="2"/>
      <c r="GL475" s="2"/>
      <c r="GM475" s="2"/>
      <c r="GN475" s="2"/>
      <c r="GO475" s="2"/>
      <c r="GP475" s="2"/>
      <c r="GQ475" s="2"/>
      <c r="GR475" s="2"/>
      <c r="GS475" s="2"/>
      <c r="GT475" s="2"/>
      <c r="GU475" s="2"/>
      <c r="GV475" s="2"/>
      <c r="GW475" s="2"/>
      <c r="GX475" s="2"/>
      <c r="GY475" s="2"/>
      <c r="GZ475" s="2"/>
      <c r="HA475" s="2"/>
      <c r="HB475" s="2"/>
      <c r="HC475" s="2"/>
      <c r="HD475" s="2"/>
      <c r="HE475" s="2"/>
      <c r="HF475" s="2"/>
      <c r="HG475" s="2"/>
      <c r="HH475" s="2"/>
      <c r="HI475" s="2"/>
      <c r="HJ475" s="2"/>
      <c r="HK475" s="2"/>
      <c r="HL475" s="2"/>
      <c r="HM475" s="2"/>
      <c r="HN475" s="2"/>
      <c r="HO475" s="2"/>
      <c r="HP475" s="2"/>
      <c r="HQ475" s="2"/>
      <c r="HR475" s="2"/>
      <c r="HS475" s="2"/>
      <c r="HT475" s="2"/>
      <c r="HU475" s="2"/>
      <c r="HV475" s="2"/>
      <c r="HW475" s="2"/>
      <c r="HX475" s="2"/>
      <c r="HY475" s="2"/>
      <c r="HZ475" s="2"/>
      <c r="IA475" s="2"/>
      <c r="IB475" s="2"/>
      <c r="IC475" s="2"/>
      <c r="ID475" s="2"/>
      <c r="IE475" s="2"/>
      <c r="IF475" s="2"/>
      <c r="IG475" s="2"/>
      <c r="IH475" s="2"/>
      <c r="II475" s="2"/>
      <c r="IJ475" s="2"/>
      <c r="IK475" s="2"/>
      <c r="IL475" s="2"/>
      <c r="IM475" s="2"/>
      <c r="IN475" s="2"/>
      <c r="IO475" s="2"/>
      <c r="IP475" s="2"/>
      <c r="IQ475" s="2"/>
      <c r="IR475" s="2"/>
      <c r="IS475" s="2"/>
      <c r="IT475" s="2"/>
      <c r="IU475" s="2"/>
      <c r="IV475" s="2"/>
      <c r="IW475" s="2"/>
    </row>
    <row r="476" customFormat="false" ht="11.25" hidden="false" customHeight="false" outlineLevel="0" collapsed="false">
      <c r="A476" s="2"/>
      <c r="B476" s="2"/>
      <c r="C476" s="2"/>
      <c r="D476" s="394"/>
      <c r="F476" s="2"/>
      <c r="G476" s="2"/>
      <c r="H476" s="2"/>
      <c r="I476" s="2"/>
      <c r="J476" s="2"/>
      <c r="K476" s="2"/>
      <c r="L476" s="2"/>
      <c r="M476" s="2"/>
      <c r="P476" s="2"/>
      <c r="Q476" s="2"/>
      <c r="R476" s="2"/>
      <c r="X476" s="270"/>
      <c r="Y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95"/>
      <c r="AW476" s="95"/>
      <c r="AX476" s="383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383"/>
      <c r="BX476" s="383"/>
      <c r="BY476" s="383"/>
      <c r="BZ476" s="2"/>
      <c r="CA476" s="2"/>
      <c r="CB476" s="2"/>
      <c r="CC476" s="2"/>
      <c r="CD476" s="2"/>
      <c r="CE476" s="2"/>
      <c r="CF476" s="383"/>
      <c r="CG476" s="383"/>
      <c r="CH476" s="10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383"/>
      <c r="DT476" s="383"/>
      <c r="DU476" s="383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  <c r="FF476" s="2"/>
      <c r="FG476" s="2"/>
      <c r="FH476" s="2"/>
      <c r="FI476" s="2"/>
      <c r="FJ476" s="2"/>
      <c r="FK476" s="2"/>
      <c r="FL476" s="2"/>
      <c r="FM476" s="2"/>
      <c r="FN476" s="2"/>
      <c r="FO476" s="2"/>
      <c r="FP476" s="2"/>
      <c r="FQ476" s="2"/>
      <c r="FR476" s="2"/>
      <c r="FS476" s="2"/>
      <c r="FT476" s="2"/>
      <c r="FU476" s="2"/>
      <c r="FV476" s="2"/>
      <c r="FW476" s="2"/>
      <c r="FX476" s="2"/>
      <c r="FY476" s="2"/>
      <c r="FZ476" s="2"/>
      <c r="GA476" s="2"/>
      <c r="GB476" s="2"/>
      <c r="GC476" s="2"/>
      <c r="GD476" s="2"/>
      <c r="GE476" s="2"/>
      <c r="GF476" s="2"/>
      <c r="GG476" s="2"/>
      <c r="GH476" s="2"/>
      <c r="GI476" s="2"/>
      <c r="GJ476" s="2"/>
      <c r="GK476" s="2"/>
      <c r="GL476" s="2"/>
      <c r="GM476" s="2"/>
      <c r="GN476" s="2"/>
      <c r="GO476" s="2"/>
      <c r="GP476" s="2"/>
      <c r="GQ476" s="2"/>
      <c r="GR476" s="2"/>
      <c r="GS476" s="2"/>
      <c r="GT476" s="2"/>
      <c r="GU476" s="2"/>
      <c r="GV476" s="2"/>
      <c r="GW476" s="2"/>
      <c r="GX476" s="2"/>
      <c r="GY476" s="2"/>
      <c r="GZ476" s="2"/>
      <c r="HA476" s="2"/>
      <c r="HB476" s="2"/>
      <c r="HC476" s="2"/>
      <c r="HD476" s="2"/>
      <c r="HE476" s="2"/>
      <c r="HF476" s="2"/>
      <c r="HG476" s="2"/>
      <c r="HH476" s="2"/>
      <c r="HI476" s="2"/>
      <c r="HJ476" s="2"/>
      <c r="HK476" s="2"/>
      <c r="HL476" s="2"/>
      <c r="HM476" s="2"/>
      <c r="HN476" s="2"/>
      <c r="HO476" s="2"/>
      <c r="HP476" s="2"/>
      <c r="HQ476" s="2"/>
      <c r="HR476" s="2"/>
      <c r="HS476" s="2"/>
      <c r="HT476" s="2"/>
      <c r="HU476" s="2"/>
      <c r="HV476" s="2"/>
      <c r="HW476" s="2"/>
      <c r="HX476" s="2"/>
      <c r="HY476" s="2"/>
      <c r="HZ476" s="2"/>
      <c r="IA476" s="2"/>
      <c r="IB476" s="2"/>
      <c r="IC476" s="2"/>
      <c r="ID476" s="2"/>
      <c r="IE476" s="2"/>
      <c r="IF476" s="2"/>
      <c r="IG476" s="2"/>
      <c r="IH476" s="2"/>
      <c r="II476" s="2"/>
      <c r="IJ476" s="2"/>
      <c r="IK476" s="2"/>
      <c r="IL476" s="2"/>
      <c r="IM476" s="2"/>
      <c r="IN476" s="2"/>
      <c r="IO476" s="2"/>
      <c r="IP476" s="2"/>
      <c r="IQ476" s="2"/>
      <c r="IR476" s="2"/>
      <c r="IS476" s="2"/>
      <c r="IT476" s="2"/>
      <c r="IU476" s="2"/>
      <c r="IV476" s="2"/>
      <c r="IW476" s="2"/>
    </row>
    <row r="477" customFormat="false" ht="11.25" hidden="false" customHeight="false" outlineLevel="0" collapsed="false">
      <c r="A477" s="2"/>
      <c r="B477" s="2"/>
      <c r="C477" s="2"/>
      <c r="D477" s="394"/>
      <c r="F477" s="2"/>
      <c r="G477" s="2"/>
      <c r="H477" s="2"/>
      <c r="I477" s="2"/>
      <c r="J477" s="2"/>
      <c r="K477" s="2"/>
      <c r="L477" s="2"/>
      <c r="M477" s="2"/>
      <c r="P477" s="2"/>
      <c r="Q477" s="2"/>
      <c r="R477" s="2"/>
      <c r="X477" s="270"/>
      <c r="Y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95"/>
      <c r="AW477" s="95"/>
      <c r="AX477" s="383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383"/>
      <c r="BX477" s="383"/>
      <c r="BY477" s="383"/>
      <c r="BZ477" s="2"/>
      <c r="CA477" s="2"/>
      <c r="CB477" s="2"/>
      <c r="CC477" s="2"/>
      <c r="CD477" s="2"/>
      <c r="CE477" s="2"/>
      <c r="CF477" s="383"/>
      <c r="CG477" s="383"/>
      <c r="CH477" s="10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383"/>
      <c r="DT477" s="383"/>
      <c r="DU477" s="383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  <c r="FG477" s="2"/>
      <c r="FH477" s="2"/>
      <c r="FI477" s="2"/>
      <c r="FJ477" s="2"/>
      <c r="FK477" s="2"/>
      <c r="FL477" s="2"/>
      <c r="FM477" s="2"/>
      <c r="FN477" s="2"/>
      <c r="FO477" s="2"/>
      <c r="FP477" s="2"/>
      <c r="FQ477" s="2"/>
      <c r="FR477" s="2"/>
      <c r="FS477" s="2"/>
      <c r="FT477" s="2"/>
      <c r="FU477" s="2"/>
      <c r="FV477" s="2"/>
      <c r="FW477" s="2"/>
      <c r="FX477" s="2"/>
      <c r="FY477" s="2"/>
      <c r="FZ477" s="2"/>
      <c r="GA477" s="2"/>
      <c r="GB477" s="2"/>
      <c r="GC477" s="2"/>
      <c r="GD477" s="2"/>
      <c r="GE477" s="2"/>
      <c r="GF477" s="2"/>
      <c r="GG477" s="2"/>
      <c r="GH477" s="2"/>
      <c r="GI477" s="2"/>
      <c r="GJ477" s="2"/>
      <c r="GK477" s="2"/>
      <c r="GL477" s="2"/>
      <c r="GM477" s="2"/>
      <c r="GN477" s="2"/>
      <c r="GO477" s="2"/>
      <c r="GP477" s="2"/>
      <c r="GQ477" s="2"/>
      <c r="GR477" s="2"/>
      <c r="GS477" s="2"/>
      <c r="GT477" s="2"/>
      <c r="GU477" s="2"/>
      <c r="GV477" s="2"/>
      <c r="GW477" s="2"/>
      <c r="GX477" s="2"/>
      <c r="GY477" s="2"/>
      <c r="GZ477" s="2"/>
      <c r="HA477" s="2"/>
      <c r="HB477" s="2"/>
      <c r="HC477" s="2"/>
      <c r="HD477" s="2"/>
      <c r="HE477" s="2"/>
      <c r="HF477" s="2"/>
      <c r="HG477" s="2"/>
      <c r="HH477" s="2"/>
      <c r="HI477" s="2"/>
      <c r="HJ477" s="2"/>
      <c r="HK477" s="2"/>
      <c r="HL477" s="2"/>
      <c r="HM477" s="2"/>
      <c r="HN477" s="2"/>
      <c r="HO477" s="2"/>
      <c r="HP477" s="2"/>
      <c r="HQ477" s="2"/>
      <c r="HR477" s="2"/>
      <c r="HS477" s="2"/>
      <c r="HT477" s="2"/>
      <c r="HU477" s="2"/>
      <c r="HV477" s="2"/>
      <c r="HW477" s="2"/>
      <c r="HX477" s="2"/>
      <c r="HY477" s="2"/>
      <c r="HZ477" s="2"/>
      <c r="IA477" s="2"/>
      <c r="IB477" s="2"/>
      <c r="IC477" s="2"/>
      <c r="ID477" s="2"/>
      <c r="IE477" s="2"/>
      <c r="IF477" s="2"/>
      <c r="IG477" s="2"/>
      <c r="IH477" s="2"/>
      <c r="II477" s="2"/>
      <c r="IJ477" s="2"/>
      <c r="IK477" s="2"/>
      <c r="IL477" s="2"/>
      <c r="IM477" s="2"/>
      <c r="IN477" s="2"/>
      <c r="IO477" s="2"/>
      <c r="IP477" s="2"/>
      <c r="IQ477" s="2"/>
      <c r="IR477" s="2"/>
      <c r="IS477" s="2"/>
      <c r="IT477" s="2"/>
      <c r="IU477" s="2"/>
      <c r="IV477" s="2"/>
      <c r="IW477" s="2"/>
    </row>
    <row r="478" customFormat="false" ht="11.25" hidden="false" customHeight="false" outlineLevel="0" collapsed="false">
      <c r="A478" s="2"/>
      <c r="B478" s="2"/>
      <c r="C478" s="2"/>
      <c r="D478" s="394"/>
      <c r="F478" s="2"/>
      <c r="G478" s="2"/>
      <c r="H478" s="2"/>
      <c r="I478" s="2"/>
      <c r="J478" s="2"/>
      <c r="K478" s="2"/>
      <c r="L478" s="2"/>
      <c r="M478" s="2"/>
      <c r="P478" s="2"/>
      <c r="Q478" s="2"/>
      <c r="R478" s="2"/>
      <c r="X478" s="270"/>
      <c r="Y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95"/>
      <c r="AW478" s="95"/>
      <c r="AX478" s="383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383"/>
      <c r="BX478" s="383"/>
      <c r="BY478" s="383"/>
      <c r="BZ478" s="2"/>
      <c r="CA478" s="2"/>
      <c r="CB478" s="2"/>
      <c r="CC478" s="2"/>
      <c r="CD478" s="2"/>
      <c r="CE478" s="2"/>
      <c r="CF478" s="383"/>
      <c r="CG478" s="383"/>
      <c r="CH478" s="10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383"/>
      <c r="DT478" s="383"/>
      <c r="DU478" s="383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  <c r="FG478" s="2"/>
      <c r="FH478" s="2"/>
      <c r="FI478" s="2"/>
      <c r="FJ478" s="2"/>
      <c r="FK478" s="2"/>
      <c r="FL478" s="2"/>
      <c r="FM478" s="2"/>
      <c r="FN478" s="2"/>
      <c r="FO478" s="2"/>
      <c r="FP478" s="2"/>
      <c r="FQ478" s="2"/>
      <c r="FR478" s="2"/>
      <c r="FS478" s="2"/>
      <c r="FT478" s="2"/>
      <c r="FU478" s="2"/>
      <c r="FV478" s="2"/>
      <c r="FW478" s="2"/>
      <c r="FX478" s="2"/>
      <c r="FY478" s="2"/>
      <c r="FZ478" s="2"/>
      <c r="GA478" s="2"/>
      <c r="GB478" s="2"/>
      <c r="GC478" s="2"/>
      <c r="GD478" s="2"/>
      <c r="GE478" s="2"/>
      <c r="GF478" s="2"/>
      <c r="GG478" s="2"/>
      <c r="GH478" s="2"/>
      <c r="GI478" s="2"/>
      <c r="GJ478" s="2"/>
      <c r="GK478" s="2"/>
      <c r="GL478" s="2"/>
      <c r="GM478" s="2"/>
      <c r="GN478" s="2"/>
      <c r="GO478" s="2"/>
      <c r="GP478" s="2"/>
      <c r="GQ478" s="2"/>
      <c r="GR478" s="2"/>
      <c r="GS478" s="2"/>
      <c r="GT478" s="2"/>
      <c r="GU478" s="2"/>
      <c r="GV478" s="2"/>
      <c r="GW478" s="2"/>
      <c r="GX478" s="2"/>
      <c r="GY478" s="2"/>
      <c r="GZ478" s="2"/>
      <c r="HA478" s="2"/>
      <c r="HB478" s="2"/>
      <c r="HC478" s="2"/>
      <c r="HD478" s="2"/>
      <c r="HE478" s="2"/>
      <c r="HF478" s="2"/>
      <c r="HG478" s="2"/>
      <c r="HH478" s="2"/>
      <c r="HI478" s="2"/>
      <c r="HJ478" s="2"/>
      <c r="HK478" s="2"/>
      <c r="HL478" s="2"/>
      <c r="HM478" s="2"/>
      <c r="HN478" s="2"/>
      <c r="HO478" s="2"/>
      <c r="HP478" s="2"/>
      <c r="HQ478" s="2"/>
      <c r="HR478" s="2"/>
      <c r="HS478" s="2"/>
      <c r="HT478" s="2"/>
      <c r="HU478" s="2"/>
      <c r="HV478" s="2"/>
      <c r="HW478" s="2"/>
      <c r="HX478" s="2"/>
      <c r="HY478" s="2"/>
      <c r="HZ478" s="2"/>
      <c r="IA478" s="2"/>
      <c r="IB478" s="2"/>
      <c r="IC478" s="2"/>
      <c r="ID478" s="2"/>
      <c r="IE478" s="2"/>
      <c r="IF478" s="2"/>
      <c r="IG478" s="2"/>
      <c r="IH478" s="2"/>
      <c r="II478" s="2"/>
      <c r="IJ478" s="2"/>
      <c r="IK478" s="2"/>
      <c r="IL478" s="2"/>
      <c r="IM478" s="2"/>
      <c r="IN478" s="2"/>
      <c r="IO478" s="2"/>
      <c r="IP478" s="2"/>
      <c r="IQ478" s="2"/>
      <c r="IR478" s="2"/>
      <c r="IS478" s="2"/>
      <c r="IT478" s="2"/>
      <c r="IU478" s="2"/>
      <c r="IV478" s="2"/>
      <c r="IW478" s="2"/>
    </row>
    <row r="479" customFormat="false" ht="11.25" hidden="false" customHeight="false" outlineLevel="0" collapsed="false">
      <c r="A479" s="2"/>
      <c r="B479" s="2"/>
      <c r="C479" s="2"/>
      <c r="D479" s="394"/>
      <c r="F479" s="2"/>
      <c r="G479" s="2"/>
      <c r="H479" s="2"/>
      <c r="I479" s="2"/>
      <c r="J479" s="2"/>
      <c r="K479" s="2"/>
      <c r="L479" s="2"/>
      <c r="M479" s="2"/>
      <c r="P479" s="2"/>
      <c r="Q479" s="2"/>
      <c r="R479" s="2"/>
      <c r="X479" s="270"/>
      <c r="Y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95"/>
      <c r="AW479" s="95"/>
      <c r="AX479" s="383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383"/>
      <c r="BX479" s="383"/>
      <c r="BY479" s="383"/>
      <c r="BZ479" s="2"/>
      <c r="CA479" s="2"/>
      <c r="CB479" s="2"/>
      <c r="CC479" s="2"/>
      <c r="CD479" s="2"/>
      <c r="CE479" s="2"/>
      <c r="CF479" s="383"/>
      <c r="CG479" s="383"/>
      <c r="CH479" s="10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383"/>
      <c r="DT479" s="383"/>
      <c r="DU479" s="383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  <c r="FG479" s="2"/>
      <c r="FH479" s="2"/>
      <c r="FI479" s="2"/>
      <c r="FJ479" s="2"/>
      <c r="FK479" s="2"/>
      <c r="FL479" s="2"/>
      <c r="FM479" s="2"/>
      <c r="FN479" s="2"/>
      <c r="FO479" s="2"/>
      <c r="FP479" s="2"/>
      <c r="FQ479" s="2"/>
      <c r="FR479" s="2"/>
      <c r="FS479" s="2"/>
      <c r="FT479" s="2"/>
      <c r="FU479" s="2"/>
      <c r="FV479" s="2"/>
      <c r="FW479" s="2"/>
      <c r="FX479" s="2"/>
      <c r="FY479" s="2"/>
      <c r="FZ479" s="2"/>
      <c r="GA479" s="2"/>
      <c r="GB479" s="2"/>
      <c r="GC479" s="2"/>
      <c r="GD479" s="2"/>
      <c r="GE479" s="2"/>
      <c r="GF479" s="2"/>
      <c r="GG479" s="2"/>
      <c r="GH479" s="2"/>
      <c r="GI479" s="2"/>
      <c r="GJ479" s="2"/>
      <c r="GK479" s="2"/>
      <c r="GL479" s="2"/>
      <c r="GM479" s="2"/>
      <c r="GN479" s="2"/>
      <c r="GO479" s="2"/>
      <c r="GP479" s="2"/>
      <c r="GQ479" s="2"/>
      <c r="GR479" s="2"/>
      <c r="GS479" s="2"/>
      <c r="GT479" s="2"/>
      <c r="GU479" s="2"/>
      <c r="GV479" s="2"/>
      <c r="GW479" s="2"/>
      <c r="GX479" s="2"/>
      <c r="GY479" s="2"/>
      <c r="GZ479" s="2"/>
      <c r="HA479" s="2"/>
      <c r="HB479" s="2"/>
      <c r="HC479" s="2"/>
      <c r="HD479" s="2"/>
      <c r="HE479" s="2"/>
      <c r="HF479" s="2"/>
      <c r="HG479" s="2"/>
      <c r="HH479" s="2"/>
      <c r="HI479" s="2"/>
      <c r="HJ479" s="2"/>
      <c r="HK479" s="2"/>
      <c r="HL479" s="2"/>
      <c r="HM479" s="2"/>
      <c r="HN479" s="2"/>
      <c r="HO479" s="2"/>
      <c r="HP479" s="2"/>
      <c r="HQ479" s="2"/>
      <c r="HR479" s="2"/>
      <c r="HS479" s="2"/>
      <c r="HT479" s="2"/>
      <c r="HU479" s="2"/>
      <c r="HV479" s="2"/>
      <c r="HW479" s="2"/>
      <c r="HX479" s="2"/>
      <c r="HY479" s="2"/>
      <c r="HZ479" s="2"/>
      <c r="IA479" s="2"/>
      <c r="IB479" s="2"/>
      <c r="IC479" s="2"/>
      <c r="ID479" s="2"/>
      <c r="IE479" s="2"/>
      <c r="IF479" s="2"/>
      <c r="IG479" s="2"/>
      <c r="IH479" s="2"/>
      <c r="II479" s="2"/>
      <c r="IJ479" s="2"/>
      <c r="IK479" s="2"/>
      <c r="IL479" s="2"/>
      <c r="IM479" s="2"/>
      <c r="IN479" s="2"/>
      <c r="IO479" s="2"/>
      <c r="IP479" s="2"/>
      <c r="IQ479" s="2"/>
      <c r="IR479" s="2"/>
      <c r="IS479" s="2"/>
      <c r="IT479" s="2"/>
      <c r="IU479" s="2"/>
      <c r="IV479" s="2"/>
      <c r="IW479" s="2"/>
    </row>
    <row r="480" customFormat="false" ht="11.25" hidden="false" customHeight="false" outlineLevel="0" collapsed="false">
      <c r="A480" s="2"/>
      <c r="B480" s="2"/>
      <c r="C480" s="2"/>
      <c r="D480" s="394"/>
      <c r="F480" s="2"/>
      <c r="G480" s="2"/>
      <c r="H480" s="2"/>
      <c r="I480" s="2"/>
      <c r="J480" s="2"/>
      <c r="K480" s="2"/>
      <c r="L480" s="2"/>
      <c r="M480" s="2"/>
      <c r="P480" s="2"/>
      <c r="Q480" s="2"/>
      <c r="R480" s="2"/>
      <c r="X480" s="270"/>
      <c r="Y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95"/>
      <c r="AW480" s="95"/>
      <c r="AX480" s="383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383"/>
      <c r="BX480" s="383"/>
      <c r="BY480" s="383"/>
      <c r="BZ480" s="2"/>
      <c r="CA480" s="2"/>
      <c r="CB480" s="2"/>
      <c r="CC480" s="2"/>
      <c r="CD480" s="2"/>
      <c r="CE480" s="2"/>
      <c r="CF480" s="383"/>
      <c r="CG480" s="383"/>
      <c r="CH480" s="10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383"/>
      <c r="DT480" s="383"/>
      <c r="DU480" s="383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  <c r="FG480" s="2"/>
      <c r="FH480" s="2"/>
      <c r="FI480" s="2"/>
      <c r="FJ480" s="2"/>
      <c r="FK480" s="2"/>
      <c r="FL480" s="2"/>
      <c r="FM480" s="2"/>
      <c r="FN480" s="2"/>
      <c r="FO480" s="2"/>
      <c r="FP480" s="2"/>
      <c r="FQ480" s="2"/>
      <c r="FR480" s="2"/>
      <c r="FS480" s="2"/>
      <c r="FT480" s="2"/>
      <c r="FU480" s="2"/>
      <c r="FV480" s="2"/>
      <c r="FW480" s="2"/>
      <c r="FX480" s="2"/>
      <c r="FY480" s="2"/>
      <c r="FZ480" s="2"/>
      <c r="GA480" s="2"/>
      <c r="GB480" s="2"/>
      <c r="GC480" s="2"/>
      <c r="GD480" s="2"/>
      <c r="GE480" s="2"/>
      <c r="GF480" s="2"/>
      <c r="GG480" s="2"/>
      <c r="GH480" s="2"/>
      <c r="GI480" s="2"/>
      <c r="GJ480" s="2"/>
      <c r="GK480" s="2"/>
      <c r="GL480" s="2"/>
      <c r="GM480" s="2"/>
      <c r="GN480" s="2"/>
      <c r="GO480" s="2"/>
      <c r="GP480" s="2"/>
      <c r="GQ480" s="2"/>
      <c r="GR480" s="2"/>
      <c r="GS480" s="2"/>
      <c r="GT480" s="2"/>
      <c r="GU480" s="2"/>
      <c r="GV480" s="2"/>
      <c r="GW480" s="2"/>
      <c r="GX480" s="2"/>
      <c r="GY480" s="2"/>
      <c r="GZ480" s="2"/>
      <c r="HA480" s="2"/>
      <c r="HB480" s="2"/>
      <c r="HC480" s="2"/>
      <c r="HD480" s="2"/>
      <c r="HE480" s="2"/>
      <c r="HF480" s="2"/>
      <c r="HG480" s="2"/>
      <c r="HH480" s="2"/>
      <c r="HI480" s="2"/>
      <c r="HJ480" s="2"/>
      <c r="HK480" s="2"/>
      <c r="HL480" s="2"/>
      <c r="HM480" s="2"/>
      <c r="HN480" s="2"/>
      <c r="HO480" s="2"/>
      <c r="HP480" s="2"/>
      <c r="HQ480" s="2"/>
      <c r="HR480" s="2"/>
      <c r="HS480" s="2"/>
      <c r="HT480" s="2"/>
      <c r="HU480" s="2"/>
      <c r="HV480" s="2"/>
      <c r="HW480" s="2"/>
      <c r="HX480" s="2"/>
      <c r="HY480" s="2"/>
      <c r="HZ480" s="2"/>
      <c r="IA480" s="2"/>
      <c r="IB480" s="2"/>
      <c r="IC480" s="2"/>
      <c r="ID480" s="2"/>
      <c r="IE480" s="2"/>
      <c r="IF480" s="2"/>
      <c r="IG480" s="2"/>
      <c r="IH480" s="2"/>
      <c r="II480" s="2"/>
      <c r="IJ480" s="2"/>
      <c r="IK480" s="2"/>
      <c r="IL480" s="2"/>
      <c r="IM480" s="2"/>
      <c r="IN480" s="2"/>
      <c r="IO480" s="2"/>
      <c r="IP480" s="2"/>
      <c r="IQ480" s="2"/>
      <c r="IR480" s="2"/>
      <c r="IS480" s="2"/>
      <c r="IT480" s="2"/>
      <c r="IU480" s="2"/>
      <c r="IV480" s="2"/>
      <c r="IW480" s="2"/>
    </row>
    <row r="481" customFormat="false" ht="11.25" hidden="false" customHeight="false" outlineLevel="0" collapsed="false">
      <c r="A481" s="2"/>
      <c r="B481" s="2"/>
      <c r="C481" s="2"/>
      <c r="D481" s="394"/>
      <c r="F481" s="2"/>
      <c r="G481" s="2"/>
      <c r="H481" s="2"/>
      <c r="I481" s="2"/>
      <c r="J481" s="2"/>
      <c r="K481" s="2"/>
      <c r="L481" s="2"/>
      <c r="M481" s="2"/>
      <c r="P481" s="2"/>
      <c r="Q481" s="2"/>
      <c r="R481" s="2"/>
      <c r="X481" s="270"/>
      <c r="Y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95"/>
      <c r="AW481" s="95"/>
      <c r="AX481" s="383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383"/>
      <c r="BX481" s="383"/>
      <c r="BY481" s="383"/>
      <c r="BZ481" s="2"/>
      <c r="CA481" s="2"/>
      <c r="CB481" s="2"/>
      <c r="CC481" s="2"/>
      <c r="CD481" s="2"/>
      <c r="CE481" s="2"/>
      <c r="CF481" s="383"/>
      <c r="CG481" s="383"/>
      <c r="CH481" s="10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383"/>
      <c r="DT481" s="383"/>
      <c r="DU481" s="383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  <c r="FF481" s="2"/>
      <c r="FG481" s="2"/>
      <c r="FH481" s="2"/>
      <c r="FI481" s="2"/>
      <c r="FJ481" s="2"/>
      <c r="FK481" s="2"/>
      <c r="FL481" s="2"/>
      <c r="FM481" s="2"/>
      <c r="FN481" s="2"/>
      <c r="FO481" s="2"/>
      <c r="FP481" s="2"/>
      <c r="FQ481" s="2"/>
      <c r="FR481" s="2"/>
      <c r="FS481" s="2"/>
      <c r="FT481" s="2"/>
      <c r="FU481" s="2"/>
      <c r="FV481" s="2"/>
      <c r="FW481" s="2"/>
      <c r="FX481" s="2"/>
      <c r="FY481" s="2"/>
      <c r="FZ481" s="2"/>
      <c r="GA481" s="2"/>
      <c r="GB481" s="2"/>
      <c r="GC481" s="2"/>
      <c r="GD481" s="2"/>
      <c r="GE481" s="2"/>
      <c r="GF481" s="2"/>
      <c r="GG481" s="2"/>
      <c r="GH481" s="2"/>
      <c r="GI481" s="2"/>
      <c r="GJ481" s="2"/>
      <c r="GK481" s="2"/>
      <c r="GL481" s="2"/>
      <c r="GM481" s="2"/>
      <c r="GN481" s="2"/>
      <c r="GO481" s="2"/>
      <c r="GP481" s="2"/>
      <c r="GQ481" s="2"/>
      <c r="GR481" s="2"/>
      <c r="GS481" s="2"/>
      <c r="GT481" s="2"/>
      <c r="GU481" s="2"/>
      <c r="GV481" s="2"/>
      <c r="GW481" s="2"/>
      <c r="GX481" s="2"/>
      <c r="GY481" s="2"/>
      <c r="GZ481" s="2"/>
      <c r="HA481" s="2"/>
      <c r="HB481" s="2"/>
      <c r="HC481" s="2"/>
      <c r="HD481" s="2"/>
      <c r="HE481" s="2"/>
      <c r="HF481" s="2"/>
      <c r="HG481" s="2"/>
      <c r="HH481" s="2"/>
      <c r="HI481" s="2"/>
      <c r="HJ481" s="2"/>
      <c r="HK481" s="2"/>
      <c r="HL481" s="2"/>
      <c r="HM481" s="2"/>
      <c r="HN481" s="2"/>
      <c r="HO481" s="2"/>
      <c r="HP481" s="2"/>
      <c r="HQ481" s="2"/>
      <c r="HR481" s="2"/>
      <c r="HS481" s="2"/>
      <c r="HT481" s="2"/>
      <c r="HU481" s="2"/>
      <c r="HV481" s="2"/>
      <c r="HW481" s="2"/>
      <c r="HX481" s="2"/>
      <c r="HY481" s="2"/>
      <c r="HZ481" s="2"/>
      <c r="IA481" s="2"/>
      <c r="IB481" s="2"/>
      <c r="IC481" s="2"/>
      <c r="ID481" s="2"/>
      <c r="IE481" s="2"/>
      <c r="IF481" s="2"/>
      <c r="IG481" s="2"/>
      <c r="IH481" s="2"/>
      <c r="II481" s="2"/>
      <c r="IJ481" s="2"/>
      <c r="IK481" s="2"/>
      <c r="IL481" s="2"/>
      <c r="IM481" s="2"/>
      <c r="IN481" s="2"/>
      <c r="IO481" s="2"/>
      <c r="IP481" s="2"/>
      <c r="IQ481" s="2"/>
      <c r="IR481" s="2"/>
      <c r="IS481" s="2"/>
      <c r="IT481" s="2"/>
      <c r="IU481" s="2"/>
      <c r="IV481" s="2"/>
      <c r="IW481" s="2"/>
    </row>
    <row r="482" customFormat="false" ht="11.25" hidden="false" customHeight="false" outlineLevel="0" collapsed="false">
      <c r="A482" s="2"/>
      <c r="B482" s="2"/>
      <c r="C482" s="2"/>
      <c r="D482" s="394"/>
      <c r="F482" s="2"/>
      <c r="G482" s="2"/>
      <c r="H482" s="2"/>
      <c r="I482" s="2"/>
      <c r="J482" s="2"/>
      <c r="K482" s="2"/>
      <c r="L482" s="2"/>
      <c r="M482" s="2"/>
      <c r="P482" s="2"/>
      <c r="Q482" s="2"/>
      <c r="R482" s="2"/>
      <c r="X482" s="270"/>
      <c r="Y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95"/>
      <c r="AW482" s="95"/>
      <c r="AX482" s="383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383"/>
      <c r="BX482" s="383"/>
      <c r="BY482" s="383"/>
      <c r="BZ482" s="2"/>
      <c r="CA482" s="2"/>
      <c r="CB482" s="2"/>
      <c r="CC482" s="2"/>
      <c r="CD482" s="2"/>
      <c r="CE482" s="2"/>
      <c r="CF482" s="383"/>
      <c r="CG482" s="383"/>
      <c r="CH482" s="10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383"/>
      <c r="DT482" s="383"/>
      <c r="DU482" s="383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  <c r="FF482" s="2"/>
      <c r="FG482" s="2"/>
      <c r="FH482" s="2"/>
      <c r="FI482" s="2"/>
      <c r="FJ482" s="2"/>
      <c r="FK482" s="2"/>
      <c r="FL482" s="2"/>
      <c r="FM482" s="2"/>
      <c r="FN482" s="2"/>
      <c r="FO482" s="2"/>
      <c r="FP482" s="2"/>
      <c r="FQ482" s="2"/>
      <c r="FR482" s="2"/>
      <c r="FS482" s="2"/>
      <c r="FT482" s="2"/>
      <c r="FU482" s="2"/>
      <c r="FV482" s="2"/>
      <c r="FW482" s="2"/>
      <c r="FX482" s="2"/>
      <c r="FY482" s="2"/>
      <c r="FZ482" s="2"/>
      <c r="GA482" s="2"/>
      <c r="GB482" s="2"/>
      <c r="GC482" s="2"/>
      <c r="GD482" s="2"/>
      <c r="GE482" s="2"/>
      <c r="GF482" s="2"/>
      <c r="GG482" s="2"/>
      <c r="GH482" s="2"/>
      <c r="GI482" s="2"/>
      <c r="GJ482" s="2"/>
      <c r="GK482" s="2"/>
      <c r="GL482" s="2"/>
      <c r="GM482" s="2"/>
      <c r="GN482" s="2"/>
      <c r="GO482" s="2"/>
      <c r="GP482" s="2"/>
      <c r="GQ482" s="2"/>
      <c r="GR482" s="2"/>
      <c r="GS482" s="2"/>
      <c r="GT482" s="2"/>
      <c r="GU482" s="2"/>
      <c r="GV482" s="2"/>
      <c r="GW482" s="2"/>
      <c r="GX482" s="2"/>
      <c r="GY482" s="2"/>
      <c r="GZ482" s="2"/>
      <c r="HA482" s="2"/>
      <c r="HB482" s="2"/>
      <c r="HC482" s="2"/>
      <c r="HD482" s="2"/>
      <c r="HE482" s="2"/>
      <c r="HF482" s="2"/>
      <c r="HG482" s="2"/>
      <c r="HH482" s="2"/>
      <c r="HI482" s="2"/>
      <c r="HJ482" s="2"/>
      <c r="HK482" s="2"/>
      <c r="HL482" s="2"/>
      <c r="HM482" s="2"/>
      <c r="HN482" s="2"/>
      <c r="HO482" s="2"/>
      <c r="HP482" s="2"/>
      <c r="HQ482" s="2"/>
      <c r="HR482" s="2"/>
      <c r="HS482" s="2"/>
      <c r="HT482" s="2"/>
      <c r="HU482" s="2"/>
      <c r="HV482" s="2"/>
      <c r="HW482" s="2"/>
      <c r="HX482" s="2"/>
      <c r="HY482" s="2"/>
      <c r="HZ482" s="2"/>
      <c r="IA482" s="2"/>
      <c r="IB482" s="2"/>
      <c r="IC482" s="2"/>
      <c r="ID482" s="2"/>
      <c r="IE482" s="2"/>
      <c r="IF482" s="2"/>
      <c r="IG482" s="2"/>
      <c r="IH482" s="2"/>
      <c r="II482" s="2"/>
      <c r="IJ482" s="2"/>
      <c r="IK482" s="2"/>
      <c r="IL482" s="2"/>
      <c r="IM482" s="2"/>
      <c r="IN482" s="2"/>
      <c r="IO482" s="2"/>
      <c r="IP482" s="2"/>
      <c r="IQ482" s="2"/>
      <c r="IR482" s="2"/>
      <c r="IS482" s="2"/>
      <c r="IT482" s="2"/>
      <c r="IU482" s="2"/>
      <c r="IV482" s="2"/>
      <c r="IW482" s="2"/>
    </row>
    <row r="483" customFormat="false" ht="11.25" hidden="false" customHeight="false" outlineLevel="0" collapsed="false">
      <c r="A483" s="2"/>
      <c r="B483" s="2"/>
      <c r="C483" s="2"/>
      <c r="D483" s="394"/>
      <c r="F483" s="2"/>
      <c r="G483" s="2"/>
      <c r="H483" s="2"/>
      <c r="I483" s="2"/>
      <c r="J483" s="2"/>
      <c r="K483" s="2"/>
      <c r="L483" s="2"/>
      <c r="M483" s="2"/>
      <c r="P483" s="2"/>
      <c r="Q483" s="2"/>
      <c r="R483" s="2"/>
      <c r="X483" s="270"/>
      <c r="Y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95"/>
      <c r="AW483" s="95"/>
      <c r="AX483" s="383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383"/>
      <c r="BX483" s="383"/>
      <c r="BY483" s="383"/>
      <c r="BZ483" s="2"/>
      <c r="CA483" s="2"/>
      <c r="CB483" s="2"/>
      <c r="CC483" s="2"/>
      <c r="CD483" s="2"/>
      <c r="CE483" s="2"/>
      <c r="CF483" s="383"/>
      <c r="CG483" s="383"/>
      <c r="CH483" s="10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383"/>
      <c r="DT483" s="383"/>
      <c r="DU483" s="383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  <c r="FE483" s="2"/>
      <c r="FF483" s="2"/>
      <c r="FG483" s="2"/>
      <c r="FH483" s="2"/>
      <c r="FI483" s="2"/>
      <c r="FJ483" s="2"/>
      <c r="FK483" s="2"/>
      <c r="FL483" s="2"/>
      <c r="FM483" s="2"/>
      <c r="FN483" s="2"/>
      <c r="FO483" s="2"/>
      <c r="FP483" s="2"/>
      <c r="FQ483" s="2"/>
      <c r="FR483" s="2"/>
      <c r="FS483" s="2"/>
      <c r="FT483" s="2"/>
      <c r="FU483" s="2"/>
      <c r="FV483" s="2"/>
      <c r="FW483" s="2"/>
      <c r="FX483" s="2"/>
      <c r="FY483" s="2"/>
      <c r="FZ483" s="2"/>
      <c r="GA483" s="2"/>
      <c r="GB483" s="2"/>
      <c r="GC483" s="2"/>
      <c r="GD483" s="2"/>
      <c r="GE483" s="2"/>
      <c r="GF483" s="2"/>
      <c r="GG483" s="2"/>
      <c r="GH483" s="2"/>
      <c r="GI483" s="2"/>
      <c r="GJ483" s="2"/>
      <c r="GK483" s="2"/>
      <c r="GL483" s="2"/>
      <c r="GM483" s="2"/>
      <c r="GN483" s="2"/>
      <c r="GO483" s="2"/>
      <c r="GP483" s="2"/>
      <c r="GQ483" s="2"/>
      <c r="GR483" s="2"/>
      <c r="GS483" s="2"/>
      <c r="GT483" s="2"/>
      <c r="GU483" s="2"/>
      <c r="GV483" s="2"/>
      <c r="GW483" s="2"/>
      <c r="GX483" s="2"/>
      <c r="GY483" s="2"/>
      <c r="GZ483" s="2"/>
      <c r="HA483" s="2"/>
      <c r="HB483" s="2"/>
      <c r="HC483" s="2"/>
      <c r="HD483" s="2"/>
      <c r="HE483" s="2"/>
      <c r="HF483" s="2"/>
      <c r="HG483" s="2"/>
      <c r="HH483" s="2"/>
      <c r="HI483" s="2"/>
      <c r="HJ483" s="2"/>
      <c r="HK483" s="2"/>
      <c r="HL483" s="2"/>
      <c r="HM483" s="2"/>
      <c r="HN483" s="2"/>
      <c r="HO483" s="2"/>
      <c r="HP483" s="2"/>
      <c r="HQ483" s="2"/>
      <c r="HR483" s="2"/>
      <c r="HS483" s="2"/>
      <c r="HT483" s="2"/>
      <c r="HU483" s="2"/>
      <c r="HV483" s="2"/>
      <c r="HW483" s="2"/>
      <c r="HX483" s="2"/>
      <c r="HY483" s="2"/>
      <c r="HZ483" s="2"/>
      <c r="IA483" s="2"/>
      <c r="IB483" s="2"/>
      <c r="IC483" s="2"/>
      <c r="ID483" s="2"/>
      <c r="IE483" s="2"/>
      <c r="IF483" s="2"/>
      <c r="IG483" s="2"/>
      <c r="IH483" s="2"/>
      <c r="II483" s="2"/>
      <c r="IJ483" s="2"/>
      <c r="IK483" s="2"/>
      <c r="IL483" s="2"/>
      <c r="IM483" s="2"/>
      <c r="IN483" s="2"/>
      <c r="IO483" s="2"/>
      <c r="IP483" s="2"/>
      <c r="IQ483" s="2"/>
      <c r="IR483" s="2"/>
      <c r="IS483" s="2"/>
      <c r="IT483" s="2"/>
      <c r="IU483" s="2"/>
      <c r="IV483" s="2"/>
      <c r="IW483" s="2"/>
    </row>
    <row r="484" customFormat="false" ht="11.25" hidden="false" customHeight="false" outlineLevel="0" collapsed="false">
      <c r="A484" s="2"/>
      <c r="B484" s="2"/>
      <c r="C484" s="2"/>
      <c r="D484" s="394"/>
      <c r="F484" s="2"/>
      <c r="G484" s="2"/>
      <c r="H484" s="2"/>
      <c r="I484" s="2"/>
      <c r="J484" s="2"/>
      <c r="K484" s="2"/>
      <c r="L484" s="2"/>
      <c r="M484" s="2"/>
      <c r="P484" s="2"/>
      <c r="Q484" s="2"/>
      <c r="R484" s="2"/>
      <c r="X484" s="270"/>
      <c r="Y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95"/>
      <c r="AW484" s="95"/>
      <c r="AX484" s="383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383"/>
      <c r="BX484" s="383"/>
      <c r="BY484" s="383"/>
      <c r="BZ484" s="2"/>
      <c r="CA484" s="2"/>
      <c r="CB484" s="2"/>
      <c r="CC484" s="2"/>
      <c r="CD484" s="2"/>
      <c r="CE484" s="2"/>
      <c r="CF484" s="383"/>
      <c r="CG484" s="383"/>
      <c r="CH484" s="10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383"/>
      <c r="DT484" s="383"/>
      <c r="DU484" s="383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  <c r="FF484" s="2"/>
      <c r="FG484" s="2"/>
      <c r="FH484" s="2"/>
      <c r="FI484" s="2"/>
      <c r="FJ484" s="2"/>
      <c r="FK484" s="2"/>
      <c r="FL484" s="2"/>
      <c r="FM484" s="2"/>
      <c r="FN484" s="2"/>
      <c r="FO484" s="2"/>
      <c r="FP484" s="2"/>
      <c r="FQ484" s="2"/>
      <c r="FR484" s="2"/>
      <c r="FS484" s="2"/>
      <c r="FT484" s="2"/>
      <c r="FU484" s="2"/>
      <c r="FV484" s="2"/>
      <c r="FW484" s="2"/>
      <c r="FX484" s="2"/>
      <c r="FY484" s="2"/>
      <c r="FZ484" s="2"/>
      <c r="GA484" s="2"/>
      <c r="GB484" s="2"/>
      <c r="GC484" s="2"/>
      <c r="GD484" s="2"/>
      <c r="GE484" s="2"/>
      <c r="GF484" s="2"/>
      <c r="GG484" s="2"/>
      <c r="GH484" s="2"/>
      <c r="GI484" s="2"/>
      <c r="GJ484" s="2"/>
      <c r="GK484" s="2"/>
      <c r="GL484" s="2"/>
      <c r="GM484" s="2"/>
      <c r="GN484" s="2"/>
      <c r="GO484" s="2"/>
      <c r="GP484" s="2"/>
      <c r="GQ484" s="2"/>
      <c r="GR484" s="2"/>
      <c r="GS484" s="2"/>
      <c r="GT484" s="2"/>
      <c r="GU484" s="2"/>
      <c r="GV484" s="2"/>
      <c r="GW484" s="2"/>
      <c r="GX484" s="2"/>
      <c r="GY484" s="2"/>
      <c r="GZ484" s="2"/>
      <c r="HA484" s="2"/>
      <c r="HB484" s="2"/>
      <c r="HC484" s="2"/>
      <c r="HD484" s="2"/>
      <c r="HE484" s="2"/>
      <c r="HF484" s="2"/>
      <c r="HG484" s="2"/>
      <c r="HH484" s="2"/>
      <c r="HI484" s="2"/>
      <c r="HJ484" s="2"/>
      <c r="HK484" s="2"/>
      <c r="HL484" s="2"/>
      <c r="HM484" s="2"/>
      <c r="HN484" s="2"/>
      <c r="HO484" s="2"/>
      <c r="HP484" s="2"/>
      <c r="HQ484" s="2"/>
      <c r="HR484" s="2"/>
      <c r="HS484" s="2"/>
      <c r="HT484" s="2"/>
      <c r="HU484" s="2"/>
      <c r="HV484" s="2"/>
      <c r="HW484" s="2"/>
      <c r="HX484" s="2"/>
      <c r="HY484" s="2"/>
      <c r="HZ484" s="2"/>
      <c r="IA484" s="2"/>
      <c r="IB484" s="2"/>
      <c r="IC484" s="2"/>
      <c r="ID484" s="2"/>
      <c r="IE484" s="2"/>
      <c r="IF484" s="2"/>
      <c r="IG484" s="2"/>
      <c r="IH484" s="2"/>
      <c r="II484" s="2"/>
      <c r="IJ484" s="2"/>
      <c r="IK484" s="2"/>
      <c r="IL484" s="2"/>
      <c r="IM484" s="2"/>
      <c r="IN484" s="2"/>
      <c r="IO484" s="2"/>
      <c r="IP484" s="2"/>
      <c r="IQ484" s="2"/>
      <c r="IR484" s="2"/>
      <c r="IS484" s="2"/>
      <c r="IT484" s="2"/>
      <c r="IU484" s="2"/>
      <c r="IV484" s="2"/>
      <c r="IW484" s="2"/>
    </row>
    <row r="485" customFormat="false" ht="11.25" hidden="false" customHeight="false" outlineLevel="0" collapsed="false">
      <c r="A485" s="2"/>
      <c r="B485" s="2"/>
      <c r="C485" s="2"/>
      <c r="D485" s="394"/>
      <c r="F485" s="2"/>
      <c r="G485" s="2"/>
      <c r="H485" s="2"/>
      <c r="I485" s="2"/>
      <c r="J485" s="2"/>
      <c r="K485" s="2"/>
      <c r="L485" s="2"/>
      <c r="M485" s="2"/>
      <c r="P485" s="2"/>
      <c r="Q485" s="2"/>
      <c r="R485" s="2"/>
      <c r="X485" s="270"/>
      <c r="Y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95"/>
      <c r="AW485" s="95"/>
      <c r="AX485" s="383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383"/>
      <c r="BX485" s="383"/>
      <c r="BY485" s="383"/>
      <c r="BZ485" s="2"/>
      <c r="CA485" s="2"/>
      <c r="CB485" s="2"/>
      <c r="CC485" s="2"/>
      <c r="CD485" s="2"/>
      <c r="CE485" s="2"/>
      <c r="CF485" s="383"/>
      <c r="CG485" s="383"/>
      <c r="CH485" s="10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383"/>
      <c r="DT485" s="383"/>
      <c r="DU485" s="383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  <c r="FF485" s="2"/>
      <c r="FG485" s="2"/>
      <c r="FH485" s="2"/>
      <c r="FI485" s="2"/>
      <c r="FJ485" s="2"/>
      <c r="FK485" s="2"/>
      <c r="FL485" s="2"/>
      <c r="FM485" s="2"/>
      <c r="FN485" s="2"/>
      <c r="FO485" s="2"/>
      <c r="FP485" s="2"/>
      <c r="FQ485" s="2"/>
      <c r="FR485" s="2"/>
      <c r="FS485" s="2"/>
      <c r="FT485" s="2"/>
      <c r="FU485" s="2"/>
      <c r="FV485" s="2"/>
      <c r="FW485" s="2"/>
      <c r="FX485" s="2"/>
      <c r="FY485" s="2"/>
      <c r="FZ485" s="2"/>
      <c r="GA485" s="2"/>
      <c r="GB485" s="2"/>
      <c r="GC485" s="2"/>
      <c r="GD485" s="2"/>
      <c r="GE485" s="2"/>
      <c r="GF485" s="2"/>
      <c r="GG485" s="2"/>
      <c r="GH485" s="2"/>
      <c r="GI485" s="2"/>
      <c r="GJ485" s="2"/>
      <c r="GK485" s="2"/>
      <c r="GL485" s="2"/>
      <c r="GM485" s="2"/>
      <c r="GN485" s="2"/>
      <c r="GO485" s="2"/>
      <c r="GP485" s="2"/>
      <c r="GQ485" s="2"/>
      <c r="GR485" s="2"/>
      <c r="GS485" s="2"/>
      <c r="GT485" s="2"/>
      <c r="GU485" s="2"/>
      <c r="GV485" s="2"/>
      <c r="GW485" s="2"/>
      <c r="GX485" s="2"/>
      <c r="GY485" s="2"/>
      <c r="GZ485" s="2"/>
      <c r="HA485" s="2"/>
      <c r="HB485" s="2"/>
      <c r="HC485" s="2"/>
      <c r="HD485" s="2"/>
      <c r="HE485" s="2"/>
      <c r="HF485" s="2"/>
      <c r="HG485" s="2"/>
      <c r="HH485" s="2"/>
      <c r="HI485" s="2"/>
      <c r="HJ485" s="2"/>
      <c r="HK485" s="2"/>
      <c r="HL485" s="2"/>
      <c r="HM485" s="2"/>
      <c r="HN485" s="2"/>
      <c r="HO485" s="2"/>
      <c r="HP485" s="2"/>
      <c r="HQ485" s="2"/>
      <c r="HR485" s="2"/>
      <c r="HS485" s="2"/>
      <c r="HT485" s="2"/>
      <c r="HU485" s="2"/>
      <c r="HV485" s="2"/>
      <c r="HW485" s="2"/>
      <c r="HX485" s="2"/>
      <c r="HY485" s="2"/>
      <c r="HZ485" s="2"/>
      <c r="IA485" s="2"/>
      <c r="IB485" s="2"/>
      <c r="IC485" s="2"/>
      <c r="ID485" s="2"/>
      <c r="IE485" s="2"/>
      <c r="IF485" s="2"/>
      <c r="IG485" s="2"/>
      <c r="IH485" s="2"/>
      <c r="II485" s="2"/>
      <c r="IJ485" s="2"/>
      <c r="IK485" s="2"/>
      <c r="IL485" s="2"/>
      <c r="IM485" s="2"/>
      <c r="IN485" s="2"/>
      <c r="IO485" s="2"/>
      <c r="IP485" s="2"/>
      <c r="IQ485" s="2"/>
      <c r="IR485" s="2"/>
      <c r="IS485" s="2"/>
      <c r="IT485" s="2"/>
      <c r="IU485" s="2"/>
      <c r="IV485" s="2"/>
      <c r="IW485" s="2"/>
    </row>
    <row r="486" customFormat="false" ht="11.25" hidden="false" customHeight="false" outlineLevel="0" collapsed="false">
      <c r="A486" s="2"/>
      <c r="B486" s="2"/>
      <c r="C486" s="2"/>
      <c r="D486" s="394"/>
      <c r="F486" s="2"/>
      <c r="G486" s="2"/>
      <c r="H486" s="2"/>
      <c r="I486" s="2"/>
      <c r="J486" s="2"/>
      <c r="K486" s="2"/>
      <c r="L486" s="2"/>
      <c r="M486" s="2"/>
      <c r="P486" s="2"/>
      <c r="Q486" s="2"/>
      <c r="R486" s="2"/>
      <c r="X486" s="270"/>
      <c r="Y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95"/>
      <c r="AW486" s="95"/>
      <c r="AX486" s="383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383"/>
      <c r="BX486" s="383"/>
      <c r="BY486" s="383"/>
      <c r="BZ486" s="2"/>
      <c r="CA486" s="2"/>
      <c r="CB486" s="2"/>
      <c r="CC486" s="2"/>
      <c r="CD486" s="2"/>
      <c r="CE486" s="2"/>
      <c r="CF486" s="383"/>
      <c r="CG486" s="383"/>
      <c r="CH486" s="10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383"/>
      <c r="DT486" s="383"/>
      <c r="DU486" s="383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  <c r="FG486" s="2"/>
      <c r="FH486" s="2"/>
      <c r="FI486" s="2"/>
      <c r="FJ486" s="2"/>
      <c r="FK486" s="2"/>
      <c r="FL486" s="2"/>
      <c r="FM486" s="2"/>
      <c r="FN486" s="2"/>
      <c r="FO486" s="2"/>
      <c r="FP486" s="2"/>
      <c r="FQ486" s="2"/>
      <c r="FR486" s="2"/>
      <c r="FS486" s="2"/>
      <c r="FT486" s="2"/>
      <c r="FU486" s="2"/>
      <c r="FV486" s="2"/>
      <c r="FW486" s="2"/>
      <c r="FX486" s="2"/>
      <c r="FY486" s="2"/>
      <c r="FZ486" s="2"/>
      <c r="GA486" s="2"/>
      <c r="GB486" s="2"/>
      <c r="GC486" s="2"/>
      <c r="GD486" s="2"/>
      <c r="GE486" s="2"/>
      <c r="GF486" s="2"/>
      <c r="GG486" s="2"/>
      <c r="GH486" s="2"/>
      <c r="GI486" s="2"/>
      <c r="GJ486" s="2"/>
      <c r="GK486" s="2"/>
      <c r="GL486" s="2"/>
      <c r="GM486" s="2"/>
      <c r="GN486" s="2"/>
      <c r="GO486" s="2"/>
      <c r="GP486" s="2"/>
      <c r="GQ486" s="2"/>
      <c r="GR486" s="2"/>
      <c r="GS486" s="2"/>
      <c r="GT486" s="2"/>
      <c r="GU486" s="2"/>
      <c r="GV486" s="2"/>
      <c r="GW486" s="2"/>
      <c r="GX486" s="2"/>
      <c r="GY486" s="2"/>
      <c r="GZ486" s="2"/>
      <c r="HA486" s="2"/>
      <c r="HB486" s="2"/>
      <c r="HC486" s="2"/>
      <c r="HD486" s="2"/>
      <c r="HE486" s="2"/>
      <c r="HF486" s="2"/>
      <c r="HG486" s="2"/>
      <c r="HH486" s="2"/>
      <c r="HI486" s="2"/>
      <c r="HJ486" s="2"/>
      <c r="HK486" s="2"/>
      <c r="HL486" s="2"/>
      <c r="HM486" s="2"/>
      <c r="HN486" s="2"/>
      <c r="HO486" s="2"/>
      <c r="HP486" s="2"/>
      <c r="HQ486" s="2"/>
      <c r="HR486" s="2"/>
      <c r="HS486" s="2"/>
      <c r="HT486" s="2"/>
      <c r="HU486" s="2"/>
      <c r="HV486" s="2"/>
      <c r="HW486" s="2"/>
      <c r="HX486" s="2"/>
      <c r="HY486" s="2"/>
      <c r="HZ486" s="2"/>
      <c r="IA486" s="2"/>
      <c r="IB486" s="2"/>
      <c r="IC486" s="2"/>
      <c r="ID486" s="2"/>
      <c r="IE486" s="2"/>
      <c r="IF486" s="2"/>
      <c r="IG486" s="2"/>
      <c r="IH486" s="2"/>
      <c r="II486" s="2"/>
      <c r="IJ486" s="2"/>
      <c r="IK486" s="2"/>
      <c r="IL486" s="2"/>
      <c r="IM486" s="2"/>
      <c r="IN486" s="2"/>
      <c r="IO486" s="2"/>
      <c r="IP486" s="2"/>
      <c r="IQ486" s="2"/>
      <c r="IR486" s="2"/>
      <c r="IS486" s="2"/>
      <c r="IT486" s="2"/>
      <c r="IU486" s="2"/>
      <c r="IV486" s="2"/>
      <c r="IW486" s="2"/>
    </row>
    <row r="487" customFormat="false" ht="11.25" hidden="false" customHeight="false" outlineLevel="0" collapsed="false">
      <c r="A487" s="2"/>
      <c r="B487" s="2"/>
      <c r="C487" s="2"/>
      <c r="D487" s="394"/>
      <c r="F487" s="2"/>
      <c r="G487" s="2"/>
      <c r="H487" s="2"/>
      <c r="I487" s="2"/>
      <c r="J487" s="2"/>
      <c r="K487" s="2"/>
      <c r="L487" s="2"/>
      <c r="M487" s="2"/>
      <c r="P487" s="2"/>
      <c r="Q487" s="2"/>
      <c r="R487" s="2"/>
      <c r="X487" s="270"/>
      <c r="Y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95"/>
      <c r="AW487" s="95"/>
      <c r="AX487" s="383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383"/>
      <c r="BX487" s="383"/>
      <c r="BY487" s="383"/>
      <c r="BZ487" s="2"/>
      <c r="CA487" s="2"/>
      <c r="CB487" s="2"/>
      <c r="CC487" s="2"/>
      <c r="CD487" s="2"/>
      <c r="CE487" s="2"/>
      <c r="CF487" s="383"/>
      <c r="CG487" s="383"/>
      <c r="CH487" s="10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383"/>
      <c r="DT487" s="383"/>
      <c r="DU487" s="383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  <c r="FF487" s="2"/>
      <c r="FG487" s="2"/>
      <c r="FH487" s="2"/>
      <c r="FI487" s="2"/>
      <c r="FJ487" s="2"/>
      <c r="FK487" s="2"/>
      <c r="FL487" s="2"/>
      <c r="FM487" s="2"/>
      <c r="FN487" s="2"/>
      <c r="FO487" s="2"/>
      <c r="FP487" s="2"/>
      <c r="FQ487" s="2"/>
      <c r="FR487" s="2"/>
      <c r="FS487" s="2"/>
      <c r="FT487" s="2"/>
      <c r="FU487" s="2"/>
      <c r="FV487" s="2"/>
      <c r="FW487" s="2"/>
      <c r="FX487" s="2"/>
      <c r="FY487" s="2"/>
      <c r="FZ487" s="2"/>
      <c r="GA487" s="2"/>
      <c r="GB487" s="2"/>
      <c r="GC487" s="2"/>
      <c r="GD487" s="2"/>
      <c r="GE487" s="2"/>
      <c r="GF487" s="2"/>
      <c r="GG487" s="2"/>
      <c r="GH487" s="2"/>
      <c r="GI487" s="2"/>
      <c r="GJ487" s="2"/>
      <c r="GK487" s="2"/>
      <c r="GL487" s="2"/>
      <c r="GM487" s="2"/>
      <c r="GN487" s="2"/>
      <c r="GO487" s="2"/>
      <c r="GP487" s="2"/>
      <c r="GQ487" s="2"/>
      <c r="GR487" s="2"/>
      <c r="GS487" s="2"/>
      <c r="GT487" s="2"/>
      <c r="GU487" s="2"/>
      <c r="GV487" s="2"/>
      <c r="GW487" s="2"/>
      <c r="GX487" s="2"/>
      <c r="GY487" s="2"/>
      <c r="GZ487" s="2"/>
      <c r="HA487" s="2"/>
      <c r="HB487" s="2"/>
      <c r="HC487" s="2"/>
      <c r="HD487" s="2"/>
      <c r="HE487" s="2"/>
      <c r="HF487" s="2"/>
      <c r="HG487" s="2"/>
      <c r="HH487" s="2"/>
      <c r="HI487" s="2"/>
      <c r="HJ487" s="2"/>
      <c r="HK487" s="2"/>
      <c r="HL487" s="2"/>
      <c r="HM487" s="2"/>
      <c r="HN487" s="2"/>
      <c r="HO487" s="2"/>
      <c r="HP487" s="2"/>
      <c r="HQ487" s="2"/>
      <c r="HR487" s="2"/>
      <c r="HS487" s="2"/>
      <c r="HT487" s="2"/>
      <c r="HU487" s="2"/>
      <c r="HV487" s="2"/>
      <c r="HW487" s="2"/>
      <c r="HX487" s="2"/>
      <c r="HY487" s="2"/>
      <c r="HZ487" s="2"/>
      <c r="IA487" s="2"/>
      <c r="IB487" s="2"/>
      <c r="IC487" s="2"/>
      <c r="ID487" s="2"/>
      <c r="IE487" s="2"/>
      <c r="IF487" s="2"/>
      <c r="IG487" s="2"/>
      <c r="IH487" s="2"/>
      <c r="II487" s="2"/>
      <c r="IJ487" s="2"/>
      <c r="IK487" s="2"/>
      <c r="IL487" s="2"/>
      <c r="IM487" s="2"/>
      <c r="IN487" s="2"/>
      <c r="IO487" s="2"/>
      <c r="IP487" s="2"/>
      <c r="IQ487" s="2"/>
      <c r="IR487" s="2"/>
      <c r="IS487" s="2"/>
      <c r="IT487" s="2"/>
      <c r="IU487" s="2"/>
      <c r="IV487" s="2"/>
      <c r="IW487" s="2"/>
    </row>
    <row r="488" customFormat="false" ht="11.25" hidden="false" customHeight="false" outlineLevel="0" collapsed="false">
      <c r="A488" s="2"/>
      <c r="B488" s="2"/>
      <c r="C488" s="2"/>
      <c r="D488" s="394"/>
      <c r="F488" s="2"/>
      <c r="G488" s="2"/>
      <c r="H488" s="2"/>
      <c r="I488" s="2"/>
      <c r="J488" s="2"/>
      <c r="K488" s="2"/>
      <c r="L488" s="2"/>
      <c r="M488" s="2"/>
      <c r="P488" s="2"/>
      <c r="Q488" s="2"/>
      <c r="R488" s="2"/>
      <c r="X488" s="270"/>
      <c r="Y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95"/>
      <c r="AW488" s="95"/>
      <c r="AX488" s="383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383"/>
      <c r="BX488" s="383"/>
      <c r="BY488" s="383"/>
      <c r="BZ488" s="2"/>
      <c r="CA488" s="2"/>
      <c r="CB488" s="2"/>
      <c r="CC488" s="2"/>
      <c r="CD488" s="2"/>
      <c r="CE488" s="2"/>
      <c r="CF488" s="383"/>
      <c r="CG488" s="383"/>
      <c r="CH488" s="10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383"/>
      <c r="DT488" s="383"/>
      <c r="DU488" s="383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  <c r="FF488" s="2"/>
      <c r="FG488" s="2"/>
      <c r="FH488" s="2"/>
      <c r="FI488" s="2"/>
      <c r="FJ488" s="2"/>
      <c r="FK488" s="2"/>
      <c r="FL488" s="2"/>
      <c r="FM488" s="2"/>
      <c r="FN488" s="2"/>
      <c r="FO488" s="2"/>
      <c r="FP488" s="2"/>
      <c r="FQ488" s="2"/>
      <c r="FR488" s="2"/>
      <c r="FS488" s="2"/>
      <c r="FT488" s="2"/>
      <c r="FU488" s="2"/>
      <c r="FV488" s="2"/>
      <c r="FW488" s="2"/>
      <c r="FX488" s="2"/>
      <c r="FY488" s="2"/>
      <c r="FZ488" s="2"/>
      <c r="GA488" s="2"/>
      <c r="GB488" s="2"/>
      <c r="GC488" s="2"/>
      <c r="GD488" s="2"/>
      <c r="GE488" s="2"/>
      <c r="GF488" s="2"/>
      <c r="GG488" s="2"/>
      <c r="GH488" s="2"/>
      <c r="GI488" s="2"/>
      <c r="GJ488" s="2"/>
      <c r="GK488" s="2"/>
      <c r="GL488" s="2"/>
      <c r="GM488" s="2"/>
      <c r="GN488" s="2"/>
      <c r="GO488" s="2"/>
      <c r="GP488" s="2"/>
      <c r="GQ488" s="2"/>
      <c r="GR488" s="2"/>
      <c r="GS488" s="2"/>
      <c r="GT488" s="2"/>
      <c r="GU488" s="2"/>
      <c r="GV488" s="2"/>
      <c r="GW488" s="2"/>
      <c r="GX488" s="2"/>
      <c r="GY488" s="2"/>
      <c r="GZ488" s="2"/>
      <c r="HA488" s="2"/>
      <c r="HB488" s="2"/>
      <c r="HC488" s="2"/>
      <c r="HD488" s="2"/>
      <c r="HE488" s="2"/>
      <c r="HF488" s="2"/>
      <c r="HG488" s="2"/>
      <c r="HH488" s="2"/>
      <c r="HI488" s="2"/>
      <c r="HJ488" s="2"/>
      <c r="HK488" s="2"/>
      <c r="HL488" s="2"/>
      <c r="HM488" s="2"/>
      <c r="HN488" s="2"/>
      <c r="HO488" s="2"/>
      <c r="HP488" s="2"/>
      <c r="HQ488" s="2"/>
      <c r="HR488" s="2"/>
      <c r="HS488" s="2"/>
      <c r="HT488" s="2"/>
      <c r="HU488" s="2"/>
      <c r="HV488" s="2"/>
      <c r="HW488" s="2"/>
      <c r="HX488" s="2"/>
      <c r="HY488" s="2"/>
      <c r="HZ488" s="2"/>
      <c r="IA488" s="2"/>
      <c r="IB488" s="2"/>
      <c r="IC488" s="2"/>
      <c r="ID488" s="2"/>
      <c r="IE488" s="2"/>
      <c r="IF488" s="2"/>
      <c r="IG488" s="2"/>
      <c r="IH488" s="2"/>
      <c r="II488" s="2"/>
      <c r="IJ488" s="2"/>
      <c r="IK488" s="2"/>
      <c r="IL488" s="2"/>
      <c r="IM488" s="2"/>
      <c r="IN488" s="2"/>
      <c r="IO488" s="2"/>
      <c r="IP488" s="2"/>
      <c r="IQ488" s="2"/>
      <c r="IR488" s="2"/>
      <c r="IS488" s="2"/>
      <c r="IT488" s="2"/>
      <c r="IU488" s="2"/>
      <c r="IV488" s="2"/>
      <c r="IW488" s="2"/>
    </row>
    <row r="489" customFormat="false" ht="11.25" hidden="false" customHeight="false" outlineLevel="0" collapsed="false">
      <c r="A489" s="2"/>
      <c r="B489" s="2"/>
      <c r="C489" s="2"/>
      <c r="D489" s="394"/>
      <c r="F489" s="2"/>
      <c r="G489" s="2"/>
      <c r="H489" s="2"/>
      <c r="I489" s="2"/>
      <c r="J489" s="2"/>
      <c r="K489" s="2"/>
      <c r="L489" s="2"/>
      <c r="M489" s="2"/>
      <c r="P489" s="2"/>
      <c r="Q489" s="2"/>
      <c r="R489" s="2"/>
      <c r="X489" s="270"/>
      <c r="Y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95"/>
      <c r="AW489" s="95"/>
      <c r="AX489" s="383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383"/>
      <c r="BX489" s="383"/>
      <c r="BY489" s="383"/>
      <c r="BZ489" s="2"/>
      <c r="CA489" s="2"/>
      <c r="CB489" s="2"/>
      <c r="CC489" s="2"/>
      <c r="CD489" s="2"/>
      <c r="CE489" s="2"/>
      <c r="CF489" s="383"/>
      <c r="CG489" s="383"/>
      <c r="CH489" s="10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383"/>
      <c r="DT489" s="383"/>
      <c r="DU489" s="383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  <c r="FF489" s="2"/>
      <c r="FG489" s="2"/>
      <c r="FH489" s="2"/>
      <c r="FI489" s="2"/>
      <c r="FJ489" s="2"/>
      <c r="FK489" s="2"/>
      <c r="FL489" s="2"/>
      <c r="FM489" s="2"/>
      <c r="FN489" s="2"/>
      <c r="FO489" s="2"/>
      <c r="FP489" s="2"/>
      <c r="FQ489" s="2"/>
      <c r="FR489" s="2"/>
      <c r="FS489" s="2"/>
      <c r="FT489" s="2"/>
      <c r="FU489" s="2"/>
      <c r="FV489" s="2"/>
      <c r="FW489" s="2"/>
      <c r="FX489" s="2"/>
      <c r="FY489" s="2"/>
      <c r="FZ489" s="2"/>
      <c r="GA489" s="2"/>
      <c r="GB489" s="2"/>
      <c r="GC489" s="2"/>
      <c r="GD489" s="2"/>
      <c r="GE489" s="2"/>
      <c r="GF489" s="2"/>
      <c r="GG489" s="2"/>
      <c r="GH489" s="2"/>
      <c r="GI489" s="2"/>
      <c r="GJ489" s="2"/>
      <c r="GK489" s="2"/>
      <c r="GL489" s="2"/>
      <c r="GM489" s="2"/>
      <c r="GN489" s="2"/>
      <c r="GO489" s="2"/>
      <c r="GP489" s="2"/>
      <c r="GQ489" s="2"/>
      <c r="GR489" s="2"/>
      <c r="GS489" s="2"/>
      <c r="GT489" s="2"/>
      <c r="GU489" s="2"/>
      <c r="GV489" s="2"/>
      <c r="GW489" s="2"/>
      <c r="GX489" s="2"/>
      <c r="GY489" s="2"/>
      <c r="GZ489" s="2"/>
      <c r="HA489" s="2"/>
      <c r="HB489" s="2"/>
      <c r="HC489" s="2"/>
      <c r="HD489" s="2"/>
      <c r="HE489" s="2"/>
      <c r="HF489" s="2"/>
      <c r="HG489" s="2"/>
      <c r="HH489" s="2"/>
      <c r="HI489" s="2"/>
      <c r="HJ489" s="2"/>
      <c r="HK489" s="2"/>
      <c r="HL489" s="2"/>
      <c r="HM489" s="2"/>
      <c r="HN489" s="2"/>
      <c r="HO489" s="2"/>
      <c r="HP489" s="2"/>
      <c r="HQ489" s="2"/>
      <c r="HR489" s="2"/>
      <c r="HS489" s="2"/>
      <c r="HT489" s="2"/>
      <c r="HU489" s="2"/>
      <c r="HV489" s="2"/>
      <c r="HW489" s="2"/>
      <c r="HX489" s="2"/>
      <c r="HY489" s="2"/>
      <c r="HZ489" s="2"/>
      <c r="IA489" s="2"/>
      <c r="IB489" s="2"/>
      <c r="IC489" s="2"/>
      <c r="ID489" s="2"/>
      <c r="IE489" s="2"/>
      <c r="IF489" s="2"/>
      <c r="IG489" s="2"/>
      <c r="IH489" s="2"/>
      <c r="II489" s="2"/>
      <c r="IJ489" s="2"/>
      <c r="IK489" s="2"/>
      <c r="IL489" s="2"/>
      <c r="IM489" s="2"/>
      <c r="IN489" s="2"/>
      <c r="IO489" s="2"/>
      <c r="IP489" s="2"/>
      <c r="IQ489" s="2"/>
      <c r="IR489" s="2"/>
      <c r="IS489" s="2"/>
      <c r="IT489" s="2"/>
      <c r="IU489" s="2"/>
      <c r="IV489" s="2"/>
      <c r="IW489" s="2"/>
    </row>
    <row r="490" customFormat="false" ht="11.25" hidden="false" customHeight="false" outlineLevel="0" collapsed="false">
      <c r="A490" s="2"/>
      <c r="B490" s="2"/>
      <c r="C490" s="2"/>
      <c r="D490" s="394"/>
      <c r="F490" s="2"/>
      <c r="G490" s="2"/>
      <c r="H490" s="2"/>
      <c r="I490" s="2"/>
      <c r="J490" s="2"/>
      <c r="K490" s="2"/>
      <c r="L490" s="2"/>
      <c r="M490" s="2"/>
      <c r="P490" s="2"/>
      <c r="Q490" s="2"/>
      <c r="R490" s="2"/>
      <c r="X490" s="270"/>
      <c r="Y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95"/>
      <c r="AW490" s="95"/>
      <c r="AX490" s="383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383"/>
      <c r="BX490" s="383"/>
      <c r="BY490" s="383"/>
      <c r="BZ490" s="2"/>
      <c r="CA490" s="2"/>
      <c r="CB490" s="2"/>
      <c r="CC490" s="2"/>
      <c r="CD490" s="2"/>
      <c r="CE490" s="2"/>
      <c r="CF490" s="383"/>
      <c r="CG490" s="383"/>
      <c r="CH490" s="10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383"/>
      <c r="DT490" s="383"/>
      <c r="DU490" s="383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  <c r="FF490" s="2"/>
      <c r="FG490" s="2"/>
      <c r="FH490" s="2"/>
      <c r="FI490" s="2"/>
      <c r="FJ490" s="2"/>
      <c r="FK490" s="2"/>
      <c r="FL490" s="2"/>
      <c r="FM490" s="2"/>
      <c r="FN490" s="2"/>
      <c r="FO490" s="2"/>
      <c r="FP490" s="2"/>
      <c r="FQ490" s="2"/>
      <c r="FR490" s="2"/>
      <c r="FS490" s="2"/>
      <c r="FT490" s="2"/>
      <c r="FU490" s="2"/>
      <c r="FV490" s="2"/>
      <c r="FW490" s="2"/>
      <c r="FX490" s="2"/>
      <c r="FY490" s="2"/>
      <c r="FZ490" s="2"/>
      <c r="GA490" s="2"/>
      <c r="GB490" s="2"/>
      <c r="GC490" s="2"/>
      <c r="GD490" s="2"/>
      <c r="GE490" s="2"/>
      <c r="GF490" s="2"/>
      <c r="GG490" s="2"/>
      <c r="GH490" s="2"/>
      <c r="GI490" s="2"/>
      <c r="GJ490" s="2"/>
      <c r="GK490" s="2"/>
      <c r="GL490" s="2"/>
      <c r="GM490" s="2"/>
      <c r="GN490" s="2"/>
      <c r="GO490" s="2"/>
      <c r="GP490" s="2"/>
      <c r="GQ490" s="2"/>
      <c r="GR490" s="2"/>
      <c r="GS490" s="2"/>
      <c r="GT490" s="2"/>
      <c r="GU490" s="2"/>
      <c r="GV490" s="2"/>
      <c r="GW490" s="2"/>
      <c r="GX490" s="2"/>
      <c r="GY490" s="2"/>
      <c r="GZ490" s="2"/>
      <c r="HA490" s="2"/>
      <c r="HB490" s="2"/>
      <c r="HC490" s="2"/>
      <c r="HD490" s="2"/>
      <c r="HE490" s="2"/>
      <c r="HF490" s="2"/>
      <c r="HG490" s="2"/>
      <c r="HH490" s="2"/>
      <c r="HI490" s="2"/>
      <c r="HJ490" s="2"/>
      <c r="HK490" s="2"/>
      <c r="HL490" s="2"/>
      <c r="HM490" s="2"/>
      <c r="HN490" s="2"/>
      <c r="HO490" s="2"/>
      <c r="HP490" s="2"/>
      <c r="HQ490" s="2"/>
      <c r="HR490" s="2"/>
      <c r="HS490" s="2"/>
      <c r="HT490" s="2"/>
      <c r="HU490" s="2"/>
      <c r="HV490" s="2"/>
      <c r="HW490" s="2"/>
      <c r="HX490" s="2"/>
      <c r="HY490" s="2"/>
      <c r="HZ490" s="2"/>
      <c r="IA490" s="2"/>
      <c r="IB490" s="2"/>
      <c r="IC490" s="2"/>
      <c r="ID490" s="2"/>
      <c r="IE490" s="2"/>
      <c r="IF490" s="2"/>
      <c r="IG490" s="2"/>
      <c r="IH490" s="2"/>
      <c r="II490" s="2"/>
      <c r="IJ490" s="2"/>
      <c r="IK490" s="2"/>
      <c r="IL490" s="2"/>
      <c r="IM490" s="2"/>
      <c r="IN490" s="2"/>
      <c r="IO490" s="2"/>
      <c r="IP490" s="2"/>
      <c r="IQ490" s="2"/>
      <c r="IR490" s="2"/>
      <c r="IS490" s="2"/>
      <c r="IT490" s="2"/>
      <c r="IU490" s="2"/>
      <c r="IV490" s="2"/>
      <c r="IW490" s="2"/>
    </row>
    <row r="491" customFormat="false" ht="11.25" hidden="false" customHeight="false" outlineLevel="0" collapsed="false">
      <c r="A491" s="2"/>
      <c r="B491" s="2"/>
      <c r="C491" s="2"/>
      <c r="D491" s="394"/>
      <c r="F491" s="2"/>
      <c r="G491" s="2"/>
      <c r="H491" s="2"/>
      <c r="I491" s="2"/>
      <c r="J491" s="2"/>
      <c r="K491" s="2"/>
      <c r="L491" s="2"/>
      <c r="M491" s="2"/>
      <c r="P491" s="2"/>
      <c r="Q491" s="2"/>
      <c r="R491" s="2"/>
      <c r="X491" s="270"/>
      <c r="Y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95"/>
      <c r="AW491" s="95"/>
      <c r="AX491" s="383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383"/>
      <c r="BX491" s="383"/>
      <c r="BY491" s="383"/>
      <c r="BZ491" s="2"/>
      <c r="CA491" s="2"/>
      <c r="CB491" s="2"/>
      <c r="CC491" s="2"/>
      <c r="CD491" s="2"/>
      <c r="CE491" s="2"/>
      <c r="CF491" s="383"/>
      <c r="CG491" s="383"/>
      <c r="CH491" s="10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383"/>
      <c r="DT491" s="383"/>
      <c r="DU491" s="383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  <c r="FF491" s="2"/>
      <c r="FG491" s="2"/>
      <c r="FH491" s="2"/>
      <c r="FI491" s="2"/>
      <c r="FJ491" s="2"/>
      <c r="FK491" s="2"/>
      <c r="FL491" s="2"/>
      <c r="FM491" s="2"/>
      <c r="FN491" s="2"/>
      <c r="FO491" s="2"/>
      <c r="FP491" s="2"/>
      <c r="FQ491" s="2"/>
      <c r="FR491" s="2"/>
      <c r="FS491" s="2"/>
      <c r="FT491" s="2"/>
      <c r="FU491" s="2"/>
      <c r="FV491" s="2"/>
      <c r="FW491" s="2"/>
      <c r="FX491" s="2"/>
      <c r="FY491" s="2"/>
      <c r="FZ491" s="2"/>
      <c r="GA491" s="2"/>
      <c r="GB491" s="2"/>
      <c r="GC491" s="2"/>
      <c r="GD491" s="2"/>
      <c r="GE491" s="2"/>
      <c r="GF491" s="2"/>
      <c r="GG491" s="2"/>
      <c r="GH491" s="2"/>
      <c r="GI491" s="2"/>
      <c r="GJ491" s="2"/>
      <c r="GK491" s="2"/>
      <c r="GL491" s="2"/>
      <c r="GM491" s="2"/>
      <c r="GN491" s="2"/>
      <c r="GO491" s="2"/>
      <c r="GP491" s="2"/>
      <c r="GQ491" s="2"/>
      <c r="GR491" s="2"/>
      <c r="GS491" s="2"/>
      <c r="GT491" s="2"/>
      <c r="GU491" s="2"/>
      <c r="GV491" s="2"/>
      <c r="GW491" s="2"/>
      <c r="GX491" s="2"/>
      <c r="GY491" s="2"/>
      <c r="GZ491" s="2"/>
      <c r="HA491" s="2"/>
      <c r="HB491" s="2"/>
      <c r="HC491" s="2"/>
      <c r="HD491" s="2"/>
      <c r="HE491" s="2"/>
      <c r="HF491" s="2"/>
      <c r="HG491" s="2"/>
      <c r="HH491" s="2"/>
      <c r="HI491" s="2"/>
      <c r="HJ491" s="2"/>
      <c r="HK491" s="2"/>
      <c r="HL491" s="2"/>
      <c r="HM491" s="2"/>
      <c r="HN491" s="2"/>
      <c r="HO491" s="2"/>
      <c r="HP491" s="2"/>
      <c r="HQ491" s="2"/>
      <c r="HR491" s="2"/>
      <c r="HS491" s="2"/>
      <c r="HT491" s="2"/>
      <c r="HU491" s="2"/>
      <c r="HV491" s="2"/>
      <c r="HW491" s="2"/>
      <c r="HX491" s="2"/>
      <c r="HY491" s="2"/>
      <c r="HZ491" s="2"/>
      <c r="IA491" s="2"/>
      <c r="IB491" s="2"/>
      <c r="IC491" s="2"/>
      <c r="ID491" s="2"/>
      <c r="IE491" s="2"/>
      <c r="IF491" s="2"/>
      <c r="IG491" s="2"/>
      <c r="IH491" s="2"/>
      <c r="II491" s="2"/>
      <c r="IJ491" s="2"/>
      <c r="IK491" s="2"/>
      <c r="IL491" s="2"/>
      <c r="IM491" s="2"/>
      <c r="IN491" s="2"/>
      <c r="IO491" s="2"/>
      <c r="IP491" s="2"/>
      <c r="IQ491" s="2"/>
      <c r="IR491" s="2"/>
      <c r="IS491" s="2"/>
      <c r="IT491" s="2"/>
      <c r="IU491" s="2"/>
      <c r="IV491" s="2"/>
      <c r="IW491" s="2"/>
    </row>
    <row r="492" customFormat="false" ht="11.25" hidden="false" customHeight="false" outlineLevel="0" collapsed="false">
      <c r="A492" s="2"/>
      <c r="B492" s="2"/>
      <c r="C492" s="2"/>
      <c r="D492" s="394"/>
      <c r="F492" s="2"/>
      <c r="G492" s="2"/>
      <c r="H492" s="2"/>
      <c r="I492" s="2"/>
      <c r="J492" s="2"/>
      <c r="K492" s="2"/>
      <c r="L492" s="2"/>
      <c r="M492" s="2"/>
      <c r="P492" s="2"/>
      <c r="Q492" s="2"/>
      <c r="R492" s="2"/>
      <c r="X492" s="270"/>
      <c r="Y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95"/>
      <c r="AW492" s="95"/>
      <c r="AX492" s="383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383"/>
      <c r="BX492" s="383"/>
      <c r="BY492" s="383"/>
      <c r="BZ492" s="2"/>
      <c r="CA492" s="2"/>
      <c r="CB492" s="2"/>
      <c r="CC492" s="2"/>
      <c r="CD492" s="2"/>
      <c r="CE492" s="2"/>
      <c r="CF492" s="383"/>
      <c r="CG492" s="383"/>
      <c r="CH492" s="10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383"/>
      <c r="DT492" s="383"/>
      <c r="DU492" s="383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  <c r="FG492" s="2"/>
      <c r="FH492" s="2"/>
      <c r="FI492" s="2"/>
      <c r="FJ492" s="2"/>
      <c r="FK492" s="2"/>
      <c r="FL492" s="2"/>
      <c r="FM492" s="2"/>
      <c r="FN492" s="2"/>
      <c r="FO492" s="2"/>
      <c r="FP492" s="2"/>
      <c r="FQ492" s="2"/>
      <c r="FR492" s="2"/>
      <c r="FS492" s="2"/>
      <c r="FT492" s="2"/>
      <c r="FU492" s="2"/>
      <c r="FV492" s="2"/>
      <c r="FW492" s="2"/>
      <c r="FX492" s="2"/>
      <c r="FY492" s="2"/>
      <c r="FZ492" s="2"/>
      <c r="GA492" s="2"/>
      <c r="GB492" s="2"/>
      <c r="GC492" s="2"/>
      <c r="GD492" s="2"/>
      <c r="GE492" s="2"/>
      <c r="GF492" s="2"/>
      <c r="GG492" s="2"/>
      <c r="GH492" s="2"/>
      <c r="GI492" s="2"/>
      <c r="GJ492" s="2"/>
      <c r="GK492" s="2"/>
      <c r="GL492" s="2"/>
      <c r="GM492" s="2"/>
      <c r="GN492" s="2"/>
      <c r="GO492" s="2"/>
      <c r="GP492" s="2"/>
      <c r="GQ492" s="2"/>
      <c r="GR492" s="2"/>
      <c r="GS492" s="2"/>
      <c r="GT492" s="2"/>
      <c r="GU492" s="2"/>
      <c r="GV492" s="2"/>
      <c r="GW492" s="2"/>
      <c r="GX492" s="2"/>
      <c r="GY492" s="2"/>
      <c r="GZ492" s="2"/>
      <c r="HA492" s="2"/>
      <c r="HB492" s="2"/>
      <c r="HC492" s="2"/>
      <c r="HD492" s="2"/>
      <c r="HE492" s="2"/>
      <c r="HF492" s="2"/>
      <c r="HG492" s="2"/>
      <c r="HH492" s="2"/>
      <c r="HI492" s="2"/>
      <c r="HJ492" s="2"/>
      <c r="HK492" s="2"/>
      <c r="HL492" s="2"/>
      <c r="HM492" s="2"/>
      <c r="HN492" s="2"/>
      <c r="HO492" s="2"/>
      <c r="HP492" s="2"/>
      <c r="HQ492" s="2"/>
      <c r="HR492" s="2"/>
      <c r="HS492" s="2"/>
      <c r="HT492" s="2"/>
      <c r="HU492" s="2"/>
      <c r="HV492" s="2"/>
      <c r="HW492" s="2"/>
      <c r="HX492" s="2"/>
      <c r="HY492" s="2"/>
      <c r="HZ492" s="2"/>
      <c r="IA492" s="2"/>
      <c r="IB492" s="2"/>
      <c r="IC492" s="2"/>
      <c r="ID492" s="2"/>
      <c r="IE492" s="2"/>
      <c r="IF492" s="2"/>
      <c r="IG492" s="2"/>
      <c r="IH492" s="2"/>
      <c r="II492" s="2"/>
      <c r="IJ492" s="2"/>
      <c r="IK492" s="2"/>
      <c r="IL492" s="2"/>
      <c r="IM492" s="2"/>
      <c r="IN492" s="2"/>
      <c r="IO492" s="2"/>
      <c r="IP492" s="2"/>
      <c r="IQ492" s="2"/>
      <c r="IR492" s="2"/>
      <c r="IS492" s="2"/>
      <c r="IT492" s="2"/>
      <c r="IU492" s="2"/>
      <c r="IV492" s="2"/>
      <c r="IW492" s="2"/>
    </row>
    <row r="493" customFormat="false" ht="11.25" hidden="false" customHeight="false" outlineLevel="0" collapsed="false">
      <c r="A493" s="2"/>
      <c r="B493" s="2"/>
      <c r="C493" s="2"/>
      <c r="D493" s="394"/>
      <c r="F493" s="2"/>
      <c r="G493" s="2"/>
      <c r="H493" s="2"/>
      <c r="I493" s="2"/>
      <c r="J493" s="2"/>
      <c r="K493" s="2"/>
      <c r="L493" s="2"/>
      <c r="M493" s="2"/>
      <c r="P493" s="2"/>
      <c r="Q493" s="2"/>
      <c r="R493" s="2"/>
      <c r="X493" s="270"/>
      <c r="Y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95"/>
      <c r="AW493" s="95"/>
      <c r="AX493" s="383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383"/>
      <c r="BX493" s="383"/>
      <c r="BY493" s="383"/>
      <c r="BZ493" s="2"/>
      <c r="CA493" s="2"/>
      <c r="CB493" s="2"/>
      <c r="CC493" s="2"/>
      <c r="CD493" s="2"/>
      <c r="CE493" s="2"/>
      <c r="CF493" s="383"/>
      <c r="CG493" s="383"/>
      <c r="CH493" s="10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383"/>
      <c r="DT493" s="383"/>
      <c r="DU493" s="383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  <c r="FG493" s="2"/>
      <c r="FH493" s="2"/>
      <c r="FI493" s="2"/>
      <c r="FJ493" s="2"/>
      <c r="FK493" s="2"/>
      <c r="FL493" s="2"/>
      <c r="FM493" s="2"/>
      <c r="FN493" s="2"/>
      <c r="FO493" s="2"/>
      <c r="FP493" s="2"/>
      <c r="FQ493" s="2"/>
      <c r="FR493" s="2"/>
      <c r="FS493" s="2"/>
      <c r="FT493" s="2"/>
      <c r="FU493" s="2"/>
      <c r="FV493" s="2"/>
      <c r="FW493" s="2"/>
      <c r="FX493" s="2"/>
      <c r="FY493" s="2"/>
      <c r="FZ493" s="2"/>
      <c r="GA493" s="2"/>
      <c r="GB493" s="2"/>
      <c r="GC493" s="2"/>
      <c r="GD493" s="2"/>
      <c r="GE493" s="2"/>
      <c r="GF493" s="2"/>
      <c r="GG493" s="2"/>
      <c r="GH493" s="2"/>
      <c r="GI493" s="2"/>
      <c r="GJ493" s="2"/>
      <c r="GK493" s="2"/>
      <c r="GL493" s="2"/>
      <c r="GM493" s="2"/>
      <c r="GN493" s="2"/>
      <c r="GO493" s="2"/>
      <c r="GP493" s="2"/>
      <c r="GQ493" s="2"/>
      <c r="GR493" s="2"/>
      <c r="GS493" s="2"/>
      <c r="GT493" s="2"/>
      <c r="GU493" s="2"/>
      <c r="GV493" s="2"/>
      <c r="GW493" s="2"/>
      <c r="GX493" s="2"/>
      <c r="GY493" s="2"/>
      <c r="GZ493" s="2"/>
      <c r="HA493" s="2"/>
      <c r="HB493" s="2"/>
      <c r="HC493" s="2"/>
      <c r="HD493" s="2"/>
      <c r="HE493" s="2"/>
      <c r="HF493" s="2"/>
      <c r="HG493" s="2"/>
      <c r="HH493" s="2"/>
      <c r="HI493" s="2"/>
      <c r="HJ493" s="2"/>
      <c r="HK493" s="2"/>
      <c r="HL493" s="2"/>
      <c r="HM493" s="2"/>
      <c r="HN493" s="2"/>
      <c r="HO493" s="2"/>
      <c r="HP493" s="2"/>
      <c r="HQ493" s="2"/>
      <c r="HR493" s="2"/>
      <c r="HS493" s="2"/>
      <c r="HT493" s="2"/>
      <c r="HU493" s="2"/>
      <c r="HV493" s="2"/>
      <c r="HW493" s="2"/>
      <c r="HX493" s="2"/>
      <c r="HY493" s="2"/>
      <c r="HZ493" s="2"/>
      <c r="IA493" s="2"/>
      <c r="IB493" s="2"/>
      <c r="IC493" s="2"/>
      <c r="ID493" s="2"/>
      <c r="IE493" s="2"/>
      <c r="IF493" s="2"/>
      <c r="IG493" s="2"/>
      <c r="IH493" s="2"/>
      <c r="II493" s="2"/>
      <c r="IJ493" s="2"/>
      <c r="IK493" s="2"/>
      <c r="IL493" s="2"/>
      <c r="IM493" s="2"/>
      <c r="IN493" s="2"/>
      <c r="IO493" s="2"/>
      <c r="IP493" s="2"/>
      <c r="IQ493" s="2"/>
      <c r="IR493" s="2"/>
      <c r="IS493" s="2"/>
      <c r="IT493" s="2"/>
      <c r="IU493" s="2"/>
      <c r="IV493" s="2"/>
      <c r="IW493" s="2"/>
    </row>
    <row r="494" customFormat="false" ht="11.25" hidden="false" customHeight="false" outlineLevel="0" collapsed="false">
      <c r="A494" s="2"/>
      <c r="B494" s="2"/>
      <c r="C494" s="2"/>
      <c r="D494" s="394"/>
      <c r="F494" s="2"/>
      <c r="G494" s="2"/>
      <c r="H494" s="2"/>
      <c r="I494" s="2"/>
      <c r="J494" s="2"/>
      <c r="K494" s="2"/>
      <c r="L494" s="2"/>
      <c r="M494" s="2"/>
      <c r="P494" s="2"/>
      <c r="Q494" s="2"/>
      <c r="R494" s="2"/>
      <c r="X494" s="270"/>
      <c r="Y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95"/>
      <c r="AW494" s="95"/>
      <c r="AX494" s="383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383"/>
      <c r="BX494" s="383"/>
      <c r="BY494" s="383"/>
      <c r="BZ494" s="2"/>
      <c r="CA494" s="2"/>
      <c r="CB494" s="2"/>
      <c r="CC494" s="2"/>
      <c r="CD494" s="2"/>
      <c r="CE494" s="2"/>
      <c r="CF494" s="383"/>
      <c r="CG494" s="383"/>
      <c r="CH494" s="10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383"/>
      <c r="DT494" s="383"/>
      <c r="DU494" s="383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  <c r="FF494" s="2"/>
      <c r="FG494" s="2"/>
      <c r="FH494" s="2"/>
      <c r="FI494" s="2"/>
      <c r="FJ494" s="2"/>
      <c r="FK494" s="2"/>
      <c r="FL494" s="2"/>
      <c r="FM494" s="2"/>
      <c r="FN494" s="2"/>
      <c r="FO494" s="2"/>
      <c r="FP494" s="2"/>
      <c r="FQ494" s="2"/>
      <c r="FR494" s="2"/>
      <c r="FS494" s="2"/>
      <c r="FT494" s="2"/>
      <c r="FU494" s="2"/>
      <c r="FV494" s="2"/>
      <c r="FW494" s="2"/>
      <c r="FX494" s="2"/>
      <c r="FY494" s="2"/>
      <c r="FZ494" s="2"/>
      <c r="GA494" s="2"/>
      <c r="GB494" s="2"/>
      <c r="GC494" s="2"/>
      <c r="GD494" s="2"/>
      <c r="GE494" s="2"/>
      <c r="GF494" s="2"/>
      <c r="GG494" s="2"/>
      <c r="GH494" s="2"/>
      <c r="GI494" s="2"/>
      <c r="GJ494" s="2"/>
      <c r="GK494" s="2"/>
      <c r="GL494" s="2"/>
      <c r="GM494" s="2"/>
      <c r="GN494" s="2"/>
      <c r="GO494" s="2"/>
      <c r="GP494" s="2"/>
      <c r="GQ494" s="2"/>
      <c r="GR494" s="2"/>
      <c r="GS494" s="2"/>
      <c r="GT494" s="2"/>
      <c r="GU494" s="2"/>
      <c r="GV494" s="2"/>
      <c r="GW494" s="2"/>
      <c r="GX494" s="2"/>
      <c r="GY494" s="2"/>
      <c r="GZ494" s="2"/>
      <c r="HA494" s="2"/>
      <c r="HB494" s="2"/>
      <c r="HC494" s="2"/>
      <c r="HD494" s="2"/>
      <c r="HE494" s="2"/>
      <c r="HF494" s="2"/>
      <c r="HG494" s="2"/>
      <c r="HH494" s="2"/>
      <c r="HI494" s="2"/>
      <c r="HJ494" s="2"/>
      <c r="HK494" s="2"/>
      <c r="HL494" s="2"/>
      <c r="HM494" s="2"/>
      <c r="HN494" s="2"/>
      <c r="HO494" s="2"/>
      <c r="HP494" s="2"/>
      <c r="HQ494" s="2"/>
      <c r="HR494" s="2"/>
      <c r="HS494" s="2"/>
      <c r="HT494" s="2"/>
      <c r="HU494" s="2"/>
      <c r="HV494" s="2"/>
      <c r="HW494" s="2"/>
      <c r="HX494" s="2"/>
      <c r="HY494" s="2"/>
      <c r="HZ494" s="2"/>
      <c r="IA494" s="2"/>
      <c r="IB494" s="2"/>
      <c r="IC494" s="2"/>
      <c r="ID494" s="2"/>
      <c r="IE494" s="2"/>
      <c r="IF494" s="2"/>
      <c r="IG494" s="2"/>
      <c r="IH494" s="2"/>
      <c r="II494" s="2"/>
      <c r="IJ494" s="2"/>
      <c r="IK494" s="2"/>
      <c r="IL494" s="2"/>
      <c r="IM494" s="2"/>
      <c r="IN494" s="2"/>
      <c r="IO494" s="2"/>
      <c r="IP494" s="2"/>
      <c r="IQ494" s="2"/>
      <c r="IR494" s="2"/>
      <c r="IS494" s="2"/>
      <c r="IT494" s="2"/>
      <c r="IU494" s="2"/>
      <c r="IV494" s="2"/>
      <c r="IW494" s="2"/>
    </row>
    <row r="495" customFormat="false" ht="11.25" hidden="false" customHeight="false" outlineLevel="0" collapsed="false">
      <c r="A495" s="2"/>
      <c r="B495" s="2"/>
      <c r="C495" s="2"/>
      <c r="D495" s="394"/>
      <c r="F495" s="2"/>
      <c r="G495" s="2"/>
      <c r="H495" s="2"/>
      <c r="I495" s="2"/>
      <c r="J495" s="2"/>
      <c r="K495" s="2"/>
      <c r="L495" s="2"/>
      <c r="M495" s="2"/>
      <c r="P495" s="2"/>
      <c r="Q495" s="2"/>
      <c r="R495" s="2"/>
      <c r="X495" s="270"/>
      <c r="Y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95"/>
      <c r="AW495" s="95"/>
      <c r="AX495" s="383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383"/>
      <c r="BX495" s="383"/>
      <c r="BY495" s="383"/>
      <c r="BZ495" s="2"/>
      <c r="CA495" s="2"/>
      <c r="CB495" s="2"/>
      <c r="CC495" s="2"/>
      <c r="CD495" s="2"/>
      <c r="CE495" s="2"/>
      <c r="CF495" s="383"/>
      <c r="CG495" s="383"/>
      <c r="CH495" s="10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383"/>
      <c r="DT495" s="383"/>
      <c r="DU495" s="383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  <c r="FG495" s="2"/>
      <c r="FH495" s="2"/>
      <c r="FI495" s="2"/>
      <c r="FJ495" s="2"/>
      <c r="FK495" s="2"/>
      <c r="FL495" s="2"/>
      <c r="FM495" s="2"/>
      <c r="FN495" s="2"/>
      <c r="FO495" s="2"/>
      <c r="FP495" s="2"/>
      <c r="FQ495" s="2"/>
      <c r="FR495" s="2"/>
      <c r="FS495" s="2"/>
      <c r="FT495" s="2"/>
      <c r="FU495" s="2"/>
      <c r="FV495" s="2"/>
      <c r="FW495" s="2"/>
      <c r="FX495" s="2"/>
      <c r="FY495" s="2"/>
      <c r="FZ495" s="2"/>
      <c r="GA495" s="2"/>
      <c r="GB495" s="2"/>
      <c r="GC495" s="2"/>
      <c r="GD495" s="2"/>
      <c r="GE495" s="2"/>
      <c r="GF495" s="2"/>
      <c r="GG495" s="2"/>
      <c r="GH495" s="2"/>
      <c r="GI495" s="2"/>
      <c r="GJ495" s="2"/>
      <c r="GK495" s="2"/>
      <c r="GL495" s="2"/>
      <c r="GM495" s="2"/>
      <c r="GN495" s="2"/>
      <c r="GO495" s="2"/>
      <c r="GP495" s="2"/>
      <c r="GQ495" s="2"/>
      <c r="GR495" s="2"/>
      <c r="GS495" s="2"/>
      <c r="GT495" s="2"/>
      <c r="GU495" s="2"/>
      <c r="GV495" s="2"/>
      <c r="GW495" s="2"/>
      <c r="GX495" s="2"/>
      <c r="GY495" s="2"/>
      <c r="GZ495" s="2"/>
      <c r="HA495" s="2"/>
      <c r="HB495" s="2"/>
      <c r="HC495" s="2"/>
      <c r="HD495" s="2"/>
      <c r="HE495" s="2"/>
      <c r="HF495" s="2"/>
      <c r="HG495" s="2"/>
      <c r="HH495" s="2"/>
      <c r="HI495" s="2"/>
      <c r="HJ495" s="2"/>
      <c r="HK495" s="2"/>
      <c r="HL495" s="2"/>
      <c r="HM495" s="2"/>
      <c r="HN495" s="2"/>
      <c r="HO495" s="2"/>
      <c r="HP495" s="2"/>
      <c r="HQ495" s="2"/>
      <c r="HR495" s="2"/>
      <c r="HS495" s="2"/>
      <c r="HT495" s="2"/>
      <c r="HU495" s="2"/>
      <c r="HV495" s="2"/>
      <c r="HW495" s="2"/>
      <c r="HX495" s="2"/>
      <c r="HY495" s="2"/>
      <c r="HZ495" s="2"/>
      <c r="IA495" s="2"/>
      <c r="IB495" s="2"/>
      <c r="IC495" s="2"/>
      <c r="ID495" s="2"/>
      <c r="IE495" s="2"/>
      <c r="IF495" s="2"/>
      <c r="IG495" s="2"/>
      <c r="IH495" s="2"/>
      <c r="II495" s="2"/>
      <c r="IJ495" s="2"/>
      <c r="IK495" s="2"/>
      <c r="IL495" s="2"/>
      <c r="IM495" s="2"/>
      <c r="IN495" s="2"/>
      <c r="IO495" s="2"/>
      <c r="IP495" s="2"/>
      <c r="IQ495" s="2"/>
      <c r="IR495" s="2"/>
      <c r="IS495" s="2"/>
      <c r="IT495" s="2"/>
      <c r="IU495" s="2"/>
      <c r="IV495" s="2"/>
      <c r="IW495" s="2"/>
    </row>
    <row r="496" customFormat="false" ht="11.25" hidden="false" customHeight="false" outlineLevel="0" collapsed="false">
      <c r="A496" s="2"/>
      <c r="B496" s="2"/>
      <c r="C496" s="2"/>
      <c r="D496" s="394"/>
      <c r="F496" s="2"/>
      <c r="G496" s="2"/>
      <c r="H496" s="2"/>
      <c r="I496" s="2"/>
      <c r="J496" s="2"/>
      <c r="K496" s="2"/>
      <c r="L496" s="2"/>
      <c r="M496" s="2"/>
      <c r="P496" s="2"/>
      <c r="Q496" s="2"/>
      <c r="R496" s="2"/>
      <c r="X496" s="270"/>
      <c r="Y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95"/>
      <c r="AW496" s="95"/>
      <c r="AX496" s="383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383"/>
      <c r="BX496" s="383"/>
      <c r="BY496" s="383"/>
      <c r="BZ496" s="2"/>
      <c r="CA496" s="2"/>
      <c r="CB496" s="2"/>
      <c r="CC496" s="2"/>
      <c r="CD496" s="2"/>
      <c r="CE496" s="2"/>
      <c r="CF496" s="383"/>
      <c r="CG496" s="383"/>
      <c r="CH496" s="10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383"/>
      <c r="DT496" s="383"/>
      <c r="DU496" s="383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  <c r="FG496" s="2"/>
      <c r="FH496" s="2"/>
      <c r="FI496" s="2"/>
      <c r="FJ496" s="2"/>
      <c r="FK496" s="2"/>
      <c r="FL496" s="2"/>
      <c r="FM496" s="2"/>
      <c r="FN496" s="2"/>
      <c r="FO496" s="2"/>
      <c r="FP496" s="2"/>
      <c r="FQ496" s="2"/>
      <c r="FR496" s="2"/>
      <c r="FS496" s="2"/>
      <c r="FT496" s="2"/>
      <c r="FU496" s="2"/>
      <c r="FV496" s="2"/>
      <c r="FW496" s="2"/>
      <c r="FX496" s="2"/>
      <c r="FY496" s="2"/>
      <c r="FZ496" s="2"/>
      <c r="GA496" s="2"/>
      <c r="GB496" s="2"/>
      <c r="GC496" s="2"/>
      <c r="GD496" s="2"/>
      <c r="GE496" s="2"/>
      <c r="GF496" s="2"/>
      <c r="GG496" s="2"/>
      <c r="GH496" s="2"/>
      <c r="GI496" s="2"/>
      <c r="GJ496" s="2"/>
      <c r="GK496" s="2"/>
      <c r="GL496" s="2"/>
      <c r="GM496" s="2"/>
      <c r="GN496" s="2"/>
      <c r="GO496" s="2"/>
      <c r="GP496" s="2"/>
      <c r="GQ496" s="2"/>
      <c r="GR496" s="2"/>
      <c r="GS496" s="2"/>
      <c r="GT496" s="2"/>
      <c r="GU496" s="2"/>
      <c r="GV496" s="2"/>
      <c r="GW496" s="2"/>
      <c r="GX496" s="2"/>
      <c r="GY496" s="2"/>
      <c r="GZ496" s="2"/>
      <c r="HA496" s="2"/>
      <c r="HB496" s="2"/>
      <c r="HC496" s="2"/>
      <c r="HD496" s="2"/>
      <c r="HE496" s="2"/>
      <c r="HF496" s="2"/>
      <c r="HG496" s="2"/>
      <c r="HH496" s="2"/>
      <c r="HI496" s="2"/>
      <c r="HJ496" s="2"/>
      <c r="HK496" s="2"/>
      <c r="HL496" s="2"/>
      <c r="HM496" s="2"/>
      <c r="HN496" s="2"/>
      <c r="HO496" s="2"/>
      <c r="HP496" s="2"/>
      <c r="HQ496" s="2"/>
      <c r="HR496" s="2"/>
      <c r="HS496" s="2"/>
      <c r="HT496" s="2"/>
      <c r="HU496" s="2"/>
      <c r="HV496" s="2"/>
      <c r="HW496" s="2"/>
      <c r="HX496" s="2"/>
      <c r="HY496" s="2"/>
      <c r="HZ496" s="2"/>
      <c r="IA496" s="2"/>
      <c r="IB496" s="2"/>
      <c r="IC496" s="2"/>
      <c r="ID496" s="2"/>
      <c r="IE496" s="2"/>
      <c r="IF496" s="2"/>
      <c r="IG496" s="2"/>
      <c r="IH496" s="2"/>
      <c r="II496" s="2"/>
      <c r="IJ496" s="2"/>
      <c r="IK496" s="2"/>
      <c r="IL496" s="2"/>
      <c r="IM496" s="2"/>
      <c r="IN496" s="2"/>
      <c r="IO496" s="2"/>
      <c r="IP496" s="2"/>
      <c r="IQ496" s="2"/>
      <c r="IR496" s="2"/>
      <c r="IS496" s="2"/>
      <c r="IT496" s="2"/>
      <c r="IU496" s="2"/>
      <c r="IV496" s="2"/>
      <c r="IW496" s="2"/>
    </row>
    <row r="497" customFormat="false" ht="11.25" hidden="false" customHeight="false" outlineLevel="0" collapsed="false">
      <c r="A497" s="2"/>
      <c r="B497" s="2"/>
      <c r="C497" s="2"/>
      <c r="D497" s="394"/>
      <c r="F497" s="2"/>
      <c r="G497" s="2"/>
      <c r="H497" s="2"/>
      <c r="I497" s="2"/>
      <c r="J497" s="2"/>
      <c r="K497" s="2"/>
      <c r="L497" s="2"/>
      <c r="M497" s="2"/>
      <c r="P497" s="2"/>
      <c r="Q497" s="2"/>
      <c r="R497" s="2"/>
      <c r="X497" s="270"/>
      <c r="Y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95"/>
      <c r="AW497" s="95"/>
      <c r="AX497" s="383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383"/>
      <c r="BX497" s="383"/>
      <c r="BY497" s="383"/>
      <c r="BZ497" s="2"/>
      <c r="CA497" s="2"/>
      <c r="CB497" s="2"/>
      <c r="CC497" s="2"/>
      <c r="CD497" s="2"/>
      <c r="CE497" s="2"/>
      <c r="CF497" s="383"/>
      <c r="CG497" s="383"/>
      <c r="CH497" s="10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383"/>
      <c r="DT497" s="383"/>
      <c r="DU497" s="383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  <c r="FF497" s="2"/>
      <c r="FG497" s="2"/>
      <c r="FH497" s="2"/>
      <c r="FI497" s="2"/>
      <c r="FJ497" s="2"/>
      <c r="FK497" s="2"/>
      <c r="FL497" s="2"/>
      <c r="FM497" s="2"/>
      <c r="FN497" s="2"/>
      <c r="FO497" s="2"/>
      <c r="FP497" s="2"/>
      <c r="FQ497" s="2"/>
      <c r="FR497" s="2"/>
      <c r="FS497" s="2"/>
      <c r="FT497" s="2"/>
      <c r="FU497" s="2"/>
      <c r="FV497" s="2"/>
      <c r="FW497" s="2"/>
      <c r="FX497" s="2"/>
      <c r="FY497" s="2"/>
      <c r="FZ497" s="2"/>
      <c r="GA497" s="2"/>
      <c r="GB497" s="2"/>
      <c r="GC497" s="2"/>
      <c r="GD497" s="2"/>
      <c r="GE497" s="2"/>
      <c r="GF497" s="2"/>
      <c r="GG497" s="2"/>
      <c r="GH497" s="2"/>
      <c r="GI497" s="2"/>
      <c r="GJ497" s="2"/>
      <c r="GK497" s="2"/>
      <c r="GL497" s="2"/>
      <c r="GM497" s="2"/>
      <c r="GN497" s="2"/>
      <c r="GO497" s="2"/>
      <c r="GP497" s="2"/>
      <c r="GQ497" s="2"/>
      <c r="GR497" s="2"/>
      <c r="GS497" s="2"/>
      <c r="GT497" s="2"/>
      <c r="GU497" s="2"/>
      <c r="GV497" s="2"/>
      <c r="GW497" s="2"/>
      <c r="GX497" s="2"/>
      <c r="GY497" s="2"/>
      <c r="GZ497" s="2"/>
      <c r="HA497" s="2"/>
      <c r="HB497" s="2"/>
      <c r="HC497" s="2"/>
      <c r="HD497" s="2"/>
      <c r="HE497" s="2"/>
      <c r="HF497" s="2"/>
      <c r="HG497" s="2"/>
      <c r="HH497" s="2"/>
      <c r="HI497" s="2"/>
      <c r="HJ497" s="2"/>
      <c r="HK497" s="2"/>
      <c r="HL497" s="2"/>
      <c r="HM497" s="2"/>
      <c r="HN497" s="2"/>
      <c r="HO497" s="2"/>
      <c r="HP497" s="2"/>
      <c r="HQ497" s="2"/>
      <c r="HR497" s="2"/>
      <c r="HS497" s="2"/>
      <c r="HT497" s="2"/>
      <c r="HU497" s="2"/>
      <c r="HV497" s="2"/>
      <c r="HW497" s="2"/>
      <c r="HX497" s="2"/>
      <c r="HY497" s="2"/>
      <c r="HZ497" s="2"/>
      <c r="IA497" s="2"/>
      <c r="IB497" s="2"/>
      <c r="IC497" s="2"/>
      <c r="ID497" s="2"/>
      <c r="IE497" s="2"/>
      <c r="IF497" s="2"/>
      <c r="IG497" s="2"/>
      <c r="IH497" s="2"/>
      <c r="II497" s="2"/>
      <c r="IJ497" s="2"/>
      <c r="IK497" s="2"/>
      <c r="IL497" s="2"/>
      <c r="IM497" s="2"/>
      <c r="IN497" s="2"/>
      <c r="IO497" s="2"/>
      <c r="IP497" s="2"/>
      <c r="IQ497" s="2"/>
      <c r="IR497" s="2"/>
      <c r="IS497" s="2"/>
      <c r="IT497" s="2"/>
      <c r="IU497" s="2"/>
      <c r="IV497" s="2"/>
      <c r="IW497" s="2"/>
    </row>
    <row r="498" customFormat="false" ht="11.25" hidden="false" customHeight="false" outlineLevel="0" collapsed="false">
      <c r="A498" s="2"/>
      <c r="B498" s="2"/>
      <c r="C498" s="2"/>
      <c r="D498" s="394"/>
      <c r="F498" s="2"/>
      <c r="G498" s="2"/>
      <c r="H498" s="2"/>
      <c r="I498" s="2"/>
      <c r="J498" s="2"/>
      <c r="K498" s="2"/>
      <c r="L498" s="2"/>
      <c r="M498" s="2"/>
      <c r="P498" s="2"/>
      <c r="Q498" s="2"/>
      <c r="R498" s="2"/>
      <c r="X498" s="270"/>
      <c r="Y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95"/>
      <c r="AW498" s="95"/>
      <c r="AX498" s="383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383"/>
      <c r="BX498" s="383"/>
      <c r="BY498" s="383"/>
      <c r="BZ498" s="2"/>
      <c r="CA498" s="2"/>
      <c r="CB498" s="2"/>
      <c r="CC498" s="2"/>
      <c r="CD498" s="2"/>
      <c r="CE498" s="2"/>
      <c r="CF498" s="383"/>
      <c r="CG498" s="383"/>
      <c r="CH498" s="10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383"/>
      <c r="DT498" s="383"/>
      <c r="DU498" s="383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  <c r="FG498" s="2"/>
      <c r="FH498" s="2"/>
      <c r="FI498" s="2"/>
      <c r="FJ498" s="2"/>
      <c r="FK498" s="2"/>
      <c r="FL498" s="2"/>
      <c r="FM498" s="2"/>
      <c r="FN498" s="2"/>
      <c r="FO498" s="2"/>
      <c r="FP498" s="2"/>
      <c r="FQ498" s="2"/>
      <c r="FR498" s="2"/>
      <c r="FS498" s="2"/>
      <c r="FT498" s="2"/>
      <c r="FU498" s="2"/>
      <c r="FV498" s="2"/>
      <c r="FW498" s="2"/>
      <c r="FX498" s="2"/>
      <c r="FY498" s="2"/>
      <c r="FZ498" s="2"/>
      <c r="GA498" s="2"/>
      <c r="GB498" s="2"/>
      <c r="GC498" s="2"/>
      <c r="GD498" s="2"/>
      <c r="GE498" s="2"/>
      <c r="GF498" s="2"/>
      <c r="GG498" s="2"/>
      <c r="GH498" s="2"/>
      <c r="GI498" s="2"/>
      <c r="GJ498" s="2"/>
      <c r="GK498" s="2"/>
      <c r="GL498" s="2"/>
      <c r="GM498" s="2"/>
      <c r="GN498" s="2"/>
      <c r="GO498" s="2"/>
      <c r="GP498" s="2"/>
      <c r="GQ498" s="2"/>
      <c r="GR498" s="2"/>
      <c r="GS498" s="2"/>
      <c r="GT498" s="2"/>
      <c r="GU498" s="2"/>
      <c r="GV498" s="2"/>
      <c r="GW498" s="2"/>
      <c r="GX498" s="2"/>
      <c r="GY498" s="2"/>
      <c r="GZ498" s="2"/>
      <c r="HA498" s="2"/>
      <c r="HB498" s="2"/>
      <c r="HC498" s="2"/>
      <c r="HD498" s="2"/>
      <c r="HE498" s="2"/>
      <c r="HF498" s="2"/>
      <c r="HG498" s="2"/>
      <c r="HH498" s="2"/>
      <c r="HI498" s="2"/>
      <c r="HJ498" s="2"/>
      <c r="HK498" s="2"/>
      <c r="HL498" s="2"/>
      <c r="HM498" s="2"/>
      <c r="HN498" s="2"/>
      <c r="HO498" s="2"/>
      <c r="HP498" s="2"/>
      <c r="HQ498" s="2"/>
      <c r="HR498" s="2"/>
      <c r="HS498" s="2"/>
      <c r="HT498" s="2"/>
      <c r="HU498" s="2"/>
      <c r="HV498" s="2"/>
      <c r="HW498" s="2"/>
      <c r="HX498" s="2"/>
      <c r="HY498" s="2"/>
      <c r="HZ498" s="2"/>
      <c r="IA498" s="2"/>
      <c r="IB498" s="2"/>
      <c r="IC498" s="2"/>
      <c r="ID498" s="2"/>
      <c r="IE498" s="2"/>
      <c r="IF498" s="2"/>
      <c r="IG498" s="2"/>
      <c r="IH498" s="2"/>
      <c r="II498" s="2"/>
      <c r="IJ498" s="2"/>
      <c r="IK498" s="2"/>
      <c r="IL498" s="2"/>
      <c r="IM498" s="2"/>
      <c r="IN498" s="2"/>
      <c r="IO498" s="2"/>
      <c r="IP498" s="2"/>
      <c r="IQ498" s="2"/>
      <c r="IR498" s="2"/>
      <c r="IS498" s="2"/>
      <c r="IT498" s="2"/>
      <c r="IU498" s="2"/>
      <c r="IV498" s="2"/>
      <c r="IW498" s="2"/>
    </row>
    <row r="499" customFormat="false" ht="11.25" hidden="false" customHeight="false" outlineLevel="0" collapsed="false">
      <c r="A499" s="2"/>
      <c r="B499" s="2"/>
      <c r="C499" s="2"/>
      <c r="D499" s="394"/>
      <c r="F499" s="2"/>
      <c r="G499" s="2"/>
      <c r="H499" s="2"/>
      <c r="I499" s="2"/>
      <c r="J499" s="2"/>
      <c r="K499" s="2"/>
      <c r="L499" s="2"/>
      <c r="M499" s="2"/>
      <c r="P499" s="2"/>
      <c r="Q499" s="2"/>
      <c r="R499" s="2"/>
      <c r="X499" s="270"/>
      <c r="Y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95"/>
      <c r="AW499" s="95"/>
      <c r="AX499" s="383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383"/>
      <c r="BX499" s="383"/>
      <c r="BY499" s="383"/>
      <c r="BZ499" s="2"/>
      <c r="CA499" s="2"/>
      <c r="CB499" s="2"/>
      <c r="CC499" s="2"/>
      <c r="CD499" s="2"/>
      <c r="CE499" s="2"/>
      <c r="CF499" s="383"/>
      <c r="CG499" s="383"/>
      <c r="CH499" s="10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383"/>
      <c r="DT499" s="383"/>
      <c r="DU499" s="383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  <c r="FG499" s="2"/>
      <c r="FH499" s="2"/>
      <c r="FI499" s="2"/>
      <c r="FJ499" s="2"/>
      <c r="FK499" s="2"/>
      <c r="FL499" s="2"/>
      <c r="FM499" s="2"/>
      <c r="FN499" s="2"/>
      <c r="FO499" s="2"/>
      <c r="FP499" s="2"/>
      <c r="FQ499" s="2"/>
      <c r="FR499" s="2"/>
      <c r="FS499" s="2"/>
      <c r="FT499" s="2"/>
      <c r="FU499" s="2"/>
      <c r="FV499" s="2"/>
      <c r="FW499" s="2"/>
      <c r="FX499" s="2"/>
      <c r="FY499" s="2"/>
      <c r="FZ499" s="2"/>
      <c r="GA499" s="2"/>
      <c r="GB499" s="2"/>
      <c r="GC499" s="2"/>
      <c r="GD499" s="2"/>
      <c r="GE499" s="2"/>
      <c r="GF499" s="2"/>
      <c r="GG499" s="2"/>
      <c r="GH499" s="2"/>
      <c r="GI499" s="2"/>
      <c r="GJ499" s="2"/>
      <c r="GK499" s="2"/>
      <c r="GL499" s="2"/>
      <c r="GM499" s="2"/>
      <c r="GN499" s="2"/>
      <c r="GO499" s="2"/>
      <c r="GP499" s="2"/>
      <c r="GQ499" s="2"/>
      <c r="GR499" s="2"/>
      <c r="GS499" s="2"/>
      <c r="GT499" s="2"/>
      <c r="GU499" s="2"/>
      <c r="GV499" s="2"/>
      <c r="GW499" s="2"/>
      <c r="GX499" s="2"/>
      <c r="GY499" s="2"/>
      <c r="GZ499" s="2"/>
      <c r="HA499" s="2"/>
      <c r="HB499" s="2"/>
      <c r="HC499" s="2"/>
      <c r="HD499" s="2"/>
      <c r="HE499" s="2"/>
      <c r="HF499" s="2"/>
      <c r="HG499" s="2"/>
      <c r="HH499" s="2"/>
      <c r="HI499" s="2"/>
      <c r="HJ499" s="2"/>
      <c r="HK499" s="2"/>
      <c r="HL499" s="2"/>
      <c r="HM499" s="2"/>
      <c r="HN499" s="2"/>
      <c r="HO499" s="2"/>
      <c r="HP499" s="2"/>
      <c r="HQ499" s="2"/>
      <c r="HR499" s="2"/>
      <c r="HS499" s="2"/>
      <c r="HT499" s="2"/>
      <c r="HU499" s="2"/>
      <c r="HV499" s="2"/>
      <c r="HW499" s="2"/>
      <c r="HX499" s="2"/>
      <c r="HY499" s="2"/>
      <c r="HZ499" s="2"/>
      <c r="IA499" s="2"/>
      <c r="IB499" s="2"/>
      <c r="IC499" s="2"/>
      <c r="ID499" s="2"/>
      <c r="IE499" s="2"/>
      <c r="IF499" s="2"/>
      <c r="IG499" s="2"/>
      <c r="IH499" s="2"/>
      <c r="II499" s="2"/>
      <c r="IJ499" s="2"/>
      <c r="IK499" s="2"/>
      <c r="IL499" s="2"/>
      <c r="IM499" s="2"/>
      <c r="IN499" s="2"/>
      <c r="IO499" s="2"/>
      <c r="IP499" s="2"/>
      <c r="IQ499" s="2"/>
      <c r="IR499" s="2"/>
      <c r="IS499" s="2"/>
      <c r="IT499" s="2"/>
      <c r="IU499" s="2"/>
      <c r="IV499" s="2"/>
      <c r="IW499" s="2"/>
    </row>
    <row r="500" customFormat="false" ht="11.25" hidden="false" customHeight="false" outlineLevel="0" collapsed="false">
      <c r="A500" s="2"/>
      <c r="B500" s="2"/>
      <c r="C500" s="2"/>
      <c r="D500" s="394"/>
      <c r="F500" s="2"/>
      <c r="G500" s="2"/>
      <c r="H500" s="2"/>
      <c r="I500" s="2"/>
      <c r="J500" s="2"/>
      <c r="K500" s="2"/>
      <c r="L500" s="2"/>
      <c r="M500" s="2"/>
      <c r="P500" s="2"/>
      <c r="Q500" s="2"/>
      <c r="R500" s="2"/>
      <c r="X500" s="270"/>
      <c r="Y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95"/>
      <c r="AW500" s="95"/>
      <c r="AX500" s="383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383"/>
      <c r="BX500" s="383"/>
      <c r="BY500" s="383"/>
      <c r="BZ500" s="2"/>
      <c r="CA500" s="2"/>
      <c r="CB500" s="2"/>
      <c r="CC500" s="2"/>
      <c r="CD500" s="2"/>
      <c r="CE500" s="2"/>
      <c r="CF500" s="383"/>
      <c r="CG500" s="383"/>
      <c r="CH500" s="10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383"/>
      <c r="DT500" s="383"/>
      <c r="DU500" s="383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  <c r="FF500" s="2"/>
      <c r="FG500" s="2"/>
      <c r="FH500" s="2"/>
      <c r="FI500" s="2"/>
      <c r="FJ500" s="2"/>
      <c r="FK500" s="2"/>
      <c r="FL500" s="2"/>
      <c r="FM500" s="2"/>
      <c r="FN500" s="2"/>
      <c r="FO500" s="2"/>
      <c r="FP500" s="2"/>
      <c r="FQ500" s="2"/>
      <c r="FR500" s="2"/>
      <c r="FS500" s="2"/>
      <c r="FT500" s="2"/>
      <c r="FU500" s="2"/>
      <c r="FV500" s="2"/>
      <c r="FW500" s="2"/>
      <c r="FX500" s="2"/>
      <c r="FY500" s="2"/>
      <c r="FZ500" s="2"/>
      <c r="GA500" s="2"/>
      <c r="GB500" s="2"/>
      <c r="GC500" s="2"/>
      <c r="GD500" s="2"/>
      <c r="GE500" s="2"/>
      <c r="GF500" s="2"/>
      <c r="GG500" s="2"/>
      <c r="GH500" s="2"/>
      <c r="GI500" s="2"/>
      <c r="GJ500" s="2"/>
      <c r="GK500" s="2"/>
      <c r="GL500" s="2"/>
      <c r="GM500" s="2"/>
      <c r="GN500" s="2"/>
      <c r="GO500" s="2"/>
      <c r="GP500" s="2"/>
      <c r="GQ500" s="2"/>
      <c r="GR500" s="2"/>
      <c r="GS500" s="2"/>
      <c r="GT500" s="2"/>
      <c r="GU500" s="2"/>
      <c r="GV500" s="2"/>
      <c r="GW500" s="2"/>
      <c r="GX500" s="2"/>
      <c r="GY500" s="2"/>
      <c r="GZ500" s="2"/>
      <c r="HA500" s="2"/>
      <c r="HB500" s="2"/>
      <c r="HC500" s="2"/>
      <c r="HD500" s="2"/>
      <c r="HE500" s="2"/>
      <c r="HF500" s="2"/>
      <c r="HG500" s="2"/>
      <c r="HH500" s="2"/>
      <c r="HI500" s="2"/>
      <c r="HJ500" s="2"/>
      <c r="HK500" s="2"/>
      <c r="HL500" s="2"/>
      <c r="HM500" s="2"/>
      <c r="HN500" s="2"/>
      <c r="HO500" s="2"/>
      <c r="HP500" s="2"/>
      <c r="HQ500" s="2"/>
      <c r="HR500" s="2"/>
      <c r="HS500" s="2"/>
      <c r="HT500" s="2"/>
      <c r="HU500" s="2"/>
      <c r="HV500" s="2"/>
      <c r="HW500" s="2"/>
      <c r="HX500" s="2"/>
      <c r="HY500" s="2"/>
      <c r="HZ500" s="2"/>
      <c r="IA500" s="2"/>
      <c r="IB500" s="2"/>
      <c r="IC500" s="2"/>
      <c r="ID500" s="2"/>
      <c r="IE500" s="2"/>
      <c r="IF500" s="2"/>
      <c r="IG500" s="2"/>
      <c r="IH500" s="2"/>
      <c r="II500" s="2"/>
      <c r="IJ500" s="2"/>
      <c r="IK500" s="2"/>
      <c r="IL500" s="2"/>
      <c r="IM500" s="2"/>
      <c r="IN500" s="2"/>
      <c r="IO500" s="2"/>
      <c r="IP500" s="2"/>
      <c r="IQ500" s="2"/>
      <c r="IR500" s="2"/>
      <c r="IS500" s="2"/>
      <c r="IT500" s="2"/>
      <c r="IU500" s="2"/>
      <c r="IV500" s="2"/>
      <c r="IW500" s="2"/>
    </row>
    <row r="501" customFormat="false" ht="11.25" hidden="false" customHeight="false" outlineLevel="0" collapsed="false">
      <c r="A501" s="2"/>
      <c r="B501" s="2"/>
      <c r="C501" s="2"/>
      <c r="D501" s="394"/>
      <c r="F501" s="2"/>
      <c r="G501" s="2"/>
      <c r="H501" s="2"/>
      <c r="I501" s="2"/>
      <c r="J501" s="2"/>
      <c r="K501" s="2"/>
      <c r="L501" s="2"/>
      <c r="M501" s="2"/>
      <c r="P501" s="2"/>
      <c r="Q501" s="2"/>
      <c r="R501" s="2"/>
      <c r="X501" s="270"/>
      <c r="Y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95"/>
      <c r="AW501" s="95"/>
      <c r="AX501" s="383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383"/>
      <c r="BX501" s="383"/>
      <c r="BY501" s="383"/>
      <c r="BZ501" s="2"/>
      <c r="CA501" s="2"/>
      <c r="CB501" s="2"/>
      <c r="CC501" s="2"/>
      <c r="CD501" s="2"/>
      <c r="CE501" s="2"/>
      <c r="CF501" s="383"/>
      <c r="CG501" s="383"/>
      <c r="CH501" s="10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383"/>
      <c r="DT501" s="383"/>
      <c r="DU501" s="383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  <c r="FF501" s="2"/>
      <c r="FG501" s="2"/>
      <c r="FH501" s="2"/>
      <c r="FI501" s="2"/>
      <c r="FJ501" s="2"/>
      <c r="FK501" s="2"/>
      <c r="FL501" s="2"/>
      <c r="FM501" s="2"/>
      <c r="FN501" s="2"/>
      <c r="FO501" s="2"/>
      <c r="FP501" s="2"/>
      <c r="FQ501" s="2"/>
      <c r="FR501" s="2"/>
      <c r="FS501" s="2"/>
      <c r="FT501" s="2"/>
      <c r="FU501" s="2"/>
      <c r="FV501" s="2"/>
      <c r="FW501" s="2"/>
      <c r="FX501" s="2"/>
      <c r="FY501" s="2"/>
      <c r="FZ501" s="2"/>
      <c r="GA501" s="2"/>
      <c r="GB501" s="2"/>
      <c r="GC501" s="2"/>
      <c r="GD501" s="2"/>
      <c r="GE501" s="2"/>
      <c r="GF501" s="2"/>
      <c r="GG501" s="2"/>
      <c r="GH501" s="2"/>
      <c r="GI501" s="2"/>
      <c r="GJ501" s="2"/>
      <c r="GK501" s="2"/>
      <c r="GL501" s="2"/>
      <c r="GM501" s="2"/>
      <c r="GN501" s="2"/>
      <c r="GO501" s="2"/>
      <c r="GP501" s="2"/>
      <c r="GQ501" s="2"/>
      <c r="GR501" s="2"/>
      <c r="GS501" s="2"/>
      <c r="GT501" s="2"/>
      <c r="GU501" s="2"/>
      <c r="GV501" s="2"/>
      <c r="GW501" s="2"/>
      <c r="GX501" s="2"/>
      <c r="GY501" s="2"/>
      <c r="GZ501" s="2"/>
      <c r="HA501" s="2"/>
      <c r="HB501" s="2"/>
      <c r="HC501" s="2"/>
      <c r="HD501" s="2"/>
      <c r="HE501" s="2"/>
      <c r="HF501" s="2"/>
      <c r="HG501" s="2"/>
      <c r="HH501" s="2"/>
      <c r="HI501" s="2"/>
      <c r="HJ501" s="2"/>
      <c r="HK501" s="2"/>
      <c r="HL501" s="2"/>
      <c r="HM501" s="2"/>
      <c r="HN501" s="2"/>
      <c r="HO501" s="2"/>
      <c r="HP501" s="2"/>
      <c r="HQ501" s="2"/>
      <c r="HR501" s="2"/>
      <c r="HS501" s="2"/>
      <c r="HT501" s="2"/>
      <c r="HU501" s="2"/>
      <c r="HV501" s="2"/>
      <c r="HW501" s="2"/>
      <c r="HX501" s="2"/>
      <c r="HY501" s="2"/>
      <c r="HZ501" s="2"/>
      <c r="IA501" s="2"/>
      <c r="IB501" s="2"/>
      <c r="IC501" s="2"/>
      <c r="ID501" s="2"/>
      <c r="IE501" s="2"/>
      <c r="IF501" s="2"/>
      <c r="IG501" s="2"/>
      <c r="IH501" s="2"/>
      <c r="II501" s="2"/>
      <c r="IJ501" s="2"/>
      <c r="IK501" s="2"/>
      <c r="IL501" s="2"/>
      <c r="IM501" s="2"/>
      <c r="IN501" s="2"/>
      <c r="IO501" s="2"/>
      <c r="IP501" s="2"/>
      <c r="IQ501" s="2"/>
      <c r="IR501" s="2"/>
      <c r="IS501" s="2"/>
      <c r="IT501" s="2"/>
      <c r="IU501" s="2"/>
      <c r="IV501" s="2"/>
      <c r="IW501" s="2"/>
    </row>
    <row r="502" customFormat="false" ht="11.25" hidden="false" customHeight="false" outlineLevel="0" collapsed="false">
      <c r="A502" s="2"/>
      <c r="B502" s="2"/>
      <c r="C502" s="2"/>
      <c r="D502" s="394"/>
      <c r="F502" s="2"/>
      <c r="G502" s="2"/>
      <c r="H502" s="2"/>
      <c r="I502" s="2"/>
      <c r="J502" s="2"/>
      <c r="K502" s="2"/>
      <c r="L502" s="2"/>
      <c r="M502" s="2"/>
      <c r="P502" s="2"/>
      <c r="Q502" s="2"/>
      <c r="R502" s="2"/>
      <c r="X502" s="270"/>
      <c r="Y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95"/>
      <c r="AW502" s="95"/>
      <c r="AX502" s="383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383"/>
      <c r="BX502" s="383"/>
      <c r="BY502" s="383"/>
      <c r="BZ502" s="2"/>
      <c r="CA502" s="2"/>
      <c r="CB502" s="2"/>
      <c r="CC502" s="2"/>
      <c r="CD502" s="2"/>
      <c r="CE502" s="2"/>
      <c r="CF502" s="383"/>
      <c r="CG502" s="383"/>
      <c r="CH502" s="10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383"/>
      <c r="DT502" s="383"/>
      <c r="DU502" s="383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  <c r="FF502" s="2"/>
      <c r="FG502" s="2"/>
      <c r="FH502" s="2"/>
      <c r="FI502" s="2"/>
      <c r="FJ502" s="2"/>
      <c r="FK502" s="2"/>
      <c r="FL502" s="2"/>
      <c r="FM502" s="2"/>
      <c r="FN502" s="2"/>
      <c r="FO502" s="2"/>
      <c r="FP502" s="2"/>
      <c r="FQ502" s="2"/>
      <c r="FR502" s="2"/>
      <c r="FS502" s="2"/>
      <c r="FT502" s="2"/>
      <c r="FU502" s="2"/>
      <c r="FV502" s="2"/>
      <c r="FW502" s="2"/>
      <c r="FX502" s="2"/>
      <c r="FY502" s="2"/>
      <c r="FZ502" s="2"/>
      <c r="GA502" s="2"/>
      <c r="GB502" s="2"/>
      <c r="GC502" s="2"/>
      <c r="GD502" s="2"/>
      <c r="GE502" s="2"/>
      <c r="GF502" s="2"/>
      <c r="GG502" s="2"/>
      <c r="GH502" s="2"/>
      <c r="GI502" s="2"/>
      <c r="GJ502" s="2"/>
      <c r="GK502" s="2"/>
      <c r="GL502" s="2"/>
      <c r="GM502" s="2"/>
      <c r="GN502" s="2"/>
      <c r="GO502" s="2"/>
      <c r="GP502" s="2"/>
      <c r="GQ502" s="2"/>
      <c r="GR502" s="2"/>
      <c r="GS502" s="2"/>
      <c r="GT502" s="2"/>
      <c r="GU502" s="2"/>
      <c r="GV502" s="2"/>
      <c r="GW502" s="2"/>
      <c r="GX502" s="2"/>
      <c r="GY502" s="2"/>
      <c r="GZ502" s="2"/>
      <c r="HA502" s="2"/>
      <c r="HB502" s="2"/>
      <c r="HC502" s="2"/>
      <c r="HD502" s="2"/>
      <c r="HE502" s="2"/>
      <c r="HF502" s="2"/>
      <c r="HG502" s="2"/>
      <c r="HH502" s="2"/>
      <c r="HI502" s="2"/>
      <c r="HJ502" s="2"/>
      <c r="HK502" s="2"/>
      <c r="HL502" s="2"/>
      <c r="HM502" s="2"/>
      <c r="HN502" s="2"/>
      <c r="HO502" s="2"/>
      <c r="HP502" s="2"/>
      <c r="HQ502" s="2"/>
      <c r="HR502" s="2"/>
      <c r="HS502" s="2"/>
      <c r="HT502" s="2"/>
      <c r="HU502" s="2"/>
      <c r="HV502" s="2"/>
      <c r="HW502" s="2"/>
      <c r="HX502" s="2"/>
      <c r="HY502" s="2"/>
      <c r="HZ502" s="2"/>
      <c r="IA502" s="2"/>
      <c r="IB502" s="2"/>
      <c r="IC502" s="2"/>
      <c r="ID502" s="2"/>
      <c r="IE502" s="2"/>
      <c r="IF502" s="2"/>
      <c r="IG502" s="2"/>
      <c r="IH502" s="2"/>
      <c r="II502" s="2"/>
      <c r="IJ502" s="2"/>
      <c r="IK502" s="2"/>
      <c r="IL502" s="2"/>
      <c r="IM502" s="2"/>
      <c r="IN502" s="2"/>
      <c r="IO502" s="2"/>
      <c r="IP502" s="2"/>
      <c r="IQ502" s="2"/>
      <c r="IR502" s="2"/>
      <c r="IS502" s="2"/>
      <c r="IT502" s="2"/>
      <c r="IU502" s="2"/>
      <c r="IV502" s="2"/>
      <c r="IW502" s="2"/>
    </row>
    <row r="503" customFormat="false" ht="11.25" hidden="false" customHeight="false" outlineLevel="0" collapsed="false">
      <c r="A503" s="2"/>
      <c r="B503" s="2"/>
      <c r="C503" s="2"/>
      <c r="D503" s="394"/>
      <c r="F503" s="2"/>
      <c r="G503" s="2"/>
      <c r="H503" s="2"/>
      <c r="I503" s="2"/>
      <c r="J503" s="2"/>
      <c r="K503" s="2"/>
      <c r="L503" s="2"/>
      <c r="M503" s="2"/>
      <c r="P503" s="2"/>
      <c r="Q503" s="2"/>
      <c r="R503" s="2"/>
      <c r="X503" s="270"/>
      <c r="Y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95"/>
      <c r="AW503" s="95"/>
      <c r="AX503" s="383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383"/>
      <c r="BX503" s="383"/>
      <c r="BY503" s="383"/>
      <c r="BZ503" s="2"/>
      <c r="CA503" s="2"/>
      <c r="CB503" s="2"/>
      <c r="CC503" s="2"/>
      <c r="CD503" s="2"/>
      <c r="CE503" s="2"/>
      <c r="CF503" s="383"/>
      <c r="CG503" s="383"/>
      <c r="CH503" s="10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383"/>
      <c r="DT503" s="383"/>
      <c r="DU503" s="383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  <c r="FF503" s="2"/>
      <c r="FG503" s="2"/>
      <c r="FH503" s="2"/>
      <c r="FI503" s="2"/>
      <c r="FJ503" s="2"/>
      <c r="FK503" s="2"/>
      <c r="FL503" s="2"/>
      <c r="FM503" s="2"/>
      <c r="FN503" s="2"/>
      <c r="FO503" s="2"/>
      <c r="FP503" s="2"/>
      <c r="FQ503" s="2"/>
      <c r="FR503" s="2"/>
      <c r="FS503" s="2"/>
      <c r="FT503" s="2"/>
      <c r="FU503" s="2"/>
      <c r="FV503" s="2"/>
      <c r="FW503" s="2"/>
      <c r="FX503" s="2"/>
      <c r="FY503" s="2"/>
      <c r="FZ503" s="2"/>
      <c r="GA503" s="2"/>
      <c r="GB503" s="2"/>
      <c r="GC503" s="2"/>
      <c r="GD503" s="2"/>
      <c r="GE503" s="2"/>
      <c r="GF503" s="2"/>
      <c r="GG503" s="2"/>
      <c r="GH503" s="2"/>
      <c r="GI503" s="2"/>
      <c r="GJ503" s="2"/>
      <c r="GK503" s="2"/>
      <c r="GL503" s="2"/>
      <c r="GM503" s="2"/>
      <c r="GN503" s="2"/>
      <c r="GO503" s="2"/>
      <c r="GP503" s="2"/>
      <c r="GQ503" s="2"/>
      <c r="GR503" s="2"/>
      <c r="GS503" s="2"/>
      <c r="GT503" s="2"/>
      <c r="GU503" s="2"/>
      <c r="GV503" s="2"/>
      <c r="GW503" s="2"/>
      <c r="GX503" s="2"/>
      <c r="GY503" s="2"/>
      <c r="GZ503" s="2"/>
      <c r="HA503" s="2"/>
      <c r="HB503" s="2"/>
      <c r="HC503" s="2"/>
      <c r="HD503" s="2"/>
      <c r="HE503" s="2"/>
      <c r="HF503" s="2"/>
      <c r="HG503" s="2"/>
      <c r="HH503" s="2"/>
      <c r="HI503" s="2"/>
      <c r="HJ503" s="2"/>
      <c r="HK503" s="2"/>
      <c r="HL503" s="2"/>
      <c r="HM503" s="2"/>
      <c r="HN503" s="2"/>
      <c r="HO503" s="2"/>
      <c r="HP503" s="2"/>
      <c r="HQ503" s="2"/>
      <c r="HR503" s="2"/>
      <c r="HS503" s="2"/>
      <c r="HT503" s="2"/>
      <c r="HU503" s="2"/>
      <c r="HV503" s="2"/>
      <c r="HW503" s="2"/>
      <c r="HX503" s="2"/>
      <c r="HY503" s="2"/>
      <c r="HZ503" s="2"/>
      <c r="IA503" s="2"/>
      <c r="IB503" s="2"/>
      <c r="IC503" s="2"/>
      <c r="ID503" s="2"/>
      <c r="IE503" s="2"/>
      <c r="IF503" s="2"/>
      <c r="IG503" s="2"/>
      <c r="IH503" s="2"/>
      <c r="II503" s="2"/>
      <c r="IJ503" s="2"/>
      <c r="IK503" s="2"/>
      <c r="IL503" s="2"/>
      <c r="IM503" s="2"/>
      <c r="IN503" s="2"/>
      <c r="IO503" s="2"/>
      <c r="IP503" s="2"/>
      <c r="IQ503" s="2"/>
      <c r="IR503" s="2"/>
      <c r="IS503" s="2"/>
      <c r="IT503" s="2"/>
      <c r="IU503" s="2"/>
      <c r="IV503" s="2"/>
      <c r="IW503" s="2"/>
    </row>
    <row r="504" customFormat="false" ht="11.25" hidden="false" customHeight="false" outlineLevel="0" collapsed="false">
      <c r="A504" s="2"/>
      <c r="B504" s="2"/>
      <c r="C504" s="2"/>
      <c r="D504" s="394"/>
      <c r="F504" s="2"/>
      <c r="G504" s="2"/>
      <c r="H504" s="2"/>
      <c r="I504" s="2"/>
      <c r="J504" s="2"/>
      <c r="K504" s="2"/>
      <c r="L504" s="2"/>
      <c r="M504" s="2"/>
      <c r="P504" s="2"/>
      <c r="Q504" s="2"/>
      <c r="R504" s="2"/>
      <c r="X504" s="270"/>
      <c r="Y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95"/>
      <c r="AW504" s="95"/>
      <c r="AX504" s="383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383"/>
      <c r="BX504" s="383"/>
      <c r="BY504" s="383"/>
      <c r="BZ504" s="2"/>
      <c r="CA504" s="2"/>
      <c r="CB504" s="2"/>
      <c r="CC504" s="2"/>
      <c r="CD504" s="2"/>
      <c r="CE504" s="2"/>
      <c r="CF504" s="383"/>
      <c r="CG504" s="383"/>
      <c r="CH504" s="10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383"/>
      <c r="DT504" s="383"/>
      <c r="DU504" s="383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  <c r="FF504" s="2"/>
      <c r="FG504" s="2"/>
      <c r="FH504" s="2"/>
      <c r="FI504" s="2"/>
      <c r="FJ504" s="2"/>
      <c r="FK504" s="2"/>
      <c r="FL504" s="2"/>
      <c r="FM504" s="2"/>
      <c r="FN504" s="2"/>
      <c r="FO504" s="2"/>
      <c r="FP504" s="2"/>
      <c r="FQ504" s="2"/>
      <c r="FR504" s="2"/>
      <c r="FS504" s="2"/>
      <c r="FT504" s="2"/>
      <c r="FU504" s="2"/>
      <c r="FV504" s="2"/>
      <c r="FW504" s="2"/>
      <c r="FX504" s="2"/>
      <c r="FY504" s="2"/>
      <c r="FZ504" s="2"/>
      <c r="GA504" s="2"/>
      <c r="GB504" s="2"/>
      <c r="GC504" s="2"/>
      <c r="GD504" s="2"/>
      <c r="GE504" s="2"/>
      <c r="GF504" s="2"/>
      <c r="GG504" s="2"/>
      <c r="GH504" s="2"/>
      <c r="GI504" s="2"/>
      <c r="GJ504" s="2"/>
      <c r="GK504" s="2"/>
      <c r="GL504" s="2"/>
      <c r="GM504" s="2"/>
      <c r="GN504" s="2"/>
      <c r="GO504" s="2"/>
      <c r="GP504" s="2"/>
      <c r="GQ504" s="2"/>
      <c r="GR504" s="2"/>
      <c r="GS504" s="2"/>
      <c r="GT504" s="2"/>
      <c r="GU504" s="2"/>
      <c r="GV504" s="2"/>
      <c r="GW504" s="2"/>
      <c r="GX504" s="2"/>
      <c r="GY504" s="2"/>
      <c r="GZ504" s="2"/>
      <c r="HA504" s="2"/>
      <c r="HB504" s="2"/>
      <c r="HC504" s="2"/>
      <c r="HD504" s="2"/>
      <c r="HE504" s="2"/>
      <c r="HF504" s="2"/>
      <c r="HG504" s="2"/>
      <c r="HH504" s="2"/>
      <c r="HI504" s="2"/>
      <c r="HJ504" s="2"/>
      <c r="HK504" s="2"/>
      <c r="HL504" s="2"/>
      <c r="HM504" s="2"/>
      <c r="HN504" s="2"/>
      <c r="HO504" s="2"/>
      <c r="HP504" s="2"/>
      <c r="HQ504" s="2"/>
      <c r="HR504" s="2"/>
      <c r="HS504" s="2"/>
      <c r="HT504" s="2"/>
      <c r="HU504" s="2"/>
      <c r="HV504" s="2"/>
      <c r="HW504" s="2"/>
      <c r="HX504" s="2"/>
      <c r="HY504" s="2"/>
      <c r="HZ504" s="2"/>
      <c r="IA504" s="2"/>
      <c r="IB504" s="2"/>
      <c r="IC504" s="2"/>
      <c r="ID504" s="2"/>
      <c r="IE504" s="2"/>
      <c r="IF504" s="2"/>
      <c r="IG504" s="2"/>
      <c r="IH504" s="2"/>
      <c r="II504" s="2"/>
      <c r="IJ504" s="2"/>
      <c r="IK504" s="2"/>
      <c r="IL504" s="2"/>
      <c r="IM504" s="2"/>
      <c r="IN504" s="2"/>
      <c r="IO504" s="2"/>
      <c r="IP504" s="2"/>
      <c r="IQ504" s="2"/>
      <c r="IR504" s="2"/>
      <c r="IS504" s="2"/>
      <c r="IT504" s="2"/>
      <c r="IU504" s="2"/>
      <c r="IV504" s="2"/>
      <c r="IW504" s="2"/>
    </row>
    <row r="505" customFormat="false" ht="11.25" hidden="false" customHeight="false" outlineLevel="0" collapsed="false">
      <c r="A505" s="2"/>
      <c r="B505" s="2"/>
      <c r="C505" s="2"/>
      <c r="D505" s="394"/>
      <c r="F505" s="2"/>
      <c r="G505" s="2"/>
      <c r="H505" s="2"/>
      <c r="I505" s="2"/>
      <c r="J505" s="2"/>
      <c r="K505" s="2"/>
      <c r="L505" s="2"/>
      <c r="M505" s="2"/>
      <c r="P505" s="2"/>
      <c r="Q505" s="2"/>
      <c r="R505" s="2"/>
      <c r="X505" s="270"/>
      <c r="Y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95"/>
      <c r="AW505" s="95"/>
      <c r="AX505" s="383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383"/>
      <c r="BX505" s="383"/>
      <c r="BY505" s="383"/>
      <c r="BZ505" s="2"/>
      <c r="CA505" s="2"/>
      <c r="CB505" s="2"/>
      <c r="CC505" s="2"/>
      <c r="CD505" s="2"/>
      <c r="CE505" s="2"/>
      <c r="CF505" s="383"/>
      <c r="CG505" s="383"/>
      <c r="CH505" s="10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383"/>
      <c r="DT505" s="383"/>
      <c r="DU505" s="383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  <c r="FF505" s="2"/>
      <c r="FG505" s="2"/>
      <c r="FH505" s="2"/>
      <c r="FI505" s="2"/>
      <c r="FJ505" s="2"/>
      <c r="FK505" s="2"/>
      <c r="FL505" s="2"/>
      <c r="FM505" s="2"/>
      <c r="FN505" s="2"/>
      <c r="FO505" s="2"/>
      <c r="FP505" s="2"/>
      <c r="FQ505" s="2"/>
      <c r="FR505" s="2"/>
      <c r="FS505" s="2"/>
      <c r="FT505" s="2"/>
      <c r="FU505" s="2"/>
      <c r="FV505" s="2"/>
      <c r="FW505" s="2"/>
      <c r="FX505" s="2"/>
      <c r="FY505" s="2"/>
      <c r="FZ505" s="2"/>
      <c r="GA505" s="2"/>
      <c r="GB505" s="2"/>
      <c r="GC505" s="2"/>
      <c r="GD505" s="2"/>
      <c r="GE505" s="2"/>
      <c r="GF505" s="2"/>
      <c r="GG505" s="2"/>
      <c r="GH505" s="2"/>
      <c r="GI505" s="2"/>
      <c r="GJ505" s="2"/>
      <c r="GK505" s="2"/>
      <c r="GL505" s="2"/>
      <c r="GM505" s="2"/>
      <c r="GN505" s="2"/>
      <c r="GO505" s="2"/>
      <c r="GP505" s="2"/>
      <c r="GQ505" s="2"/>
      <c r="GR505" s="2"/>
      <c r="GS505" s="2"/>
      <c r="GT505" s="2"/>
      <c r="GU505" s="2"/>
      <c r="GV505" s="2"/>
      <c r="GW505" s="2"/>
      <c r="GX505" s="2"/>
      <c r="GY505" s="2"/>
      <c r="GZ505" s="2"/>
      <c r="HA505" s="2"/>
      <c r="HB505" s="2"/>
      <c r="HC505" s="2"/>
      <c r="HD505" s="2"/>
      <c r="HE505" s="2"/>
      <c r="HF505" s="2"/>
      <c r="HG505" s="2"/>
      <c r="HH505" s="2"/>
      <c r="HI505" s="2"/>
      <c r="HJ505" s="2"/>
      <c r="HK505" s="2"/>
      <c r="HL505" s="2"/>
      <c r="HM505" s="2"/>
      <c r="HN505" s="2"/>
      <c r="HO505" s="2"/>
      <c r="HP505" s="2"/>
      <c r="HQ505" s="2"/>
      <c r="HR505" s="2"/>
      <c r="HS505" s="2"/>
      <c r="HT505" s="2"/>
      <c r="HU505" s="2"/>
      <c r="HV505" s="2"/>
      <c r="HW505" s="2"/>
      <c r="HX505" s="2"/>
      <c r="HY505" s="2"/>
      <c r="HZ505" s="2"/>
      <c r="IA505" s="2"/>
      <c r="IB505" s="2"/>
      <c r="IC505" s="2"/>
      <c r="ID505" s="2"/>
      <c r="IE505" s="2"/>
      <c r="IF505" s="2"/>
      <c r="IG505" s="2"/>
      <c r="IH505" s="2"/>
      <c r="II505" s="2"/>
      <c r="IJ505" s="2"/>
      <c r="IK505" s="2"/>
      <c r="IL505" s="2"/>
      <c r="IM505" s="2"/>
      <c r="IN505" s="2"/>
      <c r="IO505" s="2"/>
      <c r="IP505" s="2"/>
      <c r="IQ505" s="2"/>
      <c r="IR505" s="2"/>
      <c r="IS505" s="2"/>
      <c r="IT505" s="2"/>
      <c r="IU505" s="2"/>
      <c r="IV505" s="2"/>
      <c r="IW505" s="2"/>
    </row>
    <row r="506" customFormat="false" ht="11.25" hidden="false" customHeight="false" outlineLevel="0" collapsed="false">
      <c r="A506" s="2"/>
      <c r="B506" s="2"/>
      <c r="C506" s="2"/>
      <c r="D506" s="394"/>
      <c r="F506" s="2"/>
      <c r="G506" s="2"/>
      <c r="H506" s="2"/>
      <c r="I506" s="2"/>
      <c r="J506" s="2"/>
      <c r="K506" s="2"/>
      <c r="L506" s="2"/>
      <c r="M506" s="2"/>
      <c r="P506" s="2"/>
      <c r="Q506" s="2"/>
      <c r="R506" s="2"/>
      <c r="X506" s="270"/>
      <c r="Y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95"/>
      <c r="AW506" s="95"/>
      <c r="AX506" s="383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383"/>
      <c r="BX506" s="383"/>
      <c r="BY506" s="383"/>
      <c r="BZ506" s="2"/>
      <c r="CA506" s="2"/>
      <c r="CB506" s="2"/>
      <c r="CC506" s="2"/>
      <c r="CD506" s="2"/>
      <c r="CE506" s="2"/>
      <c r="CF506" s="383"/>
      <c r="CG506" s="383"/>
      <c r="CH506" s="10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383"/>
      <c r="DT506" s="383"/>
      <c r="DU506" s="383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  <c r="FF506" s="2"/>
      <c r="FG506" s="2"/>
      <c r="FH506" s="2"/>
      <c r="FI506" s="2"/>
      <c r="FJ506" s="2"/>
      <c r="FK506" s="2"/>
      <c r="FL506" s="2"/>
      <c r="FM506" s="2"/>
      <c r="FN506" s="2"/>
      <c r="FO506" s="2"/>
      <c r="FP506" s="2"/>
      <c r="FQ506" s="2"/>
      <c r="FR506" s="2"/>
      <c r="FS506" s="2"/>
      <c r="FT506" s="2"/>
      <c r="FU506" s="2"/>
      <c r="FV506" s="2"/>
      <c r="FW506" s="2"/>
      <c r="FX506" s="2"/>
      <c r="FY506" s="2"/>
      <c r="FZ506" s="2"/>
      <c r="GA506" s="2"/>
      <c r="GB506" s="2"/>
      <c r="GC506" s="2"/>
      <c r="GD506" s="2"/>
      <c r="GE506" s="2"/>
      <c r="GF506" s="2"/>
      <c r="GG506" s="2"/>
      <c r="GH506" s="2"/>
      <c r="GI506" s="2"/>
      <c r="GJ506" s="2"/>
      <c r="GK506" s="2"/>
      <c r="GL506" s="2"/>
      <c r="GM506" s="2"/>
      <c r="GN506" s="2"/>
      <c r="GO506" s="2"/>
      <c r="GP506" s="2"/>
      <c r="GQ506" s="2"/>
      <c r="GR506" s="2"/>
      <c r="GS506" s="2"/>
      <c r="GT506" s="2"/>
      <c r="GU506" s="2"/>
      <c r="GV506" s="2"/>
      <c r="GW506" s="2"/>
      <c r="GX506" s="2"/>
      <c r="GY506" s="2"/>
      <c r="GZ506" s="2"/>
      <c r="HA506" s="2"/>
      <c r="HB506" s="2"/>
      <c r="HC506" s="2"/>
      <c r="HD506" s="2"/>
      <c r="HE506" s="2"/>
      <c r="HF506" s="2"/>
      <c r="HG506" s="2"/>
      <c r="HH506" s="2"/>
      <c r="HI506" s="2"/>
      <c r="HJ506" s="2"/>
      <c r="HK506" s="2"/>
      <c r="HL506" s="2"/>
      <c r="HM506" s="2"/>
      <c r="HN506" s="2"/>
      <c r="HO506" s="2"/>
      <c r="HP506" s="2"/>
      <c r="HQ506" s="2"/>
      <c r="HR506" s="2"/>
      <c r="HS506" s="2"/>
      <c r="HT506" s="2"/>
      <c r="HU506" s="2"/>
      <c r="HV506" s="2"/>
      <c r="HW506" s="2"/>
      <c r="HX506" s="2"/>
      <c r="HY506" s="2"/>
      <c r="HZ506" s="2"/>
      <c r="IA506" s="2"/>
      <c r="IB506" s="2"/>
      <c r="IC506" s="2"/>
      <c r="ID506" s="2"/>
      <c r="IE506" s="2"/>
      <c r="IF506" s="2"/>
      <c r="IG506" s="2"/>
      <c r="IH506" s="2"/>
      <c r="II506" s="2"/>
      <c r="IJ506" s="2"/>
      <c r="IK506" s="2"/>
      <c r="IL506" s="2"/>
      <c r="IM506" s="2"/>
      <c r="IN506" s="2"/>
      <c r="IO506" s="2"/>
      <c r="IP506" s="2"/>
      <c r="IQ506" s="2"/>
      <c r="IR506" s="2"/>
      <c r="IS506" s="2"/>
      <c r="IT506" s="2"/>
      <c r="IU506" s="2"/>
      <c r="IV506" s="2"/>
      <c r="IW506" s="2"/>
    </row>
    <row r="507" customFormat="false" ht="11.25" hidden="false" customHeight="false" outlineLevel="0" collapsed="false">
      <c r="A507" s="2"/>
      <c r="B507" s="2"/>
      <c r="C507" s="2"/>
      <c r="D507" s="394"/>
      <c r="F507" s="2"/>
      <c r="G507" s="2"/>
      <c r="H507" s="2"/>
      <c r="I507" s="2"/>
      <c r="J507" s="2"/>
      <c r="K507" s="2"/>
      <c r="L507" s="2"/>
      <c r="M507" s="2"/>
      <c r="P507" s="2"/>
      <c r="Q507" s="2"/>
      <c r="R507" s="2"/>
      <c r="X507" s="270"/>
      <c r="Y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95"/>
      <c r="AW507" s="95"/>
      <c r="AX507" s="383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383"/>
      <c r="BX507" s="383"/>
      <c r="BY507" s="383"/>
      <c r="BZ507" s="2"/>
      <c r="CA507" s="2"/>
      <c r="CB507" s="2"/>
      <c r="CC507" s="2"/>
      <c r="CD507" s="2"/>
      <c r="CE507" s="2"/>
      <c r="CF507" s="383"/>
      <c r="CG507" s="383"/>
      <c r="CH507" s="10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383"/>
      <c r="DT507" s="383"/>
      <c r="DU507" s="383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  <c r="FG507" s="2"/>
      <c r="FH507" s="2"/>
      <c r="FI507" s="2"/>
      <c r="FJ507" s="2"/>
      <c r="FK507" s="2"/>
      <c r="FL507" s="2"/>
      <c r="FM507" s="2"/>
      <c r="FN507" s="2"/>
      <c r="FO507" s="2"/>
      <c r="FP507" s="2"/>
      <c r="FQ507" s="2"/>
      <c r="FR507" s="2"/>
      <c r="FS507" s="2"/>
      <c r="FT507" s="2"/>
      <c r="FU507" s="2"/>
      <c r="FV507" s="2"/>
      <c r="FW507" s="2"/>
      <c r="FX507" s="2"/>
      <c r="FY507" s="2"/>
      <c r="FZ507" s="2"/>
      <c r="GA507" s="2"/>
      <c r="GB507" s="2"/>
      <c r="GC507" s="2"/>
      <c r="GD507" s="2"/>
      <c r="GE507" s="2"/>
      <c r="GF507" s="2"/>
      <c r="GG507" s="2"/>
      <c r="GH507" s="2"/>
      <c r="GI507" s="2"/>
      <c r="GJ507" s="2"/>
      <c r="GK507" s="2"/>
      <c r="GL507" s="2"/>
      <c r="GM507" s="2"/>
      <c r="GN507" s="2"/>
      <c r="GO507" s="2"/>
      <c r="GP507" s="2"/>
      <c r="GQ507" s="2"/>
      <c r="GR507" s="2"/>
      <c r="GS507" s="2"/>
      <c r="GT507" s="2"/>
      <c r="GU507" s="2"/>
      <c r="GV507" s="2"/>
      <c r="GW507" s="2"/>
      <c r="GX507" s="2"/>
      <c r="GY507" s="2"/>
      <c r="GZ507" s="2"/>
      <c r="HA507" s="2"/>
      <c r="HB507" s="2"/>
      <c r="HC507" s="2"/>
      <c r="HD507" s="2"/>
      <c r="HE507" s="2"/>
      <c r="HF507" s="2"/>
      <c r="HG507" s="2"/>
      <c r="HH507" s="2"/>
      <c r="HI507" s="2"/>
      <c r="HJ507" s="2"/>
      <c r="HK507" s="2"/>
      <c r="HL507" s="2"/>
      <c r="HM507" s="2"/>
      <c r="HN507" s="2"/>
      <c r="HO507" s="2"/>
      <c r="HP507" s="2"/>
      <c r="HQ507" s="2"/>
      <c r="HR507" s="2"/>
      <c r="HS507" s="2"/>
      <c r="HT507" s="2"/>
      <c r="HU507" s="2"/>
      <c r="HV507" s="2"/>
      <c r="HW507" s="2"/>
      <c r="HX507" s="2"/>
      <c r="HY507" s="2"/>
      <c r="HZ507" s="2"/>
      <c r="IA507" s="2"/>
      <c r="IB507" s="2"/>
      <c r="IC507" s="2"/>
      <c r="ID507" s="2"/>
      <c r="IE507" s="2"/>
      <c r="IF507" s="2"/>
      <c r="IG507" s="2"/>
      <c r="IH507" s="2"/>
      <c r="II507" s="2"/>
      <c r="IJ507" s="2"/>
      <c r="IK507" s="2"/>
      <c r="IL507" s="2"/>
      <c r="IM507" s="2"/>
      <c r="IN507" s="2"/>
      <c r="IO507" s="2"/>
      <c r="IP507" s="2"/>
      <c r="IQ507" s="2"/>
      <c r="IR507" s="2"/>
      <c r="IS507" s="2"/>
      <c r="IT507" s="2"/>
      <c r="IU507" s="2"/>
      <c r="IV507" s="2"/>
      <c r="IW507" s="2"/>
    </row>
    <row r="508" customFormat="false" ht="11.25" hidden="false" customHeight="false" outlineLevel="0" collapsed="false">
      <c r="A508" s="2"/>
      <c r="B508" s="2"/>
      <c r="C508" s="2"/>
      <c r="D508" s="394"/>
      <c r="F508" s="2"/>
      <c r="G508" s="2"/>
      <c r="H508" s="2"/>
      <c r="I508" s="2"/>
      <c r="J508" s="2"/>
      <c r="K508" s="2"/>
      <c r="L508" s="2"/>
      <c r="M508" s="2"/>
      <c r="P508" s="2"/>
      <c r="Q508" s="2"/>
      <c r="R508" s="2"/>
      <c r="X508" s="270"/>
      <c r="Y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95"/>
      <c r="AW508" s="95"/>
      <c r="AX508" s="383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383"/>
      <c r="BX508" s="383"/>
      <c r="BY508" s="383"/>
      <c r="BZ508" s="2"/>
      <c r="CA508" s="2"/>
      <c r="CB508" s="2"/>
      <c r="CC508" s="2"/>
      <c r="CD508" s="2"/>
      <c r="CE508" s="2"/>
      <c r="CF508" s="383"/>
      <c r="CG508" s="383"/>
      <c r="CH508" s="10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383"/>
      <c r="DT508" s="383"/>
      <c r="DU508" s="383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  <c r="FG508" s="2"/>
      <c r="FH508" s="2"/>
      <c r="FI508" s="2"/>
      <c r="FJ508" s="2"/>
      <c r="FK508" s="2"/>
      <c r="FL508" s="2"/>
      <c r="FM508" s="2"/>
      <c r="FN508" s="2"/>
      <c r="FO508" s="2"/>
      <c r="FP508" s="2"/>
      <c r="FQ508" s="2"/>
      <c r="FR508" s="2"/>
      <c r="FS508" s="2"/>
      <c r="FT508" s="2"/>
      <c r="FU508" s="2"/>
      <c r="FV508" s="2"/>
      <c r="FW508" s="2"/>
      <c r="FX508" s="2"/>
      <c r="FY508" s="2"/>
      <c r="FZ508" s="2"/>
      <c r="GA508" s="2"/>
      <c r="GB508" s="2"/>
      <c r="GC508" s="2"/>
      <c r="GD508" s="2"/>
      <c r="GE508" s="2"/>
      <c r="GF508" s="2"/>
      <c r="GG508" s="2"/>
      <c r="GH508" s="2"/>
      <c r="GI508" s="2"/>
      <c r="GJ508" s="2"/>
      <c r="GK508" s="2"/>
      <c r="GL508" s="2"/>
      <c r="GM508" s="2"/>
      <c r="GN508" s="2"/>
      <c r="GO508" s="2"/>
      <c r="GP508" s="2"/>
      <c r="GQ508" s="2"/>
      <c r="GR508" s="2"/>
      <c r="GS508" s="2"/>
      <c r="GT508" s="2"/>
      <c r="GU508" s="2"/>
      <c r="GV508" s="2"/>
      <c r="GW508" s="2"/>
      <c r="GX508" s="2"/>
      <c r="GY508" s="2"/>
      <c r="GZ508" s="2"/>
      <c r="HA508" s="2"/>
      <c r="HB508" s="2"/>
      <c r="HC508" s="2"/>
      <c r="HD508" s="2"/>
      <c r="HE508" s="2"/>
      <c r="HF508" s="2"/>
      <c r="HG508" s="2"/>
      <c r="HH508" s="2"/>
      <c r="HI508" s="2"/>
      <c r="HJ508" s="2"/>
      <c r="HK508" s="2"/>
      <c r="HL508" s="2"/>
      <c r="HM508" s="2"/>
      <c r="HN508" s="2"/>
      <c r="HO508" s="2"/>
      <c r="HP508" s="2"/>
      <c r="HQ508" s="2"/>
      <c r="HR508" s="2"/>
      <c r="HS508" s="2"/>
      <c r="HT508" s="2"/>
      <c r="HU508" s="2"/>
      <c r="HV508" s="2"/>
      <c r="HW508" s="2"/>
      <c r="HX508" s="2"/>
      <c r="HY508" s="2"/>
      <c r="HZ508" s="2"/>
      <c r="IA508" s="2"/>
      <c r="IB508" s="2"/>
      <c r="IC508" s="2"/>
      <c r="ID508" s="2"/>
      <c r="IE508" s="2"/>
      <c r="IF508" s="2"/>
      <c r="IG508" s="2"/>
      <c r="IH508" s="2"/>
      <c r="II508" s="2"/>
      <c r="IJ508" s="2"/>
      <c r="IK508" s="2"/>
      <c r="IL508" s="2"/>
      <c r="IM508" s="2"/>
      <c r="IN508" s="2"/>
      <c r="IO508" s="2"/>
      <c r="IP508" s="2"/>
      <c r="IQ508" s="2"/>
      <c r="IR508" s="2"/>
      <c r="IS508" s="2"/>
      <c r="IT508" s="2"/>
      <c r="IU508" s="2"/>
      <c r="IV508" s="2"/>
      <c r="IW508" s="2"/>
    </row>
    <row r="509" customFormat="false" ht="11.25" hidden="false" customHeight="false" outlineLevel="0" collapsed="false">
      <c r="A509" s="2"/>
      <c r="B509" s="2"/>
      <c r="C509" s="2"/>
      <c r="D509" s="394"/>
      <c r="F509" s="2"/>
      <c r="G509" s="2"/>
      <c r="H509" s="2"/>
      <c r="I509" s="2"/>
      <c r="J509" s="2"/>
      <c r="K509" s="2"/>
      <c r="L509" s="2"/>
      <c r="M509" s="2"/>
      <c r="P509" s="2"/>
      <c r="Q509" s="2"/>
      <c r="R509" s="2"/>
      <c r="X509" s="270"/>
      <c r="Y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95"/>
      <c r="AW509" s="95"/>
      <c r="AX509" s="383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383"/>
      <c r="BX509" s="383"/>
      <c r="BY509" s="383"/>
      <c r="BZ509" s="2"/>
      <c r="CA509" s="2"/>
      <c r="CB509" s="2"/>
      <c r="CC509" s="2"/>
      <c r="CD509" s="2"/>
      <c r="CE509" s="2"/>
      <c r="CF509" s="383"/>
      <c r="CG509" s="383"/>
      <c r="CH509" s="10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383"/>
      <c r="DT509" s="383"/>
      <c r="DU509" s="383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  <c r="FF509" s="2"/>
      <c r="FG509" s="2"/>
      <c r="FH509" s="2"/>
      <c r="FI509" s="2"/>
      <c r="FJ509" s="2"/>
      <c r="FK509" s="2"/>
      <c r="FL509" s="2"/>
      <c r="FM509" s="2"/>
      <c r="FN509" s="2"/>
      <c r="FO509" s="2"/>
      <c r="FP509" s="2"/>
      <c r="FQ509" s="2"/>
      <c r="FR509" s="2"/>
      <c r="FS509" s="2"/>
      <c r="FT509" s="2"/>
      <c r="FU509" s="2"/>
      <c r="FV509" s="2"/>
      <c r="FW509" s="2"/>
      <c r="FX509" s="2"/>
      <c r="FY509" s="2"/>
      <c r="FZ509" s="2"/>
      <c r="GA509" s="2"/>
      <c r="GB509" s="2"/>
      <c r="GC509" s="2"/>
      <c r="GD509" s="2"/>
      <c r="GE509" s="2"/>
      <c r="GF509" s="2"/>
      <c r="GG509" s="2"/>
      <c r="GH509" s="2"/>
      <c r="GI509" s="2"/>
      <c r="GJ509" s="2"/>
      <c r="GK509" s="2"/>
      <c r="GL509" s="2"/>
      <c r="GM509" s="2"/>
      <c r="GN509" s="2"/>
      <c r="GO509" s="2"/>
      <c r="GP509" s="2"/>
      <c r="GQ509" s="2"/>
      <c r="GR509" s="2"/>
      <c r="GS509" s="2"/>
      <c r="GT509" s="2"/>
      <c r="GU509" s="2"/>
      <c r="GV509" s="2"/>
      <c r="GW509" s="2"/>
      <c r="GX509" s="2"/>
      <c r="GY509" s="2"/>
      <c r="GZ509" s="2"/>
      <c r="HA509" s="2"/>
      <c r="HB509" s="2"/>
      <c r="HC509" s="2"/>
      <c r="HD509" s="2"/>
      <c r="HE509" s="2"/>
      <c r="HF509" s="2"/>
      <c r="HG509" s="2"/>
      <c r="HH509" s="2"/>
      <c r="HI509" s="2"/>
      <c r="HJ509" s="2"/>
      <c r="HK509" s="2"/>
      <c r="HL509" s="2"/>
      <c r="HM509" s="2"/>
      <c r="HN509" s="2"/>
      <c r="HO509" s="2"/>
      <c r="HP509" s="2"/>
      <c r="HQ509" s="2"/>
      <c r="HR509" s="2"/>
      <c r="HS509" s="2"/>
      <c r="HT509" s="2"/>
      <c r="HU509" s="2"/>
      <c r="HV509" s="2"/>
      <c r="HW509" s="2"/>
      <c r="HX509" s="2"/>
      <c r="HY509" s="2"/>
      <c r="HZ509" s="2"/>
      <c r="IA509" s="2"/>
      <c r="IB509" s="2"/>
      <c r="IC509" s="2"/>
      <c r="ID509" s="2"/>
      <c r="IE509" s="2"/>
      <c r="IF509" s="2"/>
      <c r="IG509" s="2"/>
      <c r="IH509" s="2"/>
      <c r="II509" s="2"/>
      <c r="IJ509" s="2"/>
      <c r="IK509" s="2"/>
      <c r="IL509" s="2"/>
      <c r="IM509" s="2"/>
      <c r="IN509" s="2"/>
      <c r="IO509" s="2"/>
      <c r="IP509" s="2"/>
      <c r="IQ509" s="2"/>
      <c r="IR509" s="2"/>
      <c r="IS509" s="2"/>
      <c r="IT509" s="2"/>
      <c r="IU509" s="2"/>
      <c r="IV509" s="2"/>
      <c r="IW509" s="2"/>
    </row>
    <row r="510" customFormat="false" ht="11.25" hidden="false" customHeight="false" outlineLevel="0" collapsed="false">
      <c r="A510" s="2"/>
      <c r="B510" s="2"/>
      <c r="C510" s="2"/>
      <c r="D510" s="394"/>
      <c r="F510" s="2"/>
      <c r="G510" s="2"/>
      <c r="H510" s="2"/>
      <c r="I510" s="2"/>
      <c r="J510" s="2"/>
      <c r="K510" s="2"/>
      <c r="L510" s="2"/>
      <c r="M510" s="2"/>
      <c r="P510" s="2"/>
      <c r="Q510" s="2"/>
      <c r="R510" s="2"/>
      <c r="X510" s="270"/>
      <c r="Y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95"/>
      <c r="AW510" s="95"/>
      <c r="AX510" s="383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383"/>
      <c r="BX510" s="383"/>
      <c r="BY510" s="383"/>
      <c r="BZ510" s="2"/>
      <c r="CA510" s="2"/>
      <c r="CB510" s="2"/>
      <c r="CC510" s="2"/>
      <c r="CD510" s="2"/>
      <c r="CE510" s="2"/>
      <c r="CF510" s="383"/>
      <c r="CG510" s="383"/>
      <c r="CH510" s="10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383"/>
      <c r="DT510" s="383"/>
      <c r="DU510" s="383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  <c r="FG510" s="2"/>
      <c r="FH510" s="2"/>
      <c r="FI510" s="2"/>
      <c r="FJ510" s="2"/>
      <c r="FK510" s="2"/>
      <c r="FL510" s="2"/>
      <c r="FM510" s="2"/>
      <c r="FN510" s="2"/>
      <c r="FO510" s="2"/>
      <c r="FP510" s="2"/>
      <c r="FQ510" s="2"/>
      <c r="FR510" s="2"/>
      <c r="FS510" s="2"/>
      <c r="FT510" s="2"/>
      <c r="FU510" s="2"/>
      <c r="FV510" s="2"/>
      <c r="FW510" s="2"/>
      <c r="FX510" s="2"/>
      <c r="FY510" s="2"/>
      <c r="FZ510" s="2"/>
      <c r="GA510" s="2"/>
      <c r="GB510" s="2"/>
      <c r="GC510" s="2"/>
      <c r="GD510" s="2"/>
      <c r="GE510" s="2"/>
      <c r="GF510" s="2"/>
      <c r="GG510" s="2"/>
      <c r="GH510" s="2"/>
      <c r="GI510" s="2"/>
      <c r="GJ510" s="2"/>
      <c r="GK510" s="2"/>
      <c r="GL510" s="2"/>
      <c r="GM510" s="2"/>
      <c r="GN510" s="2"/>
      <c r="GO510" s="2"/>
      <c r="GP510" s="2"/>
      <c r="GQ510" s="2"/>
      <c r="GR510" s="2"/>
      <c r="GS510" s="2"/>
      <c r="GT510" s="2"/>
      <c r="GU510" s="2"/>
      <c r="GV510" s="2"/>
      <c r="GW510" s="2"/>
      <c r="GX510" s="2"/>
      <c r="GY510" s="2"/>
      <c r="GZ510" s="2"/>
      <c r="HA510" s="2"/>
      <c r="HB510" s="2"/>
      <c r="HC510" s="2"/>
      <c r="HD510" s="2"/>
      <c r="HE510" s="2"/>
      <c r="HF510" s="2"/>
      <c r="HG510" s="2"/>
      <c r="HH510" s="2"/>
      <c r="HI510" s="2"/>
      <c r="HJ510" s="2"/>
      <c r="HK510" s="2"/>
      <c r="HL510" s="2"/>
      <c r="HM510" s="2"/>
      <c r="HN510" s="2"/>
      <c r="HO510" s="2"/>
      <c r="HP510" s="2"/>
      <c r="HQ510" s="2"/>
      <c r="HR510" s="2"/>
      <c r="HS510" s="2"/>
      <c r="HT510" s="2"/>
      <c r="HU510" s="2"/>
      <c r="HV510" s="2"/>
      <c r="HW510" s="2"/>
      <c r="HX510" s="2"/>
      <c r="HY510" s="2"/>
      <c r="HZ510" s="2"/>
      <c r="IA510" s="2"/>
      <c r="IB510" s="2"/>
      <c r="IC510" s="2"/>
      <c r="ID510" s="2"/>
      <c r="IE510" s="2"/>
      <c r="IF510" s="2"/>
      <c r="IG510" s="2"/>
      <c r="IH510" s="2"/>
      <c r="II510" s="2"/>
      <c r="IJ510" s="2"/>
      <c r="IK510" s="2"/>
      <c r="IL510" s="2"/>
      <c r="IM510" s="2"/>
      <c r="IN510" s="2"/>
      <c r="IO510" s="2"/>
      <c r="IP510" s="2"/>
      <c r="IQ510" s="2"/>
      <c r="IR510" s="2"/>
      <c r="IS510" s="2"/>
      <c r="IT510" s="2"/>
      <c r="IU510" s="2"/>
      <c r="IV510" s="2"/>
      <c r="IW510" s="2"/>
    </row>
    <row r="511" customFormat="false" ht="11.25" hidden="false" customHeight="false" outlineLevel="0" collapsed="false">
      <c r="A511" s="2"/>
      <c r="B511" s="2"/>
      <c r="C511" s="2"/>
      <c r="D511" s="394"/>
      <c r="F511" s="2"/>
      <c r="G511" s="2"/>
      <c r="H511" s="2"/>
      <c r="I511" s="2"/>
      <c r="J511" s="2"/>
      <c r="K511" s="2"/>
      <c r="L511" s="2"/>
      <c r="M511" s="2"/>
      <c r="P511" s="2"/>
      <c r="Q511" s="2"/>
      <c r="R511" s="2"/>
      <c r="X511" s="270"/>
      <c r="Y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95"/>
      <c r="AW511" s="95"/>
      <c r="AX511" s="383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383"/>
      <c r="BX511" s="383"/>
      <c r="BY511" s="383"/>
      <c r="BZ511" s="2"/>
      <c r="CA511" s="2"/>
      <c r="CB511" s="2"/>
      <c r="CC511" s="2"/>
      <c r="CD511" s="2"/>
      <c r="CE511" s="2"/>
      <c r="CF511" s="383"/>
      <c r="CG511" s="383"/>
      <c r="CH511" s="10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383"/>
      <c r="DT511" s="383"/>
      <c r="DU511" s="383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  <c r="FG511" s="2"/>
      <c r="FH511" s="2"/>
      <c r="FI511" s="2"/>
      <c r="FJ511" s="2"/>
      <c r="FK511" s="2"/>
      <c r="FL511" s="2"/>
      <c r="FM511" s="2"/>
      <c r="FN511" s="2"/>
      <c r="FO511" s="2"/>
      <c r="FP511" s="2"/>
      <c r="FQ511" s="2"/>
      <c r="FR511" s="2"/>
      <c r="FS511" s="2"/>
      <c r="FT511" s="2"/>
      <c r="FU511" s="2"/>
      <c r="FV511" s="2"/>
      <c r="FW511" s="2"/>
      <c r="FX511" s="2"/>
      <c r="FY511" s="2"/>
      <c r="FZ511" s="2"/>
      <c r="GA511" s="2"/>
      <c r="GB511" s="2"/>
      <c r="GC511" s="2"/>
      <c r="GD511" s="2"/>
      <c r="GE511" s="2"/>
      <c r="GF511" s="2"/>
      <c r="GG511" s="2"/>
      <c r="GH511" s="2"/>
      <c r="GI511" s="2"/>
      <c r="GJ511" s="2"/>
      <c r="GK511" s="2"/>
      <c r="GL511" s="2"/>
      <c r="GM511" s="2"/>
      <c r="GN511" s="2"/>
      <c r="GO511" s="2"/>
      <c r="GP511" s="2"/>
      <c r="GQ511" s="2"/>
      <c r="GR511" s="2"/>
      <c r="GS511" s="2"/>
      <c r="GT511" s="2"/>
      <c r="GU511" s="2"/>
      <c r="GV511" s="2"/>
      <c r="GW511" s="2"/>
      <c r="GX511" s="2"/>
      <c r="GY511" s="2"/>
      <c r="GZ511" s="2"/>
      <c r="HA511" s="2"/>
      <c r="HB511" s="2"/>
      <c r="HC511" s="2"/>
      <c r="HD511" s="2"/>
      <c r="HE511" s="2"/>
      <c r="HF511" s="2"/>
      <c r="HG511" s="2"/>
      <c r="HH511" s="2"/>
      <c r="HI511" s="2"/>
      <c r="HJ511" s="2"/>
      <c r="HK511" s="2"/>
      <c r="HL511" s="2"/>
      <c r="HM511" s="2"/>
      <c r="HN511" s="2"/>
      <c r="HO511" s="2"/>
      <c r="HP511" s="2"/>
      <c r="HQ511" s="2"/>
      <c r="HR511" s="2"/>
      <c r="HS511" s="2"/>
      <c r="HT511" s="2"/>
      <c r="HU511" s="2"/>
      <c r="HV511" s="2"/>
      <c r="HW511" s="2"/>
      <c r="HX511" s="2"/>
      <c r="HY511" s="2"/>
      <c r="HZ511" s="2"/>
      <c r="IA511" s="2"/>
      <c r="IB511" s="2"/>
      <c r="IC511" s="2"/>
      <c r="ID511" s="2"/>
      <c r="IE511" s="2"/>
      <c r="IF511" s="2"/>
      <c r="IG511" s="2"/>
      <c r="IH511" s="2"/>
      <c r="II511" s="2"/>
      <c r="IJ511" s="2"/>
      <c r="IK511" s="2"/>
      <c r="IL511" s="2"/>
      <c r="IM511" s="2"/>
      <c r="IN511" s="2"/>
      <c r="IO511" s="2"/>
      <c r="IP511" s="2"/>
      <c r="IQ511" s="2"/>
      <c r="IR511" s="2"/>
      <c r="IS511" s="2"/>
      <c r="IT511" s="2"/>
      <c r="IU511" s="2"/>
      <c r="IV511" s="2"/>
      <c r="IW511" s="2"/>
    </row>
    <row r="512" customFormat="false" ht="11.25" hidden="false" customHeight="false" outlineLevel="0" collapsed="false">
      <c r="A512" s="2"/>
      <c r="B512" s="2"/>
      <c r="C512" s="2"/>
      <c r="D512" s="394"/>
      <c r="F512" s="2"/>
      <c r="G512" s="2"/>
      <c r="H512" s="2"/>
      <c r="I512" s="2"/>
      <c r="J512" s="2"/>
      <c r="K512" s="2"/>
      <c r="L512" s="2"/>
      <c r="M512" s="2"/>
      <c r="P512" s="2"/>
      <c r="Q512" s="2"/>
      <c r="R512" s="2"/>
      <c r="X512" s="270"/>
      <c r="Y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95"/>
      <c r="AW512" s="95"/>
      <c r="AX512" s="383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383"/>
      <c r="BX512" s="383"/>
      <c r="BY512" s="383"/>
      <c r="BZ512" s="2"/>
      <c r="CA512" s="2"/>
      <c r="CB512" s="2"/>
      <c r="CC512" s="2"/>
      <c r="CD512" s="2"/>
      <c r="CE512" s="2"/>
      <c r="CF512" s="383"/>
      <c r="CG512" s="383"/>
      <c r="CH512" s="10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383"/>
      <c r="DT512" s="383"/>
      <c r="DU512" s="383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  <c r="FF512" s="2"/>
      <c r="FG512" s="2"/>
      <c r="FH512" s="2"/>
      <c r="FI512" s="2"/>
      <c r="FJ512" s="2"/>
      <c r="FK512" s="2"/>
      <c r="FL512" s="2"/>
      <c r="FM512" s="2"/>
      <c r="FN512" s="2"/>
      <c r="FO512" s="2"/>
      <c r="FP512" s="2"/>
      <c r="FQ512" s="2"/>
      <c r="FR512" s="2"/>
      <c r="FS512" s="2"/>
      <c r="FT512" s="2"/>
      <c r="FU512" s="2"/>
      <c r="FV512" s="2"/>
      <c r="FW512" s="2"/>
      <c r="FX512" s="2"/>
      <c r="FY512" s="2"/>
      <c r="FZ512" s="2"/>
      <c r="GA512" s="2"/>
      <c r="GB512" s="2"/>
      <c r="GC512" s="2"/>
      <c r="GD512" s="2"/>
      <c r="GE512" s="2"/>
      <c r="GF512" s="2"/>
      <c r="GG512" s="2"/>
      <c r="GH512" s="2"/>
      <c r="GI512" s="2"/>
      <c r="GJ512" s="2"/>
      <c r="GK512" s="2"/>
      <c r="GL512" s="2"/>
      <c r="GM512" s="2"/>
      <c r="GN512" s="2"/>
      <c r="GO512" s="2"/>
      <c r="GP512" s="2"/>
      <c r="GQ512" s="2"/>
      <c r="GR512" s="2"/>
      <c r="GS512" s="2"/>
      <c r="GT512" s="2"/>
      <c r="GU512" s="2"/>
      <c r="GV512" s="2"/>
      <c r="GW512" s="2"/>
      <c r="GX512" s="2"/>
      <c r="GY512" s="2"/>
      <c r="GZ512" s="2"/>
      <c r="HA512" s="2"/>
      <c r="HB512" s="2"/>
      <c r="HC512" s="2"/>
      <c r="HD512" s="2"/>
      <c r="HE512" s="2"/>
      <c r="HF512" s="2"/>
      <c r="HG512" s="2"/>
      <c r="HH512" s="2"/>
      <c r="HI512" s="2"/>
      <c r="HJ512" s="2"/>
      <c r="HK512" s="2"/>
      <c r="HL512" s="2"/>
      <c r="HM512" s="2"/>
      <c r="HN512" s="2"/>
      <c r="HO512" s="2"/>
      <c r="HP512" s="2"/>
      <c r="HQ512" s="2"/>
      <c r="HR512" s="2"/>
      <c r="HS512" s="2"/>
      <c r="HT512" s="2"/>
      <c r="HU512" s="2"/>
      <c r="HV512" s="2"/>
      <c r="HW512" s="2"/>
      <c r="HX512" s="2"/>
      <c r="HY512" s="2"/>
      <c r="HZ512" s="2"/>
      <c r="IA512" s="2"/>
      <c r="IB512" s="2"/>
      <c r="IC512" s="2"/>
      <c r="ID512" s="2"/>
      <c r="IE512" s="2"/>
      <c r="IF512" s="2"/>
      <c r="IG512" s="2"/>
      <c r="IH512" s="2"/>
      <c r="II512" s="2"/>
      <c r="IJ512" s="2"/>
      <c r="IK512" s="2"/>
      <c r="IL512" s="2"/>
      <c r="IM512" s="2"/>
      <c r="IN512" s="2"/>
      <c r="IO512" s="2"/>
      <c r="IP512" s="2"/>
      <c r="IQ512" s="2"/>
      <c r="IR512" s="2"/>
      <c r="IS512" s="2"/>
      <c r="IT512" s="2"/>
      <c r="IU512" s="2"/>
      <c r="IV512" s="2"/>
      <c r="IW512" s="2"/>
    </row>
    <row r="513" customFormat="false" ht="11.25" hidden="false" customHeight="false" outlineLevel="0" collapsed="false">
      <c r="A513" s="2"/>
      <c r="B513" s="2"/>
      <c r="C513" s="2"/>
      <c r="D513" s="394"/>
      <c r="F513" s="2"/>
      <c r="G513" s="2"/>
      <c r="H513" s="2"/>
      <c r="I513" s="2"/>
      <c r="J513" s="2"/>
      <c r="K513" s="2"/>
      <c r="L513" s="2"/>
      <c r="M513" s="2"/>
      <c r="P513" s="2"/>
      <c r="Q513" s="2"/>
      <c r="R513" s="2"/>
      <c r="X513" s="270"/>
      <c r="Y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95"/>
      <c r="AW513" s="95"/>
      <c r="AX513" s="383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383"/>
      <c r="BX513" s="383"/>
      <c r="BY513" s="383"/>
      <c r="BZ513" s="2"/>
      <c r="CA513" s="2"/>
      <c r="CB513" s="2"/>
      <c r="CC513" s="2"/>
      <c r="CD513" s="2"/>
      <c r="CE513" s="2"/>
      <c r="CF513" s="383"/>
      <c r="CG513" s="383"/>
      <c r="CH513" s="10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383"/>
      <c r="DT513" s="383"/>
      <c r="DU513" s="383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  <c r="FF513" s="2"/>
      <c r="FG513" s="2"/>
      <c r="FH513" s="2"/>
      <c r="FI513" s="2"/>
      <c r="FJ513" s="2"/>
      <c r="FK513" s="2"/>
      <c r="FL513" s="2"/>
      <c r="FM513" s="2"/>
      <c r="FN513" s="2"/>
      <c r="FO513" s="2"/>
      <c r="FP513" s="2"/>
      <c r="FQ513" s="2"/>
      <c r="FR513" s="2"/>
      <c r="FS513" s="2"/>
      <c r="FT513" s="2"/>
      <c r="FU513" s="2"/>
      <c r="FV513" s="2"/>
      <c r="FW513" s="2"/>
      <c r="FX513" s="2"/>
      <c r="FY513" s="2"/>
      <c r="FZ513" s="2"/>
      <c r="GA513" s="2"/>
      <c r="GB513" s="2"/>
      <c r="GC513" s="2"/>
      <c r="GD513" s="2"/>
      <c r="GE513" s="2"/>
      <c r="GF513" s="2"/>
      <c r="GG513" s="2"/>
      <c r="GH513" s="2"/>
      <c r="GI513" s="2"/>
      <c r="GJ513" s="2"/>
      <c r="GK513" s="2"/>
      <c r="GL513" s="2"/>
      <c r="GM513" s="2"/>
      <c r="GN513" s="2"/>
      <c r="GO513" s="2"/>
      <c r="GP513" s="2"/>
      <c r="GQ513" s="2"/>
      <c r="GR513" s="2"/>
      <c r="GS513" s="2"/>
      <c r="GT513" s="2"/>
      <c r="GU513" s="2"/>
      <c r="GV513" s="2"/>
      <c r="GW513" s="2"/>
      <c r="GX513" s="2"/>
      <c r="GY513" s="2"/>
      <c r="GZ513" s="2"/>
      <c r="HA513" s="2"/>
      <c r="HB513" s="2"/>
      <c r="HC513" s="2"/>
      <c r="HD513" s="2"/>
      <c r="HE513" s="2"/>
      <c r="HF513" s="2"/>
      <c r="HG513" s="2"/>
      <c r="HH513" s="2"/>
      <c r="HI513" s="2"/>
      <c r="HJ513" s="2"/>
      <c r="HK513" s="2"/>
      <c r="HL513" s="2"/>
      <c r="HM513" s="2"/>
      <c r="HN513" s="2"/>
      <c r="HO513" s="2"/>
      <c r="HP513" s="2"/>
      <c r="HQ513" s="2"/>
      <c r="HR513" s="2"/>
      <c r="HS513" s="2"/>
      <c r="HT513" s="2"/>
      <c r="HU513" s="2"/>
      <c r="HV513" s="2"/>
      <c r="HW513" s="2"/>
      <c r="HX513" s="2"/>
      <c r="HY513" s="2"/>
      <c r="HZ513" s="2"/>
      <c r="IA513" s="2"/>
      <c r="IB513" s="2"/>
      <c r="IC513" s="2"/>
      <c r="ID513" s="2"/>
      <c r="IE513" s="2"/>
      <c r="IF513" s="2"/>
      <c r="IG513" s="2"/>
      <c r="IH513" s="2"/>
      <c r="II513" s="2"/>
      <c r="IJ513" s="2"/>
      <c r="IK513" s="2"/>
      <c r="IL513" s="2"/>
      <c r="IM513" s="2"/>
      <c r="IN513" s="2"/>
      <c r="IO513" s="2"/>
      <c r="IP513" s="2"/>
      <c r="IQ513" s="2"/>
      <c r="IR513" s="2"/>
      <c r="IS513" s="2"/>
      <c r="IT513" s="2"/>
      <c r="IU513" s="2"/>
      <c r="IV513" s="2"/>
      <c r="IW513" s="2"/>
    </row>
    <row r="514" customFormat="false" ht="11.25" hidden="false" customHeight="false" outlineLevel="0" collapsed="false">
      <c r="A514" s="2"/>
      <c r="B514" s="2"/>
      <c r="C514" s="2"/>
      <c r="D514" s="394"/>
      <c r="F514" s="2"/>
      <c r="G514" s="2"/>
      <c r="H514" s="2"/>
      <c r="I514" s="2"/>
      <c r="J514" s="2"/>
      <c r="K514" s="2"/>
      <c r="L514" s="2"/>
      <c r="M514" s="2"/>
      <c r="P514" s="2"/>
      <c r="Q514" s="2"/>
      <c r="R514" s="2"/>
      <c r="X514" s="270"/>
      <c r="Y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95"/>
      <c r="AW514" s="95"/>
      <c r="AX514" s="383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383"/>
      <c r="BX514" s="383"/>
      <c r="BY514" s="383"/>
      <c r="BZ514" s="2"/>
      <c r="CA514" s="2"/>
      <c r="CB514" s="2"/>
      <c r="CC514" s="2"/>
      <c r="CD514" s="2"/>
      <c r="CE514" s="2"/>
      <c r="CF514" s="383"/>
      <c r="CG514" s="383"/>
      <c r="CH514" s="10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383"/>
      <c r="DT514" s="383"/>
      <c r="DU514" s="383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  <c r="FF514" s="2"/>
      <c r="FG514" s="2"/>
      <c r="FH514" s="2"/>
      <c r="FI514" s="2"/>
      <c r="FJ514" s="2"/>
      <c r="FK514" s="2"/>
      <c r="FL514" s="2"/>
      <c r="FM514" s="2"/>
      <c r="FN514" s="2"/>
      <c r="FO514" s="2"/>
      <c r="FP514" s="2"/>
      <c r="FQ514" s="2"/>
      <c r="FR514" s="2"/>
      <c r="FS514" s="2"/>
      <c r="FT514" s="2"/>
      <c r="FU514" s="2"/>
      <c r="FV514" s="2"/>
      <c r="FW514" s="2"/>
      <c r="FX514" s="2"/>
      <c r="FY514" s="2"/>
      <c r="FZ514" s="2"/>
      <c r="GA514" s="2"/>
      <c r="GB514" s="2"/>
      <c r="GC514" s="2"/>
      <c r="GD514" s="2"/>
      <c r="GE514" s="2"/>
      <c r="GF514" s="2"/>
      <c r="GG514" s="2"/>
      <c r="GH514" s="2"/>
      <c r="GI514" s="2"/>
      <c r="GJ514" s="2"/>
      <c r="GK514" s="2"/>
      <c r="GL514" s="2"/>
      <c r="GM514" s="2"/>
      <c r="GN514" s="2"/>
      <c r="GO514" s="2"/>
      <c r="GP514" s="2"/>
      <c r="GQ514" s="2"/>
      <c r="GR514" s="2"/>
      <c r="GS514" s="2"/>
      <c r="GT514" s="2"/>
      <c r="GU514" s="2"/>
      <c r="GV514" s="2"/>
      <c r="GW514" s="2"/>
      <c r="GX514" s="2"/>
      <c r="GY514" s="2"/>
      <c r="GZ514" s="2"/>
      <c r="HA514" s="2"/>
      <c r="HB514" s="2"/>
      <c r="HC514" s="2"/>
      <c r="HD514" s="2"/>
      <c r="HE514" s="2"/>
      <c r="HF514" s="2"/>
      <c r="HG514" s="2"/>
      <c r="HH514" s="2"/>
      <c r="HI514" s="2"/>
      <c r="HJ514" s="2"/>
      <c r="HK514" s="2"/>
      <c r="HL514" s="2"/>
      <c r="HM514" s="2"/>
      <c r="HN514" s="2"/>
      <c r="HO514" s="2"/>
      <c r="HP514" s="2"/>
      <c r="HQ514" s="2"/>
      <c r="HR514" s="2"/>
      <c r="HS514" s="2"/>
      <c r="HT514" s="2"/>
      <c r="HU514" s="2"/>
      <c r="HV514" s="2"/>
      <c r="HW514" s="2"/>
      <c r="HX514" s="2"/>
      <c r="HY514" s="2"/>
      <c r="HZ514" s="2"/>
      <c r="IA514" s="2"/>
      <c r="IB514" s="2"/>
      <c r="IC514" s="2"/>
      <c r="ID514" s="2"/>
      <c r="IE514" s="2"/>
      <c r="IF514" s="2"/>
      <c r="IG514" s="2"/>
      <c r="IH514" s="2"/>
      <c r="II514" s="2"/>
      <c r="IJ514" s="2"/>
      <c r="IK514" s="2"/>
      <c r="IL514" s="2"/>
      <c r="IM514" s="2"/>
      <c r="IN514" s="2"/>
      <c r="IO514" s="2"/>
      <c r="IP514" s="2"/>
      <c r="IQ514" s="2"/>
      <c r="IR514" s="2"/>
      <c r="IS514" s="2"/>
      <c r="IT514" s="2"/>
      <c r="IU514" s="2"/>
      <c r="IV514" s="2"/>
      <c r="IW514" s="2"/>
    </row>
    <row r="515" customFormat="false" ht="11.25" hidden="false" customHeight="false" outlineLevel="0" collapsed="false">
      <c r="A515" s="2"/>
      <c r="B515" s="2"/>
      <c r="C515" s="2"/>
      <c r="D515" s="394"/>
      <c r="F515" s="2"/>
      <c r="G515" s="2"/>
      <c r="H515" s="2"/>
      <c r="I515" s="2"/>
      <c r="J515" s="2"/>
      <c r="K515" s="2"/>
      <c r="L515" s="2"/>
      <c r="M515" s="2"/>
      <c r="P515" s="2"/>
      <c r="Q515" s="2"/>
      <c r="R515" s="2"/>
      <c r="X515" s="270"/>
      <c r="Y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95"/>
      <c r="AW515" s="95"/>
      <c r="AX515" s="383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383"/>
      <c r="BX515" s="383"/>
      <c r="BY515" s="383"/>
      <c r="BZ515" s="2"/>
      <c r="CA515" s="2"/>
      <c r="CB515" s="2"/>
      <c r="CC515" s="2"/>
      <c r="CD515" s="2"/>
      <c r="CE515" s="2"/>
      <c r="CF515" s="383"/>
      <c r="CG515" s="383"/>
      <c r="CH515" s="10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383"/>
      <c r="DT515" s="383"/>
      <c r="DU515" s="383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  <c r="FF515" s="2"/>
      <c r="FG515" s="2"/>
      <c r="FH515" s="2"/>
      <c r="FI515" s="2"/>
      <c r="FJ515" s="2"/>
      <c r="FK515" s="2"/>
      <c r="FL515" s="2"/>
      <c r="FM515" s="2"/>
      <c r="FN515" s="2"/>
      <c r="FO515" s="2"/>
      <c r="FP515" s="2"/>
      <c r="FQ515" s="2"/>
      <c r="FR515" s="2"/>
      <c r="FS515" s="2"/>
      <c r="FT515" s="2"/>
      <c r="FU515" s="2"/>
      <c r="FV515" s="2"/>
      <c r="FW515" s="2"/>
      <c r="FX515" s="2"/>
      <c r="FY515" s="2"/>
      <c r="FZ515" s="2"/>
      <c r="GA515" s="2"/>
      <c r="GB515" s="2"/>
      <c r="GC515" s="2"/>
      <c r="GD515" s="2"/>
      <c r="GE515" s="2"/>
      <c r="GF515" s="2"/>
      <c r="GG515" s="2"/>
      <c r="GH515" s="2"/>
      <c r="GI515" s="2"/>
      <c r="GJ515" s="2"/>
      <c r="GK515" s="2"/>
      <c r="GL515" s="2"/>
      <c r="GM515" s="2"/>
      <c r="GN515" s="2"/>
      <c r="GO515" s="2"/>
      <c r="GP515" s="2"/>
      <c r="GQ515" s="2"/>
      <c r="GR515" s="2"/>
      <c r="GS515" s="2"/>
      <c r="GT515" s="2"/>
      <c r="GU515" s="2"/>
      <c r="GV515" s="2"/>
      <c r="GW515" s="2"/>
      <c r="GX515" s="2"/>
      <c r="GY515" s="2"/>
      <c r="GZ515" s="2"/>
      <c r="HA515" s="2"/>
      <c r="HB515" s="2"/>
      <c r="HC515" s="2"/>
      <c r="HD515" s="2"/>
      <c r="HE515" s="2"/>
      <c r="HF515" s="2"/>
      <c r="HG515" s="2"/>
      <c r="HH515" s="2"/>
      <c r="HI515" s="2"/>
      <c r="HJ515" s="2"/>
      <c r="HK515" s="2"/>
      <c r="HL515" s="2"/>
      <c r="HM515" s="2"/>
      <c r="HN515" s="2"/>
      <c r="HO515" s="2"/>
      <c r="HP515" s="2"/>
      <c r="HQ515" s="2"/>
      <c r="HR515" s="2"/>
      <c r="HS515" s="2"/>
      <c r="HT515" s="2"/>
      <c r="HU515" s="2"/>
      <c r="HV515" s="2"/>
      <c r="HW515" s="2"/>
      <c r="HX515" s="2"/>
      <c r="HY515" s="2"/>
      <c r="HZ515" s="2"/>
      <c r="IA515" s="2"/>
      <c r="IB515" s="2"/>
      <c r="IC515" s="2"/>
      <c r="ID515" s="2"/>
      <c r="IE515" s="2"/>
      <c r="IF515" s="2"/>
      <c r="IG515" s="2"/>
      <c r="IH515" s="2"/>
      <c r="II515" s="2"/>
      <c r="IJ515" s="2"/>
      <c r="IK515" s="2"/>
      <c r="IL515" s="2"/>
      <c r="IM515" s="2"/>
      <c r="IN515" s="2"/>
      <c r="IO515" s="2"/>
      <c r="IP515" s="2"/>
      <c r="IQ515" s="2"/>
      <c r="IR515" s="2"/>
      <c r="IS515" s="2"/>
      <c r="IT515" s="2"/>
      <c r="IU515" s="2"/>
      <c r="IV515" s="2"/>
      <c r="IW515" s="2"/>
    </row>
    <row r="516" customFormat="false" ht="11.25" hidden="false" customHeight="false" outlineLevel="0" collapsed="false">
      <c r="A516" s="2"/>
      <c r="B516" s="2"/>
      <c r="C516" s="2"/>
      <c r="D516" s="394"/>
      <c r="F516" s="2"/>
      <c r="G516" s="2"/>
      <c r="H516" s="2"/>
      <c r="I516" s="2"/>
      <c r="J516" s="2"/>
      <c r="K516" s="2"/>
      <c r="L516" s="2"/>
      <c r="M516" s="2"/>
      <c r="P516" s="2"/>
      <c r="Q516" s="2"/>
      <c r="R516" s="2"/>
      <c r="X516" s="270"/>
      <c r="Y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95"/>
      <c r="AW516" s="95"/>
      <c r="AX516" s="383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383"/>
      <c r="BX516" s="383"/>
      <c r="BY516" s="383"/>
      <c r="BZ516" s="2"/>
      <c r="CA516" s="2"/>
      <c r="CB516" s="2"/>
      <c r="CC516" s="2"/>
      <c r="CD516" s="2"/>
      <c r="CE516" s="2"/>
      <c r="CF516" s="383"/>
      <c r="CG516" s="383"/>
      <c r="CH516" s="10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383"/>
      <c r="DT516" s="383"/>
      <c r="DU516" s="383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  <c r="FF516" s="2"/>
      <c r="FG516" s="2"/>
      <c r="FH516" s="2"/>
      <c r="FI516" s="2"/>
      <c r="FJ516" s="2"/>
      <c r="FK516" s="2"/>
      <c r="FL516" s="2"/>
      <c r="FM516" s="2"/>
      <c r="FN516" s="2"/>
      <c r="FO516" s="2"/>
      <c r="FP516" s="2"/>
      <c r="FQ516" s="2"/>
      <c r="FR516" s="2"/>
      <c r="FS516" s="2"/>
      <c r="FT516" s="2"/>
      <c r="FU516" s="2"/>
      <c r="FV516" s="2"/>
      <c r="FW516" s="2"/>
      <c r="FX516" s="2"/>
      <c r="FY516" s="2"/>
      <c r="FZ516" s="2"/>
      <c r="GA516" s="2"/>
      <c r="GB516" s="2"/>
      <c r="GC516" s="2"/>
      <c r="GD516" s="2"/>
      <c r="GE516" s="2"/>
      <c r="GF516" s="2"/>
      <c r="GG516" s="2"/>
      <c r="GH516" s="2"/>
      <c r="GI516" s="2"/>
      <c r="GJ516" s="2"/>
      <c r="GK516" s="2"/>
      <c r="GL516" s="2"/>
      <c r="GM516" s="2"/>
      <c r="GN516" s="2"/>
      <c r="GO516" s="2"/>
      <c r="GP516" s="2"/>
      <c r="GQ516" s="2"/>
      <c r="GR516" s="2"/>
      <c r="GS516" s="2"/>
      <c r="GT516" s="2"/>
      <c r="GU516" s="2"/>
      <c r="GV516" s="2"/>
      <c r="GW516" s="2"/>
      <c r="GX516" s="2"/>
      <c r="GY516" s="2"/>
      <c r="GZ516" s="2"/>
      <c r="HA516" s="2"/>
      <c r="HB516" s="2"/>
      <c r="HC516" s="2"/>
      <c r="HD516" s="2"/>
      <c r="HE516" s="2"/>
      <c r="HF516" s="2"/>
      <c r="HG516" s="2"/>
      <c r="HH516" s="2"/>
      <c r="HI516" s="2"/>
      <c r="HJ516" s="2"/>
      <c r="HK516" s="2"/>
      <c r="HL516" s="2"/>
      <c r="HM516" s="2"/>
      <c r="HN516" s="2"/>
      <c r="HO516" s="2"/>
      <c r="HP516" s="2"/>
      <c r="HQ516" s="2"/>
      <c r="HR516" s="2"/>
      <c r="HS516" s="2"/>
      <c r="HT516" s="2"/>
      <c r="HU516" s="2"/>
      <c r="HV516" s="2"/>
      <c r="HW516" s="2"/>
      <c r="HX516" s="2"/>
      <c r="HY516" s="2"/>
      <c r="HZ516" s="2"/>
      <c r="IA516" s="2"/>
      <c r="IB516" s="2"/>
      <c r="IC516" s="2"/>
      <c r="ID516" s="2"/>
      <c r="IE516" s="2"/>
      <c r="IF516" s="2"/>
      <c r="IG516" s="2"/>
      <c r="IH516" s="2"/>
      <c r="II516" s="2"/>
      <c r="IJ516" s="2"/>
      <c r="IK516" s="2"/>
      <c r="IL516" s="2"/>
      <c r="IM516" s="2"/>
      <c r="IN516" s="2"/>
      <c r="IO516" s="2"/>
      <c r="IP516" s="2"/>
      <c r="IQ516" s="2"/>
      <c r="IR516" s="2"/>
      <c r="IS516" s="2"/>
      <c r="IT516" s="2"/>
      <c r="IU516" s="2"/>
      <c r="IV516" s="2"/>
      <c r="IW516" s="2"/>
    </row>
    <row r="517" customFormat="false" ht="11.25" hidden="false" customHeight="false" outlineLevel="0" collapsed="false">
      <c r="A517" s="2"/>
      <c r="B517" s="2"/>
      <c r="C517" s="2"/>
      <c r="D517" s="394"/>
      <c r="F517" s="2"/>
      <c r="G517" s="2"/>
      <c r="H517" s="2"/>
      <c r="I517" s="2"/>
      <c r="J517" s="2"/>
      <c r="K517" s="2"/>
      <c r="L517" s="2"/>
      <c r="M517" s="2"/>
      <c r="P517" s="2"/>
      <c r="Q517" s="2"/>
      <c r="R517" s="2"/>
      <c r="X517" s="270"/>
      <c r="Y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95"/>
      <c r="AW517" s="95"/>
      <c r="AX517" s="383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383"/>
      <c r="BX517" s="383"/>
      <c r="BY517" s="383"/>
      <c r="BZ517" s="2"/>
      <c r="CA517" s="2"/>
      <c r="CB517" s="2"/>
      <c r="CC517" s="2"/>
      <c r="CD517" s="2"/>
      <c r="CE517" s="2"/>
      <c r="CF517" s="383"/>
      <c r="CG517" s="383"/>
      <c r="CH517" s="10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383"/>
      <c r="DT517" s="383"/>
      <c r="DU517" s="383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  <c r="FF517" s="2"/>
      <c r="FG517" s="2"/>
      <c r="FH517" s="2"/>
      <c r="FI517" s="2"/>
      <c r="FJ517" s="2"/>
      <c r="FK517" s="2"/>
      <c r="FL517" s="2"/>
      <c r="FM517" s="2"/>
      <c r="FN517" s="2"/>
      <c r="FO517" s="2"/>
      <c r="FP517" s="2"/>
      <c r="FQ517" s="2"/>
      <c r="FR517" s="2"/>
      <c r="FS517" s="2"/>
      <c r="FT517" s="2"/>
      <c r="FU517" s="2"/>
      <c r="FV517" s="2"/>
      <c r="FW517" s="2"/>
      <c r="FX517" s="2"/>
      <c r="FY517" s="2"/>
      <c r="FZ517" s="2"/>
      <c r="GA517" s="2"/>
      <c r="GB517" s="2"/>
      <c r="GC517" s="2"/>
      <c r="GD517" s="2"/>
      <c r="GE517" s="2"/>
      <c r="GF517" s="2"/>
      <c r="GG517" s="2"/>
      <c r="GH517" s="2"/>
      <c r="GI517" s="2"/>
      <c r="GJ517" s="2"/>
      <c r="GK517" s="2"/>
      <c r="GL517" s="2"/>
      <c r="GM517" s="2"/>
      <c r="GN517" s="2"/>
      <c r="GO517" s="2"/>
      <c r="GP517" s="2"/>
      <c r="GQ517" s="2"/>
      <c r="GR517" s="2"/>
      <c r="GS517" s="2"/>
      <c r="GT517" s="2"/>
      <c r="GU517" s="2"/>
      <c r="GV517" s="2"/>
      <c r="GW517" s="2"/>
      <c r="GX517" s="2"/>
      <c r="GY517" s="2"/>
      <c r="GZ517" s="2"/>
      <c r="HA517" s="2"/>
      <c r="HB517" s="2"/>
      <c r="HC517" s="2"/>
      <c r="HD517" s="2"/>
      <c r="HE517" s="2"/>
      <c r="HF517" s="2"/>
      <c r="HG517" s="2"/>
      <c r="HH517" s="2"/>
      <c r="HI517" s="2"/>
      <c r="HJ517" s="2"/>
      <c r="HK517" s="2"/>
      <c r="HL517" s="2"/>
      <c r="HM517" s="2"/>
      <c r="HN517" s="2"/>
      <c r="HO517" s="2"/>
      <c r="HP517" s="2"/>
      <c r="HQ517" s="2"/>
      <c r="HR517" s="2"/>
      <c r="HS517" s="2"/>
      <c r="HT517" s="2"/>
      <c r="HU517" s="2"/>
      <c r="HV517" s="2"/>
      <c r="HW517" s="2"/>
      <c r="HX517" s="2"/>
      <c r="HY517" s="2"/>
      <c r="HZ517" s="2"/>
      <c r="IA517" s="2"/>
      <c r="IB517" s="2"/>
      <c r="IC517" s="2"/>
      <c r="ID517" s="2"/>
      <c r="IE517" s="2"/>
      <c r="IF517" s="2"/>
      <c r="IG517" s="2"/>
      <c r="IH517" s="2"/>
      <c r="II517" s="2"/>
      <c r="IJ517" s="2"/>
      <c r="IK517" s="2"/>
      <c r="IL517" s="2"/>
      <c r="IM517" s="2"/>
      <c r="IN517" s="2"/>
      <c r="IO517" s="2"/>
      <c r="IP517" s="2"/>
      <c r="IQ517" s="2"/>
      <c r="IR517" s="2"/>
      <c r="IS517" s="2"/>
      <c r="IT517" s="2"/>
      <c r="IU517" s="2"/>
      <c r="IV517" s="2"/>
      <c r="IW517" s="2"/>
    </row>
    <row r="518" customFormat="false" ht="11.25" hidden="false" customHeight="false" outlineLevel="0" collapsed="false">
      <c r="A518" s="2"/>
      <c r="B518" s="2"/>
      <c r="C518" s="2"/>
      <c r="D518" s="394"/>
      <c r="F518" s="2"/>
      <c r="G518" s="2"/>
      <c r="H518" s="2"/>
      <c r="I518" s="2"/>
      <c r="J518" s="2"/>
      <c r="K518" s="2"/>
      <c r="L518" s="2"/>
      <c r="M518" s="2"/>
      <c r="P518" s="2"/>
      <c r="Q518" s="2"/>
      <c r="R518" s="2"/>
      <c r="X518" s="270"/>
      <c r="Y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95"/>
      <c r="AW518" s="95"/>
      <c r="AX518" s="383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383"/>
      <c r="BX518" s="383"/>
      <c r="BY518" s="383"/>
      <c r="BZ518" s="2"/>
      <c r="CA518" s="2"/>
      <c r="CB518" s="2"/>
      <c r="CC518" s="2"/>
      <c r="CD518" s="2"/>
      <c r="CE518" s="2"/>
      <c r="CF518" s="383"/>
      <c r="CG518" s="383"/>
      <c r="CH518" s="10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383"/>
      <c r="DT518" s="383"/>
      <c r="DU518" s="383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  <c r="FG518" s="2"/>
      <c r="FH518" s="2"/>
      <c r="FI518" s="2"/>
      <c r="FJ518" s="2"/>
      <c r="FK518" s="2"/>
      <c r="FL518" s="2"/>
      <c r="FM518" s="2"/>
      <c r="FN518" s="2"/>
      <c r="FO518" s="2"/>
      <c r="FP518" s="2"/>
      <c r="FQ518" s="2"/>
      <c r="FR518" s="2"/>
      <c r="FS518" s="2"/>
      <c r="FT518" s="2"/>
      <c r="FU518" s="2"/>
      <c r="FV518" s="2"/>
      <c r="FW518" s="2"/>
      <c r="FX518" s="2"/>
      <c r="FY518" s="2"/>
      <c r="FZ518" s="2"/>
      <c r="GA518" s="2"/>
      <c r="GB518" s="2"/>
      <c r="GC518" s="2"/>
      <c r="GD518" s="2"/>
      <c r="GE518" s="2"/>
      <c r="GF518" s="2"/>
      <c r="GG518" s="2"/>
      <c r="GH518" s="2"/>
      <c r="GI518" s="2"/>
      <c r="GJ518" s="2"/>
      <c r="GK518" s="2"/>
      <c r="GL518" s="2"/>
      <c r="GM518" s="2"/>
      <c r="GN518" s="2"/>
      <c r="GO518" s="2"/>
      <c r="GP518" s="2"/>
      <c r="GQ518" s="2"/>
      <c r="GR518" s="2"/>
      <c r="GS518" s="2"/>
      <c r="GT518" s="2"/>
      <c r="GU518" s="2"/>
      <c r="GV518" s="2"/>
      <c r="GW518" s="2"/>
      <c r="GX518" s="2"/>
      <c r="GY518" s="2"/>
      <c r="GZ518" s="2"/>
      <c r="HA518" s="2"/>
      <c r="HB518" s="2"/>
      <c r="HC518" s="2"/>
      <c r="HD518" s="2"/>
      <c r="HE518" s="2"/>
      <c r="HF518" s="2"/>
      <c r="HG518" s="2"/>
      <c r="HH518" s="2"/>
      <c r="HI518" s="2"/>
      <c r="HJ518" s="2"/>
      <c r="HK518" s="2"/>
      <c r="HL518" s="2"/>
      <c r="HM518" s="2"/>
      <c r="HN518" s="2"/>
      <c r="HO518" s="2"/>
      <c r="HP518" s="2"/>
      <c r="HQ518" s="2"/>
      <c r="HR518" s="2"/>
      <c r="HS518" s="2"/>
      <c r="HT518" s="2"/>
      <c r="HU518" s="2"/>
      <c r="HV518" s="2"/>
      <c r="HW518" s="2"/>
      <c r="HX518" s="2"/>
      <c r="HY518" s="2"/>
      <c r="HZ518" s="2"/>
      <c r="IA518" s="2"/>
      <c r="IB518" s="2"/>
      <c r="IC518" s="2"/>
      <c r="ID518" s="2"/>
      <c r="IE518" s="2"/>
      <c r="IF518" s="2"/>
      <c r="IG518" s="2"/>
      <c r="IH518" s="2"/>
      <c r="II518" s="2"/>
      <c r="IJ518" s="2"/>
      <c r="IK518" s="2"/>
      <c r="IL518" s="2"/>
      <c r="IM518" s="2"/>
      <c r="IN518" s="2"/>
      <c r="IO518" s="2"/>
      <c r="IP518" s="2"/>
      <c r="IQ518" s="2"/>
      <c r="IR518" s="2"/>
      <c r="IS518" s="2"/>
      <c r="IT518" s="2"/>
      <c r="IU518" s="2"/>
      <c r="IV518" s="2"/>
      <c r="IW518" s="2"/>
    </row>
    <row r="519" customFormat="false" ht="11.25" hidden="false" customHeight="false" outlineLevel="0" collapsed="false">
      <c r="A519" s="2"/>
      <c r="B519" s="2"/>
      <c r="C519" s="2"/>
      <c r="D519" s="394"/>
      <c r="F519" s="2"/>
      <c r="G519" s="2"/>
      <c r="H519" s="2"/>
      <c r="I519" s="2"/>
      <c r="J519" s="2"/>
      <c r="K519" s="2"/>
      <c r="L519" s="2"/>
      <c r="M519" s="2"/>
      <c r="P519" s="2"/>
      <c r="Q519" s="2"/>
      <c r="R519" s="2"/>
      <c r="X519" s="270"/>
      <c r="Y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95"/>
      <c r="AW519" s="95"/>
      <c r="AX519" s="383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383"/>
      <c r="BX519" s="383"/>
      <c r="BY519" s="383"/>
      <c r="BZ519" s="2"/>
      <c r="CA519" s="2"/>
      <c r="CB519" s="2"/>
      <c r="CC519" s="2"/>
      <c r="CD519" s="2"/>
      <c r="CE519" s="2"/>
      <c r="CF519" s="383"/>
      <c r="CG519" s="383"/>
      <c r="CH519" s="10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383"/>
      <c r="DT519" s="383"/>
      <c r="DU519" s="383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  <c r="FG519" s="2"/>
      <c r="FH519" s="2"/>
      <c r="FI519" s="2"/>
      <c r="FJ519" s="2"/>
      <c r="FK519" s="2"/>
      <c r="FL519" s="2"/>
      <c r="FM519" s="2"/>
      <c r="FN519" s="2"/>
      <c r="FO519" s="2"/>
      <c r="FP519" s="2"/>
      <c r="FQ519" s="2"/>
      <c r="FR519" s="2"/>
      <c r="FS519" s="2"/>
      <c r="FT519" s="2"/>
      <c r="FU519" s="2"/>
      <c r="FV519" s="2"/>
      <c r="FW519" s="2"/>
      <c r="FX519" s="2"/>
      <c r="FY519" s="2"/>
      <c r="FZ519" s="2"/>
      <c r="GA519" s="2"/>
      <c r="GB519" s="2"/>
      <c r="GC519" s="2"/>
      <c r="GD519" s="2"/>
      <c r="GE519" s="2"/>
      <c r="GF519" s="2"/>
      <c r="GG519" s="2"/>
      <c r="GH519" s="2"/>
      <c r="GI519" s="2"/>
      <c r="GJ519" s="2"/>
      <c r="GK519" s="2"/>
      <c r="GL519" s="2"/>
      <c r="GM519" s="2"/>
      <c r="GN519" s="2"/>
      <c r="GO519" s="2"/>
      <c r="GP519" s="2"/>
      <c r="GQ519" s="2"/>
      <c r="GR519" s="2"/>
      <c r="GS519" s="2"/>
      <c r="GT519" s="2"/>
      <c r="GU519" s="2"/>
      <c r="GV519" s="2"/>
      <c r="GW519" s="2"/>
      <c r="GX519" s="2"/>
      <c r="GY519" s="2"/>
      <c r="GZ519" s="2"/>
      <c r="HA519" s="2"/>
      <c r="HB519" s="2"/>
      <c r="HC519" s="2"/>
      <c r="HD519" s="2"/>
      <c r="HE519" s="2"/>
      <c r="HF519" s="2"/>
      <c r="HG519" s="2"/>
      <c r="HH519" s="2"/>
      <c r="HI519" s="2"/>
      <c r="HJ519" s="2"/>
      <c r="HK519" s="2"/>
      <c r="HL519" s="2"/>
      <c r="HM519" s="2"/>
      <c r="HN519" s="2"/>
      <c r="HO519" s="2"/>
      <c r="HP519" s="2"/>
      <c r="HQ519" s="2"/>
      <c r="HR519" s="2"/>
      <c r="HS519" s="2"/>
      <c r="HT519" s="2"/>
      <c r="HU519" s="2"/>
      <c r="HV519" s="2"/>
      <c r="HW519" s="2"/>
      <c r="HX519" s="2"/>
      <c r="HY519" s="2"/>
      <c r="HZ519" s="2"/>
      <c r="IA519" s="2"/>
      <c r="IB519" s="2"/>
      <c r="IC519" s="2"/>
      <c r="ID519" s="2"/>
      <c r="IE519" s="2"/>
      <c r="IF519" s="2"/>
      <c r="IG519" s="2"/>
      <c r="IH519" s="2"/>
      <c r="II519" s="2"/>
      <c r="IJ519" s="2"/>
      <c r="IK519" s="2"/>
      <c r="IL519" s="2"/>
      <c r="IM519" s="2"/>
      <c r="IN519" s="2"/>
      <c r="IO519" s="2"/>
      <c r="IP519" s="2"/>
      <c r="IQ519" s="2"/>
      <c r="IR519" s="2"/>
      <c r="IS519" s="2"/>
      <c r="IT519" s="2"/>
      <c r="IU519" s="2"/>
      <c r="IV519" s="2"/>
      <c r="IW519" s="2"/>
    </row>
    <row r="520" customFormat="false" ht="11.25" hidden="false" customHeight="false" outlineLevel="0" collapsed="false">
      <c r="A520" s="2"/>
      <c r="B520" s="2"/>
      <c r="C520" s="2"/>
      <c r="D520" s="394"/>
      <c r="F520" s="2"/>
      <c r="G520" s="2"/>
      <c r="H520" s="2"/>
      <c r="I520" s="2"/>
      <c r="J520" s="2"/>
      <c r="K520" s="2"/>
      <c r="L520" s="2"/>
      <c r="M520" s="2"/>
      <c r="P520" s="2"/>
      <c r="Q520" s="2"/>
      <c r="R520" s="2"/>
      <c r="X520" s="270"/>
      <c r="Y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95"/>
      <c r="AW520" s="95"/>
      <c r="AX520" s="383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383"/>
      <c r="BX520" s="383"/>
      <c r="BY520" s="383"/>
      <c r="BZ520" s="2"/>
      <c r="CA520" s="2"/>
      <c r="CB520" s="2"/>
      <c r="CC520" s="2"/>
      <c r="CD520" s="2"/>
      <c r="CE520" s="2"/>
      <c r="CF520" s="383"/>
      <c r="CG520" s="383"/>
      <c r="CH520" s="10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383"/>
      <c r="DT520" s="383"/>
      <c r="DU520" s="383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  <c r="FF520" s="2"/>
      <c r="FG520" s="2"/>
      <c r="FH520" s="2"/>
      <c r="FI520" s="2"/>
      <c r="FJ520" s="2"/>
      <c r="FK520" s="2"/>
      <c r="FL520" s="2"/>
      <c r="FM520" s="2"/>
      <c r="FN520" s="2"/>
      <c r="FO520" s="2"/>
      <c r="FP520" s="2"/>
      <c r="FQ520" s="2"/>
      <c r="FR520" s="2"/>
      <c r="FS520" s="2"/>
      <c r="FT520" s="2"/>
      <c r="FU520" s="2"/>
      <c r="FV520" s="2"/>
      <c r="FW520" s="2"/>
      <c r="FX520" s="2"/>
      <c r="FY520" s="2"/>
      <c r="FZ520" s="2"/>
      <c r="GA520" s="2"/>
      <c r="GB520" s="2"/>
      <c r="GC520" s="2"/>
      <c r="GD520" s="2"/>
      <c r="GE520" s="2"/>
      <c r="GF520" s="2"/>
      <c r="GG520" s="2"/>
      <c r="GH520" s="2"/>
      <c r="GI520" s="2"/>
      <c r="GJ520" s="2"/>
      <c r="GK520" s="2"/>
      <c r="GL520" s="2"/>
      <c r="GM520" s="2"/>
      <c r="GN520" s="2"/>
      <c r="GO520" s="2"/>
      <c r="GP520" s="2"/>
      <c r="GQ520" s="2"/>
      <c r="GR520" s="2"/>
      <c r="GS520" s="2"/>
      <c r="GT520" s="2"/>
      <c r="GU520" s="2"/>
      <c r="GV520" s="2"/>
      <c r="GW520" s="2"/>
      <c r="GX520" s="2"/>
      <c r="GY520" s="2"/>
      <c r="GZ520" s="2"/>
      <c r="HA520" s="2"/>
      <c r="HB520" s="2"/>
      <c r="HC520" s="2"/>
      <c r="HD520" s="2"/>
      <c r="HE520" s="2"/>
      <c r="HF520" s="2"/>
      <c r="HG520" s="2"/>
      <c r="HH520" s="2"/>
      <c r="HI520" s="2"/>
      <c r="HJ520" s="2"/>
      <c r="HK520" s="2"/>
      <c r="HL520" s="2"/>
      <c r="HM520" s="2"/>
      <c r="HN520" s="2"/>
      <c r="HO520" s="2"/>
      <c r="HP520" s="2"/>
      <c r="HQ520" s="2"/>
      <c r="HR520" s="2"/>
      <c r="HS520" s="2"/>
      <c r="HT520" s="2"/>
      <c r="HU520" s="2"/>
      <c r="HV520" s="2"/>
      <c r="HW520" s="2"/>
      <c r="HX520" s="2"/>
      <c r="HY520" s="2"/>
      <c r="HZ520" s="2"/>
      <c r="IA520" s="2"/>
      <c r="IB520" s="2"/>
      <c r="IC520" s="2"/>
      <c r="ID520" s="2"/>
      <c r="IE520" s="2"/>
      <c r="IF520" s="2"/>
      <c r="IG520" s="2"/>
      <c r="IH520" s="2"/>
      <c r="II520" s="2"/>
      <c r="IJ520" s="2"/>
      <c r="IK520" s="2"/>
      <c r="IL520" s="2"/>
      <c r="IM520" s="2"/>
      <c r="IN520" s="2"/>
      <c r="IO520" s="2"/>
      <c r="IP520" s="2"/>
      <c r="IQ520" s="2"/>
      <c r="IR520" s="2"/>
      <c r="IS520" s="2"/>
      <c r="IT520" s="2"/>
      <c r="IU520" s="2"/>
      <c r="IV520" s="2"/>
      <c r="IW520" s="2"/>
    </row>
    <row r="521" customFormat="false" ht="11.25" hidden="false" customHeight="false" outlineLevel="0" collapsed="false">
      <c r="A521" s="2"/>
      <c r="B521" s="2"/>
      <c r="C521" s="2"/>
      <c r="D521" s="394"/>
      <c r="F521" s="2"/>
      <c r="G521" s="2"/>
      <c r="H521" s="2"/>
      <c r="I521" s="2"/>
      <c r="J521" s="2"/>
      <c r="K521" s="2"/>
      <c r="L521" s="2"/>
      <c r="M521" s="2"/>
      <c r="P521" s="2"/>
      <c r="Q521" s="2"/>
      <c r="R521" s="2"/>
      <c r="X521" s="270"/>
      <c r="Y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95"/>
      <c r="AW521" s="95"/>
      <c r="AX521" s="383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383"/>
      <c r="BX521" s="383"/>
      <c r="BY521" s="383"/>
      <c r="BZ521" s="2"/>
      <c r="CA521" s="2"/>
      <c r="CB521" s="2"/>
      <c r="CC521" s="2"/>
      <c r="CD521" s="2"/>
      <c r="CE521" s="2"/>
      <c r="CF521" s="383"/>
      <c r="CG521" s="383"/>
      <c r="CH521" s="10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383"/>
      <c r="DT521" s="383"/>
      <c r="DU521" s="383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  <c r="FF521" s="2"/>
      <c r="FG521" s="2"/>
      <c r="FH521" s="2"/>
      <c r="FI521" s="2"/>
      <c r="FJ521" s="2"/>
      <c r="FK521" s="2"/>
      <c r="FL521" s="2"/>
      <c r="FM521" s="2"/>
      <c r="FN521" s="2"/>
      <c r="FO521" s="2"/>
      <c r="FP521" s="2"/>
      <c r="FQ521" s="2"/>
      <c r="FR521" s="2"/>
      <c r="FS521" s="2"/>
      <c r="FT521" s="2"/>
      <c r="FU521" s="2"/>
      <c r="FV521" s="2"/>
      <c r="FW521" s="2"/>
      <c r="FX521" s="2"/>
      <c r="FY521" s="2"/>
      <c r="FZ521" s="2"/>
      <c r="GA521" s="2"/>
      <c r="GB521" s="2"/>
      <c r="GC521" s="2"/>
      <c r="GD521" s="2"/>
      <c r="GE521" s="2"/>
      <c r="GF521" s="2"/>
      <c r="GG521" s="2"/>
      <c r="GH521" s="2"/>
      <c r="GI521" s="2"/>
      <c r="GJ521" s="2"/>
      <c r="GK521" s="2"/>
      <c r="GL521" s="2"/>
      <c r="GM521" s="2"/>
      <c r="GN521" s="2"/>
      <c r="GO521" s="2"/>
      <c r="GP521" s="2"/>
      <c r="GQ521" s="2"/>
      <c r="GR521" s="2"/>
      <c r="GS521" s="2"/>
      <c r="GT521" s="2"/>
      <c r="GU521" s="2"/>
      <c r="GV521" s="2"/>
      <c r="GW521" s="2"/>
      <c r="GX521" s="2"/>
      <c r="GY521" s="2"/>
      <c r="GZ521" s="2"/>
      <c r="HA521" s="2"/>
      <c r="HB521" s="2"/>
      <c r="HC521" s="2"/>
      <c r="HD521" s="2"/>
      <c r="HE521" s="2"/>
      <c r="HF521" s="2"/>
      <c r="HG521" s="2"/>
      <c r="HH521" s="2"/>
      <c r="HI521" s="2"/>
      <c r="HJ521" s="2"/>
      <c r="HK521" s="2"/>
      <c r="HL521" s="2"/>
      <c r="HM521" s="2"/>
      <c r="HN521" s="2"/>
      <c r="HO521" s="2"/>
      <c r="HP521" s="2"/>
      <c r="HQ521" s="2"/>
      <c r="HR521" s="2"/>
      <c r="HS521" s="2"/>
      <c r="HT521" s="2"/>
      <c r="HU521" s="2"/>
      <c r="HV521" s="2"/>
      <c r="HW521" s="2"/>
      <c r="HX521" s="2"/>
      <c r="HY521" s="2"/>
      <c r="HZ521" s="2"/>
      <c r="IA521" s="2"/>
      <c r="IB521" s="2"/>
      <c r="IC521" s="2"/>
      <c r="ID521" s="2"/>
      <c r="IE521" s="2"/>
      <c r="IF521" s="2"/>
      <c r="IG521" s="2"/>
      <c r="IH521" s="2"/>
      <c r="II521" s="2"/>
      <c r="IJ521" s="2"/>
      <c r="IK521" s="2"/>
      <c r="IL521" s="2"/>
      <c r="IM521" s="2"/>
      <c r="IN521" s="2"/>
      <c r="IO521" s="2"/>
      <c r="IP521" s="2"/>
      <c r="IQ521" s="2"/>
      <c r="IR521" s="2"/>
      <c r="IS521" s="2"/>
      <c r="IT521" s="2"/>
      <c r="IU521" s="2"/>
      <c r="IV521" s="2"/>
      <c r="IW521" s="2"/>
    </row>
    <row r="522" customFormat="false" ht="11.25" hidden="false" customHeight="false" outlineLevel="0" collapsed="false">
      <c r="A522" s="2"/>
      <c r="B522" s="2"/>
      <c r="C522" s="2"/>
      <c r="D522" s="394"/>
      <c r="F522" s="2"/>
      <c r="G522" s="2"/>
      <c r="H522" s="2"/>
      <c r="I522" s="2"/>
      <c r="J522" s="2"/>
      <c r="K522" s="2"/>
      <c r="L522" s="2"/>
      <c r="M522" s="2"/>
      <c r="P522" s="2"/>
      <c r="Q522" s="2"/>
      <c r="R522" s="2"/>
      <c r="X522" s="270"/>
      <c r="Y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95"/>
      <c r="AW522" s="95"/>
      <c r="AX522" s="383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383"/>
      <c r="BX522" s="383"/>
      <c r="BY522" s="383"/>
      <c r="BZ522" s="2"/>
      <c r="CA522" s="2"/>
      <c r="CB522" s="2"/>
      <c r="CC522" s="2"/>
      <c r="CD522" s="2"/>
      <c r="CE522" s="2"/>
      <c r="CF522" s="383"/>
      <c r="CG522" s="383"/>
      <c r="CH522" s="10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383"/>
      <c r="DT522" s="383"/>
      <c r="DU522" s="383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  <c r="FG522" s="2"/>
      <c r="FH522" s="2"/>
      <c r="FI522" s="2"/>
      <c r="FJ522" s="2"/>
      <c r="FK522" s="2"/>
      <c r="FL522" s="2"/>
      <c r="FM522" s="2"/>
      <c r="FN522" s="2"/>
      <c r="FO522" s="2"/>
      <c r="FP522" s="2"/>
      <c r="FQ522" s="2"/>
      <c r="FR522" s="2"/>
      <c r="FS522" s="2"/>
      <c r="FT522" s="2"/>
      <c r="FU522" s="2"/>
      <c r="FV522" s="2"/>
      <c r="FW522" s="2"/>
      <c r="FX522" s="2"/>
      <c r="FY522" s="2"/>
      <c r="FZ522" s="2"/>
      <c r="GA522" s="2"/>
      <c r="GB522" s="2"/>
      <c r="GC522" s="2"/>
      <c r="GD522" s="2"/>
      <c r="GE522" s="2"/>
      <c r="GF522" s="2"/>
      <c r="GG522" s="2"/>
      <c r="GH522" s="2"/>
      <c r="GI522" s="2"/>
      <c r="GJ522" s="2"/>
      <c r="GK522" s="2"/>
      <c r="GL522" s="2"/>
      <c r="GM522" s="2"/>
      <c r="GN522" s="2"/>
      <c r="GO522" s="2"/>
      <c r="GP522" s="2"/>
      <c r="GQ522" s="2"/>
      <c r="GR522" s="2"/>
      <c r="GS522" s="2"/>
      <c r="GT522" s="2"/>
      <c r="GU522" s="2"/>
      <c r="GV522" s="2"/>
      <c r="GW522" s="2"/>
      <c r="GX522" s="2"/>
      <c r="GY522" s="2"/>
      <c r="GZ522" s="2"/>
      <c r="HA522" s="2"/>
      <c r="HB522" s="2"/>
      <c r="HC522" s="2"/>
      <c r="HD522" s="2"/>
      <c r="HE522" s="2"/>
      <c r="HF522" s="2"/>
      <c r="HG522" s="2"/>
      <c r="HH522" s="2"/>
      <c r="HI522" s="2"/>
      <c r="HJ522" s="2"/>
      <c r="HK522" s="2"/>
      <c r="HL522" s="2"/>
      <c r="HM522" s="2"/>
      <c r="HN522" s="2"/>
      <c r="HO522" s="2"/>
      <c r="HP522" s="2"/>
      <c r="HQ522" s="2"/>
      <c r="HR522" s="2"/>
      <c r="HS522" s="2"/>
      <c r="HT522" s="2"/>
      <c r="HU522" s="2"/>
      <c r="HV522" s="2"/>
      <c r="HW522" s="2"/>
      <c r="HX522" s="2"/>
      <c r="HY522" s="2"/>
      <c r="HZ522" s="2"/>
      <c r="IA522" s="2"/>
      <c r="IB522" s="2"/>
      <c r="IC522" s="2"/>
      <c r="ID522" s="2"/>
      <c r="IE522" s="2"/>
      <c r="IF522" s="2"/>
      <c r="IG522" s="2"/>
      <c r="IH522" s="2"/>
      <c r="II522" s="2"/>
      <c r="IJ522" s="2"/>
      <c r="IK522" s="2"/>
      <c r="IL522" s="2"/>
      <c r="IM522" s="2"/>
      <c r="IN522" s="2"/>
      <c r="IO522" s="2"/>
      <c r="IP522" s="2"/>
      <c r="IQ522" s="2"/>
      <c r="IR522" s="2"/>
      <c r="IS522" s="2"/>
      <c r="IT522" s="2"/>
      <c r="IU522" s="2"/>
      <c r="IV522" s="2"/>
      <c r="IW522" s="2"/>
    </row>
    <row r="523" customFormat="false" ht="11.25" hidden="false" customHeight="false" outlineLevel="0" collapsed="false">
      <c r="A523" s="2"/>
      <c r="B523" s="2"/>
      <c r="C523" s="2"/>
      <c r="D523" s="394"/>
      <c r="F523" s="2"/>
      <c r="G523" s="2"/>
      <c r="H523" s="2"/>
      <c r="I523" s="2"/>
      <c r="J523" s="2"/>
      <c r="K523" s="2"/>
      <c r="L523" s="2"/>
      <c r="M523" s="2"/>
      <c r="P523" s="2"/>
      <c r="Q523" s="2"/>
      <c r="R523" s="2"/>
      <c r="X523" s="270"/>
      <c r="Y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95"/>
      <c r="AW523" s="95"/>
      <c r="AX523" s="383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383"/>
      <c r="BX523" s="383"/>
      <c r="BY523" s="383"/>
      <c r="BZ523" s="2"/>
      <c r="CA523" s="2"/>
      <c r="CB523" s="2"/>
      <c r="CC523" s="2"/>
      <c r="CD523" s="2"/>
      <c r="CE523" s="2"/>
      <c r="CF523" s="383"/>
      <c r="CG523" s="383"/>
      <c r="CH523" s="10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383"/>
      <c r="DT523" s="383"/>
      <c r="DU523" s="383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  <c r="FG523" s="2"/>
      <c r="FH523" s="2"/>
      <c r="FI523" s="2"/>
      <c r="FJ523" s="2"/>
      <c r="FK523" s="2"/>
      <c r="FL523" s="2"/>
      <c r="FM523" s="2"/>
      <c r="FN523" s="2"/>
      <c r="FO523" s="2"/>
      <c r="FP523" s="2"/>
      <c r="FQ523" s="2"/>
      <c r="FR523" s="2"/>
      <c r="FS523" s="2"/>
      <c r="FT523" s="2"/>
      <c r="FU523" s="2"/>
      <c r="FV523" s="2"/>
      <c r="FW523" s="2"/>
      <c r="FX523" s="2"/>
      <c r="FY523" s="2"/>
      <c r="FZ523" s="2"/>
      <c r="GA523" s="2"/>
      <c r="GB523" s="2"/>
      <c r="GC523" s="2"/>
      <c r="GD523" s="2"/>
      <c r="GE523" s="2"/>
      <c r="GF523" s="2"/>
      <c r="GG523" s="2"/>
      <c r="GH523" s="2"/>
      <c r="GI523" s="2"/>
      <c r="GJ523" s="2"/>
      <c r="GK523" s="2"/>
      <c r="GL523" s="2"/>
      <c r="GM523" s="2"/>
      <c r="GN523" s="2"/>
      <c r="GO523" s="2"/>
      <c r="GP523" s="2"/>
      <c r="GQ523" s="2"/>
      <c r="GR523" s="2"/>
      <c r="GS523" s="2"/>
      <c r="GT523" s="2"/>
      <c r="GU523" s="2"/>
      <c r="GV523" s="2"/>
      <c r="GW523" s="2"/>
      <c r="GX523" s="2"/>
      <c r="GY523" s="2"/>
      <c r="GZ523" s="2"/>
      <c r="HA523" s="2"/>
      <c r="HB523" s="2"/>
      <c r="HC523" s="2"/>
      <c r="HD523" s="2"/>
      <c r="HE523" s="2"/>
      <c r="HF523" s="2"/>
      <c r="HG523" s="2"/>
      <c r="HH523" s="2"/>
      <c r="HI523" s="2"/>
      <c r="HJ523" s="2"/>
      <c r="HK523" s="2"/>
      <c r="HL523" s="2"/>
      <c r="HM523" s="2"/>
      <c r="HN523" s="2"/>
      <c r="HO523" s="2"/>
      <c r="HP523" s="2"/>
      <c r="HQ523" s="2"/>
      <c r="HR523" s="2"/>
      <c r="HS523" s="2"/>
      <c r="HT523" s="2"/>
      <c r="HU523" s="2"/>
      <c r="HV523" s="2"/>
      <c r="HW523" s="2"/>
      <c r="HX523" s="2"/>
      <c r="HY523" s="2"/>
      <c r="HZ523" s="2"/>
      <c r="IA523" s="2"/>
      <c r="IB523" s="2"/>
      <c r="IC523" s="2"/>
      <c r="ID523" s="2"/>
      <c r="IE523" s="2"/>
      <c r="IF523" s="2"/>
      <c r="IG523" s="2"/>
      <c r="IH523" s="2"/>
      <c r="II523" s="2"/>
      <c r="IJ523" s="2"/>
      <c r="IK523" s="2"/>
      <c r="IL523" s="2"/>
      <c r="IM523" s="2"/>
      <c r="IN523" s="2"/>
      <c r="IO523" s="2"/>
      <c r="IP523" s="2"/>
      <c r="IQ523" s="2"/>
      <c r="IR523" s="2"/>
      <c r="IS523" s="2"/>
      <c r="IT523" s="2"/>
      <c r="IU523" s="2"/>
      <c r="IV523" s="2"/>
      <c r="IW523" s="2"/>
    </row>
    <row r="524" customFormat="false" ht="11.25" hidden="false" customHeight="false" outlineLevel="0" collapsed="false">
      <c r="A524" s="2"/>
      <c r="B524" s="2"/>
      <c r="C524" s="2"/>
      <c r="D524" s="394"/>
      <c r="F524" s="2"/>
      <c r="G524" s="2"/>
      <c r="H524" s="2"/>
      <c r="I524" s="2"/>
      <c r="J524" s="2"/>
      <c r="K524" s="2"/>
      <c r="L524" s="2"/>
      <c r="M524" s="2"/>
      <c r="P524" s="2"/>
      <c r="Q524" s="2"/>
      <c r="R524" s="2"/>
      <c r="X524" s="270"/>
      <c r="Y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95"/>
      <c r="AW524" s="95"/>
      <c r="AX524" s="383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383"/>
      <c r="BX524" s="383"/>
      <c r="BY524" s="383"/>
      <c r="BZ524" s="2"/>
      <c r="CA524" s="2"/>
      <c r="CB524" s="2"/>
      <c r="CC524" s="2"/>
      <c r="CD524" s="2"/>
      <c r="CE524" s="2"/>
      <c r="CF524" s="383"/>
      <c r="CG524" s="383"/>
      <c r="CH524" s="10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383"/>
      <c r="DT524" s="383"/>
      <c r="DU524" s="383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  <c r="FG524" s="2"/>
      <c r="FH524" s="2"/>
      <c r="FI524" s="2"/>
      <c r="FJ524" s="2"/>
      <c r="FK524" s="2"/>
      <c r="FL524" s="2"/>
      <c r="FM524" s="2"/>
      <c r="FN524" s="2"/>
      <c r="FO524" s="2"/>
      <c r="FP524" s="2"/>
      <c r="FQ524" s="2"/>
      <c r="FR524" s="2"/>
      <c r="FS524" s="2"/>
      <c r="FT524" s="2"/>
      <c r="FU524" s="2"/>
      <c r="FV524" s="2"/>
      <c r="FW524" s="2"/>
      <c r="FX524" s="2"/>
      <c r="FY524" s="2"/>
      <c r="FZ524" s="2"/>
      <c r="GA524" s="2"/>
      <c r="GB524" s="2"/>
      <c r="GC524" s="2"/>
      <c r="GD524" s="2"/>
      <c r="GE524" s="2"/>
      <c r="GF524" s="2"/>
      <c r="GG524" s="2"/>
      <c r="GH524" s="2"/>
      <c r="GI524" s="2"/>
      <c r="GJ524" s="2"/>
      <c r="GK524" s="2"/>
      <c r="GL524" s="2"/>
      <c r="GM524" s="2"/>
      <c r="GN524" s="2"/>
      <c r="GO524" s="2"/>
      <c r="GP524" s="2"/>
      <c r="GQ524" s="2"/>
      <c r="GR524" s="2"/>
      <c r="GS524" s="2"/>
      <c r="GT524" s="2"/>
      <c r="GU524" s="2"/>
      <c r="GV524" s="2"/>
      <c r="GW524" s="2"/>
      <c r="GX524" s="2"/>
      <c r="GY524" s="2"/>
      <c r="GZ524" s="2"/>
      <c r="HA524" s="2"/>
      <c r="HB524" s="2"/>
      <c r="HC524" s="2"/>
      <c r="HD524" s="2"/>
      <c r="HE524" s="2"/>
      <c r="HF524" s="2"/>
      <c r="HG524" s="2"/>
      <c r="HH524" s="2"/>
      <c r="HI524" s="2"/>
      <c r="HJ524" s="2"/>
      <c r="HK524" s="2"/>
      <c r="HL524" s="2"/>
      <c r="HM524" s="2"/>
      <c r="HN524" s="2"/>
      <c r="HO524" s="2"/>
      <c r="HP524" s="2"/>
      <c r="HQ524" s="2"/>
      <c r="HR524" s="2"/>
      <c r="HS524" s="2"/>
      <c r="HT524" s="2"/>
      <c r="HU524" s="2"/>
      <c r="HV524" s="2"/>
      <c r="HW524" s="2"/>
      <c r="HX524" s="2"/>
      <c r="HY524" s="2"/>
      <c r="HZ524" s="2"/>
      <c r="IA524" s="2"/>
      <c r="IB524" s="2"/>
      <c r="IC524" s="2"/>
      <c r="ID524" s="2"/>
      <c r="IE524" s="2"/>
      <c r="IF524" s="2"/>
      <c r="IG524" s="2"/>
      <c r="IH524" s="2"/>
      <c r="II524" s="2"/>
      <c r="IJ524" s="2"/>
      <c r="IK524" s="2"/>
      <c r="IL524" s="2"/>
      <c r="IM524" s="2"/>
      <c r="IN524" s="2"/>
      <c r="IO524" s="2"/>
      <c r="IP524" s="2"/>
      <c r="IQ524" s="2"/>
      <c r="IR524" s="2"/>
      <c r="IS524" s="2"/>
      <c r="IT524" s="2"/>
      <c r="IU524" s="2"/>
      <c r="IV524" s="2"/>
      <c r="IW524" s="2"/>
    </row>
    <row r="525" customFormat="false" ht="11.25" hidden="false" customHeight="false" outlineLevel="0" collapsed="false">
      <c r="A525" s="2"/>
      <c r="B525" s="2"/>
      <c r="C525" s="2"/>
      <c r="D525" s="394"/>
      <c r="F525" s="2"/>
      <c r="G525" s="2"/>
      <c r="H525" s="2"/>
      <c r="I525" s="2"/>
      <c r="J525" s="2"/>
      <c r="K525" s="2"/>
      <c r="L525" s="2"/>
      <c r="M525" s="2"/>
      <c r="P525" s="2"/>
      <c r="Q525" s="2"/>
      <c r="R525" s="2"/>
      <c r="X525" s="270"/>
      <c r="Y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95"/>
      <c r="AW525" s="95"/>
      <c r="AX525" s="383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383"/>
      <c r="BX525" s="383"/>
      <c r="BY525" s="383"/>
      <c r="BZ525" s="2"/>
      <c r="CA525" s="2"/>
      <c r="CB525" s="2"/>
      <c r="CC525" s="2"/>
      <c r="CD525" s="2"/>
      <c r="CE525" s="2"/>
      <c r="CF525" s="383"/>
      <c r="CG525" s="383"/>
      <c r="CH525" s="10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383"/>
      <c r="DT525" s="383"/>
      <c r="DU525" s="383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  <c r="FF525" s="2"/>
      <c r="FG525" s="2"/>
      <c r="FH525" s="2"/>
      <c r="FI525" s="2"/>
      <c r="FJ525" s="2"/>
      <c r="FK525" s="2"/>
      <c r="FL525" s="2"/>
      <c r="FM525" s="2"/>
      <c r="FN525" s="2"/>
      <c r="FO525" s="2"/>
      <c r="FP525" s="2"/>
      <c r="FQ525" s="2"/>
      <c r="FR525" s="2"/>
      <c r="FS525" s="2"/>
      <c r="FT525" s="2"/>
      <c r="FU525" s="2"/>
      <c r="FV525" s="2"/>
      <c r="FW525" s="2"/>
      <c r="FX525" s="2"/>
      <c r="FY525" s="2"/>
      <c r="FZ525" s="2"/>
      <c r="GA525" s="2"/>
      <c r="GB525" s="2"/>
      <c r="GC525" s="2"/>
      <c r="GD525" s="2"/>
      <c r="GE525" s="2"/>
      <c r="GF525" s="2"/>
      <c r="GG525" s="2"/>
      <c r="GH525" s="2"/>
      <c r="GI525" s="2"/>
      <c r="GJ525" s="2"/>
      <c r="GK525" s="2"/>
      <c r="GL525" s="2"/>
      <c r="GM525" s="2"/>
      <c r="GN525" s="2"/>
      <c r="GO525" s="2"/>
      <c r="GP525" s="2"/>
      <c r="GQ525" s="2"/>
      <c r="GR525" s="2"/>
      <c r="GS525" s="2"/>
      <c r="GT525" s="2"/>
      <c r="GU525" s="2"/>
      <c r="GV525" s="2"/>
      <c r="GW525" s="2"/>
      <c r="GX525" s="2"/>
      <c r="GY525" s="2"/>
      <c r="GZ525" s="2"/>
      <c r="HA525" s="2"/>
      <c r="HB525" s="2"/>
      <c r="HC525" s="2"/>
      <c r="HD525" s="2"/>
      <c r="HE525" s="2"/>
      <c r="HF525" s="2"/>
      <c r="HG525" s="2"/>
      <c r="HH525" s="2"/>
      <c r="HI525" s="2"/>
      <c r="HJ525" s="2"/>
      <c r="HK525" s="2"/>
      <c r="HL525" s="2"/>
      <c r="HM525" s="2"/>
      <c r="HN525" s="2"/>
      <c r="HO525" s="2"/>
      <c r="HP525" s="2"/>
      <c r="HQ525" s="2"/>
      <c r="HR525" s="2"/>
      <c r="HS525" s="2"/>
      <c r="HT525" s="2"/>
      <c r="HU525" s="2"/>
      <c r="HV525" s="2"/>
      <c r="HW525" s="2"/>
      <c r="HX525" s="2"/>
      <c r="HY525" s="2"/>
      <c r="HZ525" s="2"/>
      <c r="IA525" s="2"/>
      <c r="IB525" s="2"/>
      <c r="IC525" s="2"/>
      <c r="ID525" s="2"/>
      <c r="IE525" s="2"/>
      <c r="IF525" s="2"/>
      <c r="IG525" s="2"/>
      <c r="IH525" s="2"/>
      <c r="II525" s="2"/>
      <c r="IJ525" s="2"/>
      <c r="IK525" s="2"/>
      <c r="IL525" s="2"/>
      <c r="IM525" s="2"/>
      <c r="IN525" s="2"/>
      <c r="IO525" s="2"/>
      <c r="IP525" s="2"/>
      <c r="IQ525" s="2"/>
      <c r="IR525" s="2"/>
      <c r="IS525" s="2"/>
      <c r="IT525" s="2"/>
      <c r="IU525" s="2"/>
      <c r="IV525" s="2"/>
      <c r="IW525" s="2"/>
    </row>
    <row r="526" customFormat="false" ht="11.25" hidden="false" customHeight="false" outlineLevel="0" collapsed="false">
      <c r="A526" s="2"/>
      <c r="B526" s="2"/>
      <c r="C526" s="2"/>
      <c r="D526" s="394"/>
      <c r="F526" s="2"/>
      <c r="G526" s="2"/>
      <c r="H526" s="2"/>
      <c r="I526" s="2"/>
      <c r="J526" s="2"/>
      <c r="K526" s="2"/>
      <c r="L526" s="2"/>
      <c r="M526" s="2"/>
      <c r="P526" s="2"/>
      <c r="Q526" s="2"/>
      <c r="R526" s="2"/>
      <c r="X526" s="270"/>
      <c r="Y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95"/>
      <c r="AW526" s="95"/>
      <c r="AX526" s="383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383"/>
      <c r="BX526" s="383"/>
      <c r="BY526" s="383"/>
      <c r="BZ526" s="2"/>
      <c r="CA526" s="2"/>
      <c r="CB526" s="2"/>
      <c r="CC526" s="2"/>
      <c r="CD526" s="2"/>
      <c r="CE526" s="2"/>
      <c r="CF526" s="383"/>
      <c r="CG526" s="383"/>
      <c r="CH526" s="10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383"/>
      <c r="DT526" s="383"/>
      <c r="DU526" s="383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  <c r="FF526" s="2"/>
      <c r="FG526" s="2"/>
      <c r="FH526" s="2"/>
      <c r="FI526" s="2"/>
      <c r="FJ526" s="2"/>
      <c r="FK526" s="2"/>
      <c r="FL526" s="2"/>
      <c r="FM526" s="2"/>
      <c r="FN526" s="2"/>
      <c r="FO526" s="2"/>
      <c r="FP526" s="2"/>
      <c r="FQ526" s="2"/>
      <c r="FR526" s="2"/>
      <c r="FS526" s="2"/>
      <c r="FT526" s="2"/>
      <c r="FU526" s="2"/>
      <c r="FV526" s="2"/>
      <c r="FW526" s="2"/>
      <c r="FX526" s="2"/>
      <c r="FY526" s="2"/>
      <c r="FZ526" s="2"/>
      <c r="GA526" s="2"/>
      <c r="GB526" s="2"/>
      <c r="GC526" s="2"/>
      <c r="GD526" s="2"/>
      <c r="GE526" s="2"/>
      <c r="GF526" s="2"/>
      <c r="GG526" s="2"/>
      <c r="GH526" s="2"/>
      <c r="GI526" s="2"/>
      <c r="GJ526" s="2"/>
      <c r="GK526" s="2"/>
      <c r="GL526" s="2"/>
      <c r="GM526" s="2"/>
      <c r="GN526" s="2"/>
      <c r="GO526" s="2"/>
      <c r="GP526" s="2"/>
      <c r="GQ526" s="2"/>
      <c r="GR526" s="2"/>
      <c r="GS526" s="2"/>
      <c r="GT526" s="2"/>
      <c r="GU526" s="2"/>
      <c r="GV526" s="2"/>
      <c r="GW526" s="2"/>
      <c r="GX526" s="2"/>
      <c r="GY526" s="2"/>
      <c r="GZ526" s="2"/>
      <c r="HA526" s="2"/>
      <c r="HB526" s="2"/>
      <c r="HC526" s="2"/>
      <c r="HD526" s="2"/>
      <c r="HE526" s="2"/>
      <c r="HF526" s="2"/>
      <c r="HG526" s="2"/>
      <c r="HH526" s="2"/>
      <c r="HI526" s="2"/>
      <c r="HJ526" s="2"/>
      <c r="HK526" s="2"/>
      <c r="HL526" s="2"/>
      <c r="HM526" s="2"/>
      <c r="HN526" s="2"/>
      <c r="HO526" s="2"/>
      <c r="HP526" s="2"/>
      <c r="HQ526" s="2"/>
      <c r="HR526" s="2"/>
      <c r="HS526" s="2"/>
      <c r="HT526" s="2"/>
      <c r="HU526" s="2"/>
      <c r="HV526" s="2"/>
      <c r="HW526" s="2"/>
      <c r="HX526" s="2"/>
      <c r="HY526" s="2"/>
      <c r="HZ526" s="2"/>
      <c r="IA526" s="2"/>
      <c r="IB526" s="2"/>
      <c r="IC526" s="2"/>
      <c r="ID526" s="2"/>
      <c r="IE526" s="2"/>
      <c r="IF526" s="2"/>
      <c r="IG526" s="2"/>
      <c r="IH526" s="2"/>
      <c r="II526" s="2"/>
      <c r="IJ526" s="2"/>
      <c r="IK526" s="2"/>
      <c r="IL526" s="2"/>
      <c r="IM526" s="2"/>
      <c r="IN526" s="2"/>
      <c r="IO526" s="2"/>
      <c r="IP526" s="2"/>
      <c r="IQ526" s="2"/>
      <c r="IR526" s="2"/>
      <c r="IS526" s="2"/>
      <c r="IT526" s="2"/>
      <c r="IU526" s="2"/>
      <c r="IV526" s="2"/>
      <c r="IW526" s="2"/>
    </row>
    <row r="527" customFormat="false" ht="11.25" hidden="false" customHeight="false" outlineLevel="0" collapsed="false">
      <c r="A527" s="2"/>
      <c r="B527" s="2"/>
      <c r="C527" s="2"/>
      <c r="D527" s="394"/>
      <c r="F527" s="2"/>
      <c r="G527" s="2"/>
      <c r="H527" s="2"/>
      <c r="I527" s="2"/>
      <c r="J527" s="2"/>
      <c r="K527" s="2"/>
      <c r="L527" s="2"/>
      <c r="M527" s="2"/>
      <c r="P527" s="2"/>
      <c r="Q527" s="2"/>
      <c r="R527" s="2"/>
      <c r="X527" s="270"/>
      <c r="Y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95"/>
      <c r="AW527" s="95"/>
      <c r="AX527" s="383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383"/>
      <c r="BX527" s="383"/>
      <c r="BY527" s="383"/>
      <c r="BZ527" s="2"/>
      <c r="CA527" s="2"/>
      <c r="CB527" s="2"/>
      <c r="CC527" s="2"/>
      <c r="CD527" s="2"/>
      <c r="CE527" s="2"/>
      <c r="CF527" s="383"/>
      <c r="CG527" s="383"/>
      <c r="CH527" s="10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383"/>
      <c r="DT527" s="383"/>
      <c r="DU527" s="383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  <c r="FF527" s="2"/>
      <c r="FG527" s="2"/>
      <c r="FH527" s="2"/>
      <c r="FI527" s="2"/>
      <c r="FJ527" s="2"/>
      <c r="FK527" s="2"/>
      <c r="FL527" s="2"/>
      <c r="FM527" s="2"/>
      <c r="FN527" s="2"/>
      <c r="FO527" s="2"/>
      <c r="FP527" s="2"/>
      <c r="FQ527" s="2"/>
      <c r="FR527" s="2"/>
      <c r="FS527" s="2"/>
      <c r="FT527" s="2"/>
      <c r="FU527" s="2"/>
      <c r="FV527" s="2"/>
      <c r="FW527" s="2"/>
      <c r="FX527" s="2"/>
      <c r="FY527" s="2"/>
      <c r="FZ527" s="2"/>
      <c r="GA527" s="2"/>
      <c r="GB527" s="2"/>
      <c r="GC527" s="2"/>
      <c r="GD527" s="2"/>
      <c r="GE527" s="2"/>
      <c r="GF527" s="2"/>
      <c r="GG527" s="2"/>
      <c r="GH527" s="2"/>
      <c r="GI527" s="2"/>
      <c r="GJ527" s="2"/>
      <c r="GK527" s="2"/>
      <c r="GL527" s="2"/>
      <c r="GM527" s="2"/>
      <c r="GN527" s="2"/>
      <c r="GO527" s="2"/>
      <c r="GP527" s="2"/>
      <c r="GQ527" s="2"/>
      <c r="GR527" s="2"/>
      <c r="GS527" s="2"/>
      <c r="GT527" s="2"/>
      <c r="GU527" s="2"/>
      <c r="GV527" s="2"/>
      <c r="GW527" s="2"/>
      <c r="GX527" s="2"/>
      <c r="GY527" s="2"/>
      <c r="GZ527" s="2"/>
      <c r="HA527" s="2"/>
      <c r="HB527" s="2"/>
      <c r="HC527" s="2"/>
      <c r="HD527" s="2"/>
      <c r="HE527" s="2"/>
      <c r="HF527" s="2"/>
      <c r="HG527" s="2"/>
      <c r="HH527" s="2"/>
      <c r="HI527" s="2"/>
      <c r="HJ527" s="2"/>
      <c r="HK527" s="2"/>
      <c r="HL527" s="2"/>
      <c r="HM527" s="2"/>
      <c r="HN527" s="2"/>
      <c r="HO527" s="2"/>
      <c r="HP527" s="2"/>
      <c r="HQ527" s="2"/>
      <c r="HR527" s="2"/>
      <c r="HS527" s="2"/>
      <c r="HT527" s="2"/>
      <c r="HU527" s="2"/>
      <c r="HV527" s="2"/>
      <c r="HW527" s="2"/>
      <c r="HX527" s="2"/>
      <c r="HY527" s="2"/>
      <c r="HZ527" s="2"/>
      <c r="IA527" s="2"/>
      <c r="IB527" s="2"/>
      <c r="IC527" s="2"/>
      <c r="ID527" s="2"/>
      <c r="IE527" s="2"/>
      <c r="IF527" s="2"/>
      <c r="IG527" s="2"/>
      <c r="IH527" s="2"/>
      <c r="II527" s="2"/>
      <c r="IJ527" s="2"/>
      <c r="IK527" s="2"/>
      <c r="IL527" s="2"/>
      <c r="IM527" s="2"/>
      <c r="IN527" s="2"/>
      <c r="IO527" s="2"/>
      <c r="IP527" s="2"/>
      <c r="IQ527" s="2"/>
      <c r="IR527" s="2"/>
      <c r="IS527" s="2"/>
      <c r="IT527" s="2"/>
      <c r="IU527" s="2"/>
      <c r="IV527" s="2"/>
      <c r="IW527" s="2"/>
    </row>
    <row r="528" customFormat="false" ht="11.25" hidden="false" customHeight="false" outlineLevel="0" collapsed="false">
      <c r="A528" s="2"/>
      <c r="B528" s="2"/>
      <c r="C528" s="2"/>
      <c r="D528" s="394"/>
      <c r="F528" s="2"/>
      <c r="G528" s="2"/>
      <c r="H528" s="2"/>
      <c r="I528" s="2"/>
      <c r="J528" s="2"/>
      <c r="K528" s="2"/>
      <c r="L528" s="2"/>
      <c r="M528" s="2"/>
      <c r="P528" s="2"/>
      <c r="Q528" s="2"/>
      <c r="R528" s="2"/>
      <c r="X528" s="270"/>
      <c r="Y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95"/>
      <c r="AW528" s="95"/>
      <c r="AX528" s="383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383"/>
      <c r="BX528" s="383"/>
      <c r="BY528" s="383"/>
      <c r="BZ528" s="2"/>
      <c r="CA528" s="2"/>
      <c r="CB528" s="2"/>
      <c r="CC528" s="2"/>
      <c r="CD528" s="2"/>
      <c r="CE528" s="2"/>
      <c r="CF528" s="383"/>
      <c r="CG528" s="383"/>
      <c r="CH528" s="10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383"/>
      <c r="DT528" s="383"/>
      <c r="DU528" s="383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  <c r="FF528" s="2"/>
      <c r="FG528" s="2"/>
      <c r="FH528" s="2"/>
      <c r="FI528" s="2"/>
      <c r="FJ528" s="2"/>
      <c r="FK528" s="2"/>
      <c r="FL528" s="2"/>
      <c r="FM528" s="2"/>
      <c r="FN528" s="2"/>
      <c r="FO528" s="2"/>
      <c r="FP528" s="2"/>
      <c r="FQ528" s="2"/>
      <c r="FR528" s="2"/>
      <c r="FS528" s="2"/>
      <c r="FT528" s="2"/>
      <c r="FU528" s="2"/>
      <c r="FV528" s="2"/>
      <c r="FW528" s="2"/>
      <c r="FX528" s="2"/>
      <c r="FY528" s="2"/>
      <c r="FZ528" s="2"/>
      <c r="GA528" s="2"/>
      <c r="GB528" s="2"/>
      <c r="GC528" s="2"/>
      <c r="GD528" s="2"/>
      <c r="GE528" s="2"/>
      <c r="GF528" s="2"/>
      <c r="GG528" s="2"/>
      <c r="GH528" s="2"/>
      <c r="GI528" s="2"/>
      <c r="GJ528" s="2"/>
      <c r="GK528" s="2"/>
      <c r="GL528" s="2"/>
      <c r="GM528" s="2"/>
      <c r="GN528" s="2"/>
      <c r="GO528" s="2"/>
      <c r="GP528" s="2"/>
      <c r="GQ528" s="2"/>
      <c r="GR528" s="2"/>
      <c r="GS528" s="2"/>
      <c r="GT528" s="2"/>
      <c r="GU528" s="2"/>
      <c r="GV528" s="2"/>
      <c r="GW528" s="2"/>
      <c r="GX528" s="2"/>
      <c r="GY528" s="2"/>
      <c r="GZ528" s="2"/>
      <c r="HA528" s="2"/>
      <c r="HB528" s="2"/>
      <c r="HC528" s="2"/>
      <c r="HD528" s="2"/>
      <c r="HE528" s="2"/>
      <c r="HF528" s="2"/>
      <c r="HG528" s="2"/>
      <c r="HH528" s="2"/>
      <c r="HI528" s="2"/>
      <c r="HJ528" s="2"/>
      <c r="HK528" s="2"/>
      <c r="HL528" s="2"/>
      <c r="HM528" s="2"/>
      <c r="HN528" s="2"/>
      <c r="HO528" s="2"/>
      <c r="HP528" s="2"/>
      <c r="HQ528" s="2"/>
      <c r="HR528" s="2"/>
      <c r="HS528" s="2"/>
      <c r="HT528" s="2"/>
      <c r="HU528" s="2"/>
      <c r="HV528" s="2"/>
      <c r="HW528" s="2"/>
      <c r="HX528" s="2"/>
      <c r="HY528" s="2"/>
      <c r="HZ528" s="2"/>
      <c r="IA528" s="2"/>
      <c r="IB528" s="2"/>
      <c r="IC528" s="2"/>
      <c r="ID528" s="2"/>
      <c r="IE528" s="2"/>
      <c r="IF528" s="2"/>
      <c r="IG528" s="2"/>
      <c r="IH528" s="2"/>
      <c r="II528" s="2"/>
      <c r="IJ528" s="2"/>
      <c r="IK528" s="2"/>
      <c r="IL528" s="2"/>
      <c r="IM528" s="2"/>
      <c r="IN528" s="2"/>
      <c r="IO528" s="2"/>
      <c r="IP528" s="2"/>
      <c r="IQ528" s="2"/>
      <c r="IR528" s="2"/>
      <c r="IS528" s="2"/>
      <c r="IT528" s="2"/>
      <c r="IU528" s="2"/>
      <c r="IV528" s="2"/>
      <c r="IW528" s="2"/>
    </row>
    <row r="529" customFormat="false" ht="11.25" hidden="false" customHeight="false" outlineLevel="0" collapsed="false">
      <c r="A529" s="2"/>
      <c r="B529" s="2"/>
      <c r="C529" s="2"/>
      <c r="D529" s="394"/>
      <c r="F529" s="2"/>
      <c r="G529" s="2"/>
      <c r="H529" s="2"/>
      <c r="I529" s="2"/>
      <c r="J529" s="2"/>
      <c r="K529" s="2"/>
      <c r="L529" s="2"/>
      <c r="M529" s="2"/>
      <c r="P529" s="2"/>
      <c r="Q529" s="2"/>
      <c r="R529" s="2"/>
      <c r="X529" s="270"/>
      <c r="Y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95"/>
      <c r="AW529" s="95"/>
      <c r="AX529" s="383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383"/>
      <c r="BX529" s="383"/>
      <c r="BY529" s="383"/>
      <c r="BZ529" s="2"/>
      <c r="CA529" s="2"/>
      <c r="CB529" s="2"/>
      <c r="CC529" s="2"/>
      <c r="CD529" s="2"/>
      <c r="CE529" s="2"/>
      <c r="CF529" s="383"/>
      <c r="CG529" s="383"/>
      <c r="CH529" s="10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383"/>
      <c r="DT529" s="383"/>
      <c r="DU529" s="383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  <c r="FF529" s="2"/>
      <c r="FG529" s="2"/>
      <c r="FH529" s="2"/>
      <c r="FI529" s="2"/>
      <c r="FJ529" s="2"/>
      <c r="FK529" s="2"/>
      <c r="FL529" s="2"/>
      <c r="FM529" s="2"/>
      <c r="FN529" s="2"/>
      <c r="FO529" s="2"/>
      <c r="FP529" s="2"/>
      <c r="FQ529" s="2"/>
      <c r="FR529" s="2"/>
      <c r="FS529" s="2"/>
      <c r="FT529" s="2"/>
      <c r="FU529" s="2"/>
      <c r="FV529" s="2"/>
      <c r="FW529" s="2"/>
      <c r="FX529" s="2"/>
      <c r="FY529" s="2"/>
      <c r="FZ529" s="2"/>
      <c r="GA529" s="2"/>
      <c r="GB529" s="2"/>
      <c r="GC529" s="2"/>
      <c r="GD529" s="2"/>
      <c r="GE529" s="2"/>
      <c r="GF529" s="2"/>
      <c r="GG529" s="2"/>
      <c r="GH529" s="2"/>
      <c r="GI529" s="2"/>
      <c r="GJ529" s="2"/>
      <c r="GK529" s="2"/>
      <c r="GL529" s="2"/>
      <c r="GM529" s="2"/>
      <c r="GN529" s="2"/>
      <c r="GO529" s="2"/>
      <c r="GP529" s="2"/>
      <c r="GQ529" s="2"/>
      <c r="GR529" s="2"/>
      <c r="GS529" s="2"/>
      <c r="GT529" s="2"/>
      <c r="GU529" s="2"/>
      <c r="GV529" s="2"/>
      <c r="GW529" s="2"/>
      <c r="GX529" s="2"/>
      <c r="GY529" s="2"/>
      <c r="GZ529" s="2"/>
      <c r="HA529" s="2"/>
      <c r="HB529" s="2"/>
      <c r="HC529" s="2"/>
      <c r="HD529" s="2"/>
      <c r="HE529" s="2"/>
      <c r="HF529" s="2"/>
      <c r="HG529" s="2"/>
      <c r="HH529" s="2"/>
      <c r="HI529" s="2"/>
      <c r="HJ529" s="2"/>
      <c r="HK529" s="2"/>
      <c r="HL529" s="2"/>
      <c r="HM529" s="2"/>
      <c r="HN529" s="2"/>
      <c r="HO529" s="2"/>
      <c r="HP529" s="2"/>
      <c r="HQ529" s="2"/>
      <c r="HR529" s="2"/>
      <c r="HS529" s="2"/>
      <c r="HT529" s="2"/>
      <c r="HU529" s="2"/>
      <c r="HV529" s="2"/>
      <c r="HW529" s="2"/>
      <c r="HX529" s="2"/>
      <c r="HY529" s="2"/>
      <c r="HZ529" s="2"/>
      <c r="IA529" s="2"/>
      <c r="IB529" s="2"/>
      <c r="IC529" s="2"/>
      <c r="ID529" s="2"/>
      <c r="IE529" s="2"/>
      <c r="IF529" s="2"/>
      <c r="IG529" s="2"/>
      <c r="IH529" s="2"/>
      <c r="II529" s="2"/>
      <c r="IJ529" s="2"/>
      <c r="IK529" s="2"/>
      <c r="IL529" s="2"/>
      <c r="IM529" s="2"/>
      <c r="IN529" s="2"/>
      <c r="IO529" s="2"/>
      <c r="IP529" s="2"/>
      <c r="IQ529" s="2"/>
      <c r="IR529" s="2"/>
      <c r="IS529" s="2"/>
      <c r="IT529" s="2"/>
      <c r="IU529" s="2"/>
      <c r="IV529" s="2"/>
      <c r="IW529" s="2"/>
    </row>
    <row r="530" customFormat="false" ht="11.25" hidden="false" customHeight="false" outlineLevel="0" collapsed="false">
      <c r="A530" s="2"/>
      <c r="B530" s="2"/>
      <c r="C530" s="2"/>
      <c r="D530" s="394"/>
      <c r="F530" s="2"/>
      <c r="G530" s="2"/>
      <c r="H530" s="2"/>
      <c r="I530" s="2"/>
      <c r="J530" s="2"/>
      <c r="K530" s="2"/>
      <c r="L530" s="2"/>
      <c r="M530" s="2"/>
      <c r="P530" s="2"/>
      <c r="Q530" s="2"/>
      <c r="R530" s="2"/>
      <c r="X530" s="270"/>
      <c r="Y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95"/>
      <c r="AW530" s="95"/>
      <c r="AX530" s="383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383"/>
      <c r="BX530" s="383"/>
      <c r="BY530" s="383"/>
      <c r="BZ530" s="2"/>
      <c r="CA530" s="2"/>
      <c r="CB530" s="2"/>
      <c r="CC530" s="2"/>
      <c r="CD530" s="2"/>
      <c r="CE530" s="2"/>
      <c r="CF530" s="383"/>
      <c r="CG530" s="383"/>
      <c r="CH530" s="10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383"/>
      <c r="DT530" s="383"/>
      <c r="DU530" s="383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  <c r="FF530" s="2"/>
      <c r="FG530" s="2"/>
      <c r="FH530" s="2"/>
      <c r="FI530" s="2"/>
      <c r="FJ530" s="2"/>
      <c r="FK530" s="2"/>
      <c r="FL530" s="2"/>
      <c r="FM530" s="2"/>
      <c r="FN530" s="2"/>
      <c r="FO530" s="2"/>
      <c r="FP530" s="2"/>
      <c r="FQ530" s="2"/>
      <c r="FR530" s="2"/>
      <c r="FS530" s="2"/>
      <c r="FT530" s="2"/>
      <c r="FU530" s="2"/>
      <c r="FV530" s="2"/>
      <c r="FW530" s="2"/>
      <c r="FX530" s="2"/>
      <c r="FY530" s="2"/>
      <c r="FZ530" s="2"/>
      <c r="GA530" s="2"/>
      <c r="GB530" s="2"/>
      <c r="GC530" s="2"/>
      <c r="GD530" s="2"/>
      <c r="GE530" s="2"/>
      <c r="GF530" s="2"/>
      <c r="GG530" s="2"/>
      <c r="GH530" s="2"/>
      <c r="GI530" s="2"/>
      <c r="GJ530" s="2"/>
      <c r="GK530" s="2"/>
      <c r="GL530" s="2"/>
      <c r="GM530" s="2"/>
      <c r="GN530" s="2"/>
      <c r="GO530" s="2"/>
      <c r="GP530" s="2"/>
      <c r="GQ530" s="2"/>
      <c r="GR530" s="2"/>
      <c r="GS530" s="2"/>
      <c r="GT530" s="2"/>
      <c r="GU530" s="2"/>
      <c r="GV530" s="2"/>
      <c r="GW530" s="2"/>
      <c r="GX530" s="2"/>
      <c r="GY530" s="2"/>
      <c r="GZ530" s="2"/>
      <c r="HA530" s="2"/>
      <c r="HB530" s="2"/>
      <c r="HC530" s="2"/>
      <c r="HD530" s="2"/>
      <c r="HE530" s="2"/>
      <c r="HF530" s="2"/>
      <c r="HG530" s="2"/>
      <c r="HH530" s="2"/>
      <c r="HI530" s="2"/>
      <c r="HJ530" s="2"/>
      <c r="HK530" s="2"/>
      <c r="HL530" s="2"/>
      <c r="HM530" s="2"/>
      <c r="HN530" s="2"/>
      <c r="HO530" s="2"/>
      <c r="HP530" s="2"/>
      <c r="HQ530" s="2"/>
      <c r="HR530" s="2"/>
      <c r="HS530" s="2"/>
      <c r="HT530" s="2"/>
      <c r="HU530" s="2"/>
      <c r="HV530" s="2"/>
      <c r="HW530" s="2"/>
      <c r="HX530" s="2"/>
      <c r="HY530" s="2"/>
      <c r="HZ530" s="2"/>
      <c r="IA530" s="2"/>
      <c r="IB530" s="2"/>
      <c r="IC530" s="2"/>
      <c r="ID530" s="2"/>
      <c r="IE530" s="2"/>
      <c r="IF530" s="2"/>
      <c r="IG530" s="2"/>
      <c r="IH530" s="2"/>
      <c r="II530" s="2"/>
      <c r="IJ530" s="2"/>
      <c r="IK530" s="2"/>
      <c r="IL530" s="2"/>
      <c r="IM530" s="2"/>
      <c r="IN530" s="2"/>
      <c r="IO530" s="2"/>
      <c r="IP530" s="2"/>
      <c r="IQ530" s="2"/>
      <c r="IR530" s="2"/>
      <c r="IS530" s="2"/>
      <c r="IT530" s="2"/>
      <c r="IU530" s="2"/>
      <c r="IV530" s="2"/>
      <c r="IW530" s="2"/>
    </row>
    <row r="531" customFormat="false" ht="11.25" hidden="false" customHeight="false" outlineLevel="0" collapsed="false">
      <c r="A531" s="2"/>
      <c r="B531" s="2"/>
      <c r="C531" s="2"/>
      <c r="D531" s="394"/>
      <c r="F531" s="2"/>
      <c r="G531" s="2"/>
      <c r="H531" s="2"/>
      <c r="I531" s="2"/>
      <c r="J531" s="2"/>
      <c r="K531" s="2"/>
      <c r="L531" s="2"/>
      <c r="M531" s="2"/>
      <c r="P531" s="2"/>
      <c r="Q531" s="2"/>
      <c r="R531" s="2"/>
      <c r="X531" s="270"/>
      <c r="Y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95"/>
      <c r="AW531" s="95"/>
      <c r="AX531" s="383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383"/>
      <c r="BX531" s="383"/>
      <c r="BY531" s="383"/>
      <c r="BZ531" s="2"/>
      <c r="CA531" s="2"/>
      <c r="CB531" s="2"/>
      <c r="CC531" s="2"/>
      <c r="CD531" s="2"/>
      <c r="CE531" s="2"/>
      <c r="CF531" s="383"/>
      <c r="CG531" s="383"/>
      <c r="CH531" s="10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383"/>
      <c r="DT531" s="383"/>
      <c r="DU531" s="383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  <c r="FF531" s="2"/>
      <c r="FG531" s="2"/>
      <c r="FH531" s="2"/>
      <c r="FI531" s="2"/>
      <c r="FJ531" s="2"/>
      <c r="FK531" s="2"/>
      <c r="FL531" s="2"/>
      <c r="FM531" s="2"/>
      <c r="FN531" s="2"/>
      <c r="FO531" s="2"/>
      <c r="FP531" s="2"/>
      <c r="FQ531" s="2"/>
      <c r="FR531" s="2"/>
      <c r="FS531" s="2"/>
      <c r="FT531" s="2"/>
      <c r="FU531" s="2"/>
      <c r="FV531" s="2"/>
      <c r="FW531" s="2"/>
      <c r="FX531" s="2"/>
      <c r="FY531" s="2"/>
      <c r="FZ531" s="2"/>
      <c r="GA531" s="2"/>
      <c r="GB531" s="2"/>
      <c r="GC531" s="2"/>
      <c r="GD531" s="2"/>
      <c r="GE531" s="2"/>
      <c r="GF531" s="2"/>
      <c r="GG531" s="2"/>
      <c r="GH531" s="2"/>
      <c r="GI531" s="2"/>
      <c r="GJ531" s="2"/>
      <c r="GK531" s="2"/>
      <c r="GL531" s="2"/>
      <c r="GM531" s="2"/>
      <c r="GN531" s="2"/>
      <c r="GO531" s="2"/>
      <c r="GP531" s="2"/>
      <c r="GQ531" s="2"/>
      <c r="GR531" s="2"/>
      <c r="GS531" s="2"/>
      <c r="GT531" s="2"/>
      <c r="GU531" s="2"/>
      <c r="GV531" s="2"/>
      <c r="GW531" s="2"/>
      <c r="GX531" s="2"/>
      <c r="GY531" s="2"/>
      <c r="GZ531" s="2"/>
      <c r="HA531" s="2"/>
      <c r="HB531" s="2"/>
      <c r="HC531" s="2"/>
      <c r="HD531" s="2"/>
      <c r="HE531" s="2"/>
      <c r="HF531" s="2"/>
      <c r="HG531" s="2"/>
      <c r="HH531" s="2"/>
      <c r="HI531" s="2"/>
      <c r="HJ531" s="2"/>
      <c r="HK531" s="2"/>
      <c r="HL531" s="2"/>
      <c r="HM531" s="2"/>
      <c r="HN531" s="2"/>
      <c r="HO531" s="2"/>
      <c r="HP531" s="2"/>
      <c r="HQ531" s="2"/>
      <c r="HR531" s="2"/>
      <c r="HS531" s="2"/>
      <c r="HT531" s="2"/>
      <c r="HU531" s="2"/>
      <c r="HV531" s="2"/>
      <c r="HW531" s="2"/>
      <c r="HX531" s="2"/>
      <c r="HY531" s="2"/>
      <c r="HZ531" s="2"/>
      <c r="IA531" s="2"/>
      <c r="IB531" s="2"/>
      <c r="IC531" s="2"/>
      <c r="ID531" s="2"/>
      <c r="IE531" s="2"/>
      <c r="IF531" s="2"/>
      <c r="IG531" s="2"/>
      <c r="IH531" s="2"/>
      <c r="II531" s="2"/>
      <c r="IJ531" s="2"/>
      <c r="IK531" s="2"/>
      <c r="IL531" s="2"/>
      <c r="IM531" s="2"/>
      <c r="IN531" s="2"/>
      <c r="IO531" s="2"/>
      <c r="IP531" s="2"/>
      <c r="IQ531" s="2"/>
      <c r="IR531" s="2"/>
      <c r="IS531" s="2"/>
      <c r="IT531" s="2"/>
      <c r="IU531" s="2"/>
      <c r="IV531" s="2"/>
      <c r="IW531" s="2"/>
    </row>
    <row r="532" customFormat="false" ht="11.25" hidden="false" customHeight="false" outlineLevel="0" collapsed="false">
      <c r="A532" s="2"/>
      <c r="B532" s="2"/>
      <c r="C532" s="2"/>
      <c r="D532" s="394"/>
      <c r="F532" s="2"/>
      <c r="G532" s="2"/>
      <c r="H532" s="2"/>
      <c r="I532" s="2"/>
      <c r="J532" s="2"/>
      <c r="K532" s="2"/>
      <c r="L532" s="2"/>
      <c r="M532" s="2"/>
      <c r="P532" s="2"/>
      <c r="Q532" s="2"/>
      <c r="R532" s="2"/>
      <c r="X532" s="270"/>
      <c r="Y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95"/>
      <c r="AW532" s="95"/>
      <c r="AX532" s="383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383"/>
      <c r="BX532" s="383"/>
      <c r="BY532" s="383"/>
      <c r="BZ532" s="2"/>
      <c r="CA532" s="2"/>
      <c r="CB532" s="2"/>
      <c r="CC532" s="2"/>
      <c r="CD532" s="2"/>
      <c r="CE532" s="2"/>
      <c r="CF532" s="383"/>
      <c r="CG532" s="383"/>
      <c r="CH532" s="10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383"/>
      <c r="DT532" s="383"/>
      <c r="DU532" s="383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  <c r="FG532" s="2"/>
      <c r="FH532" s="2"/>
      <c r="FI532" s="2"/>
      <c r="FJ532" s="2"/>
      <c r="FK532" s="2"/>
      <c r="FL532" s="2"/>
      <c r="FM532" s="2"/>
      <c r="FN532" s="2"/>
      <c r="FO532" s="2"/>
      <c r="FP532" s="2"/>
      <c r="FQ532" s="2"/>
      <c r="FR532" s="2"/>
      <c r="FS532" s="2"/>
      <c r="FT532" s="2"/>
      <c r="FU532" s="2"/>
      <c r="FV532" s="2"/>
      <c r="FW532" s="2"/>
      <c r="FX532" s="2"/>
      <c r="FY532" s="2"/>
      <c r="FZ532" s="2"/>
      <c r="GA532" s="2"/>
      <c r="GB532" s="2"/>
      <c r="GC532" s="2"/>
      <c r="GD532" s="2"/>
      <c r="GE532" s="2"/>
      <c r="GF532" s="2"/>
      <c r="GG532" s="2"/>
      <c r="GH532" s="2"/>
      <c r="GI532" s="2"/>
      <c r="GJ532" s="2"/>
      <c r="GK532" s="2"/>
      <c r="GL532" s="2"/>
      <c r="GM532" s="2"/>
      <c r="GN532" s="2"/>
      <c r="GO532" s="2"/>
      <c r="GP532" s="2"/>
      <c r="GQ532" s="2"/>
      <c r="GR532" s="2"/>
      <c r="GS532" s="2"/>
      <c r="GT532" s="2"/>
      <c r="GU532" s="2"/>
      <c r="GV532" s="2"/>
      <c r="GW532" s="2"/>
      <c r="GX532" s="2"/>
      <c r="GY532" s="2"/>
      <c r="GZ532" s="2"/>
      <c r="HA532" s="2"/>
      <c r="HB532" s="2"/>
      <c r="HC532" s="2"/>
      <c r="HD532" s="2"/>
      <c r="HE532" s="2"/>
      <c r="HF532" s="2"/>
      <c r="HG532" s="2"/>
      <c r="HH532" s="2"/>
      <c r="HI532" s="2"/>
      <c r="HJ532" s="2"/>
      <c r="HK532" s="2"/>
      <c r="HL532" s="2"/>
      <c r="HM532" s="2"/>
      <c r="HN532" s="2"/>
      <c r="HO532" s="2"/>
      <c r="HP532" s="2"/>
      <c r="HQ532" s="2"/>
      <c r="HR532" s="2"/>
      <c r="HS532" s="2"/>
      <c r="HT532" s="2"/>
      <c r="HU532" s="2"/>
      <c r="HV532" s="2"/>
      <c r="HW532" s="2"/>
      <c r="HX532" s="2"/>
      <c r="HY532" s="2"/>
      <c r="HZ532" s="2"/>
      <c r="IA532" s="2"/>
      <c r="IB532" s="2"/>
      <c r="IC532" s="2"/>
      <c r="ID532" s="2"/>
      <c r="IE532" s="2"/>
      <c r="IF532" s="2"/>
      <c r="IG532" s="2"/>
      <c r="IH532" s="2"/>
      <c r="II532" s="2"/>
      <c r="IJ532" s="2"/>
      <c r="IK532" s="2"/>
      <c r="IL532" s="2"/>
      <c r="IM532" s="2"/>
      <c r="IN532" s="2"/>
      <c r="IO532" s="2"/>
      <c r="IP532" s="2"/>
      <c r="IQ532" s="2"/>
      <c r="IR532" s="2"/>
      <c r="IS532" s="2"/>
      <c r="IT532" s="2"/>
      <c r="IU532" s="2"/>
      <c r="IV532" s="2"/>
      <c r="IW532" s="2"/>
    </row>
    <row r="533" customFormat="false" ht="11.25" hidden="false" customHeight="false" outlineLevel="0" collapsed="false">
      <c r="A533" s="2"/>
      <c r="B533" s="2"/>
      <c r="C533" s="2"/>
      <c r="D533" s="394"/>
      <c r="F533" s="2"/>
      <c r="G533" s="2"/>
      <c r="H533" s="2"/>
      <c r="I533" s="2"/>
      <c r="J533" s="2"/>
      <c r="K533" s="2"/>
      <c r="L533" s="2"/>
      <c r="M533" s="2"/>
      <c r="P533" s="2"/>
      <c r="Q533" s="2"/>
      <c r="R533" s="2"/>
      <c r="X533" s="270"/>
      <c r="Y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95"/>
      <c r="AW533" s="95"/>
      <c r="AX533" s="383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383"/>
      <c r="BX533" s="383"/>
      <c r="BY533" s="383"/>
      <c r="BZ533" s="2"/>
      <c r="CA533" s="2"/>
      <c r="CB533" s="2"/>
      <c r="CC533" s="2"/>
      <c r="CD533" s="2"/>
      <c r="CE533" s="2"/>
      <c r="CF533" s="383"/>
      <c r="CG533" s="383"/>
      <c r="CH533" s="10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383"/>
      <c r="DT533" s="383"/>
      <c r="DU533" s="383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  <c r="FG533" s="2"/>
      <c r="FH533" s="2"/>
      <c r="FI533" s="2"/>
      <c r="FJ533" s="2"/>
      <c r="FK533" s="2"/>
      <c r="FL533" s="2"/>
      <c r="FM533" s="2"/>
      <c r="FN533" s="2"/>
      <c r="FO533" s="2"/>
      <c r="FP533" s="2"/>
      <c r="FQ533" s="2"/>
      <c r="FR533" s="2"/>
      <c r="FS533" s="2"/>
      <c r="FT533" s="2"/>
      <c r="FU533" s="2"/>
      <c r="FV533" s="2"/>
      <c r="FW533" s="2"/>
      <c r="FX533" s="2"/>
      <c r="FY533" s="2"/>
      <c r="FZ533" s="2"/>
      <c r="GA533" s="2"/>
      <c r="GB533" s="2"/>
      <c r="GC533" s="2"/>
      <c r="GD533" s="2"/>
      <c r="GE533" s="2"/>
      <c r="GF533" s="2"/>
      <c r="GG533" s="2"/>
      <c r="GH533" s="2"/>
      <c r="GI533" s="2"/>
      <c r="GJ533" s="2"/>
      <c r="GK533" s="2"/>
      <c r="GL533" s="2"/>
      <c r="GM533" s="2"/>
      <c r="GN533" s="2"/>
      <c r="GO533" s="2"/>
      <c r="GP533" s="2"/>
      <c r="GQ533" s="2"/>
      <c r="GR533" s="2"/>
      <c r="GS533" s="2"/>
      <c r="GT533" s="2"/>
      <c r="GU533" s="2"/>
      <c r="GV533" s="2"/>
      <c r="GW533" s="2"/>
      <c r="GX533" s="2"/>
      <c r="GY533" s="2"/>
      <c r="GZ533" s="2"/>
      <c r="HA533" s="2"/>
      <c r="HB533" s="2"/>
      <c r="HC533" s="2"/>
      <c r="HD533" s="2"/>
      <c r="HE533" s="2"/>
      <c r="HF533" s="2"/>
      <c r="HG533" s="2"/>
      <c r="HH533" s="2"/>
      <c r="HI533" s="2"/>
      <c r="HJ533" s="2"/>
      <c r="HK533" s="2"/>
      <c r="HL533" s="2"/>
      <c r="HM533" s="2"/>
      <c r="HN533" s="2"/>
      <c r="HO533" s="2"/>
      <c r="HP533" s="2"/>
      <c r="HQ533" s="2"/>
      <c r="HR533" s="2"/>
      <c r="HS533" s="2"/>
      <c r="HT533" s="2"/>
      <c r="HU533" s="2"/>
      <c r="HV533" s="2"/>
      <c r="HW533" s="2"/>
      <c r="HX533" s="2"/>
      <c r="HY533" s="2"/>
      <c r="HZ533" s="2"/>
      <c r="IA533" s="2"/>
      <c r="IB533" s="2"/>
      <c r="IC533" s="2"/>
      <c r="ID533" s="2"/>
      <c r="IE533" s="2"/>
      <c r="IF533" s="2"/>
      <c r="IG533" s="2"/>
      <c r="IH533" s="2"/>
      <c r="II533" s="2"/>
      <c r="IJ533" s="2"/>
      <c r="IK533" s="2"/>
      <c r="IL533" s="2"/>
      <c r="IM533" s="2"/>
      <c r="IN533" s="2"/>
      <c r="IO533" s="2"/>
      <c r="IP533" s="2"/>
      <c r="IQ533" s="2"/>
      <c r="IR533" s="2"/>
      <c r="IS533" s="2"/>
      <c r="IT533" s="2"/>
      <c r="IU533" s="2"/>
      <c r="IV533" s="2"/>
      <c r="IW533" s="2"/>
    </row>
    <row r="534" customFormat="false" ht="11.25" hidden="false" customHeight="false" outlineLevel="0" collapsed="false">
      <c r="A534" s="2"/>
      <c r="B534" s="2"/>
      <c r="C534" s="2"/>
      <c r="D534" s="394"/>
      <c r="F534" s="2"/>
      <c r="G534" s="2"/>
      <c r="H534" s="2"/>
      <c r="I534" s="2"/>
      <c r="J534" s="2"/>
      <c r="K534" s="2"/>
      <c r="L534" s="2"/>
      <c r="M534" s="2"/>
      <c r="P534" s="2"/>
      <c r="Q534" s="2"/>
      <c r="R534" s="2"/>
      <c r="X534" s="270"/>
      <c r="Y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95"/>
      <c r="AW534" s="95"/>
      <c r="AX534" s="383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383"/>
      <c r="BX534" s="383"/>
      <c r="BY534" s="383"/>
      <c r="BZ534" s="2"/>
      <c r="CA534" s="2"/>
      <c r="CB534" s="2"/>
      <c r="CC534" s="2"/>
      <c r="CD534" s="2"/>
      <c r="CE534" s="2"/>
      <c r="CF534" s="383"/>
      <c r="CG534" s="383"/>
      <c r="CH534" s="10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383"/>
      <c r="DT534" s="383"/>
      <c r="DU534" s="383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  <c r="FF534" s="2"/>
      <c r="FG534" s="2"/>
      <c r="FH534" s="2"/>
      <c r="FI534" s="2"/>
      <c r="FJ534" s="2"/>
      <c r="FK534" s="2"/>
      <c r="FL534" s="2"/>
      <c r="FM534" s="2"/>
      <c r="FN534" s="2"/>
      <c r="FO534" s="2"/>
      <c r="FP534" s="2"/>
      <c r="FQ534" s="2"/>
      <c r="FR534" s="2"/>
      <c r="FS534" s="2"/>
      <c r="FT534" s="2"/>
      <c r="FU534" s="2"/>
      <c r="FV534" s="2"/>
      <c r="FW534" s="2"/>
      <c r="FX534" s="2"/>
      <c r="FY534" s="2"/>
      <c r="FZ534" s="2"/>
      <c r="GA534" s="2"/>
      <c r="GB534" s="2"/>
      <c r="GC534" s="2"/>
      <c r="GD534" s="2"/>
      <c r="GE534" s="2"/>
      <c r="GF534" s="2"/>
      <c r="GG534" s="2"/>
      <c r="GH534" s="2"/>
      <c r="GI534" s="2"/>
      <c r="GJ534" s="2"/>
      <c r="GK534" s="2"/>
      <c r="GL534" s="2"/>
      <c r="GM534" s="2"/>
      <c r="GN534" s="2"/>
      <c r="GO534" s="2"/>
      <c r="GP534" s="2"/>
      <c r="GQ534" s="2"/>
      <c r="GR534" s="2"/>
      <c r="GS534" s="2"/>
      <c r="GT534" s="2"/>
      <c r="GU534" s="2"/>
      <c r="GV534" s="2"/>
      <c r="GW534" s="2"/>
      <c r="GX534" s="2"/>
      <c r="GY534" s="2"/>
      <c r="GZ534" s="2"/>
      <c r="HA534" s="2"/>
      <c r="HB534" s="2"/>
      <c r="HC534" s="2"/>
      <c r="HD534" s="2"/>
      <c r="HE534" s="2"/>
      <c r="HF534" s="2"/>
      <c r="HG534" s="2"/>
      <c r="HH534" s="2"/>
      <c r="HI534" s="2"/>
      <c r="HJ534" s="2"/>
      <c r="HK534" s="2"/>
      <c r="HL534" s="2"/>
      <c r="HM534" s="2"/>
      <c r="HN534" s="2"/>
      <c r="HO534" s="2"/>
      <c r="HP534" s="2"/>
      <c r="HQ534" s="2"/>
      <c r="HR534" s="2"/>
      <c r="HS534" s="2"/>
      <c r="HT534" s="2"/>
      <c r="HU534" s="2"/>
      <c r="HV534" s="2"/>
      <c r="HW534" s="2"/>
      <c r="HX534" s="2"/>
      <c r="HY534" s="2"/>
      <c r="HZ534" s="2"/>
      <c r="IA534" s="2"/>
      <c r="IB534" s="2"/>
      <c r="IC534" s="2"/>
      <c r="ID534" s="2"/>
      <c r="IE534" s="2"/>
      <c r="IF534" s="2"/>
      <c r="IG534" s="2"/>
      <c r="IH534" s="2"/>
      <c r="II534" s="2"/>
      <c r="IJ534" s="2"/>
      <c r="IK534" s="2"/>
      <c r="IL534" s="2"/>
      <c r="IM534" s="2"/>
      <c r="IN534" s="2"/>
      <c r="IO534" s="2"/>
      <c r="IP534" s="2"/>
      <c r="IQ534" s="2"/>
      <c r="IR534" s="2"/>
      <c r="IS534" s="2"/>
      <c r="IT534" s="2"/>
      <c r="IU534" s="2"/>
      <c r="IV534" s="2"/>
      <c r="IW534" s="2"/>
    </row>
    <row r="535" customFormat="false" ht="11.25" hidden="false" customHeight="false" outlineLevel="0" collapsed="false">
      <c r="A535" s="2"/>
      <c r="B535" s="2"/>
      <c r="C535" s="2"/>
      <c r="D535" s="394"/>
      <c r="F535" s="2"/>
      <c r="G535" s="2"/>
      <c r="H535" s="2"/>
      <c r="I535" s="2"/>
      <c r="J535" s="2"/>
      <c r="K535" s="2"/>
      <c r="L535" s="2"/>
      <c r="M535" s="2"/>
      <c r="P535" s="2"/>
      <c r="Q535" s="2"/>
      <c r="R535" s="2"/>
      <c r="X535" s="270"/>
      <c r="Y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95"/>
      <c r="AW535" s="95"/>
      <c r="AX535" s="383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383"/>
      <c r="BX535" s="383"/>
      <c r="BY535" s="383"/>
      <c r="BZ535" s="2"/>
      <c r="CA535" s="2"/>
      <c r="CB535" s="2"/>
      <c r="CC535" s="2"/>
      <c r="CD535" s="2"/>
      <c r="CE535" s="2"/>
      <c r="CF535" s="383"/>
      <c r="CG535" s="383"/>
      <c r="CH535" s="10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383"/>
      <c r="DT535" s="383"/>
      <c r="DU535" s="383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  <c r="FF535" s="2"/>
      <c r="FG535" s="2"/>
      <c r="FH535" s="2"/>
      <c r="FI535" s="2"/>
      <c r="FJ535" s="2"/>
      <c r="FK535" s="2"/>
      <c r="FL535" s="2"/>
      <c r="FM535" s="2"/>
      <c r="FN535" s="2"/>
      <c r="FO535" s="2"/>
      <c r="FP535" s="2"/>
      <c r="FQ535" s="2"/>
      <c r="FR535" s="2"/>
      <c r="FS535" s="2"/>
      <c r="FT535" s="2"/>
      <c r="FU535" s="2"/>
      <c r="FV535" s="2"/>
      <c r="FW535" s="2"/>
      <c r="FX535" s="2"/>
      <c r="FY535" s="2"/>
      <c r="FZ535" s="2"/>
      <c r="GA535" s="2"/>
      <c r="GB535" s="2"/>
      <c r="GC535" s="2"/>
      <c r="GD535" s="2"/>
      <c r="GE535" s="2"/>
      <c r="GF535" s="2"/>
      <c r="GG535" s="2"/>
      <c r="GH535" s="2"/>
      <c r="GI535" s="2"/>
      <c r="GJ535" s="2"/>
      <c r="GK535" s="2"/>
      <c r="GL535" s="2"/>
      <c r="GM535" s="2"/>
      <c r="GN535" s="2"/>
      <c r="GO535" s="2"/>
      <c r="GP535" s="2"/>
      <c r="GQ535" s="2"/>
      <c r="GR535" s="2"/>
      <c r="GS535" s="2"/>
      <c r="GT535" s="2"/>
      <c r="GU535" s="2"/>
      <c r="GV535" s="2"/>
      <c r="GW535" s="2"/>
      <c r="GX535" s="2"/>
      <c r="GY535" s="2"/>
      <c r="GZ535" s="2"/>
      <c r="HA535" s="2"/>
      <c r="HB535" s="2"/>
      <c r="HC535" s="2"/>
      <c r="HD535" s="2"/>
      <c r="HE535" s="2"/>
      <c r="HF535" s="2"/>
      <c r="HG535" s="2"/>
      <c r="HH535" s="2"/>
      <c r="HI535" s="2"/>
      <c r="HJ535" s="2"/>
      <c r="HK535" s="2"/>
      <c r="HL535" s="2"/>
      <c r="HM535" s="2"/>
      <c r="HN535" s="2"/>
      <c r="HO535" s="2"/>
      <c r="HP535" s="2"/>
      <c r="HQ535" s="2"/>
      <c r="HR535" s="2"/>
      <c r="HS535" s="2"/>
      <c r="HT535" s="2"/>
      <c r="HU535" s="2"/>
      <c r="HV535" s="2"/>
      <c r="HW535" s="2"/>
      <c r="HX535" s="2"/>
      <c r="HY535" s="2"/>
      <c r="HZ535" s="2"/>
      <c r="IA535" s="2"/>
      <c r="IB535" s="2"/>
      <c r="IC535" s="2"/>
      <c r="ID535" s="2"/>
      <c r="IE535" s="2"/>
      <c r="IF535" s="2"/>
      <c r="IG535" s="2"/>
      <c r="IH535" s="2"/>
      <c r="II535" s="2"/>
      <c r="IJ535" s="2"/>
      <c r="IK535" s="2"/>
      <c r="IL535" s="2"/>
      <c r="IM535" s="2"/>
      <c r="IN535" s="2"/>
      <c r="IO535" s="2"/>
      <c r="IP535" s="2"/>
      <c r="IQ535" s="2"/>
      <c r="IR535" s="2"/>
      <c r="IS535" s="2"/>
      <c r="IT535" s="2"/>
      <c r="IU535" s="2"/>
      <c r="IV535" s="2"/>
      <c r="IW535" s="2"/>
    </row>
    <row r="536" customFormat="false" ht="11.25" hidden="false" customHeight="false" outlineLevel="0" collapsed="false">
      <c r="A536" s="2"/>
      <c r="B536" s="2"/>
      <c r="C536" s="2"/>
      <c r="D536" s="394"/>
      <c r="F536" s="2"/>
      <c r="G536" s="2"/>
      <c r="H536" s="2"/>
      <c r="I536" s="2"/>
      <c r="J536" s="2"/>
      <c r="K536" s="2"/>
      <c r="L536" s="2"/>
      <c r="M536" s="2"/>
      <c r="P536" s="2"/>
      <c r="Q536" s="2"/>
      <c r="R536" s="2"/>
      <c r="X536" s="270"/>
      <c r="Y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95"/>
      <c r="AW536" s="95"/>
      <c r="AX536" s="383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383"/>
      <c r="BX536" s="383"/>
      <c r="BY536" s="383"/>
      <c r="BZ536" s="2"/>
      <c r="CA536" s="2"/>
      <c r="CB536" s="2"/>
      <c r="CC536" s="2"/>
      <c r="CD536" s="2"/>
      <c r="CE536" s="2"/>
      <c r="CF536" s="383"/>
      <c r="CG536" s="383"/>
      <c r="CH536" s="10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383"/>
      <c r="DT536" s="383"/>
      <c r="DU536" s="383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  <c r="FS536" s="2"/>
      <c r="FT536" s="2"/>
      <c r="FU536" s="2"/>
      <c r="FV536" s="2"/>
      <c r="FW536" s="2"/>
      <c r="FX536" s="2"/>
      <c r="FY536" s="2"/>
      <c r="FZ536" s="2"/>
      <c r="GA536" s="2"/>
      <c r="GB536" s="2"/>
      <c r="GC536" s="2"/>
      <c r="GD536" s="2"/>
      <c r="GE536" s="2"/>
      <c r="GF536" s="2"/>
      <c r="GG536" s="2"/>
      <c r="GH536" s="2"/>
      <c r="GI536" s="2"/>
      <c r="GJ536" s="2"/>
      <c r="GK536" s="2"/>
      <c r="GL536" s="2"/>
      <c r="GM536" s="2"/>
      <c r="GN536" s="2"/>
      <c r="GO536" s="2"/>
      <c r="GP536" s="2"/>
      <c r="GQ536" s="2"/>
      <c r="GR536" s="2"/>
      <c r="GS536" s="2"/>
      <c r="GT536" s="2"/>
      <c r="GU536" s="2"/>
      <c r="GV536" s="2"/>
      <c r="GW536" s="2"/>
      <c r="GX536" s="2"/>
      <c r="GY536" s="2"/>
      <c r="GZ536" s="2"/>
      <c r="HA536" s="2"/>
      <c r="HB536" s="2"/>
      <c r="HC536" s="2"/>
      <c r="HD536" s="2"/>
      <c r="HE536" s="2"/>
      <c r="HF536" s="2"/>
      <c r="HG536" s="2"/>
      <c r="HH536" s="2"/>
      <c r="HI536" s="2"/>
      <c r="HJ536" s="2"/>
      <c r="HK536" s="2"/>
      <c r="HL536" s="2"/>
      <c r="HM536" s="2"/>
      <c r="HN536" s="2"/>
      <c r="HO536" s="2"/>
      <c r="HP536" s="2"/>
      <c r="HQ536" s="2"/>
      <c r="HR536" s="2"/>
      <c r="HS536" s="2"/>
      <c r="HT536" s="2"/>
      <c r="HU536" s="2"/>
      <c r="HV536" s="2"/>
      <c r="HW536" s="2"/>
      <c r="HX536" s="2"/>
      <c r="HY536" s="2"/>
      <c r="HZ536" s="2"/>
      <c r="IA536" s="2"/>
      <c r="IB536" s="2"/>
      <c r="IC536" s="2"/>
      <c r="ID536" s="2"/>
      <c r="IE536" s="2"/>
      <c r="IF536" s="2"/>
      <c r="IG536" s="2"/>
      <c r="IH536" s="2"/>
      <c r="II536" s="2"/>
      <c r="IJ536" s="2"/>
      <c r="IK536" s="2"/>
      <c r="IL536" s="2"/>
      <c r="IM536" s="2"/>
      <c r="IN536" s="2"/>
      <c r="IO536" s="2"/>
      <c r="IP536" s="2"/>
      <c r="IQ536" s="2"/>
      <c r="IR536" s="2"/>
      <c r="IS536" s="2"/>
      <c r="IT536" s="2"/>
      <c r="IU536" s="2"/>
      <c r="IV536" s="2"/>
      <c r="IW536" s="2"/>
    </row>
    <row r="537" customFormat="false" ht="11.25" hidden="false" customHeight="false" outlineLevel="0" collapsed="false">
      <c r="A537" s="2"/>
      <c r="B537" s="2"/>
      <c r="C537" s="2"/>
      <c r="D537" s="394"/>
      <c r="F537" s="2"/>
      <c r="G537" s="2"/>
      <c r="H537" s="2"/>
      <c r="I537" s="2"/>
      <c r="J537" s="2"/>
      <c r="K537" s="2"/>
      <c r="L537" s="2"/>
      <c r="M537" s="2"/>
      <c r="P537" s="2"/>
      <c r="Q537" s="2"/>
      <c r="R537" s="2"/>
      <c r="X537" s="270"/>
      <c r="Y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95"/>
      <c r="AW537" s="95"/>
      <c r="AX537" s="383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383"/>
      <c r="BX537" s="383"/>
      <c r="BY537" s="383"/>
      <c r="BZ537" s="2"/>
      <c r="CA537" s="2"/>
      <c r="CB537" s="2"/>
      <c r="CC537" s="2"/>
      <c r="CD537" s="2"/>
      <c r="CE537" s="2"/>
      <c r="CF537" s="383"/>
      <c r="CG537" s="383"/>
      <c r="CH537" s="10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383"/>
      <c r="DT537" s="383"/>
      <c r="DU537" s="383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  <c r="FG537" s="2"/>
      <c r="FH537" s="2"/>
      <c r="FI537" s="2"/>
      <c r="FJ537" s="2"/>
      <c r="FK537" s="2"/>
      <c r="FL537" s="2"/>
      <c r="FM537" s="2"/>
      <c r="FN537" s="2"/>
      <c r="FO537" s="2"/>
      <c r="FP537" s="2"/>
      <c r="FQ537" s="2"/>
      <c r="FR537" s="2"/>
      <c r="FS537" s="2"/>
      <c r="FT537" s="2"/>
      <c r="FU537" s="2"/>
      <c r="FV537" s="2"/>
      <c r="FW537" s="2"/>
      <c r="FX537" s="2"/>
      <c r="FY537" s="2"/>
      <c r="FZ537" s="2"/>
      <c r="GA537" s="2"/>
      <c r="GB537" s="2"/>
      <c r="GC537" s="2"/>
      <c r="GD537" s="2"/>
      <c r="GE537" s="2"/>
      <c r="GF537" s="2"/>
      <c r="GG537" s="2"/>
      <c r="GH537" s="2"/>
      <c r="GI537" s="2"/>
      <c r="GJ537" s="2"/>
      <c r="GK537" s="2"/>
      <c r="GL537" s="2"/>
      <c r="GM537" s="2"/>
      <c r="GN537" s="2"/>
      <c r="GO537" s="2"/>
      <c r="GP537" s="2"/>
      <c r="GQ537" s="2"/>
      <c r="GR537" s="2"/>
      <c r="GS537" s="2"/>
      <c r="GT537" s="2"/>
      <c r="GU537" s="2"/>
      <c r="GV537" s="2"/>
      <c r="GW537" s="2"/>
      <c r="GX537" s="2"/>
      <c r="GY537" s="2"/>
      <c r="GZ537" s="2"/>
      <c r="HA537" s="2"/>
      <c r="HB537" s="2"/>
      <c r="HC537" s="2"/>
      <c r="HD537" s="2"/>
      <c r="HE537" s="2"/>
      <c r="HF537" s="2"/>
      <c r="HG537" s="2"/>
      <c r="HH537" s="2"/>
      <c r="HI537" s="2"/>
      <c r="HJ537" s="2"/>
      <c r="HK537" s="2"/>
      <c r="HL537" s="2"/>
      <c r="HM537" s="2"/>
      <c r="HN537" s="2"/>
      <c r="HO537" s="2"/>
      <c r="HP537" s="2"/>
      <c r="HQ537" s="2"/>
      <c r="HR537" s="2"/>
      <c r="HS537" s="2"/>
      <c r="HT537" s="2"/>
      <c r="HU537" s="2"/>
      <c r="HV537" s="2"/>
      <c r="HW537" s="2"/>
      <c r="HX537" s="2"/>
      <c r="HY537" s="2"/>
      <c r="HZ537" s="2"/>
      <c r="IA537" s="2"/>
      <c r="IB537" s="2"/>
      <c r="IC537" s="2"/>
      <c r="ID537" s="2"/>
      <c r="IE537" s="2"/>
      <c r="IF537" s="2"/>
      <c r="IG537" s="2"/>
      <c r="IH537" s="2"/>
      <c r="II537" s="2"/>
      <c r="IJ537" s="2"/>
      <c r="IK537" s="2"/>
      <c r="IL537" s="2"/>
      <c r="IM537" s="2"/>
      <c r="IN537" s="2"/>
      <c r="IO537" s="2"/>
      <c r="IP537" s="2"/>
      <c r="IQ537" s="2"/>
      <c r="IR537" s="2"/>
      <c r="IS537" s="2"/>
      <c r="IT537" s="2"/>
      <c r="IU537" s="2"/>
      <c r="IV537" s="2"/>
      <c r="IW537" s="2"/>
    </row>
    <row r="538" customFormat="false" ht="11.25" hidden="false" customHeight="false" outlineLevel="0" collapsed="false">
      <c r="A538" s="2"/>
      <c r="B538" s="2"/>
      <c r="C538" s="2"/>
      <c r="D538" s="394"/>
      <c r="F538" s="2"/>
      <c r="G538" s="2"/>
      <c r="H538" s="2"/>
      <c r="I538" s="2"/>
      <c r="J538" s="2"/>
      <c r="K538" s="2"/>
      <c r="L538" s="2"/>
      <c r="M538" s="2"/>
      <c r="P538" s="2"/>
      <c r="Q538" s="2"/>
      <c r="R538" s="2"/>
      <c r="X538" s="270"/>
      <c r="Y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95"/>
      <c r="AW538" s="95"/>
      <c r="AX538" s="383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383"/>
      <c r="BX538" s="383"/>
      <c r="BY538" s="383"/>
      <c r="BZ538" s="2"/>
      <c r="CA538" s="2"/>
      <c r="CB538" s="2"/>
      <c r="CC538" s="2"/>
      <c r="CD538" s="2"/>
      <c r="CE538" s="2"/>
      <c r="CF538" s="383"/>
      <c r="CG538" s="383"/>
      <c r="CH538" s="10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383"/>
      <c r="DT538" s="383"/>
      <c r="DU538" s="383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  <c r="FG538" s="2"/>
      <c r="FH538" s="2"/>
      <c r="FI538" s="2"/>
      <c r="FJ538" s="2"/>
      <c r="FK538" s="2"/>
      <c r="FL538" s="2"/>
      <c r="FM538" s="2"/>
      <c r="FN538" s="2"/>
      <c r="FO538" s="2"/>
      <c r="FP538" s="2"/>
      <c r="FQ538" s="2"/>
      <c r="FR538" s="2"/>
      <c r="FS538" s="2"/>
      <c r="FT538" s="2"/>
      <c r="FU538" s="2"/>
      <c r="FV538" s="2"/>
      <c r="FW538" s="2"/>
      <c r="FX538" s="2"/>
      <c r="FY538" s="2"/>
      <c r="FZ538" s="2"/>
      <c r="GA538" s="2"/>
      <c r="GB538" s="2"/>
      <c r="GC538" s="2"/>
      <c r="GD538" s="2"/>
      <c r="GE538" s="2"/>
      <c r="GF538" s="2"/>
      <c r="GG538" s="2"/>
      <c r="GH538" s="2"/>
      <c r="GI538" s="2"/>
      <c r="GJ538" s="2"/>
      <c r="GK538" s="2"/>
      <c r="GL538" s="2"/>
      <c r="GM538" s="2"/>
      <c r="GN538" s="2"/>
      <c r="GO538" s="2"/>
      <c r="GP538" s="2"/>
      <c r="GQ538" s="2"/>
      <c r="GR538" s="2"/>
      <c r="GS538" s="2"/>
      <c r="GT538" s="2"/>
      <c r="GU538" s="2"/>
      <c r="GV538" s="2"/>
      <c r="GW538" s="2"/>
      <c r="GX538" s="2"/>
      <c r="GY538" s="2"/>
      <c r="GZ538" s="2"/>
      <c r="HA538" s="2"/>
      <c r="HB538" s="2"/>
      <c r="HC538" s="2"/>
      <c r="HD538" s="2"/>
      <c r="HE538" s="2"/>
      <c r="HF538" s="2"/>
      <c r="HG538" s="2"/>
      <c r="HH538" s="2"/>
      <c r="HI538" s="2"/>
      <c r="HJ538" s="2"/>
      <c r="HK538" s="2"/>
      <c r="HL538" s="2"/>
      <c r="HM538" s="2"/>
      <c r="HN538" s="2"/>
      <c r="HO538" s="2"/>
      <c r="HP538" s="2"/>
      <c r="HQ538" s="2"/>
      <c r="HR538" s="2"/>
      <c r="HS538" s="2"/>
      <c r="HT538" s="2"/>
      <c r="HU538" s="2"/>
      <c r="HV538" s="2"/>
      <c r="HW538" s="2"/>
      <c r="HX538" s="2"/>
      <c r="HY538" s="2"/>
      <c r="HZ538" s="2"/>
      <c r="IA538" s="2"/>
      <c r="IB538" s="2"/>
      <c r="IC538" s="2"/>
      <c r="ID538" s="2"/>
      <c r="IE538" s="2"/>
      <c r="IF538" s="2"/>
      <c r="IG538" s="2"/>
      <c r="IH538" s="2"/>
      <c r="II538" s="2"/>
      <c r="IJ538" s="2"/>
      <c r="IK538" s="2"/>
      <c r="IL538" s="2"/>
      <c r="IM538" s="2"/>
      <c r="IN538" s="2"/>
      <c r="IO538" s="2"/>
      <c r="IP538" s="2"/>
      <c r="IQ538" s="2"/>
      <c r="IR538" s="2"/>
      <c r="IS538" s="2"/>
      <c r="IT538" s="2"/>
      <c r="IU538" s="2"/>
      <c r="IV538" s="2"/>
      <c r="IW538" s="2"/>
    </row>
    <row r="539" customFormat="false" ht="11.25" hidden="false" customHeight="false" outlineLevel="0" collapsed="false">
      <c r="A539" s="2"/>
      <c r="B539" s="2"/>
      <c r="C539" s="2"/>
      <c r="D539" s="394"/>
      <c r="F539" s="2"/>
      <c r="G539" s="2"/>
      <c r="H539" s="2"/>
      <c r="I539" s="2"/>
      <c r="J539" s="2"/>
      <c r="K539" s="2"/>
      <c r="L539" s="2"/>
      <c r="M539" s="2"/>
      <c r="P539" s="2"/>
      <c r="Q539" s="2"/>
      <c r="R539" s="2"/>
      <c r="X539" s="270"/>
      <c r="Y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95"/>
      <c r="AW539" s="95"/>
      <c r="AX539" s="383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383"/>
      <c r="BX539" s="383"/>
      <c r="BY539" s="383"/>
      <c r="BZ539" s="2"/>
      <c r="CA539" s="2"/>
      <c r="CB539" s="2"/>
      <c r="CC539" s="2"/>
      <c r="CD539" s="2"/>
      <c r="CE539" s="2"/>
      <c r="CF539" s="383"/>
      <c r="CG539" s="383"/>
      <c r="CH539" s="10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383"/>
      <c r="DT539" s="383"/>
      <c r="DU539" s="383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  <c r="FF539" s="2"/>
      <c r="FG539" s="2"/>
      <c r="FH539" s="2"/>
      <c r="FI539" s="2"/>
      <c r="FJ539" s="2"/>
      <c r="FK539" s="2"/>
      <c r="FL539" s="2"/>
      <c r="FM539" s="2"/>
      <c r="FN539" s="2"/>
      <c r="FO539" s="2"/>
      <c r="FP539" s="2"/>
      <c r="FQ539" s="2"/>
      <c r="FR539" s="2"/>
      <c r="FS539" s="2"/>
      <c r="FT539" s="2"/>
      <c r="FU539" s="2"/>
      <c r="FV539" s="2"/>
      <c r="FW539" s="2"/>
      <c r="FX539" s="2"/>
      <c r="FY539" s="2"/>
      <c r="FZ539" s="2"/>
      <c r="GA539" s="2"/>
      <c r="GB539" s="2"/>
      <c r="GC539" s="2"/>
      <c r="GD539" s="2"/>
      <c r="GE539" s="2"/>
      <c r="GF539" s="2"/>
      <c r="GG539" s="2"/>
      <c r="GH539" s="2"/>
      <c r="GI539" s="2"/>
      <c r="GJ539" s="2"/>
      <c r="GK539" s="2"/>
      <c r="GL539" s="2"/>
      <c r="GM539" s="2"/>
      <c r="GN539" s="2"/>
      <c r="GO539" s="2"/>
      <c r="GP539" s="2"/>
      <c r="GQ539" s="2"/>
      <c r="GR539" s="2"/>
      <c r="GS539" s="2"/>
      <c r="GT539" s="2"/>
      <c r="GU539" s="2"/>
      <c r="GV539" s="2"/>
      <c r="GW539" s="2"/>
      <c r="GX539" s="2"/>
      <c r="GY539" s="2"/>
      <c r="GZ539" s="2"/>
      <c r="HA539" s="2"/>
      <c r="HB539" s="2"/>
      <c r="HC539" s="2"/>
      <c r="HD539" s="2"/>
      <c r="HE539" s="2"/>
      <c r="HF539" s="2"/>
      <c r="HG539" s="2"/>
      <c r="HH539" s="2"/>
      <c r="HI539" s="2"/>
      <c r="HJ539" s="2"/>
      <c r="HK539" s="2"/>
      <c r="HL539" s="2"/>
      <c r="HM539" s="2"/>
      <c r="HN539" s="2"/>
      <c r="HO539" s="2"/>
      <c r="HP539" s="2"/>
      <c r="HQ539" s="2"/>
      <c r="HR539" s="2"/>
      <c r="HS539" s="2"/>
      <c r="HT539" s="2"/>
      <c r="HU539" s="2"/>
      <c r="HV539" s="2"/>
      <c r="HW539" s="2"/>
      <c r="HX539" s="2"/>
      <c r="HY539" s="2"/>
      <c r="HZ539" s="2"/>
      <c r="IA539" s="2"/>
      <c r="IB539" s="2"/>
      <c r="IC539" s="2"/>
      <c r="ID539" s="2"/>
      <c r="IE539" s="2"/>
      <c r="IF539" s="2"/>
      <c r="IG539" s="2"/>
      <c r="IH539" s="2"/>
      <c r="II539" s="2"/>
      <c r="IJ539" s="2"/>
      <c r="IK539" s="2"/>
      <c r="IL539" s="2"/>
      <c r="IM539" s="2"/>
      <c r="IN539" s="2"/>
      <c r="IO539" s="2"/>
      <c r="IP539" s="2"/>
      <c r="IQ539" s="2"/>
      <c r="IR539" s="2"/>
      <c r="IS539" s="2"/>
      <c r="IT539" s="2"/>
      <c r="IU539" s="2"/>
      <c r="IV539" s="2"/>
      <c r="IW539" s="2"/>
    </row>
    <row r="540" customFormat="false" ht="11.25" hidden="false" customHeight="false" outlineLevel="0" collapsed="false">
      <c r="A540" s="2"/>
      <c r="B540" s="2"/>
      <c r="C540" s="2"/>
      <c r="D540" s="394"/>
      <c r="F540" s="2"/>
      <c r="G540" s="2"/>
      <c r="H540" s="2"/>
      <c r="I540" s="2"/>
      <c r="J540" s="2"/>
      <c r="K540" s="2"/>
      <c r="L540" s="2"/>
      <c r="M540" s="2"/>
      <c r="P540" s="2"/>
      <c r="Q540" s="2"/>
      <c r="R540" s="2"/>
      <c r="X540" s="270"/>
      <c r="Y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95"/>
      <c r="AW540" s="95"/>
      <c r="AX540" s="383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383"/>
      <c r="BX540" s="383"/>
      <c r="BY540" s="383"/>
      <c r="BZ540" s="2"/>
      <c r="CA540" s="2"/>
      <c r="CB540" s="2"/>
      <c r="CC540" s="2"/>
      <c r="CD540" s="2"/>
      <c r="CE540" s="2"/>
      <c r="CF540" s="383"/>
      <c r="CG540" s="383"/>
      <c r="CH540" s="10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383"/>
      <c r="DT540" s="383"/>
      <c r="DU540" s="383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  <c r="FF540" s="2"/>
      <c r="FG540" s="2"/>
      <c r="FH540" s="2"/>
      <c r="FI540" s="2"/>
      <c r="FJ540" s="2"/>
      <c r="FK540" s="2"/>
      <c r="FL540" s="2"/>
      <c r="FM540" s="2"/>
      <c r="FN540" s="2"/>
      <c r="FO540" s="2"/>
      <c r="FP540" s="2"/>
      <c r="FQ540" s="2"/>
      <c r="FR540" s="2"/>
      <c r="FS540" s="2"/>
      <c r="FT540" s="2"/>
      <c r="FU540" s="2"/>
      <c r="FV540" s="2"/>
      <c r="FW540" s="2"/>
      <c r="FX540" s="2"/>
      <c r="FY540" s="2"/>
      <c r="FZ540" s="2"/>
      <c r="GA540" s="2"/>
      <c r="GB540" s="2"/>
      <c r="GC540" s="2"/>
      <c r="GD540" s="2"/>
      <c r="GE540" s="2"/>
      <c r="GF540" s="2"/>
      <c r="GG540" s="2"/>
      <c r="GH540" s="2"/>
      <c r="GI540" s="2"/>
      <c r="GJ540" s="2"/>
      <c r="GK540" s="2"/>
      <c r="GL540" s="2"/>
      <c r="GM540" s="2"/>
      <c r="GN540" s="2"/>
      <c r="GO540" s="2"/>
      <c r="GP540" s="2"/>
      <c r="GQ540" s="2"/>
      <c r="GR540" s="2"/>
      <c r="GS540" s="2"/>
      <c r="GT540" s="2"/>
      <c r="GU540" s="2"/>
      <c r="GV540" s="2"/>
      <c r="GW540" s="2"/>
      <c r="GX540" s="2"/>
      <c r="GY540" s="2"/>
      <c r="GZ540" s="2"/>
      <c r="HA540" s="2"/>
      <c r="HB540" s="2"/>
      <c r="HC540" s="2"/>
      <c r="HD540" s="2"/>
      <c r="HE540" s="2"/>
      <c r="HF540" s="2"/>
      <c r="HG540" s="2"/>
      <c r="HH540" s="2"/>
      <c r="HI540" s="2"/>
      <c r="HJ540" s="2"/>
      <c r="HK540" s="2"/>
      <c r="HL540" s="2"/>
      <c r="HM540" s="2"/>
      <c r="HN540" s="2"/>
      <c r="HO540" s="2"/>
      <c r="HP540" s="2"/>
      <c r="HQ540" s="2"/>
      <c r="HR540" s="2"/>
      <c r="HS540" s="2"/>
      <c r="HT540" s="2"/>
      <c r="HU540" s="2"/>
      <c r="HV540" s="2"/>
      <c r="HW540" s="2"/>
      <c r="HX540" s="2"/>
      <c r="HY540" s="2"/>
      <c r="HZ540" s="2"/>
      <c r="IA540" s="2"/>
      <c r="IB540" s="2"/>
      <c r="IC540" s="2"/>
      <c r="ID540" s="2"/>
      <c r="IE540" s="2"/>
      <c r="IF540" s="2"/>
      <c r="IG540" s="2"/>
      <c r="IH540" s="2"/>
      <c r="II540" s="2"/>
      <c r="IJ540" s="2"/>
      <c r="IK540" s="2"/>
      <c r="IL540" s="2"/>
      <c r="IM540" s="2"/>
      <c r="IN540" s="2"/>
      <c r="IO540" s="2"/>
      <c r="IP540" s="2"/>
      <c r="IQ540" s="2"/>
      <c r="IR540" s="2"/>
      <c r="IS540" s="2"/>
      <c r="IT540" s="2"/>
      <c r="IU540" s="2"/>
      <c r="IV540" s="2"/>
      <c r="IW540" s="2"/>
    </row>
    <row r="541" customFormat="false" ht="11.25" hidden="false" customHeight="false" outlineLevel="0" collapsed="false">
      <c r="A541" s="2"/>
      <c r="B541" s="2"/>
      <c r="C541" s="2"/>
      <c r="D541" s="394"/>
      <c r="F541" s="2"/>
      <c r="G541" s="2"/>
      <c r="H541" s="2"/>
      <c r="I541" s="2"/>
      <c r="J541" s="2"/>
      <c r="K541" s="2"/>
      <c r="L541" s="2"/>
      <c r="M541" s="2"/>
      <c r="P541" s="2"/>
      <c r="Q541" s="2"/>
      <c r="R541" s="2"/>
      <c r="X541" s="270"/>
      <c r="Y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95"/>
      <c r="AW541" s="95"/>
      <c r="AX541" s="383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383"/>
      <c r="BX541" s="383"/>
      <c r="BY541" s="383"/>
      <c r="BZ541" s="2"/>
      <c r="CA541" s="2"/>
      <c r="CB541" s="2"/>
      <c r="CC541" s="2"/>
      <c r="CD541" s="2"/>
      <c r="CE541" s="2"/>
      <c r="CF541" s="383"/>
      <c r="CG541" s="383"/>
      <c r="CH541" s="10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383"/>
      <c r="DT541" s="383"/>
      <c r="DU541" s="383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  <c r="FF541" s="2"/>
      <c r="FG541" s="2"/>
      <c r="FH541" s="2"/>
      <c r="FI541" s="2"/>
      <c r="FJ541" s="2"/>
      <c r="FK541" s="2"/>
      <c r="FL541" s="2"/>
      <c r="FM541" s="2"/>
      <c r="FN541" s="2"/>
      <c r="FO541" s="2"/>
      <c r="FP541" s="2"/>
      <c r="FQ541" s="2"/>
      <c r="FR541" s="2"/>
      <c r="FS541" s="2"/>
      <c r="FT541" s="2"/>
      <c r="FU541" s="2"/>
      <c r="FV541" s="2"/>
      <c r="FW541" s="2"/>
      <c r="FX541" s="2"/>
      <c r="FY541" s="2"/>
      <c r="FZ541" s="2"/>
      <c r="GA541" s="2"/>
      <c r="GB541" s="2"/>
      <c r="GC541" s="2"/>
      <c r="GD541" s="2"/>
      <c r="GE541" s="2"/>
      <c r="GF541" s="2"/>
      <c r="GG541" s="2"/>
      <c r="GH541" s="2"/>
      <c r="GI541" s="2"/>
      <c r="GJ541" s="2"/>
      <c r="GK541" s="2"/>
      <c r="GL541" s="2"/>
      <c r="GM541" s="2"/>
      <c r="GN541" s="2"/>
      <c r="GO541" s="2"/>
      <c r="GP541" s="2"/>
      <c r="GQ541" s="2"/>
      <c r="GR541" s="2"/>
      <c r="GS541" s="2"/>
      <c r="GT541" s="2"/>
      <c r="GU541" s="2"/>
      <c r="GV541" s="2"/>
      <c r="GW541" s="2"/>
      <c r="GX541" s="2"/>
      <c r="GY541" s="2"/>
      <c r="GZ541" s="2"/>
      <c r="HA541" s="2"/>
      <c r="HB541" s="2"/>
      <c r="HC541" s="2"/>
      <c r="HD541" s="2"/>
      <c r="HE541" s="2"/>
      <c r="HF541" s="2"/>
      <c r="HG541" s="2"/>
      <c r="HH541" s="2"/>
      <c r="HI541" s="2"/>
      <c r="HJ541" s="2"/>
      <c r="HK541" s="2"/>
      <c r="HL541" s="2"/>
      <c r="HM541" s="2"/>
      <c r="HN541" s="2"/>
      <c r="HO541" s="2"/>
      <c r="HP541" s="2"/>
      <c r="HQ541" s="2"/>
      <c r="HR541" s="2"/>
      <c r="HS541" s="2"/>
      <c r="HT541" s="2"/>
      <c r="HU541" s="2"/>
      <c r="HV541" s="2"/>
      <c r="HW541" s="2"/>
      <c r="HX541" s="2"/>
      <c r="HY541" s="2"/>
      <c r="HZ541" s="2"/>
      <c r="IA541" s="2"/>
      <c r="IB541" s="2"/>
      <c r="IC541" s="2"/>
      <c r="ID541" s="2"/>
      <c r="IE541" s="2"/>
      <c r="IF541" s="2"/>
      <c r="IG541" s="2"/>
      <c r="IH541" s="2"/>
      <c r="II541" s="2"/>
      <c r="IJ541" s="2"/>
      <c r="IK541" s="2"/>
      <c r="IL541" s="2"/>
      <c r="IM541" s="2"/>
      <c r="IN541" s="2"/>
      <c r="IO541" s="2"/>
      <c r="IP541" s="2"/>
      <c r="IQ541" s="2"/>
      <c r="IR541" s="2"/>
      <c r="IS541" s="2"/>
      <c r="IT541" s="2"/>
      <c r="IU541" s="2"/>
      <c r="IV541" s="2"/>
      <c r="IW541" s="2"/>
    </row>
    <row r="542" customFormat="false" ht="11.25" hidden="false" customHeight="false" outlineLevel="0" collapsed="false">
      <c r="A542" s="2"/>
      <c r="B542" s="2"/>
      <c r="C542" s="2"/>
      <c r="D542" s="394"/>
      <c r="F542" s="2"/>
      <c r="G542" s="2"/>
      <c r="H542" s="2"/>
      <c r="I542" s="2"/>
      <c r="J542" s="2"/>
      <c r="K542" s="2"/>
      <c r="L542" s="2"/>
      <c r="M542" s="2"/>
      <c r="P542" s="2"/>
      <c r="Q542" s="2"/>
      <c r="R542" s="2"/>
      <c r="X542" s="270"/>
      <c r="Y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95"/>
      <c r="AW542" s="95"/>
      <c r="AX542" s="383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383"/>
      <c r="BX542" s="383"/>
      <c r="BY542" s="383"/>
      <c r="BZ542" s="2"/>
      <c r="CA542" s="2"/>
      <c r="CB542" s="2"/>
      <c r="CC542" s="2"/>
      <c r="CD542" s="2"/>
      <c r="CE542" s="2"/>
      <c r="CF542" s="383"/>
      <c r="CG542" s="383"/>
      <c r="CH542" s="10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383"/>
      <c r="DT542" s="383"/>
      <c r="DU542" s="383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  <c r="FG542" s="2"/>
      <c r="FH542" s="2"/>
      <c r="FI542" s="2"/>
      <c r="FJ542" s="2"/>
      <c r="FK542" s="2"/>
      <c r="FL542" s="2"/>
      <c r="FM542" s="2"/>
      <c r="FN542" s="2"/>
      <c r="FO542" s="2"/>
      <c r="FP542" s="2"/>
      <c r="FQ542" s="2"/>
      <c r="FR542" s="2"/>
      <c r="FS542" s="2"/>
      <c r="FT542" s="2"/>
      <c r="FU542" s="2"/>
      <c r="FV542" s="2"/>
      <c r="FW542" s="2"/>
      <c r="FX542" s="2"/>
      <c r="FY542" s="2"/>
      <c r="FZ542" s="2"/>
      <c r="GA542" s="2"/>
      <c r="GB542" s="2"/>
      <c r="GC542" s="2"/>
      <c r="GD542" s="2"/>
      <c r="GE542" s="2"/>
      <c r="GF542" s="2"/>
      <c r="GG542" s="2"/>
      <c r="GH542" s="2"/>
      <c r="GI542" s="2"/>
      <c r="GJ542" s="2"/>
      <c r="GK542" s="2"/>
      <c r="GL542" s="2"/>
      <c r="GM542" s="2"/>
      <c r="GN542" s="2"/>
      <c r="GO542" s="2"/>
      <c r="GP542" s="2"/>
      <c r="GQ542" s="2"/>
      <c r="GR542" s="2"/>
      <c r="GS542" s="2"/>
      <c r="GT542" s="2"/>
      <c r="GU542" s="2"/>
      <c r="GV542" s="2"/>
      <c r="GW542" s="2"/>
      <c r="GX542" s="2"/>
      <c r="GY542" s="2"/>
      <c r="GZ542" s="2"/>
      <c r="HA542" s="2"/>
      <c r="HB542" s="2"/>
      <c r="HC542" s="2"/>
      <c r="HD542" s="2"/>
      <c r="HE542" s="2"/>
      <c r="HF542" s="2"/>
      <c r="HG542" s="2"/>
      <c r="HH542" s="2"/>
      <c r="HI542" s="2"/>
      <c r="HJ542" s="2"/>
      <c r="HK542" s="2"/>
      <c r="HL542" s="2"/>
      <c r="HM542" s="2"/>
      <c r="HN542" s="2"/>
      <c r="HO542" s="2"/>
      <c r="HP542" s="2"/>
      <c r="HQ542" s="2"/>
      <c r="HR542" s="2"/>
      <c r="HS542" s="2"/>
      <c r="HT542" s="2"/>
      <c r="HU542" s="2"/>
      <c r="HV542" s="2"/>
      <c r="HW542" s="2"/>
      <c r="HX542" s="2"/>
      <c r="HY542" s="2"/>
      <c r="HZ542" s="2"/>
      <c r="IA542" s="2"/>
      <c r="IB542" s="2"/>
      <c r="IC542" s="2"/>
      <c r="ID542" s="2"/>
      <c r="IE542" s="2"/>
      <c r="IF542" s="2"/>
      <c r="IG542" s="2"/>
      <c r="IH542" s="2"/>
      <c r="II542" s="2"/>
      <c r="IJ542" s="2"/>
      <c r="IK542" s="2"/>
      <c r="IL542" s="2"/>
      <c r="IM542" s="2"/>
      <c r="IN542" s="2"/>
      <c r="IO542" s="2"/>
      <c r="IP542" s="2"/>
      <c r="IQ542" s="2"/>
      <c r="IR542" s="2"/>
      <c r="IS542" s="2"/>
      <c r="IT542" s="2"/>
      <c r="IU542" s="2"/>
      <c r="IV542" s="2"/>
      <c r="IW542" s="2"/>
    </row>
    <row r="543" customFormat="false" ht="11.25" hidden="false" customHeight="false" outlineLevel="0" collapsed="false">
      <c r="A543" s="2"/>
      <c r="B543" s="2"/>
      <c r="C543" s="2"/>
      <c r="D543" s="394"/>
      <c r="F543" s="2"/>
      <c r="G543" s="2"/>
      <c r="H543" s="2"/>
      <c r="I543" s="2"/>
      <c r="J543" s="2"/>
      <c r="K543" s="2"/>
      <c r="L543" s="2"/>
      <c r="M543" s="2"/>
      <c r="P543" s="2"/>
      <c r="Q543" s="2"/>
      <c r="R543" s="2"/>
      <c r="X543" s="270"/>
      <c r="Y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95"/>
      <c r="AW543" s="95"/>
      <c r="AX543" s="383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383"/>
      <c r="BX543" s="383"/>
      <c r="BY543" s="383"/>
      <c r="BZ543" s="2"/>
      <c r="CA543" s="2"/>
      <c r="CB543" s="2"/>
      <c r="CC543" s="2"/>
      <c r="CD543" s="2"/>
      <c r="CE543" s="2"/>
      <c r="CF543" s="383"/>
      <c r="CG543" s="383"/>
      <c r="CH543" s="10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383"/>
      <c r="DT543" s="383"/>
      <c r="DU543" s="383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  <c r="FF543" s="2"/>
      <c r="FG543" s="2"/>
      <c r="FH543" s="2"/>
      <c r="FI543" s="2"/>
      <c r="FJ543" s="2"/>
      <c r="FK543" s="2"/>
      <c r="FL543" s="2"/>
      <c r="FM543" s="2"/>
      <c r="FN543" s="2"/>
      <c r="FO543" s="2"/>
      <c r="FP543" s="2"/>
      <c r="FQ543" s="2"/>
      <c r="FR543" s="2"/>
      <c r="FS543" s="2"/>
      <c r="FT543" s="2"/>
      <c r="FU543" s="2"/>
      <c r="FV543" s="2"/>
      <c r="FW543" s="2"/>
      <c r="FX543" s="2"/>
      <c r="FY543" s="2"/>
      <c r="FZ543" s="2"/>
      <c r="GA543" s="2"/>
      <c r="GB543" s="2"/>
      <c r="GC543" s="2"/>
      <c r="GD543" s="2"/>
      <c r="GE543" s="2"/>
      <c r="GF543" s="2"/>
      <c r="GG543" s="2"/>
      <c r="GH543" s="2"/>
      <c r="GI543" s="2"/>
      <c r="GJ543" s="2"/>
      <c r="GK543" s="2"/>
      <c r="GL543" s="2"/>
      <c r="GM543" s="2"/>
      <c r="GN543" s="2"/>
      <c r="GO543" s="2"/>
      <c r="GP543" s="2"/>
      <c r="GQ543" s="2"/>
      <c r="GR543" s="2"/>
      <c r="GS543" s="2"/>
      <c r="GT543" s="2"/>
      <c r="GU543" s="2"/>
      <c r="GV543" s="2"/>
      <c r="GW543" s="2"/>
      <c r="GX543" s="2"/>
      <c r="GY543" s="2"/>
      <c r="GZ543" s="2"/>
      <c r="HA543" s="2"/>
      <c r="HB543" s="2"/>
      <c r="HC543" s="2"/>
      <c r="HD543" s="2"/>
      <c r="HE543" s="2"/>
      <c r="HF543" s="2"/>
      <c r="HG543" s="2"/>
      <c r="HH543" s="2"/>
      <c r="HI543" s="2"/>
      <c r="HJ543" s="2"/>
      <c r="HK543" s="2"/>
      <c r="HL543" s="2"/>
      <c r="HM543" s="2"/>
      <c r="HN543" s="2"/>
      <c r="HO543" s="2"/>
      <c r="HP543" s="2"/>
      <c r="HQ543" s="2"/>
      <c r="HR543" s="2"/>
      <c r="HS543" s="2"/>
      <c r="HT543" s="2"/>
      <c r="HU543" s="2"/>
      <c r="HV543" s="2"/>
      <c r="HW543" s="2"/>
      <c r="HX543" s="2"/>
      <c r="HY543" s="2"/>
      <c r="HZ543" s="2"/>
      <c r="IA543" s="2"/>
      <c r="IB543" s="2"/>
      <c r="IC543" s="2"/>
      <c r="ID543" s="2"/>
      <c r="IE543" s="2"/>
      <c r="IF543" s="2"/>
      <c r="IG543" s="2"/>
      <c r="IH543" s="2"/>
      <c r="II543" s="2"/>
      <c r="IJ543" s="2"/>
      <c r="IK543" s="2"/>
      <c r="IL543" s="2"/>
      <c r="IM543" s="2"/>
      <c r="IN543" s="2"/>
      <c r="IO543" s="2"/>
      <c r="IP543" s="2"/>
      <c r="IQ543" s="2"/>
      <c r="IR543" s="2"/>
      <c r="IS543" s="2"/>
      <c r="IT543" s="2"/>
      <c r="IU543" s="2"/>
      <c r="IV543" s="2"/>
      <c r="IW543" s="2"/>
    </row>
    <row r="544" customFormat="false" ht="11.25" hidden="false" customHeight="false" outlineLevel="0" collapsed="false">
      <c r="A544" s="2"/>
      <c r="B544" s="2"/>
      <c r="C544" s="2"/>
      <c r="D544" s="394"/>
      <c r="F544" s="2"/>
      <c r="G544" s="2"/>
      <c r="H544" s="2"/>
      <c r="I544" s="2"/>
      <c r="J544" s="2"/>
      <c r="K544" s="2"/>
      <c r="L544" s="2"/>
      <c r="M544" s="2"/>
      <c r="P544" s="2"/>
      <c r="Q544" s="2"/>
      <c r="R544" s="2"/>
      <c r="X544" s="270"/>
      <c r="Y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95"/>
      <c r="AW544" s="95"/>
      <c r="AX544" s="383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383"/>
      <c r="BX544" s="383"/>
      <c r="BY544" s="383"/>
      <c r="BZ544" s="2"/>
      <c r="CA544" s="2"/>
      <c r="CB544" s="2"/>
      <c r="CC544" s="2"/>
      <c r="CD544" s="2"/>
      <c r="CE544" s="2"/>
      <c r="CF544" s="383"/>
      <c r="CG544" s="383"/>
      <c r="CH544" s="10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383"/>
      <c r="DT544" s="383"/>
      <c r="DU544" s="383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  <c r="FG544" s="2"/>
      <c r="FH544" s="2"/>
      <c r="FI544" s="2"/>
      <c r="FJ544" s="2"/>
      <c r="FK544" s="2"/>
      <c r="FL544" s="2"/>
      <c r="FM544" s="2"/>
      <c r="FN544" s="2"/>
      <c r="FO544" s="2"/>
      <c r="FP544" s="2"/>
      <c r="FQ544" s="2"/>
      <c r="FR544" s="2"/>
      <c r="FS544" s="2"/>
      <c r="FT544" s="2"/>
      <c r="FU544" s="2"/>
      <c r="FV544" s="2"/>
      <c r="FW544" s="2"/>
      <c r="FX544" s="2"/>
      <c r="FY544" s="2"/>
      <c r="FZ544" s="2"/>
      <c r="GA544" s="2"/>
      <c r="GB544" s="2"/>
      <c r="GC544" s="2"/>
      <c r="GD544" s="2"/>
      <c r="GE544" s="2"/>
      <c r="GF544" s="2"/>
      <c r="GG544" s="2"/>
      <c r="GH544" s="2"/>
      <c r="GI544" s="2"/>
      <c r="GJ544" s="2"/>
      <c r="GK544" s="2"/>
      <c r="GL544" s="2"/>
      <c r="GM544" s="2"/>
      <c r="GN544" s="2"/>
      <c r="GO544" s="2"/>
      <c r="GP544" s="2"/>
      <c r="GQ544" s="2"/>
      <c r="GR544" s="2"/>
      <c r="GS544" s="2"/>
      <c r="GT544" s="2"/>
      <c r="GU544" s="2"/>
      <c r="GV544" s="2"/>
      <c r="GW544" s="2"/>
      <c r="GX544" s="2"/>
      <c r="GY544" s="2"/>
      <c r="GZ544" s="2"/>
      <c r="HA544" s="2"/>
      <c r="HB544" s="2"/>
      <c r="HC544" s="2"/>
      <c r="HD544" s="2"/>
      <c r="HE544" s="2"/>
      <c r="HF544" s="2"/>
      <c r="HG544" s="2"/>
      <c r="HH544" s="2"/>
      <c r="HI544" s="2"/>
      <c r="HJ544" s="2"/>
      <c r="HK544" s="2"/>
      <c r="HL544" s="2"/>
      <c r="HM544" s="2"/>
      <c r="HN544" s="2"/>
      <c r="HO544" s="2"/>
      <c r="HP544" s="2"/>
      <c r="HQ544" s="2"/>
      <c r="HR544" s="2"/>
      <c r="HS544" s="2"/>
      <c r="HT544" s="2"/>
      <c r="HU544" s="2"/>
      <c r="HV544" s="2"/>
      <c r="HW544" s="2"/>
      <c r="HX544" s="2"/>
      <c r="HY544" s="2"/>
      <c r="HZ544" s="2"/>
      <c r="IA544" s="2"/>
      <c r="IB544" s="2"/>
      <c r="IC544" s="2"/>
      <c r="ID544" s="2"/>
      <c r="IE544" s="2"/>
      <c r="IF544" s="2"/>
      <c r="IG544" s="2"/>
      <c r="IH544" s="2"/>
      <c r="II544" s="2"/>
      <c r="IJ544" s="2"/>
      <c r="IK544" s="2"/>
      <c r="IL544" s="2"/>
      <c r="IM544" s="2"/>
      <c r="IN544" s="2"/>
      <c r="IO544" s="2"/>
      <c r="IP544" s="2"/>
      <c r="IQ544" s="2"/>
      <c r="IR544" s="2"/>
      <c r="IS544" s="2"/>
      <c r="IT544" s="2"/>
      <c r="IU544" s="2"/>
      <c r="IV544" s="2"/>
      <c r="IW544" s="2"/>
    </row>
    <row r="545" customFormat="false" ht="11.25" hidden="false" customHeight="false" outlineLevel="0" collapsed="false">
      <c r="A545" s="2"/>
      <c r="B545" s="2"/>
      <c r="C545" s="2"/>
      <c r="D545" s="394"/>
      <c r="F545" s="2"/>
      <c r="G545" s="2"/>
      <c r="H545" s="2"/>
      <c r="I545" s="2"/>
      <c r="J545" s="2"/>
      <c r="K545" s="2"/>
      <c r="L545" s="2"/>
      <c r="M545" s="2"/>
      <c r="P545" s="2"/>
      <c r="Q545" s="2"/>
      <c r="R545" s="2"/>
      <c r="X545" s="270"/>
      <c r="Y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95"/>
      <c r="AW545" s="95"/>
      <c r="AX545" s="383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383"/>
      <c r="BX545" s="383"/>
      <c r="BY545" s="383"/>
      <c r="BZ545" s="2"/>
      <c r="CA545" s="2"/>
      <c r="CB545" s="2"/>
      <c r="CC545" s="2"/>
      <c r="CD545" s="2"/>
      <c r="CE545" s="2"/>
      <c r="CF545" s="383"/>
      <c r="CG545" s="383"/>
      <c r="CH545" s="10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383"/>
      <c r="DT545" s="383"/>
      <c r="DU545" s="383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  <c r="FF545" s="2"/>
      <c r="FG545" s="2"/>
      <c r="FH545" s="2"/>
      <c r="FI545" s="2"/>
      <c r="FJ545" s="2"/>
      <c r="FK545" s="2"/>
      <c r="FL545" s="2"/>
      <c r="FM545" s="2"/>
      <c r="FN545" s="2"/>
      <c r="FO545" s="2"/>
      <c r="FP545" s="2"/>
      <c r="FQ545" s="2"/>
      <c r="FR545" s="2"/>
      <c r="FS545" s="2"/>
      <c r="FT545" s="2"/>
      <c r="FU545" s="2"/>
      <c r="FV545" s="2"/>
      <c r="FW545" s="2"/>
      <c r="FX545" s="2"/>
      <c r="FY545" s="2"/>
      <c r="FZ545" s="2"/>
      <c r="GA545" s="2"/>
      <c r="GB545" s="2"/>
      <c r="GC545" s="2"/>
      <c r="GD545" s="2"/>
      <c r="GE545" s="2"/>
      <c r="GF545" s="2"/>
      <c r="GG545" s="2"/>
      <c r="GH545" s="2"/>
      <c r="GI545" s="2"/>
      <c r="GJ545" s="2"/>
      <c r="GK545" s="2"/>
      <c r="GL545" s="2"/>
      <c r="GM545" s="2"/>
      <c r="GN545" s="2"/>
      <c r="GO545" s="2"/>
      <c r="GP545" s="2"/>
      <c r="GQ545" s="2"/>
      <c r="GR545" s="2"/>
      <c r="GS545" s="2"/>
      <c r="GT545" s="2"/>
      <c r="GU545" s="2"/>
      <c r="GV545" s="2"/>
      <c r="GW545" s="2"/>
      <c r="GX545" s="2"/>
      <c r="GY545" s="2"/>
      <c r="GZ545" s="2"/>
      <c r="HA545" s="2"/>
      <c r="HB545" s="2"/>
      <c r="HC545" s="2"/>
      <c r="HD545" s="2"/>
      <c r="HE545" s="2"/>
      <c r="HF545" s="2"/>
      <c r="HG545" s="2"/>
      <c r="HH545" s="2"/>
      <c r="HI545" s="2"/>
      <c r="HJ545" s="2"/>
      <c r="HK545" s="2"/>
      <c r="HL545" s="2"/>
      <c r="HM545" s="2"/>
      <c r="HN545" s="2"/>
      <c r="HO545" s="2"/>
      <c r="HP545" s="2"/>
      <c r="HQ545" s="2"/>
      <c r="HR545" s="2"/>
      <c r="HS545" s="2"/>
      <c r="HT545" s="2"/>
      <c r="HU545" s="2"/>
      <c r="HV545" s="2"/>
      <c r="HW545" s="2"/>
      <c r="HX545" s="2"/>
      <c r="HY545" s="2"/>
      <c r="HZ545" s="2"/>
      <c r="IA545" s="2"/>
      <c r="IB545" s="2"/>
      <c r="IC545" s="2"/>
      <c r="ID545" s="2"/>
      <c r="IE545" s="2"/>
      <c r="IF545" s="2"/>
      <c r="IG545" s="2"/>
      <c r="IH545" s="2"/>
      <c r="II545" s="2"/>
      <c r="IJ545" s="2"/>
      <c r="IK545" s="2"/>
      <c r="IL545" s="2"/>
      <c r="IM545" s="2"/>
      <c r="IN545" s="2"/>
      <c r="IO545" s="2"/>
      <c r="IP545" s="2"/>
      <c r="IQ545" s="2"/>
      <c r="IR545" s="2"/>
      <c r="IS545" s="2"/>
      <c r="IT545" s="2"/>
      <c r="IU545" s="2"/>
      <c r="IV545" s="2"/>
      <c r="IW545" s="2"/>
    </row>
    <row r="546" customFormat="false" ht="11.25" hidden="false" customHeight="false" outlineLevel="0" collapsed="false">
      <c r="A546" s="2"/>
      <c r="B546" s="2"/>
      <c r="C546" s="2"/>
      <c r="D546" s="394"/>
      <c r="F546" s="2"/>
      <c r="G546" s="2"/>
      <c r="H546" s="2"/>
      <c r="I546" s="2"/>
      <c r="J546" s="2"/>
      <c r="K546" s="2"/>
      <c r="L546" s="2"/>
      <c r="M546" s="2"/>
      <c r="P546" s="2"/>
      <c r="Q546" s="2"/>
      <c r="R546" s="2"/>
      <c r="X546" s="270"/>
      <c r="Y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95"/>
      <c r="AW546" s="95"/>
      <c r="AX546" s="383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383"/>
      <c r="BX546" s="383"/>
      <c r="BY546" s="383"/>
      <c r="BZ546" s="2"/>
      <c r="CA546" s="2"/>
      <c r="CB546" s="2"/>
      <c r="CC546" s="2"/>
      <c r="CD546" s="2"/>
      <c r="CE546" s="2"/>
      <c r="CF546" s="383"/>
      <c r="CG546" s="383"/>
      <c r="CH546" s="10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383"/>
      <c r="DT546" s="383"/>
      <c r="DU546" s="383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  <c r="FF546" s="2"/>
      <c r="FG546" s="2"/>
      <c r="FH546" s="2"/>
      <c r="FI546" s="2"/>
      <c r="FJ546" s="2"/>
      <c r="FK546" s="2"/>
      <c r="FL546" s="2"/>
      <c r="FM546" s="2"/>
      <c r="FN546" s="2"/>
      <c r="FO546" s="2"/>
      <c r="FP546" s="2"/>
      <c r="FQ546" s="2"/>
      <c r="FR546" s="2"/>
      <c r="FS546" s="2"/>
      <c r="FT546" s="2"/>
      <c r="FU546" s="2"/>
      <c r="FV546" s="2"/>
      <c r="FW546" s="2"/>
      <c r="FX546" s="2"/>
      <c r="FY546" s="2"/>
      <c r="FZ546" s="2"/>
      <c r="GA546" s="2"/>
      <c r="GB546" s="2"/>
      <c r="GC546" s="2"/>
      <c r="GD546" s="2"/>
      <c r="GE546" s="2"/>
      <c r="GF546" s="2"/>
      <c r="GG546" s="2"/>
      <c r="GH546" s="2"/>
      <c r="GI546" s="2"/>
      <c r="GJ546" s="2"/>
      <c r="GK546" s="2"/>
      <c r="GL546" s="2"/>
      <c r="GM546" s="2"/>
      <c r="GN546" s="2"/>
      <c r="GO546" s="2"/>
      <c r="GP546" s="2"/>
      <c r="GQ546" s="2"/>
      <c r="GR546" s="2"/>
      <c r="GS546" s="2"/>
      <c r="GT546" s="2"/>
      <c r="GU546" s="2"/>
      <c r="GV546" s="2"/>
      <c r="GW546" s="2"/>
      <c r="GX546" s="2"/>
      <c r="GY546" s="2"/>
      <c r="GZ546" s="2"/>
      <c r="HA546" s="2"/>
      <c r="HB546" s="2"/>
      <c r="HC546" s="2"/>
      <c r="HD546" s="2"/>
      <c r="HE546" s="2"/>
      <c r="HF546" s="2"/>
      <c r="HG546" s="2"/>
      <c r="HH546" s="2"/>
      <c r="HI546" s="2"/>
      <c r="HJ546" s="2"/>
      <c r="HK546" s="2"/>
      <c r="HL546" s="2"/>
      <c r="HM546" s="2"/>
      <c r="HN546" s="2"/>
      <c r="HO546" s="2"/>
      <c r="HP546" s="2"/>
      <c r="HQ546" s="2"/>
      <c r="HR546" s="2"/>
      <c r="HS546" s="2"/>
      <c r="HT546" s="2"/>
      <c r="HU546" s="2"/>
      <c r="HV546" s="2"/>
      <c r="HW546" s="2"/>
      <c r="HX546" s="2"/>
      <c r="HY546" s="2"/>
      <c r="HZ546" s="2"/>
      <c r="IA546" s="2"/>
      <c r="IB546" s="2"/>
      <c r="IC546" s="2"/>
      <c r="ID546" s="2"/>
      <c r="IE546" s="2"/>
      <c r="IF546" s="2"/>
      <c r="IG546" s="2"/>
      <c r="IH546" s="2"/>
      <c r="II546" s="2"/>
      <c r="IJ546" s="2"/>
      <c r="IK546" s="2"/>
      <c r="IL546" s="2"/>
      <c r="IM546" s="2"/>
      <c r="IN546" s="2"/>
      <c r="IO546" s="2"/>
      <c r="IP546" s="2"/>
      <c r="IQ546" s="2"/>
      <c r="IR546" s="2"/>
      <c r="IS546" s="2"/>
      <c r="IT546" s="2"/>
      <c r="IU546" s="2"/>
      <c r="IV546" s="2"/>
      <c r="IW546" s="2"/>
    </row>
    <row r="547" customFormat="false" ht="11.25" hidden="false" customHeight="false" outlineLevel="0" collapsed="false">
      <c r="A547" s="2"/>
      <c r="B547" s="2"/>
      <c r="C547" s="2"/>
      <c r="D547" s="394"/>
      <c r="F547" s="2"/>
      <c r="G547" s="2"/>
      <c r="H547" s="2"/>
      <c r="I547" s="2"/>
      <c r="J547" s="2"/>
      <c r="K547" s="2"/>
      <c r="L547" s="2"/>
      <c r="M547" s="2"/>
      <c r="P547" s="2"/>
      <c r="Q547" s="2"/>
      <c r="R547" s="2"/>
      <c r="X547" s="270"/>
      <c r="Y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95"/>
      <c r="AW547" s="95"/>
      <c r="AX547" s="383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383"/>
      <c r="BX547" s="383"/>
      <c r="BY547" s="383"/>
      <c r="BZ547" s="2"/>
      <c r="CA547" s="2"/>
      <c r="CB547" s="2"/>
      <c r="CC547" s="2"/>
      <c r="CD547" s="2"/>
      <c r="CE547" s="2"/>
      <c r="CF547" s="383"/>
      <c r="CG547" s="383"/>
      <c r="CH547" s="10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383"/>
      <c r="DT547" s="383"/>
      <c r="DU547" s="383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  <c r="FG547" s="2"/>
      <c r="FH547" s="2"/>
      <c r="FI547" s="2"/>
      <c r="FJ547" s="2"/>
      <c r="FK547" s="2"/>
      <c r="FL547" s="2"/>
      <c r="FM547" s="2"/>
      <c r="FN547" s="2"/>
      <c r="FO547" s="2"/>
      <c r="FP547" s="2"/>
      <c r="FQ547" s="2"/>
      <c r="FR547" s="2"/>
      <c r="FS547" s="2"/>
      <c r="FT547" s="2"/>
      <c r="FU547" s="2"/>
      <c r="FV547" s="2"/>
      <c r="FW547" s="2"/>
      <c r="FX547" s="2"/>
      <c r="FY547" s="2"/>
      <c r="FZ547" s="2"/>
      <c r="GA547" s="2"/>
      <c r="GB547" s="2"/>
      <c r="GC547" s="2"/>
      <c r="GD547" s="2"/>
      <c r="GE547" s="2"/>
      <c r="GF547" s="2"/>
      <c r="GG547" s="2"/>
      <c r="GH547" s="2"/>
      <c r="GI547" s="2"/>
      <c r="GJ547" s="2"/>
      <c r="GK547" s="2"/>
      <c r="GL547" s="2"/>
      <c r="GM547" s="2"/>
      <c r="GN547" s="2"/>
      <c r="GO547" s="2"/>
      <c r="GP547" s="2"/>
      <c r="GQ547" s="2"/>
      <c r="GR547" s="2"/>
      <c r="GS547" s="2"/>
      <c r="GT547" s="2"/>
      <c r="GU547" s="2"/>
      <c r="GV547" s="2"/>
      <c r="GW547" s="2"/>
      <c r="GX547" s="2"/>
      <c r="GY547" s="2"/>
      <c r="GZ547" s="2"/>
      <c r="HA547" s="2"/>
      <c r="HB547" s="2"/>
      <c r="HC547" s="2"/>
      <c r="HD547" s="2"/>
      <c r="HE547" s="2"/>
      <c r="HF547" s="2"/>
      <c r="HG547" s="2"/>
      <c r="HH547" s="2"/>
      <c r="HI547" s="2"/>
      <c r="HJ547" s="2"/>
      <c r="HK547" s="2"/>
      <c r="HL547" s="2"/>
      <c r="HM547" s="2"/>
      <c r="HN547" s="2"/>
      <c r="HO547" s="2"/>
      <c r="HP547" s="2"/>
      <c r="HQ547" s="2"/>
      <c r="HR547" s="2"/>
      <c r="HS547" s="2"/>
      <c r="HT547" s="2"/>
      <c r="HU547" s="2"/>
      <c r="HV547" s="2"/>
      <c r="HW547" s="2"/>
      <c r="HX547" s="2"/>
      <c r="HY547" s="2"/>
      <c r="HZ547" s="2"/>
      <c r="IA547" s="2"/>
      <c r="IB547" s="2"/>
      <c r="IC547" s="2"/>
      <c r="ID547" s="2"/>
      <c r="IE547" s="2"/>
      <c r="IF547" s="2"/>
      <c r="IG547" s="2"/>
      <c r="IH547" s="2"/>
      <c r="II547" s="2"/>
      <c r="IJ547" s="2"/>
      <c r="IK547" s="2"/>
      <c r="IL547" s="2"/>
      <c r="IM547" s="2"/>
      <c r="IN547" s="2"/>
      <c r="IO547" s="2"/>
      <c r="IP547" s="2"/>
      <c r="IQ547" s="2"/>
      <c r="IR547" s="2"/>
      <c r="IS547" s="2"/>
      <c r="IT547" s="2"/>
      <c r="IU547" s="2"/>
      <c r="IV547" s="2"/>
      <c r="IW547" s="2"/>
    </row>
    <row r="548" customFormat="false" ht="11.25" hidden="false" customHeight="false" outlineLevel="0" collapsed="false">
      <c r="A548" s="2"/>
      <c r="B548" s="2"/>
      <c r="C548" s="2"/>
      <c r="D548" s="394"/>
      <c r="F548" s="2"/>
      <c r="G548" s="2"/>
      <c r="H548" s="2"/>
      <c r="I548" s="2"/>
      <c r="J548" s="2"/>
      <c r="K548" s="2"/>
      <c r="L548" s="2"/>
      <c r="M548" s="2"/>
      <c r="P548" s="2"/>
      <c r="Q548" s="2"/>
      <c r="R548" s="2"/>
      <c r="X548" s="270"/>
      <c r="Y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95"/>
      <c r="AW548" s="95"/>
      <c r="AX548" s="383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383"/>
      <c r="BX548" s="383"/>
      <c r="BY548" s="383"/>
      <c r="BZ548" s="2"/>
      <c r="CA548" s="2"/>
      <c r="CB548" s="2"/>
      <c r="CC548" s="2"/>
      <c r="CD548" s="2"/>
      <c r="CE548" s="2"/>
      <c r="CF548" s="383"/>
      <c r="CG548" s="383"/>
      <c r="CH548" s="10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383"/>
      <c r="DT548" s="383"/>
      <c r="DU548" s="383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  <c r="FF548" s="2"/>
      <c r="FG548" s="2"/>
      <c r="FH548" s="2"/>
      <c r="FI548" s="2"/>
      <c r="FJ548" s="2"/>
      <c r="FK548" s="2"/>
      <c r="FL548" s="2"/>
      <c r="FM548" s="2"/>
      <c r="FN548" s="2"/>
      <c r="FO548" s="2"/>
      <c r="FP548" s="2"/>
      <c r="FQ548" s="2"/>
      <c r="FR548" s="2"/>
      <c r="FS548" s="2"/>
      <c r="FT548" s="2"/>
      <c r="FU548" s="2"/>
      <c r="FV548" s="2"/>
      <c r="FW548" s="2"/>
      <c r="FX548" s="2"/>
      <c r="FY548" s="2"/>
      <c r="FZ548" s="2"/>
      <c r="GA548" s="2"/>
      <c r="GB548" s="2"/>
      <c r="GC548" s="2"/>
      <c r="GD548" s="2"/>
      <c r="GE548" s="2"/>
      <c r="GF548" s="2"/>
      <c r="GG548" s="2"/>
      <c r="GH548" s="2"/>
      <c r="GI548" s="2"/>
      <c r="GJ548" s="2"/>
      <c r="GK548" s="2"/>
      <c r="GL548" s="2"/>
      <c r="GM548" s="2"/>
      <c r="GN548" s="2"/>
      <c r="GO548" s="2"/>
      <c r="GP548" s="2"/>
      <c r="GQ548" s="2"/>
      <c r="GR548" s="2"/>
      <c r="GS548" s="2"/>
      <c r="GT548" s="2"/>
      <c r="GU548" s="2"/>
      <c r="GV548" s="2"/>
      <c r="GW548" s="2"/>
      <c r="GX548" s="2"/>
      <c r="GY548" s="2"/>
      <c r="GZ548" s="2"/>
      <c r="HA548" s="2"/>
      <c r="HB548" s="2"/>
      <c r="HC548" s="2"/>
      <c r="HD548" s="2"/>
      <c r="HE548" s="2"/>
      <c r="HF548" s="2"/>
      <c r="HG548" s="2"/>
      <c r="HH548" s="2"/>
      <c r="HI548" s="2"/>
      <c r="HJ548" s="2"/>
      <c r="HK548" s="2"/>
      <c r="HL548" s="2"/>
      <c r="HM548" s="2"/>
      <c r="HN548" s="2"/>
      <c r="HO548" s="2"/>
      <c r="HP548" s="2"/>
      <c r="HQ548" s="2"/>
      <c r="HR548" s="2"/>
      <c r="HS548" s="2"/>
      <c r="HT548" s="2"/>
      <c r="HU548" s="2"/>
      <c r="HV548" s="2"/>
      <c r="HW548" s="2"/>
      <c r="HX548" s="2"/>
      <c r="HY548" s="2"/>
      <c r="HZ548" s="2"/>
      <c r="IA548" s="2"/>
      <c r="IB548" s="2"/>
      <c r="IC548" s="2"/>
      <c r="ID548" s="2"/>
      <c r="IE548" s="2"/>
      <c r="IF548" s="2"/>
      <c r="IG548" s="2"/>
      <c r="IH548" s="2"/>
      <c r="II548" s="2"/>
      <c r="IJ548" s="2"/>
      <c r="IK548" s="2"/>
      <c r="IL548" s="2"/>
      <c r="IM548" s="2"/>
      <c r="IN548" s="2"/>
      <c r="IO548" s="2"/>
      <c r="IP548" s="2"/>
      <c r="IQ548" s="2"/>
      <c r="IR548" s="2"/>
      <c r="IS548" s="2"/>
      <c r="IT548" s="2"/>
      <c r="IU548" s="2"/>
      <c r="IV548" s="2"/>
      <c r="IW548" s="2"/>
    </row>
    <row r="549" customFormat="false" ht="11.25" hidden="false" customHeight="false" outlineLevel="0" collapsed="false">
      <c r="A549" s="2"/>
      <c r="B549" s="2"/>
      <c r="C549" s="2"/>
      <c r="D549" s="394"/>
      <c r="F549" s="2"/>
      <c r="G549" s="2"/>
      <c r="H549" s="2"/>
      <c r="I549" s="2"/>
      <c r="J549" s="2"/>
      <c r="K549" s="2"/>
      <c r="L549" s="2"/>
      <c r="M549" s="2"/>
      <c r="P549" s="2"/>
      <c r="Q549" s="2"/>
      <c r="R549" s="2"/>
      <c r="X549" s="270"/>
      <c r="Y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95"/>
      <c r="AW549" s="95"/>
      <c r="AX549" s="383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383"/>
      <c r="BX549" s="383"/>
      <c r="BY549" s="383"/>
      <c r="BZ549" s="2"/>
      <c r="CA549" s="2"/>
      <c r="CB549" s="2"/>
      <c r="CC549" s="2"/>
      <c r="CD549" s="2"/>
      <c r="CE549" s="2"/>
      <c r="CF549" s="383"/>
      <c r="CG549" s="383"/>
      <c r="CH549" s="10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383"/>
      <c r="DT549" s="383"/>
      <c r="DU549" s="383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  <c r="FF549" s="2"/>
      <c r="FG549" s="2"/>
      <c r="FH549" s="2"/>
      <c r="FI549" s="2"/>
      <c r="FJ549" s="2"/>
      <c r="FK549" s="2"/>
      <c r="FL549" s="2"/>
      <c r="FM549" s="2"/>
      <c r="FN549" s="2"/>
      <c r="FO549" s="2"/>
      <c r="FP549" s="2"/>
      <c r="FQ549" s="2"/>
      <c r="FR549" s="2"/>
      <c r="FS549" s="2"/>
      <c r="FT549" s="2"/>
      <c r="FU549" s="2"/>
      <c r="FV549" s="2"/>
      <c r="FW549" s="2"/>
      <c r="FX549" s="2"/>
      <c r="FY549" s="2"/>
      <c r="FZ549" s="2"/>
      <c r="GA549" s="2"/>
      <c r="GB549" s="2"/>
      <c r="GC549" s="2"/>
      <c r="GD549" s="2"/>
      <c r="GE549" s="2"/>
      <c r="GF549" s="2"/>
      <c r="GG549" s="2"/>
      <c r="GH549" s="2"/>
      <c r="GI549" s="2"/>
      <c r="GJ549" s="2"/>
      <c r="GK549" s="2"/>
      <c r="GL549" s="2"/>
      <c r="GM549" s="2"/>
      <c r="GN549" s="2"/>
      <c r="GO549" s="2"/>
      <c r="GP549" s="2"/>
      <c r="GQ549" s="2"/>
      <c r="GR549" s="2"/>
      <c r="GS549" s="2"/>
      <c r="GT549" s="2"/>
      <c r="GU549" s="2"/>
      <c r="GV549" s="2"/>
      <c r="GW549" s="2"/>
      <c r="GX549" s="2"/>
      <c r="GY549" s="2"/>
      <c r="GZ549" s="2"/>
      <c r="HA549" s="2"/>
      <c r="HB549" s="2"/>
      <c r="HC549" s="2"/>
      <c r="HD549" s="2"/>
      <c r="HE549" s="2"/>
      <c r="HF549" s="2"/>
      <c r="HG549" s="2"/>
      <c r="HH549" s="2"/>
      <c r="HI549" s="2"/>
      <c r="HJ549" s="2"/>
      <c r="HK549" s="2"/>
      <c r="HL549" s="2"/>
      <c r="HM549" s="2"/>
      <c r="HN549" s="2"/>
      <c r="HO549" s="2"/>
      <c r="HP549" s="2"/>
      <c r="HQ549" s="2"/>
      <c r="HR549" s="2"/>
      <c r="HS549" s="2"/>
      <c r="HT549" s="2"/>
      <c r="HU549" s="2"/>
      <c r="HV549" s="2"/>
      <c r="HW549" s="2"/>
      <c r="HX549" s="2"/>
      <c r="HY549" s="2"/>
      <c r="HZ549" s="2"/>
      <c r="IA549" s="2"/>
      <c r="IB549" s="2"/>
      <c r="IC549" s="2"/>
      <c r="ID549" s="2"/>
      <c r="IE549" s="2"/>
      <c r="IF549" s="2"/>
      <c r="IG549" s="2"/>
      <c r="IH549" s="2"/>
      <c r="II549" s="2"/>
      <c r="IJ549" s="2"/>
      <c r="IK549" s="2"/>
      <c r="IL549" s="2"/>
      <c r="IM549" s="2"/>
      <c r="IN549" s="2"/>
      <c r="IO549" s="2"/>
      <c r="IP549" s="2"/>
      <c r="IQ549" s="2"/>
      <c r="IR549" s="2"/>
      <c r="IS549" s="2"/>
      <c r="IT549" s="2"/>
      <c r="IU549" s="2"/>
      <c r="IV549" s="2"/>
      <c r="IW549" s="2"/>
    </row>
    <row r="550" customFormat="false" ht="11.25" hidden="false" customHeight="false" outlineLevel="0" collapsed="false">
      <c r="A550" s="2"/>
      <c r="B550" s="2"/>
      <c r="C550" s="2"/>
      <c r="D550" s="394"/>
      <c r="F550" s="2"/>
      <c r="G550" s="2"/>
      <c r="H550" s="2"/>
      <c r="I550" s="2"/>
      <c r="J550" s="2"/>
      <c r="K550" s="2"/>
      <c r="L550" s="2"/>
      <c r="M550" s="2"/>
      <c r="P550" s="2"/>
      <c r="Q550" s="2"/>
      <c r="R550" s="2"/>
      <c r="X550" s="270"/>
      <c r="Y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95"/>
      <c r="AW550" s="95"/>
      <c r="AX550" s="383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383"/>
      <c r="BX550" s="383"/>
      <c r="BY550" s="383"/>
      <c r="BZ550" s="2"/>
      <c r="CA550" s="2"/>
      <c r="CB550" s="2"/>
      <c r="CC550" s="2"/>
      <c r="CD550" s="2"/>
      <c r="CE550" s="2"/>
      <c r="CF550" s="383"/>
      <c r="CG550" s="383"/>
      <c r="CH550" s="10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383"/>
      <c r="DT550" s="383"/>
      <c r="DU550" s="383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  <c r="FG550" s="2"/>
      <c r="FH550" s="2"/>
      <c r="FI550" s="2"/>
      <c r="FJ550" s="2"/>
      <c r="FK550" s="2"/>
      <c r="FL550" s="2"/>
      <c r="FM550" s="2"/>
      <c r="FN550" s="2"/>
      <c r="FO550" s="2"/>
      <c r="FP550" s="2"/>
      <c r="FQ550" s="2"/>
      <c r="FR550" s="2"/>
      <c r="FS550" s="2"/>
      <c r="FT550" s="2"/>
      <c r="FU550" s="2"/>
      <c r="FV550" s="2"/>
      <c r="FW550" s="2"/>
      <c r="FX550" s="2"/>
      <c r="FY550" s="2"/>
      <c r="FZ550" s="2"/>
      <c r="GA550" s="2"/>
      <c r="GB550" s="2"/>
      <c r="GC550" s="2"/>
      <c r="GD550" s="2"/>
      <c r="GE550" s="2"/>
      <c r="GF550" s="2"/>
      <c r="GG550" s="2"/>
      <c r="GH550" s="2"/>
      <c r="GI550" s="2"/>
      <c r="GJ550" s="2"/>
      <c r="GK550" s="2"/>
      <c r="GL550" s="2"/>
      <c r="GM550" s="2"/>
      <c r="GN550" s="2"/>
      <c r="GO550" s="2"/>
      <c r="GP550" s="2"/>
      <c r="GQ550" s="2"/>
      <c r="GR550" s="2"/>
      <c r="GS550" s="2"/>
      <c r="GT550" s="2"/>
      <c r="GU550" s="2"/>
      <c r="GV550" s="2"/>
      <c r="GW550" s="2"/>
      <c r="GX550" s="2"/>
      <c r="GY550" s="2"/>
      <c r="GZ550" s="2"/>
      <c r="HA550" s="2"/>
      <c r="HB550" s="2"/>
      <c r="HC550" s="2"/>
      <c r="HD550" s="2"/>
      <c r="HE550" s="2"/>
      <c r="HF550" s="2"/>
      <c r="HG550" s="2"/>
      <c r="HH550" s="2"/>
      <c r="HI550" s="2"/>
      <c r="HJ550" s="2"/>
      <c r="HK550" s="2"/>
      <c r="HL550" s="2"/>
      <c r="HM550" s="2"/>
      <c r="HN550" s="2"/>
      <c r="HO550" s="2"/>
      <c r="HP550" s="2"/>
      <c r="HQ550" s="2"/>
      <c r="HR550" s="2"/>
      <c r="HS550" s="2"/>
      <c r="HT550" s="2"/>
      <c r="HU550" s="2"/>
      <c r="HV550" s="2"/>
      <c r="HW550" s="2"/>
      <c r="HX550" s="2"/>
      <c r="HY550" s="2"/>
      <c r="HZ550" s="2"/>
      <c r="IA550" s="2"/>
      <c r="IB550" s="2"/>
      <c r="IC550" s="2"/>
      <c r="ID550" s="2"/>
      <c r="IE550" s="2"/>
      <c r="IF550" s="2"/>
      <c r="IG550" s="2"/>
      <c r="IH550" s="2"/>
      <c r="II550" s="2"/>
      <c r="IJ550" s="2"/>
      <c r="IK550" s="2"/>
      <c r="IL550" s="2"/>
      <c r="IM550" s="2"/>
      <c r="IN550" s="2"/>
      <c r="IO550" s="2"/>
      <c r="IP550" s="2"/>
      <c r="IQ550" s="2"/>
      <c r="IR550" s="2"/>
      <c r="IS550" s="2"/>
      <c r="IT550" s="2"/>
      <c r="IU550" s="2"/>
      <c r="IV550" s="2"/>
      <c r="IW550" s="2"/>
    </row>
    <row r="551" customFormat="false" ht="11.25" hidden="false" customHeight="false" outlineLevel="0" collapsed="false">
      <c r="A551" s="2"/>
      <c r="B551" s="2"/>
      <c r="C551" s="2"/>
      <c r="D551" s="394"/>
      <c r="F551" s="2"/>
      <c r="G551" s="2"/>
      <c r="H551" s="2"/>
      <c r="I551" s="2"/>
      <c r="J551" s="2"/>
      <c r="K551" s="2"/>
      <c r="L551" s="2"/>
      <c r="M551" s="2"/>
      <c r="P551" s="2"/>
      <c r="Q551" s="2"/>
      <c r="R551" s="2"/>
      <c r="X551" s="270"/>
      <c r="Y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95"/>
      <c r="AW551" s="95"/>
      <c r="AX551" s="383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383"/>
      <c r="BX551" s="383"/>
      <c r="BY551" s="383"/>
      <c r="BZ551" s="2"/>
      <c r="CA551" s="2"/>
      <c r="CB551" s="2"/>
      <c r="CC551" s="2"/>
      <c r="CD551" s="2"/>
      <c r="CE551" s="2"/>
      <c r="CF551" s="383"/>
      <c r="CG551" s="383"/>
      <c r="CH551" s="10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383"/>
      <c r="DT551" s="383"/>
      <c r="DU551" s="383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  <c r="FG551" s="2"/>
      <c r="FH551" s="2"/>
      <c r="FI551" s="2"/>
      <c r="FJ551" s="2"/>
      <c r="FK551" s="2"/>
      <c r="FL551" s="2"/>
      <c r="FM551" s="2"/>
      <c r="FN551" s="2"/>
      <c r="FO551" s="2"/>
      <c r="FP551" s="2"/>
      <c r="FQ551" s="2"/>
      <c r="FR551" s="2"/>
      <c r="FS551" s="2"/>
      <c r="FT551" s="2"/>
      <c r="FU551" s="2"/>
      <c r="FV551" s="2"/>
      <c r="FW551" s="2"/>
      <c r="FX551" s="2"/>
      <c r="FY551" s="2"/>
      <c r="FZ551" s="2"/>
      <c r="GA551" s="2"/>
      <c r="GB551" s="2"/>
      <c r="GC551" s="2"/>
      <c r="GD551" s="2"/>
      <c r="GE551" s="2"/>
      <c r="GF551" s="2"/>
      <c r="GG551" s="2"/>
      <c r="GH551" s="2"/>
      <c r="GI551" s="2"/>
      <c r="GJ551" s="2"/>
      <c r="GK551" s="2"/>
      <c r="GL551" s="2"/>
      <c r="GM551" s="2"/>
      <c r="GN551" s="2"/>
      <c r="GO551" s="2"/>
      <c r="GP551" s="2"/>
      <c r="GQ551" s="2"/>
      <c r="GR551" s="2"/>
      <c r="GS551" s="2"/>
      <c r="GT551" s="2"/>
      <c r="GU551" s="2"/>
      <c r="GV551" s="2"/>
      <c r="GW551" s="2"/>
      <c r="GX551" s="2"/>
      <c r="GY551" s="2"/>
      <c r="GZ551" s="2"/>
      <c r="HA551" s="2"/>
      <c r="HB551" s="2"/>
      <c r="HC551" s="2"/>
      <c r="HD551" s="2"/>
      <c r="HE551" s="2"/>
      <c r="HF551" s="2"/>
      <c r="HG551" s="2"/>
      <c r="HH551" s="2"/>
      <c r="HI551" s="2"/>
      <c r="HJ551" s="2"/>
      <c r="HK551" s="2"/>
      <c r="HL551" s="2"/>
      <c r="HM551" s="2"/>
      <c r="HN551" s="2"/>
      <c r="HO551" s="2"/>
      <c r="HP551" s="2"/>
      <c r="HQ551" s="2"/>
      <c r="HR551" s="2"/>
      <c r="HS551" s="2"/>
      <c r="HT551" s="2"/>
      <c r="HU551" s="2"/>
      <c r="HV551" s="2"/>
      <c r="HW551" s="2"/>
      <c r="HX551" s="2"/>
      <c r="HY551" s="2"/>
      <c r="HZ551" s="2"/>
      <c r="IA551" s="2"/>
      <c r="IB551" s="2"/>
      <c r="IC551" s="2"/>
      <c r="ID551" s="2"/>
      <c r="IE551" s="2"/>
      <c r="IF551" s="2"/>
      <c r="IG551" s="2"/>
      <c r="IH551" s="2"/>
      <c r="II551" s="2"/>
      <c r="IJ551" s="2"/>
      <c r="IK551" s="2"/>
      <c r="IL551" s="2"/>
      <c r="IM551" s="2"/>
      <c r="IN551" s="2"/>
      <c r="IO551" s="2"/>
      <c r="IP551" s="2"/>
      <c r="IQ551" s="2"/>
      <c r="IR551" s="2"/>
      <c r="IS551" s="2"/>
      <c r="IT551" s="2"/>
      <c r="IU551" s="2"/>
      <c r="IV551" s="2"/>
      <c r="IW551" s="2"/>
    </row>
    <row r="552" customFormat="false" ht="11.25" hidden="false" customHeight="false" outlineLevel="0" collapsed="false">
      <c r="A552" s="2"/>
      <c r="B552" s="2"/>
      <c r="C552" s="2"/>
      <c r="D552" s="394"/>
      <c r="F552" s="2"/>
      <c r="G552" s="2"/>
      <c r="H552" s="2"/>
      <c r="I552" s="2"/>
      <c r="J552" s="2"/>
      <c r="K552" s="2"/>
      <c r="L552" s="2"/>
      <c r="M552" s="2"/>
      <c r="P552" s="2"/>
      <c r="Q552" s="2"/>
      <c r="R552" s="2"/>
      <c r="X552" s="270"/>
      <c r="Y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95"/>
      <c r="AW552" s="95"/>
      <c r="AX552" s="383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383"/>
      <c r="BX552" s="383"/>
      <c r="BY552" s="383"/>
      <c r="BZ552" s="2"/>
      <c r="CA552" s="2"/>
      <c r="CB552" s="2"/>
      <c r="CC552" s="2"/>
      <c r="CD552" s="2"/>
      <c r="CE552" s="2"/>
      <c r="CF552" s="383"/>
      <c r="CG552" s="383"/>
      <c r="CH552" s="10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383"/>
      <c r="DT552" s="383"/>
      <c r="DU552" s="383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  <c r="FF552" s="2"/>
      <c r="FG552" s="2"/>
      <c r="FH552" s="2"/>
      <c r="FI552" s="2"/>
      <c r="FJ552" s="2"/>
      <c r="FK552" s="2"/>
      <c r="FL552" s="2"/>
      <c r="FM552" s="2"/>
      <c r="FN552" s="2"/>
      <c r="FO552" s="2"/>
      <c r="FP552" s="2"/>
      <c r="FQ552" s="2"/>
      <c r="FR552" s="2"/>
      <c r="FS552" s="2"/>
      <c r="FT552" s="2"/>
      <c r="FU552" s="2"/>
      <c r="FV552" s="2"/>
      <c r="FW552" s="2"/>
      <c r="FX552" s="2"/>
      <c r="FY552" s="2"/>
      <c r="FZ552" s="2"/>
      <c r="GA552" s="2"/>
      <c r="GB552" s="2"/>
      <c r="GC552" s="2"/>
      <c r="GD552" s="2"/>
      <c r="GE552" s="2"/>
      <c r="GF552" s="2"/>
      <c r="GG552" s="2"/>
      <c r="GH552" s="2"/>
      <c r="GI552" s="2"/>
      <c r="GJ552" s="2"/>
      <c r="GK552" s="2"/>
      <c r="GL552" s="2"/>
      <c r="GM552" s="2"/>
      <c r="GN552" s="2"/>
      <c r="GO552" s="2"/>
      <c r="GP552" s="2"/>
      <c r="GQ552" s="2"/>
      <c r="GR552" s="2"/>
      <c r="GS552" s="2"/>
      <c r="GT552" s="2"/>
      <c r="GU552" s="2"/>
      <c r="GV552" s="2"/>
      <c r="GW552" s="2"/>
      <c r="GX552" s="2"/>
      <c r="GY552" s="2"/>
      <c r="GZ552" s="2"/>
      <c r="HA552" s="2"/>
      <c r="HB552" s="2"/>
      <c r="HC552" s="2"/>
      <c r="HD552" s="2"/>
      <c r="HE552" s="2"/>
      <c r="HF552" s="2"/>
      <c r="HG552" s="2"/>
      <c r="HH552" s="2"/>
      <c r="HI552" s="2"/>
      <c r="HJ552" s="2"/>
      <c r="HK552" s="2"/>
      <c r="HL552" s="2"/>
      <c r="HM552" s="2"/>
      <c r="HN552" s="2"/>
      <c r="HO552" s="2"/>
      <c r="HP552" s="2"/>
      <c r="HQ552" s="2"/>
      <c r="HR552" s="2"/>
      <c r="HS552" s="2"/>
      <c r="HT552" s="2"/>
      <c r="HU552" s="2"/>
      <c r="HV552" s="2"/>
      <c r="HW552" s="2"/>
      <c r="HX552" s="2"/>
      <c r="HY552" s="2"/>
      <c r="HZ552" s="2"/>
      <c r="IA552" s="2"/>
      <c r="IB552" s="2"/>
      <c r="IC552" s="2"/>
      <c r="ID552" s="2"/>
      <c r="IE552" s="2"/>
      <c r="IF552" s="2"/>
      <c r="IG552" s="2"/>
      <c r="IH552" s="2"/>
      <c r="II552" s="2"/>
      <c r="IJ552" s="2"/>
      <c r="IK552" s="2"/>
      <c r="IL552" s="2"/>
      <c r="IM552" s="2"/>
      <c r="IN552" s="2"/>
      <c r="IO552" s="2"/>
      <c r="IP552" s="2"/>
      <c r="IQ552" s="2"/>
      <c r="IR552" s="2"/>
      <c r="IS552" s="2"/>
      <c r="IT552" s="2"/>
      <c r="IU552" s="2"/>
      <c r="IV552" s="2"/>
      <c r="IW552" s="2"/>
    </row>
    <row r="553" customFormat="false" ht="11.25" hidden="false" customHeight="false" outlineLevel="0" collapsed="false">
      <c r="A553" s="2"/>
      <c r="B553" s="2"/>
      <c r="C553" s="2"/>
      <c r="D553" s="394"/>
      <c r="F553" s="2"/>
      <c r="G553" s="2"/>
      <c r="H553" s="2"/>
      <c r="I553" s="2"/>
      <c r="J553" s="2"/>
      <c r="K553" s="2"/>
      <c r="L553" s="2"/>
      <c r="M553" s="2"/>
      <c r="P553" s="2"/>
      <c r="Q553" s="2"/>
      <c r="R553" s="2"/>
      <c r="X553" s="270"/>
      <c r="Y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95"/>
      <c r="AW553" s="95"/>
      <c r="AX553" s="383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383"/>
      <c r="BX553" s="383"/>
      <c r="BY553" s="383"/>
      <c r="BZ553" s="2"/>
      <c r="CA553" s="2"/>
      <c r="CB553" s="2"/>
      <c r="CC553" s="2"/>
      <c r="CD553" s="2"/>
      <c r="CE553" s="2"/>
      <c r="CF553" s="383"/>
      <c r="CG553" s="383"/>
      <c r="CH553" s="10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383"/>
      <c r="DT553" s="383"/>
      <c r="DU553" s="383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  <c r="FF553" s="2"/>
      <c r="FG553" s="2"/>
      <c r="FH553" s="2"/>
      <c r="FI553" s="2"/>
      <c r="FJ553" s="2"/>
      <c r="FK553" s="2"/>
      <c r="FL553" s="2"/>
      <c r="FM553" s="2"/>
      <c r="FN553" s="2"/>
      <c r="FO553" s="2"/>
      <c r="FP553" s="2"/>
      <c r="FQ553" s="2"/>
      <c r="FR553" s="2"/>
      <c r="FS553" s="2"/>
      <c r="FT553" s="2"/>
      <c r="FU553" s="2"/>
      <c r="FV553" s="2"/>
      <c r="FW553" s="2"/>
      <c r="FX553" s="2"/>
      <c r="FY553" s="2"/>
      <c r="FZ553" s="2"/>
      <c r="GA553" s="2"/>
      <c r="GB553" s="2"/>
      <c r="GC553" s="2"/>
      <c r="GD553" s="2"/>
      <c r="GE553" s="2"/>
      <c r="GF553" s="2"/>
      <c r="GG553" s="2"/>
      <c r="GH553" s="2"/>
      <c r="GI553" s="2"/>
      <c r="GJ553" s="2"/>
      <c r="GK553" s="2"/>
      <c r="GL553" s="2"/>
      <c r="GM553" s="2"/>
      <c r="GN553" s="2"/>
      <c r="GO553" s="2"/>
      <c r="GP553" s="2"/>
      <c r="GQ553" s="2"/>
      <c r="GR553" s="2"/>
      <c r="GS553" s="2"/>
      <c r="GT553" s="2"/>
      <c r="GU553" s="2"/>
      <c r="GV553" s="2"/>
      <c r="GW553" s="2"/>
      <c r="GX553" s="2"/>
      <c r="GY553" s="2"/>
      <c r="GZ553" s="2"/>
      <c r="HA553" s="2"/>
      <c r="HB553" s="2"/>
      <c r="HC553" s="2"/>
      <c r="HD553" s="2"/>
      <c r="HE553" s="2"/>
      <c r="HF553" s="2"/>
      <c r="HG553" s="2"/>
      <c r="HH553" s="2"/>
      <c r="HI553" s="2"/>
      <c r="HJ553" s="2"/>
      <c r="HK553" s="2"/>
      <c r="HL553" s="2"/>
      <c r="HM553" s="2"/>
      <c r="HN553" s="2"/>
      <c r="HO553" s="2"/>
      <c r="HP553" s="2"/>
      <c r="HQ553" s="2"/>
      <c r="HR553" s="2"/>
      <c r="HS553" s="2"/>
      <c r="HT553" s="2"/>
      <c r="HU553" s="2"/>
      <c r="HV553" s="2"/>
      <c r="HW553" s="2"/>
      <c r="HX553" s="2"/>
      <c r="HY553" s="2"/>
      <c r="HZ553" s="2"/>
      <c r="IA553" s="2"/>
      <c r="IB553" s="2"/>
      <c r="IC553" s="2"/>
      <c r="ID553" s="2"/>
      <c r="IE553" s="2"/>
      <c r="IF553" s="2"/>
      <c r="IG553" s="2"/>
      <c r="IH553" s="2"/>
      <c r="II553" s="2"/>
      <c r="IJ553" s="2"/>
      <c r="IK553" s="2"/>
      <c r="IL553" s="2"/>
      <c r="IM553" s="2"/>
      <c r="IN553" s="2"/>
      <c r="IO553" s="2"/>
      <c r="IP553" s="2"/>
      <c r="IQ553" s="2"/>
      <c r="IR553" s="2"/>
      <c r="IS553" s="2"/>
      <c r="IT553" s="2"/>
      <c r="IU553" s="2"/>
      <c r="IV553" s="2"/>
      <c r="IW553" s="2"/>
    </row>
    <row r="554" customFormat="false" ht="11.25" hidden="false" customHeight="false" outlineLevel="0" collapsed="false">
      <c r="A554" s="2"/>
      <c r="B554" s="2"/>
      <c r="C554" s="2"/>
      <c r="D554" s="394"/>
      <c r="F554" s="2"/>
      <c r="G554" s="2"/>
      <c r="H554" s="2"/>
      <c r="I554" s="2"/>
      <c r="J554" s="2"/>
      <c r="K554" s="2"/>
      <c r="L554" s="2"/>
      <c r="M554" s="2"/>
      <c r="P554" s="2"/>
      <c r="Q554" s="2"/>
      <c r="R554" s="2"/>
      <c r="X554" s="270"/>
      <c r="Y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95"/>
      <c r="AW554" s="95"/>
      <c r="AX554" s="383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383"/>
      <c r="BX554" s="383"/>
      <c r="BY554" s="383"/>
      <c r="BZ554" s="2"/>
      <c r="CA554" s="2"/>
      <c r="CB554" s="2"/>
      <c r="CC554" s="2"/>
      <c r="CD554" s="2"/>
      <c r="CE554" s="2"/>
      <c r="CF554" s="383"/>
      <c r="CG554" s="383"/>
      <c r="CH554" s="10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383"/>
      <c r="DT554" s="383"/>
      <c r="DU554" s="383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  <c r="FF554" s="2"/>
      <c r="FG554" s="2"/>
      <c r="FH554" s="2"/>
      <c r="FI554" s="2"/>
      <c r="FJ554" s="2"/>
      <c r="FK554" s="2"/>
      <c r="FL554" s="2"/>
      <c r="FM554" s="2"/>
      <c r="FN554" s="2"/>
      <c r="FO554" s="2"/>
      <c r="FP554" s="2"/>
      <c r="FQ554" s="2"/>
      <c r="FR554" s="2"/>
      <c r="FS554" s="2"/>
      <c r="FT554" s="2"/>
      <c r="FU554" s="2"/>
      <c r="FV554" s="2"/>
      <c r="FW554" s="2"/>
      <c r="FX554" s="2"/>
      <c r="FY554" s="2"/>
      <c r="FZ554" s="2"/>
      <c r="GA554" s="2"/>
      <c r="GB554" s="2"/>
      <c r="GC554" s="2"/>
      <c r="GD554" s="2"/>
      <c r="GE554" s="2"/>
      <c r="GF554" s="2"/>
      <c r="GG554" s="2"/>
      <c r="GH554" s="2"/>
      <c r="GI554" s="2"/>
      <c r="GJ554" s="2"/>
      <c r="GK554" s="2"/>
      <c r="GL554" s="2"/>
      <c r="GM554" s="2"/>
      <c r="GN554" s="2"/>
      <c r="GO554" s="2"/>
      <c r="GP554" s="2"/>
      <c r="GQ554" s="2"/>
      <c r="GR554" s="2"/>
      <c r="GS554" s="2"/>
      <c r="GT554" s="2"/>
      <c r="GU554" s="2"/>
      <c r="GV554" s="2"/>
      <c r="GW554" s="2"/>
      <c r="GX554" s="2"/>
      <c r="GY554" s="2"/>
      <c r="GZ554" s="2"/>
      <c r="HA554" s="2"/>
      <c r="HB554" s="2"/>
      <c r="HC554" s="2"/>
      <c r="HD554" s="2"/>
      <c r="HE554" s="2"/>
      <c r="HF554" s="2"/>
      <c r="HG554" s="2"/>
      <c r="HH554" s="2"/>
      <c r="HI554" s="2"/>
      <c r="HJ554" s="2"/>
      <c r="HK554" s="2"/>
      <c r="HL554" s="2"/>
      <c r="HM554" s="2"/>
      <c r="HN554" s="2"/>
      <c r="HO554" s="2"/>
      <c r="HP554" s="2"/>
      <c r="HQ554" s="2"/>
      <c r="HR554" s="2"/>
      <c r="HS554" s="2"/>
      <c r="HT554" s="2"/>
      <c r="HU554" s="2"/>
      <c r="HV554" s="2"/>
      <c r="HW554" s="2"/>
      <c r="HX554" s="2"/>
      <c r="HY554" s="2"/>
      <c r="HZ554" s="2"/>
      <c r="IA554" s="2"/>
      <c r="IB554" s="2"/>
      <c r="IC554" s="2"/>
      <c r="ID554" s="2"/>
      <c r="IE554" s="2"/>
      <c r="IF554" s="2"/>
      <c r="IG554" s="2"/>
      <c r="IH554" s="2"/>
      <c r="II554" s="2"/>
      <c r="IJ554" s="2"/>
      <c r="IK554" s="2"/>
      <c r="IL554" s="2"/>
      <c r="IM554" s="2"/>
      <c r="IN554" s="2"/>
      <c r="IO554" s="2"/>
      <c r="IP554" s="2"/>
      <c r="IQ554" s="2"/>
      <c r="IR554" s="2"/>
      <c r="IS554" s="2"/>
      <c r="IT554" s="2"/>
      <c r="IU554" s="2"/>
      <c r="IV554" s="2"/>
      <c r="IW554" s="2"/>
    </row>
    <row r="555" customFormat="false" ht="11.25" hidden="false" customHeight="false" outlineLevel="0" collapsed="false">
      <c r="A555" s="2"/>
      <c r="B555" s="2"/>
      <c r="C555" s="2"/>
      <c r="D555" s="394"/>
      <c r="F555" s="2"/>
      <c r="G555" s="2"/>
      <c r="H555" s="2"/>
      <c r="I555" s="2"/>
      <c r="J555" s="2"/>
      <c r="K555" s="2"/>
      <c r="L555" s="2"/>
      <c r="M555" s="2"/>
      <c r="P555" s="2"/>
      <c r="Q555" s="2"/>
      <c r="R555" s="2"/>
      <c r="X555" s="270"/>
      <c r="Y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95"/>
      <c r="AW555" s="95"/>
      <c r="AX555" s="383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383"/>
      <c r="BX555" s="383"/>
      <c r="BY555" s="383"/>
      <c r="BZ555" s="2"/>
      <c r="CA555" s="2"/>
      <c r="CB555" s="2"/>
      <c r="CC555" s="2"/>
      <c r="CD555" s="2"/>
      <c r="CE555" s="2"/>
      <c r="CF555" s="383"/>
      <c r="CG555" s="383"/>
      <c r="CH555" s="10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383"/>
      <c r="DT555" s="383"/>
      <c r="DU555" s="383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  <c r="FF555" s="2"/>
      <c r="FG555" s="2"/>
      <c r="FH555" s="2"/>
      <c r="FI555" s="2"/>
      <c r="FJ555" s="2"/>
      <c r="FK555" s="2"/>
      <c r="FL555" s="2"/>
      <c r="FM555" s="2"/>
      <c r="FN555" s="2"/>
      <c r="FO555" s="2"/>
      <c r="FP555" s="2"/>
      <c r="FQ555" s="2"/>
      <c r="FR555" s="2"/>
      <c r="FS555" s="2"/>
      <c r="FT555" s="2"/>
      <c r="FU555" s="2"/>
      <c r="FV555" s="2"/>
      <c r="FW555" s="2"/>
      <c r="FX555" s="2"/>
      <c r="FY555" s="2"/>
      <c r="FZ555" s="2"/>
      <c r="GA555" s="2"/>
      <c r="GB555" s="2"/>
      <c r="GC555" s="2"/>
      <c r="GD555" s="2"/>
      <c r="GE555" s="2"/>
      <c r="GF555" s="2"/>
      <c r="GG555" s="2"/>
      <c r="GH555" s="2"/>
      <c r="GI555" s="2"/>
      <c r="GJ555" s="2"/>
      <c r="GK555" s="2"/>
      <c r="GL555" s="2"/>
      <c r="GM555" s="2"/>
      <c r="GN555" s="2"/>
      <c r="GO555" s="2"/>
      <c r="GP555" s="2"/>
      <c r="GQ555" s="2"/>
      <c r="GR555" s="2"/>
      <c r="GS555" s="2"/>
      <c r="GT555" s="2"/>
      <c r="GU555" s="2"/>
      <c r="GV555" s="2"/>
      <c r="GW555" s="2"/>
      <c r="GX555" s="2"/>
      <c r="GY555" s="2"/>
      <c r="GZ555" s="2"/>
      <c r="HA555" s="2"/>
      <c r="HB555" s="2"/>
      <c r="HC555" s="2"/>
      <c r="HD555" s="2"/>
      <c r="HE555" s="2"/>
      <c r="HF555" s="2"/>
      <c r="HG555" s="2"/>
      <c r="HH555" s="2"/>
      <c r="HI555" s="2"/>
      <c r="HJ555" s="2"/>
      <c r="HK555" s="2"/>
      <c r="HL555" s="2"/>
      <c r="HM555" s="2"/>
      <c r="HN555" s="2"/>
      <c r="HO555" s="2"/>
      <c r="HP555" s="2"/>
      <c r="HQ555" s="2"/>
      <c r="HR555" s="2"/>
      <c r="HS555" s="2"/>
      <c r="HT555" s="2"/>
      <c r="HU555" s="2"/>
      <c r="HV555" s="2"/>
      <c r="HW555" s="2"/>
      <c r="HX555" s="2"/>
      <c r="HY555" s="2"/>
      <c r="HZ555" s="2"/>
      <c r="IA555" s="2"/>
      <c r="IB555" s="2"/>
      <c r="IC555" s="2"/>
      <c r="ID555" s="2"/>
      <c r="IE555" s="2"/>
      <c r="IF555" s="2"/>
      <c r="IG555" s="2"/>
      <c r="IH555" s="2"/>
      <c r="II555" s="2"/>
      <c r="IJ555" s="2"/>
      <c r="IK555" s="2"/>
      <c r="IL555" s="2"/>
      <c r="IM555" s="2"/>
      <c r="IN555" s="2"/>
      <c r="IO555" s="2"/>
      <c r="IP555" s="2"/>
      <c r="IQ555" s="2"/>
      <c r="IR555" s="2"/>
      <c r="IS555" s="2"/>
      <c r="IT555" s="2"/>
      <c r="IU555" s="2"/>
      <c r="IV555" s="2"/>
      <c r="IW555" s="2"/>
    </row>
    <row r="556" customFormat="false" ht="11.25" hidden="false" customHeight="false" outlineLevel="0" collapsed="false">
      <c r="A556" s="2"/>
      <c r="B556" s="2"/>
      <c r="C556" s="2"/>
      <c r="D556" s="394"/>
      <c r="F556" s="2"/>
      <c r="G556" s="2"/>
      <c r="H556" s="2"/>
      <c r="I556" s="2"/>
      <c r="J556" s="2"/>
      <c r="K556" s="2"/>
      <c r="L556" s="2"/>
      <c r="M556" s="2"/>
      <c r="P556" s="2"/>
      <c r="Q556" s="2"/>
      <c r="R556" s="2"/>
      <c r="X556" s="270"/>
      <c r="Y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95"/>
      <c r="AW556" s="95"/>
      <c r="AX556" s="383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383"/>
      <c r="BX556" s="383"/>
      <c r="BY556" s="383"/>
      <c r="BZ556" s="2"/>
      <c r="CA556" s="2"/>
      <c r="CB556" s="2"/>
      <c r="CC556" s="2"/>
      <c r="CD556" s="2"/>
      <c r="CE556" s="2"/>
      <c r="CF556" s="383"/>
      <c r="CG556" s="383"/>
      <c r="CH556" s="10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383"/>
      <c r="DT556" s="383"/>
      <c r="DU556" s="383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  <c r="FF556" s="2"/>
      <c r="FG556" s="2"/>
      <c r="FH556" s="2"/>
      <c r="FI556" s="2"/>
      <c r="FJ556" s="2"/>
      <c r="FK556" s="2"/>
      <c r="FL556" s="2"/>
      <c r="FM556" s="2"/>
      <c r="FN556" s="2"/>
      <c r="FO556" s="2"/>
      <c r="FP556" s="2"/>
      <c r="FQ556" s="2"/>
      <c r="FR556" s="2"/>
      <c r="FS556" s="2"/>
      <c r="FT556" s="2"/>
      <c r="FU556" s="2"/>
      <c r="FV556" s="2"/>
      <c r="FW556" s="2"/>
      <c r="FX556" s="2"/>
      <c r="FY556" s="2"/>
      <c r="FZ556" s="2"/>
      <c r="GA556" s="2"/>
      <c r="GB556" s="2"/>
      <c r="GC556" s="2"/>
      <c r="GD556" s="2"/>
      <c r="GE556" s="2"/>
      <c r="GF556" s="2"/>
      <c r="GG556" s="2"/>
      <c r="GH556" s="2"/>
      <c r="GI556" s="2"/>
      <c r="GJ556" s="2"/>
      <c r="GK556" s="2"/>
      <c r="GL556" s="2"/>
      <c r="GM556" s="2"/>
      <c r="GN556" s="2"/>
      <c r="GO556" s="2"/>
      <c r="GP556" s="2"/>
      <c r="GQ556" s="2"/>
      <c r="GR556" s="2"/>
      <c r="GS556" s="2"/>
      <c r="GT556" s="2"/>
      <c r="GU556" s="2"/>
      <c r="GV556" s="2"/>
      <c r="GW556" s="2"/>
      <c r="GX556" s="2"/>
      <c r="GY556" s="2"/>
      <c r="GZ556" s="2"/>
      <c r="HA556" s="2"/>
      <c r="HB556" s="2"/>
      <c r="HC556" s="2"/>
      <c r="HD556" s="2"/>
      <c r="HE556" s="2"/>
      <c r="HF556" s="2"/>
      <c r="HG556" s="2"/>
      <c r="HH556" s="2"/>
      <c r="HI556" s="2"/>
      <c r="HJ556" s="2"/>
      <c r="HK556" s="2"/>
      <c r="HL556" s="2"/>
      <c r="HM556" s="2"/>
      <c r="HN556" s="2"/>
      <c r="HO556" s="2"/>
      <c r="HP556" s="2"/>
      <c r="HQ556" s="2"/>
      <c r="HR556" s="2"/>
      <c r="HS556" s="2"/>
      <c r="HT556" s="2"/>
      <c r="HU556" s="2"/>
      <c r="HV556" s="2"/>
      <c r="HW556" s="2"/>
      <c r="HX556" s="2"/>
      <c r="HY556" s="2"/>
      <c r="HZ556" s="2"/>
      <c r="IA556" s="2"/>
      <c r="IB556" s="2"/>
      <c r="IC556" s="2"/>
      <c r="ID556" s="2"/>
      <c r="IE556" s="2"/>
      <c r="IF556" s="2"/>
      <c r="IG556" s="2"/>
      <c r="IH556" s="2"/>
      <c r="II556" s="2"/>
      <c r="IJ556" s="2"/>
      <c r="IK556" s="2"/>
      <c r="IL556" s="2"/>
      <c r="IM556" s="2"/>
      <c r="IN556" s="2"/>
      <c r="IO556" s="2"/>
      <c r="IP556" s="2"/>
      <c r="IQ556" s="2"/>
      <c r="IR556" s="2"/>
      <c r="IS556" s="2"/>
      <c r="IT556" s="2"/>
      <c r="IU556" s="2"/>
      <c r="IV556" s="2"/>
      <c r="IW556" s="2"/>
    </row>
    <row r="557" customFormat="false" ht="11.25" hidden="false" customHeight="false" outlineLevel="0" collapsed="false">
      <c r="A557" s="2"/>
      <c r="B557" s="2"/>
      <c r="C557" s="2"/>
      <c r="D557" s="394"/>
      <c r="F557" s="2"/>
      <c r="G557" s="2"/>
      <c r="H557" s="2"/>
      <c r="I557" s="2"/>
      <c r="J557" s="2"/>
      <c r="K557" s="2"/>
      <c r="L557" s="2"/>
      <c r="M557" s="2"/>
      <c r="P557" s="2"/>
      <c r="Q557" s="2"/>
      <c r="R557" s="2"/>
      <c r="X557" s="270"/>
      <c r="Y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95"/>
      <c r="AW557" s="95"/>
      <c r="AX557" s="383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383"/>
      <c r="BX557" s="383"/>
      <c r="BY557" s="383"/>
      <c r="BZ557" s="2"/>
      <c r="CA557" s="2"/>
      <c r="CB557" s="2"/>
      <c r="CC557" s="2"/>
      <c r="CD557" s="2"/>
      <c r="CE557" s="2"/>
      <c r="CF557" s="383"/>
      <c r="CG557" s="383"/>
      <c r="CH557" s="10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383"/>
      <c r="DT557" s="383"/>
      <c r="DU557" s="383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  <c r="FG557" s="2"/>
      <c r="FH557" s="2"/>
      <c r="FI557" s="2"/>
      <c r="FJ557" s="2"/>
      <c r="FK557" s="2"/>
      <c r="FL557" s="2"/>
      <c r="FM557" s="2"/>
      <c r="FN557" s="2"/>
      <c r="FO557" s="2"/>
      <c r="FP557" s="2"/>
      <c r="FQ557" s="2"/>
      <c r="FR557" s="2"/>
      <c r="FS557" s="2"/>
      <c r="FT557" s="2"/>
      <c r="FU557" s="2"/>
      <c r="FV557" s="2"/>
      <c r="FW557" s="2"/>
      <c r="FX557" s="2"/>
      <c r="FY557" s="2"/>
      <c r="FZ557" s="2"/>
      <c r="GA557" s="2"/>
      <c r="GB557" s="2"/>
      <c r="GC557" s="2"/>
      <c r="GD557" s="2"/>
      <c r="GE557" s="2"/>
      <c r="GF557" s="2"/>
      <c r="GG557" s="2"/>
      <c r="GH557" s="2"/>
      <c r="GI557" s="2"/>
      <c r="GJ557" s="2"/>
      <c r="GK557" s="2"/>
      <c r="GL557" s="2"/>
      <c r="GM557" s="2"/>
      <c r="GN557" s="2"/>
      <c r="GO557" s="2"/>
      <c r="GP557" s="2"/>
      <c r="GQ557" s="2"/>
      <c r="GR557" s="2"/>
      <c r="GS557" s="2"/>
      <c r="GT557" s="2"/>
      <c r="GU557" s="2"/>
      <c r="GV557" s="2"/>
      <c r="GW557" s="2"/>
      <c r="GX557" s="2"/>
      <c r="GY557" s="2"/>
      <c r="GZ557" s="2"/>
      <c r="HA557" s="2"/>
      <c r="HB557" s="2"/>
      <c r="HC557" s="2"/>
      <c r="HD557" s="2"/>
      <c r="HE557" s="2"/>
      <c r="HF557" s="2"/>
      <c r="HG557" s="2"/>
      <c r="HH557" s="2"/>
      <c r="HI557" s="2"/>
      <c r="HJ557" s="2"/>
      <c r="HK557" s="2"/>
      <c r="HL557" s="2"/>
      <c r="HM557" s="2"/>
      <c r="HN557" s="2"/>
      <c r="HO557" s="2"/>
      <c r="HP557" s="2"/>
      <c r="HQ557" s="2"/>
      <c r="HR557" s="2"/>
      <c r="HS557" s="2"/>
      <c r="HT557" s="2"/>
      <c r="HU557" s="2"/>
      <c r="HV557" s="2"/>
      <c r="HW557" s="2"/>
      <c r="HX557" s="2"/>
      <c r="HY557" s="2"/>
      <c r="HZ557" s="2"/>
      <c r="IA557" s="2"/>
      <c r="IB557" s="2"/>
      <c r="IC557" s="2"/>
      <c r="ID557" s="2"/>
      <c r="IE557" s="2"/>
      <c r="IF557" s="2"/>
      <c r="IG557" s="2"/>
      <c r="IH557" s="2"/>
      <c r="II557" s="2"/>
      <c r="IJ557" s="2"/>
      <c r="IK557" s="2"/>
      <c r="IL557" s="2"/>
      <c r="IM557" s="2"/>
      <c r="IN557" s="2"/>
      <c r="IO557" s="2"/>
      <c r="IP557" s="2"/>
      <c r="IQ557" s="2"/>
      <c r="IR557" s="2"/>
      <c r="IS557" s="2"/>
      <c r="IT557" s="2"/>
      <c r="IU557" s="2"/>
      <c r="IV557" s="2"/>
      <c r="IW557" s="2"/>
    </row>
    <row r="558" customFormat="false" ht="11.25" hidden="false" customHeight="false" outlineLevel="0" collapsed="false">
      <c r="A558" s="2"/>
      <c r="B558" s="2"/>
      <c r="C558" s="2"/>
      <c r="D558" s="394"/>
      <c r="F558" s="2"/>
      <c r="G558" s="2"/>
      <c r="H558" s="2"/>
      <c r="I558" s="2"/>
      <c r="J558" s="2"/>
      <c r="K558" s="2"/>
      <c r="L558" s="2"/>
      <c r="M558" s="2"/>
      <c r="P558" s="2"/>
      <c r="Q558" s="2"/>
      <c r="R558" s="2"/>
      <c r="X558" s="270"/>
      <c r="Y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95"/>
      <c r="AW558" s="95"/>
      <c r="AX558" s="383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383"/>
      <c r="BX558" s="383"/>
      <c r="BY558" s="383"/>
      <c r="BZ558" s="2"/>
      <c r="CA558" s="2"/>
      <c r="CB558" s="2"/>
      <c r="CC558" s="2"/>
      <c r="CD558" s="2"/>
      <c r="CE558" s="2"/>
      <c r="CF558" s="383"/>
      <c r="CG558" s="383"/>
      <c r="CH558" s="10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383"/>
      <c r="DT558" s="383"/>
      <c r="DU558" s="383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  <c r="FE558" s="2"/>
      <c r="FF558" s="2"/>
      <c r="FG558" s="2"/>
      <c r="FH558" s="2"/>
      <c r="FI558" s="2"/>
      <c r="FJ558" s="2"/>
      <c r="FK558" s="2"/>
      <c r="FL558" s="2"/>
      <c r="FM558" s="2"/>
      <c r="FN558" s="2"/>
      <c r="FO558" s="2"/>
      <c r="FP558" s="2"/>
      <c r="FQ558" s="2"/>
      <c r="FR558" s="2"/>
      <c r="FS558" s="2"/>
      <c r="FT558" s="2"/>
      <c r="FU558" s="2"/>
      <c r="FV558" s="2"/>
      <c r="FW558" s="2"/>
      <c r="FX558" s="2"/>
      <c r="FY558" s="2"/>
      <c r="FZ558" s="2"/>
      <c r="GA558" s="2"/>
      <c r="GB558" s="2"/>
      <c r="GC558" s="2"/>
      <c r="GD558" s="2"/>
      <c r="GE558" s="2"/>
      <c r="GF558" s="2"/>
      <c r="GG558" s="2"/>
      <c r="GH558" s="2"/>
      <c r="GI558" s="2"/>
      <c r="GJ558" s="2"/>
      <c r="GK558" s="2"/>
      <c r="GL558" s="2"/>
      <c r="GM558" s="2"/>
      <c r="GN558" s="2"/>
      <c r="GO558" s="2"/>
      <c r="GP558" s="2"/>
      <c r="GQ558" s="2"/>
      <c r="GR558" s="2"/>
      <c r="GS558" s="2"/>
      <c r="GT558" s="2"/>
      <c r="GU558" s="2"/>
      <c r="GV558" s="2"/>
      <c r="GW558" s="2"/>
      <c r="GX558" s="2"/>
      <c r="GY558" s="2"/>
      <c r="GZ558" s="2"/>
      <c r="HA558" s="2"/>
      <c r="HB558" s="2"/>
      <c r="HC558" s="2"/>
      <c r="HD558" s="2"/>
      <c r="HE558" s="2"/>
      <c r="HF558" s="2"/>
      <c r="HG558" s="2"/>
      <c r="HH558" s="2"/>
      <c r="HI558" s="2"/>
      <c r="HJ558" s="2"/>
      <c r="HK558" s="2"/>
      <c r="HL558" s="2"/>
      <c r="HM558" s="2"/>
      <c r="HN558" s="2"/>
      <c r="HO558" s="2"/>
      <c r="HP558" s="2"/>
      <c r="HQ558" s="2"/>
      <c r="HR558" s="2"/>
      <c r="HS558" s="2"/>
      <c r="HT558" s="2"/>
      <c r="HU558" s="2"/>
      <c r="HV558" s="2"/>
      <c r="HW558" s="2"/>
      <c r="HX558" s="2"/>
      <c r="HY558" s="2"/>
      <c r="HZ558" s="2"/>
      <c r="IA558" s="2"/>
      <c r="IB558" s="2"/>
      <c r="IC558" s="2"/>
      <c r="ID558" s="2"/>
      <c r="IE558" s="2"/>
      <c r="IF558" s="2"/>
      <c r="IG558" s="2"/>
      <c r="IH558" s="2"/>
      <c r="II558" s="2"/>
      <c r="IJ558" s="2"/>
      <c r="IK558" s="2"/>
      <c r="IL558" s="2"/>
      <c r="IM558" s="2"/>
      <c r="IN558" s="2"/>
      <c r="IO558" s="2"/>
      <c r="IP558" s="2"/>
      <c r="IQ558" s="2"/>
      <c r="IR558" s="2"/>
      <c r="IS558" s="2"/>
      <c r="IT558" s="2"/>
      <c r="IU558" s="2"/>
      <c r="IV558" s="2"/>
      <c r="IW558" s="2"/>
    </row>
    <row r="559" customFormat="false" ht="11.25" hidden="false" customHeight="false" outlineLevel="0" collapsed="false">
      <c r="A559" s="2"/>
      <c r="B559" s="2"/>
      <c r="C559" s="2"/>
      <c r="D559" s="394"/>
      <c r="F559" s="2"/>
      <c r="G559" s="2"/>
      <c r="H559" s="2"/>
      <c r="I559" s="2"/>
      <c r="J559" s="2"/>
      <c r="K559" s="2"/>
      <c r="L559" s="2"/>
      <c r="M559" s="2"/>
      <c r="P559" s="2"/>
      <c r="Q559" s="2"/>
      <c r="R559" s="2"/>
      <c r="X559" s="270"/>
      <c r="Y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95"/>
      <c r="AW559" s="95"/>
      <c r="AX559" s="383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383"/>
      <c r="BX559" s="383"/>
      <c r="BY559" s="383"/>
      <c r="BZ559" s="2"/>
      <c r="CA559" s="2"/>
      <c r="CB559" s="2"/>
      <c r="CC559" s="2"/>
      <c r="CD559" s="2"/>
      <c r="CE559" s="2"/>
      <c r="CF559" s="383"/>
      <c r="CG559" s="383"/>
      <c r="CH559" s="10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383"/>
      <c r="DT559" s="383"/>
      <c r="DU559" s="383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  <c r="FG559" s="2"/>
      <c r="FH559" s="2"/>
      <c r="FI559" s="2"/>
      <c r="FJ559" s="2"/>
      <c r="FK559" s="2"/>
      <c r="FL559" s="2"/>
      <c r="FM559" s="2"/>
      <c r="FN559" s="2"/>
      <c r="FO559" s="2"/>
      <c r="FP559" s="2"/>
      <c r="FQ559" s="2"/>
      <c r="FR559" s="2"/>
      <c r="FS559" s="2"/>
      <c r="FT559" s="2"/>
      <c r="FU559" s="2"/>
      <c r="FV559" s="2"/>
      <c r="FW559" s="2"/>
      <c r="FX559" s="2"/>
      <c r="FY559" s="2"/>
      <c r="FZ559" s="2"/>
      <c r="GA559" s="2"/>
      <c r="GB559" s="2"/>
      <c r="GC559" s="2"/>
      <c r="GD559" s="2"/>
      <c r="GE559" s="2"/>
      <c r="GF559" s="2"/>
      <c r="GG559" s="2"/>
      <c r="GH559" s="2"/>
      <c r="GI559" s="2"/>
      <c r="GJ559" s="2"/>
      <c r="GK559" s="2"/>
      <c r="GL559" s="2"/>
      <c r="GM559" s="2"/>
      <c r="GN559" s="2"/>
      <c r="GO559" s="2"/>
      <c r="GP559" s="2"/>
      <c r="GQ559" s="2"/>
      <c r="GR559" s="2"/>
      <c r="GS559" s="2"/>
      <c r="GT559" s="2"/>
      <c r="GU559" s="2"/>
      <c r="GV559" s="2"/>
      <c r="GW559" s="2"/>
      <c r="GX559" s="2"/>
      <c r="GY559" s="2"/>
      <c r="GZ559" s="2"/>
      <c r="HA559" s="2"/>
      <c r="HB559" s="2"/>
      <c r="HC559" s="2"/>
      <c r="HD559" s="2"/>
      <c r="HE559" s="2"/>
      <c r="HF559" s="2"/>
      <c r="HG559" s="2"/>
      <c r="HH559" s="2"/>
      <c r="HI559" s="2"/>
      <c r="HJ559" s="2"/>
      <c r="HK559" s="2"/>
      <c r="HL559" s="2"/>
      <c r="HM559" s="2"/>
      <c r="HN559" s="2"/>
      <c r="HO559" s="2"/>
      <c r="HP559" s="2"/>
      <c r="HQ559" s="2"/>
      <c r="HR559" s="2"/>
      <c r="HS559" s="2"/>
      <c r="HT559" s="2"/>
      <c r="HU559" s="2"/>
      <c r="HV559" s="2"/>
      <c r="HW559" s="2"/>
      <c r="HX559" s="2"/>
      <c r="HY559" s="2"/>
      <c r="HZ559" s="2"/>
      <c r="IA559" s="2"/>
      <c r="IB559" s="2"/>
      <c r="IC559" s="2"/>
      <c r="ID559" s="2"/>
      <c r="IE559" s="2"/>
      <c r="IF559" s="2"/>
      <c r="IG559" s="2"/>
      <c r="IH559" s="2"/>
      <c r="II559" s="2"/>
      <c r="IJ559" s="2"/>
      <c r="IK559" s="2"/>
      <c r="IL559" s="2"/>
      <c r="IM559" s="2"/>
      <c r="IN559" s="2"/>
      <c r="IO559" s="2"/>
      <c r="IP559" s="2"/>
      <c r="IQ559" s="2"/>
      <c r="IR559" s="2"/>
      <c r="IS559" s="2"/>
      <c r="IT559" s="2"/>
      <c r="IU559" s="2"/>
      <c r="IV559" s="2"/>
      <c r="IW559" s="2"/>
    </row>
    <row r="560" customFormat="false" ht="11.25" hidden="false" customHeight="false" outlineLevel="0" collapsed="false">
      <c r="A560" s="2"/>
      <c r="B560" s="2"/>
      <c r="C560" s="2"/>
      <c r="D560" s="394"/>
      <c r="F560" s="2"/>
      <c r="G560" s="2"/>
      <c r="H560" s="2"/>
      <c r="I560" s="2"/>
      <c r="J560" s="2"/>
      <c r="K560" s="2"/>
      <c r="L560" s="2"/>
      <c r="M560" s="2"/>
      <c r="P560" s="2"/>
      <c r="Q560" s="2"/>
      <c r="R560" s="2"/>
      <c r="X560" s="270"/>
      <c r="Y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95"/>
      <c r="AW560" s="95"/>
      <c r="AX560" s="383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383"/>
      <c r="BX560" s="383"/>
      <c r="BY560" s="383"/>
      <c r="BZ560" s="2"/>
      <c r="CA560" s="2"/>
      <c r="CB560" s="2"/>
      <c r="CC560" s="2"/>
      <c r="CD560" s="2"/>
      <c r="CE560" s="2"/>
      <c r="CF560" s="383"/>
      <c r="CG560" s="383"/>
      <c r="CH560" s="10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383"/>
      <c r="DT560" s="383"/>
      <c r="DU560" s="383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  <c r="FF560" s="2"/>
      <c r="FG560" s="2"/>
      <c r="FH560" s="2"/>
      <c r="FI560" s="2"/>
      <c r="FJ560" s="2"/>
      <c r="FK560" s="2"/>
      <c r="FL560" s="2"/>
      <c r="FM560" s="2"/>
      <c r="FN560" s="2"/>
      <c r="FO560" s="2"/>
      <c r="FP560" s="2"/>
      <c r="FQ560" s="2"/>
      <c r="FR560" s="2"/>
      <c r="FS560" s="2"/>
      <c r="FT560" s="2"/>
      <c r="FU560" s="2"/>
      <c r="FV560" s="2"/>
      <c r="FW560" s="2"/>
      <c r="FX560" s="2"/>
      <c r="FY560" s="2"/>
      <c r="FZ560" s="2"/>
      <c r="GA560" s="2"/>
      <c r="GB560" s="2"/>
      <c r="GC560" s="2"/>
      <c r="GD560" s="2"/>
      <c r="GE560" s="2"/>
      <c r="GF560" s="2"/>
      <c r="GG560" s="2"/>
      <c r="GH560" s="2"/>
      <c r="GI560" s="2"/>
      <c r="GJ560" s="2"/>
      <c r="GK560" s="2"/>
      <c r="GL560" s="2"/>
      <c r="GM560" s="2"/>
      <c r="GN560" s="2"/>
      <c r="GO560" s="2"/>
      <c r="GP560" s="2"/>
      <c r="GQ560" s="2"/>
      <c r="GR560" s="2"/>
      <c r="GS560" s="2"/>
      <c r="GT560" s="2"/>
      <c r="GU560" s="2"/>
      <c r="GV560" s="2"/>
      <c r="GW560" s="2"/>
      <c r="GX560" s="2"/>
      <c r="GY560" s="2"/>
      <c r="GZ560" s="2"/>
      <c r="HA560" s="2"/>
      <c r="HB560" s="2"/>
      <c r="HC560" s="2"/>
      <c r="HD560" s="2"/>
      <c r="HE560" s="2"/>
      <c r="HF560" s="2"/>
      <c r="HG560" s="2"/>
      <c r="HH560" s="2"/>
      <c r="HI560" s="2"/>
      <c r="HJ560" s="2"/>
      <c r="HK560" s="2"/>
      <c r="HL560" s="2"/>
      <c r="HM560" s="2"/>
      <c r="HN560" s="2"/>
      <c r="HO560" s="2"/>
      <c r="HP560" s="2"/>
      <c r="HQ560" s="2"/>
      <c r="HR560" s="2"/>
      <c r="HS560" s="2"/>
      <c r="HT560" s="2"/>
      <c r="HU560" s="2"/>
      <c r="HV560" s="2"/>
      <c r="HW560" s="2"/>
      <c r="HX560" s="2"/>
      <c r="HY560" s="2"/>
      <c r="HZ560" s="2"/>
      <c r="IA560" s="2"/>
      <c r="IB560" s="2"/>
      <c r="IC560" s="2"/>
      <c r="ID560" s="2"/>
      <c r="IE560" s="2"/>
      <c r="IF560" s="2"/>
      <c r="IG560" s="2"/>
      <c r="IH560" s="2"/>
      <c r="II560" s="2"/>
      <c r="IJ560" s="2"/>
      <c r="IK560" s="2"/>
      <c r="IL560" s="2"/>
      <c r="IM560" s="2"/>
      <c r="IN560" s="2"/>
      <c r="IO560" s="2"/>
      <c r="IP560" s="2"/>
      <c r="IQ560" s="2"/>
      <c r="IR560" s="2"/>
      <c r="IS560" s="2"/>
      <c r="IT560" s="2"/>
      <c r="IU560" s="2"/>
      <c r="IV560" s="2"/>
      <c r="IW560" s="2"/>
    </row>
    <row r="561" customFormat="false" ht="11.25" hidden="false" customHeight="false" outlineLevel="0" collapsed="false">
      <c r="A561" s="2"/>
      <c r="B561" s="2"/>
      <c r="C561" s="2"/>
      <c r="D561" s="394"/>
      <c r="F561" s="2"/>
      <c r="G561" s="2"/>
      <c r="H561" s="2"/>
      <c r="I561" s="2"/>
      <c r="J561" s="2"/>
      <c r="K561" s="2"/>
      <c r="L561" s="2"/>
      <c r="M561" s="2"/>
      <c r="P561" s="2"/>
      <c r="Q561" s="2"/>
      <c r="R561" s="2"/>
      <c r="X561" s="270"/>
      <c r="Y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95"/>
      <c r="AW561" s="95"/>
      <c r="AX561" s="383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383"/>
      <c r="BX561" s="383"/>
      <c r="BY561" s="383"/>
      <c r="BZ561" s="2"/>
      <c r="CA561" s="2"/>
      <c r="CB561" s="2"/>
      <c r="CC561" s="2"/>
      <c r="CD561" s="2"/>
      <c r="CE561" s="2"/>
      <c r="CF561" s="383"/>
      <c r="CG561" s="383"/>
      <c r="CH561" s="10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383"/>
      <c r="DT561" s="383"/>
      <c r="DU561" s="383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  <c r="FF561" s="2"/>
      <c r="FG561" s="2"/>
      <c r="FH561" s="2"/>
      <c r="FI561" s="2"/>
      <c r="FJ561" s="2"/>
      <c r="FK561" s="2"/>
      <c r="FL561" s="2"/>
      <c r="FM561" s="2"/>
      <c r="FN561" s="2"/>
      <c r="FO561" s="2"/>
      <c r="FP561" s="2"/>
      <c r="FQ561" s="2"/>
      <c r="FR561" s="2"/>
      <c r="FS561" s="2"/>
      <c r="FT561" s="2"/>
      <c r="FU561" s="2"/>
      <c r="FV561" s="2"/>
      <c r="FW561" s="2"/>
      <c r="FX561" s="2"/>
      <c r="FY561" s="2"/>
      <c r="FZ561" s="2"/>
      <c r="GA561" s="2"/>
      <c r="GB561" s="2"/>
      <c r="GC561" s="2"/>
      <c r="GD561" s="2"/>
      <c r="GE561" s="2"/>
      <c r="GF561" s="2"/>
      <c r="GG561" s="2"/>
      <c r="GH561" s="2"/>
      <c r="GI561" s="2"/>
      <c r="GJ561" s="2"/>
      <c r="GK561" s="2"/>
      <c r="GL561" s="2"/>
      <c r="GM561" s="2"/>
      <c r="GN561" s="2"/>
      <c r="GO561" s="2"/>
      <c r="GP561" s="2"/>
      <c r="GQ561" s="2"/>
      <c r="GR561" s="2"/>
      <c r="GS561" s="2"/>
      <c r="GT561" s="2"/>
      <c r="GU561" s="2"/>
      <c r="GV561" s="2"/>
      <c r="GW561" s="2"/>
      <c r="GX561" s="2"/>
      <c r="GY561" s="2"/>
      <c r="GZ561" s="2"/>
      <c r="HA561" s="2"/>
      <c r="HB561" s="2"/>
      <c r="HC561" s="2"/>
      <c r="HD561" s="2"/>
      <c r="HE561" s="2"/>
      <c r="HF561" s="2"/>
      <c r="HG561" s="2"/>
      <c r="HH561" s="2"/>
      <c r="HI561" s="2"/>
      <c r="HJ561" s="2"/>
      <c r="HK561" s="2"/>
      <c r="HL561" s="2"/>
      <c r="HM561" s="2"/>
      <c r="HN561" s="2"/>
      <c r="HO561" s="2"/>
      <c r="HP561" s="2"/>
      <c r="HQ561" s="2"/>
      <c r="HR561" s="2"/>
      <c r="HS561" s="2"/>
      <c r="HT561" s="2"/>
      <c r="HU561" s="2"/>
      <c r="HV561" s="2"/>
      <c r="HW561" s="2"/>
      <c r="HX561" s="2"/>
      <c r="HY561" s="2"/>
      <c r="HZ561" s="2"/>
      <c r="IA561" s="2"/>
      <c r="IB561" s="2"/>
      <c r="IC561" s="2"/>
      <c r="ID561" s="2"/>
      <c r="IE561" s="2"/>
      <c r="IF561" s="2"/>
      <c r="IG561" s="2"/>
      <c r="IH561" s="2"/>
      <c r="II561" s="2"/>
      <c r="IJ561" s="2"/>
      <c r="IK561" s="2"/>
      <c r="IL561" s="2"/>
      <c r="IM561" s="2"/>
      <c r="IN561" s="2"/>
      <c r="IO561" s="2"/>
      <c r="IP561" s="2"/>
      <c r="IQ561" s="2"/>
      <c r="IR561" s="2"/>
      <c r="IS561" s="2"/>
      <c r="IT561" s="2"/>
      <c r="IU561" s="2"/>
      <c r="IV561" s="2"/>
      <c r="IW561" s="2"/>
    </row>
    <row r="562" customFormat="false" ht="11.25" hidden="false" customHeight="false" outlineLevel="0" collapsed="false">
      <c r="A562" s="2"/>
      <c r="B562" s="2"/>
      <c r="C562" s="2"/>
      <c r="D562" s="394"/>
      <c r="F562" s="2"/>
      <c r="G562" s="2"/>
      <c r="H562" s="2"/>
      <c r="I562" s="2"/>
      <c r="J562" s="2"/>
      <c r="K562" s="2"/>
      <c r="L562" s="2"/>
      <c r="M562" s="2"/>
      <c r="P562" s="2"/>
      <c r="Q562" s="2"/>
      <c r="R562" s="2"/>
      <c r="X562" s="270"/>
      <c r="Y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95"/>
      <c r="AW562" s="95"/>
      <c r="AX562" s="383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383"/>
      <c r="BX562" s="383"/>
      <c r="BY562" s="383"/>
      <c r="BZ562" s="2"/>
      <c r="CA562" s="2"/>
      <c r="CB562" s="2"/>
      <c r="CC562" s="2"/>
      <c r="CD562" s="2"/>
      <c r="CE562" s="2"/>
      <c r="CF562" s="383"/>
      <c r="CG562" s="383"/>
      <c r="CH562" s="10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383"/>
      <c r="DT562" s="383"/>
      <c r="DU562" s="383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  <c r="FG562" s="2"/>
      <c r="FH562" s="2"/>
      <c r="FI562" s="2"/>
      <c r="FJ562" s="2"/>
      <c r="FK562" s="2"/>
      <c r="FL562" s="2"/>
      <c r="FM562" s="2"/>
      <c r="FN562" s="2"/>
      <c r="FO562" s="2"/>
      <c r="FP562" s="2"/>
      <c r="FQ562" s="2"/>
      <c r="FR562" s="2"/>
      <c r="FS562" s="2"/>
      <c r="FT562" s="2"/>
      <c r="FU562" s="2"/>
      <c r="FV562" s="2"/>
      <c r="FW562" s="2"/>
      <c r="FX562" s="2"/>
      <c r="FY562" s="2"/>
      <c r="FZ562" s="2"/>
      <c r="GA562" s="2"/>
      <c r="GB562" s="2"/>
      <c r="GC562" s="2"/>
      <c r="GD562" s="2"/>
      <c r="GE562" s="2"/>
      <c r="GF562" s="2"/>
      <c r="GG562" s="2"/>
      <c r="GH562" s="2"/>
      <c r="GI562" s="2"/>
      <c r="GJ562" s="2"/>
      <c r="GK562" s="2"/>
      <c r="GL562" s="2"/>
      <c r="GM562" s="2"/>
      <c r="GN562" s="2"/>
      <c r="GO562" s="2"/>
      <c r="GP562" s="2"/>
      <c r="GQ562" s="2"/>
      <c r="GR562" s="2"/>
      <c r="GS562" s="2"/>
      <c r="GT562" s="2"/>
      <c r="GU562" s="2"/>
      <c r="GV562" s="2"/>
      <c r="GW562" s="2"/>
      <c r="GX562" s="2"/>
      <c r="GY562" s="2"/>
      <c r="GZ562" s="2"/>
      <c r="HA562" s="2"/>
      <c r="HB562" s="2"/>
      <c r="HC562" s="2"/>
      <c r="HD562" s="2"/>
      <c r="HE562" s="2"/>
      <c r="HF562" s="2"/>
      <c r="HG562" s="2"/>
      <c r="HH562" s="2"/>
      <c r="HI562" s="2"/>
      <c r="HJ562" s="2"/>
      <c r="HK562" s="2"/>
      <c r="HL562" s="2"/>
      <c r="HM562" s="2"/>
      <c r="HN562" s="2"/>
      <c r="HO562" s="2"/>
      <c r="HP562" s="2"/>
      <c r="HQ562" s="2"/>
      <c r="HR562" s="2"/>
      <c r="HS562" s="2"/>
      <c r="HT562" s="2"/>
      <c r="HU562" s="2"/>
      <c r="HV562" s="2"/>
      <c r="HW562" s="2"/>
      <c r="HX562" s="2"/>
      <c r="HY562" s="2"/>
      <c r="HZ562" s="2"/>
      <c r="IA562" s="2"/>
      <c r="IB562" s="2"/>
      <c r="IC562" s="2"/>
      <c r="ID562" s="2"/>
      <c r="IE562" s="2"/>
      <c r="IF562" s="2"/>
      <c r="IG562" s="2"/>
      <c r="IH562" s="2"/>
      <c r="II562" s="2"/>
      <c r="IJ562" s="2"/>
      <c r="IK562" s="2"/>
      <c r="IL562" s="2"/>
      <c r="IM562" s="2"/>
      <c r="IN562" s="2"/>
      <c r="IO562" s="2"/>
      <c r="IP562" s="2"/>
      <c r="IQ562" s="2"/>
      <c r="IR562" s="2"/>
      <c r="IS562" s="2"/>
      <c r="IT562" s="2"/>
      <c r="IU562" s="2"/>
      <c r="IV562" s="2"/>
      <c r="IW562" s="2"/>
    </row>
    <row r="563" customFormat="false" ht="11.25" hidden="false" customHeight="false" outlineLevel="0" collapsed="false">
      <c r="A563" s="2"/>
      <c r="B563" s="2"/>
      <c r="C563" s="2"/>
      <c r="D563" s="394"/>
      <c r="F563" s="2"/>
      <c r="G563" s="2"/>
      <c r="H563" s="2"/>
      <c r="I563" s="2"/>
      <c r="J563" s="2"/>
      <c r="K563" s="2"/>
      <c r="L563" s="2"/>
      <c r="M563" s="2"/>
      <c r="P563" s="2"/>
      <c r="Q563" s="2"/>
      <c r="R563" s="2"/>
      <c r="X563" s="270"/>
      <c r="Y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95"/>
      <c r="AW563" s="95"/>
      <c r="AX563" s="383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383"/>
      <c r="BX563" s="383"/>
      <c r="BY563" s="383"/>
      <c r="BZ563" s="2"/>
      <c r="CA563" s="2"/>
      <c r="CB563" s="2"/>
      <c r="CC563" s="2"/>
      <c r="CD563" s="2"/>
      <c r="CE563" s="2"/>
      <c r="CF563" s="383"/>
      <c r="CG563" s="383"/>
      <c r="CH563" s="10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383"/>
      <c r="DT563" s="383"/>
      <c r="DU563" s="383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  <c r="FG563" s="2"/>
      <c r="FH563" s="2"/>
      <c r="FI563" s="2"/>
      <c r="FJ563" s="2"/>
      <c r="FK563" s="2"/>
      <c r="FL563" s="2"/>
      <c r="FM563" s="2"/>
      <c r="FN563" s="2"/>
      <c r="FO563" s="2"/>
      <c r="FP563" s="2"/>
      <c r="FQ563" s="2"/>
      <c r="FR563" s="2"/>
      <c r="FS563" s="2"/>
      <c r="FT563" s="2"/>
      <c r="FU563" s="2"/>
      <c r="FV563" s="2"/>
      <c r="FW563" s="2"/>
      <c r="FX563" s="2"/>
      <c r="FY563" s="2"/>
      <c r="FZ563" s="2"/>
      <c r="GA563" s="2"/>
      <c r="GB563" s="2"/>
      <c r="GC563" s="2"/>
      <c r="GD563" s="2"/>
      <c r="GE563" s="2"/>
      <c r="GF563" s="2"/>
      <c r="GG563" s="2"/>
      <c r="GH563" s="2"/>
      <c r="GI563" s="2"/>
      <c r="GJ563" s="2"/>
      <c r="GK563" s="2"/>
      <c r="GL563" s="2"/>
      <c r="GM563" s="2"/>
      <c r="GN563" s="2"/>
      <c r="GO563" s="2"/>
      <c r="GP563" s="2"/>
      <c r="GQ563" s="2"/>
      <c r="GR563" s="2"/>
      <c r="GS563" s="2"/>
      <c r="GT563" s="2"/>
      <c r="GU563" s="2"/>
      <c r="GV563" s="2"/>
      <c r="GW563" s="2"/>
      <c r="GX563" s="2"/>
      <c r="GY563" s="2"/>
      <c r="GZ563" s="2"/>
      <c r="HA563" s="2"/>
      <c r="HB563" s="2"/>
      <c r="HC563" s="2"/>
      <c r="HD563" s="2"/>
      <c r="HE563" s="2"/>
      <c r="HF563" s="2"/>
      <c r="HG563" s="2"/>
      <c r="HH563" s="2"/>
      <c r="HI563" s="2"/>
      <c r="HJ563" s="2"/>
      <c r="HK563" s="2"/>
      <c r="HL563" s="2"/>
      <c r="HM563" s="2"/>
      <c r="HN563" s="2"/>
      <c r="HO563" s="2"/>
      <c r="HP563" s="2"/>
      <c r="HQ563" s="2"/>
      <c r="HR563" s="2"/>
      <c r="HS563" s="2"/>
      <c r="HT563" s="2"/>
      <c r="HU563" s="2"/>
      <c r="HV563" s="2"/>
      <c r="HW563" s="2"/>
      <c r="HX563" s="2"/>
      <c r="HY563" s="2"/>
      <c r="HZ563" s="2"/>
      <c r="IA563" s="2"/>
      <c r="IB563" s="2"/>
      <c r="IC563" s="2"/>
      <c r="ID563" s="2"/>
      <c r="IE563" s="2"/>
      <c r="IF563" s="2"/>
      <c r="IG563" s="2"/>
      <c r="IH563" s="2"/>
      <c r="II563" s="2"/>
      <c r="IJ563" s="2"/>
      <c r="IK563" s="2"/>
      <c r="IL563" s="2"/>
      <c r="IM563" s="2"/>
      <c r="IN563" s="2"/>
      <c r="IO563" s="2"/>
      <c r="IP563" s="2"/>
      <c r="IQ563" s="2"/>
      <c r="IR563" s="2"/>
      <c r="IS563" s="2"/>
      <c r="IT563" s="2"/>
      <c r="IU563" s="2"/>
      <c r="IV563" s="2"/>
      <c r="IW563" s="2"/>
    </row>
    <row r="564" customFormat="false" ht="11.25" hidden="false" customHeight="false" outlineLevel="0" collapsed="false">
      <c r="A564" s="2"/>
      <c r="B564" s="2"/>
      <c r="C564" s="2"/>
      <c r="D564" s="394"/>
      <c r="F564" s="2"/>
      <c r="G564" s="2"/>
      <c r="H564" s="2"/>
      <c r="I564" s="2"/>
      <c r="J564" s="2"/>
      <c r="K564" s="2"/>
      <c r="L564" s="2"/>
      <c r="M564" s="2"/>
      <c r="P564" s="2"/>
      <c r="Q564" s="2"/>
      <c r="R564" s="2"/>
      <c r="X564" s="270"/>
      <c r="Y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95"/>
      <c r="AW564" s="95"/>
      <c r="AX564" s="383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383"/>
      <c r="BX564" s="383"/>
      <c r="BY564" s="383"/>
      <c r="BZ564" s="2"/>
      <c r="CA564" s="2"/>
      <c r="CB564" s="2"/>
      <c r="CC564" s="2"/>
      <c r="CD564" s="2"/>
      <c r="CE564" s="2"/>
      <c r="CF564" s="383"/>
      <c r="CG564" s="383"/>
      <c r="CH564" s="10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383"/>
      <c r="DT564" s="383"/>
      <c r="DU564" s="383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  <c r="FF564" s="2"/>
      <c r="FG564" s="2"/>
      <c r="FH564" s="2"/>
      <c r="FI564" s="2"/>
      <c r="FJ564" s="2"/>
      <c r="FK564" s="2"/>
      <c r="FL564" s="2"/>
      <c r="FM564" s="2"/>
      <c r="FN564" s="2"/>
      <c r="FO564" s="2"/>
      <c r="FP564" s="2"/>
      <c r="FQ564" s="2"/>
      <c r="FR564" s="2"/>
      <c r="FS564" s="2"/>
      <c r="FT564" s="2"/>
      <c r="FU564" s="2"/>
      <c r="FV564" s="2"/>
      <c r="FW564" s="2"/>
      <c r="FX564" s="2"/>
      <c r="FY564" s="2"/>
      <c r="FZ564" s="2"/>
      <c r="GA564" s="2"/>
      <c r="GB564" s="2"/>
      <c r="GC564" s="2"/>
      <c r="GD564" s="2"/>
      <c r="GE564" s="2"/>
      <c r="GF564" s="2"/>
      <c r="GG564" s="2"/>
      <c r="GH564" s="2"/>
      <c r="GI564" s="2"/>
      <c r="GJ564" s="2"/>
      <c r="GK564" s="2"/>
      <c r="GL564" s="2"/>
      <c r="GM564" s="2"/>
      <c r="GN564" s="2"/>
      <c r="GO564" s="2"/>
      <c r="GP564" s="2"/>
      <c r="GQ564" s="2"/>
      <c r="GR564" s="2"/>
      <c r="GS564" s="2"/>
      <c r="GT564" s="2"/>
      <c r="GU564" s="2"/>
      <c r="GV564" s="2"/>
      <c r="GW564" s="2"/>
      <c r="GX564" s="2"/>
      <c r="GY564" s="2"/>
      <c r="GZ564" s="2"/>
      <c r="HA564" s="2"/>
      <c r="HB564" s="2"/>
      <c r="HC564" s="2"/>
      <c r="HD564" s="2"/>
      <c r="HE564" s="2"/>
      <c r="HF564" s="2"/>
      <c r="HG564" s="2"/>
      <c r="HH564" s="2"/>
      <c r="HI564" s="2"/>
      <c r="HJ564" s="2"/>
      <c r="HK564" s="2"/>
      <c r="HL564" s="2"/>
      <c r="HM564" s="2"/>
      <c r="HN564" s="2"/>
      <c r="HO564" s="2"/>
      <c r="HP564" s="2"/>
      <c r="HQ564" s="2"/>
      <c r="HR564" s="2"/>
      <c r="HS564" s="2"/>
      <c r="HT564" s="2"/>
      <c r="HU564" s="2"/>
      <c r="HV564" s="2"/>
      <c r="HW564" s="2"/>
      <c r="HX564" s="2"/>
      <c r="HY564" s="2"/>
      <c r="HZ564" s="2"/>
      <c r="IA564" s="2"/>
      <c r="IB564" s="2"/>
      <c r="IC564" s="2"/>
      <c r="ID564" s="2"/>
      <c r="IE564" s="2"/>
      <c r="IF564" s="2"/>
      <c r="IG564" s="2"/>
      <c r="IH564" s="2"/>
      <c r="II564" s="2"/>
      <c r="IJ564" s="2"/>
      <c r="IK564" s="2"/>
      <c r="IL564" s="2"/>
      <c r="IM564" s="2"/>
      <c r="IN564" s="2"/>
      <c r="IO564" s="2"/>
      <c r="IP564" s="2"/>
      <c r="IQ564" s="2"/>
      <c r="IR564" s="2"/>
      <c r="IS564" s="2"/>
      <c r="IT564" s="2"/>
      <c r="IU564" s="2"/>
      <c r="IV564" s="2"/>
      <c r="IW564" s="2"/>
    </row>
    <row r="565" customFormat="false" ht="11.25" hidden="false" customHeight="false" outlineLevel="0" collapsed="false">
      <c r="A565" s="2"/>
      <c r="B565" s="2"/>
      <c r="C565" s="2"/>
      <c r="D565" s="394"/>
      <c r="F565" s="2"/>
      <c r="G565" s="2"/>
      <c r="H565" s="2"/>
      <c r="I565" s="2"/>
      <c r="J565" s="2"/>
      <c r="K565" s="2"/>
      <c r="L565" s="2"/>
      <c r="M565" s="2"/>
      <c r="P565" s="2"/>
      <c r="Q565" s="2"/>
      <c r="R565" s="2"/>
      <c r="X565" s="270"/>
      <c r="Y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95"/>
      <c r="AW565" s="95"/>
      <c r="AX565" s="383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383"/>
      <c r="BX565" s="383"/>
      <c r="BY565" s="383"/>
      <c r="BZ565" s="2"/>
      <c r="CA565" s="2"/>
      <c r="CB565" s="2"/>
      <c r="CC565" s="2"/>
      <c r="CD565" s="2"/>
      <c r="CE565" s="2"/>
      <c r="CF565" s="383"/>
      <c r="CG565" s="383"/>
      <c r="CH565" s="10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383"/>
      <c r="DT565" s="383"/>
      <c r="DU565" s="383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  <c r="FG565" s="2"/>
      <c r="FH565" s="2"/>
      <c r="FI565" s="2"/>
      <c r="FJ565" s="2"/>
      <c r="FK565" s="2"/>
      <c r="FL565" s="2"/>
      <c r="FM565" s="2"/>
      <c r="FN565" s="2"/>
      <c r="FO565" s="2"/>
      <c r="FP565" s="2"/>
      <c r="FQ565" s="2"/>
      <c r="FR565" s="2"/>
      <c r="FS565" s="2"/>
      <c r="FT565" s="2"/>
      <c r="FU565" s="2"/>
      <c r="FV565" s="2"/>
      <c r="FW565" s="2"/>
      <c r="FX565" s="2"/>
      <c r="FY565" s="2"/>
      <c r="FZ565" s="2"/>
      <c r="GA565" s="2"/>
      <c r="GB565" s="2"/>
      <c r="GC565" s="2"/>
      <c r="GD565" s="2"/>
      <c r="GE565" s="2"/>
      <c r="GF565" s="2"/>
      <c r="GG565" s="2"/>
      <c r="GH565" s="2"/>
      <c r="GI565" s="2"/>
      <c r="GJ565" s="2"/>
      <c r="GK565" s="2"/>
      <c r="GL565" s="2"/>
      <c r="GM565" s="2"/>
      <c r="GN565" s="2"/>
      <c r="GO565" s="2"/>
      <c r="GP565" s="2"/>
      <c r="GQ565" s="2"/>
      <c r="GR565" s="2"/>
      <c r="GS565" s="2"/>
      <c r="GT565" s="2"/>
      <c r="GU565" s="2"/>
      <c r="GV565" s="2"/>
      <c r="GW565" s="2"/>
      <c r="GX565" s="2"/>
      <c r="GY565" s="2"/>
      <c r="GZ565" s="2"/>
      <c r="HA565" s="2"/>
      <c r="HB565" s="2"/>
      <c r="HC565" s="2"/>
      <c r="HD565" s="2"/>
      <c r="HE565" s="2"/>
      <c r="HF565" s="2"/>
      <c r="HG565" s="2"/>
      <c r="HH565" s="2"/>
      <c r="HI565" s="2"/>
      <c r="HJ565" s="2"/>
      <c r="HK565" s="2"/>
      <c r="HL565" s="2"/>
      <c r="HM565" s="2"/>
      <c r="HN565" s="2"/>
      <c r="HO565" s="2"/>
      <c r="HP565" s="2"/>
      <c r="HQ565" s="2"/>
      <c r="HR565" s="2"/>
      <c r="HS565" s="2"/>
      <c r="HT565" s="2"/>
      <c r="HU565" s="2"/>
      <c r="HV565" s="2"/>
      <c r="HW565" s="2"/>
      <c r="HX565" s="2"/>
      <c r="HY565" s="2"/>
      <c r="HZ565" s="2"/>
      <c r="IA565" s="2"/>
      <c r="IB565" s="2"/>
      <c r="IC565" s="2"/>
      <c r="ID565" s="2"/>
      <c r="IE565" s="2"/>
      <c r="IF565" s="2"/>
      <c r="IG565" s="2"/>
      <c r="IH565" s="2"/>
      <c r="II565" s="2"/>
      <c r="IJ565" s="2"/>
      <c r="IK565" s="2"/>
      <c r="IL565" s="2"/>
      <c r="IM565" s="2"/>
      <c r="IN565" s="2"/>
      <c r="IO565" s="2"/>
      <c r="IP565" s="2"/>
      <c r="IQ565" s="2"/>
      <c r="IR565" s="2"/>
      <c r="IS565" s="2"/>
      <c r="IT565" s="2"/>
      <c r="IU565" s="2"/>
      <c r="IV565" s="2"/>
      <c r="IW565" s="2"/>
    </row>
    <row r="566" customFormat="false" ht="11.25" hidden="false" customHeight="false" outlineLevel="0" collapsed="false">
      <c r="A566" s="2"/>
      <c r="B566" s="2"/>
      <c r="C566" s="2"/>
      <c r="D566" s="394"/>
      <c r="F566" s="2"/>
      <c r="G566" s="2"/>
      <c r="H566" s="2"/>
      <c r="I566" s="2"/>
      <c r="J566" s="2"/>
      <c r="K566" s="2"/>
      <c r="L566" s="2"/>
      <c r="M566" s="2"/>
      <c r="P566" s="2"/>
      <c r="Q566" s="2"/>
      <c r="R566" s="2"/>
      <c r="X566" s="270"/>
      <c r="Y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95"/>
      <c r="AW566" s="95"/>
      <c r="AX566" s="383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383"/>
      <c r="BX566" s="383"/>
      <c r="BY566" s="383"/>
      <c r="BZ566" s="2"/>
      <c r="CA566" s="2"/>
      <c r="CB566" s="2"/>
      <c r="CC566" s="2"/>
      <c r="CD566" s="2"/>
      <c r="CE566" s="2"/>
      <c r="CF566" s="383"/>
      <c r="CG566" s="383"/>
      <c r="CH566" s="10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383"/>
      <c r="DT566" s="383"/>
      <c r="DU566" s="383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  <c r="FF566" s="2"/>
      <c r="FG566" s="2"/>
      <c r="FH566" s="2"/>
      <c r="FI566" s="2"/>
      <c r="FJ566" s="2"/>
      <c r="FK566" s="2"/>
      <c r="FL566" s="2"/>
      <c r="FM566" s="2"/>
      <c r="FN566" s="2"/>
      <c r="FO566" s="2"/>
      <c r="FP566" s="2"/>
      <c r="FQ566" s="2"/>
      <c r="FR566" s="2"/>
      <c r="FS566" s="2"/>
      <c r="FT566" s="2"/>
      <c r="FU566" s="2"/>
      <c r="FV566" s="2"/>
      <c r="FW566" s="2"/>
      <c r="FX566" s="2"/>
      <c r="FY566" s="2"/>
      <c r="FZ566" s="2"/>
      <c r="GA566" s="2"/>
      <c r="GB566" s="2"/>
      <c r="GC566" s="2"/>
      <c r="GD566" s="2"/>
      <c r="GE566" s="2"/>
      <c r="GF566" s="2"/>
      <c r="GG566" s="2"/>
      <c r="GH566" s="2"/>
      <c r="GI566" s="2"/>
      <c r="GJ566" s="2"/>
      <c r="GK566" s="2"/>
      <c r="GL566" s="2"/>
      <c r="GM566" s="2"/>
      <c r="GN566" s="2"/>
      <c r="GO566" s="2"/>
      <c r="GP566" s="2"/>
      <c r="GQ566" s="2"/>
      <c r="GR566" s="2"/>
      <c r="GS566" s="2"/>
      <c r="GT566" s="2"/>
      <c r="GU566" s="2"/>
      <c r="GV566" s="2"/>
      <c r="GW566" s="2"/>
      <c r="GX566" s="2"/>
      <c r="GY566" s="2"/>
      <c r="GZ566" s="2"/>
      <c r="HA566" s="2"/>
      <c r="HB566" s="2"/>
      <c r="HC566" s="2"/>
      <c r="HD566" s="2"/>
      <c r="HE566" s="2"/>
      <c r="HF566" s="2"/>
      <c r="HG566" s="2"/>
      <c r="HH566" s="2"/>
      <c r="HI566" s="2"/>
      <c r="HJ566" s="2"/>
      <c r="HK566" s="2"/>
      <c r="HL566" s="2"/>
      <c r="HM566" s="2"/>
      <c r="HN566" s="2"/>
      <c r="HO566" s="2"/>
      <c r="HP566" s="2"/>
      <c r="HQ566" s="2"/>
      <c r="HR566" s="2"/>
      <c r="HS566" s="2"/>
      <c r="HT566" s="2"/>
      <c r="HU566" s="2"/>
      <c r="HV566" s="2"/>
      <c r="HW566" s="2"/>
      <c r="HX566" s="2"/>
      <c r="HY566" s="2"/>
      <c r="HZ566" s="2"/>
      <c r="IA566" s="2"/>
      <c r="IB566" s="2"/>
      <c r="IC566" s="2"/>
      <c r="ID566" s="2"/>
      <c r="IE566" s="2"/>
      <c r="IF566" s="2"/>
      <c r="IG566" s="2"/>
      <c r="IH566" s="2"/>
      <c r="II566" s="2"/>
      <c r="IJ566" s="2"/>
      <c r="IK566" s="2"/>
      <c r="IL566" s="2"/>
      <c r="IM566" s="2"/>
      <c r="IN566" s="2"/>
      <c r="IO566" s="2"/>
      <c r="IP566" s="2"/>
      <c r="IQ566" s="2"/>
      <c r="IR566" s="2"/>
      <c r="IS566" s="2"/>
      <c r="IT566" s="2"/>
      <c r="IU566" s="2"/>
      <c r="IV566" s="2"/>
      <c r="IW566" s="2"/>
    </row>
    <row r="567" customFormat="false" ht="11.25" hidden="false" customHeight="false" outlineLevel="0" collapsed="false">
      <c r="A567" s="2"/>
      <c r="B567" s="2"/>
      <c r="C567" s="2"/>
      <c r="D567" s="394"/>
      <c r="F567" s="2"/>
      <c r="G567" s="2"/>
      <c r="H567" s="2"/>
      <c r="I567" s="2"/>
      <c r="J567" s="2"/>
      <c r="K567" s="2"/>
      <c r="L567" s="2"/>
      <c r="M567" s="2"/>
      <c r="P567" s="2"/>
      <c r="Q567" s="2"/>
      <c r="R567" s="2"/>
      <c r="X567" s="270"/>
      <c r="Y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95"/>
      <c r="AW567" s="95"/>
      <c r="AX567" s="383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383"/>
      <c r="BX567" s="383"/>
      <c r="BY567" s="383"/>
      <c r="BZ567" s="2"/>
      <c r="CA567" s="2"/>
      <c r="CB567" s="2"/>
      <c r="CC567" s="2"/>
      <c r="CD567" s="2"/>
      <c r="CE567" s="2"/>
      <c r="CF567" s="383"/>
      <c r="CG567" s="383"/>
      <c r="CH567" s="10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383"/>
      <c r="DT567" s="383"/>
      <c r="DU567" s="383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  <c r="FF567" s="2"/>
      <c r="FG567" s="2"/>
      <c r="FH567" s="2"/>
      <c r="FI567" s="2"/>
      <c r="FJ567" s="2"/>
      <c r="FK567" s="2"/>
      <c r="FL567" s="2"/>
      <c r="FM567" s="2"/>
      <c r="FN567" s="2"/>
      <c r="FO567" s="2"/>
      <c r="FP567" s="2"/>
      <c r="FQ567" s="2"/>
      <c r="FR567" s="2"/>
      <c r="FS567" s="2"/>
      <c r="FT567" s="2"/>
      <c r="FU567" s="2"/>
      <c r="FV567" s="2"/>
      <c r="FW567" s="2"/>
      <c r="FX567" s="2"/>
      <c r="FY567" s="2"/>
      <c r="FZ567" s="2"/>
      <c r="GA567" s="2"/>
      <c r="GB567" s="2"/>
      <c r="GC567" s="2"/>
      <c r="GD567" s="2"/>
      <c r="GE567" s="2"/>
      <c r="GF567" s="2"/>
      <c r="GG567" s="2"/>
      <c r="GH567" s="2"/>
      <c r="GI567" s="2"/>
      <c r="GJ567" s="2"/>
      <c r="GK567" s="2"/>
      <c r="GL567" s="2"/>
      <c r="GM567" s="2"/>
      <c r="GN567" s="2"/>
      <c r="GO567" s="2"/>
      <c r="GP567" s="2"/>
      <c r="GQ567" s="2"/>
      <c r="GR567" s="2"/>
      <c r="GS567" s="2"/>
      <c r="GT567" s="2"/>
      <c r="GU567" s="2"/>
      <c r="GV567" s="2"/>
      <c r="GW567" s="2"/>
      <c r="GX567" s="2"/>
      <c r="GY567" s="2"/>
      <c r="GZ567" s="2"/>
      <c r="HA567" s="2"/>
      <c r="HB567" s="2"/>
      <c r="HC567" s="2"/>
      <c r="HD567" s="2"/>
      <c r="HE567" s="2"/>
      <c r="HF567" s="2"/>
      <c r="HG567" s="2"/>
      <c r="HH567" s="2"/>
      <c r="HI567" s="2"/>
      <c r="HJ567" s="2"/>
      <c r="HK567" s="2"/>
      <c r="HL567" s="2"/>
      <c r="HM567" s="2"/>
      <c r="HN567" s="2"/>
      <c r="HO567" s="2"/>
      <c r="HP567" s="2"/>
      <c r="HQ567" s="2"/>
      <c r="HR567" s="2"/>
      <c r="HS567" s="2"/>
      <c r="HT567" s="2"/>
      <c r="HU567" s="2"/>
      <c r="HV567" s="2"/>
      <c r="HW567" s="2"/>
      <c r="HX567" s="2"/>
      <c r="HY567" s="2"/>
      <c r="HZ567" s="2"/>
      <c r="IA567" s="2"/>
      <c r="IB567" s="2"/>
      <c r="IC567" s="2"/>
      <c r="ID567" s="2"/>
      <c r="IE567" s="2"/>
      <c r="IF567" s="2"/>
      <c r="IG567" s="2"/>
      <c r="IH567" s="2"/>
      <c r="II567" s="2"/>
      <c r="IJ567" s="2"/>
      <c r="IK567" s="2"/>
      <c r="IL567" s="2"/>
      <c r="IM567" s="2"/>
      <c r="IN567" s="2"/>
      <c r="IO567" s="2"/>
      <c r="IP567" s="2"/>
      <c r="IQ567" s="2"/>
      <c r="IR567" s="2"/>
      <c r="IS567" s="2"/>
      <c r="IT567" s="2"/>
      <c r="IU567" s="2"/>
      <c r="IV567" s="2"/>
      <c r="IW567" s="2"/>
    </row>
    <row r="568" customFormat="false" ht="11.25" hidden="false" customHeight="false" outlineLevel="0" collapsed="false">
      <c r="A568" s="2"/>
      <c r="B568" s="2"/>
      <c r="C568" s="2"/>
      <c r="D568" s="394"/>
      <c r="F568" s="2"/>
      <c r="G568" s="2"/>
      <c r="H568" s="2"/>
      <c r="I568" s="2"/>
      <c r="J568" s="2"/>
      <c r="K568" s="2"/>
      <c r="L568" s="2"/>
      <c r="M568" s="2"/>
      <c r="P568" s="2"/>
      <c r="Q568" s="2"/>
      <c r="R568" s="2"/>
      <c r="X568" s="270"/>
      <c r="Y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95"/>
      <c r="AW568" s="95"/>
      <c r="AX568" s="383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383"/>
      <c r="BX568" s="383"/>
      <c r="BY568" s="383"/>
      <c r="BZ568" s="2"/>
      <c r="CA568" s="2"/>
      <c r="CB568" s="2"/>
      <c r="CC568" s="2"/>
      <c r="CD568" s="2"/>
      <c r="CE568" s="2"/>
      <c r="CF568" s="383"/>
      <c r="CG568" s="383"/>
      <c r="CH568" s="10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383"/>
      <c r="DT568" s="383"/>
      <c r="DU568" s="383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  <c r="FG568" s="2"/>
      <c r="FH568" s="2"/>
      <c r="FI568" s="2"/>
      <c r="FJ568" s="2"/>
      <c r="FK568" s="2"/>
      <c r="FL568" s="2"/>
      <c r="FM568" s="2"/>
      <c r="FN568" s="2"/>
      <c r="FO568" s="2"/>
      <c r="FP568" s="2"/>
      <c r="FQ568" s="2"/>
      <c r="FR568" s="2"/>
      <c r="FS568" s="2"/>
      <c r="FT568" s="2"/>
      <c r="FU568" s="2"/>
      <c r="FV568" s="2"/>
      <c r="FW568" s="2"/>
      <c r="FX568" s="2"/>
      <c r="FY568" s="2"/>
      <c r="FZ568" s="2"/>
      <c r="GA568" s="2"/>
      <c r="GB568" s="2"/>
      <c r="GC568" s="2"/>
      <c r="GD568" s="2"/>
      <c r="GE568" s="2"/>
      <c r="GF568" s="2"/>
      <c r="GG568" s="2"/>
      <c r="GH568" s="2"/>
      <c r="GI568" s="2"/>
      <c r="GJ568" s="2"/>
      <c r="GK568" s="2"/>
      <c r="GL568" s="2"/>
      <c r="GM568" s="2"/>
      <c r="GN568" s="2"/>
      <c r="GO568" s="2"/>
      <c r="GP568" s="2"/>
      <c r="GQ568" s="2"/>
      <c r="GR568" s="2"/>
      <c r="GS568" s="2"/>
      <c r="GT568" s="2"/>
      <c r="GU568" s="2"/>
      <c r="GV568" s="2"/>
      <c r="GW568" s="2"/>
      <c r="GX568" s="2"/>
      <c r="GY568" s="2"/>
      <c r="GZ568" s="2"/>
      <c r="HA568" s="2"/>
      <c r="HB568" s="2"/>
      <c r="HC568" s="2"/>
      <c r="HD568" s="2"/>
      <c r="HE568" s="2"/>
      <c r="HF568" s="2"/>
      <c r="HG568" s="2"/>
      <c r="HH568" s="2"/>
      <c r="HI568" s="2"/>
      <c r="HJ568" s="2"/>
      <c r="HK568" s="2"/>
      <c r="HL568" s="2"/>
      <c r="HM568" s="2"/>
      <c r="HN568" s="2"/>
      <c r="HO568" s="2"/>
      <c r="HP568" s="2"/>
      <c r="HQ568" s="2"/>
      <c r="HR568" s="2"/>
      <c r="HS568" s="2"/>
      <c r="HT568" s="2"/>
      <c r="HU568" s="2"/>
      <c r="HV568" s="2"/>
      <c r="HW568" s="2"/>
      <c r="HX568" s="2"/>
      <c r="HY568" s="2"/>
      <c r="HZ568" s="2"/>
      <c r="IA568" s="2"/>
      <c r="IB568" s="2"/>
      <c r="IC568" s="2"/>
      <c r="ID568" s="2"/>
      <c r="IE568" s="2"/>
      <c r="IF568" s="2"/>
      <c r="IG568" s="2"/>
      <c r="IH568" s="2"/>
      <c r="II568" s="2"/>
      <c r="IJ568" s="2"/>
      <c r="IK568" s="2"/>
      <c r="IL568" s="2"/>
      <c r="IM568" s="2"/>
      <c r="IN568" s="2"/>
      <c r="IO568" s="2"/>
      <c r="IP568" s="2"/>
      <c r="IQ568" s="2"/>
      <c r="IR568" s="2"/>
      <c r="IS568" s="2"/>
      <c r="IT568" s="2"/>
      <c r="IU568" s="2"/>
      <c r="IV568" s="2"/>
      <c r="IW568" s="2"/>
    </row>
    <row r="569" customFormat="false" ht="11.25" hidden="false" customHeight="false" outlineLevel="0" collapsed="false">
      <c r="A569" s="2"/>
      <c r="B569" s="2"/>
      <c r="C569" s="2"/>
      <c r="D569" s="394"/>
      <c r="F569" s="2"/>
      <c r="G569" s="2"/>
      <c r="H569" s="2"/>
      <c r="I569" s="2"/>
      <c r="J569" s="2"/>
      <c r="K569" s="2"/>
      <c r="L569" s="2"/>
      <c r="M569" s="2"/>
      <c r="P569" s="2"/>
      <c r="Q569" s="2"/>
      <c r="R569" s="2"/>
      <c r="X569" s="270"/>
      <c r="Y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95"/>
      <c r="AW569" s="95"/>
      <c r="AX569" s="383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383"/>
      <c r="BX569" s="383"/>
      <c r="BY569" s="383"/>
      <c r="BZ569" s="2"/>
      <c r="CA569" s="2"/>
      <c r="CB569" s="2"/>
      <c r="CC569" s="2"/>
      <c r="CD569" s="2"/>
      <c r="CE569" s="2"/>
      <c r="CF569" s="383"/>
      <c r="CG569" s="383"/>
      <c r="CH569" s="10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383"/>
      <c r="DT569" s="383"/>
      <c r="DU569" s="383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  <c r="FF569" s="2"/>
      <c r="FG569" s="2"/>
      <c r="FH569" s="2"/>
      <c r="FI569" s="2"/>
      <c r="FJ569" s="2"/>
      <c r="FK569" s="2"/>
      <c r="FL569" s="2"/>
      <c r="FM569" s="2"/>
      <c r="FN569" s="2"/>
      <c r="FO569" s="2"/>
      <c r="FP569" s="2"/>
      <c r="FQ569" s="2"/>
      <c r="FR569" s="2"/>
      <c r="FS569" s="2"/>
      <c r="FT569" s="2"/>
      <c r="FU569" s="2"/>
      <c r="FV569" s="2"/>
      <c r="FW569" s="2"/>
      <c r="FX569" s="2"/>
      <c r="FY569" s="2"/>
      <c r="FZ569" s="2"/>
      <c r="GA569" s="2"/>
      <c r="GB569" s="2"/>
      <c r="GC569" s="2"/>
      <c r="GD569" s="2"/>
      <c r="GE569" s="2"/>
      <c r="GF569" s="2"/>
      <c r="GG569" s="2"/>
      <c r="GH569" s="2"/>
      <c r="GI569" s="2"/>
      <c r="GJ569" s="2"/>
      <c r="GK569" s="2"/>
      <c r="GL569" s="2"/>
      <c r="GM569" s="2"/>
      <c r="GN569" s="2"/>
      <c r="GO569" s="2"/>
      <c r="GP569" s="2"/>
      <c r="GQ569" s="2"/>
      <c r="GR569" s="2"/>
      <c r="GS569" s="2"/>
      <c r="GT569" s="2"/>
      <c r="GU569" s="2"/>
      <c r="GV569" s="2"/>
      <c r="GW569" s="2"/>
      <c r="GX569" s="2"/>
      <c r="GY569" s="2"/>
      <c r="GZ569" s="2"/>
      <c r="HA569" s="2"/>
      <c r="HB569" s="2"/>
      <c r="HC569" s="2"/>
      <c r="HD569" s="2"/>
      <c r="HE569" s="2"/>
      <c r="HF569" s="2"/>
      <c r="HG569" s="2"/>
      <c r="HH569" s="2"/>
      <c r="HI569" s="2"/>
      <c r="HJ569" s="2"/>
      <c r="HK569" s="2"/>
      <c r="HL569" s="2"/>
      <c r="HM569" s="2"/>
      <c r="HN569" s="2"/>
      <c r="HO569" s="2"/>
      <c r="HP569" s="2"/>
      <c r="HQ569" s="2"/>
      <c r="HR569" s="2"/>
      <c r="HS569" s="2"/>
      <c r="HT569" s="2"/>
      <c r="HU569" s="2"/>
      <c r="HV569" s="2"/>
      <c r="HW569" s="2"/>
      <c r="HX569" s="2"/>
      <c r="HY569" s="2"/>
      <c r="HZ569" s="2"/>
      <c r="IA569" s="2"/>
      <c r="IB569" s="2"/>
      <c r="IC569" s="2"/>
      <c r="ID569" s="2"/>
      <c r="IE569" s="2"/>
      <c r="IF569" s="2"/>
      <c r="IG569" s="2"/>
      <c r="IH569" s="2"/>
      <c r="II569" s="2"/>
      <c r="IJ569" s="2"/>
      <c r="IK569" s="2"/>
      <c r="IL569" s="2"/>
      <c r="IM569" s="2"/>
      <c r="IN569" s="2"/>
      <c r="IO569" s="2"/>
      <c r="IP569" s="2"/>
      <c r="IQ569" s="2"/>
      <c r="IR569" s="2"/>
      <c r="IS569" s="2"/>
      <c r="IT569" s="2"/>
      <c r="IU569" s="2"/>
      <c r="IV569" s="2"/>
      <c r="IW569" s="2"/>
    </row>
    <row r="570" customFormat="false" ht="11.25" hidden="false" customHeight="false" outlineLevel="0" collapsed="false">
      <c r="A570" s="2"/>
      <c r="B570" s="2"/>
      <c r="C570" s="2"/>
      <c r="D570" s="394"/>
      <c r="F570" s="2"/>
      <c r="G570" s="2"/>
      <c r="H570" s="2"/>
      <c r="I570" s="2"/>
      <c r="J570" s="2"/>
      <c r="K570" s="2"/>
      <c r="L570" s="2"/>
      <c r="M570" s="2"/>
      <c r="P570" s="2"/>
      <c r="Q570" s="2"/>
      <c r="R570" s="2"/>
      <c r="X570" s="270"/>
      <c r="Y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95"/>
      <c r="AW570" s="95"/>
      <c r="AX570" s="383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383"/>
      <c r="BX570" s="383"/>
      <c r="BY570" s="383"/>
      <c r="BZ570" s="2"/>
      <c r="CA570" s="2"/>
      <c r="CB570" s="2"/>
      <c r="CC570" s="2"/>
      <c r="CD570" s="2"/>
      <c r="CE570" s="2"/>
      <c r="CF570" s="383"/>
      <c r="CG570" s="383"/>
      <c r="CH570" s="10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383"/>
      <c r="DT570" s="383"/>
      <c r="DU570" s="383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  <c r="FF570" s="2"/>
      <c r="FG570" s="2"/>
      <c r="FH570" s="2"/>
      <c r="FI570" s="2"/>
      <c r="FJ570" s="2"/>
      <c r="FK570" s="2"/>
      <c r="FL570" s="2"/>
      <c r="FM570" s="2"/>
      <c r="FN570" s="2"/>
      <c r="FO570" s="2"/>
      <c r="FP570" s="2"/>
      <c r="FQ570" s="2"/>
      <c r="FR570" s="2"/>
      <c r="FS570" s="2"/>
      <c r="FT570" s="2"/>
      <c r="FU570" s="2"/>
      <c r="FV570" s="2"/>
      <c r="FW570" s="2"/>
      <c r="FX570" s="2"/>
      <c r="FY570" s="2"/>
      <c r="FZ570" s="2"/>
      <c r="GA570" s="2"/>
      <c r="GB570" s="2"/>
      <c r="GC570" s="2"/>
      <c r="GD570" s="2"/>
      <c r="GE570" s="2"/>
      <c r="GF570" s="2"/>
      <c r="GG570" s="2"/>
      <c r="GH570" s="2"/>
      <c r="GI570" s="2"/>
      <c r="GJ570" s="2"/>
      <c r="GK570" s="2"/>
      <c r="GL570" s="2"/>
      <c r="GM570" s="2"/>
      <c r="GN570" s="2"/>
      <c r="GO570" s="2"/>
      <c r="GP570" s="2"/>
      <c r="GQ570" s="2"/>
      <c r="GR570" s="2"/>
      <c r="GS570" s="2"/>
      <c r="GT570" s="2"/>
      <c r="GU570" s="2"/>
      <c r="GV570" s="2"/>
      <c r="GW570" s="2"/>
      <c r="GX570" s="2"/>
      <c r="GY570" s="2"/>
      <c r="GZ570" s="2"/>
      <c r="HA570" s="2"/>
      <c r="HB570" s="2"/>
      <c r="HC570" s="2"/>
      <c r="HD570" s="2"/>
      <c r="HE570" s="2"/>
      <c r="HF570" s="2"/>
      <c r="HG570" s="2"/>
      <c r="HH570" s="2"/>
      <c r="HI570" s="2"/>
      <c r="HJ570" s="2"/>
      <c r="HK570" s="2"/>
      <c r="HL570" s="2"/>
      <c r="HM570" s="2"/>
      <c r="HN570" s="2"/>
      <c r="HO570" s="2"/>
      <c r="HP570" s="2"/>
      <c r="HQ570" s="2"/>
      <c r="HR570" s="2"/>
      <c r="HS570" s="2"/>
      <c r="HT570" s="2"/>
      <c r="HU570" s="2"/>
      <c r="HV570" s="2"/>
      <c r="HW570" s="2"/>
      <c r="HX570" s="2"/>
      <c r="HY570" s="2"/>
      <c r="HZ570" s="2"/>
      <c r="IA570" s="2"/>
      <c r="IB570" s="2"/>
      <c r="IC570" s="2"/>
      <c r="ID570" s="2"/>
      <c r="IE570" s="2"/>
      <c r="IF570" s="2"/>
      <c r="IG570" s="2"/>
      <c r="IH570" s="2"/>
      <c r="II570" s="2"/>
      <c r="IJ570" s="2"/>
      <c r="IK570" s="2"/>
      <c r="IL570" s="2"/>
      <c r="IM570" s="2"/>
      <c r="IN570" s="2"/>
      <c r="IO570" s="2"/>
      <c r="IP570" s="2"/>
      <c r="IQ570" s="2"/>
      <c r="IR570" s="2"/>
      <c r="IS570" s="2"/>
      <c r="IT570" s="2"/>
      <c r="IU570" s="2"/>
      <c r="IV570" s="2"/>
      <c r="IW570" s="2"/>
    </row>
    <row r="571" customFormat="false" ht="11.25" hidden="false" customHeight="false" outlineLevel="0" collapsed="false">
      <c r="A571" s="2"/>
      <c r="B571" s="2"/>
      <c r="C571" s="2"/>
      <c r="D571" s="394"/>
      <c r="F571" s="2"/>
      <c r="G571" s="2"/>
      <c r="H571" s="2"/>
      <c r="I571" s="2"/>
      <c r="J571" s="2"/>
      <c r="K571" s="2"/>
      <c r="L571" s="2"/>
      <c r="M571" s="2"/>
      <c r="P571" s="2"/>
      <c r="Q571" s="2"/>
      <c r="R571" s="2"/>
      <c r="X571" s="270"/>
      <c r="Y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95"/>
      <c r="AW571" s="95"/>
      <c r="AX571" s="383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383"/>
      <c r="BX571" s="383"/>
      <c r="BY571" s="383"/>
      <c r="BZ571" s="2"/>
      <c r="CA571" s="2"/>
      <c r="CB571" s="2"/>
      <c r="CC571" s="2"/>
      <c r="CD571" s="2"/>
      <c r="CE571" s="2"/>
      <c r="CF571" s="383"/>
      <c r="CG571" s="383"/>
      <c r="CH571" s="10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383"/>
      <c r="DT571" s="383"/>
      <c r="DU571" s="383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  <c r="FF571" s="2"/>
      <c r="FG571" s="2"/>
      <c r="FH571" s="2"/>
      <c r="FI571" s="2"/>
      <c r="FJ571" s="2"/>
      <c r="FK571" s="2"/>
      <c r="FL571" s="2"/>
      <c r="FM571" s="2"/>
      <c r="FN571" s="2"/>
      <c r="FO571" s="2"/>
      <c r="FP571" s="2"/>
      <c r="FQ571" s="2"/>
      <c r="FR571" s="2"/>
      <c r="FS571" s="2"/>
      <c r="FT571" s="2"/>
      <c r="FU571" s="2"/>
      <c r="FV571" s="2"/>
      <c r="FW571" s="2"/>
      <c r="FX571" s="2"/>
      <c r="FY571" s="2"/>
      <c r="FZ571" s="2"/>
      <c r="GA571" s="2"/>
      <c r="GB571" s="2"/>
      <c r="GC571" s="2"/>
      <c r="GD571" s="2"/>
      <c r="GE571" s="2"/>
      <c r="GF571" s="2"/>
      <c r="GG571" s="2"/>
      <c r="GH571" s="2"/>
      <c r="GI571" s="2"/>
      <c r="GJ571" s="2"/>
      <c r="GK571" s="2"/>
      <c r="GL571" s="2"/>
      <c r="GM571" s="2"/>
      <c r="GN571" s="2"/>
      <c r="GO571" s="2"/>
      <c r="GP571" s="2"/>
      <c r="GQ571" s="2"/>
      <c r="GR571" s="2"/>
      <c r="GS571" s="2"/>
      <c r="GT571" s="2"/>
      <c r="GU571" s="2"/>
      <c r="GV571" s="2"/>
      <c r="GW571" s="2"/>
      <c r="GX571" s="2"/>
      <c r="GY571" s="2"/>
      <c r="GZ571" s="2"/>
      <c r="HA571" s="2"/>
      <c r="HB571" s="2"/>
      <c r="HC571" s="2"/>
      <c r="HD571" s="2"/>
      <c r="HE571" s="2"/>
      <c r="HF571" s="2"/>
      <c r="HG571" s="2"/>
      <c r="HH571" s="2"/>
      <c r="HI571" s="2"/>
      <c r="HJ571" s="2"/>
      <c r="HK571" s="2"/>
      <c r="HL571" s="2"/>
      <c r="HM571" s="2"/>
      <c r="HN571" s="2"/>
      <c r="HO571" s="2"/>
      <c r="HP571" s="2"/>
      <c r="HQ571" s="2"/>
      <c r="HR571" s="2"/>
      <c r="HS571" s="2"/>
      <c r="HT571" s="2"/>
      <c r="HU571" s="2"/>
      <c r="HV571" s="2"/>
      <c r="HW571" s="2"/>
      <c r="HX571" s="2"/>
      <c r="HY571" s="2"/>
      <c r="HZ571" s="2"/>
      <c r="IA571" s="2"/>
      <c r="IB571" s="2"/>
      <c r="IC571" s="2"/>
      <c r="ID571" s="2"/>
      <c r="IE571" s="2"/>
      <c r="IF571" s="2"/>
      <c r="IG571" s="2"/>
      <c r="IH571" s="2"/>
      <c r="II571" s="2"/>
      <c r="IJ571" s="2"/>
      <c r="IK571" s="2"/>
      <c r="IL571" s="2"/>
      <c r="IM571" s="2"/>
      <c r="IN571" s="2"/>
      <c r="IO571" s="2"/>
      <c r="IP571" s="2"/>
      <c r="IQ571" s="2"/>
      <c r="IR571" s="2"/>
      <c r="IS571" s="2"/>
      <c r="IT571" s="2"/>
      <c r="IU571" s="2"/>
      <c r="IV571" s="2"/>
      <c r="IW571" s="2"/>
    </row>
    <row r="572" customFormat="false" ht="11.25" hidden="false" customHeight="false" outlineLevel="0" collapsed="false">
      <c r="A572" s="2"/>
      <c r="B572" s="2"/>
      <c r="C572" s="2"/>
      <c r="D572" s="394"/>
      <c r="F572" s="2"/>
      <c r="G572" s="2"/>
      <c r="H572" s="2"/>
      <c r="I572" s="2"/>
      <c r="J572" s="2"/>
      <c r="K572" s="2"/>
      <c r="L572" s="2"/>
      <c r="M572" s="2"/>
      <c r="P572" s="2"/>
      <c r="Q572" s="2"/>
      <c r="R572" s="2"/>
      <c r="X572" s="270"/>
      <c r="Y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95"/>
      <c r="AW572" s="95"/>
      <c r="AX572" s="383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383"/>
      <c r="BX572" s="383"/>
      <c r="BY572" s="383"/>
      <c r="BZ572" s="2"/>
      <c r="CA572" s="2"/>
      <c r="CB572" s="2"/>
      <c r="CC572" s="2"/>
      <c r="CD572" s="2"/>
      <c r="CE572" s="2"/>
      <c r="CF572" s="383"/>
      <c r="CG572" s="383"/>
      <c r="CH572" s="10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383"/>
      <c r="DT572" s="383"/>
      <c r="DU572" s="383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  <c r="FF572" s="2"/>
      <c r="FG572" s="2"/>
      <c r="FH572" s="2"/>
      <c r="FI572" s="2"/>
      <c r="FJ572" s="2"/>
      <c r="FK572" s="2"/>
      <c r="FL572" s="2"/>
      <c r="FM572" s="2"/>
      <c r="FN572" s="2"/>
      <c r="FO572" s="2"/>
      <c r="FP572" s="2"/>
      <c r="FQ572" s="2"/>
      <c r="FR572" s="2"/>
      <c r="FS572" s="2"/>
      <c r="FT572" s="2"/>
      <c r="FU572" s="2"/>
      <c r="FV572" s="2"/>
      <c r="FW572" s="2"/>
      <c r="FX572" s="2"/>
      <c r="FY572" s="2"/>
      <c r="FZ572" s="2"/>
      <c r="GA572" s="2"/>
      <c r="GB572" s="2"/>
      <c r="GC572" s="2"/>
      <c r="GD572" s="2"/>
      <c r="GE572" s="2"/>
      <c r="GF572" s="2"/>
      <c r="GG572" s="2"/>
      <c r="GH572" s="2"/>
      <c r="GI572" s="2"/>
      <c r="GJ572" s="2"/>
      <c r="GK572" s="2"/>
      <c r="GL572" s="2"/>
      <c r="GM572" s="2"/>
      <c r="GN572" s="2"/>
      <c r="GO572" s="2"/>
      <c r="GP572" s="2"/>
      <c r="GQ572" s="2"/>
      <c r="GR572" s="2"/>
      <c r="GS572" s="2"/>
      <c r="GT572" s="2"/>
      <c r="GU572" s="2"/>
      <c r="GV572" s="2"/>
      <c r="GW572" s="2"/>
      <c r="GX572" s="2"/>
      <c r="GY572" s="2"/>
      <c r="GZ572" s="2"/>
      <c r="HA572" s="2"/>
      <c r="HB572" s="2"/>
      <c r="HC572" s="2"/>
      <c r="HD572" s="2"/>
      <c r="HE572" s="2"/>
      <c r="HF572" s="2"/>
      <c r="HG572" s="2"/>
      <c r="HH572" s="2"/>
      <c r="HI572" s="2"/>
      <c r="HJ572" s="2"/>
      <c r="HK572" s="2"/>
      <c r="HL572" s="2"/>
      <c r="HM572" s="2"/>
      <c r="HN572" s="2"/>
      <c r="HO572" s="2"/>
      <c r="HP572" s="2"/>
      <c r="HQ572" s="2"/>
      <c r="HR572" s="2"/>
      <c r="HS572" s="2"/>
      <c r="HT572" s="2"/>
      <c r="HU572" s="2"/>
      <c r="HV572" s="2"/>
      <c r="HW572" s="2"/>
      <c r="HX572" s="2"/>
      <c r="HY572" s="2"/>
      <c r="HZ572" s="2"/>
      <c r="IA572" s="2"/>
      <c r="IB572" s="2"/>
      <c r="IC572" s="2"/>
      <c r="ID572" s="2"/>
      <c r="IE572" s="2"/>
      <c r="IF572" s="2"/>
      <c r="IG572" s="2"/>
      <c r="IH572" s="2"/>
      <c r="II572" s="2"/>
      <c r="IJ572" s="2"/>
      <c r="IK572" s="2"/>
      <c r="IL572" s="2"/>
      <c r="IM572" s="2"/>
      <c r="IN572" s="2"/>
      <c r="IO572" s="2"/>
      <c r="IP572" s="2"/>
      <c r="IQ572" s="2"/>
      <c r="IR572" s="2"/>
      <c r="IS572" s="2"/>
      <c r="IT572" s="2"/>
      <c r="IU572" s="2"/>
      <c r="IV572" s="2"/>
      <c r="IW572" s="2"/>
    </row>
    <row r="573" customFormat="false" ht="11.25" hidden="false" customHeight="false" outlineLevel="0" collapsed="false">
      <c r="A573" s="2"/>
      <c r="B573" s="2"/>
      <c r="C573" s="2"/>
      <c r="D573" s="394"/>
      <c r="F573" s="2"/>
      <c r="G573" s="2"/>
      <c r="H573" s="2"/>
      <c r="I573" s="2"/>
      <c r="J573" s="2"/>
      <c r="K573" s="2"/>
      <c r="L573" s="2"/>
      <c r="M573" s="2"/>
      <c r="P573" s="2"/>
      <c r="Q573" s="2"/>
      <c r="R573" s="2"/>
      <c r="X573" s="270"/>
      <c r="Y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95"/>
      <c r="AW573" s="95"/>
      <c r="AX573" s="383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383"/>
      <c r="BX573" s="383"/>
      <c r="BY573" s="383"/>
      <c r="BZ573" s="2"/>
      <c r="CA573" s="2"/>
      <c r="CB573" s="2"/>
      <c r="CC573" s="2"/>
      <c r="CD573" s="2"/>
      <c r="CE573" s="2"/>
      <c r="CF573" s="383"/>
      <c r="CG573" s="383"/>
      <c r="CH573" s="10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383"/>
      <c r="DT573" s="383"/>
      <c r="DU573" s="383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  <c r="FF573" s="2"/>
      <c r="FG573" s="2"/>
      <c r="FH573" s="2"/>
      <c r="FI573" s="2"/>
      <c r="FJ573" s="2"/>
      <c r="FK573" s="2"/>
      <c r="FL573" s="2"/>
      <c r="FM573" s="2"/>
      <c r="FN573" s="2"/>
      <c r="FO573" s="2"/>
      <c r="FP573" s="2"/>
      <c r="FQ573" s="2"/>
      <c r="FR573" s="2"/>
      <c r="FS573" s="2"/>
      <c r="FT573" s="2"/>
      <c r="FU573" s="2"/>
      <c r="FV573" s="2"/>
      <c r="FW573" s="2"/>
      <c r="FX573" s="2"/>
      <c r="FY573" s="2"/>
      <c r="FZ573" s="2"/>
      <c r="GA573" s="2"/>
      <c r="GB573" s="2"/>
      <c r="GC573" s="2"/>
      <c r="GD573" s="2"/>
      <c r="GE573" s="2"/>
      <c r="GF573" s="2"/>
      <c r="GG573" s="2"/>
      <c r="GH573" s="2"/>
      <c r="GI573" s="2"/>
      <c r="GJ573" s="2"/>
      <c r="GK573" s="2"/>
      <c r="GL573" s="2"/>
      <c r="GM573" s="2"/>
      <c r="GN573" s="2"/>
      <c r="GO573" s="2"/>
      <c r="GP573" s="2"/>
      <c r="GQ573" s="2"/>
      <c r="GR573" s="2"/>
      <c r="GS573" s="2"/>
      <c r="GT573" s="2"/>
      <c r="GU573" s="2"/>
      <c r="GV573" s="2"/>
      <c r="GW573" s="2"/>
      <c r="GX573" s="2"/>
      <c r="GY573" s="2"/>
      <c r="GZ573" s="2"/>
      <c r="HA573" s="2"/>
      <c r="HB573" s="2"/>
      <c r="HC573" s="2"/>
      <c r="HD573" s="2"/>
      <c r="HE573" s="2"/>
      <c r="HF573" s="2"/>
      <c r="HG573" s="2"/>
      <c r="HH573" s="2"/>
      <c r="HI573" s="2"/>
      <c r="HJ573" s="2"/>
      <c r="HK573" s="2"/>
      <c r="HL573" s="2"/>
      <c r="HM573" s="2"/>
      <c r="HN573" s="2"/>
      <c r="HO573" s="2"/>
      <c r="HP573" s="2"/>
      <c r="HQ573" s="2"/>
      <c r="HR573" s="2"/>
      <c r="HS573" s="2"/>
      <c r="HT573" s="2"/>
      <c r="HU573" s="2"/>
      <c r="HV573" s="2"/>
      <c r="HW573" s="2"/>
      <c r="HX573" s="2"/>
      <c r="HY573" s="2"/>
      <c r="HZ573" s="2"/>
      <c r="IA573" s="2"/>
      <c r="IB573" s="2"/>
      <c r="IC573" s="2"/>
      <c r="ID573" s="2"/>
      <c r="IE573" s="2"/>
      <c r="IF573" s="2"/>
      <c r="IG573" s="2"/>
      <c r="IH573" s="2"/>
      <c r="II573" s="2"/>
      <c r="IJ573" s="2"/>
      <c r="IK573" s="2"/>
      <c r="IL573" s="2"/>
      <c r="IM573" s="2"/>
      <c r="IN573" s="2"/>
      <c r="IO573" s="2"/>
      <c r="IP573" s="2"/>
      <c r="IQ573" s="2"/>
      <c r="IR573" s="2"/>
      <c r="IS573" s="2"/>
      <c r="IT573" s="2"/>
      <c r="IU573" s="2"/>
      <c r="IV573" s="2"/>
      <c r="IW573" s="2"/>
    </row>
    <row r="574" customFormat="false" ht="11.25" hidden="false" customHeight="false" outlineLevel="0" collapsed="false">
      <c r="A574" s="2"/>
      <c r="B574" s="2"/>
      <c r="C574" s="2"/>
      <c r="D574" s="394"/>
      <c r="F574" s="2"/>
      <c r="G574" s="2"/>
      <c r="H574" s="2"/>
      <c r="I574" s="2"/>
      <c r="J574" s="2"/>
      <c r="K574" s="2"/>
      <c r="L574" s="2"/>
      <c r="M574" s="2"/>
      <c r="P574" s="2"/>
      <c r="Q574" s="2"/>
      <c r="R574" s="2"/>
      <c r="X574" s="270"/>
      <c r="Y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95"/>
      <c r="AW574" s="95"/>
      <c r="AX574" s="383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383"/>
      <c r="BX574" s="383"/>
      <c r="BY574" s="383"/>
      <c r="BZ574" s="2"/>
      <c r="CA574" s="2"/>
      <c r="CB574" s="2"/>
      <c r="CC574" s="2"/>
      <c r="CD574" s="2"/>
      <c r="CE574" s="2"/>
      <c r="CF574" s="383"/>
      <c r="CG574" s="383"/>
      <c r="CH574" s="10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383"/>
      <c r="DT574" s="383"/>
      <c r="DU574" s="383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  <c r="FF574" s="2"/>
      <c r="FG574" s="2"/>
      <c r="FH574" s="2"/>
      <c r="FI574" s="2"/>
      <c r="FJ574" s="2"/>
      <c r="FK574" s="2"/>
      <c r="FL574" s="2"/>
      <c r="FM574" s="2"/>
      <c r="FN574" s="2"/>
      <c r="FO574" s="2"/>
      <c r="FP574" s="2"/>
      <c r="FQ574" s="2"/>
      <c r="FR574" s="2"/>
      <c r="FS574" s="2"/>
      <c r="FT574" s="2"/>
      <c r="FU574" s="2"/>
      <c r="FV574" s="2"/>
      <c r="FW574" s="2"/>
      <c r="FX574" s="2"/>
      <c r="FY574" s="2"/>
      <c r="FZ574" s="2"/>
      <c r="GA574" s="2"/>
      <c r="GB574" s="2"/>
      <c r="GC574" s="2"/>
      <c r="GD574" s="2"/>
      <c r="GE574" s="2"/>
      <c r="GF574" s="2"/>
      <c r="GG574" s="2"/>
      <c r="GH574" s="2"/>
      <c r="GI574" s="2"/>
      <c r="GJ574" s="2"/>
      <c r="GK574" s="2"/>
      <c r="GL574" s="2"/>
      <c r="GM574" s="2"/>
      <c r="GN574" s="2"/>
      <c r="GO574" s="2"/>
      <c r="GP574" s="2"/>
      <c r="GQ574" s="2"/>
      <c r="GR574" s="2"/>
      <c r="GS574" s="2"/>
      <c r="GT574" s="2"/>
      <c r="GU574" s="2"/>
      <c r="GV574" s="2"/>
      <c r="GW574" s="2"/>
      <c r="GX574" s="2"/>
      <c r="GY574" s="2"/>
      <c r="GZ574" s="2"/>
      <c r="HA574" s="2"/>
      <c r="HB574" s="2"/>
      <c r="HC574" s="2"/>
      <c r="HD574" s="2"/>
      <c r="HE574" s="2"/>
      <c r="HF574" s="2"/>
      <c r="HG574" s="2"/>
      <c r="HH574" s="2"/>
      <c r="HI574" s="2"/>
      <c r="HJ574" s="2"/>
      <c r="HK574" s="2"/>
      <c r="HL574" s="2"/>
      <c r="HM574" s="2"/>
      <c r="HN574" s="2"/>
      <c r="HO574" s="2"/>
      <c r="HP574" s="2"/>
      <c r="HQ574" s="2"/>
      <c r="HR574" s="2"/>
      <c r="HS574" s="2"/>
      <c r="HT574" s="2"/>
      <c r="HU574" s="2"/>
      <c r="HV574" s="2"/>
      <c r="HW574" s="2"/>
      <c r="HX574" s="2"/>
      <c r="HY574" s="2"/>
      <c r="HZ574" s="2"/>
      <c r="IA574" s="2"/>
      <c r="IB574" s="2"/>
      <c r="IC574" s="2"/>
      <c r="ID574" s="2"/>
      <c r="IE574" s="2"/>
      <c r="IF574" s="2"/>
      <c r="IG574" s="2"/>
      <c r="IH574" s="2"/>
      <c r="II574" s="2"/>
      <c r="IJ574" s="2"/>
      <c r="IK574" s="2"/>
      <c r="IL574" s="2"/>
      <c r="IM574" s="2"/>
      <c r="IN574" s="2"/>
      <c r="IO574" s="2"/>
      <c r="IP574" s="2"/>
      <c r="IQ574" s="2"/>
      <c r="IR574" s="2"/>
      <c r="IS574" s="2"/>
      <c r="IT574" s="2"/>
      <c r="IU574" s="2"/>
      <c r="IV574" s="2"/>
      <c r="IW574" s="2"/>
    </row>
    <row r="575" customFormat="false" ht="11.25" hidden="false" customHeight="false" outlineLevel="0" collapsed="false">
      <c r="A575" s="2"/>
      <c r="B575" s="2"/>
      <c r="C575" s="2"/>
      <c r="D575" s="394"/>
      <c r="F575" s="2"/>
      <c r="G575" s="2"/>
      <c r="H575" s="2"/>
      <c r="I575" s="2"/>
      <c r="J575" s="2"/>
      <c r="K575" s="2"/>
      <c r="L575" s="2"/>
      <c r="M575" s="2"/>
      <c r="P575" s="2"/>
      <c r="Q575" s="2"/>
      <c r="R575" s="2"/>
      <c r="X575" s="270"/>
      <c r="Y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95"/>
      <c r="AW575" s="95"/>
      <c r="AX575" s="383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383"/>
      <c r="BX575" s="383"/>
      <c r="BY575" s="383"/>
      <c r="BZ575" s="2"/>
      <c r="CA575" s="2"/>
      <c r="CB575" s="2"/>
      <c r="CC575" s="2"/>
      <c r="CD575" s="2"/>
      <c r="CE575" s="2"/>
      <c r="CF575" s="383"/>
      <c r="CG575" s="383"/>
      <c r="CH575" s="10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383"/>
      <c r="DT575" s="383"/>
      <c r="DU575" s="383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  <c r="FE575" s="2"/>
      <c r="FF575" s="2"/>
      <c r="FG575" s="2"/>
      <c r="FH575" s="2"/>
      <c r="FI575" s="2"/>
      <c r="FJ575" s="2"/>
      <c r="FK575" s="2"/>
      <c r="FL575" s="2"/>
      <c r="FM575" s="2"/>
      <c r="FN575" s="2"/>
      <c r="FO575" s="2"/>
      <c r="FP575" s="2"/>
      <c r="FQ575" s="2"/>
      <c r="FR575" s="2"/>
      <c r="FS575" s="2"/>
      <c r="FT575" s="2"/>
      <c r="FU575" s="2"/>
      <c r="FV575" s="2"/>
      <c r="FW575" s="2"/>
      <c r="FX575" s="2"/>
      <c r="FY575" s="2"/>
      <c r="FZ575" s="2"/>
      <c r="GA575" s="2"/>
      <c r="GB575" s="2"/>
      <c r="GC575" s="2"/>
      <c r="GD575" s="2"/>
      <c r="GE575" s="2"/>
      <c r="GF575" s="2"/>
      <c r="GG575" s="2"/>
      <c r="GH575" s="2"/>
      <c r="GI575" s="2"/>
      <c r="GJ575" s="2"/>
      <c r="GK575" s="2"/>
      <c r="GL575" s="2"/>
      <c r="GM575" s="2"/>
      <c r="GN575" s="2"/>
      <c r="GO575" s="2"/>
      <c r="GP575" s="2"/>
      <c r="GQ575" s="2"/>
      <c r="GR575" s="2"/>
      <c r="GS575" s="2"/>
      <c r="GT575" s="2"/>
      <c r="GU575" s="2"/>
      <c r="GV575" s="2"/>
      <c r="GW575" s="2"/>
      <c r="GX575" s="2"/>
      <c r="GY575" s="2"/>
      <c r="GZ575" s="2"/>
      <c r="HA575" s="2"/>
      <c r="HB575" s="2"/>
      <c r="HC575" s="2"/>
      <c r="HD575" s="2"/>
      <c r="HE575" s="2"/>
      <c r="HF575" s="2"/>
      <c r="HG575" s="2"/>
      <c r="HH575" s="2"/>
      <c r="HI575" s="2"/>
      <c r="HJ575" s="2"/>
      <c r="HK575" s="2"/>
      <c r="HL575" s="2"/>
      <c r="HM575" s="2"/>
      <c r="HN575" s="2"/>
      <c r="HO575" s="2"/>
      <c r="HP575" s="2"/>
      <c r="HQ575" s="2"/>
      <c r="HR575" s="2"/>
      <c r="HS575" s="2"/>
      <c r="HT575" s="2"/>
      <c r="HU575" s="2"/>
      <c r="HV575" s="2"/>
      <c r="HW575" s="2"/>
      <c r="HX575" s="2"/>
      <c r="HY575" s="2"/>
      <c r="HZ575" s="2"/>
      <c r="IA575" s="2"/>
      <c r="IB575" s="2"/>
      <c r="IC575" s="2"/>
      <c r="ID575" s="2"/>
      <c r="IE575" s="2"/>
      <c r="IF575" s="2"/>
      <c r="IG575" s="2"/>
      <c r="IH575" s="2"/>
      <c r="II575" s="2"/>
      <c r="IJ575" s="2"/>
      <c r="IK575" s="2"/>
      <c r="IL575" s="2"/>
      <c r="IM575" s="2"/>
      <c r="IN575" s="2"/>
      <c r="IO575" s="2"/>
      <c r="IP575" s="2"/>
      <c r="IQ575" s="2"/>
      <c r="IR575" s="2"/>
      <c r="IS575" s="2"/>
      <c r="IT575" s="2"/>
      <c r="IU575" s="2"/>
      <c r="IV575" s="2"/>
      <c r="IW575" s="2"/>
    </row>
    <row r="576" customFormat="false" ht="11.25" hidden="false" customHeight="false" outlineLevel="0" collapsed="false">
      <c r="A576" s="2"/>
      <c r="B576" s="2"/>
      <c r="C576" s="2"/>
      <c r="D576" s="394"/>
      <c r="F576" s="2"/>
      <c r="G576" s="2"/>
      <c r="H576" s="2"/>
      <c r="I576" s="2"/>
      <c r="J576" s="2"/>
      <c r="K576" s="2"/>
      <c r="L576" s="2"/>
      <c r="M576" s="2"/>
      <c r="P576" s="2"/>
      <c r="Q576" s="2"/>
      <c r="R576" s="2"/>
      <c r="X576" s="270"/>
      <c r="Y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95"/>
      <c r="AW576" s="95"/>
      <c r="AX576" s="383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383"/>
      <c r="BX576" s="383"/>
      <c r="BY576" s="383"/>
      <c r="BZ576" s="2"/>
      <c r="CA576" s="2"/>
      <c r="CB576" s="2"/>
      <c r="CC576" s="2"/>
      <c r="CD576" s="2"/>
      <c r="CE576" s="2"/>
      <c r="CF576" s="383"/>
      <c r="CG576" s="383"/>
      <c r="CH576" s="10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383"/>
      <c r="DT576" s="383"/>
      <c r="DU576" s="383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  <c r="FF576" s="2"/>
      <c r="FG576" s="2"/>
      <c r="FH576" s="2"/>
      <c r="FI576" s="2"/>
      <c r="FJ576" s="2"/>
      <c r="FK576" s="2"/>
      <c r="FL576" s="2"/>
      <c r="FM576" s="2"/>
      <c r="FN576" s="2"/>
      <c r="FO576" s="2"/>
      <c r="FP576" s="2"/>
      <c r="FQ576" s="2"/>
      <c r="FR576" s="2"/>
      <c r="FS576" s="2"/>
      <c r="FT576" s="2"/>
      <c r="FU576" s="2"/>
      <c r="FV576" s="2"/>
      <c r="FW576" s="2"/>
      <c r="FX576" s="2"/>
      <c r="FY576" s="2"/>
      <c r="FZ576" s="2"/>
      <c r="GA576" s="2"/>
      <c r="GB576" s="2"/>
      <c r="GC576" s="2"/>
      <c r="GD576" s="2"/>
      <c r="GE576" s="2"/>
      <c r="GF576" s="2"/>
      <c r="GG576" s="2"/>
      <c r="GH576" s="2"/>
      <c r="GI576" s="2"/>
      <c r="GJ576" s="2"/>
      <c r="GK576" s="2"/>
      <c r="GL576" s="2"/>
      <c r="GM576" s="2"/>
      <c r="GN576" s="2"/>
      <c r="GO576" s="2"/>
      <c r="GP576" s="2"/>
      <c r="GQ576" s="2"/>
      <c r="GR576" s="2"/>
      <c r="GS576" s="2"/>
      <c r="GT576" s="2"/>
      <c r="GU576" s="2"/>
      <c r="GV576" s="2"/>
      <c r="GW576" s="2"/>
      <c r="GX576" s="2"/>
      <c r="GY576" s="2"/>
      <c r="GZ576" s="2"/>
      <c r="HA576" s="2"/>
      <c r="HB576" s="2"/>
      <c r="HC576" s="2"/>
      <c r="HD576" s="2"/>
      <c r="HE576" s="2"/>
      <c r="HF576" s="2"/>
      <c r="HG576" s="2"/>
      <c r="HH576" s="2"/>
      <c r="HI576" s="2"/>
      <c r="HJ576" s="2"/>
      <c r="HK576" s="2"/>
      <c r="HL576" s="2"/>
      <c r="HM576" s="2"/>
      <c r="HN576" s="2"/>
      <c r="HO576" s="2"/>
      <c r="HP576" s="2"/>
      <c r="HQ576" s="2"/>
      <c r="HR576" s="2"/>
      <c r="HS576" s="2"/>
      <c r="HT576" s="2"/>
      <c r="HU576" s="2"/>
      <c r="HV576" s="2"/>
      <c r="HW576" s="2"/>
      <c r="HX576" s="2"/>
      <c r="HY576" s="2"/>
      <c r="HZ576" s="2"/>
      <c r="IA576" s="2"/>
      <c r="IB576" s="2"/>
      <c r="IC576" s="2"/>
      <c r="ID576" s="2"/>
      <c r="IE576" s="2"/>
      <c r="IF576" s="2"/>
      <c r="IG576" s="2"/>
      <c r="IH576" s="2"/>
      <c r="II576" s="2"/>
      <c r="IJ576" s="2"/>
      <c r="IK576" s="2"/>
      <c r="IL576" s="2"/>
      <c r="IM576" s="2"/>
      <c r="IN576" s="2"/>
      <c r="IO576" s="2"/>
      <c r="IP576" s="2"/>
      <c r="IQ576" s="2"/>
      <c r="IR576" s="2"/>
      <c r="IS576" s="2"/>
      <c r="IT576" s="2"/>
      <c r="IU576" s="2"/>
      <c r="IV576" s="2"/>
      <c r="IW576" s="2"/>
    </row>
    <row r="577" customFormat="false" ht="11.25" hidden="false" customHeight="false" outlineLevel="0" collapsed="false">
      <c r="A577" s="2"/>
      <c r="B577" s="2"/>
      <c r="C577" s="2"/>
      <c r="D577" s="394"/>
      <c r="F577" s="2"/>
      <c r="G577" s="2"/>
      <c r="H577" s="2"/>
      <c r="I577" s="2"/>
      <c r="J577" s="2"/>
      <c r="K577" s="2"/>
      <c r="L577" s="2"/>
      <c r="M577" s="2"/>
      <c r="P577" s="2"/>
      <c r="Q577" s="2"/>
      <c r="R577" s="2"/>
      <c r="X577" s="270"/>
      <c r="Y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95"/>
      <c r="AW577" s="95"/>
      <c r="AX577" s="383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383"/>
      <c r="BX577" s="383"/>
      <c r="BY577" s="383"/>
      <c r="BZ577" s="2"/>
      <c r="CA577" s="2"/>
      <c r="CB577" s="2"/>
      <c r="CC577" s="2"/>
      <c r="CD577" s="2"/>
      <c r="CE577" s="2"/>
      <c r="CF577" s="383"/>
      <c r="CG577" s="383"/>
      <c r="CH577" s="10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383"/>
      <c r="DT577" s="383"/>
      <c r="DU577" s="383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  <c r="FF577" s="2"/>
      <c r="FG577" s="2"/>
      <c r="FH577" s="2"/>
      <c r="FI577" s="2"/>
      <c r="FJ577" s="2"/>
      <c r="FK577" s="2"/>
      <c r="FL577" s="2"/>
      <c r="FM577" s="2"/>
      <c r="FN577" s="2"/>
      <c r="FO577" s="2"/>
      <c r="FP577" s="2"/>
      <c r="FQ577" s="2"/>
      <c r="FR577" s="2"/>
      <c r="FS577" s="2"/>
      <c r="FT577" s="2"/>
      <c r="FU577" s="2"/>
      <c r="FV577" s="2"/>
      <c r="FW577" s="2"/>
      <c r="FX577" s="2"/>
      <c r="FY577" s="2"/>
      <c r="FZ577" s="2"/>
      <c r="GA577" s="2"/>
      <c r="GB577" s="2"/>
      <c r="GC577" s="2"/>
      <c r="GD577" s="2"/>
      <c r="GE577" s="2"/>
      <c r="GF577" s="2"/>
      <c r="GG577" s="2"/>
      <c r="GH577" s="2"/>
      <c r="GI577" s="2"/>
      <c r="GJ577" s="2"/>
      <c r="GK577" s="2"/>
      <c r="GL577" s="2"/>
      <c r="GM577" s="2"/>
      <c r="GN577" s="2"/>
      <c r="GO577" s="2"/>
      <c r="GP577" s="2"/>
      <c r="GQ577" s="2"/>
      <c r="GR577" s="2"/>
      <c r="GS577" s="2"/>
      <c r="GT577" s="2"/>
      <c r="GU577" s="2"/>
      <c r="GV577" s="2"/>
      <c r="GW577" s="2"/>
      <c r="GX577" s="2"/>
      <c r="GY577" s="2"/>
      <c r="GZ577" s="2"/>
      <c r="HA577" s="2"/>
      <c r="HB577" s="2"/>
      <c r="HC577" s="2"/>
      <c r="HD577" s="2"/>
      <c r="HE577" s="2"/>
      <c r="HF577" s="2"/>
      <c r="HG577" s="2"/>
      <c r="HH577" s="2"/>
      <c r="HI577" s="2"/>
      <c r="HJ577" s="2"/>
      <c r="HK577" s="2"/>
      <c r="HL577" s="2"/>
      <c r="HM577" s="2"/>
      <c r="HN577" s="2"/>
      <c r="HO577" s="2"/>
      <c r="HP577" s="2"/>
      <c r="HQ577" s="2"/>
      <c r="HR577" s="2"/>
      <c r="HS577" s="2"/>
      <c r="HT577" s="2"/>
      <c r="HU577" s="2"/>
      <c r="HV577" s="2"/>
      <c r="HW577" s="2"/>
      <c r="HX577" s="2"/>
      <c r="HY577" s="2"/>
      <c r="HZ577" s="2"/>
      <c r="IA577" s="2"/>
      <c r="IB577" s="2"/>
      <c r="IC577" s="2"/>
      <c r="ID577" s="2"/>
      <c r="IE577" s="2"/>
      <c r="IF577" s="2"/>
      <c r="IG577" s="2"/>
      <c r="IH577" s="2"/>
      <c r="II577" s="2"/>
      <c r="IJ577" s="2"/>
      <c r="IK577" s="2"/>
      <c r="IL577" s="2"/>
      <c r="IM577" s="2"/>
      <c r="IN577" s="2"/>
      <c r="IO577" s="2"/>
      <c r="IP577" s="2"/>
      <c r="IQ577" s="2"/>
      <c r="IR577" s="2"/>
      <c r="IS577" s="2"/>
      <c r="IT577" s="2"/>
      <c r="IU577" s="2"/>
      <c r="IV577" s="2"/>
      <c r="IW577" s="2"/>
    </row>
    <row r="578" customFormat="false" ht="11.25" hidden="false" customHeight="false" outlineLevel="0" collapsed="false">
      <c r="A578" s="2"/>
      <c r="B578" s="2"/>
      <c r="C578" s="2"/>
      <c r="D578" s="394"/>
      <c r="F578" s="2"/>
      <c r="G578" s="2"/>
      <c r="H578" s="2"/>
      <c r="I578" s="2"/>
      <c r="J578" s="2"/>
      <c r="K578" s="2"/>
      <c r="L578" s="2"/>
      <c r="M578" s="2"/>
      <c r="P578" s="2"/>
      <c r="Q578" s="2"/>
      <c r="R578" s="2"/>
      <c r="X578" s="270"/>
      <c r="Y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95"/>
      <c r="AW578" s="95"/>
      <c r="AX578" s="383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383"/>
      <c r="BX578" s="383"/>
      <c r="BY578" s="383"/>
      <c r="BZ578" s="2"/>
      <c r="CA578" s="2"/>
      <c r="CB578" s="2"/>
      <c r="CC578" s="2"/>
      <c r="CD578" s="2"/>
      <c r="CE578" s="2"/>
      <c r="CF578" s="383"/>
      <c r="CG578" s="383"/>
      <c r="CH578" s="10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383"/>
      <c r="DT578" s="383"/>
      <c r="DU578" s="383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  <c r="FG578" s="2"/>
      <c r="FH578" s="2"/>
      <c r="FI578" s="2"/>
      <c r="FJ578" s="2"/>
      <c r="FK578" s="2"/>
      <c r="FL578" s="2"/>
      <c r="FM578" s="2"/>
      <c r="FN578" s="2"/>
      <c r="FO578" s="2"/>
      <c r="FP578" s="2"/>
      <c r="FQ578" s="2"/>
      <c r="FR578" s="2"/>
      <c r="FS578" s="2"/>
      <c r="FT578" s="2"/>
      <c r="FU578" s="2"/>
      <c r="FV578" s="2"/>
      <c r="FW578" s="2"/>
      <c r="FX578" s="2"/>
      <c r="FY578" s="2"/>
      <c r="FZ578" s="2"/>
      <c r="GA578" s="2"/>
      <c r="GB578" s="2"/>
      <c r="GC578" s="2"/>
      <c r="GD578" s="2"/>
      <c r="GE578" s="2"/>
      <c r="GF578" s="2"/>
      <c r="GG578" s="2"/>
      <c r="GH578" s="2"/>
      <c r="GI578" s="2"/>
      <c r="GJ578" s="2"/>
      <c r="GK578" s="2"/>
      <c r="GL578" s="2"/>
      <c r="GM578" s="2"/>
      <c r="GN578" s="2"/>
      <c r="GO578" s="2"/>
      <c r="GP578" s="2"/>
      <c r="GQ578" s="2"/>
      <c r="GR578" s="2"/>
      <c r="GS578" s="2"/>
      <c r="GT578" s="2"/>
      <c r="GU578" s="2"/>
      <c r="GV578" s="2"/>
      <c r="GW578" s="2"/>
      <c r="GX578" s="2"/>
      <c r="GY578" s="2"/>
      <c r="GZ578" s="2"/>
      <c r="HA578" s="2"/>
      <c r="HB578" s="2"/>
      <c r="HC578" s="2"/>
      <c r="HD578" s="2"/>
      <c r="HE578" s="2"/>
      <c r="HF578" s="2"/>
      <c r="HG578" s="2"/>
      <c r="HH578" s="2"/>
      <c r="HI578" s="2"/>
      <c r="HJ578" s="2"/>
      <c r="HK578" s="2"/>
      <c r="HL578" s="2"/>
      <c r="HM578" s="2"/>
      <c r="HN578" s="2"/>
      <c r="HO578" s="2"/>
      <c r="HP578" s="2"/>
      <c r="HQ578" s="2"/>
      <c r="HR578" s="2"/>
      <c r="HS578" s="2"/>
      <c r="HT578" s="2"/>
      <c r="HU578" s="2"/>
      <c r="HV578" s="2"/>
      <c r="HW578" s="2"/>
      <c r="HX578" s="2"/>
      <c r="HY578" s="2"/>
      <c r="HZ578" s="2"/>
      <c r="IA578" s="2"/>
      <c r="IB578" s="2"/>
      <c r="IC578" s="2"/>
      <c r="ID578" s="2"/>
      <c r="IE578" s="2"/>
      <c r="IF578" s="2"/>
      <c r="IG578" s="2"/>
      <c r="IH578" s="2"/>
      <c r="II578" s="2"/>
      <c r="IJ578" s="2"/>
      <c r="IK578" s="2"/>
      <c r="IL578" s="2"/>
      <c r="IM578" s="2"/>
      <c r="IN578" s="2"/>
      <c r="IO578" s="2"/>
      <c r="IP578" s="2"/>
      <c r="IQ578" s="2"/>
      <c r="IR578" s="2"/>
      <c r="IS578" s="2"/>
      <c r="IT578" s="2"/>
      <c r="IU578" s="2"/>
      <c r="IV578" s="2"/>
      <c r="IW578" s="2"/>
    </row>
    <row r="579" customFormat="false" ht="11.25" hidden="false" customHeight="false" outlineLevel="0" collapsed="false">
      <c r="A579" s="2"/>
      <c r="B579" s="2"/>
      <c r="C579" s="2"/>
      <c r="D579" s="394"/>
      <c r="F579" s="2"/>
      <c r="G579" s="2"/>
      <c r="H579" s="2"/>
      <c r="I579" s="2"/>
      <c r="J579" s="2"/>
      <c r="K579" s="2"/>
      <c r="L579" s="2"/>
      <c r="M579" s="2"/>
      <c r="P579" s="2"/>
      <c r="Q579" s="2"/>
      <c r="R579" s="2"/>
      <c r="X579" s="270"/>
      <c r="Y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95"/>
      <c r="AW579" s="95"/>
      <c r="AX579" s="383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383"/>
      <c r="BX579" s="383"/>
      <c r="BY579" s="383"/>
      <c r="BZ579" s="2"/>
      <c r="CA579" s="2"/>
      <c r="CB579" s="2"/>
      <c r="CC579" s="2"/>
      <c r="CD579" s="2"/>
      <c r="CE579" s="2"/>
      <c r="CF579" s="383"/>
      <c r="CG579" s="383"/>
      <c r="CH579" s="10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383"/>
      <c r="DT579" s="383"/>
      <c r="DU579" s="383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  <c r="FF579" s="2"/>
      <c r="FG579" s="2"/>
      <c r="FH579" s="2"/>
      <c r="FI579" s="2"/>
      <c r="FJ579" s="2"/>
      <c r="FK579" s="2"/>
      <c r="FL579" s="2"/>
      <c r="FM579" s="2"/>
      <c r="FN579" s="2"/>
      <c r="FO579" s="2"/>
      <c r="FP579" s="2"/>
      <c r="FQ579" s="2"/>
      <c r="FR579" s="2"/>
      <c r="FS579" s="2"/>
      <c r="FT579" s="2"/>
      <c r="FU579" s="2"/>
      <c r="FV579" s="2"/>
      <c r="FW579" s="2"/>
      <c r="FX579" s="2"/>
      <c r="FY579" s="2"/>
      <c r="FZ579" s="2"/>
      <c r="GA579" s="2"/>
      <c r="GB579" s="2"/>
      <c r="GC579" s="2"/>
      <c r="GD579" s="2"/>
      <c r="GE579" s="2"/>
      <c r="GF579" s="2"/>
      <c r="GG579" s="2"/>
      <c r="GH579" s="2"/>
      <c r="GI579" s="2"/>
      <c r="GJ579" s="2"/>
      <c r="GK579" s="2"/>
      <c r="GL579" s="2"/>
      <c r="GM579" s="2"/>
      <c r="GN579" s="2"/>
      <c r="GO579" s="2"/>
      <c r="GP579" s="2"/>
      <c r="GQ579" s="2"/>
      <c r="GR579" s="2"/>
      <c r="GS579" s="2"/>
      <c r="GT579" s="2"/>
      <c r="GU579" s="2"/>
      <c r="GV579" s="2"/>
      <c r="GW579" s="2"/>
      <c r="GX579" s="2"/>
      <c r="GY579" s="2"/>
      <c r="GZ579" s="2"/>
      <c r="HA579" s="2"/>
      <c r="HB579" s="2"/>
      <c r="HC579" s="2"/>
      <c r="HD579" s="2"/>
      <c r="HE579" s="2"/>
      <c r="HF579" s="2"/>
      <c r="HG579" s="2"/>
      <c r="HH579" s="2"/>
      <c r="HI579" s="2"/>
      <c r="HJ579" s="2"/>
      <c r="HK579" s="2"/>
      <c r="HL579" s="2"/>
      <c r="HM579" s="2"/>
      <c r="HN579" s="2"/>
      <c r="HO579" s="2"/>
      <c r="HP579" s="2"/>
      <c r="HQ579" s="2"/>
      <c r="HR579" s="2"/>
      <c r="HS579" s="2"/>
      <c r="HT579" s="2"/>
      <c r="HU579" s="2"/>
      <c r="HV579" s="2"/>
      <c r="HW579" s="2"/>
      <c r="HX579" s="2"/>
      <c r="HY579" s="2"/>
      <c r="HZ579" s="2"/>
      <c r="IA579" s="2"/>
      <c r="IB579" s="2"/>
      <c r="IC579" s="2"/>
      <c r="ID579" s="2"/>
      <c r="IE579" s="2"/>
      <c r="IF579" s="2"/>
      <c r="IG579" s="2"/>
      <c r="IH579" s="2"/>
      <c r="II579" s="2"/>
      <c r="IJ579" s="2"/>
      <c r="IK579" s="2"/>
      <c r="IL579" s="2"/>
      <c r="IM579" s="2"/>
      <c r="IN579" s="2"/>
      <c r="IO579" s="2"/>
      <c r="IP579" s="2"/>
      <c r="IQ579" s="2"/>
      <c r="IR579" s="2"/>
      <c r="IS579" s="2"/>
      <c r="IT579" s="2"/>
      <c r="IU579" s="2"/>
      <c r="IV579" s="2"/>
      <c r="IW579" s="2"/>
    </row>
    <row r="580" customFormat="false" ht="11.25" hidden="false" customHeight="false" outlineLevel="0" collapsed="false">
      <c r="A580" s="2"/>
      <c r="B580" s="2"/>
      <c r="C580" s="2"/>
      <c r="D580" s="394"/>
      <c r="F580" s="2"/>
      <c r="G580" s="2"/>
      <c r="H580" s="2"/>
      <c r="I580" s="2"/>
      <c r="J580" s="2"/>
      <c r="K580" s="2"/>
      <c r="L580" s="2"/>
      <c r="M580" s="2"/>
      <c r="P580" s="2"/>
      <c r="Q580" s="2"/>
      <c r="R580" s="2"/>
      <c r="X580" s="270"/>
      <c r="Y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95"/>
      <c r="AW580" s="95"/>
      <c r="AX580" s="383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383"/>
      <c r="BX580" s="383"/>
      <c r="BY580" s="383"/>
      <c r="BZ580" s="2"/>
      <c r="CA580" s="2"/>
      <c r="CB580" s="2"/>
      <c r="CC580" s="2"/>
      <c r="CD580" s="2"/>
      <c r="CE580" s="2"/>
      <c r="CF580" s="383"/>
      <c r="CG580" s="383"/>
      <c r="CH580" s="10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383"/>
      <c r="DT580" s="383"/>
      <c r="DU580" s="383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  <c r="FF580" s="2"/>
      <c r="FG580" s="2"/>
      <c r="FH580" s="2"/>
      <c r="FI580" s="2"/>
      <c r="FJ580" s="2"/>
      <c r="FK580" s="2"/>
      <c r="FL580" s="2"/>
      <c r="FM580" s="2"/>
      <c r="FN580" s="2"/>
      <c r="FO580" s="2"/>
      <c r="FP580" s="2"/>
      <c r="FQ580" s="2"/>
      <c r="FR580" s="2"/>
      <c r="FS580" s="2"/>
      <c r="FT580" s="2"/>
      <c r="FU580" s="2"/>
      <c r="FV580" s="2"/>
      <c r="FW580" s="2"/>
      <c r="FX580" s="2"/>
      <c r="FY580" s="2"/>
      <c r="FZ580" s="2"/>
      <c r="GA580" s="2"/>
      <c r="GB580" s="2"/>
      <c r="GC580" s="2"/>
      <c r="GD580" s="2"/>
      <c r="GE580" s="2"/>
      <c r="GF580" s="2"/>
      <c r="GG580" s="2"/>
      <c r="GH580" s="2"/>
      <c r="GI580" s="2"/>
      <c r="GJ580" s="2"/>
      <c r="GK580" s="2"/>
      <c r="GL580" s="2"/>
      <c r="GM580" s="2"/>
      <c r="GN580" s="2"/>
      <c r="GO580" s="2"/>
      <c r="GP580" s="2"/>
      <c r="GQ580" s="2"/>
      <c r="GR580" s="2"/>
      <c r="GS580" s="2"/>
      <c r="GT580" s="2"/>
      <c r="GU580" s="2"/>
      <c r="GV580" s="2"/>
      <c r="GW580" s="2"/>
      <c r="GX580" s="2"/>
      <c r="GY580" s="2"/>
      <c r="GZ580" s="2"/>
      <c r="HA580" s="2"/>
      <c r="HB580" s="2"/>
      <c r="HC580" s="2"/>
      <c r="HD580" s="2"/>
      <c r="HE580" s="2"/>
      <c r="HF580" s="2"/>
      <c r="HG580" s="2"/>
      <c r="HH580" s="2"/>
      <c r="HI580" s="2"/>
      <c r="HJ580" s="2"/>
      <c r="HK580" s="2"/>
      <c r="HL580" s="2"/>
      <c r="HM580" s="2"/>
      <c r="HN580" s="2"/>
      <c r="HO580" s="2"/>
      <c r="HP580" s="2"/>
      <c r="HQ580" s="2"/>
      <c r="HR580" s="2"/>
      <c r="HS580" s="2"/>
      <c r="HT580" s="2"/>
      <c r="HU580" s="2"/>
      <c r="HV580" s="2"/>
      <c r="HW580" s="2"/>
      <c r="HX580" s="2"/>
      <c r="HY580" s="2"/>
      <c r="HZ580" s="2"/>
      <c r="IA580" s="2"/>
      <c r="IB580" s="2"/>
      <c r="IC580" s="2"/>
      <c r="ID580" s="2"/>
      <c r="IE580" s="2"/>
      <c r="IF580" s="2"/>
      <c r="IG580" s="2"/>
      <c r="IH580" s="2"/>
      <c r="II580" s="2"/>
      <c r="IJ580" s="2"/>
      <c r="IK580" s="2"/>
      <c r="IL580" s="2"/>
      <c r="IM580" s="2"/>
      <c r="IN580" s="2"/>
      <c r="IO580" s="2"/>
      <c r="IP580" s="2"/>
      <c r="IQ580" s="2"/>
      <c r="IR580" s="2"/>
      <c r="IS580" s="2"/>
      <c r="IT580" s="2"/>
      <c r="IU580" s="2"/>
      <c r="IV580" s="2"/>
      <c r="IW580" s="2"/>
    </row>
    <row r="581" customFormat="false" ht="11.25" hidden="false" customHeight="false" outlineLevel="0" collapsed="false">
      <c r="A581" s="2"/>
      <c r="B581" s="2"/>
      <c r="C581" s="2"/>
      <c r="D581" s="394"/>
      <c r="F581" s="2"/>
      <c r="G581" s="2"/>
      <c r="H581" s="2"/>
      <c r="I581" s="2"/>
      <c r="J581" s="2"/>
      <c r="K581" s="2"/>
      <c r="L581" s="2"/>
      <c r="M581" s="2"/>
      <c r="P581" s="2"/>
      <c r="Q581" s="2"/>
      <c r="R581" s="2"/>
      <c r="X581" s="270"/>
      <c r="Y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95"/>
      <c r="AW581" s="95"/>
      <c r="AX581" s="383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383"/>
      <c r="BX581" s="383"/>
      <c r="BY581" s="383"/>
      <c r="BZ581" s="2"/>
      <c r="CA581" s="2"/>
      <c r="CB581" s="2"/>
      <c r="CC581" s="2"/>
      <c r="CD581" s="2"/>
      <c r="CE581" s="2"/>
      <c r="CF581" s="383"/>
      <c r="CG581" s="383"/>
      <c r="CH581" s="10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383"/>
      <c r="DT581" s="383"/>
      <c r="DU581" s="383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  <c r="FG581" s="2"/>
      <c r="FH581" s="2"/>
      <c r="FI581" s="2"/>
      <c r="FJ581" s="2"/>
      <c r="FK581" s="2"/>
      <c r="FL581" s="2"/>
      <c r="FM581" s="2"/>
      <c r="FN581" s="2"/>
      <c r="FO581" s="2"/>
      <c r="FP581" s="2"/>
      <c r="FQ581" s="2"/>
      <c r="FR581" s="2"/>
      <c r="FS581" s="2"/>
      <c r="FT581" s="2"/>
      <c r="FU581" s="2"/>
      <c r="FV581" s="2"/>
      <c r="FW581" s="2"/>
      <c r="FX581" s="2"/>
      <c r="FY581" s="2"/>
      <c r="FZ581" s="2"/>
      <c r="GA581" s="2"/>
      <c r="GB581" s="2"/>
      <c r="GC581" s="2"/>
      <c r="GD581" s="2"/>
      <c r="GE581" s="2"/>
      <c r="GF581" s="2"/>
      <c r="GG581" s="2"/>
      <c r="GH581" s="2"/>
      <c r="GI581" s="2"/>
      <c r="GJ581" s="2"/>
      <c r="GK581" s="2"/>
      <c r="GL581" s="2"/>
      <c r="GM581" s="2"/>
      <c r="GN581" s="2"/>
      <c r="GO581" s="2"/>
      <c r="GP581" s="2"/>
      <c r="GQ581" s="2"/>
      <c r="GR581" s="2"/>
      <c r="GS581" s="2"/>
      <c r="GT581" s="2"/>
      <c r="GU581" s="2"/>
      <c r="GV581" s="2"/>
      <c r="GW581" s="2"/>
      <c r="GX581" s="2"/>
      <c r="GY581" s="2"/>
      <c r="GZ581" s="2"/>
      <c r="HA581" s="2"/>
      <c r="HB581" s="2"/>
      <c r="HC581" s="2"/>
      <c r="HD581" s="2"/>
      <c r="HE581" s="2"/>
      <c r="HF581" s="2"/>
      <c r="HG581" s="2"/>
      <c r="HH581" s="2"/>
      <c r="HI581" s="2"/>
      <c r="HJ581" s="2"/>
      <c r="HK581" s="2"/>
      <c r="HL581" s="2"/>
      <c r="HM581" s="2"/>
      <c r="HN581" s="2"/>
      <c r="HO581" s="2"/>
      <c r="HP581" s="2"/>
      <c r="HQ581" s="2"/>
      <c r="HR581" s="2"/>
      <c r="HS581" s="2"/>
      <c r="HT581" s="2"/>
      <c r="HU581" s="2"/>
      <c r="HV581" s="2"/>
      <c r="HW581" s="2"/>
      <c r="HX581" s="2"/>
      <c r="HY581" s="2"/>
      <c r="HZ581" s="2"/>
      <c r="IA581" s="2"/>
      <c r="IB581" s="2"/>
      <c r="IC581" s="2"/>
      <c r="ID581" s="2"/>
      <c r="IE581" s="2"/>
      <c r="IF581" s="2"/>
      <c r="IG581" s="2"/>
      <c r="IH581" s="2"/>
      <c r="II581" s="2"/>
      <c r="IJ581" s="2"/>
      <c r="IK581" s="2"/>
      <c r="IL581" s="2"/>
      <c r="IM581" s="2"/>
      <c r="IN581" s="2"/>
      <c r="IO581" s="2"/>
      <c r="IP581" s="2"/>
      <c r="IQ581" s="2"/>
      <c r="IR581" s="2"/>
      <c r="IS581" s="2"/>
      <c r="IT581" s="2"/>
      <c r="IU581" s="2"/>
      <c r="IV581" s="2"/>
      <c r="IW581" s="2"/>
    </row>
    <row r="582" customFormat="false" ht="11.25" hidden="false" customHeight="false" outlineLevel="0" collapsed="false">
      <c r="A582" s="2"/>
      <c r="B582" s="2"/>
      <c r="C582" s="2"/>
      <c r="D582" s="394"/>
      <c r="F582" s="2"/>
      <c r="G582" s="2"/>
      <c r="H582" s="2"/>
      <c r="I582" s="2"/>
      <c r="J582" s="2"/>
      <c r="K582" s="2"/>
      <c r="L582" s="2"/>
      <c r="M582" s="2"/>
      <c r="P582" s="2"/>
      <c r="Q582" s="2"/>
      <c r="R582" s="2"/>
      <c r="X582" s="270"/>
      <c r="Y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95"/>
      <c r="AW582" s="95"/>
      <c r="AX582" s="383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383"/>
      <c r="BX582" s="383"/>
      <c r="BY582" s="383"/>
      <c r="BZ582" s="2"/>
      <c r="CA582" s="2"/>
      <c r="CB582" s="2"/>
      <c r="CC582" s="2"/>
      <c r="CD582" s="2"/>
      <c r="CE582" s="2"/>
      <c r="CF582" s="383"/>
      <c r="CG582" s="383"/>
      <c r="CH582" s="10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383"/>
      <c r="DT582" s="383"/>
      <c r="DU582" s="383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  <c r="FF582" s="2"/>
      <c r="FG582" s="2"/>
      <c r="FH582" s="2"/>
      <c r="FI582" s="2"/>
      <c r="FJ582" s="2"/>
      <c r="FK582" s="2"/>
      <c r="FL582" s="2"/>
      <c r="FM582" s="2"/>
      <c r="FN582" s="2"/>
      <c r="FO582" s="2"/>
      <c r="FP582" s="2"/>
      <c r="FQ582" s="2"/>
      <c r="FR582" s="2"/>
      <c r="FS582" s="2"/>
      <c r="FT582" s="2"/>
      <c r="FU582" s="2"/>
      <c r="FV582" s="2"/>
      <c r="FW582" s="2"/>
      <c r="FX582" s="2"/>
      <c r="FY582" s="2"/>
      <c r="FZ582" s="2"/>
      <c r="GA582" s="2"/>
      <c r="GB582" s="2"/>
      <c r="GC582" s="2"/>
      <c r="GD582" s="2"/>
      <c r="GE582" s="2"/>
      <c r="GF582" s="2"/>
      <c r="GG582" s="2"/>
      <c r="GH582" s="2"/>
      <c r="GI582" s="2"/>
      <c r="GJ582" s="2"/>
      <c r="GK582" s="2"/>
      <c r="GL582" s="2"/>
      <c r="GM582" s="2"/>
      <c r="GN582" s="2"/>
      <c r="GO582" s="2"/>
      <c r="GP582" s="2"/>
      <c r="GQ582" s="2"/>
      <c r="GR582" s="2"/>
      <c r="GS582" s="2"/>
      <c r="GT582" s="2"/>
      <c r="GU582" s="2"/>
      <c r="GV582" s="2"/>
      <c r="GW582" s="2"/>
      <c r="GX582" s="2"/>
      <c r="GY582" s="2"/>
      <c r="GZ582" s="2"/>
      <c r="HA582" s="2"/>
      <c r="HB582" s="2"/>
      <c r="HC582" s="2"/>
      <c r="HD582" s="2"/>
      <c r="HE582" s="2"/>
      <c r="HF582" s="2"/>
      <c r="HG582" s="2"/>
      <c r="HH582" s="2"/>
      <c r="HI582" s="2"/>
      <c r="HJ582" s="2"/>
      <c r="HK582" s="2"/>
      <c r="HL582" s="2"/>
      <c r="HM582" s="2"/>
      <c r="HN582" s="2"/>
      <c r="HO582" s="2"/>
      <c r="HP582" s="2"/>
      <c r="HQ582" s="2"/>
      <c r="HR582" s="2"/>
      <c r="HS582" s="2"/>
      <c r="HT582" s="2"/>
      <c r="HU582" s="2"/>
      <c r="HV582" s="2"/>
      <c r="HW582" s="2"/>
      <c r="HX582" s="2"/>
      <c r="HY582" s="2"/>
      <c r="HZ582" s="2"/>
      <c r="IA582" s="2"/>
      <c r="IB582" s="2"/>
      <c r="IC582" s="2"/>
      <c r="ID582" s="2"/>
      <c r="IE582" s="2"/>
      <c r="IF582" s="2"/>
      <c r="IG582" s="2"/>
      <c r="IH582" s="2"/>
      <c r="II582" s="2"/>
      <c r="IJ582" s="2"/>
      <c r="IK582" s="2"/>
      <c r="IL582" s="2"/>
      <c r="IM582" s="2"/>
      <c r="IN582" s="2"/>
      <c r="IO582" s="2"/>
      <c r="IP582" s="2"/>
      <c r="IQ582" s="2"/>
      <c r="IR582" s="2"/>
      <c r="IS582" s="2"/>
      <c r="IT582" s="2"/>
      <c r="IU582" s="2"/>
      <c r="IV582" s="2"/>
      <c r="IW582" s="2"/>
    </row>
    <row r="583" customFormat="false" ht="11.25" hidden="false" customHeight="false" outlineLevel="0" collapsed="false">
      <c r="A583" s="2"/>
      <c r="B583" s="2"/>
      <c r="C583" s="2"/>
      <c r="D583" s="394"/>
      <c r="F583" s="2"/>
      <c r="G583" s="2"/>
      <c r="H583" s="2"/>
      <c r="I583" s="2"/>
      <c r="J583" s="2"/>
      <c r="K583" s="2"/>
      <c r="L583" s="2"/>
      <c r="M583" s="2"/>
      <c r="P583" s="2"/>
      <c r="Q583" s="2"/>
      <c r="R583" s="2"/>
      <c r="X583" s="270"/>
      <c r="Y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95"/>
      <c r="AW583" s="95"/>
      <c r="AX583" s="383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383"/>
      <c r="BX583" s="383"/>
      <c r="BY583" s="383"/>
      <c r="BZ583" s="2"/>
      <c r="CA583" s="2"/>
      <c r="CB583" s="2"/>
      <c r="CC583" s="2"/>
      <c r="CD583" s="2"/>
      <c r="CE583" s="2"/>
      <c r="CF583" s="383"/>
      <c r="CG583" s="383"/>
      <c r="CH583" s="10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383"/>
      <c r="DT583" s="383"/>
      <c r="DU583" s="383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  <c r="FF583" s="2"/>
      <c r="FG583" s="2"/>
      <c r="FH583" s="2"/>
      <c r="FI583" s="2"/>
      <c r="FJ583" s="2"/>
      <c r="FK583" s="2"/>
      <c r="FL583" s="2"/>
      <c r="FM583" s="2"/>
      <c r="FN583" s="2"/>
      <c r="FO583" s="2"/>
      <c r="FP583" s="2"/>
      <c r="FQ583" s="2"/>
      <c r="FR583" s="2"/>
      <c r="FS583" s="2"/>
      <c r="FT583" s="2"/>
      <c r="FU583" s="2"/>
      <c r="FV583" s="2"/>
      <c r="FW583" s="2"/>
      <c r="FX583" s="2"/>
      <c r="FY583" s="2"/>
      <c r="FZ583" s="2"/>
      <c r="GA583" s="2"/>
      <c r="GB583" s="2"/>
      <c r="GC583" s="2"/>
      <c r="GD583" s="2"/>
      <c r="GE583" s="2"/>
      <c r="GF583" s="2"/>
      <c r="GG583" s="2"/>
      <c r="GH583" s="2"/>
      <c r="GI583" s="2"/>
      <c r="GJ583" s="2"/>
      <c r="GK583" s="2"/>
      <c r="GL583" s="2"/>
      <c r="GM583" s="2"/>
      <c r="GN583" s="2"/>
      <c r="GO583" s="2"/>
      <c r="GP583" s="2"/>
      <c r="GQ583" s="2"/>
      <c r="GR583" s="2"/>
      <c r="GS583" s="2"/>
      <c r="GT583" s="2"/>
      <c r="GU583" s="2"/>
      <c r="GV583" s="2"/>
      <c r="GW583" s="2"/>
      <c r="GX583" s="2"/>
      <c r="GY583" s="2"/>
      <c r="GZ583" s="2"/>
      <c r="HA583" s="2"/>
      <c r="HB583" s="2"/>
      <c r="HC583" s="2"/>
      <c r="HD583" s="2"/>
      <c r="HE583" s="2"/>
      <c r="HF583" s="2"/>
      <c r="HG583" s="2"/>
      <c r="HH583" s="2"/>
      <c r="HI583" s="2"/>
      <c r="HJ583" s="2"/>
      <c r="HK583" s="2"/>
      <c r="HL583" s="2"/>
      <c r="HM583" s="2"/>
      <c r="HN583" s="2"/>
      <c r="HO583" s="2"/>
      <c r="HP583" s="2"/>
      <c r="HQ583" s="2"/>
      <c r="HR583" s="2"/>
      <c r="HS583" s="2"/>
      <c r="HT583" s="2"/>
      <c r="HU583" s="2"/>
      <c r="HV583" s="2"/>
      <c r="HW583" s="2"/>
      <c r="HX583" s="2"/>
      <c r="HY583" s="2"/>
      <c r="HZ583" s="2"/>
      <c r="IA583" s="2"/>
      <c r="IB583" s="2"/>
      <c r="IC583" s="2"/>
      <c r="ID583" s="2"/>
      <c r="IE583" s="2"/>
      <c r="IF583" s="2"/>
      <c r="IG583" s="2"/>
      <c r="IH583" s="2"/>
      <c r="II583" s="2"/>
      <c r="IJ583" s="2"/>
      <c r="IK583" s="2"/>
      <c r="IL583" s="2"/>
      <c r="IM583" s="2"/>
      <c r="IN583" s="2"/>
      <c r="IO583" s="2"/>
      <c r="IP583" s="2"/>
      <c r="IQ583" s="2"/>
      <c r="IR583" s="2"/>
      <c r="IS583" s="2"/>
      <c r="IT583" s="2"/>
      <c r="IU583" s="2"/>
      <c r="IV583" s="2"/>
      <c r="IW583" s="2"/>
    </row>
    <row r="584" customFormat="false" ht="11.25" hidden="false" customHeight="false" outlineLevel="0" collapsed="false">
      <c r="A584" s="2"/>
      <c r="B584" s="2"/>
      <c r="C584" s="2"/>
      <c r="D584" s="394"/>
      <c r="F584" s="2"/>
      <c r="G584" s="2"/>
      <c r="H584" s="2"/>
      <c r="I584" s="2"/>
      <c r="J584" s="2"/>
      <c r="K584" s="2"/>
      <c r="L584" s="2"/>
      <c r="M584" s="2"/>
      <c r="P584" s="2"/>
      <c r="Q584" s="2"/>
      <c r="R584" s="2"/>
      <c r="X584" s="270"/>
      <c r="Y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95"/>
      <c r="AW584" s="95"/>
      <c r="AX584" s="383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383"/>
      <c r="BX584" s="383"/>
      <c r="BY584" s="383"/>
      <c r="BZ584" s="2"/>
      <c r="CA584" s="2"/>
      <c r="CB584" s="2"/>
      <c r="CC584" s="2"/>
      <c r="CD584" s="2"/>
      <c r="CE584" s="2"/>
      <c r="CF584" s="383"/>
      <c r="CG584" s="383"/>
      <c r="CH584" s="10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383"/>
      <c r="DT584" s="383"/>
      <c r="DU584" s="383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  <c r="FE584" s="2"/>
      <c r="FF584" s="2"/>
      <c r="FG584" s="2"/>
      <c r="FH584" s="2"/>
      <c r="FI584" s="2"/>
      <c r="FJ584" s="2"/>
      <c r="FK584" s="2"/>
      <c r="FL584" s="2"/>
      <c r="FM584" s="2"/>
      <c r="FN584" s="2"/>
      <c r="FO584" s="2"/>
      <c r="FP584" s="2"/>
      <c r="FQ584" s="2"/>
      <c r="FR584" s="2"/>
      <c r="FS584" s="2"/>
      <c r="FT584" s="2"/>
      <c r="FU584" s="2"/>
      <c r="FV584" s="2"/>
      <c r="FW584" s="2"/>
      <c r="FX584" s="2"/>
      <c r="FY584" s="2"/>
      <c r="FZ584" s="2"/>
      <c r="GA584" s="2"/>
      <c r="GB584" s="2"/>
      <c r="GC584" s="2"/>
      <c r="GD584" s="2"/>
      <c r="GE584" s="2"/>
      <c r="GF584" s="2"/>
      <c r="GG584" s="2"/>
      <c r="GH584" s="2"/>
      <c r="GI584" s="2"/>
      <c r="GJ584" s="2"/>
      <c r="GK584" s="2"/>
      <c r="GL584" s="2"/>
      <c r="GM584" s="2"/>
      <c r="GN584" s="2"/>
      <c r="GO584" s="2"/>
      <c r="GP584" s="2"/>
      <c r="GQ584" s="2"/>
      <c r="GR584" s="2"/>
      <c r="GS584" s="2"/>
      <c r="GT584" s="2"/>
      <c r="GU584" s="2"/>
      <c r="GV584" s="2"/>
      <c r="GW584" s="2"/>
      <c r="GX584" s="2"/>
      <c r="GY584" s="2"/>
      <c r="GZ584" s="2"/>
      <c r="HA584" s="2"/>
      <c r="HB584" s="2"/>
      <c r="HC584" s="2"/>
      <c r="HD584" s="2"/>
      <c r="HE584" s="2"/>
      <c r="HF584" s="2"/>
      <c r="HG584" s="2"/>
      <c r="HH584" s="2"/>
      <c r="HI584" s="2"/>
      <c r="HJ584" s="2"/>
      <c r="HK584" s="2"/>
      <c r="HL584" s="2"/>
      <c r="HM584" s="2"/>
      <c r="HN584" s="2"/>
      <c r="HO584" s="2"/>
      <c r="HP584" s="2"/>
      <c r="HQ584" s="2"/>
      <c r="HR584" s="2"/>
      <c r="HS584" s="2"/>
      <c r="HT584" s="2"/>
      <c r="HU584" s="2"/>
      <c r="HV584" s="2"/>
      <c r="HW584" s="2"/>
      <c r="HX584" s="2"/>
      <c r="HY584" s="2"/>
      <c r="HZ584" s="2"/>
      <c r="IA584" s="2"/>
      <c r="IB584" s="2"/>
      <c r="IC584" s="2"/>
      <c r="ID584" s="2"/>
      <c r="IE584" s="2"/>
      <c r="IF584" s="2"/>
      <c r="IG584" s="2"/>
      <c r="IH584" s="2"/>
      <c r="II584" s="2"/>
      <c r="IJ584" s="2"/>
      <c r="IK584" s="2"/>
      <c r="IL584" s="2"/>
      <c r="IM584" s="2"/>
      <c r="IN584" s="2"/>
      <c r="IO584" s="2"/>
      <c r="IP584" s="2"/>
      <c r="IQ584" s="2"/>
      <c r="IR584" s="2"/>
      <c r="IS584" s="2"/>
      <c r="IT584" s="2"/>
      <c r="IU584" s="2"/>
      <c r="IV584" s="2"/>
      <c r="IW584" s="2"/>
    </row>
    <row r="585" customFormat="false" ht="11.25" hidden="false" customHeight="false" outlineLevel="0" collapsed="false">
      <c r="A585" s="2"/>
      <c r="B585" s="2"/>
      <c r="C585" s="2"/>
      <c r="D585" s="394"/>
      <c r="F585" s="2"/>
      <c r="G585" s="2"/>
      <c r="H585" s="2"/>
      <c r="I585" s="2"/>
      <c r="J585" s="2"/>
      <c r="K585" s="2"/>
      <c r="L585" s="2"/>
      <c r="M585" s="2"/>
      <c r="P585" s="2"/>
      <c r="Q585" s="2"/>
      <c r="R585" s="2"/>
      <c r="X585" s="270"/>
      <c r="Y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95"/>
      <c r="AW585" s="95"/>
      <c r="AX585" s="383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383"/>
      <c r="BX585" s="383"/>
      <c r="BY585" s="383"/>
      <c r="BZ585" s="2"/>
      <c r="CA585" s="2"/>
      <c r="CB585" s="2"/>
      <c r="CC585" s="2"/>
      <c r="CD585" s="2"/>
      <c r="CE585" s="2"/>
      <c r="CF585" s="383"/>
      <c r="CG585" s="383"/>
      <c r="CH585" s="10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383"/>
      <c r="DT585" s="383"/>
      <c r="DU585" s="383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  <c r="FF585" s="2"/>
      <c r="FG585" s="2"/>
      <c r="FH585" s="2"/>
      <c r="FI585" s="2"/>
      <c r="FJ585" s="2"/>
      <c r="FK585" s="2"/>
      <c r="FL585" s="2"/>
      <c r="FM585" s="2"/>
      <c r="FN585" s="2"/>
      <c r="FO585" s="2"/>
      <c r="FP585" s="2"/>
      <c r="FQ585" s="2"/>
      <c r="FR585" s="2"/>
      <c r="FS585" s="2"/>
      <c r="FT585" s="2"/>
      <c r="FU585" s="2"/>
      <c r="FV585" s="2"/>
      <c r="FW585" s="2"/>
      <c r="FX585" s="2"/>
      <c r="FY585" s="2"/>
      <c r="FZ585" s="2"/>
      <c r="GA585" s="2"/>
      <c r="GB585" s="2"/>
      <c r="GC585" s="2"/>
      <c r="GD585" s="2"/>
      <c r="GE585" s="2"/>
      <c r="GF585" s="2"/>
      <c r="GG585" s="2"/>
      <c r="GH585" s="2"/>
      <c r="GI585" s="2"/>
      <c r="GJ585" s="2"/>
      <c r="GK585" s="2"/>
      <c r="GL585" s="2"/>
      <c r="GM585" s="2"/>
      <c r="GN585" s="2"/>
      <c r="GO585" s="2"/>
      <c r="GP585" s="2"/>
      <c r="GQ585" s="2"/>
      <c r="GR585" s="2"/>
      <c r="GS585" s="2"/>
      <c r="GT585" s="2"/>
      <c r="GU585" s="2"/>
      <c r="GV585" s="2"/>
      <c r="GW585" s="2"/>
      <c r="GX585" s="2"/>
      <c r="GY585" s="2"/>
      <c r="GZ585" s="2"/>
      <c r="HA585" s="2"/>
      <c r="HB585" s="2"/>
      <c r="HC585" s="2"/>
      <c r="HD585" s="2"/>
      <c r="HE585" s="2"/>
      <c r="HF585" s="2"/>
      <c r="HG585" s="2"/>
      <c r="HH585" s="2"/>
      <c r="HI585" s="2"/>
      <c r="HJ585" s="2"/>
      <c r="HK585" s="2"/>
      <c r="HL585" s="2"/>
      <c r="HM585" s="2"/>
      <c r="HN585" s="2"/>
      <c r="HO585" s="2"/>
      <c r="HP585" s="2"/>
      <c r="HQ585" s="2"/>
      <c r="HR585" s="2"/>
      <c r="HS585" s="2"/>
      <c r="HT585" s="2"/>
      <c r="HU585" s="2"/>
      <c r="HV585" s="2"/>
      <c r="HW585" s="2"/>
      <c r="HX585" s="2"/>
      <c r="HY585" s="2"/>
      <c r="HZ585" s="2"/>
      <c r="IA585" s="2"/>
      <c r="IB585" s="2"/>
      <c r="IC585" s="2"/>
      <c r="ID585" s="2"/>
      <c r="IE585" s="2"/>
      <c r="IF585" s="2"/>
      <c r="IG585" s="2"/>
      <c r="IH585" s="2"/>
      <c r="II585" s="2"/>
      <c r="IJ585" s="2"/>
      <c r="IK585" s="2"/>
      <c r="IL585" s="2"/>
      <c r="IM585" s="2"/>
      <c r="IN585" s="2"/>
      <c r="IO585" s="2"/>
      <c r="IP585" s="2"/>
      <c r="IQ585" s="2"/>
      <c r="IR585" s="2"/>
      <c r="IS585" s="2"/>
      <c r="IT585" s="2"/>
      <c r="IU585" s="2"/>
      <c r="IV585" s="2"/>
      <c r="IW585" s="2"/>
    </row>
    <row r="586" customFormat="false" ht="11.25" hidden="false" customHeight="false" outlineLevel="0" collapsed="false">
      <c r="A586" s="2"/>
      <c r="B586" s="2"/>
      <c r="C586" s="2"/>
      <c r="D586" s="394"/>
      <c r="F586" s="2"/>
      <c r="G586" s="2"/>
      <c r="H586" s="2"/>
      <c r="I586" s="2"/>
      <c r="J586" s="2"/>
      <c r="K586" s="2"/>
      <c r="L586" s="2"/>
      <c r="M586" s="2"/>
      <c r="P586" s="2"/>
      <c r="Q586" s="2"/>
      <c r="R586" s="2"/>
      <c r="X586" s="270"/>
      <c r="Y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95"/>
      <c r="AW586" s="95"/>
      <c r="AX586" s="383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383"/>
      <c r="BX586" s="383"/>
      <c r="BY586" s="383"/>
      <c r="BZ586" s="2"/>
      <c r="CA586" s="2"/>
      <c r="CB586" s="2"/>
      <c r="CC586" s="2"/>
      <c r="CD586" s="2"/>
      <c r="CE586" s="2"/>
      <c r="CF586" s="383"/>
      <c r="CG586" s="383"/>
      <c r="CH586" s="10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383"/>
      <c r="DT586" s="383"/>
      <c r="DU586" s="383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  <c r="FF586" s="2"/>
      <c r="FG586" s="2"/>
      <c r="FH586" s="2"/>
      <c r="FI586" s="2"/>
      <c r="FJ586" s="2"/>
      <c r="FK586" s="2"/>
      <c r="FL586" s="2"/>
      <c r="FM586" s="2"/>
      <c r="FN586" s="2"/>
      <c r="FO586" s="2"/>
      <c r="FP586" s="2"/>
      <c r="FQ586" s="2"/>
      <c r="FR586" s="2"/>
      <c r="FS586" s="2"/>
      <c r="FT586" s="2"/>
      <c r="FU586" s="2"/>
      <c r="FV586" s="2"/>
      <c r="FW586" s="2"/>
      <c r="FX586" s="2"/>
      <c r="FY586" s="2"/>
      <c r="FZ586" s="2"/>
      <c r="GA586" s="2"/>
      <c r="GB586" s="2"/>
      <c r="GC586" s="2"/>
      <c r="GD586" s="2"/>
      <c r="GE586" s="2"/>
      <c r="GF586" s="2"/>
      <c r="GG586" s="2"/>
      <c r="GH586" s="2"/>
      <c r="GI586" s="2"/>
      <c r="GJ586" s="2"/>
      <c r="GK586" s="2"/>
      <c r="GL586" s="2"/>
      <c r="GM586" s="2"/>
      <c r="GN586" s="2"/>
      <c r="GO586" s="2"/>
      <c r="GP586" s="2"/>
      <c r="GQ586" s="2"/>
      <c r="GR586" s="2"/>
      <c r="GS586" s="2"/>
      <c r="GT586" s="2"/>
      <c r="GU586" s="2"/>
      <c r="GV586" s="2"/>
      <c r="GW586" s="2"/>
      <c r="GX586" s="2"/>
      <c r="GY586" s="2"/>
      <c r="GZ586" s="2"/>
      <c r="HA586" s="2"/>
      <c r="HB586" s="2"/>
      <c r="HC586" s="2"/>
      <c r="HD586" s="2"/>
      <c r="HE586" s="2"/>
      <c r="HF586" s="2"/>
      <c r="HG586" s="2"/>
      <c r="HH586" s="2"/>
      <c r="HI586" s="2"/>
      <c r="HJ586" s="2"/>
      <c r="HK586" s="2"/>
      <c r="HL586" s="2"/>
      <c r="HM586" s="2"/>
      <c r="HN586" s="2"/>
      <c r="HO586" s="2"/>
      <c r="HP586" s="2"/>
      <c r="HQ586" s="2"/>
      <c r="HR586" s="2"/>
      <c r="HS586" s="2"/>
      <c r="HT586" s="2"/>
      <c r="HU586" s="2"/>
      <c r="HV586" s="2"/>
      <c r="HW586" s="2"/>
      <c r="HX586" s="2"/>
      <c r="HY586" s="2"/>
      <c r="HZ586" s="2"/>
      <c r="IA586" s="2"/>
      <c r="IB586" s="2"/>
      <c r="IC586" s="2"/>
      <c r="ID586" s="2"/>
      <c r="IE586" s="2"/>
      <c r="IF586" s="2"/>
      <c r="IG586" s="2"/>
      <c r="IH586" s="2"/>
      <c r="II586" s="2"/>
      <c r="IJ586" s="2"/>
      <c r="IK586" s="2"/>
      <c r="IL586" s="2"/>
      <c r="IM586" s="2"/>
      <c r="IN586" s="2"/>
      <c r="IO586" s="2"/>
      <c r="IP586" s="2"/>
      <c r="IQ586" s="2"/>
      <c r="IR586" s="2"/>
      <c r="IS586" s="2"/>
      <c r="IT586" s="2"/>
      <c r="IU586" s="2"/>
      <c r="IV586" s="2"/>
      <c r="IW586" s="2"/>
    </row>
    <row r="587" customFormat="false" ht="11.25" hidden="false" customHeight="false" outlineLevel="0" collapsed="false">
      <c r="A587" s="2"/>
      <c r="B587" s="2"/>
      <c r="C587" s="2"/>
      <c r="D587" s="394"/>
      <c r="F587" s="2"/>
      <c r="G587" s="2"/>
      <c r="H587" s="2"/>
      <c r="I587" s="2"/>
      <c r="J587" s="2"/>
      <c r="K587" s="2"/>
      <c r="L587" s="2"/>
      <c r="M587" s="2"/>
      <c r="P587" s="2"/>
      <c r="Q587" s="2"/>
      <c r="R587" s="2"/>
      <c r="X587" s="270"/>
      <c r="Y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95"/>
      <c r="AW587" s="95"/>
      <c r="AX587" s="383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383"/>
      <c r="BX587" s="383"/>
      <c r="BY587" s="383"/>
      <c r="BZ587" s="2"/>
      <c r="CA587" s="2"/>
      <c r="CB587" s="2"/>
      <c r="CC587" s="2"/>
      <c r="CD587" s="2"/>
      <c r="CE587" s="2"/>
      <c r="CF587" s="383"/>
      <c r="CG587" s="383"/>
      <c r="CH587" s="10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383"/>
      <c r="DT587" s="383"/>
      <c r="DU587" s="383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  <c r="FF587" s="2"/>
      <c r="FG587" s="2"/>
      <c r="FH587" s="2"/>
      <c r="FI587" s="2"/>
      <c r="FJ587" s="2"/>
      <c r="FK587" s="2"/>
      <c r="FL587" s="2"/>
      <c r="FM587" s="2"/>
      <c r="FN587" s="2"/>
      <c r="FO587" s="2"/>
      <c r="FP587" s="2"/>
      <c r="FQ587" s="2"/>
      <c r="FR587" s="2"/>
      <c r="FS587" s="2"/>
      <c r="FT587" s="2"/>
      <c r="FU587" s="2"/>
      <c r="FV587" s="2"/>
      <c r="FW587" s="2"/>
      <c r="FX587" s="2"/>
      <c r="FY587" s="2"/>
      <c r="FZ587" s="2"/>
      <c r="GA587" s="2"/>
      <c r="GB587" s="2"/>
      <c r="GC587" s="2"/>
      <c r="GD587" s="2"/>
      <c r="GE587" s="2"/>
      <c r="GF587" s="2"/>
      <c r="GG587" s="2"/>
      <c r="GH587" s="2"/>
      <c r="GI587" s="2"/>
      <c r="GJ587" s="2"/>
      <c r="GK587" s="2"/>
      <c r="GL587" s="2"/>
      <c r="GM587" s="2"/>
      <c r="GN587" s="2"/>
      <c r="GO587" s="2"/>
      <c r="GP587" s="2"/>
      <c r="GQ587" s="2"/>
      <c r="GR587" s="2"/>
      <c r="GS587" s="2"/>
      <c r="GT587" s="2"/>
      <c r="GU587" s="2"/>
      <c r="GV587" s="2"/>
      <c r="GW587" s="2"/>
      <c r="GX587" s="2"/>
      <c r="GY587" s="2"/>
      <c r="GZ587" s="2"/>
      <c r="HA587" s="2"/>
      <c r="HB587" s="2"/>
      <c r="HC587" s="2"/>
      <c r="HD587" s="2"/>
      <c r="HE587" s="2"/>
      <c r="HF587" s="2"/>
      <c r="HG587" s="2"/>
      <c r="HH587" s="2"/>
      <c r="HI587" s="2"/>
      <c r="HJ587" s="2"/>
      <c r="HK587" s="2"/>
      <c r="HL587" s="2"/>
      <c r="HM587" s="2"/>
      <c r="HN587" s="2"/>
      <c r="HO587" s="2"/>
      <c r="HP587" s="2"/>
      <c r="HQ587" s="2"/>
      <c r="HR587" s="2"/>
      <c r="HS587" s="2"/>
      <c r="HT587" s="2"/>
      <c r="HU587" s="2"/>
      <c r="HV587" s="2"/>
      <c r="HW587" s="2"/>
      <c r="HX587" s="2"/>
      <c r="HY587" s="2"/>
      <c r="HZ587" s="2"/>
      <c r="IA587" s="2"/>
      <c r="IB587" s="2"/>
      <c r="IC587" s="2"/>
      <c r="ID587" s="2"/>
      <c r="IE587" s="2"/>
      <c r="IF587" s="2"/>
      <c r="IG587" s="2"/>
      <c r="IH587" s="2"/>
      <c r="II587" s="2"/>
      <c r="IJ587" s="2"/>
      <c r="IK587" s="2"/>
      <c r="IL587" s="2"/>
      <c r="IM587" s="2"/>
      <c r="IN587" s="2"/>
      <c r="IO587" s="2"/>
      <c r="IP587" s="2"/>
      <c r="IQ587" s="2"/>
      <c r="IR587" s="2"/>
      <c r="IS587" s="2"/>
      <c r="IT587" s="2"/>
      <c r="IU587" s="2"/>
      <c r="IV587" s="2"/>
      <c r="IW587" s="2"/>
    </row>
    <row r="588" customFormat="false" ht="11.25" hidden="false" customHeight="false" outlineLevel="0" collapsed="false">
      <c r="A588" s="2"/>
      <c r="B588" s="2"/>
      <c r="C588" s="2"/>
      <c r="D588" s="394"/>
      <c r="F588" s="2"/>
      <c r="G588" s="2"/>
      <c r="H588" s="2"/>
      <c r="I588" s="2"/>
      <c r="J588" s="2"/>
      <c r="K588" s="2"/>
      <c r="L588" s="2"/>
      <c r="M588" s="2"/>
      <c r="P588" s="2"/>
      <c r="Q588" s="2"/>
      <c r="R588" s="2"/>
      <c r="X588" s="270"/>
      <c r="Y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95"/>
      <c r="AW588" s="95"/>
      <c r="AX588" s="383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383"/>
      <c r="BX588" s="383"/>
      <c r="BY588" s="383"/>
      <c r="BZ588" s="2"/>
      <c r="CA588" s="2"/>
      <c r="CB588" s="2"/>
      <c r="CC588" s="2"/>
      <c r="CD588" s="2"/>
      <c r="CE588" s="2"/>
      <c r="CF588" s="383"/>
      <c r="CG588" s="383"/>
      <c r="CH588" s="10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383"/>
      <c r="DT588" s="383"/>
      <c r="DU588" s="383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  <c r="FE588" s="2"/>
      <c r="FF588" s="2"/>
      <c r="FG588" s="2"/>
      <c r="FH588" s="2"/>
      <c r="FI588" s="2"/>
      <c r="FJ588" s="2"/>
      <c r="FK588" s="2"/>
      <c r="FL588" s="2"/>
      <c r="FM588" s="2"/>
      <c r="FN588" s="2"/>
      <c r="FO588" s="2"/>
      <c r="FP588" s="2"/>
      <c r="FQ588" s="2"/>
      <c r="FR588" s="2"/>
      <c r="FS588" s="2"/>
      <c r="FT588" s="2"/>
      <c r="FU588" s="2"/>
      <c r="FV588" s="2"/>
      <c r="FW588" s="2"/>
      <c r="FX588" s="2"/>
      <c r="FY588" s="2"/>
      <c r="FZ588" s="2"/>
      <c r="GA588" s="2"/>
      <c r="GB588" s="2"/>
      <c r="GC588" s="2"/>
      <c r="GD588" s="2"/>
      <c r="GE588" s="2"/>
      <c r="GF588" s="2"/>
      <c r="GG588" s="2"/>
      <c r="GH588" s="2"/>
      <c r="GI588" s="2"/>
      <c r="GJ588" s="2"/>
      <c r="GK588" s="2"/>
      <c r="GL588" s="2"/>
      <c r="GM588" s="2"/>
      <c r="GN588" s="2"/>
      <c r="GO588" s="2"/>
      <c r="GP588" s="2"/>
      <c r="GQ588" s="2"/>
      <c r="GR588" s="2"/>
      <c r="GS588" s="2"/>
      <c r="GT588" s="2"/>
      <c r="GU588" s="2"/>
      <c r="GV588" s="2"/>
      <c r="GW588" s="2"/>
      <c r="GX588" s="2"/>
      <c r="GY588" s="2"/>
      <c r="GZ588" s="2"/>
      <c r="HA588" s="2"/>
      <c r="HB588" s="2"/>
      <c r="HC588" s="2"/>
      <c r="HD588" s="2"/>
      <c r="HE588" s="2"/>
      <c r="HF588" s="2"/>
      <c r="HG588" s="2"/>
      <c r="HH588" s="2"/>
      <c r="HI588" s="2"/>
      <c r="HJ588" s="2"/>
      <c r="HK588" s="2"/>
      <c r="HL588" s="2"/>
      <c r="HM588" s="2"/>
      <c r="HN588" s="2"/>
      <c r="HO588" s="2"/>
      <c r="HP588" s="2"/>
      <c r="HQ588" s="2"/>
      <c r="HR588" s="2"/>
      <c r="HS588" s="2"/>
      <c r="HT588" s="2"/>
      <c r="HU588" s="2"/>
      <c r="HV588" s="2"/>
      <c r="HW588" s="2"/>
      <c r="HX588" s="2"/>
      <c r="HY588" s="2"/>
      <c r="HZ588" s="2"/>
      <c r="IA588" s="2"/>
      <c r="IB588" s="2"/>
      <c r="IC588" s="2"/>
      <c r="ID588" s="2"/>
      <c r="IE588" s="2"/>
      <c r="IF588" s="2"/>
      <c r="IG588" s="2"/>
      <c r="IH588" s="2"/>
      <c r="II588" s="2"/>
      <c r="IJ588" s="2"/>
      <c r="IK588" s="2"/>
      <c r="IL588" s="2"/>
      <c r="IM588" s="2"/>
      <c r="IN588" s="2"/>
      <c r="IO588" s="2"/>
      <c r="IP588" s="2"/>
      <c r="IQ588" s="2"/>
      <c r="IR588" s="2"/>
      <c r="IS588" s="2"/>
      <c r="IT588" s="2"/>
      <c r="IU588" s="2"/>
      <c r="IV588" s="2"/>
      <c r="IW588" s="2"/>
    </row>
    <row r="589" customFormat="false" ht="11.25" hidden="false" customHeight="false" outlineLevel="0" collapsed="false">
      <c r="A589" s="2"/>
      <c r="B589" s="2"/>
      <c r="C589" s="2"/>
      <c r="D589" s="394"/>
      <c r="F589" s="2"/>
      <c r="G589" s="2"/>
      <c r="H589" s="2"/>
      <c r="I589" s="2"/>
      <c r="J589" s="2"/>
      <c r="K589" s="2"/>
      <c r="L589" s="2"/>
      <c r="M589" s="2"/>
      <c r="P589" s="2"/>
      <c r="Q589" s="2"/>
      <c r="R589" s="2"/>
      <c r="X589" s="270"/>
      <c r="Y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95"/>
      <c r="AW589" s="95"/>
      <c r="AX589" s="383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383"/>
      <c r="BX589" s="383"/>
      <c r="BY589" s="383"/>
      <c r="BZ589" s="2"/>
      <c r="CA589" s="2"/>
      <c r="CB589" s="2"/>
      <c r="CC589" s="2"/>
      <c r="CD589" s="2"/>
      <c r="CE589" s="2"/>
      <c r="CF589" s="383"/>
      <c r="CG589" s="383"/>
      <c r="CH589" s="10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383"/>
      <c r="DT589" s="383"/>
      <c r="DU589" s="383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  <c r="FF589" s="2"/>
      <c r="FG589" s="2"/>
      <c r="FH589" s="2"/>
      <c r="FI589" s="2"/>
      <c r="FJ589" s="2"/>
      <c r="FK589" s="2"/>
      <c r="FL589" s="2"/>
      <c r="FM589" s="2"/>
      <c r="FN589" s="2"/>
      <c r="FO589" s="2"/>
      <c r="FP589" s="2"/>
      <c r="FQ589" s="2"/>
      <c r="FR589" s="2"/>
      <c r="FS589" s="2"/>
      <c r="FT589" s="2"/>
      <c r="FU589" s="2"/>
      <c r="FV589" s="2"/>
      <c r="FW589" s="2"/>
      <c r="FX589" s="2"/>
      <c r="FY589" s="2"/>
      <c r="FZ589" s="2"/>
      <c r="GA589" s="2"/>
      <c r="GB589" s="2"/>
      <c r="GC589" s="2"/>
      <c r="GD589" s="2"/>
      <c r="GE589" s="2"/>
      <c r="GF589" s="2"/>
      <c r="GG589" s="2"/>
      <c r="GH589" s="2"/>
      <c r="GI589" s="2"/>
      <c r="GJ589" s="2"/>
      <c r="GK589" s="2"/>
      <c r="GL589" s="2"/>
      <c r="GM589" s="2"/>
      <c r="GN589" s="2"/>
      <c r="GO589" s="2"/>
      <c r="GP589" s="2"/>
      <c r="GQ589" s="2"/>
      <c r="GR589" s="2"/>
      <c r="GS589" s="2"/>
      <c r="GT589" s="2"/>
      <c r="GU589" s="2"/>
      <c r="GV589" s="2"/>
      <c r="GW589" s="2"/>
      <c r="GX589" s="2"/>
      <c r="GY589" s="2"/>
      <c r="GZ589" s="2"/>
      <c r="HA589" s="2"/>
      <c r="HB589" s="2"/>
      <c r="HC589" s="2"/>
      <c r="HD589" s="2"/>
      <c r="HE589" s="2"/>
      <c r="HF589" s="2"/>
      <c r="HG589" s="2"/>
      <c r="HH589" s="2"/>
      <c r="HI589" s="2"/>
      <c r="HJ589" s="2"/>
      <c r="HK589" s="2"/>
      <c r="HL589" s="2"/>
      <c r="HM589" s="2"/>
      <c r="HN589" s="2"/>
      <c r="HO589" s="2"/>
      <c r="HP589" s="2"/>
      <c r="HQ589" s="2"/>
      <c r="HR589" s="2"/>
      <c r="HS589" s="2"/>
      <c r="HT589" s="2"/>
      <c r="HU589" s="2"/>
      <c r="HV589" s="2"/>
      <c r="HW589" s="2"/>
      <c r="HX589" s="2"/>
      <c r="HY589" s="2"/>
      <c r="HZ589" s="2"/>
      <c r="IA589" s="2"/>
      <c r="IB589" s="2"/>
      <c r="IC589" s="2"/>
      <c r="ID589" s="2"/>
      <c r="IE589" s="2"/>
      <c r="IF589" s="2"/>
      <c r="IG589" s="2"/>
      <c r="IH589" s="2"/>
      <c r="II589" s="2"/>
      <c r="IJ589" s="2"/>
      <c r="IK589" s="2"/>
      <c r="IL589" s="2"/>
      <c r="IM589" s="2"/>
      <c r="IN589" s="2"/>
      <c r="IO589" s="2"/>
      <c r="IP589" s="2"/>
      <c r="IQ589" s="2"/>
      <c r="IR589" s="2"/>
      <c r="IS589" s="2"/>
      <c r="IT589" s="2"/>
      <c r="IU589" s="2"/>
      <c r="IV589" s="2"/>
      <c r="IW589" s="2"/>
    </row>
    <row r="590" customFormat="false" ht="11.25" hidden="false" customHeight="false" outlineLevel="0" collapsed="false">
      <c r="A590" s="2"/>
      <c r="B590" s="2"/>
      <c r="C590" s="2"/>
      <c r="D590" s="394"/>
      <c r="F590" s="2"/>
      <c r="G590" s="2"/>
      <c r="H590" s="2"/>
      <c r="I590" s="2"/>
      <c r="J590" s="2"/>
      <c r="K590" s="2"/>
      <c r="L590" s="2"/>
      <c r="M590" s="2"/>
      <c r="P590" s="2"/>
      <c r="Q590" s="2"/>
      <c r="R590" s="2"/>
      <c r="X590" s="270"/>
      <c r="Y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95"/>
      <c r="AW590" s="95"/>
      <c r="AX590" s="383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383"/>
      <c r="BX590" s="383"/>
      <c r="BY590" s="383"/>
      <c r="BZ590" s="2"/>
      <c r="CA590" s="2"/>
      <c r="CB590" s="2"/>
      <c r="CC590" s="2"/>
      <c r="CD590" s="2"/>
      <c r="CE590" s="2"/>
      <c r="CF590" s="383"/>
      <c r="CG590" s="383"/>
      <c r="CH590" s="10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383"/>
      <c r="DT590" s="383"/>
      <c r="DU590" s="383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  <c r="FE590" s="2"/>
      <c r="FF590" s="2"/>
      <c r="FG590" s="2"/>
      <c r="FH590" s="2"/>
      <c r="FI590" s="2"/>
      <c r="FJ590" s="2"/>
      <c r="FK590" s="2"/>
      <c r="FL590" s="2"/>
      <c r="FM590" s="2"/>
      <c r="FN590" s="2"/>
      <c r="FO590" s="2"/>
      <c r="FP590" s="2"/>
      <c r="FQ590" s="2"/>
      <c r="FR590" s="2"/>
      <c r="FS590" s="2"/>
      <c r="FT590" s="2"/>
      <c r="FU590" s="2"/>
      <c r="FV590" s="2"/>
      <c r="FW590" s="2"/>
      <c r="FX590" s="2"/>
      <c r="FY590" s="2"/>
      <c r="FZ590" s="2"/>
      <c r="GA590" s="2"/>
      <c r="GB590" s="2"/>
      <c r="GC590" s="2"/>
      <c r="GD590" s="2"/>
      <c r="GE590" s="2"/>
      <c r="GF590" s="2"/>
      <c r="GG590" s="2"/>
      <c r="GH590" s="2"/>
      <c r="GI590" s="2"/>
      <c r="GJ590" s="2"/>
      <c r="GK590" s="2"/>
      <c r="GL590" s="2"/>
      <c r="GM590" s="2"/>
      <c r="GN590" s="2"/>
      <c r="GO590" s="2"/>
      <c r="GP590" s="2"/>
      <c r="GQ590" s="2"/>
      <c r="GR590" s="2"/>
      <c r="GS590" s="2"/>
      <c r="GT590" s="2"/>
      <c r="GU590" s="2"/>
      <c r="GV590" s="2"/>
      <c r="GW590" s="2"/>
      <c r="GX590" s="2"/>
      <c r="GY590" s="2"/>
      <c r="GZ590" s="2"/>
      <c r="HA590" s="2"/>
      <c r="HB590" s="2"/>
      <c r="HC590" s="2"/>
      <c r="HD590" s="2"/>
      <c r="HE590" s="2"/>
      <c r="HF590" s="2"/>
      <c r="HG590" s="2"/>
      <c r="HH590" s="2"/>
      <c r="HI590" s="2"/>
      <c r="HJ590" s="2"/>
      <c r="HK590" s="2"/>
      <c r="HL590" s="2"/>
      <c r="HM590" s="2"/>
      <c r="HN590" s="2"/>
      <c r="HO590" s="2"/>
      <c r="HP590" s="2"/>
      <c r="HQ590" s="2"/>
      <c r="HR590" s="2"/>
      <c r="HS590" s="2"/>
      <c r="HT590" s="2"/>
      <c r="HU590" s="2"/>
      <c r="HV590" s="2"/>
      <c r="HW590" s="2"/>
      <c r="HX590" s="2"/>
      <c r="HY590" s="2"/>
      <c r="HZ590" s="2"/>
      <c r="IA590" s="2"/>
      <c r="IB590" s="2"/>
      <c r="IC590" s="2"/>
      <c r="ID590" s="2"/>
      <c r="IE590" s="2"/>
      <c r="IF590" s="2"/>
      <c r="IG590" s="2"/>
      <c r="IH590" s="2"/>
      <c r="II590" s="2"/>
      <c r="IJ590" s="2"/>
      <c r="IK590" s="2"/>
      <c r="IL590" s="2"/>
      <c r="IM590" s="2"/>
      <c r="IN590" s="2"/>
      <c r="IO590" s="2"/>
      <c r="IP590" s="2"/>
      <c r="IQ590" s="2"/>
      <c r="IR590" s="2"/>
      <c r="IS590" s="2"/>
      <c r="IT590" s="2"/>
      <c r="IU590" s="2"/>
      <c r="IV590" s="2"/>
      <c r="IW590" s="2"/>
    </row>
    <row r="591" customFormat="false" ht="11.25" hidden="false" customHeight="false" outlineLevel="0" collapsed="false">
      <c r="A591" s="2"/>
      <c r="B591" s="2"/>
      <c r="C591" s="2"/>
      <c r="D591" s="394"/>
      <c r="F591" s="2"/>
      <c r="G591" s="2"/>
      <c r="H591" s="2"/>
      <c r="I591" s="2"/>
      <c r="J591" s="2"/>
      <c r="K591" s="2"/>
      <c r="L591" s="2"/>
      <c r="M591" s="2"/>
      <c r="P591" s="2"/>
      <c r="Q591" s="2"/>
      <c r="R591" s="2"/>
      <c r="X591" s="270"/>
      <c r="Y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95"/>
      <c r="AW591" s="95"/>
      <c r="AX591" s="383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383"/>
      <c r="BX591" s="383"/>
      <c r="BY591" s="383"/>
      <c r="BZ591" s="2"/>
      <c r="CA591" s="2"/>
      <c r="CB591" s="2"/>
      <c r="CC591" s="2"/>
      <c r="CD591" s="2"/>
      <c r="CE591" s="2"/>
      <c r="CF591" s="383"/>
      <c r="CG591" s="383"/>
      <c r="CH591" s="10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383"/>
      <c r="DT591" s="383"/>
      <c r="DU591" s="383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  <c r="FG591" s="2"/>
      <c r="FH591" s="2"/>
      <c r="FI591" s="2"/>
      <c r="FJ591" s="2"/>
      <c r="FK591" s="2"/>
      <c r="FL591" s="2"/>
      <c r="FM591" s="2"/>
      <c r="FN591" s="2"/>
      <c r="FO591" s="2"/>
      <c r="FP591" s="2"/>
      <c r="FQ591" s="2"/>
      <c r="FR591" s="2"/>
      <c r="FS591" s="2"/>
      <c r="FT591" s="2"/>
      <c r="FU591" s="2"/>
      <c r="FV591" s="2"/>
      <c r="FW591" s="2"/>
      <c r="FX591" s="2"/>
      <c r="FY591" s="2"/>
      <c r="FZ591" s="2"/>
      <c r="GA591" s="2"/>
      <c r="GB591" s="2"/>
      <c r="GC591" s="2"/>
      <c r="GD591" s="2"/>
      <c r="GE591" s="2"/>
      <c r="GF591" s="2"/>
      <c r="GG591" s="2"/>
      <c r="GH591" s="2"/>
      <c r="GI591" s="2"/>
      <c r="GJ591" s="2"/>
      <c r="GK591" s="2"/>
      <c r="GL591" s="2"/>
      <c r="GM591" s="2"/>
      <c r="GN591" s="2"/>
      <c r="GO591" s="2"/>
      <c r="GP591" s="2"/>
      <c r="GQ591" s="2"/>
      <c r="GR591" s="2"/>
      <c r="GS591" s="2"/>
      <c r="GT591" s="2"/>
      <c r="GU591" s="2"/>
      <c r="GV591" s="2"/>
      <c r="GW591" s="2"/>
      <c r="GX591" s="2"/>
      <c r="GY591" s="2"/>
      <c r="GZ591" s="2"/>
      <c r="HA591" s="2"/>
      <c r="HB591" s="2"/>
      <c r="HC591" s="2"/>
      <c r="HD591" s="2"/>
      <c r="HE591" s="2"/>
      <c r="HF591" s="2"/>
      <c r="HG591" s="2"/>
      <c r="HH591" s="2"/>
      <c r="HI591" s="2"/>
      <c r="HJ591" s="2"/>
      <c r="HK591" s="2"/>
      <c r="HL591" s="2"/>
      <c r="HM591" s="2"/>
      <c r="HN591" s="2"/>
      <c r="HO591" s="2"/>
      <c r="HP591" s="2"/>
      <c r="HQ591" s="2"/>
      <c r="HR591" s="2"/>
      <c r="HS591" s="2"/>
      <c r="HT591" s="2"/>
      <c r="HU591" s="2"/>
      <c r="HV591" s="2"/>
      <c r="HW591" s="2"/>
      <c r="HX591" s="2"/>
      <c r="HY591" s="2"/>
      <c r="HZ591" s="2"/>
      <c r="IA591" s="2"/>
      <c r="IB591" s="2"/>
      <c r="IC591" s="2"/>
      <c r="ID591" s="2"/>
      <c r="IE591" s="2"/>
      <c r="IF591" s="2"/>
      <c r="IG591" s="2"/>
      <c r="IH591" s="2"/>
      <c r="II591" s="2"/>
      <c r="IJ591" s="2"/>
      <c r="IK591" s="2"/>
      <c r="IL591" s="2"/>
      <c r="IM591" s="2"/>
      <c r="IN591" s="2"/>
      <c r="IO591" s="2"/>
      <c r="IP591" s="2"/>
      <c r="IQ591" s="2"/>
      <c r="IR591" s="2"/>
      <c r="IS591" s="2"/>
      <c r="IT591" s="2"/>
      <c r="IU591" s="2"/>
      <c r="IV591" s="2"/>
      <c r="IW591" s="2"/>
    </row>
    <row r="592" customFormat="false" ht="11.25" hidden="false" customHeight="false" outlineLevel="0" collapsed="false">
      <c r="A592" s="2"/>
      <c r="B592" s="2"/>
      <c r="C592" s="2"/>
      <c r="D592" s="394"/>
      <c r="F592" s="2"/>
      <c r="G592" s="2"/>
      <c r="H592" s="2"/>
      <c r="I592" s="2"/>
      <c r="J592" s="2"/>
      <c r="K592" s="2"/>
      <c r="L592" s="2"/>
      <c r="M592" s="2"/>
      <c r="P592" s="2"/>
      <c r="Q592" s="2"/>
      <c r="R592" s="2"/>
      <c r="X592" s="270"/>
      <c r="Y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95"/>
      <c r="AW592" s="95"/>
      <c r="AX592" s="383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383"/>
      <c r="BX592" s="383"/>
      <c r="BY592" s="383"/>
      <c r="BZ592" s="2"/>
      <c r="CA592" s="2"/>
      <c r="CB592" s="2"/>
      <c r="CC592" s="2"/>
      <c r="CD592" s="2"/>
      <c r="CE592" s="2"/>
      <c r="CF592" s="383"/>
      <c r="CG592" s="383"/>
      <c r="CH592" s="10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383"/>
      <c r="DT592" s="383"/>
      <c r="DU592" s="383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  <c r="FF592" s="2"/>
      <c r="FG592" s="2"/>
      <c r="FH592" s="2"/>
      <c r="FI592" s="2"/>
      <c r="FJ592" s="2"/>
      <c r="FK592" s="2"/>
      <c r="FL592" s="2"/>
      <c r="FM592" s="2"/>
      <c r="FN592" s="2"/>
      <c r="FO592" s="2"/>
      <c r="FP592" s="2"/>
      <c r="FQ592" s="2"/>
      <c r="FR592" s="2"/>
      <c r="FS592" s="2"/>
      <c r="FT592" s="2"/>
      <c r="FU592" s="2"/>
      <c r="FV592" s="2"/>
      <c r="FW592" s="2"/>
      <c r="FX592" s="2"/>
      <c r="FY592" s="2"/>
      <c r="FZ592" s="2"/>
      <c r="GA592" s="2"/>
      <c r="GB592" s="2"/>
      <c r="GC592" s="2"/>
      <c r="GD592" s="2"/>
      <c r="GE592" s="2"/>
      <c r="GF592" s="2"/>
      <c r="GG592" s="2"/>
      <c r="GH592" s="2"/>
      <c r="GI592" s="2"/>
      <c r="GJ592" s="2"/>
      <c r="GK592" s="2"/>
      <c r="GL592" s="2"/>
      <c r="GM592" s="2"/>
      <c r="GN592" s="2"/>
      <c r="GO592" s="2"/>
      <c r="GP592" s="2"/>
      <c r="GQ592" s="2"/>
      <c r="GR592" s="2"/>
      <c r="GS592" s="2"/>
      <c r="GT592" s="2"/>
      <c r="GU592" s="2"/>
      <c r="GV592" s="2"/>
      <c r="GW592" s="2"/>
      <c r="GX592" s="2"/>
      <c r="GY592" s="2"/>
      <c r="GZ592" s="2"/>
      <c r="HA592" s="2"/>
      <c r="HB592" s="2"/>
      <c r="HC592" s="2"/>
      <c r="HD592" s="2"/>
      <c r="HE592" s="2"/>
      <c r="HF592" s="2"/>
      <c r="HG592" s="2"/>
      <c r="HH592" s="2"/>
      <c r="HI592" s="2"/>
      <c r="HJ592" s="2"/>
      <c r="HK592" s="2"/>
      <c r="HL592" s="2"/>
      <c r="HM592" s="2"/>
      <c r="HN592" s="2"/>
      <c r="HO592" s="2"/>
      <c r="HP592" s="2"/>
      <c r="HQ592" s="2"/>
      <c r="HR592" s="2"/>
      <c r="HS592" s="2"/>
      <c r="HT592" s="2"/>
      <c r="HU592" s="2"/>
      <c r="HV592" s="2"/>
      <c r="HW592" s="2"/>
      <c r="HX592" s="2"/>
      <c r="HY592" s="2"/>
      <c r="HZ592" s="2"/>
      <c r="IA592" s="2"/>
      <c r="IB592" s="2"/>
      <c r="IC592" s="2"/>
      <c r="ID592" s="2"/>
      <c r="IE592" s="2"/>
      <c r="IF592" s="2"/>
      <c r="IG592" s="2"/>
      <c r="IH592" s="2"/>
      <c r="II592" s="2"/>
      <c r="IJ592" s="2"/>
      <c r="IK592" s="2"/>
      <c r="IL592" s="2"/>
      <c r="IM592" s="2"/>
      <c r="IN592" s="2"/>
      <c r="IO592" s="2"/>
      <c r="IP592" s="2"/>
      <c r="IQ592" s="2"/>
      <c r="IR592" s="2"/>
      <c r="IS592" s="2"/>
      <c r="IT592" s="2"/>
      <c r="IU592" s="2"/>
      <c r="IV592" s="2"/>
      <c r="IW592" s="2"/>
    </row>
    <row r="593" customFormat="false" ht="11.25" hidden="false" customHeight="false" outlineLevel="0" collapsed="false">
      <c r="A593" s="2"/>
      <c r="B593" s="2"/>
      <c r="C593" s="2"/>
      <c r="D593" s="394"/>
      <c r="F593" s="2"/>
      <c r="G593" s="2"/>
      <c r="H593" s="2"/>
      <c r="I593" s="2"/>
      <c r="J593" s="2"/>
      <c r="K593" s="2"/>
      <c r="L593" s="2"/>
      <c r="M593" s="2"/>
      <c r="P593" s="2"/>
      <c r="Q593" s="2"/>
      <c r="R593" s="2"/>
      <c r="X593" s="270"/>
      <c r="Y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95"/>
      <c r="AW593" s="95"/>
      <c r="AX593" s="383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383"/>
      <c r="BX593" s="383"/>
      <c r="BY593" s="383"/>
      <c r="BZ593" s="2"/>
      <c r="CA593" s="2"/>
      <c r="CB593" s="2"/>
      <c r="CC593" s="2"/>
      <c r="CD593" s="2"/>
      <c r="CE593" s="2"/>
      <c r="CF593" s="383"/>
      <c r="CG593" s="383"/>
      <c r="CH593" s="10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383"/>
      <c r="DT593" s="383"/>
      <c r="DU593" s="383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  <c r="FF593" s="2"/>
      <c r="FG593" s="2"/>
      <c r="FH593" s="2"/>
      <c r="FI593" s="2"/>
      <c r="FJ593" s="2"/>
      <c r="FK593" s="2"/>
      <c r="FL593" s="2"/>
      <c r="FM593" s="2"/>
      <c r="FN593" s="2"/>
      <c r="FO593" s="2"/>
      <c r="FP593" s="2"/>
      <c r="FQ593" s="2"/>
      <c r="FR593" s="2"/>
      <c r="FS593" s="2"/>
      <c r="FT593" s="2"/>
      <c r="FU593" s="2"/>
      <c r="FV593" s="2"/>
      <c r="FW593" s="2"/>
      <c r="FX593" s="2"/>
      <c r="FY593" s="2"/>
      <c r="FZ593" s="2"/>
      <c r="GA593" s="2"/>
      <c r="GB593" s="2"/>
      <c r="GC593" s="2"/>
      <c r="GD593" s="2"/>
      <c r="GE593" s="2"/>
      <c r="GF593" s="2"/>
      <c r="GG593" s="2"/>
      <c r="GH593" s="2"/>
      <c r="GI593" s="2"/>
      <c r="GJ593" s="2"/>
      <c r="GK593" s="2"/>
      <c r="GL593" s="2"/>
      <c r="GM593" s="2"/>
      <c r="GN593" s="2"/>
      <c r="GO593" s="2"/>
      <c r="GP593" s="2"/>
      <c r="GQ593" s="2"/>
      <c r="GR593" s="2"/>
      <c r="GS593" s="2"/>
      <c r="GT593" s="2"/>
      <c r="GU593" s="2"/>
      <c r="GV593" s="2"/>
      <c r="GW593" s="2"/>
      <c r="GX593" s="2"/>
      <c r="GY593" s="2"/>
      <c r="GZ593" s="2"/>
      <c r="HA593" s="2"/>
      <c r="HB593" s="2"/>
      <c r="HC593" s="2"/>
      <c r="HD593" s="2"/>
      <c r="HE593" s="2"/>
      <c r="HF593" s="2"/>
      <c r="HG593" s="2"/>
      <c r="HH593" s="2"/>
      <c r="HI593" s="2"/>
      <c r="HJ593" s="2"/>
      <c r="HK593" s="2"/>
      <c r="HL593" s="2"/>
      <c r="HM593" s="2"/>
      <c r="HN593" s="2"/>
      <c r="HO593" s="2"/>
      <c r="HP593" s="2"/>
      <c r="HQ593" s="2"/>
      <c r="HR593" s="2"/>
      <c r="HS593" s="2"/>
      <c r="HT593" s="2"/>
      <c r="HU593" s="2"/>
      <c r="HV593" s="2"/>
      <c r="HW593" s="2"/>
      <c r="HX593" s="2"/>
      <c r="HY593" s="2"/>
      <c r="HZ593" s="2"/>
      <c r="IA593" s="2"/>
      <c r="IB593" s="2"/>
      <c r="IC593" s="2"/>
      <c r="ID593" s="2"/>
      <c r="IE593" s="2"/>
      <c r="IF593" s="2"/>
      <c r="IG593" s="2"/>
      <c r="IH593" s="2"/>
      <c r="II593" s="2"/>
      <c r="IJ593" s="2"/>
      <c r="IK593" s="2"/>
      <c r="IL593" s="2"/>
      <c r="IM593" s="2"/>
      <c r="IN593" s="2"/>
      <c r="IO593" s="2"/>
      <c r="IP593" s="2"/>
      <c r="IQ593" s="2"/>
      <c r="IR593" s="2"/>
      <c r="IS593" s="2"/>
      <c r="IT593" s="2"/>
      <c r="IU593" s="2"/>
      <c r="IV593" s="2"/>
      <c r="IW593" s="2"/>
    </row>
    <row r="594" customFormat="false" ht="11.25" hidden="false" customHeight="false" outlineLevel="0" collapsed="false">
      <c r="A594" s="2"/>
      <c r="B594" s="2"/>
      <c r="C594" s="2"/>
      <c r="D594" s="394"/>
      <c r="F594" s="2"/>
      <c r="G594" s="2"/>
      <c r="H594" s="2"/>
      <c r="I594" s="2"/>
      <c r="J594" s="2"/>
      <c r="K594" s="2"/>
      <c r="L594" s="2"/>
      <c r="M594" s="2"/>
      <c r="P594" s="2"/>
      <c r="Q594" s="2"/>
      <c r="R594" s="2"/>
      <c r="X594" s="270"/>
      <c r="Y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95"/>
      <c r="AW594" s="95"/>
      <c r="AX594" s="383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383"/>
      <c r="BX594" s="383"/>
      <c r="BY594" s="383"/>
      <c r="BZ594" s="2"/>
      <c r="CA594" s="2"/>
      <c r="CB594" s="2"/>
      <c r="CC594" s="2"/>
      <c r="CD594" s="2"/>
      <c r="CE594" s="2"/>
      <c r="CF594" s="383"/>
      <c r="CG594" s="383"/>
      <c r="CH594" s="10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383"/>
      <c r="DT594" s="383"/>
      <c r="DU594" s="383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  <c r="FF594" s="2"/>
      <c r="FG594" s="2"/>
      <c r="FH594" s="2"/>
      <c r="FI594" s="2"/>
      <c r="FJ594" s="2"/>
      <c r="FK594" s="2"/>
      <c r="FL594" s="2"/>
      <c r="FM594" s="2"/>
      <c r="FN594" s="2"/>
      <c r="FO594" s="2"/>
      <c r="FP594" s="2"/>
      <c r="FQ594" s="2"/>
      <c r="FR594" s="2"/>
      <c r="FS594" s="2"/>
      <c r="FT594" s="2"/>
      <c r="FU594" s="2"/>
      <c r="FV594" s="2"/>
      <c r="FW594" s="2"/>
      <c r="FX594" s="2"/>
      <c r="FY594" s="2"/>
      <c r="FZ594" s="2"/>
      <c r="GA594" s="2"/>
      <c r="GB594" s="2"/>
      <c r="GC594" s="2"/>
      <c r="GD594" s="2"/>
      <c r="GE594" s="2"/>
      <c r="GF594" s="2"/>
      <c r="GG594" s="2"/>
      <c r="GH594" s="2"/>
      <c r="GI594" s="2"/>
      <c r="GJ594" s="2"/>
      <c r="GK594" s="2"/>
      <c r="GL594" s="2"/>
      <c r="GM594" s="2"/>
      <c r="GN594" s="2"/>
      <c r="GO594" s="2"/>
      <c r="GP594" s="2"/>
      <c r="GQ594" s="2"/>
      <c r="GR594" s="2"/>
      <c r="GS594" s="2"/>
      <c r="GT594" s="2"/>
      <c r="GU594" s="2"/>
      <c r="GV594" s="2"/>
      <c r="GW594" s="2"/>
      <c r="GX594" s="2"/>
      <c r="GY594" s="2"/>
      <c r="GZ594" s="2"/>
      <c r="HA594" s="2"/>
      <c r="HB594" s="2"/>
      <c r="HC594" s="2"/>
      <c r="HD594" s="2"/>
      <c r="HE594" s="2"/>
      <c r="HF594" s="2"/>
      <c r="HG594" s="2"/>
      <c r="HH594" s="2"/>
      <c r="HI594" s="2"/>
      <c r="HJ594" s="2"/>
      <c r="HK594" s="2"/>
      <c r="HL594" s="2"/>
      <c r="HM594" s="2"/>
      <c r="HN594" s="2"/>
      <c r="HO594" s="2"/>
      <c r="HP594" s="2"/>
      <c r="HQ594" s="2"/>
      <c r="HR594" s="2"/>
      <c r="HS594" s="2"/>
      <c r="HT594" s="2"/>
      <c r="HU594" s="2"/>
      <c r="HV594" s="2"/>
      <c r="HW594" s="2"/>
      <c r="HX594" s="2"/>
      <c r="HY594" s="2"/>
      <c r="HZ594" s="2"/>
      <c r="IA594" s="2"/>
      <c r="IB594" s="2"/>
      <c r="IC594" s="2"/>
      <c r="ID594" s="2"/>
      <c r="IE594" s="2"/>
      <c r="IF594" s="2"/>
      <c r="IG594" s="2"/>
      <c r="IH594" s="2"/>
      <c r="II594" s="2"/>
      <c r="IJ594" s="2"/>
      <c r="IK594" s="2"/>
      <c r="IL594" s="2"/>
      <c r="IM594" s="2"/>
      <c r="IN594" s="2"/>
      <c r="IO594" s="2"/>
      <c r="IP594" s="2"/>
      <c r="IQ594" s="2"/>
      <c r="IR594" s="2"/>
      <c r="IS594" s="2"/>
      <c r="IT594" s="2"/>
      <c r="IU594" s="2"/>
      <c r="IV594" s="2"/>
      <c r="IW594" s="2"/>
    </row>
    <row r="595" customFormat="false" ht="11.25" hidden="false" customHeight="false" outlineLevel="0" collapsed="false">
      <c r="A595" s="2"/>
      <c r="B595" s="2"/>
      <c r="C595" s="2"/>
      <c r="D595" s="394"/>
      <c r="F595" s="2"/>
      <c r="G595" s="2"/>
      <c r="H595" s="2"/>
      <c r="I595" s="2"/>
      <c r="J595" s="2"/>
      <c r="K595" s="2"/>
      <c r="L595" s="2"/>
      <c r="M595" s="2"/>
      <c r="P595" s="2"/>
      <c r="Q595" s="2"/>
      <c r="R595" s="2"/>
      <c r="X595" s="270"/>
      <c r="Y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95"/>
      <c r="AW595" s="95"/>
      <c r="AX595" s="383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383"/>
      <c r="BX595" s="383"/>
      <c r="BY595" s="383"/>
      <c r="BZ595" s="2"/>
      <c r="CA595" s="2"/>
      <c r="CB595" s="2"/>
      <c r="CC595" s="2"/>
      <c r="CD595" s="2"/>
      <c r="CE595" s="2"/>
      <c r="CF595" s="383"/>
      <c r="CG595" s="383"/>
      <c r="CH595" s="10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383"/>
      <c r="DT595" s="383"/>
      <c r="DU595" s="383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  <c r="FG595" s="2"/>
      <c r="FH595" s="2"/>
      <c r="FI595" s="2"/>
      <c r="FJ595" s="2"/>
      <c r="FK595" s="2"/>
      <c r="FL595" s="2"/>
      <c r="FM595" s="2"/>
      <c r="FN595" s="2"/>
      <c r="FO595" s="2"/>
      <c r="FP595" s="2"/>
      <c r="FQ595" s="2"/>
      <c r="FR595" s="2"/>
      <c r="FS595" s="2"/>
      <c r="FT595" s="2"/>
      <c r="FU595" s="2"/>
      <c r="FV595" s="2"/>
      <c r="FW595" s="2"/>
      <c r="FX595" s="2"/>
      <c r="FY595" s="2"/>
      <c r="FZ595" s="2"/>
      <c r="GA595" s="2"/>
      <c r="GB595" s="2"/>
      <c r="GC595" s="2"/>
      <c r="GD595" s="2"/>
      <c r="GE595" s="2"/>
      <c r="GF595" s="2"/>
      <c r="GG595" s="2"/>
      <c r="GH595" s="2"/>
      <c r="GI595" s="2"/>
      <c r="GJ595" s="2"/>
      <c r="GK595" s="2"/>
      <c r="GL595" s="2"/>
      <c r="GM595" s="2"/>
      <c r="GN595" s="2"/>
      <c r="GO595" s="2"/>
      <c r="GP595" s="2"/>
      <c r="GQ595" s="2"/>
      <c r="GR595" s="2"/>
      <c r="GS595" s="2"/>
      <c r="GT595" s="2"/>
      <c r="GU595" s="2"/>
      <c r="GV595" s="2"/>
      <c r="GW595" s="2"/>
      <c r="GX595" s="2"/>
      <c r="GY595" s="2"/>
      <c r="GZ595" s="2"/>
      <c r="HA595" s="2"/>
      <c r="HB595" s="2"/>
      <c r="HC595" s="2"/>
      <c r="HD595" s="2"/>
      <c r="HE595" s="2"/>
      <c r="HF595" s="2"/>
      <c r="HG595" s="2"/>
      <c r="HH595" s="2"/>
      <c r="HI595" s="2"/>
      <c r="HJ595" s="2"/>
      <c r="HK595" s="2"/>
      <c r="HL595" s="2"/>
      <c r="HM595" s="2"/>
      <c r="HN595" s="2"/>
      <c r="HO595" s="2"/>
      <c r="HP595" s="2"/>
      <c r="HQ595" s="2"/>
      <c r="HR595" s="2"/>
      <c r="HS595" s="2"/>
      <c r="HT595" s="2"/>
      <c r="HU595" s="2"/>
      <c r="HV595" s="2"/>
      <c r="HW595" s="2"/>
      <c r="HX595" s="2"/>
      <c r="HY595" s="2"/>
      <c r="HZ595" s="2"/>
      <c r="IA595" s="2"/>
      <c r="IB595" s="2"/>
      <c r="IC595" s="2"/>
      <c r="ID595" s="2"/>
      <c r="IE595" s="2"/>
      <c r="IF595" s="2"/>
      <c r="IG595" s="2"/>
      <c r="IH595" s="2"/>
      <c r="II595" s="2"/>
      <c r="IJ595" s="2"/>
      <c r="IK595" s="2"/>
      <c r="IL595" s="2"/>
      <c r="IM595" s="2"/>
      <c r="IN595" s="2"/>
      <c r="IO595" s="2"/>
      <c r="IP595" s="2"/>
      <c r="IQ595" s="2"/>
      <c r="IR595" s="2"/>
      <c r="IS595" s="2"/>
      <c r="IT595" s="2"/>
      <c r="IU595" s="2"/>
      <c r="IV595" s="2"/>
      <c r="IW595" s="2"/>
    </row>
    <row r="596" customFormat="false" ht="11.25" hidden="false" customHeight="false" outlineLevel="0" collapsed="false">
      <c r="A596" s="2"/>
      <c r="B596" s="2"/>
      <c r="C596" s="2"/>
      <c r="D596" s="394"/>
      <c r="F596" s="2"/>
      <c r="G596" s="2"/>
      <c r="H596" s="2"/>
      <c r="I596" s="2"/>
      <c r="J596" s="2"/>
      <c r="K596" s="2"/>
      <c r="L596" s="2"/>
      <c r="M596" s="2"/>
      <c r="P596" s="2"/>
      <c r="Q596" s="2"/>
      <c r="R596" s="2"/>
      <c r="X596" s="270"/>
      <c r="Y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95"/>
      <c r="AW596" s="95"/>
      <c r="AX596" s="383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383"/>
      <c r="BX596" s="383"/>
      <c r="BY596" s="383"/>
      <c r="BZ596" s="2"/>
      <c r="CA596" s="2"/>
      <c r="CB596" s="2"/>
      <c r="CC596" s="2"/>
      <c r="CD596" s="2"/>
      <c r="CE596" s="2"/>
      <c r="CF596" s="383"/>
      <c r="CG596" s="383"/>
      <c r="CH596" s="10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383"/>
      <c r="DT596" s="383"/>
      <c r="DU596" s="383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  <c r="FF596" s="2"/>
      <c r="FG596" s="2"/>
      <c r="FH596" s="2"/>
      <c r="FI596" s="2"/>
      <c r="FJ596" s="2"/>
      <c r="FK596" s="2"/>
      <c r="FL596" s="2"/>
      <c r="FM596" s="2"/>
      <c r="FN596" s="2"/>
      <c r="FO596" s="2"/>
      <c r="FP596" s="2"/>
      <c r="FQ596" s="2"/>
      <c r="FR596" s="2"/>
      <c r="FS596" s="2"/>
      <c r="FT596" s="2"/>
      <c r="FU596" s="2"/>
      <c r="FV596" s="2"/>
      <c r="FW596" s="2"/>
      <c r="FX596" s="2"/>
      <c r="FY596" s="2"/>
      <c r="FZ596" s="2"/>
      <c r="GA596" s="2"/>
      <c r="GB596" s="2"/>
      <c r="GC596" s="2"/>
      <c r="GD596" s="2"/>
      <c r="GE596" s="2"/>
      <c r="GF596" s="2"/>
      <c r="GG596" s="2"/>
      <c r="GH596" s="2"/>
      <c r="GI596" s="2"/>
      <c r="GJ596" s="2"/>
      <c r="GK596" s="2"/>
      <c r="GL596" s="2"/>
      <c r="GM596" s="2"/>
      <c r="GN596" s="2"/>
      <c r="GO596" s="2"/>
      <c r="GP596" s="2"/>
      <c r="GQ596" s="2"/>
      <c r="GR596" s="2"/>
      <c r="GS596" s="2"/>
      <c r="GT596" s="2"/>
      <c r="GU596" s="2"/>
      <c r="GV596" s="2"/>
      <c r="GW596" s="2"/>
      <c r="GX596" s="2"/>
      <c r="GY596" s="2"/>
      <c r="GZ596" s="2"/>
      <c r="HA596" s="2"/>
      <c r="HB596" s="2"/>
      <c r="HC596" s="2"/>
      <c r="HD596" s="2"/>
      <c r="HE596" s="2"/>
      <c r="HF596" s="2"/>
      <c r="HG596" s="2"/>
      <c r="HH596" s="2"/>
      <c r="HI596" s="2"/>
      <c r="HJ596" s="2"/>
      <c r="HK596" s="2"/>
      <c r="HL596" s="2"/>
      <c r="HM596" s="2"/>
      <c r="HN596" s="2"/>
      <c r="HO596" s="2"/>
      <c r="HP596" s="2"/>
      <c r="HQ596" s="2"/>
      <c r="HR596" s="2"/>
      <c r="HS596" s="2"/>
      <c r="HT596" s="2"/>
      <c r="HU596" s="2"/>
      <c r="HV596" s="2"/>
      <c r="HW596" s="2"/>
      <c r="HX596" s="2"/>
      <c r="HY596" s="2"/>
      <c r="HZ596" s="2"/>
      <c r="IA596" s="2"/>
      <c r="IB596" s="2"/>
      <c r="IC596" s="2"/>
      <c r="ID596" s="2"/>
      <c r="IE596" s="2"/>
      <c r="IF596" s="2"/>
      <c r="IG596" s="2"/>
      <c r="IH596" s="2"/>
      <c r="II596" s="2"/>
      <c r="IJ596" s="2"/>
      <c r="IK596" s="2"/>
      <c r="IL596" s="2"/>
      <c r="IM596" s="2"/>
      <c r="IN596" s="2"/>
      <c r="IO596" s="2"/>
      <c r="IP596" s="2"/>
      <c r="IQ596" s="2"/>
      <c r="IR596" s="2"/>
      <c r="IS596" s="2"/>
      <c r="IT596" s="2"/>
      <c r="IU596" s="2"/>
      <c r="IV596" s="2"/>
      <c r="IW596" s="2"/>
    </row>
    <row r="597" customFormat="false" ht="11.25" hidden="false" customHeight="false" outlineLevel="0" collapsed="false">
      <c r="A597" s="2"/>
      <c r="B597" s="2"/>
      <c r="C597" s="2"/>
      <c r="D597" s="394"/>
      <c r="F597" s="2"/>
      <c r="G597" s="2"/>
      <c r="H597" s="2"/>
      <c r="I597" s="2"/>
      <c r="J597" s="2"/>
      <c r="K597" s="2"/>
      <c r="L597" s="2"/>
      <c r="M597" s="2"/>
      <c r="P597" s="2"/>
      <c r="Q597" s="2"/>
      <c r="R597" s="2"/>
      <c r="X597" s="270"/>
      <c r="Y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95"/>
      <c r="AW597" s="95"/>
      <c r="AX597" s="383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383"/>
      <c r="BX597" s="383"/>
      <c r="BY597" s="383"/>
      <c r="BZ597" s="2"/>
      <c r="CA597" s="2"/>
      <c r="CB597" s="2"/>
      <c r="CC597" s="2"/>
      <c r="CD597" s="2"/>
      <c r="CE597" s="2"/>
      <c r="CF597" s="383"/>
      <c r="CG597" s="383"/>
      <c r="CH597" s="10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383"/>
      <c r="DT597" s="383"/>
      <c r="DU597" s="383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  <c r="FF597" s="2"/>
      <c r="FG597" s="2"/>
      <c r="FH597" s="2"/>
      <c r="FI597" s="2"/>
      <c r="FJ597" s="2"/>
      <c r="FK597" s="2"/>
      <c r="FL597" s="2"/>
      <c r="FM597" s="2"/>
      <c r="FN597" s="2"/>
      <c r="FO597" s="2"/>
      <c r="FP597" s="2"/>
      <c r="FQ597" s="2"/>
      <c r="FR597" s="2"/>
      <c r="FS597" s="2"/>
      <c r="FT597" s="2"/>
      <c r="FU597" s="2"/>
      <c r="FV597" s="2"/>
      <c r="FW597" s="2"/>
      <c r="FX597" s="2"/>
      <c r="FY597" s="2"/>
      <c r="FZ597" s="2"/>
      <c r="GA597" s="2"/>
      <c r="GB597" s="2"/>
      <c r="GC597" s="2"/>
      <c r="GD597" s="2"/>
      <c r="GE597" s="2"/>
      <c r="GF597" s="2"/>
      <c r="GG597" s="2"/>
      <c r="GH597" s="2"/>
      <c r="GI597" s="2"/>
      <c r="GJ597" s="2"/>
      <c r="GK597" s="2"/>
      <c r="GL597" s="2"/>
      <c r="GM597" s="2"/>
      <c r="GN597" s="2"/>
      <c r="GO597" s="2"/>
      <c r="GP597" s="2"/>
      <c r="GQ597" s="2"/>
      <c r="GR597" s="2"/>
      <c r="GS597" s="2"/>
      <c r="GT597" s="2"/>
      <c r="GU597" s="2"/>
      <c r="GV597" s="2"/>
      <c r="GW597" s="2"/>
      <c r="GX597" s="2"/>
      <c r="GY597" s="2"/>
      <c r="GZ597" s="2"/>
      <c r="HA597" s="2"/>
      <c r="HB597" s="2"/>
      <c r="HC597" s="2"/>
      <c r="HD597" s="2"/>
      <c r="HE597" s="2"/>
      <c r="HF597" s="2"/>
      <c r="HG597" s="2"/>
      <c r="HH597" s="2"/>
      <c r="HI597" s="2"/>
      <c r="HJ597" s="2"/>
      <c r="HK597" s="2"/>
      <c r="HL597" s="2"/>
      <c r="HM597" s="2"/>
      <c r="HN597" s="2"/>
      <c r="HO597" s="2"/>
      <c r="HP597" s="2"/>
      <c r="HQ597" s="2"/>
      <c r="HR597" s="2"/>
      <c r="HS597" s="2"/>
      <c r="HT597" s="2"/>
      <c r="HU597" s="2"/>
      <c r="HV597" s="2"/>
      <c r="HW597" s="2"/>
      <c r="HX597" s="2"/>
      <c r="HY597" s="2"/>
      <c r="HZ597" s="2"/>
      <c r="IA597" s="2"/>
      <c r="IB597" s="2"/>
      <c r="IC597" s="2"/>
      <c r="ID597" s="2"/>
      <c r="IE597" s="2"/>
      <c r="IF597" s="2"/>
      <c r="IG597" s="2"/>
      <c r="IH597" s="2"/>
      <c r="II597" s="2"/>
      <c r="IJ597" s="2"/>
      <c r="IK597" s="2"/>
      <c r="IL597" s="2"/>
      <c r="IM597" s="2"/>
      <c r="IN597" s="2"/>
      <c r="IO597" s="2"/>
      <c r="IP597" s="2"/>
      <c r="IQ597" s="2"/>
      <c r="IR597" s="2"/>
      <c r="IS597" s="2"/>
      <c r="IT597" s="2"/>
      <c r="IU597" s="2"/>
      <c r="IV597" s="2"/>
      <c r="IW597" s="2"/>
    </row>
    <row r="598" customFormat="false" ht="11.25" hidden="false" customHeight="false" outlineLevel="0" collapsed="false">
      <c r="A598" s="2"/>
      <c r="B598" s="2"/>
      <c r="C598" s="2"/>
      <c r="D598" s="394"/>
      <c r="F598" s="2"/>
      <c r="G598" s="2"/>
      <c r="H598" s="2"/>
      <c r="I598" s="2"/>
      <c r="J598" s="2"/>
      <c r="K598" s="2"/>
      <c r="L598" s="2"/>
      <c r="M598" s="2"/>
      <c r="P598" s="2"/>
      <c r="Q598" s="2"/>
      <c r="R598" s="2"/>
      <c r="X598" s="270"/>
      <c r="Y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95"/>
      <c r="AW598" s="95"/>
      <c r="AX598" s="383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383"/>
      <c r="BX598" s="383"/>
      <c r="BY598" s="383"/>
      <c r="BZ598" s="2"/>
      <c r="CA598" s="2"/>
      <c r="CB598" s="2"/>
      <c r="CC598" s="2"/>
      <c r="CD598" s="2"/>
      <c r="CE598" s="2"/>
      <c r="CF598" s="383"/>
      <c r="CG598" s="383"/>
      <c r="CH598" s="10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383"/>
      <c r="DT598" s="383"/>
      <c r="DU598" s="383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  <c r="FF598" s="2"/>
      <c r="FG598" s="2"/>
      <c r="FH598" s="2"/>
      <c r="FI598" s="2"/>
      <c r="FJ598" s="2"/>
      <c r="FK598" s="2"/>
      <c r="FL598" s="2"/>
      <c r="FM598" s="2"/>
      <c r="FN598" s="2"/>
      <c r="FO598" s="2"/>
      <c r="FP598" s="2"/>
      <c r="FQ598" s="2"/>
      <c r="FR598" s="2"/>
      <c r="FS598" s="2"/>
      <c r="FT598" s="2"/>
      <c r="FU598" s="2"/>
      <c r="FV598" s="2"/>
      <c r="FW598" s="2"/>
      <c r="FX598" s="2"/>
      <c r="FY598" s="2"/>
      <c r="FZ598" s="2"/>
      <c r="GA598" s="2"/>
      <c r="GB598" s="2"/>
      <c r="GC598" s="2"/>
      <c r="GD598" s="2"/>
      <c r="GE598" s="2"/>
      <c r="GF598" s="2"/>
      <c r="GG598" s="2"/>
      <c r="GH598" s="2"/>
      <c r="GI598" s="2"/>
      <c r="GJ598" s="2"/>
      <c r="GK598" s="2"/>
      <c r="GL598" s="2"/>
      <c r="GM598" s="2"/>
      <c r="GN598" s="2"/>
      <c r="GO598" s="2"/>
      <c r="GP598" s="2"/>
      <c r="GQ598" s="2"/>
      <c r="GR598" s="2"/>
      <c r="GS598" s="2"/>
      <c r="GT598" s="2"/>
      <c r="GU598" s="2"/>
      <c r="GV598" s="2"/>
      <c r="GW598" s="2"/>
      <c r="GX598" s="2"/>
      <c r="GY598" s="2"/>
      <c r="GZ598" s="2"/>
      <c r="HA598" s="2"/>
      <c r="HB598" s="2"/>
      <c r="HC598" s="2"/>
      <c r="HD598" s="2"/>
      <c r="HE598" s="2"/>
      <c r="HF598" s="2"/>
      <c r="HG598" s="2"/>
      <c r="HH598" s="2"/>
      <c r="HI598" s="2"/>
      <c r="HJ598" s="2"/>
      <c r="HK598" s="2"/>
      <c r="HL598" s="2"/>
      <c r="HM598" s="2"/>
      <c r="HN598" s="2"/>
      <c r="HO598" s="2"/>
      <c r="HP598" s="2"/>
      <c r="HQ598" s="2"/>
      <c r="HR598" s="2"/>
      <c r="HS598" s="2"/>
      <c r="HT598" s="2"/>
      <c r="HU598" s="2"/>
      <c r="HV598" s="2"/>
      <c r="HW598" s="2"/>
      <c r="HX598" s="2"/>
      <c r="HY598" s="2"/>
      <c r="HZ598" s="2"/>
      <c r="IA598" s="2"/>
      <c r="IB598" s="2"/>
      <c r="IC598" s="2"/>
      <c r="ID598" s="2"/>
      <c r="IE598" s="2"/>
      <c r="IF598" s="2"/>
      <c r="IG598" s="2"/>
      <c r="IH598" s="2"/>
      <c r="II598" s="2"/>
      <c r="IJ598" s="2"/>
      <c r="IK598" s="2"/>
      <c r="IL598" s="2"/>
      <c r="IM598" s="2"/>
      <c r="IN598" s="2"/>
      <c r="IO598" s="2"/>
      <c r="IP598" s="2"/>
      <c r="IQ598" s="2"/>
      <c r="IR598" s="2"/>
      <c r="IS598" s="2"/>
      <c r="IT598" s="2"/>
      <c r="IU598" s="2"/>
      <c r="IV598" s="2"/>
      <c r="IW598" s="2"/>
    </row>
    <row r="599" customFormat="false" ht="11.25" hidden="false" customHeight="false" outlineLevel="0" collapsed="false">
      <c r="A599" s="2"/>
      <c r="B599" s="2"/>
      <c r="C599" s="2"/>
      <c r="D599" s="394"/>
      <c r="F599" s="2"/>
      <c r="G599" s="2"/>
      <c r="H599" s="2"/>
      <c r="I599" s="2"/>
      <c r="J599" s="2"/>
      <c r="K599" s="2"/>
      <c r="L599" s="2"/>
      <c r="M599" s="2"/>
      <c r="P599" s="2"/>
      <c r="Q599" s="2"/>
      <c r="R599" s="2"/>
      <c r="X599" s="270"/>
      <c r="Y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95"/>
      <c r="AW599" s="95"/>
      <c r="AX599" s="383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383"/>
      <c r="BX599" s="383"/>
      <c r="BY599" s="383"/>
      <c r="BZ599" s="2"/>
      <c r="CA599" s="2"/>
      <c r="CB599" s="2"/>
      <c r="CC599" s="2"/>
      <c r="CD599" s="2"/>
      <c r="CE599" s="2"/>
      <c r="CF599" s="383"/>
      <c r="CG599" s="383"/>
      <c r="CH599" s="10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383"/>
      <c r="DT599" s="383"/>
      <c r="DU599" s="383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  <c r="FF599" s="2"/>
      <c r="FG599" s="2"/>
      <c r="FH599" s="2"/>
      <c r="FI599" s="2"/>
      <c r="FJ599" s="2"/>
      <c r="FK599" s="2"/>
      <c r="FL599" s="2"/>
      <c r="FM599" s="2"/>
      <c r="FN599" s="2"/>
      <c r="FO599" s="2"/>
      <c r="FP599" s="2"/>
      <c r="FQ599" s="2"/>
      <c r="FR599" s="2"/>
      <c r="FS599" s="2"/>
      <c r="FT599" s="2"/>
      <c r="FU599" s="2"/>
      <c r="FV599" s="2"/>
      <c r="FW599" s="2"/>
      <c r="FX599" s="2"/>
      <c r="FY599" s="2"/>
      <c r="FZ599" s="2"/>
      <c r="GA599" s="2"/>
      <c r="GB599" s="2"/>
      <c r="GC599" s="2"/>
      <c r="GD599" s="2"/>
      <c r="GE599" s="2"/>
      <c r="GF599" s="2"/>
      <c r="GG599" s="2"/>
      <c r="GH599" s="2"/>
      <c r="GI599" s="2"/>
      <c r="GJ599" s="2"/>
      <c r="GK599" s="2"/>
      <c r="GL599" s="2"/>
      <c r="GM599" s="2"/>
      <c r="GN599" s="2"/>
      <c r="GO599" s="2"/>
      <c r="GP599" s="2"/>
      <c r="GQ599" s="2"/>
      <c r="GR599" s="2"/>
      <c r="GS599" s="2"/>
      <c r="GT599" s="2"/>
      <c r="GU599" s="2"/>
      <c r="GV599" s="2"/>
      <c r="GW599" s="2"/>
      <c r="GX599" s="2"/>
      <c r="GY599" s="2"/>
      <c r="GZ599" s="2"/>
      <c r="HA599" s="2"/>
      <c r="HB599" s="2"/>
      <c r="HC599" s="2"/>
      <c r="HD599" s="2"/>
      <c r="HE599" s="2"/>
      <c r="HF599" s="2"/>
      <c r="HG599" s="2"/>
      <c r="HH599" s="2"/>
      <c r="HI599" s="2"/>
      <c r="HJ599" s="2"/>
      <c r="HK599" s="2"/>
      <c r="HL599" s="2"/>
      <c r="HM599" s="2"/>
      <c r="HN599" s="2"/>
      <c r="HO599" s="2"/>
      <c r="HP599" s="2"/>
      <c r="HQ599" s="2"/>
      <c r="HR599" s="2"/>
      <c r="HS599" s="2"/>
      <c r="HT599" s="2"/>
      <c r="HU599" s="2"/>
      <c r="HV599" s="2"/>
      <c r="HW599" s="2"/>
      <c r="HX599" s="2"/>
      <c r="HY599" s="2"/>
      <c r="HZ599" s="2"/>
      <c r="IA599" s="2"/>
      <c r="IB599" s="2"/>
      <c r="IC599" s="2"/>
      <c r="ID599" s="2"/>
      <c r="IE599" s="2"/>
      <c r="IF599" s="2"/>
      <c r="IG599" s="2"/>
      <c r="IH599" s="2"/>
      <c r="II599" s="2"/>
      <c r="IJ599" s="2"/>
      <c r="IK599" s="2"/>
      <c r="IL599" s="2"/>
      <c r="IM599" s="2"/>
      <c r="IN599" s="2"/>
      <c r="IO599" s="2"/>
      <c r="IP599" s="2"/>
      <c r="IQ599" s="2"/>
      <c r="IR599" s="2"/>
      <c r="IS599" s="2"/>
      <c r="IT599" s="2"/>
      <c r="IU599" s="2"/>
      <c r="IV599" s="2"/>
      <c r="IW599" s="2"/>
    </row>
    <row r="600" customFormat="false" ht="11.25" hidden="false" customHeight="false" outlineLevel="0" collapsed="false">
      <c r="A600" s="2"/>
      <c r="B600" s="2"/>
      <c r="C600" s="2"/>
      <c r="D600" s="394"/>
      <c r="F600" s="2"/>
      <c r="G600" s="2"/>
      <c r="H600" s="2"/>
      <c r="I600" s="2"/>
      <c r="J600" s="2"/>
      <c r="K600" s="2"/>
      <c r="L600" s="2"/>
      <c r="M600" s="2"/>
      <c r="P600" s="2"/>
      <c r="Q600" s="2"/>
      <c r="R600" s="2"/>
      <c r="X600" s="270"/>
      <c r="Y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95"/>
      <c r="AW600" s="95"/>
      <c r="AX600" s="383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383"/>
      <c r="BX600" s="383"/>
      <c r="BY600" s="383"/>
      <c r="BZ600" s="2"/>
      <c r="CA600" s="2"/>
      <c r="CB600" s="2"/>
      <c r="CC600" s="2"/>
      <c r="CD600" s="2"/>
      <c r="CE600" s="2"/>
      <c r="CF600" s="383"/>
      <c r="CG600" s="383"/>
      <c r="CH600" s="10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383"/>
      <c r="DT600" s="383"/>
      <c r="DU600" s="383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  <c r="FF600" s="2"/>
      <c r="FG600" s="2"/>
      <c r="FH600" s="2"/>
      <c r="FI600" s="2"/>
      <c r="FJ600" s="2"/>
      <c r="FK600" s="2"/>
      <c r="FL600" s="2"/>
      <c r="FM600" s="2"/>
      <c r="FN600" s="2"/>
      <c r="FO600" s="2"/>
      <c r="FP600" s="2"/>
      <c r="FQ600" s="2"/>
      <c r="FR600" s="2"/>
      <c r="FS600" s="2"/>
      <c r="FT600" s="2"/>
      <c r="FU600" s="2"/>
      <c r="FV600" s="2"/>
      <c r="FW600" s="2"/>
      <c r="FX600" s="2"/>
      <c r="FY600" s="2"/>
      <c r="FZ600" s="2"/>
      <c r="GA600" s="2"/>
      <c r="GB600" s="2"/>
      <c r="GC600" s="2"/>
      <c r="GD600" s="2"/>
      <c r="GE600" s="2"/>
      <c r="GF600" s="2"/>
      <c r="GG600" s="2"/>
      <c r="GH600" s="2"/>
      <c r="GI600" s="2"/>
      <c r="GJ600" s="2"/>
      <c r="GK600" s="2"/>
      <c r="GL600" s="2"/>
      <c r="GM600" s="2"/>
      <c r="GN600" s="2"/>
      <c r="GO600" s="2"/>
      <c r="GP600" s="2"/>
      <c r="GQ600" s="2"/>
      <c r="GR600" s="2"/>
      <c r="GS600" s="2"/>
      <c r="GT600" s="2"/>
      <c r="GU600" s="2"/>
      <c r="GV600" s="2"/>
      <c r="GW600" s="2"/>
      <c r="GX600" s="2"/>
      <c r="GY600" s="2"/>
      <c r="GZ600" s="2"/>
      <c r="HA600" s="2"/>
      <c r="HB600" s="2"/>
      <c r="HC600" s="2"/>
      <c r="HD600" s="2"/>
      <c r="HE600" s="2"/>
      <c r="HF600" s="2"/>
      <c r="HG600" s="2"/>
      <c r="HH600" s="2"/>
      <c r="HI600" s="2"/>
      <c r="HJ600" s="2"/>
      <c r="HK600" s="2"/>
      <c r="HL600" s="2"/>
      <c r="HM600" s="2"/>
      <c r="HN600" s="2"/>
      <c r="HO600" s="2"/>
      <c r="HP600" s="2"/>
      <c r="HQ600" s="2"/>
      <c r="HR600" s="2"/>
      <c r="HS600" s="2"/>
      <c r="HT600" s="2"/>
      <c r="HU600" s="2"/>
      <c r="HV600" s="2"/>
      <c r="HW600" s="2"/>
      <c r="HX600" s="2"/>
      <c r="HY600" s="2"/>
      <c r="HZ600" s="2"/>
      <c r="IA600" s="2"/>
      <c r="IB600" s="2"/>
      <c r="IC600" s="2"/>
      <c r="ID600" s="2"/>
      <c r="IE600" s="2"/>
      <c r="IF600" s="2"/>
      <c r="IG600" s="2"/>
      <c r="IH600" s="2"/>
      <c r="II600" s="2"/>
      <c r="IJ600" s="2"/>
      <c r="IK600" s="2"/>
      <c r="IL600" s="2"/>
      <c r="IM600" s="2"/>
      <c r="IN600" s="2"/>
      <c r="IO600" s="2"/>
      <c r="IP600" s="2"/>
      <c r="IQ600" s="2"/>
      <c r="IR600" s="2"/>
      <c r="IS600" s="2"/>
      <c r="IT600" s="2"/>
      <c r="IU600" s="2"/>
      <c r="IV600" s="2"/>
      <c r="IW600" s="2"/>
    </row>
    <row r="601" customFormat="false" ht="11.25" hidden="false" customHeight="false" outlineLevel="0" collapsed="false">
      <c r="A601" s="2"/>
      <c r="B601" s="2"/>
      <c r="C601" s="2"/>
      <c r="D601" s="394"/>
      <c r="F601" s="2"/>
      <c r="G601" s="2"/>
      <c r="H601" s="2"/>
      <c r="I601" s="2"/>
      <c r="J601" s="2"/>
      <c r="K601" s="2"/>
      <c r="L601" s="2"/>
      <c r="M601" s="2"/>
      <c r="P601" s="2"/>
      <c r="Q601" s="2"/>
      <c r="R601" s="2"/>
      <c r="X601" s="270"/>
      <c r="Y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95"/>
      <c r="AW601" s="95"/>
      <c r="AX601" s="383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383"/>
      <c r="BX601" s="383"/>
      <c r="BY601" s="383"/>
      <c r="BZ601" s="2"/>
      <c r="CA601" s="2"/>
      <c r="CB601" s="2"/>
      <c r="CC601" s="2"/>
      <c r="CD601" s="2"/>
      <c r="CE601" s="2"/>
      <c r="CF601" s="383"/>
      <c r="CG601" s="383"/>
      <c r="CH601" s="10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383"/>
      <c r="DT601" s="383"/>
      <c r="DU601" s="383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  <c r="FF601" s="2"/>
      <c r="FG601" s="2"/>
      <c r="FH601" s="2"/>
      <c r="FI601" s="2"/>
      <c r="FJ601" s="2"/>
      <c r="FK601" s="2"/>
      <c r="FL601" s="2"/>
      <c r="FM601" s="2"/>
      <c r="FN601" s="2"/>
      <c r="FO601" s="2"/>
      <c r="FP601" s="2"/>
      <c r="FQ601" s="2"/>
      <c r="FR601" s="2"/>
      <c r="FS601" s="2"/>
      <c r="FT601" s="2"/>
      <c r="FU601" s="2"/>
      <c r="FV601" s="2"/>
      <c r="FW601" s="2"/>
      <c r="FX601" s="2"/>
      <c r="FY601" s="2"/>
      <c r="FZ601" s="2"/>
      <c r="GA601" s="2"/>
      <c r="GB601" s="2"/>
      <c r="GC601" s="2"/>
      <c r="GD601" s="2"/>
      <c r="GE601" s="2"/>
      <c r="GF601" s="2"/>
      <c r="GG601" s="2"/>
      <c r="GH601" s="2"/>
      <c r="GI601" s="2"/>
      <c r="GJ601" s="2"/>
      <c r="GK601" s="2"/>
      <c r="GL601" s="2"/>
      <c r="GM601" s="2"/>
      <c r="GN601" s="2"/>
      <c r="GO601" s="2"/>
      <c r="GP601" s="2"/>
      <c r="GQ601" s="2"/>
      <c r="GR601" s="2"/>
      <c r="GS601" s="2"/>
      <c r="GT601" s="2"/>
      <c r="GU601" s="2"/>
      <c r="GV601" s="2"/>
      <c r="GW601" s="2"/>
      <c r="GX601" s="2"/>
      <c r="GY601" s="2"/>
      <c r="GZ601" s="2"/>
      <c r="HA601" s="2"/>
      <c r="HB601" s="2"/>
      <c r="HC601" s="2"/>
      <c r="HD601" s="2"/>
      <c r="HE601" s="2"/>
      <c r="HF601" s="2"/>
      <c r="HG601" s="2"/>
      <c r="HH601" s="2"/>
      <c r="HI601" s="2"/>
      <c r="HJ601" s="2"/>
      <c r="HK601" s="2"/>
      <c r="HL601" s="2"/>
      <c r="HM601" s="2"/>
      <c r="HN601" s="2"/>
      <c r="HO601" s="2"/>
      <c r="HP601" s="2"/>
      <c r="HQ601" s="2"/>
      <c r="HR601" s="2"/>
      <c r="HS601" s="2"/>
      <c r="HT601" s="2"/>
      <c r="HU601" s="2"/>
      <c r="HV601" s="2"/>
      <c r="HW601" s="2"/>
      <c r="HX601" s="2"/>
      <c r="HY601" s="2"/>
      <c r="HZ601" s="2"/>
      <c r="IA601" s="2"/>
      <c r="IB601" s="2"/>
      <c r="IC601" s="2"/>
      <c r="ID601" s="2"/>
      <c r="IE601" s="2"/>
      <c r="IF601" s="2"/>
      <c r="IG601" s="2"/>
      <c r="IH601" s="2"/>
      <c r="II601" s="2"/>
      <c r="IJ601" s="2"/>
      <c r="IK601" s="2"/>
      <c r="IL601" s="2"/>
      <c r="IM601" s="2"/>
      <c r="IN601" s="2"/>
      <c r="IO601" s="2"/>
      <c r="IP601" s="2"/>
      <c r="IQ601" s="2"/>
      <c r="IR601" s="2"/>
      <c r="IS601" s="2"/>
      <c r="IT601" s="2"/>
      <c r="IU601" s="2"/>
      <c r="IV601" s="2"/>
      <c r="IW601" s="2"/>
    </row>
    <row r="602" customFormat="false" ht="11.25" hidden="false" customHeight="false" outlineLevel="0" collapsed="false">
      <c r="A602" s="2"/>
      <c r="B602" s="2"/>
      <c r="C602" s="2"/>
      <c r="D602" s="394"/>
      <c r="F602" s="2"/>
      <c r="G602" s="2"/>
      <c r="H602" s="2"/>
      <c r="I602" s="2"/>
      <c r="J602" s="2"/>
      <c r="K602" s="2"/>
      <c r="L602" s="2"/>
      <c r="M602" s="2"/>
      <c r="P602" s="2"/>
      <c r="Q602" s="2"/>
      <c r="R602" s="2"/>
      <c r="X602" s="270"/>
      <c r="Y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95"/>
      <c r="AW602" s="95"/>
      <c r="AX602" s="383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383"/>
      <c r="BX602" s="383"/>
      <c r="BY602" s="383"/>
      <c r="BZ602" s="2"/>
      <c r="CA602" s="2"/>
      <c r="CB602" s="2"/>
      <c r="CC602" s="2"/>
      <c r="CD602" s="2"/>
      <c r="CE602" s="2"/>
      <c r="CF602" s="383"/>
      <c r="CG602" s="383"/>
      <c r="CH602" s="10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383"/>
      <c r="DT602" s="383"/>
      <c r="DU602" s="383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  <c r="FE602" s="2"/>
      <c r="FF602" s="2"/>
      <c r="FG602" s="2"/>
      <c r="FH602" s="2"/>
      <c r="FI602" s="2"/>
      <c r="FJ602" s="2"/>
      <c r="FK602" s="2"/>
      <c r="FL602" s="2"/>
      <c r="FM602" s="2"/>
      <c r="FN602" s="2"/>
      <c r="FO602" s="2"/>
      <c r="FP602" s="2"/>
      <c r="FQ602" s="2"/>
      <c r="FR602" s="2"/>
      <c r="FS602" s="2"/>
      <c r="FT602" s="2"/>
      <c r="FU602" s="2"/>
      <c r="FV602" s="2"/>
      <c r="FW602" s="2"/>
      <c r="FX602" s="2"/>
      <c r="FY602" s="2"/>
      <c r="FZ602" s="2"/>
      <c r="GA602" s="2"/>
      <c r="GB602" s="2"/>
      <c r="GC602" s="2"/>
      <c r="GD602" s="2"/>
      <c r="GE602" s="2"/>
      <c r="GF602" s="2"/>
      <c r="GG602" s="2"/>
      <c r="GH602" s="2"/>
      <c r="GI602" s="2"/>
      <c r="GJ602" s="2"/>
      <c r="GK602" s="2"/>
      <c r="GL602" s="2"/>
      <c r="GM602" s="2"/>
      <c r="GN602" s="2"/>
      <c r="GO602" s="2"/>
      <c r="GP602" s="2"/>
      <c r="GQ602" s="2"/>
      <c r="GR602" s="2"/>
      <c r="GS602" s="2"/>
      <c r="GT602" s="2"/>
      <c r="GU602" s="2"/>
      <c r="GV602" s="2"/>
      <c r="GW602" s="2"/>
      <c r="GX602" s="2"/>
      <c r="GY602" s="2"/>
      <c r="GZ602" s="2"/>
      <c r="HA602" s="2"/>
      <c r="HB602" s="2"/>
      <c r="HC602" s="2"/>
      <c r="HD602" s="2"/>
      <c r="HE602" s="2"/>
      <c r="HF602" s="2"/>
      <c r="HG602" s="2"/>
      <c r="HH602" s="2"/>
      <c r="HI602" s="2"/>
      <c r="HJ602" s="2"/>
      <c r="HK602" s="2"/>
      <c r="HL602" s="2"/>
      <c r="HM602" s="2"/>
      <c r="HN602" s="2"/>
      <c r="HO602" s="2"/>
      <c r="HP602" s="2"/>
      <c r="HQ602" s="2"/>
      <c r="HR602" s="2"/>
      <c r="HS602" s="2"/>
      <c r="HT602" s="2"/>
      <c r="HU602" s="2"/>
      <c r="HV602" s="2"/>
      <c r="HW602" s="2"/>
      <c r="HX602" s="2"/>
      <c r="HY602" s="2"/>
      <c r="HZ602" s="2"/>
      <c r="IA602" s="2"/>
      <c r="IB602" s="2"/>
      <c r="IC602" s="2"/>
      <c r="ID602" s="2"/>
      <c r="IE602" s="2"/>
      <c r="IF602" s="2"/>
      <c r="IG602" s="2"/>
      <c r="IH602" s="2"/>
      <c r="II602" s="2"/>
      <c r="IJ602" s="2"/>
      <c r="IK602" s="2"/>
      <c r="IL602" s="2"/>
      <c r="IM602" s="2"/>
      <c r="IN602" s="2"/>
      <c r="IO602" s="2"/>
      <c r="IP602" s="2"/>
      <c r="IQ602" s="2"/>
      <c r="IR602" s="2"/>
      <c r="IS602" s="2"/>
      <c r="IT602" s="2"/>
      <c r="IU602" s="2"/>
      <c r="IV602" s="2"/>
      <c r="IW602" s="2"/>
    </row>
    <row r="603" customFormat="false" ht="11.25" hidden="false" customHeight="false" outlineLevel="0" collapsed="false">
      <c r="A603" s="2"/>
      <c r="B603" s="2"/>
      <c r="C603" s="2"/>
      <c r="D603" s="394"/>
      <c r="F603" s="2"/>
      <c r="G603" s="2"/>
      <c r="H603" s="2"/>
      <c r="I603" s="2"/>
      <c r="J603" s="2"/>
      <c r="K603" s="2"/>
      <c r="L603" s="2"/>
      <c r="M603" s="2"/>
      <c r="P603" s="2"/>
      <c r="Q603" s="2"/>
      <c r="R603" s="2"/>
      <c r="X603" s="270"/>
      <c r="Y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95"/>
      <c r="AW603" s="95"/>
      <c r="AX603" s="383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383"/>
      <c r="BX603" s="383"/>
      <c r="BY603" s="383"/>
      <c r="BZ603" s="2"/>
      <c r="CA603" s="2"/>
      <c r="CB603" s="2"/>
      <c r="CC603" s="2"/>
      <c r="CD603" s="2"/>
      <c r="CE603" s="2"/>
      <c r="CF603" s="383"/>
      <c r="CG603" s="383"/>
      <c r="CH603" s="10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383"/>
      <c r="DT603" s="383"/>
      <c r="DU603" s="383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  <c r="FF603" s="2"/>
      <c r="FG603" s="2"/>
      <c r="FH603" s="2"/>
      <c r="FI603" s="2"/>
      <c r="FJ603" s="2"/>
      <c r="FK603" s="2"/>
      <c r="FL603" s="2"/>
      <c r="FM603" s="2"/>
      <c r="FN603" s="2"/>
      <c r="FO603" s="2"/>
      <c r="FP603" s="2"/>
      <c r="FQ603" s="2"/>
      <c r="FR603" s="2"/>
      <c r="FS603" s="2"/>
      <c r="FT603" s="2"/>
      <c r="FU603" s="2"/>
      <c r="FV603" s="2"/>
      <c r="FW603" s="2"/>
      <c r="FX603" s="2"/>
      <c r="FY603" s="2"/>
      <c r="FZ603" s="2"/>
      <c r="GA603" s="2"/>
      <c r="GB603" s="2"/>
      <c r="GC603" s="2"/>
      <c r="GD603" s="2"/>
      <c r="GE603" s="2"/>
      <c r="GF603" s="2"/>
      <c r="GG603" s="2"/>
      <c r="GH603" s="2"/>
      <c r="GI603" s="2"/>
      <c r="GJ603" s="2"/>
      <c r="GK603" s="2"/>
      <c r="GL603" s="2"/>
      <c r="GM603" s="2"/>
      <c r="GN603" s="2"/>
      <c r="GO603" s="2"/>
      <c r="GP603" s="2"/>
      <c r="GQ603" s="2"/>
      <c r="GR603" s="2"/>
      <c r="GS603" s="2"/>
      <c r="GT603" s="2"/>
      <c r="GU603" s="2"/>
      <c r="GV603" s="2"/>
      <c r="GW603" s="2"/>
      <c r="GX603" s="2"/>
      <c r="GY603" s="2"/>
      <c r="GZ603" s="2"/>
      <c r="HA603" s="2"/>
      <c r="HB603" s="2"/>
      <c r="HC603" s="2"/>
      <c r="HD603" s="2"/>
      <c r="HE603" s="2"/>
      <c r="HF603" s="2"/>
      <c r="HG603" s="2"/>
      <c r="HH603" s="2"/>
      <c r="HI603" s="2"/>
      <c r="HJ603" s="2"/>
      <c r="HK603" s="2"/>
      <c r="HL603" s="2"/>
      <c r="HM603" s="2"/>
      <c r="HN603" s="2"/>
      <c r="HO603" s="2"/>
      <c r="HP603" s="2"/>
      <c r="HQ603" s="2"/>
      <c r="HR603" s="2"/>
      <c r="HS603" s="2"/>
      <c r="HT603" s="2"/>
      <c r="HU603" s="2"/>
      <c r="HV603" s="2"/>
      <c r="HW603" s="2"/>
      <c r="HX603" s="2"/>
      <c r="HY603" s="2"/>
      <c r="HZ603" s="2"/>
      <c r="IA603" s="2"/>
      <c r="IB603" s="2"/>
      <c r="IC603" s="2"/>
      <c r="ID603" s="2"/>
      <c r="IE603" s="2"/>
      <c r="IF603" s="2"/>
      <c r="IG603" s="2"/>
      <c r="IH603" s="2"/>
      <c r="II603" s="2"/>
      <c r="IJ603" s="2"/>
      <c r="IK603" s="2"/>
      <c r="IL603" s="2"/>
      <c r="IM603" s="2"/>
      <c r="IN603" s="2"/>
      <c r="IO603" s="2"/>
      <c r="IP603" s="2"/>
      <c r="IQ603" s="2"/>
      <c r="IR603" s="2"/>
      <c r="IS603" s="2"/>
      <c r="IT603" s="2"/>
      <c r="IU603" s="2"/>
      <c r="IV603" s="2"/>
      <c r="IW603" s="2"/>
    </row>
    <row r="604" customFormat="false" ht="11.25" hidden="false" customHeight="false" outlineLevel="0" collapsed="false">
      <c r="A604" s="2"/>
      <c r="B604" s="2"/>
      <c r="C604" s="2"/>
      <c r="D604" s="394"/>
      <c r="F604" s="2"/>
      <c r="G604" s="2"/>
      <c r="H604" s="2"/>
      <c r="I604" s="2"/>
      <c r="J604" s="2"/>
      <c r="K604" s="2"/>
      <c r="L604" s="2"/>
      <c r="M604" s="2"/>
      <c r="P604" s="2"/>
      <c r="Q604" s="2"/>
      <c r="R604" s="2"/>
      <c r="X604" s="270"/>
      <c r="Y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95"/>
      <c r="AW604" s="95"/>
      <c r="AX604" s="383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383"/>
      <c r="BX604" s="383"/>
      <c r="BY604" s="383"/>
      <c r="BZ604" s="2"/>
      <c r="CA604" s="2"/>
      <c r="CB604" s="2"/>
      <c r="CC604" s="2"/>
      <c r="CD604" s="2"/>
      <c r="CE604" s="2"/>
      <c r="CF604" s="383"/>
      <c r="CG604" s="383"/>
      <c r="CH604" s="10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383"/>
      <c r="DT604" s="383"/>
      <c r="DU604" s="383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  <c r="FF604" s="2"/>
      <c r="FG604" s="2"/>
      <c r="FH604" s="2"/>
      <c r="FI604" s="2"/>
      <c r="FJ604" s="2"/>
      <c r="FK604" s="2"/>
      <c r="FL604" s="2"/>
      <c r="FM604" s="2"/>
      <c r="FN604" s="2"/>
      <c r="FO604" s="2"/>
      <c r="FP604" s="2"/>
      <c r="FQ604" s="2"/>
      <c r="FR604" s="2"/>
      <c r="FS604" s="2"/>
      <c r="FT604" s="2"/>
      <c r="FU604" s="2"/>
      <c r="FV604" s="2"/>
      <c r="FW604" s="2"/>
      <c r="FX604" s="2"/>
      <c r="FY604" s="2"/>
      <c r="FZ604" s="2"/>
      <c r="GA604" s="2"/>
      <c r="GB604" s="2"/>
      <c r="GC604" s="2"/>
      <c r="GD604" s="2"/>
      <c r="GE604" s="2"/>
      <c r="GF604" s="2"/>
      <c r="GG604" s="2"/>
      <c r="GH604" s="2"/>
      <c r="GI604" s="2"/>
      <c r="GJ604" s="2"/>
      <c r="GK604" s="2"/>
      <c r="GL604" s="2"/>
      <c r="GM604" s="2"/>
      <c r="GN604" s="2"/>
      <c r="GO604" s="2"/>
      <c r="GP604" s="2"/>
      <c r="GQ604" s="2"/>
      <c r="GR604" s="2"/>
      <c r="GS604" s="2"/>
      <c r="GT604" s="2"/>
      <c r="GU604" s="2"/>
      <c r="GV604" s="2"/>
      <c r="GW604" s="2"/>
      <c r="GX604" s="2"/>
      <c r="GY604" s="2"/>
      <c r="GZ604" s="2"/>
      <c r="HA604" s="2"/>
      <c r="HB604" s="2"/>
      <c r="HC604" s="2"/>
      <c r="HD604" s="2"/>
      <c r="HE604" s="2"/>
      <c r="HF604" s="2"/>
      <c r="HG604" s="2"/>
      <c r="HH604" s="2"/>
      <c r="HI604" s="2"/>
      <c r="HJ604" s="2"/>
      <c r="HK604" s="2"/>
      <c r="HL604" s="2"/>
      <c r="HM604" s="2"/>
      <c r="HN604" s="2"/>
      <c r="HO604" s="2"/>
      <c r="HP604" s="2"/>
      <c r="HQ604" s="2"/>
      <c r="HR604" s="2"/>
      <c r="HS604" s="2"/>
      <c r="HT604" s="2"/>
      <c r="HU604" s="2"/>
      <c r="HV604" s="2"/>
      <c r="HW604" s="2"/>
      <c r="HX604" s="2"/>
      <c r="HY604" s="2"/>
      <c r="HZ604" s="2"/>
      <c r="IA604" s="2"/>
      <c r="IB604" s="2"/>
      <c r="IC604" s="2"/>
      <c r="ID604" s="2"/>
      <c r="IE604" s="2"/>
      <c r="IF604" s="2"/>
      <c r="IG604" s="2"/>
      <c r="IH604" s="2"/>
      <c r="II604" s="2"/>
      <c r="IJ604" s="2"/>
      <c r="IK604" s="2"/>
      <c r="IL604" s="2"/>
      <c r="IM604" s="2"/>
      <c r="IN604" s="2"/>
      <c r="IO604" s="2"/>
      <c r="IP604" s="2"/>
      <c r="IQ604" s="2"/>
      <c r="IR604" s="2"/>
      <c r="IS604" s="2"/>
      <c r="IT604" s="2"/>
      <c r="IU604" s="2"/>
      <c r="IV604" s="2"/>
      <c r="IW604" s="2"/>
    </row>
    <row r="605" customFormat="false" ht="11.25" hidden="false" customHeight="false" outlineLevel="0" collapsed="false">
      <c r="A605" s="2"/>
      <c r="B605" s="2"/>
      <c r="C605" s="2"/>
      <c r="D605" s="394"/>
      <c r="F605" s="2"/>
      <c r="G605" s="2"/>
      <c r="H605" s="2"/>
      <c r="I605" s="2"/>
      <c r="J605" s="2"/>
      <c r="K605" s="2"/>
      <c r="L605" s="2"/>
      <c r="M605" s="2"/>
      <c r="P605" s="2"/>
      <c r="Q605" s="2"/>
      <c r="R605" s="2"/>
      <c r="X605" s="270"/>
      <c r="Y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95"/>
      <c r="AW605" s="95"/>
      <c r="AX605" s="383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383"/>
      <c r="BX605" s="383"/>
      <c r="BY605" s="383"/>
      <c r="BZ605" s="2"/>
      <c r="CA605" s="2"/>
      <c r="CB605" s="2"/>
      <c r="CC605" s="2"/>
      <c r="CD605" s="2"/>
      <c r="CE605" s="2"/>
      <c r="CF605" s="383"/>
      <c r="CG605" s="383"/>
      <c r="CH605" s="10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383"/>
      <c r="DT605" s="383"/>
      <c r="DU605" s="383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  <c r="FF605" s="2"/>
      <c r="FG605" s="2"/>
      <c r="FH605" s="2"/>
      <c r="FI605" s="2"/>
      <c r="FJ605" s="2"/>
      <c r="FK605" s="2"/>
      <c r="FL605" s="2"/>
      <c r="FM605" s="2"/>
      <c r="FN605" s="2"/>
      <c r="FO605" s="2"/>
      <c r="FP605" s="2"/>
      <c r="FQ605" s="2"/>
      <c r="FR605" s="2"/>
      <c r="FS605" s="2"/>
      <c r="FT605" s="2"/>
      <c r="FU605" s="2"/>
      <c r="FV605" s="2"/>
      <c r="FW605" s="2"/>
      <c r="FX605" s="2"/>
      <c r="FY605" s="2"/>
      <c r="FZ605" s="2"/>
      <c r="GA605" s="2"/>
      <c r="GB605" s="2"/>
      <c r="GC605" s="2"/>
      <c r="GD605" s="2"/>
      <c r="GE605" s="2"/>
      <c r="GF605" s="2"/>
      <c r="GG605" s="2"/>
      <c r="GH605" s="2"/>
      <c r="GI605" s="2"/>
      <c r="GJ605" s="2"/>
      <c r="GK605" s="2"/>
      <c r="GL605" s="2"/>
      <c r="GM605" s="2"/>
      <c r="GN605" s="2"/>
      <c r="GO605" s="2"/>
      <c r="GP605" s="2"/>
      <c r="GQ605" s="2"/>
      <c r="GR605" s="2"/>
      <c r="GS605" s="2"/>
      <c r="GT605" s="2"/>
      <c r="GU605" s="2"/>
      <c r="GV605" s="2"/>
      <c r="GW605" s="2"/>
      <c r="GX605" s="2"/>
      <c r="GY605" s="2"/>
      <c r="GZ605" s="2"/>
      <c r="HA605" s="2"/>
      <c r="HB605" s="2"/>
      <c r="HC605" s="2"/>
      <c r="HD605" s="2"/>
      <c r="HE605" s="2"/>
      <c r="HF605" s="2"/>
      <c r="HG605" s="2"/>
      <c r="HH605" s="2"/>
      <c r="HI605" s="2"/>
      <c r="HJ605" s="2"/>
      <c r="HK605" s="2"/>
      <c r="HL605" s="2"/>
      <c r="HM605" s="2"/>
      <c r="HN605" s="2"/>
      <c r="HO605" s="2"/>
      <c r="HP605" s="2"/>
      <c r="HQ605" s="2"/>
      <c r="HR605" s="2"/>
      <c r="HS605" s="2"/>
      <c r="HT605" s="2"/>
      <c r="HU605" s="2"/>
      <c r="HV605" s="2"/>
      <c r="HW605" s="2"/>
      <c r="HX605" s="2"/>
      <c r="HY605" s="2"/>
      <c r="HZ605" s="2"/>
      <c r="IA605" s="2"/>
      <c r="IB605" s="2"/>
      <c r="IC605" s="2"/>
      <c r="ID605" s="2"/>
      <c r="IE605" s="2"/>
      <c r="IF605" s="2"/>
      <c r="IG605" s="2"/>
      <c r="IH605" s="2"/>
      <c r="II605" s="2"/>
      <c r="IJ605" s="2"/>
      <c r="IK605" s="2"/>
      <c r="IL605" s="2"/>
      <c r="IM605" s="2"/>
      <c r="IN605" s="2"/>
      <c r="IO605" s="2"/>
      <c r="IP605" s="2"/>
      <c r="IQ605" s="2"/>
      <c r="IR605" s="2"/>
      <c r="IS605" s="2"/>
      <c r="IT605" s="2"/>
      <c r="IU605" s="2"/>
      <c r="IV605" s="2"/>
      <c r="IW605" s="2"/>
    </row>
    <row r="606" customFormat="false" ht="11.25" hidden="false" customHeight="false" outlineLevel="0" collapsed="false">
      <c r="A606" s="2"/>
      <c r="B606" s="2"/>
      <c r="C606" s="2"/>
      <c r="D606" s="394"/>
      <c r="F606" s="2"/>
      <c r="G606" s="2"/>
      <c r="H606" s="2"/>
      <c r="I606" s="2"/>
      <c r="J606" s="2"/>
      <c r="K606" s="2"/>
      <c r="L606" s="2"/>
      <c r="M606" s="2"/>
      <c r="P606" s="2"/>
      <c r="Q606" s="2"/>
      <c r="R606" s="2"/>
      <c r="X606" s="270"/>
      <c r="Y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95"/>
      <c r="AW606" s="95"/>
      <c r="AX606" s="383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383"/>
      <c r="BX606" s="383"/>
      <c r="BY606" s="383"/>
      <c r="BZ606" s="2"/>
      <c r="CA606" s="2"/>
      <c r="CB606" s="2"/>
      <c r="CC606" s="2"/>
      <c r="CD606" s="2"/>
      <c r="CE606" s="2"/>
      <c r="CF606" s="383"/>
      <c r="CG606" s="383"/>
      <c r="CH606" s="10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383"/>
      <c r="DT606" s="383"/>
      <c r="DU606" s="383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  <c r="FF606" s="2"/>
      <c r="FG606" s="2"/>
      <c r="FH606" s="2"/>
      <c r="FI606" s="2"/>
      <c r="FJ606" s="2"/>
      <c r="FK606" s="2"/>
      <c r="FL606" s="2"/>
      <c r="FM606" s="2"/>
      <c r="FN606" s="2"/>
      <c r="FO606" s="2"/>
      <c r="FP606" s="2"/>
      <c r="FQ606" s="2"/>
      <c r="FR606" s="2"/>
      <c r="FS606" s="2"/>
      <c r="FT606" s="2"/>
      <c r="FU606" s="2"/>
      <c r="FV606" s="2"/>
      <c r="FW606" s="2"/>
      <c r="FX606" s="2"/>
      <c r="FY606" s="2"/>
      <c r="FZ606" s="2"/>
      <c r="GA606" s="2"/>
      <c r="GB606" s="2"/>
      <c r="GC606" s="2"/>
      <c r="GD606" s="2"/>
      <c r="GE606" s="2"/>
      <c r="GF606" s="2"/>
      <c r="GG606" s="2"/>
      <c r="GH606" s="2"/>
      <c r="GI606" s="2"/>
      <c r="GJ606" s="2"/>
      <c r="GK606" s="2"/>
      <c r="GL606" s="2"/>
      <c r="GM606" s="2"/>
      <c r="GN606" s="2"/>
      <c r="GO606" s="2"/>
      <c r="GP606" s="2"/>
      <c r="GQ606" s="2"/>
      <c r="GR606" s="2"/>
      <c r="GS606" s="2"/>
      <c r="GT606" s="2"/>
      <c r="GU606" s="2"/>
      <c r="GV606" s="2"/>
      <c r="GW606" s="2"/>
      <c r="GX606" s="2"/>
      <c r="GY606" s="2"/>
      <c r="GZ606" s="2"/>
      <c r="HA606" s="2"/>
      <c r="HB606" s="2"/>
      <c r="HC606" s="2"/>
      <c r="HD606" s="2"/>
      <c r="HE606" s="2"/>
      <c r="HF606" s="2"/>
      <c r="HG606" s="2"/>
      <c r="HH606" s="2"/>
      <c r="HI606" s="2"/>
      <c r="HJ606" s="2"/>
      <c r="HK606" s="2"/>
      <c r="HL606" s="2"/>
      <c r="HM606" s="2"/>
      <c r="HN606" s="2"/>
      <c r="HO606" s="2"/>
      <c r="HP606" s="2"/>
      <c r="HQ606" s="2"/>
      <c r="HR606" s="2"/>
      <c r="HS606" s="2"/>
      <c r="HT606" s="2"/>
      <c r="HU606" s="2"/>
      <c r="HV606" s="2"/>
      <c r="HW606" s="2"/>
      <c r="HX606" s="2"/>
      <c r="HY606" s="2"/>
      <c r="HZ606" s="2"/>
      <c r="IA606" s="2"/>
      <c r="IB606" s="2"/>
      <c r="IC606" s="2"/>
      <c r="ID606" s="2"/>
      <c r="IE606" s="2"/>
      <c r="IF606" s="2"/>
      <c r="IG606" s="2"/>
      <c r="IH606" s="2"/>
      <c r="II606" s="2"/>
      <c r="IJ606" s="2"/>
      <c r="IK606" s="2"/>
      <c r="IL606" s="2"/>
      <c r="IM606" s="2"/>
      <c r="IN606" s="2"/>
      <c r="IO606" s="2"/>
      <c r="IP606" s="2"/>
      <c r="IQ606" s="2"/>
      <c r="IR606" s="2"/>
      <c r="IS606" s="2"/>
      <c r="IT606" s="2"/>
      <c r="IU606" s="2"/>
      <c r="IV606" s="2"/>
      <c r="IW606" s="2"/>
    </row>
    <row r="607" customFormat="false" ht="11.25" hidden="false" customHeight="false" outlineLevel="0" collapsed="false">
      <c r="A607" s="2"/>
      <c r="B607" s="2"/>
      <c r="C607" s="2"/>
      <c r="D607" s="394"/>
      <c r="F607" s="2"/>
      <c r="G607" s="2"/>
      <c r="H607" s="2"/>
      <c r="I607" s="2"/>
      <c r="J607" s="2"/>
      <c r="K607" s="2"/>
      <c r="L607" s="2"/>
      <c r="M607" s="2"/>
      <c r="P607" s="2"/>
      <c r="Q607" s="2"/>
      <c r="R607" s="2"/>
      <c r="X607" s="270"/>
      <c r="Y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95"/>
      <c r="AW607" s="95"/>
      <c r="AX607" s="383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383"/>
      <c r="BX607" s="383"/>
      <c r="BY607" s="383"/>
      <c r="BZ607" s="2"/>
      <c r="CA607" s="2"/>
      <c r="CB607" s="2"/>
      <c r="CC607" s="2"/>
      <c r="CD607" s="2"/>
      <c r="CE607" s="2"/>
      <c r="CF607" s="383"/>
      <c r="CG607" s="383"/>
      <c r="CH607" s="10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383"/>
      <c r="DT607" s="383"/>
      <c r="DU607" s="383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  <c r="FE607" s="2"/>
      <c r="FF607" s="2"/>
      <c r="FG607" s="2"/>
      <c r="FH607" s="2"/>
      <c r="FI607" s="2"/>
      <c r="FJ607" s="2"/>
      <c r="FK607" s="2"/>
      <c r="FL607" s="2"/>
      <c r="FM607" s="2"/>
      <c r="FN607" s="2"/>
      <c r="FO607" s="2"/>
      <c r="FP607" s="2"/>
      <c r="FQ607" s="2"/>
      <c r="FR607" s="2"/>
      <c r="FS607" s="2"/>
      <c r="FT607" s="2"/>
      <c r="FU607" s="2"/>
      <c r="FV607" s="2"/>
      <c r="FW607" s="2"/>
      <c r="FX607" s="2"/>
      <c r="FY607" s="2"/>
      <c r="FZ607" s="2"/>
      <c r="GA607" s="2"/>
      <c r="GB607" s="2"/>
      <c r="GC607" s="2"/>
      <c r="GD607" s="2"/>
      <c r="GE607" s="2"/>
      <c r="GF607" s="2"/>
      <c r="GG607" s="2"/>
      <c r="GH607" s="2"/>
      <c r="GI607" s="2"/>
      <c r="GJ607" s="2"/>
      <c r="GK607" s="2"/>
      <c r="GL607" s="2"/>
      <c r="GM607" s="2"/>
      <c r="GN607" s="2"/>
      <c r="GO607" s="2"/>
      <c r="GP607" s="2"/>
      <c r="GQ607" s="2"/>
      <c r="GR607" s="2"/>
      <c r="GS607" s="2"/>
      <c r="GT607" s="2"/>
      <c r="GU607" s="2"/>
      <c r="GV607" s="2"/>
      <c r="GW607" s="2"/>
      <c r="GX607" s="2"/>
      <c r="GY607" s="2"/>
      <c r="GZ607" s="2"/>
      <c r="HA607" s="2"/>
      <c r="HB607" s="2"/>
      <c r="HC607" s="2"/>
      <c r="HD607" s="2"/>
      <c r="HE607" s="2"/>
      <c r="HF607" s="2"/>
      <c r="HG607" s="2"/>
      <c r="HH607" s="2"/>
      <c r="HI607" s="2"/>
      <c r="HJ607" s="2"/>
      <c r="HK607" s="2"/>
      <c r="HL607" s="2"/>
      <c r="HM607" s="2"/>
      <c r="HN607" s="2"/>
      <c r="HO607" s="2"/>
      <c r="HP607" s="2"/>
      <c r="HQ607" s="2"/>
      <c r="HR607" s="2"/>
      <c r="HS607" s="2"/>
      <c r="HT607" s="2"/>
      <c r="HU607" s="2"/>
      <c r="HV607" s="2"/>
      <c r="HW607" s="2"/>
      <c r="HX607" s="2"/>
      <c r="HY607" s="2"/>
      <c r="HZ607" s="2"/>
      <c r="IA607" s="2"/>
      <c r="IB607" s="2"/>
      <c r="IC607" s="2"/>
      <c r="ID607" s="2"/>
      <c r="IE607" s="2"/>
      <c r="IF607" s="2"/>
      <c r="IG607" s="2"/>
      <c r="IH607" s="2"/>
      <c r="II607" s="2"/>
      <c r="IJ607" s="2"/>
      <c r="IK607" s="2"/>
      <c r="IL607" s="2"/>
      <c r="IM607" s="2"/>
      <c r="IN607" s="2"/>
      <c r="IO607" s="2"/>
      <c r="IP607" s="2"/>
      <c r="IQ607" s="2"/>
      <c r="IR607" s="2"/>
      <c r="IS607" s="2"/>
      <c r="IT607" s="2"/>
      <c r="IU607" s="2"/>
      <c r="IV607" s="2"/>
      <c r="IW607" s="2"/>
    </row>
    <row r="608" customFormat="false" ht="11.25" hidden="false" customHeight="false" outlineLevel="0" collapsed="false">
      <c r="A608" s="2"/>
      <c r="B608" s="2"/>
      <c r="C608" s="2"/>
      <c r="D608" s="394"/>
      <c r="F608" s="2"/>
      <c r="G608" s="2"/>
      <c r="H608" s="2"/>
      <c r="I608" s="2"/>
      <c r="J608" s="2"/>
      <c r="K608" s="2"/>
      <c r="L608" s="2"/>
      <c r="M608" s="2"/>
      <c r="P608" s="2"/>
      <c r="Q608" s="2"/>
      <c r="R608" s="2"/>
      <c r="X608" s="270"/>
      <c r="Y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95"/>
      <c r="AW608" s="95"/>
      <c r="AX608" s="383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383"/>
      <c r="BX608" s="383"/>
      <c r="BY608" s="383"/>
      <c r="BZ608" s="2"/>
      <c r="CA608" s="2"/>
      <c r="CB608" s="2"/>
      <c r="CC608" s="2"/>
      <c r="CD608" s="2"/>
      <c r="CE608" s="2"/>
      <c r="CF608" s="383"/>
      <c r="CG608" s="383"/>
      <c r="CH608" s="10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383"/>
      <c r="DT608" s="383"/>
      <c r="DU608" s="383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  <c r="FF608" s="2"/>
      <c r="FG608" s="2"/>
      <c r="FH608" s="2"/>
      <c r="FI608" s="2"/>
      <c r="FJ608" s="2"/>
      <c r="FK608" s="2"/>
      <c r="FL608" s="2"/>
      <c r="FM608" s="2"/>
      <c r="FN608" s="2"/>
      <c r="FO608" s="2"/>
      <c r="FP608" s="2"/>
      <c r="FQ608" s="2"/>
      <c r="FR608" s="2"/>
      <c r="FS608" s="2"/>
      <c r="FT608" s="2"/>
      <c r="FU608" s="2"/>
      <c r="FV608" s="2"/>
      <c r="FW608" s="2"/>
      <c r="FX608" s="2"/>
      <c r="FY608" s="2"/>
      <c r="FZ608" s="2"/>
      <c r="GA608" s="2"/>
      <c r="GB608" s="2"/>
      <c r="GC608" s="2"/>
      <c r="GD608" s="2"/>
      <c r="GE608" s="2"/>
      <c r="GF608" s="2"/>
      <c r="GG608" s="2"/>
      <c r="GH608" s="2"/>
      <c r="GI608" s="2"/>
      <c r="GJ608" s="2"/>
      <c r="GK608" s="2"/>
      <c r="GL608" s="2"/>
      <c r="GM608" s="2"/>
      <c r="GN608" s="2"/>
      <c r="GO608" s="2"/>
      <c r="GP608" s="2"/>
      <c r="GQ608" s="2"/>
      <c r="GR608" s="2"/>
      <c r="GS608" s="2"/>
      <c r="GT608" s="2"/>
      <c r="GU608" s="2"/>
      <c r="GV608" s="2"/>
      <c r="GW608" s="2"/>
      <c r="GX608" s="2"/>
      <c r="GY608" s="2"/>
      <c r="GZ608" s="2"/>
      <c r="HA608" s="2"/>
      <c r="HB608" s="2"/>
      <c r="HC608" s="2"/>
      <c r="HD608" s="2"/>
      <c r="HE608" s="2"/>
      <c r="HF608" s="2"/>
      <c r="HG608" s="2"/>
      <c r="HH608" s="2"/>
      <c r="HI608" s="2"/>
      <c r="HJ608" s="2"/>
      <c r="HK608" s="2"/>
      <c r="HL608" s="2"/>
      <c r="HM608" s="2"/>
      <c r="HN608" s="2"/>
      <c r="HO608" s="2"/>
      <c r="HP608" s="2"/>
      <c r="HQ608" s="2"/>
      <c r="HR608" s="2"/>
      <c r="HS608" s="2"/>
      <c r="HT608" s="2"/>
      <c r="HU608" s="2"/>
      <c r="HV608" s="2"/>
      <c r="HW608" s="2"/>
      <c r="HX608" s="2"/>
      <c r="HY608" s="2"/>
      <c r="HZ608" s="2"/>
      <c r="IA608" s="2"/>
      <c r="IB608" s="2"/>
      <c r="IC608" s="2"/>
      <c r="ID608" s="2"/>
      <c r="IE608" s="2"/>
      <c r="IF608" s="2"/>
      <c r="IG608" s="2"/>
      <c r="IH608" s="2"/>
      <c r="II608" s="2"/>
      <c r="IJ608" s="2"/>
      <c r="IK608" s="2"/>
      <c r="IL608" s="2"/>
      <c r="IM608" s="2"/>
      <c r="IN608" s="2"/>
      <c r="IO608" s="2"/>
      <c r="IP608" s="2"/>
      <c r="IQ608" s="2"/>
      <c r="IR608" s="2"/>
      <c r="IS608" s="2"/>
      <c r="IT608" s="2"/>
      <c r="IU608" s="2"/>
      <c r="IV608" s="2"/>
      <c r="IW608" s="2"/>
    </row>
    <row r="609" customFormat="false" ht="11.25" hidden="false" customHeight="false" outlineLevel="0" collapsed="false">
      <c r="A609" s="2"/>
      <c r="B609" s="2"/>
      <c r="C609" s="2"/>
      <c r="D609" s="394"/>
      <c r="F609" s="2"/>
      <c r="G609" s="2"/>
      <c r="H609" s="2"/>
      <c r="I609" s="2"/>
      <c r="J609" s="2"/>
      <c r="K609" s="2"/>
      <c r="L609" s="2"/>
      <c r="M609" s="2"/>
      <c r="P609" s="2"/>
      <c r="Q609" s="2"/>
      <c r="R609" s="2"/>
      <c r="X609" s="270"/>
      <c r="Y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95"/>
      <c r="AW609" s="95"/>
      <c r="AX609" s="383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383"/>
      <c r="BX609" s="383"/>
      <c r="BY609" s="383"/>
      <c r="BZ609" s="2"/>
      <c r="CA609" s="2"/>
      <c r="CB609" s="2"/>
      <c r="CC609" s="2"/>
      <c r="CD609" s="2"/>
      <c r="CE609" s="2"/>
      <c r="CF609" s="383"/>
      <c r="CG609" s="383"/>
      <c r="CH609" s="10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383"/>
      <c r="DT609" s="383"/>
      <c r="DU609" s="383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  <c r="FF609" s="2"/>
      <c r="FG609" s="2"/>
      <c r="FH609" s="2"/>
      <c r="FI609" s="2"/>
      <c r="FJ609" s="2"/>
      <c r="FK609" s="2"/>
      <c r="FL609" s="2"/>
      <c r="FM609" s="2"/>
      <c r="FN609" s="2"/>
      <c r="FO609" s="2"/>
      <c r="FP609" s="2"/>
      <c r="FQ609" s="2"/>
      <c r="FR609" s="2"/>
      <c r="FS609" s="2"/>
      <c r="FT609" s="2"/>
      <c r="FU609" s="2"/>
      <c r="FV609" s="2"/>
      <c r="FW609" s="2"/>
      <c r="FX609" s="2"/>
      <c r="FY609" s="2"/>
      <c r="FZ609" s="2"/>
      <c r="GA609" s="2"/>
      <c r="GB609" s="2"/>
      <c r="GC609" s="2"/>
      <c r="GD609" s="2"/>
      <c r="GE609" s="2"/>
      <c r="GF609" s="2"/>
      <c r="GG609" s="2"/>
      <c r="GH609" s="2"/>
      <c r="GI609" s="2"/>
      <c r="GJ609" s="2"/>
      <c r="GK609" s="2"/>
      <c r="GL609" s="2"/>
      <c r="GM609" s="2"/>
      <c r="GN609" s="2"/>
      <c r="GO609" s="2"/>
      <c r="GP609" s="2"/>
      <c r="GQ609" s="2"/>
      <c r="GR609" s="2"/>
      <c r="GS609" s="2"/>
      <c r="GT609" s="2"/>
      <c r="GU609" s="2"/>
      <c r="GV609" s="2"/>
      <c r="GW609" s="2"/>
      <c r="GX609" s="2"/>
      <c r="GY609" s="2"/>
      <c r="GZ609" s="2"/>
      <c r="HA609" s="2"/>
      <c r="HB609" s="2"/>
      <c r="HC609" s="2"/>
      <c r="HD609" s="2"/>
      <c r="HE609" s="2"/>
      <c r="HF609" s="2"/>
      <c r="HG609" s="2"/>
      <c r="HH609" s="2"/>
      <c r="HI609" s="2"/>
      <c r="HJ609" s="2"/>
      <c r="HK609" s="2"/>
      <c r="HL609" s="2"/>
      <c r="HM609" s="2"/>
      <c r="HN609" s="2"/>
      <c r="HO609" s="2"/>
      <c r="HP609" s="2"/>
      <c r="HQ609" s="2"/>
      <c r="HR609" s="2"/>
      <c r="HS609" s="2"/>
      <c r="HT609" s="2"/>
      <c r="HU609" s="2"/>
      <c r="HV609" s="2"/>
      <c r="HW609" s="2"/>
      <c r="HX609" s="2"/>
      <c r="HY609" s="2"/>
      <c r="HZ609" s="2"/>
      <c r="IA609" s="2"/>
      <c r="IB609" s="2"/>
      <c r="IC609" s="2"/>
      <c r="ID609" s="2"/>
      <c r="IE609" s="2"/>
      <c r="IF609" s="2"/>
      <c r="IG609" s="2"/>
      <c r="IH609" s="2"/>
      <c r="II609" s="2"/>
      <c r="IJ609" s="2"/>
      <c r="IK609" s="2"/>
      <c r="IL609" s="2"/>
      <c r="IM609" s="2"/>
      <c r="IN609" s="2"/>
      <c r="IO609" s="2"/>
      <c r="IP609" s="2"/>
      <c r="IQ609" s="2"/>
      <c r="IR609" s="2"/>
      <c r="IS609" s="2"/>
      <c r="IT609" s="2"/>
      <c r="IU609" s="2"/>
      <c r="IV609" s="2"/>
      <c r="IW609" s="2"/>
    </row>
    <row r="610" customFormat="false" ht="11.25" hidden="false" customHeight="false" outlineLevel="0" collapsed="false">
      <c r="A610" s="2"/>
      <c r="B610" s="2"/>
      <c r="C610" s="2"/>
      <c r="D610" s="394"/>
      <c r="F610" s="2"/>
      <c r="G610" s="2"/>
      <c r="H610" s="2"/>
      <c r="I610" s="2"/>
      <c r="J610" s="2"/>
      <c r="K610" s="2"/>
      <c r="L610" s="2"/>
      <c r="M610" s="2"/>
      <c r="P610" s="2"/>
      <c r="Q610" s="2"/>
      <c r="R610" s="2"/>
      <c r="X610" s="270"/>
      <c r="Y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95"/>
      <c r="AW610" s="95"/>
      <c r="AX610" s="383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383"/>
      <c r="BX610" s="383"/>
      <c r="BY610" s="383"/>
      <c r="BZ610" s="2"/>
      <c r="CA610" s="2"/>
      <c r="CB610" s="2"/>
      <c r="CC610" s="2"/>
      <c r="CD610" s="2"/>
      <c r="CE610" s="2"/>
      <c r="CF610" s="383"/>
      <c r="CG610" s="383"/>
      <c r="CH610" s="10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383"/>
      <c r="DT610" s="383"/>
      <c r="DU610" s="383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  <c r="FE610" s="2"/>
      <c r="FF610" s="2"/>
      <c r="FG610" s="2"/>
      <c r="FH610" s="2"/>
      <c r="FI610" s="2"/>
      <c r="FJ610" s="2"/>
      <c r="FK610" s="2"/>
      <c r="FL610" s="2"/>
      <c r="FM610" s="2"/>
      <c r="FN610" s="2"/>
      <c r="FO610" s="2"/>
      <c r="FP610" s="2"/>
      <c r="FQ610" s="2"/>
      <c r="FR610" s="2"/>
      <c r="FS610" s="2"/>
      <c r="FT610" s="2"/>
      <c r="FU610" s="2"/>
      <c r="FV610" s="2"/>
      <c r="FW610" s="2"/>
      <c r="FX610" s="2"/>
      <c r="FY610" s="2"/>
      <c r="FZ610" s="2"/>
      <c r="GA610" s="2"/>
      <c r="GB610" s="2"/>
      <c r="GC610" s="2"/>
      <c r="GD610" s="2"/>
      <c r="GE610" s="2"/>
      <c r="GF610" s="2"/>
      <c r="GG610" s="2"/>
      <c r="GH610" s="2"/>
      <c r="GI610" s="2"/>
      <c r="GJ610" s="2"/>
      <c r="GK610" s="2"/>
      <c r="GL610" s="2"/>
      <c r="GM610" s="2"/>
      <c r="GN610" s="2"/>
      <c r="GO610" s="2"/>
      <c r="GP610" s="2"/>
      <c r="GQ610" s="2"/>
      <c r="GR610" s="2"/>
      <c r="GS610" s="2"/>
      <c r="GT610" s="2"/>
      <c r="GU610" s="2"/>
      <c r="GV610" s="2"/>
      <c r="GW610" s="2"/>
      <c r="GX610" s="2"/>
      <c r="GY610" s="2"/>
      <c r="GZ610" s="2"/>
      <c r="HA610" s="2"/>
      <c r="HB610" s="2"/>
      <c r="HC610" s="2"/>
      <c r="HD610" s="2"/>
      <c r="HE610" s="2"/>
      <c r="HF610" s="2"/>
      <c r="HG610" s="2"/>
      <c r="HH610" s="2"/>
      <c r="HI610" s="2"/>
      <c r="HJ610" s="2"/>
      <c r="HK610" s="2"/>
      <c r="HL610" s="2"/>
      <c r="HM610" s="2"/>
      <c r="HN610" s="2"/>
      <c r="HO610" s="2"/>
      <c r="HP610" s="2"/>
      <c r="HQ610" s="2"/>
      <c r="HR610" s="2"/>
      <c r="HS610" s="2"/>
      <c r="HT610" s="2"/>
      <c r="HU610" s="2"/>
      <c r="HV610" s="2"/>
      <c r="HW610" s="2"/>
      <c r="HX610" s="2"/>
      <c r="HY610" s="2"/>
      <c r="HZ610" s="2"/>
      <c r="IA610" s="2"/>
      <c r="IB610" s="2"/>
      <c r="IC610" s="2"/>
      <c r="ID610" s="2"/>
      <c r="IE610" s="2"/>
      <c r="IF610" s="2"/>
      <c r="IG610" s="2"/>
      <c r="IH610" s="2"/>
      <c r="II610" s="2"/>
      <c r="IJ610" s="2"/>
      <c r="IK610" s="2"/>
      <c r="IL610" s="2"/>
      <c r="IM610" s="2"/>
      <c r="IN610" s="2"/>
      <c r="IO610" s="2"/>
      <c r="IP610" s="2"/>
      <c r="IQ610" s="2"/>
      <c r="IR610" s="2"/>
      <c r="IS610" s="2"/>
      <c r="IT610" s="2"/>
      <c r="IU610" s="2"/>
      <c r="IV610" s="2"/>
      <c r="IW610" s="2"/>
    </row>
    <row r="611" customFormat="false" ht="11.25" hidden="false" customHeight="false" outlineLevel="0" collapsed="false">
      <c r="A611" s="2"/>
      <c r="B611" s="2"/>
      <c r="C611" s="2"/>
      <c r="D611" s="394"/>
      <c r="F611" s="2"/>
      <c r="G611" s="2"/>
      <c r="H611" s="2"/>
      <c r="I611" s="2"/>
      <c r="J611" s="2"/>
      <c r="K611" s="2"/>
      <c r="L611" s="2"/>
      <c r="M611" s="2"/>
      <c r="P611" s="2"/>
      <c r="Q611" s="2"/>
      <c r="R611" s="2"/>
      <c r="X611" s="270"/>
      <c r="Y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95"/>
      <c r="AW611" s="95"/>
      <c r="AX611" s="383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383"/>
      <c r="BX611" s="383"/>
      <c r="BY611" s="383"/>
      <c r="BZ611" s="2"/>
      <c r="CA611" s="2"/>
      <c r="CB611" s="2"/>
      <c r="CC611" s="2"/>
      <c r="CD611" s="2"/>
      <c r="CE611" s="2"/>
      <c r="CF611" s="383"/>
      <c r="CG611" s="383"/>
      <c r="CH611" s="10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383"/>
      <c r="DT611" s="383"/>
      <c r="DU611" s="383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  <c r="FG611" s="2"/>
      <c r="FH611" s="2"/>
      <c r="FI611" s="2"/>
      <c r="FJ611" s="2"/>
      <c r="FK611" s="2"/>
      <c r="FL611" s="2"/>
      <c r="FM611" s="2"/>
      <c r="FN611" s="2"/>
      <c r="FO611" s="2"/>
      <c r="FP611" s="2"/>
      <c r="FQ611" s="2"/>
      <c r="FR611" s="2"/>
      <c r="FS611" s="2"/>
      <c r="FT611" s="2"/>
      <c r="FU611" s="2"/>
      <c r="FV611" s="2"/>
      <c r="FW611" s="2"/>
      <c r="FX611" s="2"/>
      <c r="FY611" s="2"/>
      <c r="FZ611" s="2"/>
      <c r="GA611" s="2"/>
      <c r="GB611" s="2"/>
      <c r="GC611" s="2"/>
      <c r="GD611" s="2"/>
      <c r="GE611" s="2"/>
      <c r="GF611" s="2"/>
      <c r="GG611" s="2"/>
      <c r="GH611" s="2"/>
      <c r="GI611" s="2"/>
      <c r="GJ611" s="2"/>
      <c r="GK611" s="2"/>
      <c r="GL611" s="2"/>
      <c r="GM611" s="2"/>
      <c r="GN611" s="2"/>
      <c r="GO611" s="2"/>
      <c r="GP611" s="2"/>
      <c r="GQ611" s="2"/>
      <c r="GR611" s="2"/>
      <c r="GS611" s="2"/>
      <c r="GT611" s="2"/>
      <c r="GU611" s="2"/>
      <c r="GV611" s="2"/>
      <c r="GW611" s="2"/>
      <c r="GX611" s="2"/>
      <c r="GY611" s="2"/>
      <c r="GZ611" s="2"/>
      <c r="HA611" s="2"/>
      <c r="HB611" s="2"/>
      <c r="HC611" s="2"/>
      <c r="HD611" s="2"/>
      <c r="HE611" s="2"/>
      <c r="HF611" s="2"/>
      <c r="HG611" s="2"/>
      <c r="HH611" s="2"/>
      <c r="HI611" s="2"/>
      <c r="HJ611" s="2"/>
      <c r="HK611" s="2"/>
      <c r="HL611" s="2"/>
      <c r="HM611" s="2"/>
      <c r="HN611" s="2"/>
      <c r="HO611" s="2"/>
      <c r="HP611" s="2"/>
      <c r="HQ611" s="2"/>
      <c r="HR611" s="2"/>
      <c r="HS611" s="2"/>
      <c r="HT611" s="2"/>
      <c r="HU611" s="2"/>
      <c r="HV611" s="2"/>
      <c r="HW611" s="2"/>
      <c r="HX611" s="2"/>
      <c r="HY611" s="2"/>
      <c r="HZ611" s="2"/>
      <c r="IA611" s="2"/>
      <c r="IB611" s="2"/>
      <c r="IC611" s="2"/>
      <c r="ID611" s="2"/>
      <c r="IE611" s="2"/>
      <c r="IF611" s="2"/>
      <c r="IG611" s="2"/>
      <c r="IH611" s="2"/>
      <c r="II611" s="2"/>
      <c r="IJ611" s="2"/>
      <c r="IK611" s="2"/>
      <c r="IL611" s="2"/>
      <c r="IM611" s="2"/>
      <c r="IN611" s="2"/>
      <c r="IO611" s="2"/>
      <c r="IP611" s="2"/>
      <c r="IQ611" s="2"/>
      <c r="IR611" s="2"/>
      <c r="IS611" s="2"/>
      <c r="IT611" s="2"/>
      <c r="IU611" s="2"/>
      <c r="IV611" s="2"/>
      <c r="IW611" s="2"/>
    </row>
    <row r="612" customFormat="false" ht="11.25" hidden="false" customHeight="false" outlineLevel="0" collapsed="false">
      <c r="A612" s="2"/>
      <c r="B612" s="2"/>
      <c r="C612" s="2"/>
      <c r="D612" s="394"/>
      <c r="F612" s="2"/>
      <c r="G612" s="2"/>
      <c r="H612" s="2"/>
      <c r="I612" s="2"/>
      <c r="J612" s="2"/>
      <c r="K612" s="2"/>
      <c r="L612" s="2"/>
      <c r="M612" s="2"/>
      <c r="P612" s="2"/>
      <c r="Q612" s="2"/>
      <c r="R612" s="2"/>
      <c r="X612" s="270"/>
      <c r="Y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95"/>
      <c r="AW612" s="95"/>
      <c r="AX612" s="383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383"/>
      <c r="BX612" s="383"/>
      <c r="BY612" s="383"/>
      <c r="BZ612" s="2"/>
      <c r="CA612" s="2"/>
      <c r="CB612" s="2"/>
      <c r="CC612" s="2"/>
      <c r="CD612" s="2"/>
      <c r="CE612" s="2"/>
      <c r="CF612" s="383"/>
      <c r="CG612" s="383"/>
      <c r="CH612" s="10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383"/>
      <c r="DT612" s="383"/>
      <c r="DU612" s="383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  <c r="FG612" s="2"/>
      <c r="FH612" s="2"/>
      <c r="FI612" s="2"/>
      <c r="FJ612" s="2"/>
      <c r="FK612" s="2"/>
      <c r="FL612" s="2"/>
      <c r="FM612" s="2"/>
      <c r="FN612" s="2"/>
      <c r="FO612" s="2"/>
      <c r="FP612" s="2"/>
      <c r="FQ612" s="2"/>
      <c r="FR612" s="2"/>
      <c r="FS612" s="2"/>
      <c r="FT612" s="2"/>
      <c r="FU612" s="2"/>
      <c r="FV612" s="2"/>
      <c r="FW612" s="2"/>
      <c r="FX612" s="2"/>
      <c r="FY612" s="2"/>
      <c r="FZ612" s="2"/>
      <c r="GA612" s="2"/>
      <c r="GB612" s="2"/>
      <c r="GC612" s="2"/>
      <c r="GD612" s="2"/>
      <c r="GE612" s="2"/>
      <c r="GF612" s="2"/>
      <c r="GG612" s="2"/>
      <c r="GH612" s="2"/>
      <c r="GI612" s="2"/>
      <c r="GJ612" s="2"/>
      <c r="GK612" s="2"/>
      <c r="GL612" s="2"/>
      <c r="GM612" s="2"/>
      <c r="GN612" s="2"/>
      <c r="GO612" s="2"/>
      <c r="GP612" s="2"/>
      <c r="GQ612" s="2"/>
      <c r="GR612" s="2"/>
      <c r="GS612" s="2"/>
      <c r="GT612" s="2"/>
      <c r="GU612" s="2"/>
      <c r="GV612" s="2"/>
      <c r="GW612" s="2"/>
      <c r="GX612" s="2"/>
      <c r="GY612" s="2"/>
      <c r="GZ612" s="2"/>
      <c r="HA612" s="2"/>
      <c r="HB612" s="2"/>
      <c r="HC612" s="2"/>
      <c r="HD612" s="2"/>
      <c r="HE612" s="2"/>
      <c r="HF612" s="2"/>
      <c r="HG612" s="2"/>
      <c r="HH612" s="2"/>
      <c r="HI612" s="2"/>
      <c r="HJ612" s="2"/>
      <c r="HK612" s="2"/>
      <c r="HL612" s="2"/>
      <c r="HM612" s="2"/>
      <c r="HN612" s="2"/>
      <c r="HO612" s="2"/>
      <c r="HP612" s="2"/>
      <c r="HQ612" s="2"/>
      <c r="HR612" s="2"/>
      <c r="HS612" s="2"/>
      <c r="HT612" s="2"/>
      <c r="HU612" s="2"/>
      <c r="HV612" s="2"/>
      <c r="HW612" s="2"/>
      <c r="HX612" s="2"/>
      <c r="HY612" s="2"/>
      <c r="HZ612" s="2"/>
      <c r="IA612" s="2"/>
      <c r="IB612" s="2"/>
      <c r="IC612" s="2"/>
      <c r="ID612" s="2"/>
      <c r="IE612" s="2"/>
      <c r="IF612" s="2"/>
      <c r="IG612" s="2"/>
      <c r="IH612" s="2"/>
      <c r="II612" s="2"/>
      <c r="IJ612" s="2"/>
      <c r="IK612" s="2"/>
      <c r="IL612" s="2"/>
      <c r="IM612" s="2"/>
      <c r="IN612" s="2"/>
      <c r="IO612" s="2"/>
      <c r="IP612" s="2"/>
      <c r="IQ612" s="2"/>
      <c r="IR612" s="2"/>
      <c r="IS612" s="2"/>
      <c r="IT612" s="2"/>
      <c r="IU612" s="2"/>
      <c r="IV612" s="2"/>
      <c r="IW612" s="2"/>
    </row>
    <row r="613" customFormat="false" ht="11.25" hidden="false" customHeight="false" outlineLevel="0" collapsed="false">
      <c r="A613" s="2"/>
      <c r="B613" s="2"/>
      <c r="C613" s="2"/>
      <c r="D613" s="394"/>
      <c r="F613" s="2"/>
      <c r="G613" s="2"/>
      <c r="H613" s="2"/>
      <c r="I613" s="2"/>
      <c r="J613" s="2"/>
      <c r="K613" s="2"/>
      <c r="L613" s="2"/>
      <c r="M613" s="2"/>
      <c r="P613" s="2"/>
      <c r="Q613" s="2"/>
      <c r="R613" s="2"/>
      <c r="X613" s="270"/>
      <c r="Y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95"/>
      <c r="AW613" s="95"/>
      <c r="AX613" s="383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383"/>
      <c r="BX613" s="383"/>
      <c r="BY613" s="383"/>
      <c r="BZ613" s="2"/>
      <c r="CA613" s="2"/>
      <c r="CB613" s="2"/>
      <c r="CC613" s="2"/>
      <c r="CD613" s="2"/>
      <c r="CE613" s="2"/>
      <c r="CF613" s="383"/>
      <c r="CG613" s="383"/>
      <c r="CH613" s="10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383"/>
      <c r="DT613" s="383"/>
      <c r="DU613" s="383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  <c r="FG613" s="2"/>
      <c r="FH613" s="2"/>
      <c r="FI613" s="2"/>
      <c r="FJ613" s="2"/>
      <c r="FK613" s="2"/>
      <c r="FL613" s="2"/>
      <c r="FM613" s="2"/>
      <c r="FN613" s="2"/>
      <c r="FO613" s="2"/>
      <c r="FP613" s="2"/>
      <c r="FQ613" s="2"/>
      <c r="FR613" s="2"/>
      <c r="FS613" s="2"/>
      <c r="FT613" s="2"/>
      <c r="FU613" s="2"/>
      <c r="FV613" s="2"/>
      <c r="FW613" s="2"/>
      <c r="FX613" s="2"/>
      <c r="FY613" s="2"/>
      <c r="FZ613" s="2"/>
      <c r="GA613" s="2"/>
      <c r="GB613" s="2"/>
      <c r="GC613" s="2"/>
      <c r="GD613" s="2"/>
      <c r="GE613" s="2"/>
      <c r="GF613" s="2"/>
      <c r="GG613" s="2"/>
      <c r="GH613" s="2"/>
      <c r="GI613" s="2"/>
      <c r="GJ613" s="2"/>
      <c r="GK613" s="2"/>
      <c r="GL613" s="2"/>
      <c r="GM613" s="2"/>
      <c r="GN613" s="2"/>
      <c r="GO613" s="2"/>
      <c r="GP613" s="2"/>
      <c r="GQ613" s="2"/>
      <c r="GR613" s="2"/>
      <c r="GS613" s="2"/>
      <c r="GT613" s="2"/>
      <c r="GU613" s="2"/>
      <c r="GV613" s="2"/>
      <c r="GW613" s="2"/>
      <c r="GX613" s="2"/>
      <c r="GY613" s="2"/>
      <c r="GZ613" s="2"/>
      <c r="HA613" s="2"/>
      <c r="HB613" s="2"/>
      <c r="HC613" s="2"/>
      <c r="HD613" s="2"/>
      <c r="HE613" s="2"/>
      <c r="HF613" s="2"/>
      <c r="HG613" s="2"/>
      <c r="HH613" s="2"/>
      <c r="HI613" s="2"/>
      <c r="HJ613" s="2"/>
      <c r="HK613" s="2"/>
      <c r="HL613" s="2"/>
      <c r="HM613" s="2"/>
      <c r="HN613" s="2"/>
      <c r="HO613" s="2"/>
      <c r="HP613" s="2"/>
      <c r="HQ613" s="2"/>
      <c r="HR613" s="2"/>
      <c r="HS613" s="2"/>
      <c r="HT613" s="2"/>
      <c r="HU613" s="2"/>
      <c r="HV613" s="2"/>
      <c r="HW613" s="2"/>
      <c r="HX613" s="2"/>
      <c r="HY613" s="2"/>
      <c r="HZ613" s="2"/>
      <c r="IA613" s="2"/>
      <c r="IB613" s="2"/>
      <c r="IC613" s="2"/>
      <c r="ID613" s="2"/>
      <c r="IE613" s="2"/>
      <c r="IF613" s="2"/>
      <c r="IG613" s="2"/>
      <c r="IH613" s="2"/>
      <c r="II613" s="2"/>
      <c r="IJ613" s="2"/>
      <c r="IK613" s="2"/>
      <c r="IL613" s="2"/>
      <c r="IM613" s="2"/>
      <c r="IN613" s="2"/>
      <c r="IO613" s="2"/>
      <c r="IP613" s="2"/>
      <c r="IQ613" s="2"/>
      <c r="IR613" s="2"/>
      <c r="IS613" s="2"/>
      <c r="IT613" s="2"/>
      <c r="IU613" s="2"/>
      <c r="IV613" s="2"/>
      <c r="IW613" s="2"/>
    </row>
    <row r="614" customFormat="false" ht="11.25" hidden="false" customHeight="false" outlineLevel="0" collapsed="false">
      <c r="A614" s="2"/>
      <c r="B614" s="2"/>
      <c r="C614" s="2"/>
      <c r="D614" s="394"/>
      <c r="F614" s="2"/>
      <c r="G614" s="2"/>
      <c r="H614" s="2"/>
      <c r="I614" s="2"/>
      <c r="J614" s="2"/>
      <c r="K614" s="2"/>
      <c r="L614" s="2"/>
      <c r="M614" s="2"/>
      <c r="P614" s="2"/>
      <c r="Q614" s="2"/>
      <c r="R614" s="2"/>
      <c r="X614" s="270"/>
      <c r="Y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95"/>
      <c r="AW614" s="95"/>
      <c r="AX614" s="383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383"/>
      <c r="BX614" s="383"/>
      <c r="BY614" s="383"/>
      <c r="BZ614" s="2"/>
      <c r="CA614" s="2"/>
      <c r="CB614" s="2"/>
      <c r="CC614" s="2"/>
      <c r="CD614" s="2"/>
      <c r="CE614" s="2"/>
      <c r="CF614" s="383"/>
      <c r="CG614" s="383"/>
      <c r="CH614" s="10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383"/>
      <c r="DT614" s="383"/>
      <c r="DU614" s="383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  <c r="FF614" s="2"/>
      <c r="FG614" s="2"/>
      <c r="FH614" s="2"/>
      <c r="FI614" s="2"/>
      <c r="FJ614" s="2"/>
      <c r="FK614" s="2"/>
      <c r="FL614" s="2"/>
      <c r="FM614" s="2"/>
      <c r="FN614" s="2"/>
      <c r="FO614" s="2"/>
      <c r="FP614" s="2"/>
      <c r="FQ614" s="2"/>
      <c r="FR614" s="2"/>
      <c r="FS614" s="2"/>
      <c r="FT614" s="2"/>
      <c r="FU614" s="2"/>
      <c r="FV614" s="2"/>
      <c r="FW614" s="2"/>
      <c r="FX614" s="2"/>
      <c r="FY614" s="2"/>
      <c r="FZ614" s="2"/>
      <c r="GA614" s="2"/>
      <c r="GB614" s="2"/>
      <c r="GC614" s="2"/>
      <c r="GD614" s="2"/>
      <c r="GE614" s="2"/>
      <c r="GF614" s="2"/>
      <c r="GG614" s="2"/>
      <c r="GH614" s="2"/>
      <c r="GI614" s="2"/>
      <c r="GJ614" s="2"/>
      <c r="GK614" s="2"/>
      <c r="GL614" s="2"/>
      <c r="GM614" s="2"/>
      <c r="GN614" s="2"/>
      <c r="GO614" s="2"/>
      <c r="GP614" s="2"/>
      <c r="GQ614" s="2"/>
      <c r="GR614" s="2"/>
      <c r="GS614" s="2"/>
      <c r="GT614" s="2"/>
      <c r="GU614" s="2"/>
      <c r="GV614" s="2"/>
      <c r="GW614" s="2"/>
      <c r="GX614" s="2"/>
      <c r="GY614" s="2"/>
      <c r="GZ614" s="2"/>
      <c r="HA614" s="2"/>
      <c r="HB614" s="2"/>
      <c r="HC614" s="2"/>
      <c r="HD614" s="2"/>
      <c r="HE614" s="2"/>
      <c r="HF614" s="2"/>
      <c r="HG614" s="2"/>
      <c r="HH614" s="2"/>
      <c r="HI614" s="2"/>
      <c r="HJ614" s="2"/>
      <c r="HK614" s="2"/>
      <c r="HL614" s="2"/>
      <c r="HM614" s="2"/>
      <c r="HN614" s="2"/>
      <c r="HO614" s="2"/>
      <c r="HP614" s="2"/>
      <c r="HQ614" s="2"/>
      <c r="HR614" s="2"/>
      <c r="HS614" s="2"/>
      <c r="HT614" s="2"/>
      <c r="HU614" s="2"/>
      <c r="HV614" s="2"/>
      <c r="HW614" s="2"/>
      <c r="HX614" s="2"/>
      <c r="HY614" s="2"/>
      <c r="HZ614" s="2"/>
      <c r="IA614" s="2"/>
      <c r="IB614" s="2"/>
      <c r="IC614" s="2"/>
      <c r="ID614" s="2"/>
      <c r="IE614" s="2"/>
      <c r="IF614" s="2"/>
      <c r="IG614" s="2"/>
      <c r="IH614" s="2"/>
      <c r="II614" s="2"/>
      <c r="IJ614" s="2"/>
      <c r="IK614" s="2"/>
      <c r="IL614" s="2"/>
      <c r="IM614" s="2"/>
      <c r="IN614" s="2"/>
      <c r="IO614" s="2"/>
      <c r="IP614" s="2"/>
      <c r="IQ614" s="2"/>
      <c r="IR614" s="2"/>
      <c r="IS614" s="2"/>
      <c r="IT614" s="2"/>
      <c r="IU614" s="2"/>
      <c r="IV614" s="2"/>
      <c r="IW614" s="2"/>
    </row>
    <row r="615" customFormat="false" ht="11.25" hidden="false" customHeight="false" outlineLevel="0" collapsed="false">
      <c r="A615" s="2"/>
      <c r="B615" s="2"/>
      <c r="C615" s="2"/>
      <c r="D615" s="394"/>
      <c r="F615" s="2"/>
      <c r="G615" s="2"/>
      <c r="H615" s="2"/>
      <c r="I615" s="2"/>
      <c r="J615" s="2"/>
      <c r="K615" s="2"/>
      <c r="L615" s="2"/>
      <c r="M615" s="2"/>
      <c r="P615" s="2"/>
      <c r="Q615" s="2"/>
      <c r="R615" s="2"/>
      <c r="X615" s="270"/>
      <c r="Y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95"/>
      <c r="AW615" s="95"/>
      <c r="AX615" s="383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383"/>
      <c r="BX615" s="383"/>
      <c r="BY615" s="383"/>
      <c r="BZ615" s="2"/>
      <c r="CA615" s="2"/>
      <c r="CB615" s="2"/>
      <c r="CC615" s="2"/>
      <c r="CD615" s="2"/>
      <c r="CE615" s="2"/>
      <c r="CF615" s="383"/>
      <c r="CG615" s="383"/>
      <c r="CH615" s="10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383"/>
      <c r="DT615" s="383"/>
      <c r="DU615" s="383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  <c r="FF615" s="2"/>
      <c r="FG615" s="2"/>
      <c r="FH615" s="2"/>
      <c r="FI615" s="2"/>
      <c r="FJ615" s="2"/>
      <c r="FK615" s="2"/>
      <c r="FL615" s="2"/>
      <c r="FM615" s="2"/>
      <c r="FN615" s="2"/>
      <c r="FO615" s="2"/>
      <c r="FP615" s="2"/>
      <c r="FQ615" s="2"/>
      <c r="FR615" s="2"/>
      <c r="FS615" s="2"/>
      <c r="FT615" s="2"/>
      <c r="FU615" s="2"/>
      <c r="FV615" s="2"/>
      <c r="FW615" s="2"/>
      <c r="FX615" s="2"/>
      <c r="FY615" s="2"/>
      <c r="FZ615" s="2"/>
      <c r="GA615" s="2"/>
      <c r="GB615" s="2"/>
      <c r="GC615" s="2"/>
      <c r="GD615" s="2"/>
      <c r="GE615" s="2"/>
      <c r="GF615" s="2"/>
      <c r="GG615" s="2"/>
      <c r="GH615" s="2"/>
      <c r="GI615" s="2"/>
      <c r="GJ615" s="2"/>
      <c r="GK615" s="2"/>
      <c r="GL615" s="2"/>
      <c r="GM615" s="2"/>
      <c r="GN615" s="2"/>
      <c r="GO615" s="2"/>
      <c r="GP615" s="2"/>
      <c r="GQ615" s="2"/>
      <c r="GR615" s="2"/>
      <c r="GS615" s="2"/>
      <c r="GT615" s="2"/>
      <c r="GU615" s="2"/>
      <c r="GV615" s="2"/>
      <c r="GW615" s="2"/>
      <c r="GX615" s="2"/>
      <c r="GY615" s="2"/>
      <c r="GZ615" s="2"/>
      <c r="HA615" s="2"/>
      <c r="HB615" s="2"/>
      <c r="HC615" s="2"/>
      <c r="HD615" s="2"/>
      <c r="HE615" s="2"/>
      <c r="HF615" s="2"/>
      <c r="HG615" s="2"/>
      <c r="HH615" s="2"/>
      <c r="HI615" s="2"/>
      <c r="HJ615" s="2"/>
      <c r="HK615" s="2"/>
      <c r="HL615" s="2"/>
      <c r="HM615" s="2"/>
      <c r="HN615" s="2"/>
      <c r="HO615" s="2"/>
      <c r="HP615" s="2"/>
      <c r="HQ615" s="2"/>
      <c r="HR615" s="2"/>
      <c r="HS615" s="2"/>
      <c r="HT615" s="2"/>
      <c r="HU615" s="2"/>
      <c r="HV615" s="2"/>
      <c r="HW615" s="2"/>
      <c r="HX615" s="2"/>
      <c r="HY615" s="2"/>
      <c r="HZ615" s="2"/>
      <c r="IA615" s="2"/>
      <c r="IB615" s="2"/>
      <c r="IC615" s="2"/>
      <c r="ID615" s="2"/>
      <c r="IE615" s="2"/>
      <c r="IF615" s="2"/>
      <c r="IG615" s="2"/>
      <c r="IH615" s="2"/>
      <c r="II615" s="2"/>
      <c r="IJ615" s="2"/>
      <c r="IK615" s="2"/>
      <c r="IL615" s="2"/>
      <c r="IM615" s="2"/>
      <c r="IN615" s="2"/>
      <c r="IO615" s="2"/>
      <c r="IP615" s="2"/>
      <c r="IQ615" s="2"/>
      <c r="IR615" s="2"/>
      <c r="IS615" s="2"/>
      <c r="IT615" s="2"/>
      <c r="IU615" s="2"/>
      <c r="IV615" s="2"/>
      <c r="IW615" s="2"/>
    </row>
    <row r="616" customFormat="false" ht="11.25" hidden="false" customHeight="false" outlineLevel="0" collapsed="false">
      <c r="A616" s="2"/>
      <c r="B616" s="2"/>
      <c r="C616" s="2"/>
      <c r="D616" s="394"/>
      <c r="F616" s="2"/>
      <c r="G616" s="2"/>
      <c r="H616" s="2"/>
      <c r="I616" s="2"/>
      <c r="J616" s="2"/>
      <c r="K616" s="2"/>
      <c r="L616" s="2"/>
      <c r="M616" s="2"/>
      <c r="P616" s="2"/>
      <c r="Q616" s="2"/>
      <c r="R616" s="2"/>
      <c r="X616" s="270"/>
      <c r="Y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95"/>
      <c r="AW616" s="95"/>
      <c r="AX616" s="383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383"/>
      <c r="BX616" s="383"/>
      <c r="BY616" s="383"/>
      <c r="BZ616" s="2"/>
      <c r="CA616" s="2"/>
      <c r="CB616" s="2"/>
      <c r="CC616" s="2"/>
      <c r="CD616" s="2"/>
      <c r="CE616" s="2"/>
      <c r="CF616" s="383"/>
      <c r="CG616" s="383"/>
      <c r="CH616" s="10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383"/>
      <c r="DT616" s="383"/>
      <c r="DU616" s="383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  <c r="FF616" s="2"/>
      <c r="FG616" s="2"/>
      <c r="FH616" s="2"/>
      <c r="FI616" s="2"/>
      <c r="FJ616" s="2"/>
      <c r="FK616" s="2"/>
      <c r="FL616" s="2"/>
      <c r="FM616" s="2"/>
      <c r="FN616" s="2"/>
      <c r="FO616" s="2"/>
      <c r="FP616" s="2"/>
      <c r="FQ616" s="2"/>
      <c r="FR616" s="2"/>
      <c r="FS616" s="2"/>
      <c r="FT616" s="2"/>
      <c r="FU616" s="2"/>
      <c r="FV616" s="2"/>
      <c r="FW616" s="2"/>
      <c r="FX616" s="2"/>
      <c r="FY616" s="2"/>
      <c r="FZ616" s="2"/>
      <c r="GA616" s="2"/>
      <c r="GB616" s="2"/>
      <c r="GC616" s="2"/>
      <c r="GD616" s="2"/>
      <c r="GE616" s="2"/>
      <c r="GF616" s="2"/>
      <c r="GG616" s="2"/>
      <c r="GH616" s="2"/>
      <c r="GI616" s="2"/>
      <c r="GJ616" s="2"/>
      <c r="GK616" s="2"/>
      <c r="GL616" s="2"/>
      <c r="GM616" s="2"/>
      <c r="GN616" s="2"/>
      <c r="GO616" s="2"/>
      <c r="GP616" s="2"/>
      <c r="GQ616" s="2"/>
      <c r="GR616" s="2"/>
      <c r="GS616" s="2"/>
      <c r="GT616" s="2"/>
      <c r="GU616" s="2"/>
      <c r="GV616" s="2"/>
      <c r="GW616" s="2"/>
      <c r="GX616" s="2"/>
      <c r="GY616" s="2"/>
      <c r="GZ616" s="2"/>
      <c r="HA616" s="2"/>
      <c r="HB616" s="2"/>
      <c r="HC616" s="2"/>
      <c r="HD616" s="2"/>
      <c r="HE616" s="2"/>
      <c r="HF616" s="2"/>
      <c r="HG616" s="2"/>
      <c r="HH616" s="2"/>
      <c r="HI616" s="2"/>
      <c r="HJ616" s="2"/>
      <c r="HK616" s="2"/>
      <c r="HL616" s="2"/>
      <c r="HM616" s="2"/>
      <c r="HN616" s="2"/>
      <c r="HO616" s="2"/>
      <c r="HP616" s="2"/>
      <c r="HQ616" s="2"/>
      <c r="HR616" s="2"/>
      <c r="HS616" s="2"/>
      <c r="HT616" s="2"/>
      <c r="HU616" s="2"/>
      <c r="HV616" s="2"/>
      <c r="HW616" s="2"/>
      <c r="HX616" s="2"/>
      <c r="HY616" s="2"/>
      <c r="HZ616" s="2"/>
      <c r="IA616" s="2"/>
      <c r="IB616" s="2"/>
      <c r="IC616" s="2"/>
      <c r="ID616" s="2"/>
      <c r="IE616" s="2"/>
      <c r="IF616" s="2"/>
      <c r="IG616" s="2"/>
      <c r="IH616" s="2"/>
      <c r="II616" s="2"/>
      <c r="IJ616" s="2"/>
      <c r="IK616" s="2"/>
      <c r="IL616" s="2"/>
      <c r="IM616" s="2"/>
      <c r="IN616" s="2"/>
      <c r="IO616" s="2"/>
      <c r="IP616" s="2"/>
      <c r="IQ616" s="2"/>
      <c r="IR616" s="2"/>
      <c r="IS616" s="2"/>
      <c r="IT616" s="2"/>
      <c r="IU616" s="2"/>
      <c r="IV616" s="2"/>
      <c r="IW616" s="2"/>
    </row>
    <row r="617" customFormat="false" ht="11.25" hidden="false" customHeight="false" outlineLevel="0" collapsed="false">
      <c r="A617" s="2"/>
      <c r="B617" s="2"/>
      <c r="C617" s="2"/>
      <c r="D617" s="394"/>
      <c r="F617" s="2"/>
      <c r="G617" s="2"/>
      <c r="H617" s="2"/>
      <c r="I617" s="2"/>
      <c r="J617" s="2"/>
      <c r="K617" s="2"/>
      <c r="L617" s="2"/>
      <c r="M617" s="2"/>
      <c r="P617" s="2"/>
      <c r="Q617" s="2"/>
      <c r="R617" s="2"/>
      <c r="X617" s="270"/>
      <c r="Y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95"/>
      <c r="AW617" s="95"/>
      <c r="AX617" s="383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383"/>
      <c r="BX617" s="383"/>
      <c r="BY617" s="383"/>
      <c r="BZ617" s="2"/>
      <c r="CA617" s="2"/>
      <c r="CB617" s="2"/>
      <c r="CC617" s="2"/>
      <c r="CD617" s="2"/>
      <c r="CE617" s="2"/>
      <c r="CF617" s="383"/>
      <c r="CG617" s="383"/>
      <c r="CH617" s="10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383"/>
      <c r="DT617" s="383"/>
      <c r="DU617" s="383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  <c r="FF617" s="2"/>
      <c r="FG617" s="2"/>
      <c r="FH617" s="2"/>
      <c r="FI617" s="2"/>
      <c r="FJ617" s="2"/>
      <c r="FK617" s="2"/>
      <c r="FL617" s="2"/>
      <c r="FM617" s="2"/>
      <c r="FN617" s="2"/>
      <c r="FO617" s="2"/>
      <c r="FP617" s="2"/>
      <c r="FQ617" s="2"/>
      <c r="FR617" s="2"/>
      <c r="FS617" s="2"/>
      <c r="FT617" s="2"/>
      <c r="FU617" s="2"/>
      <c r="FV617" s="2"/>
      <c r="FW617" s="2"/>
      <c r="FX617" s="2"/>
      <c r="FY617" s="2"/>
      <c r="FZ617" s="2"/>
      <c r="GA617" s="2"/>
      <c r="GB617" s="2"/>
      <c r="GC617" s="2"/>
      <c r="GD617" s="2"/>
      <c r="GE617" s="2"/>
      <c r="GF617" s="2"/>
      <c r="GG617" s="2"/>
      <c r="GH617" s="2"/>
      <c r="GI617" s="2"/>
      <c r="GJ617" s="2"/>
      <c r="GK617" s="2"/>
      <c r="GL617" s="2"/>
      <c r="GM617" s="2"/>
      <c r="GN617" s="2"/>
      <c r="GO617" s="2"/>
      <c r="GP617" s="2"/>
      <c r="GQ617" s="2"/>
      <c r="GR617" s="2"/>
      <c r="GS617" s="2"/>
      <c r="GT617" s="2"/>
      <c r="GU617" s="2"/>
      <c r="GV617" s="2"/>
      <c r="GW617" s="2"/>
      <c r="GX617" s="2"/>
      <c r="GY617" s="2"/>
      <c r="GZ617" s="2"/>
      <c r="HA617" s="2"/>
      <c r="HB617" s="2"/>
      <c r="HC617" s="2"/>
      <c r="HD617" s="2"/>
      <c r="HE617" s="2"/>
      <c r="HF617" s="2"/>
      <c r="HG617" s="2"/>
      <c r="HH617" s="2"/>
      <c r="HI617" s="2"/>
      <c r="HJ617" s="2"/>
      <c r="HK617" s="2"/>
      <c r="HL617" s="2"/>
      <c r="HM617" s="2"/>
      <c r="HN617" s="2"/>
      <c r="HO617" s="2"/>
      <c r="HP617" s="2"/>
      <c r="HQ617" s="2"/>
      <c r="HR617" s="2"/>
      <c r="HS617" s="2"/>
      <c r="HT617" s="2"/>
      <c r="HU617" s="2"/>
      <c r="HV617" s="2"/>
      <c r="HW617" s="2"/>
      <c r="HX617" s="2"/>
      <c r="HY617" s="2"/>
      <c r="HZ617" s="2"/>
      <c r="IA617" s="2"/>
      <c r="IB617" s="2"/>
      <c r="IC617" s="2"/>
      <c r="ID617" s="2"/>
      <c r="IE617" s="2"/>
      <c r="IF617" s="2"/>
      <c r="IG617" s="2"/>
      <c r="IH617" s="2"/>
      <c r="II617" s="2"/>
      <c r="IJ617" s="2"/>
      <c r="IK617" s="2"/>
      <c r="IL617" s="2"/>
      <c r="IM617" s="2"/>
      <c r="IN617" s="2"/>
      <c r="IO617" s="2"/>
      <c r="IP617" s="2"/>
      <c r="IQ617" s="2"/>
      <c r="IR617" s="2"/>
      <c r="IS617" s="2"/>
      <c r="IT617" s="2"/>
      <c r="IU617" s="2"/>
      <c r="IV617" s="2"/>
      <c r="IW617" s="2"/>
    </row>
    <row r="618" customFormat="false" ht="11.25" hidden="false" customHeight="false" outlineLevel="0" collapsed="false">
      <c r="A618" s="2"/>
      <c r="B618" s="2"/>
      <c r="C618" s="2"/>
      <c r="D618" s="394"/>
      <c r="F618" s="2"/>
      <c r="G618" s="2"/>
      <c r="H618" s="2"/>
      <c r="I618" s="2"/>
      <c r="J618" s="2"/>
      <c r="K618" s="2"/>
      <c r="L618" s="2"/>
      <c r="M618" s="2"/>
      <c r="P618" s="2"/>
      <c r="Q618" s="2"/>
      <c r="R618" s="2"/>
      <c r="X618" s="270"/>
      <c r="Y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95"/>
      <c r="AW618" s="95"/>
      <c r="AX618" s="383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383"/>
      <c r="BX618" s="383"/>
      <c r="BY618" s="383"/>
      <c r="BZ618" s="2"/>
      <c r="CA618" s="2"/>
      <c r="CB618" s="2"/>
      <c r="CC618" s="2"/>
      <c r="CD618" s="2"/>
      <c r="CE618" s="2"/>
      <c r="CF618" s="383"/>
      <c r="CG618" s="383"/>
      <c r="CH618" s="10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383"/>
      <c r="DT618" s="383"/>
      <c r="DU618" s="383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  <c r="FF618" s="2"/>
      <c r="FG618" s="2"/>
      <c r="FH618" s="2"/>
      <c r="FI618" s="2"/>
      <c r="FJ618" s="2"/>
      <c r="FK618" s="2"/>
      <c r="FL618" s="2"/>
      <c r="FM618" s="2"/>
      <c r="FN618" s="2"/>
      <c r="FO618" s="2"/>
      <c r="FP618" s="2"/>
      <c r="FQ618" s="2"/>
      <c r="FR618" s="2"/>
      <c r="FS618" s="2"/>
      <c r="FT618" s="2"/>
      <c r="FU618" s="2"/>
      <c r="FV618" s="2"/>
      <c r="FW618" s="2"/>
      <c r="FX618" s="2"/>
      <c r="FY618" s="2"/>
      <c r="FZ618" s="2"/>
      <c r="GA618" s="2"/>
      <c r="GB618" s="2"/>
      <c r="GC618" s="2"/>
      <c r="GD618" s="2"/>
      <c r="GE618" s="2"/>
      <c r="GF618" s="2"/>
      <c r="GG618" s="2"/>
      <c r="GH618" s="2"/>
      <c r="GI618" s="2"/>
      <c r="GJ618" s="2"/>
      <c r="GK618" s="2"/>
      <c r="GL618" s="2"/>
      <c r="GM618" s="2"/>
      <c r="GN618" s="2"/>
      <c r="GO618" s="2"/>
      <c r="GP618" s="2"/>
      <c r="GQ618" s="2"/>
      <c r="GR618" s="2"/>
      <c r="GS618" s="2"/>
      <c r="GT618" s="2"/>
      <c r="GU618" s="2"/>
      <c r="GV618" s="2"/>
      <c r="GW618" s="2"/>
      <c r="GX618" s="2"/>
      <c r="GY618" s="2"/>
      <c r="GZ618" s="2"/>
      <c r="HA618" s="2"/>
      <c r="HB618" s="2"/>
      <c r="HC618" s="2"/>
      <c r="HD618" s="2"/>
      <c r="HE618" s="2"/>
      <c r="HF618" s="2"/>
      <c r="HG618" s="2"/>
      <c r="HH618" s="2"/>
      <c r="HI618" s="2"/>
      <c r="HJ618" s="2"/>
      <c r="HK618" s="2"/>
      <c r="HL618" s="2"/>
      <c r="HM618" s="2"/>
      <c r="HN618" s="2"/>
      <c r="HO618" s="2"/>
      <c r="HP618" s="2"/>
      <c r="HQ618" s="2"/>
      <c r="HR618" s="2"/>
      <c r="HS618" s="2"/>
      <c r="HT618" s="2"/>
      <c r="HU618" s="2"/>
      <c r="HV618" s="2"/>
      <c r="HW618" s="2"/>
      <c r="HX618" s="2"/>
      <c r="HY618" s="2"/>
      <c r="HZ618" s="2"/>
      <c r="IA618" s="2"/>
      <c r="IB618" s="2"/>
      <c r="IC618" s="2"/>
      <c r="ID618" s="2"/>
      <c r="IE618" s="2"/>
      <c r="IF618" s="2"/>
      <c r="IG618" s="2"/>
      <c r="IH618" s="2"/>
      <c r="II618" s="2"/>
      <c r="IJ618" s="2"/>
      <c r="IK618" s="2"/>
      <c r="IL618" s="2"/>
      <c r="IM618" s="2"/>
      <c r="IN618" s="2"/>
      <c r="IO618" s="2"/>
      <c r="IP618" s="2"/>
      <c r="IQ618" s="2"/>
      <c r="IR618" s="2"/>
      <c r="IS618" s="2"/>
      <c r="IT618" s="2"/>
      <c r="IU618" s="2"/>
      <c r="IV618" s="2"/>
      <c r="IW618" s="2"/>
    </row>
    <row r="619" customFormat="false" ht="11.25" hidden="false" customHeight="false" outlineLevel="0" collapsed="false">
      <c r="A619" s="2"/>
      <c r="B619" s="2"/>
      <c r="C619" s="2"/>
      <c r="D619" s="394"/>
      <c r="F619" s="2"/>
      <c r="G619" s="2"/>
      <c r="H619" s="2"/>
      <c r="I619" s="2"/>
      <c r="J619" s="2"/>
      <c r="K619" s="2"/>
      <c r="L619" s="2"/>
      <c r="M619" s="2"/>
      <c r="P619" s="2"/>
      <c r="Q619" s="2"/>
      <c r="R619" s="2"/>
      <c r="X619" s="270"/>
      <c r="Y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95"/>
      <c r="AW619" s="95"/>
      <c r="AX619" s="383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383"/>
      <c r="BX619" s="383"/>
      <c r="BY619" s="383"/>
      <c r="BZ619" s="2"/>
      <c r="CA619" s="2"/>
      <c r="CB619" s="2"/>
      <c r="CC619" s="2"/>
      <c r="CD619" s="2"/>
      <c r="CE619" s="2"/>
      <c r="CF619" s="383"/>
      <c r="CG619" s="383"/>
      <c r="CH619" s="10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383"/>
      <c r="DT619" s="383"/>
      <c r="DU619" s="383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  <c r="FF619" s="2"/>
      <c r="FG619" s="2"/>
      <c r="FH619" s="2"/>
      <c r="FI619" s="2"/>
      <c r="FJ619" s="2"/>
      <c r="FK619" s="2"/>
      <c r="FL619" s="2"/>
      <c r="FM619" s="2"/>
      <c r="FN619" s="2"/>
      <c r="FO619" s="2"/>
      <c r="FP619" s="2"/>
      <c r="FQ619" s="2"/>
      <c r="FR619" s="2"/>
      <c r="FS619" s="2"/>
      <c r="FT619" s="2"/>
      <c r="FU619" s="2"/>
      <c r="FV619" s="2"/>
      <c r="FW619" s="2"/>
      <c r="FX619" s="2"/>
      <c r="FY619" s="2"/>
      <c r="FZ619" s="2"/>
      <c r="GA619" s="2"/>
      <c r="GB619" s="2"/>
      <c r="GC619" s="2"/>
      <c r="GD619" s="2"/>
      <c r="GE619" s="2"/>
      <c r="GF619" s="2"/>
      <c r="GG619" s="2"/>
      <c r="GH619" s="2"/>
      <c r="GI619" s="2"/>
      <c r="GJ619" s="2"/>
      <c r="GK619" s="2"/>
      <c r="GL619" s="2"/>
      <c r="GM619" s="2"/>
      <c r="GN619" s="2"/>
      <c r="GO619" s="2"/>
      <c r="GP619" s="2"/>
      <c r="GQ619" s="2"/>
      <c r="GR619" s="2"/>
      <c r="GS619" s="2"/>
      <c r="GT619" s="2"/>
      <c r="GU619" s="2"/>
      <c r="GV619" s="2"/>
      <c r="GW619" s="2"/>
      <c r="GX619" s="2"/>
      <c r="GY619" s="2"/>
      <c r="GZ619" s="2"/>
      <c r="HA619" s="2"/>
      <c r="HB619" s="2"/>
      <c r="HC619" s="2"/>
      <c r="HD619" s="2"/>
      <c r="HE619" s="2"/>
      <c r="HF619" s="2"/>
      <c r="HG619" s="2"/>
      <c r="HH619" s="2"/>
      <c r="HI619" s="2"/>
      <c r="HJ619" s="2"/>
      <c r="HK619" s="2"/>
      <c r="HL619" s="2"/>
      <c r="HM619" s="2"/>
      <c r="HN619" s="2"/>
      <c r="HO619" s="2"/>
      <c r="HP619" s="2"/>
      <c r="HQ619" s="2"/>
      <c r="HR619" s="2"/>
      <c r="HS619" s="2"/>
      <c r="HT619" s="2"/>
      <c r="HU619" s="2"/>
      <c r="HV619" s="2"/>
      <c r="HW619" s="2"/>
      <c r="HX619" s="2"/>
      <c r="HY619" s="2"/>
      <c r="HZ619" s="2"/>
      <c r="IA619" s="2"/>
      <c r="IB619" s="2"/>
      <c r="IC619" s="2"/>
      <c r="ID619" s="2"/>
      <c r="IE619" s="2"/>
      <c r="IF619" s="2"/>
      <c r="IG619" s="2"/>
      <c r="IH619" s="2"/>
      <c r="II619" s="2"/>
      <c r="IJ619" s="2"/>
      <c r="IK619" s="2"/>
      <c r="IL619" s="2"/>
      <c r="IM619" s="2"/>
      <c r="IN619" s="2"/>
      <c r="IO619" s="2"/>
      <c r="IP619" s="2"/>
      <c r="IQ619" s="2"/>
      <c r="IR619" s="2"/>
      <c r="IS619" s="2"/>
      <c r="IT619" s="2"/>
      <c r="IU619" s="2"/>
      <c r="IV619" s="2"/>
      <c r="IW619" s="2"/>
    </row>
    <row r="620" customFormat="false" ht="11.25" hidden="false" customHeight="false" outlineLevel="0" collapsed="false">
      <c r="A620" s="2"/>
      <c r="B620" s="2"/>
      <c r="C620" s="2"/>
      <c r="D620" s="394"/>
      <c r="F620" s="2"/>
      <c r="G620" s="2"/>
      <c r="H620" s="2"/>
      <c r="I620" s="2"/>
      <c r="J620" s="2"/>
      <c r="K620" s="2"/>
      <c r="L620" s="2"/>
      <c r="M620" s="2"/>
      <c r="P620" s="2"/>
      <c r="Q620" s="2"/>
      <c r="R620" s="2"/>
      <c r="X620" s="270"/>
      <c r="Y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95"/>
      <c r="AW620" s="95"/>
      <c r="AX620" s="383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383"/>
      <c r="BX620" s="383"/>
      <c r="BY620" s="383"/>
      <c r="BZ620" s="2"/>
      <c r="CA620" s="2"/>
      <c r="CB620" s="2"/>
      <c r="CC620" s="2"/>
      <c r="CD620" s="2"/>
      <c r="CE620" s="2"/>
      <c r="CF620" s="383"/>
      <c r="CG620" s="383"/>
      <c r="CH620" s="10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383"/>
      <c r="DT620" s="383"/>
      <c r="DU620" s="383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  <c r="FF620" s="2"/>
      <c r="FG620" s="2"/>
      <c r="FH620" s="2"/>
      <c r="FI620" s="2"/>
      <c r="FJ620" s="2"/>
      <c r="FK620" s="2"/>
      <c r="FL620" s="2"/>
      <c r="FM620" s="2"/>
      <c r="FN620" s="2"/>
      <c r="FO620" s="2"/>
      <c r="FP620" s="2"/>
      <c r="FQ620" s="2"/>
      <c r="FR620" s="2"/>
      <c r="FS620" s="2"/>
      <c r="FT620" s="2"/>
      <c r="FU620" s="2"/>
      <c r="FV620" s="2"/>
      <c r="FW620" s="2"/>
      <c r="FX620" s="2"/>
      <c r="FY620" s="2"/>
      <c r="FZ620" s="2"/>
      <c r="GA620" s="2"/>
      <c r="GB620" s="2"/>
      <c r="GC620" s="2"/>
      <c r="GD620" s="2"/>
      <c r="GE620" s="2"/>
      <c r="GF620" s="2"/>
      <c r="GG620" s="2"/>
      <c r="GH620" s="2"/>
      <c r="GI620" s="2"/>
      <c r="GJ620" s="2"/>
      <c r="GK620" s="2"/>
      <c r="GL620" s="2"/>
      <c r="GM620" s="2"/>
      <c r="GN620" s="2"/>
      <c r="GO620" s="2"/>
      <c r="GP620" s="2"/>
      <c r="GQ620" s="2"/>
      <c r="GR620" s="2"/>
      <c r="GS620" s="2"/>
      <c r="GT620" s="2"/>
      <c r="GU620" s="2"/>
      <c r="GV620" s="2"/>
      <c r="GW620" s="2"/>
      <c r="GX620" s="2"/>
      <c r="GY620" s="2"/>
      <c r="GZ620" s="2"/>
      <c r="HA620" s="2"/>
      <c r="HB620" s="2"/>
      <c r="HC620" s="2"/>
      <c r="HD620" s="2"/>
      <c r="HE620" s="2"/>
      <c r="HF620" s="2"/>
      <c r="HG620" s="2"/>
      <c r="HH620" s="2"/>
      <c r="HI620" s="2"/>
      <c r="HJ620" s="2"/>
      <c r="HK620" s="2"/>
      <c r="HL620" s="2"/>
      <c r="HM620" s="2"/>
      <c r="HN620" s="2"/>
      <c r="HO620" s="2"/>
      <c r="HP620" s="2"/>
      <c r="HQ620" s="2"/>
      <c r="HR620" s="2"/>
      <c r="HS620" s="2"/>
      <c r="HT620" s="2"/>
      <c r="HU620" s="2"/>
      <c r="HV620" s="2"/>
      <c r="HW620" s="2"/>
      <c r="HX620" s="2"/>
      <c r="HY620" s="2"/>
      <c r="HZ620" s="2"/>
      <c r="IA620" s="2"/>
      <c r="IB620" s="2"/>
      <c r="IC620" s="2"/>
      <c r="ID620" s="2"/>
      <c r="IE620" s="2"/>
      <c r="IF620" s="2"/>
      <c r="IG620" s="2"/>
      <c r="IH620" s="2"/>
      <c r="II620" s="2"/>
      <c r="IJ620" s="2"/>
      <c r="IK620" s="2"/>
      <c r="IL620" s="2"/>
      <c r="IM620" s="2"/>
      <c r="IN620" s="2"/>
      <c r="IO620" s="2"/>
      <c r="IP620" s="2"/>
      <c r="IQ620" s="2"/>
      <c r="IR620" s="2"/>
      <c r="IS620" s="2"/>
      <c r="IT620" s="2"/>
      <c r="IU620" s="2"/>
      <c r="IV620" s="2"/>
      <c r="IW620" s="2"/>
    </row>
    <row r="621" customFormat="false" ht="11.25" hidden="false" customHeight="false" outlineLevel="0" collapsed="false">
      <c r="A621" s="2"/>
      <c r="B621" s="2"/>
      <c r="C621" s="2"/>
      <c r="D621" s="394"/>
      <c r="F621" s="2"/>
      <c r="G621" s="2"/>
      <c r="H621" s="2"/>
      <c r="I621" s="2"/>
      <c r="J621" s="2"/>
      <c r="K621" s="2"/>
      <c r="L621" s="2"/>
      <c r="M621" s="2"/>
      <c r="P621" s="2"/>
      <c r="Q621" s="2"/>
      <c r="R621" s="2"/>
      <c r="X621" s="270"/>
      <c r="Y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95"/>
      <c r="AW621" s="95"/>
      <c r="AX621" s="383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383"/>
      <c r="BX621" s="383"/>
      <c r="BY621" s="383"/>
      <c r="BZ621" s="2"/>
      <c r="CA621" s="2"/>
      <c r="CB621" s="2"/>
      <c r="CC621" s="2"/>
      <c r="CD621" s="2"/>
      <c r="CE621" s="2"/>
      <c r="CF621" s="383"/>
      <c r="CG621" s="383"/>
      <c r="CH621" s="10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383"/>
      <c r="DT621" s="383"/>
      <c r="DU621" s="383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  <c r="FF621" s="2"/>
      <c r="FG621" s="2"/>
      <c r="FH621" s="2"/>
      <c r="FI621" s="2"/>
      <c r="FJ621" s="2"/>
      <c r="FK621" s="2"/>
      <c r="FL621" s="2"/>
      <c r="FM621" s="2"/>
      <c r="FN621" s="2"/>
      <c r="FO621" s="2"/>
      <c r="FP621" s="2"/>
      <c r="FQ621" s="2"/>
      <c r="FR621" s="2"/>
      <c r="FS621" s="2"/>
      <c r="FT621" s="2"/>
      <c r="FU621" s="2"/>
      <c r="FV621" s="2"/>
      <c r="FW621" s="2"/>
      <c r="FX621" s="2"/>
      <c r="FY621" s="2"/>
      <c r="FZ621" s="2"/>
      <c r="GA621" s="2"/>
      <c r="GB621" s="2"/>
      <c r="GC621" s="2"/>
      <c r="GD621" s="2"/>
      <c r="GE621" s="2"/>
      <c r="GF621" s="2"/>
      <c r="GG621" s="2"/>
      <c r="GH621" s="2"/>
      <c r="GI621" s="2"/>
      <c r="GJ621" s="2"/>
      <c r="GK621" s="2"/>
      <c r="GL621" s="2"/>
      <c r="GM621" s="2"/>
      <c r="GN621" s="2"/>
      <c r="GO621" s="2"/>
      <c r="GP621" s="2"/>
      <c r="GQ621" s="2"/>
      <c r="GR621" s="2"/>
      <c r="GS621" s="2"/>
      <c r="GT621" s="2"/>
      <c r="GU621" s="2"/>
      <c r="GV621" s="2"/>
      <c r="GW621" s="2"/>
      <c r="GX621" s="2"/>
      <c r="GY621" s="2"/>
      <c r="GZ621" s="2"/>
      <c r="HA621" s="2"/>
      <c r="HB621" s="2"/>
      <c r="HC621" s="2"/>
      <c r="HD621" s="2"/>
      <c r="HE621" s="2"/>
      <c r="HF621" s="2"/>
      <c r="HG621" s="2"/>
      <c r="HH621" s="2"/>
      <c r="HI621" s="2"/>
      <c r="HJ621" s="2"/>
      <c r="HK621" s="2"/>
      <c r="HL621" s="2"/>
      <c r="HM621" s="2"/>
      <c r="HN621" s="2"/>
      <c r="HO621" s="2"/>
      <c r="HP621" s="2"/>
      <c r="HQ621" s="2"/>
      <c r="HR621" s="2"/>
      <c r="HS621" s="2"/>
      <c r="HT621" s="2"/>
      <c r="HU621" s="2"/>
      <c r="HV621" s="2"/>
      <c r="HW621" s="2"/>
      <c r="HX621" s="2"/>
      <c r="HY621" s="2"/>
      <c r="HZ621" s="2"/>
      <c r="IA621" s="2"/>
      <c r="IB621" s="2"/>
      <c r="IC621" s="2"/>
      <c r="ID621" s="2"/>
      <c r="IE621" s="2"/>
      <c r="IF621" s="2"/>
      <c r="IG621" s="2"/>
      <c r="IH621" s="2"/>
      <c r="II621" s="2"/>
      <c r="IJ621" s="2"/>
      <c r="IK621" s="2"/>
      <c r="IL621" s="2"/>
      <c r="IM621" s="2"/>
      <c r="IN621" s="2"/>
      <c r="IO621" s="2"/>
      <c r="IP621" s="2"/>
      <c r="IQ621" s="2"/>
      <c r="IR621" s="2"/>
      <c r="IS621" s="2"/>
      <c r="IT621" s="2"/>
      <c r="IU621" s="2"/>
      <c r="IV621" s="2"/>
      <c r="IW621" s="2"/>
    </row>
    <row r="622" customFormat="false" ht="11.25" hidden="false" customHeight="false" outlineLevel="0" collapsed="false">
      <c r="A622" s="2"/>
      <c r="B622" s="2"/>
      <c r="C622" s="2"/>
      <c r="D622" s="394"/>
      <c r="F622" s="2"/>
      <c r="G622" s="2"/>
      <c r="H622" s="2"/>
      <c r="I622" s="2"/>
      <c r="J622" s="2"/>
      <c r="K622" s="2"/>
      <c r="L622" s="2"/>
      <c r="M622" s="2"/>
      <c r="P622" s="2"/>
      <c r="Q622" s="2"/>
      <c r="R622" s="2"/>
      <c r="X622" s="270"/>
      <c r="Y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95"/>
      <c r="AW622" s="95"/>
      <c r="AX622" s="383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383"/>
      <c r="BX622" s="383"/>
      <c r="BY622" s="383"/>
      <c r="BZ622" s="2"/>
      <c r="CA622" s="2"/>
      <c r="CB622" s="2"/>
      <c r="CC622" s="2"/>
      <c r="CD622" s="2"/>
      <c r="CE622" s="2"/>
      <c r="CF622" s="383"/>
      <c r="CG622" s="383"/>
      <c r="CH622" s="10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383"/>
      <c r="DT622" s="383"/>
      <c r="DU622" s="383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  <c r="FF622" s="2"/>
      <c r="FG622" s="2"/>
      <c r="FH622" s="2"/>
      <c r="FI622" s="2"/>
      <c r="FJ622" s="2"/>
      <c r="FK622" s="2"/>
      <c r="FL622" s="2"/>
      <c r="FM622" s="2"/>
      <c r="FN622" s="2"/>
      <c r="FO622" s="2"/>
      <c r="FP622" s="2"/>
      <c r="FQ622" s="2"/>
      <c r="FR622" s="2"/>
      <c r="FS622" s="2"/>
      <c r="FT622" s="2"/>
      <c r="FU622" s="2"/>
      <c r="FV622" s="2"/>
      <c r="FW622" s="2"/>
      <c r="FX622" s="2"/>
      <c r="FY622" s="2"/>
      <c r="FZ622" s="2"/>
      <c r="GA622" s="2"/>
      <c r="GB622" s="2"/>
      <c r="GC622" s="2"/>
      <c r="GD622" s="2"/>
      <c r="GE622" s="2"/>
      <c r="GF622" s="2"/>
      <c r="GG622" s="2"/>
      <c r="GH622" s="2"/>
      <c r="GI622" s="2"/>
      <c r="GJ622" s="2"/>
      <c r="GK622" s="2"/>
      <c r="GL622" s="2"/>
      <c r="GM622" s="2"/>
      <c r="GN622" s="2"/>
      <c r="GO622" s="2"/>
      <c r="GP622" s="2"/>
      <c r="GQ622" s="2"/>
      <c r="GR622" s="2"/>
      <c r="GS622" s="2"/>
      <c r="GT622" s="2"/>
      <c r="GU622" s="2"/>
      <c r="GV622" s="2"/>
      <c r="GW622" s="2"/>
      <c r="GX622" s="2"/>
      <c r="GY622" s="2"/>
      <c r="GZ622" s="2"/>
      <c r="HA622" s="2"/>
      <c r="HB622" s="2"/>
      <c r="HC622" s="2"/>
      <c r="HD622" s="2"/>
      <c r="HE622" s="2"/>
      <c r="HF622" s="2"/>
      <c r="HG622" s="2"/>
      <c r="HH622" s="2"/>
      <c r="HI622" s="2"/>
      <c r="HJ622" s="2"/>
      <c r="HK622" s="2"/>
      <c r="HL622" s="2"/>
      <c r="HM622" s="2"/>
      <c r="HN622" s="2"/>
      <c r="HO622" s="2"/>
      <c r="HP622" s="2"/>
      <c r="HQ622" s="2"/>
      <c r="HR622" s="2"/>
      <c r="HS622" s="2"/>
      <c r="HT622" s="2"/>
      <c r="HU622" s="2"/>
      <c r="HV622" s="2"/>
      <c r="HW622" s="2"/>
      <c r="HX622" s="2"/>
      <c r="HY622" s="2"/>
      <c r="HZ622" s="2"/>
      <c r="IA622" s="2"/>
      <c r="IB622" s="2"/>
      <c r="IC622" s="2"/>
      <c r="ID622" s="2"/>
      <c r="IE622" s="2"/>
      <c r="IF622" s="2"/>
      <c r="IG622" s="2"/>
      <c r="IH622" s="2"/>
      <c r="II622" s="2"/>
      <c r="IJ622" s="2"/>
      <c r="IK622" s="2"/>
      <c r="IL622" s="2"/>
      <c r="IM622" s="2"/>
      <c r="IN622" s="2"/>
      <c r="IO622" s="2"/>
      <c r="IP622" s="2"/>
      <c r="IQ622" s="2"/>
      <c r="IR622" s="2"/>
      <c r="IS622" s="2"/>
      <c r="IT622" s="2"/>
      <c r="IU622" s="2"/>
      <c r="IV622" s="2"/>
      <c r="IW622" s="2"/>
    </row>
    <row r="623" customFormat="false" ht="11.25" hidden="false" customHeight="false" outlineLevel="0" collapsed="false">
      <c r="A623" s="2"/>
      <c r="B623" s="2"/>
      <c r="C623" s="2"/>
      <c r="D623" s="394"/>
      <c r="F623" s="2"/>
      <c r="G623" s="2"/>
      <c r="H623" s="2"/>
      <c r="I623" s="2"/>
      <c r="J623" s="2"/>
      <c r="K623" s="2"/>
      <c r="L623" s="2"/>
      <c r="M623" s="2"/>
      <c r="P623" s="2"/>
      <c r="Q623" s="2"/>
      <c r="R623" s="2"/>
      <c r="X623" s="270"/>
      <c r="Y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95"/>
      <c r="AW623" s="95"/>
      <c r="AX623" s="383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383"/>
      <c r="BX623" s="383"/>
      <c r="BY623" s="383"/>
      <c r="BZ623" s="2"/>
      <c r="CA623" s="2"/>
      <c r="CB623" s="2"/>
      <c r="CC623" s="2"/>
      <c r="CD623" s="2"/>
      <c r="CE623" s="2"/>
      <c r="CF623" s="383"/>
      <c r="CG623" s="383"/>
      <c r="CH623" s="10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383"/>
      <c r="DT623" s="383"/>
      <c r="DU623" s="383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  <c r="FF623" s="2"/>
      <c r="FG623" s="2"/>
      <c r="FH623" s="2"/>
      <c r="FI623" s="2"/>
      <c r="FJ623" s="2"/>
      <c r="FK623" s="2"/>
      <c r="FL623" s="2"/>
      <c r="FM623" s="2"/>
      <c r="FN623" s="2"/>
      <c r="FO623" s="2"/>
      <c r="FP623" s="2"/>
      <c r="FQ623" s="2"/>
      <c r="FR623" s="2"/>
      <c r="FS623" s="2"/>
      <c r="FT623" s="2"/>
      <c r="FU623" s="2"/>
      <c r="FV623" s="2"/>
      <c r="FW623" s="2"/>
      <c r="FX623" s="2"/>
      <c r="FY623" s="2"/>
      <c r="FZ623" s="2"/>
      <c r="GA623" s="2"/>
      <c r="GB623" s="2"/>
      <c r="GC623" s="2"/>
      <c r="GD623" s="2"/>
      <c r="GE623" s="2"/>
      <c r="GF623" s="2"/>
      <c r="GG623" s="2"/>
      <c r="GH623" s="2"/>
      <c r="GI623" s="2"/>
      <c r="GJ623" s="2"/>
      <c r="GK623" s="2"/>
      <c r="GL623" s="2"/>
      <c r="GM623" s="2"/>
      <c r="GN623" s="2"/>
      <c r="GO623" s="2"/>
      <c r="GP623" s="2"/>
      <c r="GQ623" s="2"/>
      <c r="GR623" s="2"/>
      <c r="GS623" s="2"/>
      <c r="GT623" s="2"/>
      <c r="GU623" s="2"/>
      <c r="GV623" s="2"/>
      <c r="GW623" s="2"/>
      <c r="GX623" s="2"/>
      <c r="GY623" s="2"/>
      <c r="GZ623" s="2"/>
      <c r="HA623" s="2"/>
      <c r="HB623" s="2"/>
      <c r="HC623" s="2"/>
      <c r="HD623" s="2"/>
      <c r="HE623" s="2"/>
      <c r="HF623" s="2"/>
      <c r="HG623" s="2"/>
      <c r="HH623" s="2"/>
      <c r="HI623" s="2"/>
      <c r="HJ623" s="2"/>
      <c r="HK623" s="2"/>
      <c r="HL623" s="2"/>
      <c r="HM623" s="2"/>
      <c r="HN623" s="2"/>
      <c r="HO623" s="2"/>
      <c r="HP623" s="2"/>
      <c r="HQ623" s="2"/>
      <c r="HR623" s="2"/>
      <c r="HS623" s="2"/>
      <c r="HT623" s="2"/>
      <c r="HU623" s="2"/>
      <c r="HV623" s="2"/>
      <c r="HW623" s="2"/>
      <c r="HX623" s="2"/>
      <c r="HY623" s="2"/>
      <c r="HZ623" s="2"/>
      <c r="IA623" s="2"/>
      <c r="IB623" s="2"/>
      <c r="IC623" s="2"/>
      <c r="ID623" s="2"/>
      <c r="IE623" s="2"/>
      <c r="IF623" s="2"/>
      <c r="IG623" s="2"/>
      <c r="IH623" s="2"/>
      <c r="II623" s="2"/>
      <c r="IJ623" s="2"/>
      <c r="IK623" s="2"/>
      <c r="IL623" s="2"/>
      <c r="IM623" s="2"/>
      <c r="IN623" s="2"/>
      <c r="IO623" s="2"/>
      <c r="IP623" s="2"/>
      <c r="IQ623" s="2"/>
      <c r="IR623" s="2"/>
      <c r="IS623" s="2"/>
      <c r="IT623" s="2"/>
      <c r="IU623" s="2"/>
      <c r="IV623" s="2"/>
      <c r="IW623" s="2"/>
    </row>
    <row r="624" customFormat="false" ht="11.25" hidden="false" customHeight="false" outlineLevel="0" collapsed="false">
      <c r="A624" s="2"/>
      <c r="B624" s="2"/>
      <c r="C624" s="2"/>
      <c r="D624" s="394"/>
      <c r="F624" s="2"/>
      <c r="G624" s="2"/>
      <c r="H624" s="2"/>
      <c r="I624" s="2"/>
      <c r="J624" s="2"/>
      <c r="K624" s="2"/>
      <c r="L624" s="2"/>
      <c r="M624" s="2"/>
      <c r="P624" s="2"/>
      <c r="Q624" s="2"/>
      <c r="R624" s="2"/>
      <c r="X624" s="270"/>
      <c r="Y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95"/>
      <c r="AW624" s="95"/>
      <c r="AX624" s="383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383"/>
      <c r="BX624" s="383"/>
      <c r="BY624" s="383"/>
      <c r="BZ624" s="2"/>
      <c r="CA624" s="2"/>
      <c r="CB624" s="2"/>
      <c r="CC624" s="2"/>
      <c r="CD624" s="2"/>
      <c r="CE624" s="2"/>
      <c r="CF624" s="383"/>
      <c r="CG624" s="383"/>
      <c r="CH624" s="10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383"/>
      <c r="DT624" s="383"/>
      <c r="DU624" s="383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  <c r="FF624" s="2"/>
      <c r="FG624" s="2"/>
      <c r="FH624" s="2"/>
      <c r="FI624" s="2"/>
      <c r="FJ624" s="2"/>
      <c r="FK624" s="2"/>
      <c r="FL624" s="2"/>
      <c r="FM624" s="2"/>
      <c r="FN624" s="2"/>
      <c r="FO624" s="2"/>
      <c r="FP624" s="2"/>
      <c r="FQ624" s="2"/>
      <c r="FR624" s="2"/>
      <c r="FS624" s="2"/>
      <c r="FT624" s="2"/>
      <c r="FU624" s="2"/>
      <c r="FV624" s="2"/>
      <c r="FW624" s="2"/>
      <c r="FX624" s="2"/>
      <c r="FY624" s="2"/>
      <c r="FZ624" s="2"/>
      <c r="GA624" s="2"/>
      <c r="GB624" s="2"/>
      <c r="GC624" s="2"/>
      <c r="GD624" s="2"/>
      <c r="GE624" s="2"/>
      <c r="GF624" s="2"/>
      <c r="GG624" s="2"/>
      <c r="GH624" s="2"/>
      <c r="GI624" s="2"/>
      <c r="GJ624" s="2"/>
      <c r="GK624" s="2"/>
      <c r="GL624" s="2"/>
      <c r="GM624" s="2"/>
      <c r="GN624" s="2"/>
      <c r="GO624" s="2"/>
      <c r="GP624" s="2"/>
      <c r="GQ624" s="2"/>
      <c r="GR624" s="2"/>
      <c r="GS624" s="2"/>
      <c r="GT624" s="2"/>
      <c r="GU624" s="2"/>
      <c r="GV624" s="2"/>
      <c r="GW624" s="2"/>
      <c r="GX624" s="2"/>
      <c r="GY624" s="2"/>
      <c r="GZ624" s="2"/>
      <c r="HA624" s="2"/>
      <c r="HB624" s="2"/>
      <c r="HC624" s="2"/>
      <c r="HD624" s="2"/>
      <c r="HE624" s="2"/>
      <c r="HF624" s="2"/>
      <c r="HG624" s="2"/>
      <c r="HH624" s="2"/>
      <c r="HI624" s="2"/>
      <c r="HJ624" s="2"/>
      <c r="HK624" s="2"/>
      <c r="HL624" s="2"/>
      <c r="HM624" s="2"/>
      <c r="HN624" s="2"/>
      <c r="HO624" s="2"/>
      <c r="HP624" s="2"/>
      <c r="HQ624" s="2"/>
      <c r="HR624" s="2"/>
      <c r="HS624" s="2"/>
      <c r="HT624" s="2"/>
      <c r="HU624" s="2"/>
      <c r="HV624" s="2"/>
      <c r="HW624" s="2"/>
      <c r="HX624" s="2"/>
      <c r="HY624" s="2"/>
      <c r="HZ624" s="2"/>
      <c r="IA624" s="2"/>
      <c r="IB624" s="2"/>
      <c r="IC624" s="2"/>
      <c r="ID624" s="2"/>
      <c r="IE624" s="2"/>
      <c r="IF624" s="2"/>
      <c r="IG624" s="2"/>
      <c r="IH624" s="2"/>
      <c r="II624" s="2"/>
      <c r="IJ624" s="2"/>
      <c r="IK624" s="2"/>
      <c r="IL624" s="2"/>
      <c r="IM624" s="2"/>
      <c r="IN624" s="2"/>
      <c r="IO624" s="2"/>
      <c r="IP624" s="2"/>
      <c r="IQ624" s="2"/>
      <c r="IR624" s="2"/>
      <c r="IS624" s="2"/>
      <c r="IT624" s="2"/>
      <c r="IU624" s="2"/>
      <c r="IV624" s="2"/>
      <c r="IW624" s="2"/>
    </row>
    <row r="625" customFormat="false" ht="11.25" hidden="false" customHeight="false" outlineLevel="0" collapsed="false">
      <c r="A625" s="2"/>
      <c r="B625" s="2"/>
      <c r="C625" s="2"/>
      <c r="D625" s="394"/>
      <c r="F625" s="2"/>
      <c r="G625" s="2"/>
      <c r="H625" s="2"/>
      <c r="I625" s="2"/>
      <c r="J625" s="2"/>
      <c r="K625" s="2"/>
      <c r="L625" s="2"/>
      <c r="M625" s="2"/>
      <c r="P625" s="2"/>
      <c r="Q625" s="2"/>
      <c r="R625" s="2"/>
      <c r="X625" s="270"/>
      <c r="Y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95"/>
      <c r="AW625" s="95"/>
      <c r="AX625" s="383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383"/>
      <c r="BX625" s="383"/>
      <c r="BY625" s="383"/>
      <c r="BZ625" s="2"/>
      <c r="CA625" s="2"/>
      <c r="CB625" s="2"/>
      <c r="CC625" s="2"/>
      <c r="CD625" s="2"/>
      <c r="CE625" s="2"/>
      <c r="CF625" s="383"/>
      <c r="CG625" s="383"/>
      <c r="CH625" s="10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383"/>
      <c r="DT625" s="383"/>
      <c r="DU625" s="383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  <c r="FE625" s="2"/>
      <c r="FF625" s="2"/>
      <c r="FG625" s="2"/>
      <c r="FH625" s="2"/>
      <c r="FI625" s="2"/>
      <c r="FJ625" s="2"/>
      <c r="FK625" s="2"/>
      <c r="FL625" s="2"/>
      <c r="FM625" s="2"/>
      <c r="FN625" s="2"/>
      <c r="FO625" s="2"/>
      <c r="FP625" s="2"/>
      <c r="FQ625" s="2"/>
      <c r="FR625" s="2"/>
      <c r="FS625" s="2"/>
      <c r="FT625" s="2"/>
      <c r="FU625" s="2"/>
      <c r="FV625" s="2"/>
      <c r="FW625" s="2"/>
      <c r="FX625" s="2"/>
      <c r="FY625" s="2"/>
      <c r="FZ625" s="2"/>
      <c r="GA625" s="2"/>
      <c r="GB625" s="2"/>
      <c r="GC625" s="2"/>
      <c r="GD625" s="2"/>
      <c r="GE625" s="2"/>
      <c r="GF625" s="2"/>
      <c r="GG625" s="2"/>
      <c r="GH625" s="2"/>
      <c r="GI625" s="2"/>
      <c r="GJ625" s="2"/>
      <c r="GK625" s="2"/>
      <c r="GL625" s="2"/>
      <c r="GM625" s="2"/>
      <c r="GN625" s="2"/>
      <c r="GO625" s="2"/>
      <c r="GP625" s="2"/>
      <c r="GQ625" s="2"/>
      <c r="GR625" s="2"/>
      <c r="GS625" s="2"/>
      <c r="GT625" s="2"/>
      <c r="GU625" s="2"/>
      <c r="GV625" s="2"/>
      <c r="GW625" s="2"/>
      <c r="GX625" s="2"/>
      <c r="GY625" s="2"/>
      <c r="GZ625" s="2"/>
      <c r="HA625" s="2"/>
      <c r="HB625" s="2"/>
      <c r="HC625" s="2"/>
      <c r="HD625" s="2"/>
      <c r="HE625" s="2"/>
      <c r="HF625" s="2"/>
      <c r="HG625" s="2"/>
      <c r="HH625" s="2"/>
      <c r="HI625" s="2"/>
      <c r="HJ625" s="2"/>
      <c r="HK625" s="2"/>
      <c r="HL625" s="2"/>
      <c r="HM625" s="2"/>
      <c r="HN625" s="2"/>
      <c r="HO625" s="2"/>
      <c r="HP625" s="2"/>
      <c r="HQ625" s="2"/>
      <c r="HR625" s="2"/>
      <c r="HS625" s="2"/>
      <c r="HT625" s="2"/>
      <c r="HU625" s="2"/>
      <c r="HV625" s="2"/>
      <c r="HW625" s="2"/>
      <c r="HX625" s="2"/>
      <c r="HY625" s="2"/>
      <c r="HZ625" s="2"/>
      <c r="IA625" s="2"/>
      <c r="IB625" s="2"/>
      <c r="IC625" s="2"/>
      <c r="ID625" s="2"/>
      <c r="IE625" s="2"/>
      <c r="IF625" s="2"/>
      <c r="IG625" s="2"/>
      <c r="IH625" s="2"/>
      <c r="II625" s="2"/>
      <c r="IJ625" s="2"/>
      <c r="IK625" s="2"/>
      <c r="IL625" s="2"/>
      <c r="IM625" s="2"/>
      <c r="IN625" s="2"/>
      <c r="IO625" s="2"/>
      <c r="IP625" s="2"/>
      <c r="IQ625" s="2"/>
      <c r="IR625" s="2"/>
      <c r="IS625" s="2"/>
      <c r="IT625" s="2"/>
      <c r="IU625" s="2"/>
      <c r="IV625" s="2"/>
      <c r="IW625" s="2"/>
    </row>
    <row r="626" customFormat="false" ht="11.25" hidden="false" customHeight="false" outlineLevel="0" collapsed="false">
      <c r="A626" s="2"/>
      <c r="B626" s="2"/>
      <c r="C626" s="2"/>
      <c r="D626" s="394"/>
      <c r="F626" s="2"/>
      <c r="G626" s="2"/>
      <c r="H626" s="2"/>
      <c r="I626" s="2"/>
      <c r="J626" s="2"/>
      <c r="K626" s="2"/>
      <c r="L626" s="2"/>
      <c r="M626" s="2"/>
      <c r="P626" s="2"/>
      <c r="Q626" s="2"/>
      <c r="R626" s="2"/>
      <c r="X626" s="270"/>
      <c r="Y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95"/>
      <c r="AW626" s="95"/>
      <c r="AX626" s="383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383"/>
      <c r="BX626" s="383"/>
      <c r="BY626" s="383"/>
      <c r="BZ626" s="2"/>
      <c r="CA626" s="2"/>
      <c r="CB626" s="2"/>
      <c r="CC626" s="2"/>
      <c r="CD626" s="2"/>
      <c r="CE626" s="2"/>
      <c r="CF626" s="383"/>
      <c r="CG626" s="383"/>
      <c r="CH626" s="10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383"/>
      <c r="DT626" s="383"/>
      <c r="DU626" s="383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  <c r="FE626" s="2"/>
      <c r="FF626" s="2"/>
      <c r="FG626" s="2"/>
      <c r="FH626" s="2"/>
      <c r="FI626" s="2"/>
      <c r="FJ626" s="2"/>
      <c r="FK626" s="2"/>
      <c r="FL626" s="2"/>
      <c r="FM626" s="2"/>
      <c r="FN626" s="2"/>
      <c r="FO626" s="2"/>
      <c r="FP626" s="2"/>
      <c r="FQ626" s="2"/>
      <c r="FR626" s="2"/>
      <c r="FS626" s="2"/>
      <c r="FT626" s="2"/>
      <c r="FU626" s="2"/>
      <c r="FV626" s="2"/>
      <c r="FW626" s="2"/>
      <c r="FX626" s="2"/>
      <c r="FY626" s="2"/>
      <c r="FZ626" s="2"/>
      <c r="GA626" s="2"/>
      <c r="GB626" s="2"/>
      <c r="GC626" s="2"/>
      <c r="GD626" s="2"/>
      <c r="GE626" s="2"/>
      <c r="GF626" s="2"/>
      <c r="GG626" s="2"/>
      <c r="GH626" s="2"/>
      <c r="GI626" s="2"/>
      <c r="GJ626" s="2"/>
      <c r="GK626" s="2"/>
      <c r="GL626" s="2"/>
      <c r="GM626" s="2"/>
      <c r="GN626" s="2"/>
      <c r="GO626" s="2"/>
      <c r="GP626" s="2"/>
      <c r="GQ626" s="2"/>
      <c r="GR626" s="2"/>
      <c r="GS626" s="2"/>
      <c r="GT626" s="2"/>
      <c r="GU626" s="2"/>
      <c r="GV626" s="2"/>
      <c r="GW626" s="2"/>
      <c r="GX626" s="2"/>
      <c r="GY626" s="2"/>
      <c r="GZ626" s="2"/>
      <c r="HA626" s="2"/>
      <c r="HB626" s="2"/>
      <c r="HC626" s="2"/>
      <c r="HD626" s="2"/>
      <c r="HE626" s="2"/>
      <c r="HF626" s="2"/>
      <c r="HG626" s="2"/>
      <c r="HH626" s="2"/>
      <c r="HI626" s="2"/>
      <c r="HJ626" s="2"/>
      <c r="HK626" s="2"/>
      <c r="HL626" s="2"/>
      <c r="HM626" s="2"/>
      <c r="HN626" s="2"/>
      <c r="HO626" s="2"/>
      <c r="HP626" s="2"/>
      <c r="HQ626" s="2"/>
      <c r="HR626" s="2"/>
      <c r="HS626" s="2"/>
      <c r="HT626" s="2"/>
      <c r="HU626" s="2"/>
      <c r="HV626" s="2"/>
      <c r="HW626" s="2"/>
      <c r="HX626" s="2"/>
      <c r="HY626" s="2"/>
      <c r="HZ626" s="2"/>
      <c r="IA626" s="2"/>
      <c r="IB626" s="2"/>
      <c r="IC626" s="2"/>
      <c r="ID626" s="2"/>
      <c r="IE626" s="2"/>
      <c r="IF626" s="2"/>
      <c r="IG626" s="2"/>
      <c r="IH626" s="2"/>
      <c r="II626" s="2"/>
      <c r="IJ626" s="2"/>
      <c r="IK626" s="2"/>
      <c r="IL626" s="2"/>
      <c r="IM626" s="2"/>
      <c r="IN626" s="2"/>
      <c r="IO626" s="2"/>
      <c r="IP626" s="2"/>
      <c r="IQ626" s="2"/>
      <c r="IR626" s="2"/>
      <c r="IS626" s="2"/>
      <c r="IT626" s="2"/>
      <c r="IU626" s="2"/>
      <c r="IV626" s="2"/>
      <c r="IW626" s="2"/>
    </row>
    <row r="627" customFormat="false" ht="11.25" hidden="false" customHeight="false" outlineLevel="0" collapsed="false">
      <c r="A627" s="2"/>
      <c r="B627" s="2"/>
      <c r="C627" s="2"/>
      <c r="D627" s="394"/>
      <c r="F627" s="2"/>
      <c r="G627" s="2"/>
      <c r="H627" s="2"/>
      <c r="I627" s="2"/>
      <c r="J627" s="2"/>
      <c r="K627" s="2"/>
      <c r="L627" s="2"/>
      <c r="M627" s="2"/>
      <c r="P627" s="2"/>
      <c r="Q627" s="2"/>
      <c r="R627" s="2"/>
      <c r="X627" s="270"/>
      <c r="Y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95"/>
      <c r="AW627" s="95"/>
      <c r="AX627" s="383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383"/>
      <c r="BX627" s="383"/>
      <c r="BY627" s="383"/>
      <c r="BZ627" s="2"/>
      <c r="CA627" s="2"/>
      <c r="CB627" s="2"/>
      <c r="CC627" s="2"/>
      <c r="CD627" s="2"/>
      <c r="CE627" s="2"/>
      <c r="CF627" s="383"/>
      <c r="CG627" s="383"/>
      <c r="CH627" s="10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383"/>
      <c r="DT627" s="383"/>
      <c r="DU627" s="383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  <c r="FE627" s="2"/>
      <c r="FF627" s="2"/>
      <c r="FG627" s="2"/>
      <c r="FH627" s="2"/>
      <c r="FI627" s="2"/>
      <c r="FJ627" s="2"/>
      <c r="FK627" s="2"/>
      <c r="FL627" s="2"/>
      <c r="FM627" s="2"/>
      <c r="FN627" s="2"/>
      <c r="FO627" s="2"/>
      <c r="FP627" s="2"/>
      <c r="FQ627" s="2"/>
      <c r="FR627" s="2"/>
      <c r="FS627" s="2"/>
      <c r="FT627" s="2"/>
      <c r="FU627" s="2"/>
      <c r="FV627" s="2"/>
      <c r="FW627" s="2"/>
      <c r="FX627" s="2"/>
      <c r="FY627" s="2"/>
      <c r="FZ627" s="2"/>
      <c r="GA627" s="2"/>
      <c r="GB627" s="2"/>
      <c r="GC627" s="2"/>
      <c r="GD627" s="2"/>
      <c r="GE627" s="2"/>
      <c r="GF627" s="2"/>
      <c r="GG627" s="2"/>
      <c r="GH627" s="2"/>
      <c r="GI627" s="2"/>
      <c r="GJ627" s="2"/>
      <c r="GK627" s="2"/>
      <c r="GL627" s="2"/>
      <c r="GM627" s="2"/>
      <c r="GN627" s="2"/>
      <c r="GO627" s="2"/>
      <c r="GP627" s="2"/>
      <c r="GQ627" s="2"/>
      <c r="GR627" s="2"/>
      <c r="GS627" s="2"/>
      <c r="GT627" s="2"/>
      <c r="GU627" s="2"/>
      <c r="GV627" s="2"/>
      <c r="GW627" s="2"/>
      <c r="GX627" s="2"/>
      <c r="GY627" s="2"/>
      <c r="GZ627" s="2"/>
      <c r="HA627" s="2"/>
      <c r="HB627" s="2"/>
      <c r="HC627" s="2"/>
      <c r="HD627" s="2"/>
      <c r="HE627" s="2"/>
      <c r="HF627" s="2"/>
      <c r="HG627" s="2"/>
      <c r="HH627" s="2"/>
      <c r="HI627" s="2"/>
      <c r="HJ627" s="2"/>
      <c r="HK627" s="2"/>
      <c r="HL627" s="2"/>
      <c r="HM627" s="2"/>
      <c r="HN627" s="2"/>
      <c r="HO627" s="2"/>
      <c r="HP627" s="2"/>
      <c r="HQ627" s="2"/>
      <c r="HR627" s="2"/>
      <c r="HS627" s="2"/>
      <c r="HT627" s="2"/>
      <c r="HU627" s="2"/>
      <c r="HV627" s="2"/>
      <c r="HW627" s="2"/>
      <c r="HX627" s="2"/>
      <c r="HY627" s="2"/>
      <c r="HZ627" s="2"/>
      <c r="IA627" s="2"/>
      <c r="IB627" s="2"/>
      <c r="IC627" s="2"/>
      <c r="ID627" s="2"/>
      <c r="IE627" s="2"/>
      <c r="IF627" s="2"/>
      <c r="IG627" s="2"/>
      <c r="IH627" s="2"/>
      <c r="II627" s="2"/>
      <c r="IJ627" s="2"/>
      <c r="IK627" s="2"/>
      <c r="IL627" s="2"/>
      <c r="IM627" s="2"/>
      <c r="IN627" s="2"/>
      <c r="IO627" s="2"/>
      <c r="IP627" s="2"/>
      <c r="IQ627" s="2"/>
      <c r="IR627" s="2"/>
      <c r="IS627" s="2"/>
      <c r="IT627" s="2"/>
      <c r="IU627" s="2"/>
      <c r="IV627" s="2"/>
      <c r="IW627" s="2"/>
    </row>
    <row r="628" customFormat="false" ht="11.25" hidden="false" customHeight="false" outlineLevel="0" collapsed="false">
      <c r="A628" s="2"/>
      <c r="B628" s="2"/>
      <c r="C628" s="2"/>
      <c r="D628" s="394"/>
      <c r="F628" s="2"/>
      <c r="G628" s="2"/>
      <c r="H628" s="2"/>
      <c r="I628" s="2"/>
      <c r="J628" s="2"/>
      <c r="K628" s="2"/>
      <c r="L628" s="2"/>
      <c r="M628" s="2"/>
      <c r="P628" s="2"/>
      <c r="Q628" s="2"/>
      <c r="R628" s="2"/>
      <c r="X628" s="270"/>
      <c r="Y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95"/>
      <c r="AW628" s="95"/>
      <c r="AX628" s="383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383"/>
      <c r="BX628" s="383"/>
      <c r="BY628" s="383"/>
      <c r="BZ628" s="2"/>
      <c r="CA628" s="2"/>
      <c r="CB628" s="2"/>
      <c r="CC628" s="2"/>
      <c r="CD628" s="2"/>
      <c r="CE628" s="2"/>
      <c r="CF628" s="383"/>
      <c r="CG628" s="383"/>
      <c r="CH628" s="10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383"/>
      <c r="DT628" s="383"/>
      <c r="DU628" s="383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  <c r="FE628" s="2"/>
      <c r="FF628" s="2"/>
      <c r="FG628" s="2"/>
      <c r="FH628" s="2"/>
      <c r="FI628" s="2"/>
      <c r="FJ628" s="2"/>
      <c r="FK628" s="2"/>
      <c r="FL628" s="2"/>
      <c r="FM628" s="2"/>
      <c r="FN628" s="2"/>
      <c r="FO628" s="2"/>
      <c r="FP628" s="2"/>
      <c r="FQ628" s="2"/>
      <c r="FR628" s="2"/>
      <c r="FS628" s="2"/>
      <c r="FT628" s="2"/>
      <c r="FU628" s="2"/>
      <c r="FV628" s="2"/>
      <c r="FW628" s="2"/>
      <c r="FX628" s="2"/>
      <c r="FY628" s="2"/>
      <c r="FZ628" s="2"/>
      <c r="GA628" s="2"/>
      <c r="GB628" s="2"/>
      <c r="GC628" s="2"/>
      <c r="GD628" s="2"/>
      <c r="GE628" s="2"/>
      <c r="GF628" s="2"/>
      <c r="GG628" s="2"/>
      <c r="GH628" s="2"/>
      <c r="GI628" s="2"/>
      <c r="GJ628" s="2"/>
      <c r="GK628" s="2"/>
      <c r="GL628" s="2"/>
      <c r="GM628" s="2"/>
      <c r="GN628" s="2"/>
      <c r="GO628" s="2"/>
      <c r="GP628" s="2"/>
      <c r="GQ628" s="2"/>
      <c r="GR628" s="2"/>
      <c r="GS628" s="2"/>
      <c r="GT628" s="2"/>
      <c r="GU628" s="2"/>
      <c r="GV628" s="2"/>
      <c r="GW628" s="2"/>
      <c r="GX628" s="2"/>
      <c r="GY628" s="2"/>
      <c r="GZ628" s="2"/>
      <c r="HA628" s="2"/>
      <c r="HB628" s="2"/>
      <c r="HC628" s="2"/>
      <c r="HD628" s="2"/>
      <c r="HE628" s="2"/>
      <c r="HF628" s="2"/>
      <c r="HG628" s="2"/>
      <c r="HH628" s="2"/>
      <c r="HI628" s="2"/>
      <c r="HJ628" s="2"/>
      <c r="HK628" s="2"/>
      <c r="HL628" s="2"/>
      <c r="HM628" s="2"/>
      <c r="HN628" s="2"/>
      <c r="HO628" s="2"/>
      <c r="HP628" s="2"/>
      <c r="HQ628" s="2"/>
      <c r="HR628" s="2"/>
      <c r="HS628" s="2"/>
      <c r="HT628" s="2"/>
      <c r="HU628" s="2"/>
      <c r="HV628" s="2"/>
      <c r="HW628" s="2"/>
      <c r="HX628" s="2"/>
      <c r="HY628" s="2"/>
      <c r="HZ628" s="2"/>
      <c r="IA628" s="2"/>
      <c r="IB628" s="2"/>
      <c r="IC628" s="2"/>
      <c r="ID628" s="2"/>
      <c r="IE628" s="2"/>
      <c r="IF628" s="2"/>
      <c r="IG628" s="2"/>
      <c r="IH628" s="2"/>
      <c r="II628" s="2"/>
      <c r="IJ628" s="2"/>
      <c r="IK628" s="2"/>
      <c r="IL628" s="2"/>
      <c r="IM628" s="2"/>
      <c r="IN628" s="2"/>
      <c r="IO628" s="2"/>
      <c r="IP628" s="2"/>
      <c r="IQ628" s="2"/>
      <c r="IR628" s="2"/>
      <c r="IS628" s="2"/>
      <c r="IT628" s="2"/>
      <c r="IU628" s="2"/>
      <c r="IV628" s="2"/>
      <c r="IW628" s="2"/>
    </row>
    <row r="629" customFormat="false" ht="11.25" hidden="false" customHeight="false" outlineLevel="0" collapsed="false">
      <c r="A629" s="2"/>
      <c r="B629" s="2"/>
      <c r="C629" s="2"/>
      <c r="D629" s="394"/>
      <c r="F629" s="2"/>
      <c r="G629" s="2"/>
      <c r="H629" s="2"/>
      <c r="I629" s="2"/>
      <c r="J629" s="2"/>
      <c r="K629" s="2"/>
      <c r="L629" s="2"/>
      <c r="M629" s="2"/>
      <c r="P629" s="2"/>
      <c r="Q629" s="2"/>
      <c r="R629" s="2"/>
      <c r="X629" s="270"/>
      <c r="Y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95"/>
      <c r="AW629" s="95"/>
      <c r="AX629" s="383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383"/>
      <c r="BX629" s="383"/>
      <c r="BY629" s="383"/>
      <c r="BZ629" s="2"/>
      <c r="CA629" s="2"/>
      <c r="CB629" s="2"/>
      <c r="CC629" s="2"/>
      <c r="CD629" s="2"/>
      <c r="CE629" s="2"/>
      <c r="CF629" s="383"/>
      <c r="CG629" s="383"/>
      <c r="CH629" s="10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383"/>
      <c r="DT629" s="383"/>
      <c r="DU629" s="383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  <c r="FE629" s="2"/>
      <c r="FF629" s="2"/>
      <c r="FG629" s="2"/>
      <c r="FH629" s="2"/>
      <c r="FI629" s="2"/>
      <c r="FJ629" s="2"/>
      <c r="FK629" s="2"/>
      <c r="FL629" s="2"/>
      <c r="FM629" s="2"/>
      <c r="FN629" s="2"/>
      <c r="FO629" s="2"/>
      <c r="FP629" s="2"/>
      <c r="FQ629" s="2"/>
      <c r="FR629" s="2"/>
      <c r="FS629" s="2"/>
      <c r="FT629" s="2"/>
      <c r="FU629" s="2"/>
      <c r="FV629" s="2"/>
      <c r="FW629" s="2"/>
      <c r="FX629" s="2"/>
      <c r="FY629" s="2"/>
      <c r="FZ629" s="2"/>
      <c r="GA629" s="2"/>
      <c r="GB629" s="2"/>
      <c r="GC629" s="2"/>
      <c r="GD629" s="2"/>
      <c r="GE629" s="2"/>
      <c r="GF629" s="2"/>
      <c r="GG629" s="2"/>
      <c r="GH629" s="2"/>
      <c r="GI629" s="2"/>
      <c r="GJ629" s="2"/>
      <c r="GK629" s="2"/>
      <c r="GL629" s="2"/>
      <c r="GM629" s="2"/>
      <c r="GN629" s="2"/>
      <c r="GO629" s="2"/>
      <c r="GP629" s="2"/>
      <c r="GQ629" s="2"/>
      <c r="GR629" s="2"/>
      <c r="GS629" s="2"/>
      <c r="GT629" s="2"/>
      <c r="GU629" s="2"/>
      <c r="GV629" s="2"/>
      <c r="GW629" s="2"/>
      <c r="GX629" s="2"/>
      <c r="GY629" s="2"/>
      <c r="GZ629" s="2"/>
      <c r="HA629" s="2"/>
      <c r="HB629" s="2"/>
      <c r="HC629" s="2"/>
      <c r="HD629" s="2"/>
      <c r="HE629" s="2"/>
      <c r="HF629" s="2"/>
      <c r="HG629" s="2"/>
      <c r="HH629" s="2"/>
      <c r="HI629" s="2"/>
      <c r="HJ629" s="2"/>
      <c r="HK629" s="2"/>
      <c r="HL629" s="2"/>
      <c r="HM629" s="2"/>
      <c r="HN629" s="2"/>
      <c r="HO629" s="2"/>
      <c r="HP629" s="2"/>
      <c r="HQ629" s="2"/>
      <c r="HR629" s="2"/>
      <c r="HS629" s="2"/>
      <c r="HT629" s="2"/>
      <c r="HU629" s="2"/>
      <c r="HV629" s="2"/>
      <c r="HW629" s="2"/>
      <c r="HX629" s="2"/>
      <c r="HY629" s="2"/>
      <c r="HZ629" s="2"/>
      <c r="IA629" s="2"/>
      <c r="IB629" s="2"/>
      <c r="IC629" s="2"/>
      <c r="ID629" s="2"/>
      <c r="IE629" s="2"/>
      <c r="IF629" s="2"/>
      <c r="IG629" s="2"/>
      <c r="IH629" s="2"/>
      <c r="II629" s="2"/>
      <c r="IJ629" s="2"/>
      <c r="IK629" s="2"/>
      <c r="IL629" s="2"/>
      <c r="IM629" s="2"/>
      <c r="IN629" s="2"/>
      <c r="IO629" s="2"/>
      <c r="IP629" s="2"/>
      <c r="IQ629" s="2"/>
      <c r="IR629" s="2"/>
      <c r="IS629" s="2"/>
      <c r="IT629" s="2"/>
      <c r="IU629" s="2"/>
      <c r="IV629" s="2"/>
      <c r="IW629" s="2"/>
    </row>
    <row r="630" customFormat="false" ht="11.25" hidden="false" customHeight="false" outlineLevel="0" collapsed="false">
      <c r="A630" s="2"/>
      <c r="B630" s="2"/>
      <c r="C630" s="2"/>
      <c r="D630" s="394"/>
      <c r="F630" s="2"/>
      <c r="G630" s="2"/>
      <c r="H630" s="2"/>
      <c r="I630" s="2"/>
      <c r="J630" s="2"/>
      <c r="K630" s="2"/>
      <c r="L630" s="2"/>
      <c r="M630" s="2"/>
      <c r="P630" s="2"/>
      <c r="Q630" s="2"/>
      <c r="R630" s="2"/>
      <c r="X630" s="270"/>
      <c r="Y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95"/>
      <c r="AW630" s="95"/>
      <c r="AX630" s="383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383"/>
      <c r="BX630" s="383"/>
      <c r="BY630" s="383"/>
      <c r="BZ630" s="2"/>
      <c r="CA630" s="2"/>
      <c r="CB630" s="2"/>
      <c r="CC630" s="2"/>
      <c r="CD630" s="2"/>
      <c r="CE630" s="2"/>
      <c r="CF630" s="383"/>
      <c r="CG630" s="383"/>
      <c r="CH630" s="10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383"/>
      <c r="DT630" s="383"/>
      <c r="DU630" s="383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  <c r="FE630" s="2"/>
      <c r="FF630" s="2"/>
      <c r="FG630" s="2"/>
      <c r="FH630" s="2"/>
      <c r="FI630" s="2"/>
      <c r="FJ630" s="2"/>
      <c r="FK630" s="2"/>
      <c r="FL630" s="2"/>
      <c r="FM630" s="2"/>
      <c r="FN630" s="2"/>
      <c r="FO630" s="2"/>
      <c r="FP630" s="2"/>
      <c r="FQ630" s="2"/>
      <c r="FR630" s="2"/>
      <c r="FS630" s="2"/>
      <c r="FT630" s="2"/>
      <c r="FU630" s="2"/>
      <c r="FV630" s="2"/>
      <c r="FW630" s="2"/>
      <c r="FX630" s="2"/>
      <c r="FY630" s="2"/>
      <c r="FZ630" s="2"/>
      <c r="GA630" s="2"/>
      <c r="GB630" s="2"/>
      <c r="GC630" s="2"/>
      <c r="GD630" s="2"/>
      <c r="GE630" s="2"/>
      <c r="GF630" s="2"/>
      <c r="GG630" s="2"/>
      <c r="GH630" s="2"/>
      <c r="GI630" s="2"/>
      <c r="GJ630" s="2"/>
      <c r="GK630" s="2"/>
      <c r="GL630" s="2"/>
      <c r="GM630" s="2"/>
      <c r="GN630" s="2"/>
      <c r="GO630" s="2"/>
      <c r="GP630" s="2"/>
      <c r="GQ630" s="2"/>
      <c r="GR630" s="2"/>
      <c r="GS630" s="2"/>
      <c r="GT630" s="2"/>
      <c r="GU630" s="2"/>
      <c r="GV630" s="2"/>
      <c r="GW630" s="2"/>
      <c r="GX630" s="2"/>
      <c r="GY630" s="2"/>
      <c r="GZ630" s="2"/>
      <c r="HA630" s="2"/>
      <c r="HB630" s="2"/>
      <c r="HC630" s="2"/>
      <c r="HD630" s="2"/>
      <c r="HE630" s="2"/>
      <c r="HF630" s="2"/>
      <c r="HG630" s="2"/>
      <c r="HH630" s="2"/>
      <c r="HI630" s="2"/>
      <c r="HJ630" s="2"/>
      <c r="HK630" s="2"/>
      <c r="HL630" s="2"/>
      <c r="HM630" s="2"/>
      <c r="HN630" s="2"/>
      <c r="HO630" s="2"/>
      <c r="HP630" s="2"/>
      <c r="HQ630" s="2"/>
      <c r="HR630" s="2"/>
      <c r="HS630" s="2"/>
      <c r="HT630" s="2"/>
      <c r="HU630" s="2"/>
      <c r="HV630" s="2"/>
      <c r="HW630" s="2"/>
      <c r="HX630" s="2"/>
      <c r="HY630" s="2"/>
      <c r="HZ630" s="2"/>
      <c r="IA630" s="2"/>
      <c r="IB630" s="2"/>
      <c r="IC630" s="2"/>
      <c r="ID630" s="2"/>
      <c r="IE630" s="2"/>
      <c r="IF630" s="2"/>
      <c r="IG630" s="2"/>
      <c r="IH630" s="2"/>
      <c r="II630" s="2"/>
      <c r="IJ630" s="2"/>
      <c r="IK630" s="2"/>
      <c r="IL630" s="2"/>
      <c r="IM630" s="2"/>
      <c r="IN630" s="2"/>
      <c r="IO630" s="2"/>
      <c r="IP630" s="2"/>
      <c r="IQ630" s="2"/>
      <c r="IR630" s="2"/>
      <c r="IS630" s="2"/>
      <c r="IT630" s="2"/>
      <c r="IU630" s="2"/>
      <c r="IV630" s="2"/>
      <c r="IW630" s="2"/>
    </row>
    <row r="631" customFormat="false" ht="11.25" hidden="false" customHeight="false" outlineLevel="0" collapsed="false">
      <c r="A631" s="2"/>
      <c r="B631" s="2"/>
      <c r="C631" s="2"/>
      <c r="D631" s="394"/>
      <c r="F631" s="2"/>
      <c r="G631" s="2"/>
      <c r="H631" s="2"/>
      <c r="I631" s="2"/>
      <c r="J631" s="2"/>
      <c r="K631" s="2"/>
      <c r="L631" s="2"/>
      <c r="M631" s="2"/>
      <c r="P631" s="2"/>
      <c r="Q631" s="2"/>
      <c r="R631" s="2"/>
      <c r="X631" s="270"/>
      <c r="Y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95"/>
      <c r="AW631" s="95"/>
      <c r="AX631" s="383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383"/>
      <c r="BX631" s="383"/>
      <c r="BY631" s="383"/>
      <c r="BZ631" s="2"/>
      <c r="CA631" s="2"/>
      <c r="CB631" s="2"/>
      <c r="CC631" s="2"/>
      <c r="CD631" s="2"/>
      <c r="CE631" s="2"/>
      <c r="CF631" s="383"/>
      <c r="CG631" s="383"/>
      <c r="CH631" s="10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383"/>
      <c r="DT631" s="383"/>
      <c r="DU631" s="383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  <c r="FE631" s="2"/>
      <c r="FF631" s="2"/>
      <c r="FG631" s="2"/>
      <c r="FH631" s="2"/>
      <c r="FI631" s="2"/>
      <c r="FJ631" s="2"/>
      <c r="FK631" s="2"/>
      <c r="FL631" s="2"/>
      <c r="FM631" s="2"/>
      <c r="FN631" s="2"/>
      <c r="FO631" s="2"/>
      <c r="FP631" s="2"/>
      <c r="FQ631" s="2"/>
      <c r="FR631" s="2"/>
      <c r="FS631" s="2"/>
      <c r="FT631" s="2"/>
      <c r="FU631" s="2"/>
      <c r="FV631" s="2"/>
      <c r="FW631" s="2"/>
      <c r="FX631" s="2"/>
      <c r="FY631" s="2"/>
      <c r="FZ631" s="2"/>
      <c r="GA631" s="2"/>
      <c r="GB631" s="2"/>
      <c r="GC631" s="2"/>
      <c r="GD631" s="2"/>
      <c r="GE631" s="2"/>
      <c r="GF631" s="2"/>
      <c r="GG631" s="2"/>
      <c r="GH631" s="2"/>
      <c r="GI631" s="2"/>
      <c r="GJ631" s="2"/>
      <c r="GK631" s="2"/>
      <c r="GL631" s="2"/>
      <c r="GM631" s="2"/>
      <c r="GN631" s="2"/>
      <c r="GO631" s="2"/>
      <c r="GP631" s="2"/>
      <c r="GQ631" s="2"/>
      <c r="GR631" s="2"/>
      <c r="GS631" s="2"/>
      <c r="GT631" s="2"/>
      <c r="GU631" s="2"/>
      <c r="GV631" s="2"/>
      <c r="GW631" s="2"/>
      <c r="GX631" s="2"/>
      <c r="GY631" s="2"/>
      <c r="GZ631" s="2"/>
      <c r="HA631" s="2"/>
      <c r="HB631" s="2"/>
      <c r="HC631" s="2"/>
      <c r="HD631" s="2"/>
      <c r="HE631" s="2"/>
      <c r="HF631" s="2"/>
      <c r="HG631" s="2"/>
      <c r="HH631" s="2"/>
      <c r="HI631" s="2"/>
      <c r="HJ631" s="2"/>
      <c r="HK631" s="2"/>
      <c r="HL631" s="2"/>
      <c r="HM631" s="2"/>
      <c r="HN631" s="2"/>
      <c r="HO631" s="2"/>
      <c r="HP631" s="2"/>
      <c r="HQ631" s="2"/>
      <c r="HR631" s="2"/>
      <c r="HS631" s="2"/>
      <c r="HT631" s="2"/>
      <c r="HU631" s="2"/>
      <c r="HV631" s="2"/>
      <c r="HW631" s="2"/>
      <c r="HX631" s="2"/>
      <c r="HY631" s="2"/>
      <c r="HZ631" s="2"/>
      <c r="IA631" s="2"/>
      <c r="IB631" s="2"/>
      <c r="IC631" s="2"/>
      <c r="ID631" s="2"/>
      <c r="IE631" s="2"/>
      <c r="IF631" s="2"/>
      <c r="IG631" s="2"/>
      <c r="IH631" s="2"/>
      <c r="II631" s="2"/>
      <c r="IJ631" s="2"/>
      <c r="IK631" s="2"/>
      <c r="IL631" s="2"/>
      <c r="IM631" s="2"/>
      <c r="IN631" s="2"/>
      <c r="IO631" s="2"/>
      <c r="IP631" s="2"/>
      <c r="IQ631" s="2"/>
      <c r="IR631" s="2"/>
      <c r="IS631" s="2"/>
      <c r="IT631" s="2"/>
      <c r="IU631" s="2"/>
      <c r="IV631" s="2"/>
      <c r="IW631" s="2"/>
    </row>
    <row r="632" customFormat="false" ht="11.25" hidden="false" customHeight="false" outlineLevel="0" collapsed="false">
      <c r="A632" s="2"/>
      <c r="B632" s="2"/>
      <c r="C632" s="2"/>
      <c r="D632" s="394"/>
      <c r="F632" s="2"/>
      <c r="G632" s="2"/>
      <c r="H632" s="2"/>
      <c r="I632" s="2"/>
      <c r="J632" s="2"/>
      <c r="K632" s="2"/>
      <c r="L632" s="2"/>
      <c r="M632" s="2"/>
      <c r="P632" s="2"/>
      <c r="Q632" s="2"/>
      <c r="R632" s="2"/>
      <c r="X632" s="270"/>
      <c r="Y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95"/>
      <c r="AW632" s="95"/>
      <c r="AX632" s="383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383"/>
      <c r="BX632" s="383"/>
      <c r="BY632" s="383"/>
      <c r="BZ632" s="2"/>
      <c r="CA632" s="2"/>
      <c r="CB632" s="2"/>
      <c r="CC632" s="2"/>
      <c r="CD632" s="2"/>
      <c r="CE632" s="2"/>
      <c r="CF632" s="383"/>
      <c r="CG632" s="383"/>
      <c r="CH632" s="10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383"/>
      <c r="DT632" s="383"/>
      <c r="DU632" s="383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  <c r="FE632" s="2"/>
      <c r="FF632" s="2"/>
      <c r="FG632" s="2"/>
      <c r="FH632" s="2"/>
      <c r="FI632" s="2"/>
      <c r="FJ632" s="2"/>
      <c r="FK632" s="2"/>
      <c r="FL632" s="2"/>
      <c r="FM632" s="2"/>
      <c r="FN632" s="2"/>
      <c r="FO632" s="2"/>
      <c r="FP632" s="2"/>
      <c r="FQ632" s="2"/>
      <c r="FR632" s="2"/>
      <c r="FS632" s="2"/>
      <c r="FT632" s="2"/>
      <c r="FU632" s="2"/>
      <c r="FV632" s="2"/>
      <c r="FW632" s="2"/>
      <c r="FX632" s="2"/>
      <c r="FY632" s="2"/>
      <c r="FZ632" s="2"/>
      <c r="GA632" s="2"/>
      <c r="GB632" s="2"/>
      <c r="GC632" s="2"/>
      <c r="GD632" s="2"/>
      <c r="GE632" s="2"/>
      <c r="GF632" s="2"/>
      <c r="GG632" s="2"/>
      <c r="GH632" s="2"/>
      <c r="GI632" s="2"/>
      <c r="GJ632" s="2"/>
      <c r="GK632" s="2"/>
      <c r="GL632" s="2"/>
      <c r="GM632" s="2"/>
      <c r="GN632" s="2"/>
      <c r="GO632" s="2"/>
      <c r="GP632" s="2"/>
      <c r="GQ632" s="2"/>
      <c r="GR632" s="2"/>
      <c r="GS632" s="2"/>
      <c r="GT632" s="2"/>
      <c r="GU632" s="2"/>
      <c r="GV632" s="2"/>
      <c r="GW632" s="2"/>
      <c r="GX632" s="2"/>
      <c r="GY632" s="2"/>
      <c r="GZ632" s="2"/>
      <c r="HA632" s="2"/>
      <c r="HB632" s="2"/>
      <c r="HC632" s="2"/>
      <c r="HD632" s="2"/>
      <c r="HE632" s="2"/>
      <c r="HF632" s="2"/>
      <c r="HG632" s="2"/>
      <c r="HH632" s="2"/>
      <c r="HI632" s="2"/>
      <c r="HJ632" s="2"/>
      <c r="HK632" s="2"/>
      <c r="HL632" s="2"/>
      <c r="HM632" s="2"/>
      <c r="HN632" s="2"/>
      <c r="HO632" s="2"/>
      <c r="HP632" s="2"/>
      <c r="HQ632" s="2"/>
      <c r="HR632" s="2"/>
      <c r="HS632" s="2"/>
      <c r="HT632" s="2"/>
      <c r="HU632" s="2"/>
      <c r="HV632" s="2"/>
      <c r="HW632" s="2"/>
      <c r="HX632" s="2"/>
      <c r="HY632" s="2"/>
      <c r="HZ632" s="2"/>
      <c r="IA632" s="2"/>
      <c r="IB632" s="2"/>
      <c r="IC632" s="2"/>
      <c r="ID632" s="2"/>
      <c r="IE632" s="2"/>
      <c r="IF632" s="2"/>
      <c r="IG632" s="2"/>
      <c r="IH632" s="2"/>
      <c r="II632" s="2"/>
      <c r="IJ632" s="2"/>
      <c r="IK632" s="2"/>
      <c r="IL632" s="2"/>
      <c r="IM632" s="2"/>
      <c r="IN632" s="2"/>
      <c r="IO632" s="2"/>
      <c r="IP632" s="2"/>
      <c r="IQ632" s="2"/>
      <c r="IR632" s="2"/>
      <c r="IS632" s="2"/>
      <c r="IT632" s="2"/>
      <c r="IU632" s="2"/>
      <c r="IV632" s="2"/>
      <c r="IW632" s="2"/>
    </row>
    <row r="633" customFormat="false" ht="11.25" hidden="false" customHeight="false" outlineLevel="0" collapsed="false">
      <c r="A633" s="2"/>
      <c r="B633" s="2"/>
      <c r="C633" s="2"/>
      <c r="D633" s="394"/>
      <c r="F633" s="2"/>
      <c r="G633" s="2"/>
      <c r="H633" s="2"/>
      <c r="I633" s="2"/>
      <c r="J633" s="2"/>
      <c r="K633" s="2"/>
      <c r="L633" s="2"/>
      <c r="M633" s="2"/>
      <c r="P633" s="2"/>
      <c r="Q633" s="2"/>
      <c r="R633" s="2"/>
      <c r="X633" s="270"/>
      <c r="Y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95"/>
      <c r="AW633" s="95"/>
      <c r="AX633" s="383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383"/>
      <c r="BX633" s="383"/>
      <c r="BY633" s="383"/>
      <c r="BZ633" s="2"/>
      <c r="CA633" s="2"/>
      <c r="CB633" s="2"/>
      <c r="CC633" s="2"/>
      <c r="CD633" s="2"/>
      <c r="CE633" s="2"/>
      <c r="CF633" s="383"/>
      <c r="CG633" s="383"/>
      <c r="CH633" s="10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383"/>
      <c r="DT633" s="383"/>
      <c r="DU633" s="383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  <c r="FE633" s="2"/>
      <c r="FF633" s="2"/>
      <c r="FG633" s="2"/>
      <c r="FH633" s="2"/>
      <c r="FI633" s="2"/>
      <c r="FJ633" s="2"/>
      <c r="FK633" s="2"/>
      <c r="FL633" s="2"/>
      <c r="FM633" s="2"/>
      <c r="FN633" s="2"/>
      <c r="FO633" s="2"/>
      <c r="FP633" s="2"/>
      <c r="FQ633" s="2"/>
      <c r="FR633" s="2"/>
      <c r="FS633" s="2"/>
      <c r="FT633" s="2"/>
      <c r="FU633" s="2"/>
      <c r="FV633" s="2"/>
      <c r="FW633" s="2"/>
      <c r="FX633" s="2"/>
      <c r="FY633" s="2"/>
      <c r="FZ633" s="2"/>
      <c r="GA633" s="2"/>
      <c r="GB633" s="2"/>
      <c r="GC633" s="2"/>
      <c r="GD633" s="2"/>
      <c r="GE633" s="2"/>
      <c r="GF633" s="2"/>
      <c r="GG633" s="2"/>
      <c r="GH633" s="2"/>
      <c r="GI633" s="2"/>
      <c r="GJ633" s="2"/>
      <c r="GK633" s="2"/>
      <c r="GL633" s="2"/>
      <c r="GM633" s="2"/>
      <c r="GN633" s="2"/>
      <c r="GO633" s="2"/>
      <c r="GP633" s="2"/>
      <c r="GQ633" s="2"/>
      <c r="GR633" s="2"/>
      <c r="GS633" s="2"/>
      <c r="GT633" s="2"/>
      <c r="GU633" s="2"/>
      <c r="GV633" s="2"/>
      <c r="GW633" s="2"/>
      <c r="GX633" s="2"/>
      <c r="GY633" s="2"/>
      <c r="GZ633" s="2"/>
      <c r="HA633" s="2"/>
      <c r="HB633" s="2"/>
      <c r="HC633" s="2"/>
      <c r="HD633" s="2"/>
      <c r="HE633" s="2"/>
      <c r="HF633" s="2"/>
      <c r="HG633" s="2"/>
      <c r="HH633" s="2"/>
      <c r="HI633" s="2"/>
      <c r="HJ633" s="2"/>
      <c r="HK633" s="2"/>
      <c r="HL633" s="2"/>
      <c r="HM633" s="2"/>
      <c r="HN633" s="2"/>
      <c r="HO633" s="2"/>
      <c r="HP633" s="2"/>
      <c r="HQ633" s="2"/>
      <c r="HR633" s="2"/>
      <c r="HS633" s="2"/>
      <c r="HT633" s="2"/>
      <c r="HU633" s="2"/>
      <c r="HV633" s="2"/>
      <c r="HW633" s="2"/>
      <c r="HX633" s="2"/>
      <c r="HY633" s="2"/>
      <c r="HZ633" s="2"/>
      <c r="IA633" s="2"/>
      <c r="IB633" s="2"/>
      <c r="IC633" s="2"/>
      <c r="ID633" s="2"/>
      <c r="IE633" s="2"/>
      <c r="IF633" s="2"/>
      <c r="IG633" s="2"/>
      <c r="IH633" s="2"/>
      <c r="II633" s="2"/>
      <c r="IJ633" s="2"/>
      <c r="IK633" s="2"/>
      <c r="IL633" s="2"/>
      <c r="IM633" s="2"/>
      <c r="IN633" s="2"/>
      <c r="IO633" s="2"/>
      <c r="IP633" s="2"/>
      <c r="IQ633" s="2"/>
      <c r="IR633" s="2"/>
      <c r="IS633" s="2"/>
      <c r="IT633" s="2"/>
      <c r="IU633" s="2"/>
      <c r="IV633" s="2"/>
      <c r="IW633" s="2"/>
    </row>
    <row r="634" customFormat="false" ht="11.25" hidden="false" customHeight="false" outlineLevel="0" collapsed="false">
      <c r="A634" s="2"/>
      <c r="B634" s="2"/>
      <c r="C634" s="2"/>
      <c r="D634" s="394"/>
      <c r="F634" s="2"/>
      <c r="G634" s="2"/>
      <c r="H634" s="2"/>
      <c r="I634" s="2"/>
      <c r="J634" s="2"/>
      <c r="K634" s="2"/>
      <c r="L634" s="2"/>
      <c r="M634" s="2"/>
      <c r="P634" s="2"/>
      <c r="Q634" s="2"/>
      <c r="R634" s="2"/>
      <c r="X634" s="270"/>
      <c r="Y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95"/>
      <c r="AW634" s="95"/>
      <c r="AX634" s="383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383"/>
      <c r="BX634" s="383"/>
      <c r="BY634" s="383"/>
      <c r="BZ634" s="2"/>
      <c r="CA634" s="2"/>
      <c r="CB634" s="2"/>
      <c r="CC634" s="2"/>
      <c r="CD634" s="2"/>
      <c r="CE634" s="2"/>
      <c r="CF634" s="383"/>
      <c r="CG634" s="383"/>
      <c r="CH634" s="10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383"/>
      <c r="DT634" s="383"/>
      <c r="DU634" s="383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  <c r="FE634" s="2"/>
      <c r="FF634" s="2"/>
      <c r="FG634" s="2"/>
      <c r="FH634" s="2"/>
      <c r="FI634" s="2"/>
      <c r="FJ634" s="2"/>
      <c r="FK634" s="2"/>
      <c r="FL634" s="2"/>
      <c r="FM634" s="2"/>
      <c r="FN634" s="2"/>
      <c r="FO634" s="2"/>
      <c r="FP634" s="2"/>
      <c r="FQ634" s="2"/>
      <c r="FR634" s="2"/>
      <c r="FS634" s="2"/>
      <c r="FT634" s="2"/>
      <c r="FU634" s="2"/>
      <c r="FV634" s="2"/>
      <c r="FW634" s="2"/>
      <c r="FX634" s="2"/>
      <c r="FY634" s="2"/>
      <c r="FZ634" s="2"/>
      <c r="GA634" s="2"/>
      <c r="GB634" s="2"/>
      <c r="GC634" s="2"/>
      <c r="GD634" s="2"/>
      <c r="GE634" s="2"/>
      <c r="GF634" s="2"/>
      <c r="GG634" s="2"/>
      <c r="GH634" s="2"/>
      <c r="GI634" s="2"/>
      <c r="GJ634" s="2"/>
      <c r="GK634" s="2"/>
      <c r="GL634" s="2"/>
      <c r="GM634" s="2"/>
      <c r="GN634" s="2"/>
      <c r="GO634" s="2"/>
      <c r="GP634" s="2"/>
      <c r="GQ634" s="2"/>
      <c r="GR634" s="2"/>
      <c r="GS634" s="2"/>
      <c r="GT634" s="2"/>
      <c r="GU634" s="2"/>
      <c r="GV634" s="2"/>
      <c r="GW634" s="2"/>
      <c r="GX634" s="2"/>
      <c r="GY634" s="2"/>
      <c r="GZ634" s="2"/>
      <c r="HA634" s="2"/>
      <c r="HB634" s="2"/>
      <c r="HC634" s="2"/>
      <c r="HD634" s="2"/>
      <c r="HE634" s="2"/>
      <c r="HF634" s="2"/>
      <c r="HG634" s="2"/>
      <c r="HH634" s="2"/>
      <c r="HI634" s="2"/>
      <c r="HJ634" s="2"/>
      <c r="HK634" s="2"/>
      <c r="HL634" s="2"/>
      <c r="HM634" s="2"/>
      <c r="HN634" s="2"/>
      <c r="HO634" s="2"/>
      <c r="HP634" s="2"/>
      <c r="HQ634" s="2"/>
      <c r="HR634" s="2"/>
      <c r="HS634" s="2"/>
      <c r="HT634" s="2"/>
      <c r="HU634" s="2"/>
      <c r="HV634" s="2"/>
      <c r="HW634" s="2"/>
      <c r="HX634" s="2"/>
      <c r="HY634" s="2"/>
      <c r="HZ634" s="2"/>
      <c r="IA634" s="2"/>
      <c r="IB634" s="2"/>
      <c r="IC634" s="2"/>
      <c r="ID634" s="2"/>
      <c r="IE634" s="2"/>
      <c r="IF634" s="2"/>
      <c r="IG634" s="2"/>
      <c r="IH634" s="2"/>
      <c r="II634" s="2"/>
      <c r="IJ634" s="2"/>
      <c r="IK634" s="2"/>
      <c r="IL634" s="2"/>
      <c r="IM634" s="2"/>
      <c r="IN634" s="2"/>
      <c r="IO634" s="2"/>
      <c r="IP634" s="2"/>
      <c r="IQ634" s="2"/>
      <c r="IR634" s="2"/>
      <c r="IS634" s="2"/>
      <c r="IT634" s="2"/>
      <c r="IU634" s="2"/>
      <c r="IV634" s="2"/>
      <c r="IW634" s="2"/>
    </row>
    <row r="635" customFormat="false" ht="11.25" hidden="false" customHeight="false" outlineLevel="0" collapsed="false">
      <c r="A635" s="2"/>
      <c r="B635" s="2"/>
      <c r="C635" s="2"/>
      <c r="D635" s="394"/>
      <c r="F635" s="2"/>
      <c r="G635" s="2"/>
      <c r="H635" s="2"/>
      <c r="I635" s="2"/>
      <c r="J635" s="2"/>
      <c r="K635" s="2"/>
      <c r="L635" s="2"/>
      <c r="M635" s="2"/>
      <c r="P635" s="2"/>
      <c r="Q635" s="2"/>
      <c r="R635" s="2"/>
      <c r="X635" s="270"/>
      <c r="Y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95"/>
      <c r="AW635" s="95"/>
      <c r="AX635" s="383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383"/>
      <c r="BX635" s="383"/>
      <c r="BY635" s="383"/>
      <c r="BZ635" s="2"/>
      <c r="CA635" s="2"/>
      <c r="CB635" s="2"/>
      <c r="CC635" s="2"/>
      <c r="CD635" s="2"/>
      <c r="CE635" s="2"/>
      <c r="CF635" s="383"/>
      <c r="CG635" s="383"/>
      <c r="CH635" s="10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383"/>
      <c r="DT635" s="383"/>
      <c r="DU635" s="383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  <c r="FE635" s="2"/>
      <c r="FF635" s="2"/>
      <c r="FG635" s="2"/>
      <c r="FH635" s="2"/>
      <c r="FI635" s="2"/>
      <c r="FJ635" s="2"/>
      <c r="FK635" s="2"/>
      <c r="FL635" s="2"/>
      <c r="FM635" s="2"/>
      <c r="FN635" s="2"/>
      <c r="FO635" s="2"/>
      <c r="FP635" s="2"/>
      <c r="FQ635" s="2"/>
      <c r="FR635" s="2"/>
      <c r="FS635" s="2"/>
      <c r="FT635" s="2"/>
      <c r="FU635" s="2"/>
      <c r="FV635" s="2"/>
      <c r="FW635" s="2"/>
      <c r="FX635" s="2"/>
      <c r="FY635" s="2"/>
      <c r="FZ635" s="2"/>
      <c r="GA635" s="2"/>
      <c r="GB635" s="2"/>
      <c r="GC635" s="2"/>
      <c r="GD635" s="2"/>
      <c r="GE635" s="2"/>
      <c r="GF635" s="2"/>
      <c r="GG635" s="2"/>
      <c r="GH635" s="2"/>
      <c r="GI635" s="2"/>
      <c r="GJ635" s="2"/>
      <c r="GK635" s="2"/>
      <c r="GL635" s="2"/>
      <c r="GM635" s="2"/>
      <c r="GN635" s="2"/>
      <c r="GO635" s="2"/>
      <c r="GP635" s="2"/>
      <c r="GQ635" s="2"/>
      <c r="GR635" s="2"/>
      <c r="GS635" s="2"/>
      <c r="GT635" s="2"/>
      <c r="GU635" s="2"/>
      <c r="GV635" s="2"/>
      <c r="GW635" s="2"/>
      <c r="GX635" s="2"/>
      <c r="GY635" s="2"/>
      <c r="GZ635" s="2"/>
      <c r="HA635" s="2"/>
      <c r="HB635" s="2"/>
      <c r="HC635" s="2"/>
      <c r="HD635" s="2"/>
      <c r="HE635" s="2"/>
      <c r="HF635" s="2"/>
      <c r="HG635" s="2"/>
      <c r="HH635" s="2"/>
      <c r="HI635" s="2"/>
      <c r="HJ635" s="2"/>
      <c r="HK635" s="2"/>
      <c r="HL635" s="2"/>
      <c r="HM635" s="2"/>
      <c r="HN635" s="2"/>
      <c r="HO635" s="2"/>
      <c r="HP635" s="2"/>
      <c r="HQ635" s="2"/>
      <c r="HR635" s="2"/>
      <c r="HS635" s="2"/>
      <c r="HT635" s="2"/>
      <c r="HU635" s="2"/>
      <c r="HV635" s="2"/>
      <c r="HW635" s="2"/>
      <c r="HX635" s="2"/>
      <c r="HY635" s="2"/>
      <c r="HZ635" s="2"/>
      <c r="IA635" s="2"/>
      <c r="IB635" s="2"/>
      <c r="IC635" s="2"/>
      <c r="ID635" s="2"/>
      <c r="IE635" s="2"/>
      <c r="IF635" s="2"/>
      <c r="IG635" s="2"/>
      <c r="IH635" s="2"/>
      <c r="II635" s="2"/>
      <c r="IJ635" s="2"/>
      <c r="IK635" s="2"/>
      <c r="IL635" s="2"/>
      <c r="IM635" s="2"/>
      <c r="IN635" s="2"/>
      <c r="IO635" s="2"/>
      <c r="IP635" s="2"/>
      <c r="IQ635" s="2"/>
      <c r="IR635" s="2"/>
      <c r="IS635" s="2"/>
      <c r="IT635" s="2"/>
      <c r="IU635" s="2"/>
      <c r="IV635" s="2"/>
      <c r="IW635" s="2"/>
    </row>
    <row r="636" customFormat="false" ht="11.25" hidden="false" customHeight="false" outlineLevel="0" collapsed="false">
      <c r="A636" s="2"/>
      <c r="B636" s="2"/>
      <c r="C636" s="2"/>
      <c r="D636" s="394"/>
      <c r="F636" s="2"/>
      <c r="G636" s="2"/>
      <c r="H636" s="2"/>
      <c r="I636" s="2"/>
      <c r="J636" s="2"/>
      <c r="K636" s="2"/>
      <c r="L636" s="2"/>
      <c r="M636" s="2"/>
      <c r="P636" s="2"/>
      <c r="Q636" s="2"/>
      <c r="R636" s="2"/>
      <c r="X636" s="270"/>
      <c r="Y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95"/>
      <c r="AW636" s="95"/>
      <c r="AX636" s="383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383"/>
      <c r="BX636" s="383"/>
      <c r="BY636" s="383"/>
      <c r="BZ636" s="2"/>
      <c r="CA636" s="2"/>
      <c r="CB636" s="2"/>
      <c r="CC636" s="2"/>
      <c r="CD636" s="2"/>
      <c r="CE636" s="2"/>
      <c r="CF636" s="383"/>
      <c r="CG636" s="383"/>
      <c r="CH636" s="10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383"/>
      <c r="DT636" s="383"/>
      <c r="DU636" s="383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  <c r="FE636" s="2"/>
      <c r="FF636" s="2"/>
      <c r="FG636" s="2"/>
      <c r="FH636" s="2"/>
      <c r="FI636" s="2"/>
      <c r="FJ636" s="2"/>
      <c r="FK636" s="2"/>
      <c r="FL636" s="2"/>
      <c r="FM636" s="2"/>
      <c r="FN636" s="2"/>
      <c r="FO636" s="2"/>
      <c r="FP636" s="2"/>
      <c r="FQ636" s="2"/>
      <c r="FR636" s="2"/>
      <c r="FS636" s="2"/>
      <c r="FT636" s="2"/>
      <c r="FU636" s="2"/>
      <c r="FV636" s="2"/>
      <c r="FW636" s="2"/>
      <c r="FX636" s="2"/>
      <c r="FY636" s="2"/>
      <c r="FZ636" s="2"/>
      <c r="GA636" s="2"/>
      <c r="GB636" s="2"/>
      <c r="GC636" s="2"/>
      <c r="GD636" s="2"/>
      <c r="GE636" s="2"/>
      <c r="GF636" s="2"/>
      <c r="GG636" s="2"/>
      <c r="GH636" s="2"/>
      <c r="GI636" s="2"/>
      <c r="GJ636" s="2"/>
      <c r="GK636" s="2"/>
      <c r="GL636" s="2"/>
      <c r="GM636" s="2"/>
      <c r="GN636" s="2"/>
      <c r="GO636" s="2"/>
      <c r="GP636" s="2"/>
      <c r="GQ636" s="2"/>
      <c r="GR636" s="2"/>
      <c r="GS636" s="2"/>
      <c r="GT636" s="2"/>
      <c r="GU636" s="2"/>
      <c r="GV636" s="2"/>
      <c r="GW636" s="2"/>
      <c r="GX636" s="2"/>
      <c r="GY636" s="2"/>
      <c r="GZ636" s="2"/>
      <c r="HA636" s="2"/>
      <c r="HB636" s="2"/>
      <c r="HC636" s="2"/>
      <c r="HD636" s="2"/>
      <c r="HE636" s="2"/>
      <c r="HF636" s="2"/>
      <c r="HG636" s="2"/>
      <c r="HH636" s="2"/>
      <c r="HI636" s="2"/>
      <c r="HJ636" s="2"/>
      <c r="HK636" s="2"/>
      <c r="HL636" s="2"/>
      <c r="HM636" s="2"/>
      <c r="HN636" s="2"/>
      <c r="HO636" s="2"/>
      <c r="HP636" s="2"/>
      <c r="HQ636" s="2"/>
      <c r="HR636" s="2"/>
      <c r="HS636" s="2"/>
      <c r="HT636" s="2"/>
      <c r="HU636" s="2"/>
      <c r="HV636" s="2"/>
      <c r="HW636" s="2"/>
      <c r="HX636" s="2"/>
      <c r="HY636" s="2"/>
      <c r="HZ636" s="2"/>
      <c r="IA636" s="2"/>
      <c r="IB636" s="2"/>
      <c r="IC636" s="2"/>
      <c r="ID636" s="2"/>
      <c r="IE636" s="2"/>
      <c r="IF636" s="2"/>
      <c r="IG636" s="2"/>
      <c r="IH636" s="2"/>
      <c r="II636" s="2"/>
      <c r="IJ636" s="2"/>
      <c r="IK636" s="2"/>
      <c r="IL636" s="2"/>
      <c r="IM636" s="2"/>
      <c r="IN636" s="2"/>
      <c r="IO636" s="2"/>
      <c r="IP636" s="2"/>
      <c r="IQ636" s="2"/>
      <c r="IR636" s="2"/>
      <c r="IS636" s="2"/>
      <c r="IT636" s="2"/>
      <c r="IU636" s="2"/>
      <c r="IV636" s="2"/>
      <c r="IW636" s="2"/>
    </row>
    <row r="637" customFormat="false" ht="11.25" hidden="false" customHeight="false" outlineLevel="0" collapsed="false">
      <c r="A637" s="2"/>
      <c r="B637" s="2"/>
      <c r="C637" s="2"/>
      <c r="D637" s="394"/>
      <c r="F637" s="2"/>
      <c r="G637" s="2"/>
      <c r="H637" s="2"/>
      <c r="I637" s="2"/>
      <c r="J637" s="2"/>
      <c r="K637" s="2"/>
      <c r="L637" s="2"/>
      <c r="M637" s="2"/>
      <c r="P637" s="2"/>
      <c r="Q637" s="2"/>
      <c r="R637" s="2"/>
      <c r="X637" s="270"/>
      <c r="Y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95"/>
      <c r="AW637" s="95"/>
      <c r="AX637" s="383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383"/>
      <c r="BX637" s="383"/>
      <c r="BY637" s="383"/>
      <c r="BZ637" s="2"/>
      <c r="CA637" s="2"/>
      <c r="CB637" s="2"/>
      <c r="CC637" s="2"/>
      <c r="CD637" s="2"/>
      <c r="CE637" s="2"/>
      <c r="CF637" s="383"/>
      <c r="CG637" s="383"/>
      <c r="CH637" s="10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383"/>
      <c r="DT637" s="383"/>
      <c r="DU637" s="383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  <c r="FE637" s="2"/>
      <c r="FF637" s="2"/>
      <c r="FG637" s="2"/>
      <c r="FH637" s="2"/>
      <c r="FI637" s="2"/>
      <c r="FJ637" s="2"/>
      <c r="FK637" s="2"/>
      <c r="FL637" s="2"/>
      <c r="FM637" s="2"/>
      <c r="FN637" s="2"/>
      <c r="FO637" s="2"/>
      <c r="FP637" s="2"/>
      <c r="FQ637" s="2"/>
      <c r="FR637" s="2"/>
      <c r="FS637" s="2"/>
      <c r="FT637" s="2"/>
      <c r="FU637" s="2"/>
      <c r="FV637" s="2"/>
      <c r="FW637" s="2"/>
      <c r="FX637" s="2"/>
      <c r="FY637" s="2"/>
      <c r="FZ637" s="2"/>
      <c r="GA637" s="2"/>
      <c r="GB637" s="2"/>
      <c r="GC637" s="2"/>
      <c r="GD637" s="2"/>
      <c r="GE637" s="2"/>
      <c r="GF637" s="2"/>
      <c r="GG637" s="2"/>
      <c r="GH637" s="2"/>
      <c r="GI637" s="2"/>
      <c r="GJ637" s="2"/>
      <c r="GK637" s="2"/>
      <c r="GL637" s="2"/>
      <c r="GM637" s="2"/>
      <c r="GN637" s="2"/>
      <c r="GO637" s="2"/>
      <c r="GP637" s="2"/>
      <c r="GQ637" s="2"/>
      <c r="GR637" s="2"/>
      <c r="GS637" s="2"/>
      <c r="GT637" s="2"/>
      <c r="GU637" s="2"/>
      <c r="GV637" s="2"/>
      <c r="GW637" s="2"/>
      <c r="GX637" s="2"/>
      <c r="GY637" s="2"/>
      <c r="GZ637" s="2"/>
      <c r="HA637" s="2"/>
      <c r="HB637" s="2"/>
      <c r="HC637" s="2"/>
      <c r="HD637" s="2"/>
      <c r="HE637" s="2"/>
      <c r="HF637" s="2"/>
      <c r="HG637" s="2"/>
      <c r="HH637" s="2"/>
      <c r="HI637" s="2"/>
      <c r="HJ637" s="2"/>
      <c r="HK637" s="2"/>
      <c r="HL637" s="2"/>
      <c r="HM637" s="2"/>
      <c r="HN637" s="2"/>
      <c r="HO637" s="2"/>
      <c r="HP637" s="2"/>
      <c r="HQ637" s="2"/>
      <c r="HR637" s="2"/>
      <c r="HS637" s="2"/>
      <c r="HT637" s="2"/>
      <c r="HU637" s="2"/>
      <c r="HV637" s="2"/>
      <c r="HW637" s="2"/>
      <c r="HX637" s="2"/>
      <c r="HY637" s="2"/>
      <c r="HZ637" s="2"/>
      <c r="IA637" s="2"/>
      <c r="IB637" s="2"/>
      <c r="IC637" s="2"/>
      <c r="ID637" s="2"/>
      <c r="IE637" s="2"/>
      <c r="IF637" s="2"/>
      <c r="IG637" s="2"/>
      <c r="IH637" s="2"/>
      <c r="II637" s="2"/>
      <c r="IJ637" s="2"/>
      <c r="IK637" s="2"/>
      <c r="IL637" s="2"/>
      <c r="IM637" s="2"/>
      <c r="IN637" s="2"/>
      <c r="IO637" s="2"/>
      <c r="IP637" s="2"/>
      <c r="IQ637" s="2"/>
      <c r="IR637" s="2"/>
      <c r="IS637" s="2"/>
      <c r="IT637" s="2"/>
      <c r="IU637" s="2"/>
      <c r="IV637" s="2"/>
      <c r="IW637" s="2"/>
    </row>
    <row r="638" customFormat="false" ht="11.25" hidden="false" customHeight="false" outlineLevel="0" collapsed="false">
      <c r="A638" s="2"/>
      <c r="B638" s="2"/>
      <c r="C638" s="2"/>
      <c r="D638" s="394"/>
      <c r="F638" s="2"/>
      <c r="G638" s="2"/>
      <c r="H638" s="2"/>
      <c r="I638" s="2"/>
      <c r="J638" s="2"/>
      <c r="K638" s="2"/>
      <c r="L638" s="2"/>
      <c r="M638" s="2"/>
      <c r="P638" s="2"/>
      <c r="Q638" s="2"/>
      <c r="R638" s="2"/>
      <c r="X638" s="270"/>
      <c r="Y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95"/>
      <c r="AW638" s="95"/>
      <c r="AX638" s="383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383"/>
      <c r="BX638" s="383"/>
      <c r="BY638" s="383"/>
      <c r="BZ638" s="2"/>
      <c r="CA638" s="2"/>
      <c r="CB638" s="2"/>
      <c r="CC638" s="2"/>
      <c r="CD638" s="2"/>
      <c r="CE638" s="2"/>
      <c r="CF638" s="383"/>
      <c r="CG638" s="383"/>
      <c r="CH638" s="10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383"/>
      <c r="DT638" s="383"/>
      <c r="DU638" s="383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  <c r="FE638" s="2"/>
      <c r="FF638" s="2"/>
      <c r="FG638" s="2"/>
      <c r="FH638" s="2"/>
      <c r="FI638" s="2"/>
      <c r="FJ638" s="2"/>
      <c r="FK638" s="2"/>
      <c r="FL638" s="2"/>
      <c r="FM638" s="2"/>
      <c r="FN638" s="2"/>
      <c r="FO638" s="2"/>
      <c r="FP638" s="2"/>
      <c r="FQ638" s="2"/>
      <c r="FR638" s="2"/>
      <c r="FS638" s="2"/>
      <c r="FT638" s="2"/>
      <c r="FU638" s="2"/>
      <c r="FV638" s="2"/>
      <c r="FW638" s="2"/>
      <c r="FX638" s="2"/>
      <c r="FY638" s="2"/>
      <c r="FZ638" s="2"/>
      <c r="GA638" s="2"/>
      <c r="GB638" s="2"/>
      <c r="GC638" s="2"/>
      <c r="GD638" s="2"/>
      <c r="GE638" s="2"/>
      <c r="GF638" s="2"/>
      <c r="GG638" s="2"/>
      <c r="GH638" s="2"/>
      <c r="GI638" s="2"/>
      <c r="GJ638" s="2"/>
      <c r="GK638" s="2"/>
      <c r="GL638" s="2"/>
      <c r="GM638" s="2"/>
      <c r="GN638" s="2"/>
      <c r="GO638" s="2"/>
      <c r="GP638" s="2"/>
      <c r="GQ638" s="2"/>
      <c r="GR638" s="2"/>
      <c r="GS638" s="2"/>
      <c r="GT638" s="2"/>
      <c r="GU638" s="2"/>
      <c r="GV638" s="2"/>
      <c r="GW638" s="2"/>
      <c r="GX638" s="2"/>
      <c r="GY638" s="2"/>
      <c r="GZ638" s="2"/>
      <c r="HA638" s="2"/>
      <c r="HB638" s="2"/>
      <c r="HC638" s="2"/>
      <c r="HD638" s="2"/>
      <c r="HE638" s="2"/>
      <c r="HF638" s="2"/>
      <c r="HG638" s="2"/>
      <c r="HH638" s="2"/>
      <c r="HI638" s="2"/>
      <c r="HJ638" s="2"/>
      <c r="HK638" s="2"/>
      <c r="HL638" s="2"/>
      <c r="HM638" s="2"/>
      <c r="HN638" s="2"/>
      <c r="HO638" s="2"/>
      <c r="HP638" s="2"/>
      <c r="HQ638" s="2"/>
      <c r="HR638" s="2"/>
      <c r="HS638" s="2"/>
      <c r="HT638" s="2"/>
      <c r="HU638" s="2"/>
      <c r="HV638" s="2"/>
      <c r="HW638" s="2"/>
      <c r="HX638" s="2"/>
      <c r="HY638" s="2"/>
      <c r="HZ638" s="2"/>
      <c r="IA638" s="2"/>
      <c r="IB638" s="2"/>
      <c r="IC638" s="2"/>
      <c r="ID638" s="2"/>
      <c r="IE638" s="2"/>
      <c r="IF638" s="2"/>
      <c r="IG638" s="2"/>
      <c r="IH638" s="2"/>
      <c r="II638" s="2"/>
      <c r="IJ638" s="2"/>
      <c r="IK638" s="2"/>
      <c r="IL638" s="2"/>
      <c r="IM638" s="2"/>
      <c r="IN638" s="2"/>
      <c r="IO638" s="2"/>
      <c r="IP638" s="2"/>
      <c r="IQ638" s="2"/>
      <c r="IR638" s="2"/>
      <c r="IS638" s="2"/>
      <c r="IT638" s="2"/>
      <c r="IU638" s="2"/>
      <c r="IV638" s="2"/>
      <c r="IW638" s="2"/>
    </row>
    <row r="639" customFormat="false" ht="11.25" hidden="false" customHeight="false" outlineLevel="0" collapsed="false">
      <c r="A639" s="2"/>
      <c r="B639" s="2"/>
      <c r="C639" s="2"/>
      <c r="D639" s="394"/>
      <c r="F639" s="2"/>
      <c r="G639" s="2"/>
      <c r="H639" s="2"/>
      <c r="I639" s="2"/>
      <c r="J639" s="2"/>
      <c r="K639" s="2"/>
      <c r="L639" s="2"/>
      <c r="M639" s="2"/>
      <c r="P639" s="2"/>
      <c r="Q639" s="2"/>
      <c r="R639" s="2"/>
      <c r="X639" s="270"/>
      <c r="Y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95"/>
      <c r="AW639" s="95"/>
      <c r="AX639" s="383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383"/>
      <c r="BX639" s="383"/>
      <c r="BY639" s="383"/>
      <c r="BZ639" s="2"/>
      <c r="CA639" s="2"/>
      <c r="CB639" s="2"/>
      <c r="CC639" s="2"/>
      <c r="CD639" s="2"/>
      <c r="CE639" s="2"/>
      <c r="CF639" s="383"/>
      <c r="CG639" s="383"/>
      <c r="CH639" s="10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383"/>
      <c r="DT639" s="383"/>
      <c r="DU639" s="383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  <c r="FE639" s="2"/>
      <c r="FF639" s="2"/>
      <c r="FG639" s="2"/>
      <c r="FH639" s="2"/>
      <c r="FI639" s="2"/>
      <c r="FJ639" s="2"/>
      <c r="FK639" s="2"/>
      <c r="FL639" s="2"/>
      <c r="FM639" s="2"/>
      <c r="FN639" s="2"/>
      <c r="FO639" s="2"/>
      <c r="FP639" s="2"/>
      <c r="FQ639" s="2"/>
      <c r="FR639" s="2"/>
      <c r="FS639" s="2"/>
      <c r="FT639" s="2"/>
      <c r="FU639" s="2"/>
      <c r="FV639" s="2"/>
      <c r="FW639" s="2"/>
      <c r="FX639" s="2"/>
      <c r="FY639" s="2"/>
      <c r="FZ639" s="2"/>
      <c r="GA639" s="2"/>
      <c r="GB639" s="2"/>
      <c r="GC639" s="2"/>
      <c r="GD639" s="2"/>
      <c r="GE639" s="2"/>
      <c r="GF639" s="2"/>
      <c r="GG639" s="2"/>
      <c r="GH639" s="2"/>
      <c r="GI639" s="2"/>
      <c r="GJ639" s="2"/>
      <c r="GK639" s="2"/>
      <c r="GL639" s="2"/>
      <c r="GM639" s="2"/>
      <c r="GN639" s="2"/>
      <c r="GO639" s="2"/>
      <c r="GP639" s="2"/>
      <c r="GQ639" s="2"/>
      <c r="GR639" s="2"/>
      <c r="GS639" s="2"/>
      <c r="GT639" s="2"/>
      <c r="GU639" s="2"/>
      <c r="GV639" s="2"/>
      <c r="GW639" s="2"/>
      <c r="GX639" s="2"/>
      <c r="GY639" s="2"/>
      <c r="GZ639" s="2"/>
      <c r="HA639" s="2"/>
      <c r="HB639" s="2"/>
      <c r="HC639" s="2"/>
      <c r="HD639" s="2"/>
      <c r="HE639" s="2"/>
      <c r="HF639" s="2"/>
      <c r="HG639" s="2"/>
      <c r="HH639" s="2"/>
      <c r="HI639" s="2"/>
      <c r="HJ639" s="2"/>
      <c r="HK639" s="2"/>
      <c r="HL639" s="2"/>
      <c r="HM639" s="2"/>
      <c r="HN639" s="2"/>
      <c r="HO639" s="2"/>
      <c r="HP639" s="2"/>
      <c r="HQ639" s="2"/>
      <c r="HR639" s="2"/>
      <c r="HS639" s="2"/>
      <c r="HT639" s="2"/>
      <c r="HU639" s="2"/>
      <c r="HV639" s="2"/>
      <c r="HW639" s="2"/>
      <c r="HX639" s="2"/>
      <c r="HY639" s="2"/>
      <c r="HZ639" s="2"/>
      <c r="IA639" s="2"/>
      <c r="IB639" s="2"/>
      <c r="IC639" s="2"/>
      <c r="ID639" s="2"/>
      <c r="IE639" s="2"/>
      <c r="IF639" s="2"/>
      <c r="IG639" s="2"/>
      <c r="IH639" s="2"/>
      <c r="II639" s="2"/>
      <c r="IJ639" s="2"/>
      <c r="IK639" s="2"/>
      <c r="IL639" s="2"/>
      <c r="IM639" s="2"/>
      <c r="IN639" s="2"/>
      <c r="IO639" s="2"/>
      <c r="IP639" s="2"/>
      <c r="IQ639" s="2"/>
      <c r="IR639" s="2"/>
      <c r="IS639" s="2"/>
      <c r="IT639" s="2"/>
      <c r="IU639" s="2"/>
      <c r="IV639" s="2"/>
      <c r="IW639" s="2"/>
    </row>
    <row r="640" customFormat="false" ht="11.25" hidden="false" customHeight="false" outlineLevel="0" collapsed="false">
      <c r="A640" s="2"/>
      <c r="B640" s="2"/>
      <c r="C640" s="2"/>
      <c r="D640" s="394"/>
      <c r="F640" s="2"/>
      <c r="G640" s="2"/>
      <c r="H640" s="2"/>
      <c r="I640" s="2"/>
      <c r="J640" s="2"/>
      <c r="K640" s="2"/>
      <c r="L640" s="2"/>
      <c r="M640" s="2"/>
      <c r="P640" s="2"/>
      <c r="Q640" s="2"/>
      <c r="R640" s="2"/>
      <c r="X640" s="270"/>
      <c r="Y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95"/>
      <c r="AW640" s="95"/>
      <c r="AX640" s="383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383"/>
      <c r="BX640" s="383"/>
      <c r="BY640" s="383"/>
      <c r="BZ640" s="2"/>
      <c r="CA640" s="2"/>
      <c r="CB640" s="2"/>
      <c r="CC640" s="2"/>
      <c r="CD640" s="2"/>
      <c r="CE640" s="2"/>
      <c r="CF640" s="383"/>
      <c r="CG640" s="383"/>
      <c r="CH640" s="10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383"/>
      <c r="DT640" s="383"/>
      <c r="DU640" s="383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  <c r="FE640" s="2"/>
      <c r="FF640" s="2"/>
      <c r="FG640" s="2"/>
      <c r="FH640" s="2"/>
      <c r="FI640" s="2"/>
      <c r="FJ640" s="2"/>
      <c r="FK640" s="2"/>
      <c r="FL640" s="2"/>
      <c r="FM640" s="2"/>
      <c r="FN640" s="2"/>
      <c r="FO640" s="2"/>
      <c r="FP640" s="2"/>
      <c r="FQ640" s="2"/>
      <c r="FR640" s="2"/>
      <c r="FS640" s="2"/>
      <c r="FT640" s="2"/>
      <c r="FU640" s="2"/>
      <c r="FV640" s="2"/>
      <c r="FW640" s="2"/>
      <c r="FX640" s="2"/>
      <c r="FY640" s="2"/>
      <c r="FZ640" s="2"/>
      <c r="GA640" s="2"/>
      <c r="GB640" s="2"/>
      <c r="GC640" s="2"/>
      <c r="GD640" s="2"/>
      <c r="GE640" s="2"/>
      <c r="GF640" s="2"/>
      <c r="GG640" s="2"/>
      <c r="GH640" s="2"/>
      <c r="GI640" s="2"/>
      <c r="GJ640" s="2"/>
      <c r="GK640" s="2"/>
      <c r="GL640" s="2"/>
      <c r="GM640" s="2"/>
      <c r="GN640" s="2"/>
      <c r="GO640" s="2"/>
      <c r="GP640" s="2"/>
      <c r="GQ640" s="2"/>
      <c r="GR640" s="2"/>
      <c r="GS640" s="2"/>
      <c r="GT640" s="2"/>
      <c r="GU640" s="2"/>
      <c r="GV640" s="2"/>
      <c r="GW640" s="2"/>
      <c r="GX640" s="2"/>
      <c r="GY640" s="2"/>
      <c r="GZ640" s="2"/>
      <c r="HA640" s="2"/>
      <c r="HB640" s="2"/>
      <c r="HC640" s="2"/>
      <c r="HD640" s="2"/>
      <c r="HE640" s="2"/>
      <c r="HF640" s="2"/>
      <c r="HG640" s="2"/>
      <c r="HH640" s="2"/>
      <c r="HI640" s="2"/>
      <c r="HJ640" s="2"/>
      <c r="HK640" s="2"/>
      <c r="HL640" s="2"/>
      <c r="HM640" s="2"/>
      <c r="HN640" s="2"/>
      <c r="HO640" s="2"/>
      <c r="HP640" s="2"/>
      <c r="HQ640" s="2"/>
      <c r="HR640" s="2"/>
      <c r="HS640" s="2"/>
      <c r="HT640" s="2"/>
      <c r="HU640" s="2"/>
      <c r="HV640" s="2"/>
      <c r="HW640" s="2"/>
      <c r="HX640" s="2"/>
      <c r="HY640" s="2"/>
      <c r="HZ640" s="2"/>
      <c r="IA640" s="2"/>
      <c r="IB640" s="2"/>
      <c r="IC640" s="2"/>
      <c r="ID640" s="2"/>
      <c r="IE640" s="2"/>
      <c r="IF640" s="2"/>
      <c r="IG640" s="2"/>
      <c r="IH640" s="2"/>
      <c r="II640" s="2"/>
      <c r="IJ640" s="2"/>
      <c r="IK640" s="2"/>
      <c r="IL640" s="2"/>
      <c r="IM640" s="2"/>
      <c r="IN640" s="2"/>
      <c r="IO640" s="2"/>
      <c r="IP640" s="2"/>
      <c r="IQ640" s="2"/>
      <c r="IR640" s="2"/>
      <c r="IS640" s="2"/>
      <c r="IT640" s="2"/>
      <c r="IU640" s="2"/>
      <c r="IV640" s="2"/>
      <c r="IW640" s="2"/>
    </row>
    <row r="641" customFormat="false" ht="11.25" hidden="false" customHeight="false" outlineLevel="0" collapsed="false">
      <c r="A641" s="2"/>
      <c r="B641" s="2"/>
      <c r="C641" s="2"/>
      <c r="D641" s="394"/>
      <c r="F641" s="2"/>
      <c r="G641" s="2"/>
      <c r="H641" s="2"/>
      <c r="I641" s="2"/>
      <c r="J641" s="2"/>
      <c r="K641" s="2"/>
      <c r="L641" s="2"/>
      <c r="M641" s="2"/>
      <c r="P641" s="2"/>
      <c r="Q641" s="2"/>
      <c r="R641" s="2"/>
      <c r="X641" s="270"/>
      <c r="Y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95"/>
      <c r="AW641" s="95"/>
      <c r="AX641" s="383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383"/>
      <c r="BX641" s="383"/>
      <c r="BY641" s="383"/>
      <c r="BZ641" s="2"/>
      <c r="CA641" s="2"/>
      <c r="CB641" s="2"/>
      <c r="CC641" s="2"/>
      <c r="CD641" s="2"/>
      <c r="CE641" s="2"/>
      <c r="CF641" s="383"/>
      <c r="CG641" s="383"/>
      <c r="CH641" s="10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383"/>
      <c r="DT641" s="383"/>
      <c r="DU641" s="383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  <c r="FE641" s="2"/>
      <c r="FF641" s="2"/>
      <c r="FG641" s="2"/>
      <c r="FH641" s="2"/>
      <c r="FI641" s="2"/>
      <c r="FJ641" s="2"/>
      <c r="FK641" s="2"/>
      <c r="FL641" s="2"/>
      <c r="FM641" s="2"/>
      <c r="FN641" s="2"/>
      <c r="FO641" s="2"/>
      <c r="FP641" s="2"/>
      <c r="FQ641" s="2"/>
      <c r="FR641" s="2"/>
      <c r="FS641" s="2"/>
      <c r="FT641" s="2"/>
      <c r="FU641" s="2"/>
      <c r="FV641" s="2"/>
      <c r="FW641" s="2"/>
      <c r="FX641" s="2"/>
      <c r="FY641" s="2"/>
      <c r="FZ641" s="2"/>
      <c r="GA641" s="2"/>
      <c r="GB641" s="2"/>
      <c r="GC641" s="2"/>
      <c r="GD641" s="2"/>
      <c r="GE641" s="2"/>
      <c r="GF641" s="2"/>
      <c r="GG641" s="2"/>
      <c r="GH641" s="2"/>
      <c r="GI641" s="2"/>
      <c r="GJ641" s="2"/>
      <c r="GK641" s="2"/>
      <c r="GL641" s="2"/>
      <c r="GM641" s="2"/>
      <c r="GN641" s="2"/>
      <c r="GO641" s="2"/>
      <c r="GP641" s="2"/>
      <c r="GQ641" s="2"/>
      <c r="GR641" s="2"/>
      <c r="GS641" s="2"/>
      <c r="GT641" s="2"/>
      <c r="GU641" s="2"/>
      <c r="GV641" s="2"/>
      <c r="GW641" s="2"/>
      <c r="GX641" s="2"/>
      <c r="GY641" s="2"/>
      <c r="GZ641" s="2"/>
      <c r="HA641" s="2"/>
      <c r="HB641" s="2"/>
      <c r="HC641" s="2"/>
      <c r="HD641" s="2"/>
      <c r="HE641" s="2"/>
      <c r="HF641" s="2"/>
      <c r="HG641" s="2"/>
      <c r="HH641" s="2"/>
      <c r="HI641" s="2"/>
      <c r="HJ641" s="2"/>
      <c r="HK641" s="2"/>
      <c r="HL641" s="2"/>
      <c r="HM641" s="2"/>
      <c r="HN641" s="2"/>
      <c r="HO641" s="2"/>
      <c r="HP641" s="2"/>
      <c r="HQ641" s="2"/>
      <c r="HR641" s="2"/>
      <c r="HS641" s="2"/>
      <c r="HT641" s="2"/>
      <c r="HU641" s="2"/>
      <c r="HV641" s="2"/>
      <c r="HW641" s="2"/>
      <c r="HX641" s="2"/>
      <c r="HY641" s="2"/>
      <c r="HZ641" s="2"/>
      <c r="IA641" s="2"/>
      <c r="IB641" s="2"/>
      <c r="IC641" s="2"/>
      <c r="ID641" s="2"/>
      <c r="IE641" s="2"/>
      <c r="IF641" s="2"/>
      <c r="IG641" s="2"/>
      <c r="IH641" s="2"/>
      <c r="II641" s="2"/>
      <c r="IJ641" s="2"/>
      <c r="IK641" s="2"/>
      <c r="IL641" s="2"/>
      <c r="IM641" s="2"/>
      <c r="IN641" s="2"/>
      <c r="IO641" s="2"/>
      <c r="IP641" s="2"/>
      <c r="IQ641" s="2"/>
      <c r="IR641" s="2"/>
      <c r="IS641" s="2"/>
      <c r="IT641" s="2"/>
      <c r="IU641" s="2"/>
      <c r="IV641" s="2"/>
      <c r="IW641" s="2"/>
    </row>
    <row r="642" customFormat="false" ht="11.25" hidden="false" customHeight="false" outlineLevel="0" collapsed="false">
      <c r="A642" s="2"/>
      <c r="B642" s="2"/>
      <c r="C642" s="2"/>
      <c r="D642" s="394"/>
      <c r="F642" s="2"/>
      <c r="G642" s="2"/>
      <c r="H642" s="2"/>
      <c r="I642" s="2"/>
      <c r="J642" s="2"/>
      <c r="K642" s="2"/>
      <c r="L642" s="2"/>
      <c r="M642" s="2"/>
      <c r="P642" s="2"/>
      <c r="Q642" s="2"/>
      <c r="R642" s="2"/>
      <c r="X642" s="270"/>
      <c r="Y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95"/>
      <c r="AW642" s="95"/>
      <c r="AX642" s="383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383"/>
      <c r="BX642" s="383"/>
      <c r="BY642" s="383"/>
      <c r="BZ642" s="2"/>
      <c r="CA642" s="2"/>
      <c r="CB642" s="2"/>
      <c r="CC642" s="2"/>
      <c r="CD642" s="2"/>
      <c r="CE642" s="2"/>
      <c r="CF642" s="383"/>
      <c r="CG642" s="383"/>
      <c r="CH642" s="10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383"/>
      <c r="DT642" s="383"/>
      <c r="DU642" s="383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  <c r="FE642" s="2"/>
      <c r="FF642" s="2"/>
      <c r="FG642" s="2"/>
      <c r="FH642" s="2"/>
      <c r="FI642" s="2"/>
      <c r="FJ642" s="2"/>
      <c r="FK642" s="2"/>
      <c r="FL642" s="2"/>
      <c r="FM642" s="2"/>
      <c r="FN642" s="2"/>
      <c r="FO642" s="2"/>
      <c r="FP642" s="2"/>
      <c r="FQ642" s="2"/>
      <c r="FR642" s="2"/>
      <c r="FS642" s="2"/>
      <c r="FT642" s="2"/>
      <c r="FU642" s="2"/>
      <c r="FV642" s="2"/>
      <c r="FW642" s="2"/>
      <c r="FX642" s="2"/>
      <c r="FY642" s="2"/>
      <c r="FZ642" s="2"/>
      <c r="GA642" s="2"/>
      <c r="GB642" s="2"/>
      <c r="GC642" s="2"/>
      <c r="GD642" s="2"/>
      <c r="GE642" s="2"/>
      <c r="GF642" s="2"/>
      <c r="GG642" s="2"/>
      <c r="GH642" s="2"/>
      <c r="GI642" s="2"/>
      <c r="GJ642" s="2"/>
      <c r="GK642" s="2"/>
      <c r="GL642" s="2"/>
      <c r="GM642" s="2"/>
      <c r="GN642" s="2"/>
      <c r="GO642" s="2"/>
      <c r="GP642" s="2"/>
      <c r="GQ642" s="2"/>
      <c r="GR642" s="2"/>
      <c r="GS642" s="2"/>
      <c r="GT642" s="2"/>
      <c r="GU642" s="2"/>
      <c r="GV642" s="2"/>
      <c r="GW642" s="2"/>
      <c r="GX642" s="2"/>
      <c r="GY642" s="2"/>
      <c r="GZ642" s="2"/>
      <c r="HA642" s="2"/>
      <c r="HB642" s="2"/>
      <c r="HC642" s="2"/>
      <c r="HD642" s="2"/>
      <c r="HE642" s="2"/>
      <c r="HF642" s="2"/>
      <c r="HG642" s="2"/>
      <c r="HH642" s="2"/>
      <c r="HI642" s="2"/>
      <c r="HJ642" s="2"/>
      <c r="HK642" s="2"/>
      <c r="HL642" s="2"/>
      <c r="HM642" s="2"/>
      <c r="HN642" s="2"/>
      <c r="HO642" s="2"/>
      <c r="HP642" s="2"/>
      <c r="HQ642" s="2"/>
      <c r="HR642" s="2"/>
      <c r="HS642" s="2"/>
      <c r="HT642" s="2"/>
      <c r="HU642" s="2"/>
      <c r="HV642" s="2"/>
      <c r="HW642" s="2"/>
      <c r="HX642" s="2"/>
      <c r="HY642" s="2"/>
      <c r="HZ642" s="2"/>
      <c r="IA642" s="2"/>
      <c r="IB642" s="2"/>
      <c r="IC642" s="2"/>
      <c r="ID642" s="2"/>
      <c r="IE642" s="2"/>
      <c r="IF642" s="2"/>
      <c r="IG642" s="2"/>
      <c r="IH642" s="2"/>
      <c r="II642" s="2"/>
      <c r="IJ642" s="2"/>
      <c r="IK642" s="2"/>
      <c r="IL642" s="2"/>
      <c r="IM642" s="2"/>
      <c r="IN642" s="2"/>
      <c r="IO642" s="2"/>
      <c r="IP642" s="2"/>
      <c r="IQ642" s="2"/>
      <c r="IR642" s="2"/>
      <c r="IS642" s="2"/>
      <c r="IT642" s="2"/>
      <c r="IU642" s="2"/>
      <c r="IV642" s="2"/>
      <c r="IW642" s="2"/>
    </row>
    <row r="643" customFormat="false" ht="11.25" hidden="false" customHeight="false" outlineLevel="0" collapsed="false">
      <c r="A643" s="2"/>
      <c r="B643" s="2"/>
      <c r="C643" s="2"/>
      <c r="D643" s="394"/>
      <c r="F643" s="2"/>
      <c r="G643" s="2"/>
      <c r="H643" s="2"/>
      <c r="I643" s="2"/>
      <c r="J643" s="2"/>
      <c r="K643" s="2"/>
      <c r="L643" s="2"/>
      <c r="M643" s="2"/>
      <c r="P643" s="2"/>
      <c r="Q643" s="2"/>
      <c r="R643" s="2"/>
      <c r="X643" s="270"/>
      <c r="Y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95"/>
      <c r="AW643" s="95"/>
      <c r="AX643" s="383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383"/>
      <c r="BX643" s="383"/>
      <c r="BY643" s="383"/>
      <c r="BZ643" s="2"/>
      <c r="CA643" s="2"/>
      <c r="CB643" s="2"/>
      <c r="CC643" s="2"/>
      <c r="CD643" s="2"/>
      <c r="CE643" s="2"/>
      <c r="CF643" s="383"/>
      <c r="CG643" s="383"/>
      <c r="CH643" s="10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383"/>
      <c r="DT643" s="383"/>
      <c r="DU643" s="383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  <c r="FE643" s="2"/>
      <c r="FF643" s="2"/>
      <c r="FG643" s="2"/>
      <c r="FH643" s="2"/>
      <c r="FI643" s="2"/>
      <c r="FJ643" s="2"/>
      <c r="FK643" s="2"/>
      <c r="FL643" s="2"/>
      <c r="FM643" s="2"/>
      <c r="FN643" s="2"/>
      <c r="FO643" s="2"/>
      <c r="FP643" s="2"/>
      <c r="FQ643" s="2"/>
      <c r="FR643" s="2"/>
      <c r="FS643" s="2"/>
      <c r="FT643" s="2"/>
      <c r="FU643" s="2"/>
      <c r="FV643" s="2"/>
      <c r="FW643" s="2"/>
      <c r="FX643" s="2"/>
      <c r="FY643" s="2"/>
      <c r="FZ643" s="2"/>
      <c r="GA643" s="2"/>
      <c r="GB643" s="2"/>
      <c r="GC643" s="2"/>
      <c r="GD643" s="2"/>
      <c r="GE643" s="2"/>
      <c r="GF643" s="2"/>
      <c r="GG643" s="2"/>
      <c r="GH643" s="2"/>
      <c r="GI643" s="2"/>
      <c r="GJ643" s="2"/>
      <c r="GK643" s="2"/>
      <c r="GL643" s="2"/>
      <c r="GM643" s="2"/>
      <c r="GN643" s="2"/>
      <c r="GO643" s="2"/>
      <c r="GP643" s="2"/>
      <c r="GQ643" s="2"/>
      <c r="GR643" s="2"/>
      <c r="GS643" s="2"/>
      <c r="GT643" s="2"/>
      <c r="GU643" s="2"/>
      <c r="GV643" s="2"/>
      <c r="GW643" s="2"/>
      <c r="GX643" s="2"/>
      <c r="GY643" s="2"/>
      <c r="GZ643" s="2"/>
      <c r="HA643" s="2"/>
      <c r="HB643" s="2"/>
      <c r="HC643" s="2"/>
      <c r="HD643" s="2"/>
      <c r="HE643" s="2"/>
      <c r="HF643" s="2"/>
      <c r="HG643" s="2"/>
      <c r="HH643" s="2"/>
      <c r="HI643" s="2"/>
      <c r="HJ643" s="2"/>
      <c r="HK643" s="2"/>
      <c r="HL643" s="2"/>
      <c r="HM643" s="2"/>
      <c r="HN643" s="2"/>
      <c r="HO643" s="2"/>
      <c r="HP643" s="2"/>
      <c r="HQ643" s="2"/>
      <c r="HR643" s="2"/>
      <c r="HS643" s="2"/>
      <c r="HT643" s="2"/>
      <c r="HU643" s="2"/>
      <c r="HV643" s="2"/>
      <c r="HW643" s="2"/>
      <c r="HX643" s="2"/>
      <c r="HY643" s="2"/>
      <c r="HZ643" s="2"/>
      <c r="IA643" s="2"/>
      <c r="IB643" s="2"/>
      <c r="IC643" s="2"/>
      <c r="ID643" s="2"/>
      <c r="IE643" s="2"/>
      <c r="IF643" s="2"/>
      <c r="IG643" s="2"/>
      <c r="IH643" s="2"/>
      <c r="II643" s="2"/>
      <c r="IJ643" s="2"/>
      <c r="IK643" s="2"/>
      <c r="IL643" s="2"/>
      <c r="IM643" s="2"/>
      <c r="IN643" s="2"/>
      <c r="IO643" s="2"/>
      <c r="IP643" s="2"/>
      <c r="IQ643" s="2"/>
      <c r="IR643" s="2"/>
      <c r="IS643" s="2"/>
      <c r="IT643" s="2"/>
      <c r="IU643" s="2"/>
      <c r="IV643" s="2"/>
      <c r="IW643" s="2"/>
    </row>
    <row r="644" customFormat="false" ht="11.25" hidden="false" customHeight="false" outlineLevel="0" collapsed="false">
      <c r="A644" s="2"/>
      <c r="B644" s="2"/>
      <c r="C644" s="2"/>
      <c r="D644" s="394"/>
      <c r="F644" s="2"/>
      <c r="G644" s="2"/>
      <c r="H644" s="2"/>
      <c r="I644" s="2"/>
      <c r="J644" s="2"/>
      <c r="K644" s="2"/>
      <c r="L644" s="2"/>
      <c r="M644" s="2"/>
      <c r="P644" s="2"/>
      <c r="Q644" s="2"/>
      <c r="R644" s="2"/>
      <c r="X644" s="270"/>
      <c r="Y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95"/>
      <c r="AW644" s="95"/>
      <c r="AX644" s="383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383"/>
      <c r="BX644" s="383"/>
      <c r="BY644" s="383"/>
      <c r="BZ644" s="2"/>
      <c r="CA644" s="2"/>
      <c r="CB644" s="2"/>
      <c r="CC644" s="2"/>
      <c r="CD644" s="2"/>
      <c r="CE644" s="2"/>
      <c r="CF644" s="383"/>
      <c r="CG644" s="383"/>
      <c r="CH644" s="10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383"/>
      <c r="DT644" s="383"/>
      <c r="DU644" s="383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  <c r="FE644" s="2"/>
      <c r="FF644" s="2"/>
      <c r="FG644" s="2"/>
      <c r="FH644" s="2"/>
      <c r="FI644" s="2"/>
      <c r="FJ644" s="2"/>
      <c r="FK644" s="2"/>
      <c r="FL644" s="2"/>
      <c r="FM644" s="2"/>
      <c r="FN644" s="2"/>
      <c r="FO644" s="2"/>
      <c r="FP644" s="2"/>
      <c r="FQ644" s="2"/>
      <c r="FR644" s="2"/>
      <c r="FS644" s="2"/>
      <c r="FT644" s="2"/>
      <c r="FU644" s="2"/>
      <c r="FV644" s="2"/>
      <c r="FW644" s="2"/>
      <c r="FX644" s="2"/>
      <c r="FY644" s="2"/>
      <c r="FZ644" s="2"/>
      <c r="GA644" s="2"/>
      <c r="GB644" s="2"/>
      <c r="GC644" s="2"/>
      <c r="GD644" s="2"/>
      <c r="GE644" s="2"/>
      <c r="GF644" s="2"/>
      <c r="GG644" s="2"/>
      <c r="GH644" s="2"/>
      <c r="GI644" s="2"/>
      <c r="GJ644" s="2"/>
      <c r="GK644" s="2"/>
      <c r="GL644" s="2"/>
      <c r="GM644" s="2"/>
      <c r="GN644" s="2"/>
      <c r="GO644" s="2"/>
      <c r="GP644" s="2"/>
      <c r="GQ644" s="2"/>
      <c r="GR644" s="2"/>
      <c r="GS644" s="2"/>
      <c r="GT644" s="2"/>
      <c r="GU644" s="2"/>
      <c r="GV644" s="2"/>
      <c r="GW644" s="2"/>
      <c r="GX644" s="2"/>
      <c r="GY644" s="2"/>
      <c r="GZ644" s="2"/>
      <c r="HA644" s="2"/>
      <c r="HB644" s="2"/>
      <c r="HC644" s="2"/>
      <c r="HD644" s="2"/>
      <c r="HE644" s="2"/>
      <c r="HF644" s="2"/>
      <c r="HG644" s="2"/>
      <c r="HH644" s="2"/>
      <c r="HI644" s="2"/>
      <c r="HJ644" s="2"/>
      <c r="HK644" s="2"/>
      <c r="HL644" s="2"/>
      <c r="HM644" s="2"/>
      <c r="HN644" s="2"/>
      <c r="HO644" s="2"/>
      <c r="HP644" s="2"/>
      <c r="HQ644" s="2"/>
      <c r="HR644" s="2"/>
      <c r="HS644" s="2"/>
      <c r="HT644" s="2"/>
      <c r="HU644" s="2"/>
      <c r="HV644" s="2"/>
      <c r="HW644" s="2"/>
      <c r="HX644" s="2"/>
      <c r="HY644" s="2"/>
      <c r="HZ644" s="2"/>
      <c r="IA644" s="2"/>
      <c r="IB644" s="2"/>
      <c r="IC644" s="2"/>
      <c r="ID644" s="2"/>
      <c r="IE644" s="2"/>
      <c r="IF644" s="2"/>
      <c r="IG644" s="2"/>
      <c r="IH644" s="2"/>
      <c r="II644" s="2"/>
      <c r="IJ644" s="2"/>
      <c r="IK644" s="2"/>
      <c r="IL644" s="2"/>
      <c r="IM644" s="2"/>
      <c r="IN644" s="2"/>
      <c r="IO644" s="2"/>
      <c r="IP644" s="2"/>
      <c r="IQ644" s="2"/>
      <c r="IR644" s="2"/>
      <c r="IS644" s="2"/>
      <c r="IT644" s="2"/>
      <c r="IU644" s="2"/>
      <c r="IV644" s="2"/>
      <c r="IW644" s="2"/>
    </row>
    <row r="645" customFormat="false" ht="11.25" hidden="false" customHeight="false" outlineLevel="0" collapsed="false">
      <c r="A645" s="2"/>
      <c r="B645" s="2"/>
      <c r="C645" s="2"/>
      <c r="D645" s="394"/>
      <c r="F645" s="2"/>
      <c r="G645" s="2"/>
      <c r="H645" s="2"/>
      <c r="I645" s="2"/>
      <c r="J645" s="2"/>
      <c r="K645" s="2"/>
      <c r="L645" s="2"/>
      <c r="M645" s="2"/>
      <c r="P645" s="2"/>
      <c r="Q645" s="2"/>
      <c r="R645" s="2"/>
      <c r="X645" s="270"/>
      <c r="Y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95"/>
      <c r="AW645" s="95"/>
      <c r="AX645" s="383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383"/>
      <c r="BX645" s="383"/>
      <c r="BY645" s="383"/>
      <c r="BZ645" s="2"/>
      <c r="CA645" s="2"/>
      <c r="CB645" s="2"/>
      <c r="CC645" s="2"/>
      <c r="CD645" s="2"/>
      <c r="CE645" s="2"/>
      <c r="CF645" s="383"/>
      <c r="CG645" s="383"/>
      <c r="CH645" s="10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383"/>
      <c r="DT645" s="383"/>
      <c r="DU645" s="383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  <c r="FE645" s="2"/>
      <c r="FF645" s="2"/>
      <c r="FG645" s="2"/>
      <c r="FH645" s="2"/>
      <c r="FI645" s="2"/>
      <c r="FJ645" s="2"/>
      <c r="FK645" s="2"/>
      <c r="FL645" s="2"/>
      <c r="FM645" s="2"/>
      <c r="FN645" s="2"/>
      <c r="FO645" s="2"/>
      <c r="FP645" s="2"/>
      <c r="FQ645" s="2"/>
      <c r="FR645" s="2"/>
      <c r="FS645" s="2"/>
      <c r="FT645" s="2"/>
      <c r="FU645" s="2"/>
      <c r="FV645" s="2"/>
      <c r="FW645" s="2"/>
      <c r="FX645" s="2"/>
      <c r="FY645" s="2"/>
      <c r="FZ645" s="2"/>
      <c r="GA645" s="2"/>
      <c r="GB645" s="2"/>
      <c r="GC645" s="2"/>
      <c r="GD645" s="2"/>
      <c r="GE645" s="2"/>
      <c r="GF645" s="2"/>
      <c r="GG645" s="2"/>
      <c r="GH645" s="2"/>
      <c r="GI645" s="2"/>
      <c r="GJ645" s="2"/>
      <c r="GK645" s="2"/>
      <c r="GL645" s="2"/>
      <c r="GM645" s="2"/>
      <c r="GN645" s="2"/>
      <c r="GO645" s="2"/>
      <c r="GP645" s="2"/>
      <c r="GQ645" s="2"/>
      <c r="GR645" s="2"/>
      <c r="GS645" s="2"/>
      <c r="GT645" s="2"/>
      <c r="GU645" s="2"/>
      <c r="GV645" s="2"/>
      <c r="GW645" s="2"/>
      <c r="GX645" s="2"/>
      <c r="GY645" s="2"/>
      <c r="GZ645" s="2"/>
      <c r="HA645" s="2"/>
      <c r="HB645" s="2"/>
      <c r="HC645" s="2"/>
      <c r="HD645" s="2"/>
      <c r="HE645" s="2"/>
      <c r="HF645" s="2"/>
      <c r="HG645" s="2"/>
      <c r="HH645" s="2"/>
      <c r="HI645" s="2"/>
      <c r="HJ645" s="2"/>
      <c r="HK645" s="2"/>
      <c r="HL645" s="2"/>
      <c r="HM645" s="2"/>
      <c r="HN645" s="2"/>
      <c r="HO645" s="2"/>
      <c r="HP645" s="2"/>
      <c r="HQ645" s="2"/>
      <c r="HR645" s="2"/>
      <c r="HS645" s="2"/>
      <c r="HT645" s="2"/>
      <c r="HU645" s="2"/>
      <c r="HV645" s="2"/>
      <c r="HW645" s="2"/>
      <c r="HX645" s="2"/>
      <c r="HY645" s="2"/>
      <c r="HZ645" s="2"/>
      <c r="IA645" s="2"/>
      <c r="IB645" s="2"/>
      <c r="IC645" s="2"/>
      <c r="ID645" s="2"/>
      <c r="IE645" s="2"/>
      <c r="IF645" s="2"/>
      <c r="IG645" s="2"/>
      <c r="IH645" s="2"/>
      <c r="II645" s="2"/>
      <c r="IJ645" s="2"/>
      <c r="IK645" s="2"/>
      <c r="IL645" s="2"/>
      <c r="IM645" s="2"/>
      <c r="IN645" s="2"/>
      <c r="IO645" s="2"/>
      <c r="IP645" s="2"/>
      <c r="IQ645" s="2"/>
      <c r="IR645" s="2"/>
      <c r="IS645" s="2"/>
      <c r="IT645" s="2"/>
      <c r="IU645" s="2"/>
      <c r="IV645" s="2"/>
      <c r="IW645" s="2"/>
    </row>
    <row r="646" customFormat="false" ht="11.25" hidden="false" customHeight="false" outlineLevel="0" collapsed="false">
      <c r="A646" s="2"/>
      <c r="B646" s="2"/>
      <c r="C646" s="2"/>
      <c r="D646" s="394"/>
      <c r="F646" s="2"/>
      <c r="G646" s="2"/>
      <c r="H646" s="2"/>
      <c r="I646" s="2"/>
      <c r="J646" s="2"/>
      <c r="K646" s="2"/>
      <c r="L646" s="2"/>
      <c r="M646" s="2"/>
      <c r="P646" s="2"/>
      <c r="Q646" s="2"/>
      <c r="R646" s="2"/>
      <c r="X646" s="270"/>
      <c r="Y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95"/>
      <c r="AW646" s="95"/>
      <c r="AX646" s="383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383"/>
      <c r="BX646" s="383"/>
      <c r="BY646" s="383"/>
      <c r="BZ646" s="2"/>
      <c r="CA646" s="2"/>
      <c r="CB646" s="2"/>
      <c r="CC646" s="2"/>
      <c r="CD646" s="2"/>
      <c r="CE646" s="2"/>
      <c r="CF646" s="383"/>
      <c r="CG646" s="383"/>
      <c r="CH646" s="10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383"/>
      <c r="DT646" s="383"/>
      <c r="DU646" s="383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  <c r="FE646" s="2"/>
      <c r="FF646" s="2"/>
      <c r="FG646" s="2"/>
      <c r="FH646" s="2"/>
      <c r="FI646" s="2"/>
      <c r="FJ646" s="2"/>
      <c r="FK646" s="2"/>
      <c r="FL646" s="2"/>
      <c r="FM646" s="2"/>
      <c r="FN646" s="2"/>
      <c r="FO646" s="2"/>
      <c r="FP646" s="2"/>
      <c r="FQ646" s="2"/>
      <c r="FR646" s="2"/>
      <c r="FS646" s="2"/>
      <c r="FT646" s="2"/>
      <c r="FU646" s="2"/>
      <c r="FV646" s="2"/>
      <c r="FW646" s="2"/>
      <c r="FX646" s="2"/>
      <c r="FY646" s="2"/>
      <c r="FZ646" s="2"/>
      <c r="GA646" s="2"/>
      <c r="GB646" s="2"/>
      <c r="GC646" s="2"/>
      <c r="GD646" s="2"/>
      <c r="GE646" s="2"/>
      <c r="GF646" s="2"/>
      <c r="GG646" s="2"/>
      <c r="GH646" s="2"/>
      <c r="GI646" s="2"/>
      <c r="GJ646" s="2"/>
      <c r="GK646" s="2"/>
      <c r="GL646" s="2"/>
      <c r="GM646" s="2"/>
      <c r="GN646" s="2"/>
      <c r="GO646" s="2"/>
      <c r="GP646" s="2"/>
      <c r="GQ646" s="2"/>
      <c r="GR646" s="2"/>
      <c r="GS646" s="2"/>
      <c r="GT646" s="2"/>
      <c r="GU646" s="2"/>
      <c r="GV646" s="2"/>
      <c r="GW646" s="2"/>
      <c r="GX646" s="2"/>
      <c r="GY646" s="2"/>
      <c r="GZ646" s="2"/>
      <c r="HA646" s="2"/>
      <c r="HB646" s="2"/>
      <c r="HC646" s="2"/>
      <c r="HD646" s="2"/>
      <c r="HE646" s="2"/>
      <c r="HF646" s="2"/>
      <c r="HG646" s="2"/>
      <c r="HH646" s="2"/>
      <c r="HI646" s="2"/>
      <c r="HJ646" s="2"/>
      <c r="HK646" s="2"/>
      <c r="HL646" s="2"/>
      <c r="HM646" s="2"/>
      <c r="HN646" s="2"/>
      <c r="HO646" s="2"/>
      <c r="HP646" s="2"/>
      <c r="HQ646" s="2"/>
      <c r="HR646" s="2"/>
      <c r="HS646" s="2"/>
      <c r="HT646" s="2"/>
      <c r="HU646" s="2"/>
      <c r="HV646" s="2"/>
      <c r="HW646" s="2"/>
      <c r="HX646" s="2"/>
      <c r="HY646" s="2"/>
      <c r="HZ646" s="2"/>
      <c r="IA646" s="2"/>
      <c r="IB646" s="2"/>
      <c r="IC646" s="2"/>
      <c r="ID646" s="2"/>
      <c r="IE646" s="2"/>
      <c r="IF646" s="2"/>
      <c r="IG646" s="2"/>
      <c r="IH646" s="2"/>
      <c r="II646" s="2"/>
      <c r="IJ646" s="2"/>
      <c r="IK646" s="2"/>
      <c r="IL646" s="2"/>
      <c r="IM646" s="2"/>
      <c r="IN646" s="2"/>
      <c r="IO646" s="2"/>
      <c r="IP646" s="2"/>
      <c r="IQ646" s="2"/>
      <c r="IR646" s="2"/>
      <c r="IS646" s="2"/>
      <c r="IT646" s="2"/>
      <c r="IU646" s="2"/>
      <c r="IV646" s="2"/>
      <c r="IW646" s="2"/>
    </row>
    <row r="647" customFormat="false" ht="11.25" hidden="false" customHeight="false" outlineLevel="0" collapsed="false">
      <c r="A647" s="2"/>
      <c r="B647" s="2"/>
      <c r="C647" s="2"/>
      <c r="D647" s="394"/>
      <c r="F647" s="2"/>
      <c r="G647" s="2"/>
      <c r="H647" s="2"/>
      <c r="I647" s="2"/>
      <c r="J647" s="2"/>
      <c r="K647" s="2"/>
      <c r="L647" s="2"/>
      <c r="M647" s="2"/>
      <c r="P647" s="2"/>
      <c r="Q647" s="2"/>
      <c r="R647" s="2"/>
      <c r="X647" s="270"/>
      <c r="Y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95"/>
      <c r="AW647" s="95"/>
      <c r="AX647" s="383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383"/>
      <c r="BX647" s="383"/>
      <c r="BY647" s="383"/>
      <c r="BZ647" s="2"/>
      <c r="CA647" s="2"/>
      <c r="CB647" s="2"/>
      <c r="CC647" s="2"/>
      <c r="CD647" s="2"/>
      <c r="CE647" s="2"/>
      <c r="CF647" s="383"/>
      <c r="CG647" s="383"/>
      <c r="CH647" s="10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383"/>
      <c r="DT647" s="383"/>
      <c r="DU647" s="383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  <c r="FE647" s="2"/>
      <c r="FF647" s="2"/>
      <c r="FG647" s="2"/>
      <c r="FH647" s="2"/>
      <c r="FI647" s="2"/>
      <c r="FJ647" s="2"/>
      <c r="FK647" s="2"/>
      <c r="FL647" s="2"/>
      <c r="FM647" s="2"/>
      <c r="FN647" s="2"/>
      <c r="FO647" s="2"/>
      <c r="FP647" s="2"/>
      <c r="FQ647" s="2"/>
      <c r="FR647" s="2"/>
      <c r="FS647" s="2"/>
      <c r="FT647" s="2"/>
      <c r="FU647" s="2"/>
      <c r="FV647" s="2"/>
      <c r="FW647" s="2"/>
      <c r="FX647" s="2"/>
      <c r="FY647" s="2"/>
      <c r="FZ647" s="2"/>
      <c r="GA647" s="2"/>
      <c r="GB647" s="2"/>
      <c r="GC647" s="2"/>
      <c r="GD647" s="2"/>
      <c r="GE647" s="2"/>
      <c r="GF647" s="2"/>
      <c r="GG647" s="2"/>
      <c r="GH647" s="2"/>
      <c r="GI647" s="2"/>
      <c r="GJ647" s="2"/>
      <c r="GK647" s="2"/>
      <c r="GL647" s="2"/>
      <c r="GM647" s="2"/>
      <c r="GN647" s="2"/>
      <c r="GO647" s="2"/>
      <c r="GP647" s="2"/>
      <c r="GQ647" s="2"/>
      <c r="GR647" s="2"/>
      <c r="GS647" s="2"/>
      <c r="GT647" s="2"/>
      <c r="GU647" s="2"/>
      <c r="GV647" s="2"/>
      <c r="GW647" s="2"/>
      <c r="GX647" s="2"/>
      <c r="GY647" s="2"/>
      <c r="GZ647" s="2"/>
      <c r="HA647" s="2"/>
      <c r="HB647" s="2"/>
      <c r="HC647" s="2"/>
      <c r="HD647" s="2"/>
      <c r="HE647" s="2"/>
      <c r="HF647" s="2"/>
      <c r="HG647" s="2"/>
      <c r="HH647" s="2"/>
      <c r="HI647" s="2"/>
      <c r="HJ647" s="2"/>
      <c r="HK647" s="2"/>
      <c r="HL647" s="2"/>
      <c r="HM647" s="2"/>
      <c r="HN647" s="2"/>
      <c r="HO647" s="2"/>
      <c r="HP647" s="2"/>
      <c r="HQ647" s="2"/>
      <c r="HR647" s="2"/>
      <c r="HS647" s="2"/>
      <c r="HT647" s="2"/>
      <c r="HU647" s="2"/>
      <c r="HV647" s="2"/>
      <c r="HW647" s="2"/>
      <c r="HX647" s="2"/>
      <c r="HY647" s="2"/>
      <c r="HZ647" s="2"/>
      <c r="IA647" s="2"/>
      <c r="IB647" s="2"/>
      <c r="IC647" s="2"/>
      <c r="ID647" s="2"/>
      <c r="IE647" s="2"/>
      <c r="IF647" s="2"/>
      <c r="IG647" s="2"/>
      <c r="IH647" s="2"/>
      <c r="II647" s="2"/>
      <c r="IJ647" s="2"/>
      <c r="IK647" s="2"/>
      <c r="IL647" s="2"/>
      <c r="IM647" s="2"/>
      <c r="IN647" s="2"/>
      <c r="IO647" s="2"/>
      <c r="IP647" s="2"/>
      <c r="IQ647" s="2"/>
      <c r="IR647" s="2"/>
      <c r="IS647" s="2"/>
      <c r="IT647" s="2"/>
      <c r="IU647" s="2"/>
      <c r="IV647" s="2"/>
      <c r="IW647" s="2"/>
    </row>
    <row r="648" customFormat="false" ht="11.25" hidden="false" customHeight="false" outlineLevel="0" collapsed="false">
      <c r="A648" s="2"/>
      <c r="B648" s="2"/>
      <c r="C648" s="2"/>
      <c r="D648" s="394"/>
      <c r="F648" s="2"/>
      <c r="G648" s="2"/>
      <c r="H648" s="2"/>
      <c r="I648" s="2"/>
      <c r="J648" s="2"/>
      <c r="K648" s="2"/>
      <c r="L648" s="2"/>
      <c r="M648" s="2"/>
      <c r="P648" s="2"/>
      <c r="Q648" s="2"/>
      <c r="R648" s="2"/>
      <c r="X648" s="270"/>
      <c r="Y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95"/>
      <c r="AW648" s="95"/>
      <c r="AX648" s="383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383"/>
      <c r="BX648" s="383"/>
      <c r="BY648" s="383"/>
      <c r="BZ648" s="2"/>
      <c r="CA648" s="2"/>
      <c r="CB648" s="2"/>
      <c r="CC648" s="2"/>
      <c r="CD648" s="2"/>
      <c r="CE648" s="2"/>
      <c r="CF648" s="383"/>
      <c r="CG648" s="383"/>
      <c r="CH648" s="10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383"/>
      <c r="DT648" s="383"/>
      <c r="DU648" s="383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  <c r="FE648" s="2"/>
      <c r="FF648" s="2"/>
      <c r="FG648" s="2"/>
      <c r="FH648" s="2"/>
      <c r="FI648" s="2"/>
      <c r="FJ648" s="2"/>
      <c r="FK648" s="2"/>
      <c r="FL648" s="2"/>
      <c r="FM648" s="2"/>
      <c r="FN648" s="2"/>
      <c r="FO648" s="2"/>
      <c r="FP648" s="2"/>
      <c r="FQ648" s="2"/>
      <c r="FR648" s="2"/>
      <c r="FS648" s="2"/>
      <c r="FT648" s="2"/>
      <c r="FU648" s="2"/>
      <c r="FV648" s="2"/>
      <c r="FW648" s="2"/>
      <c r="FX648" s="2"/>
      <c r="FY648" s="2"/>
      <c r="FZ648" s="2"/>
      <c r="GA648" s="2"/>
      <c r="GB648" s="2"/>
      <c r="GC648" s="2"/>
      <c r="GD648" s="2"/>
      <c r="GE648" s="2"/>
      <c r="GF648" s="2"/>
      <c r="GG648" s="2"/>
      <c r="GH648" s="2"/>
      <c r="GI648" s="2"/>
      <c r="GJ648" s="2"/>
      <c r="GK648" s="2"/>
      <c r="GL648" s="2"/>
      <c r="GM648" s="2"/>
      <c r="GN648" s="2"/>
      <c r="GO648" s="2"/>
      <c r="GP648" s="2"/>
      <c r="GQ648" s="2"/>
      <c r="GR648" s="2"/>
      <c r="GS648" s="2"/>
      <c r="GT648" s="2"/>
      <c r="GU648" s="2"/>
      <c r="GV648" s="2"/>
      <c r="GW648" s="2"/>
      <c r="GX648" s="2"/>
      <c r="GY648" s="2"/>
      <c r="GZ648" s="2"/>
      <c r="HA648" s="2"/>
      <c r="HB648" s="2"/>
      <c r="HC648" s="2"/>
      <c r="HD648" s="2"/>
      <c r="HE648" s="2"/>
      <c r="HF648" s="2"/>
      <c r="HG648" s="2"/>
      <c r="HH648" s="2"/>
      <c r="HI648" s="2"/>
      <c r="HJ648" s="2"/>
      <c r="HK648" s="2"/>
      <c r="HL648" s="2"/>
      <c r="HM648" s="2"/>
      <c r="HN648" s="2"/>
      <c r="HO648" s="2"/>
      <c r="HP648" s="2"/>
      <c r="HQ648" s="2"/>
      <c r="HR648" s="2"/>
      <c r="HS648" s="2"/>
      <c r="HT648" s="2"/>
      <c r="HU648" s="2"/>
      <c r="HV648" s="2"/>
      <c r="HW648" s="2"/>
      <c r="HX648" s="2"/>
      <c r="HY648" s="2"/>
      <c r="HZ648" s="2"/>
      <c r="IA648" s="2"/>
      <c r="IB648" s="2"/>
      <c r="IC648" s="2"/>
      <c r="ID648" s="2"/>
      <c r="IE648" s="2"/>
      <c r="IF648" s="2"/>
      <c r="IG648" s="2"/>
      <c r="IH648" s="2"/>
      <c r="II648" s="2"/>
      <c r="IJ648" s="2"/>
      <c r="IK648" s="2"/>
      <c r="IL648" s="2"/>
      <c r="IM648" s="2"/>
      <c r="IN648" s="2"/>
      <c r="IO648" s="2"/>
      <c r="IP648" s="2"/>
      <c r="IQ648" s="2"/>
      <c r="IR648" s="2"/>
      <c r="IS648" s="2"/>
      <c r="IT648" s="2"/>
      <c r="IU648" s="2"/>
      <c r="IV648" s="2"/>
      <c r="IW648" s="2"/>
    </row>
    <row r="649" customFormat="false" ht="11.25" hidden="false" customHeight="false" outlineLevel="0" collapsed="false">
      <c r="A649" s="2"/>
      <c r="B649" s="2"/>
      <c r="C649" s="2"/>
      <c r="D649" s="394"/>
      <c r="F649" s="2"/>
      <c r="G649" s="2"/>
      <c r="H649" s="2"/>
      <c r="I649" s="2"/>
      <c r="J649" s="2"/>
      <c r="K649" s="2"/>
      <c r="L649" s="2"/>
      <c r="M649" s="2"/>
      <c r="P649" s="2"/>
      <c r="Q649" s="2"/>
      <c r="R649" s="2"/>
      <c r="X649" s="270"/>
      <c r="Y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95"/>
      <c r="AW649" s="95"/>
      <c r="AX649" s="383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383"/>
      <c r="BX649" s="383"/>
      <c r="BY649" s="383"/>
      <c r="BZ649" s="2"/>
      <c r="CA649" s="2"/>
      <c r="CB649" s="2"/>
      <c r="CC649" s="2"/>
      <c r="CD649" s="2"/>
      <c r="CE649" s="2"/>
      <c r="CF649" s="383"/>
      <c r="CG649" s="383"/>
      <c r="CH649" s="10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383"/>
      <c r="DT649" s="383"/>
      <c r="DU649" s="383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  <c r="FE649" s="2"/>
      <c r="FF649" s="2"/>
      <c r="FG649" s="2"/>
      <c r="FH649" s="2"/>
      <c r="FI649" s="2"/>
      <c r="FJ649" s="2"/>
      <c r="FK649" s="2"/>
      <c r="FL649" s="2"/>
      <c r="FM649" s="2"/>
      <c r="FN649" s="2"/>
      <c r="FO649" s="2"/>
      <c r="FP649" s="2"/>
      <c r="FQ649" s="2"/>
      <c r="FR649" s="2"/>
      <c r="FS649" s="2"/>
      <c r="FT649" s="2"/>
      <c r="FU649" s="2"/>
      <c r="FV649" s="2"/>
      <c r="FW649" s="2"/>
      <c r="FX649" s="2"/>
      <c r="FY649" s="2"/>
      <c r="FZ649" s="2"/>
      <c r="GA649" s="2"/>
      <c r="GB649" s="2"/>
      <c r="GC649" s="2"/>
      <c r="GD649" s="2"/>
      <c r="GE649" s="2"/>
      <c r="GF649" s="2"/>
      <c r="GG649" s="2"/>
      <c r="GH649" s="2"/>
      <c r="GI649" s="2"/>
      <c r="GJ649" s="2"/>
      <c r="GK649" s="2"/>
      <c r="GL649" s="2"/>
      <c r="GM649" s="2"/>
      <c r="GN649" s="2"/>
      <c r="GO649" s="2"/>
      <c r="GP649" s="2"/>
      <c r="GQ649" s="2"/>
      <c r="GR649" s="2"/>
      <c r="GS649" s="2"/>
      <c r="GT649" s="2"/>
      <c r="GU649" s="2"/>
      <c r="GV649" s="2"/>
      <c r="GW649" s="2"/>
      <c r="GX649" s="2"/>
      <c r="GY649" s="2"/>
      <c r="GZ649" s="2"/>
      <c r="HA649" s="2"/>
      <c r="HB649" s="2"/>
      <c r="HC649" s="2"/>
      <c r="HD649" s="2"/>
      <c r="HE649" s="2"/>
      <c r="HF649" s="2"/>
      <c r="HG649" s="2"/>
      <c r="HH649" s="2"/>
      <c r="HI649" s="2"/>
      <c r="HJ649" s="2"/>
      <c r="HK649" s="2"/>
      <c r="HL649" s="2"/>
      <c r="HM649" s="2"/>
      <c r="HN649" s="2"/>
      <c r="HO649" s="2"/>
      <c r="HP649" s="2"/>
      <c r="HQ649" s="2"/>
      <c r="HR649" s="2"/>
      <c r="HS649" s="2"/>
      <c r="HT649" s="2"/>
      <c r="HU649" s="2"/>
      <c r="HV649" s="2"/>
      <c r="HW649" s="2"/>
      <c r="HX649" s="2"/>
      <c r="HY649" s="2"/>
      <c r="HZ649" s="2"/>
      <c r="IA649" s="2"/>
      <c r="IB649" s="2"/>
      <c r="IC649" s="2"/>
      <c r="ID649" s="2"/>
      <c r="IE649" s="2"/>
      <c r="IF649" s="2"/>
      <c r="IG649" s="2"/>
      <c r="IH649" s="2"/>
      <c r="II649" s="2"/>
      <c r="IJ649" s="2"/>
      <c r="IK649" s="2"/>
      <c r="IL649" s="2"/>
      <c r="IM649" s="2"/>
      <c r="IN649" s="2"/>
      <c r="IO649" s="2"/>
      <c r="IP649" s="2"/>
      <c r="IQ649" s="2"/>
      <c r="IR649" s="2"/>
      <c r="IS649" s="2"/>
      <c r="IT649" s="2"/>
      <c r="IU649" s="2"/>
      <c r="IV649" s="2"/>
      <c r="IW649" s="2"/>
    </row>
    <row r="650" customFormat="false" ht="11.25" hidden="false" customHeight="false" outlineLevel="0" collapsed="false">
      <c r="A650" s="2"/>
      <c r="B650" s="2"/>
      <c r="C650" s="2"/>
      <c r="D650" s="394"/>
      <c r="F650" s="2"/>
      <c r="G650" s="2"/>
      <c r="H650" s="2"/>
      <c r="I650" s="2"/>
      <c r="J650" s="2"/>
      <c r="K650" s="2"/>
      <c r="L650" s="2"/>
      <c r="M650" s="2"/>
      <c r="P650" s="2"/>
      <c r="Q650" s="2"/>
      <c r="R650" s="2"/>
      <c r="X650" s="270"/>
      <c r="Y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95"/>
      <c r="AW650" s="95"/>
      <c r="AX650" s="383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383"/>
      <c r="BX650" s="383"/>
      <c r="BY650" s="383"/>
      <c r="BZ650" s="2"/>
      <c r="CA650" s="2"/>
      <c r="CB650" s="2"/>
      <c r="CC650" s="2"/>
      <c r="CD650" s="2"/>
      <c r="CE650" s="2"/>
      <c r="CF650" s="383"/>
      <c r="CG650" s="383"/>
      <c r="CH650" s="10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383"/>
      <c r="DT650" s="383"/>
      <c r="DU650" s="383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  <c r="FE650" s="2"/>
      <c r="FF650" s="2"/>
      <c r="FG650" s="2"/>
      <c r="FH650" s="2"/>
      <c r="FI650" s="2"/>
      <c r="FJ650" s="2"/>
      <c r="FK650" s="2"/>
      <c r="FL650" s="2"/>
      <c r="FM650" s="2"/>
      <c r="FN650" s="2"/>
      <c r="FO650" s="2"/>
      <c r="FP650" s="2"/>
      <c r="FQ650" s="2"/>
      <c r="FR650" s="2"/>
      <c r="FS650" s="2"/>
      <c r="FT650" s="2"/>
      <c r="FU650" s="2"/>
      <c r="FV650" s="2"/>
      <c r="FW650" s="2"/>
      <c r="FX650" s="2"/>
      <c r="FY650" s="2"/>
      <c r="FZ650" s="2"/>
      <c r="GA650" s="2"/>
      <c r="GB650" s="2"/>
      <c r="GC650" s="2"/>
      <c r="GD650" s="2"/>
      <c r="GE650" s="2"/>
      <c r="GF650" s="2"/>
      <c r="GG650" s="2"/>
      <c r="GH650" s="2"/>
      <c r="GI650" s="2"/>
      <c r="GJ650" s="2"/>
      <c r="GK650" s="2"/>
      <c r="GL650" s="2"/>
      <c r="GM650" s="2"/>
      <c r="GN650" s="2"/>
      <c r="GO650" s="2"/>
      <c r="GP650" s="2"/>
      <c r="GQ650" s="2"/>
      <c r="GR650" s="2"/>
      <c r="GS650" s="2"/>
      <c r="GT650" s="2"/>
      <c r="GU650" s="2"/>
      <c r="GV650" s="2"/>
      <c r="GW650" s="2"/>
      <c r="GX650" s="2"/>
      <c r="GY650" s="2"/>
      <c r="GZ650" s="2"/>
      <c r="HA650" s="2"/>
      <c r="HB650" s="2"/>
      <c r="HC650" s="2"/>
      <c r="HD650" s="2"/>
      <c r="HE650" s="2"/>
      <c r="HF650" s="2"/>
      <c r="HG650" s="2"/>
      <c r="HH650" s="2"/>
      <c r="HI650" s="2"/>
      <c r="HJ650" s="2"/>
      <c r="HK650" s="2"/>
      <c r="HL650" s="2"/>
      <c r="HM650" s="2"/>
      <c r="HN650" s="2"/>
      <c r="HO650" s="2"/>
      <c r="HP650" s="2"/>
      <c r="HQ650" s="2"/>
      <c r="HR650" s="2"/>
      <c r="HS650" s="2"/>
      <c r="HT650" s="2"/>
      <c r="HU650" s="2"/>
      <c r="HV650" s="2"/>
      <c r="HW650" s="2"/>
      <c r="HX650" s="2"/>
      <c r="HY650" s="2"/>
      <c r="HZ650" s="2"/>
      <c r="IA650" s="2"/>
      <c r="IB650" s="2"/>
      <c r="IC650" s="2"/>
      <c r="ID650" s="2"/>
      <c r="IE650" s="2"/>
      <c r="IF650" s="2"/>
      <c r="IG650" s="2"/>
      <c r="IH650" s="2"/>
      <c r="II650" s="2"/>
      <c r="IJ650" s="2"/>
      <c r="IK650" s="2"/>
      <c r="IL650" s="2"/>
      <c r="IM650" s="2"/>
      <c r="IN650" s="2"/>
      <c r="IO650" s="2"/>
      <c r="IP650" s="2"/>
      <c r="IQ650" s="2"/>
      <c r="IR650" s="2"/>
      <c r="IS650" s="2"/>
      <c r="IT650" s="2"/>
      <c r="IU650" s="2"/>
      <c r="IV650" s="2"/>
      <c r="IW650" s="2"/>
    </row>
    <row r="651" customFormat="false" ht="11.25" hidden="false" customHeight="false" outlineLevel="0" collapsed="false">
      <c r="A651" s="2"/>
      <c r="B651" s="2"/>
      <c r="C651" s="2"/>
      <c r="D651" s="394"/>
      <c r="F651" s="2"/>
      <c r="G651" s="2"/>
      <c r="H651" s="2"/>
      <c r="I651" s="2"/>
      <c r="J651" s="2"/>
      <c r="K651" s="2"/>
      <c r="L651" s="2"/>
      <c r="M651" s="2"/>
      <c r="P651" s="2"/>
      <c r="Q651" s="2"/>
      <c r="R651" s="2"/>
      <c r="X651" s="270"/>
      <c r="Y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95"/>
      <c r="AW651" s="95"/>
      <c r="AX651" s="383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383"/>
      <c r="BX651" s="383"/>
      <c r="BY651" s="383"/>
      <c r="BZ651" s="2"/>
      <c r="CA651" s="2"/>
      <c r="CB651" s="2"/>
      <c r="CC651" s="2"/>
      <c r="CD651" s="2"/>
      <c r="CE651" s="2"/>
      <c r="CF651" s="383"/>
      <c r="CG651" s="383"/>
      <c r="CH651" s="10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383"/>
      <c r="DT651" s="383"/>
      <c r="DU651" s="383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  <c r="FE651" s="2"/>
      <c r="FF651" s="2"/>
      <c r="FG651" s="2"/>
      <c r="FH651" s="2"/>
      <c r="FI651" s="2"/>
      <c r="FJ651" s="2"/>
      <c r="FK651" s="2"/>
      <c r="FL651" s="2"/>
      <c r="FM651" s="2"/>
      <c r="FN651" s="2"/>
      <c r="FO651" s="2"/>
      <c r="FP651" s="2"/>
      <c r="FQ651" s="2"/>
      <c r="FR651" s="2"/>
      <c r="FS651" s="2"/>
      <c r="FT651" s="2"/>
      <c r="FU651" s="2"/>
      <c r="FV651" s="2"/>
      <c r="FW651" s="2"/>
      <c r="FX651" s="2"/>
      <c r="FY651" s="2"/>
      <c r="FZ651" s="2"/>
      <c r="GA651" s="2"/>
      <c r="GB651" s="2"/>
      <c r="GC651" s="2"/>
      <c r="GD651" s="2"/>
      <c r="GE651" s="2"/>
      <c r="GF651" s="2"/>
      <c r="GG651" s="2"/>
      <c r="GH651" s="2"/>
      <c r="GI651" s="2"/>
      <c r="GJ651" s="2"/>
      <c r="GK651" s="2"/>
      <c r="GL651" s="2"/>
      <c r="GM651" s="2"/>
      <c r="GN651" s="2"/>
      <c r="GO651" s="2"/>
      <c r="GP651" s="2"/>
      <c r="GQ651" s="2"/>
      <c r="GR651" s="2"/>
      <c r="GS651" s="2"/>
      <c r="GT651" s="2"/>
      <c r="GU651" s="2"/>
      <c r="GV651" s="2"/>
      <c r="GW651" s="2"/>
      <c r="GX651" s="2"/>
      <c r="GY651" s="2"/>
      <c r="GZ651" s="2"/>
      <c r="HA651" s="2"/>
      <c r="HB651" s="2"/>
      <c r="HC651" s="2"/>
      <c r="HD651" s="2"/>
      <c r="HE651" s="2"/>
      <c r="HF651" s="2"/>
      <c r="HG651" s="2"/>
      <c r="HH651" s="2"/>
      <c r="HI651" s="2"/>
      <c r="HJ651" s="2"/>
      <c r="HK651" s="2"/>
      <c r="HL651" s="2"/>
      <c r="HM651" s="2"/>
      <c r="HN651" s="2"/>
      <c r="HO651" s="2"/>
      <c r="HP651" s="2"/>
      <c r="HQ651" s="2"/>
      <c r="HR651" s="2"/>
      <c r="HS651" s="2"/>
      <c r="HT651" s="2"/>
      <c r="HU651" s="2"/>
      <c r="HV651" s="2"/>
      <c r="HW651" s="2"/>
      <c r="HX651" s="2"/>
      <c r="HY651" s="2"/>
      <c r="HZ651" s="2"/>
      <c r="IA651" s="2"/>
      <c r="IB651" s="2"/>
      <c r="IC651" s="2"/>
      <c r="ID651" s="2"/>
      <c r="IE651" s="2"/>
      <c r="IF651" s="2"/>
      <c r="IG651" s="2"/>
      <c r="IH651" s="2"/>
      <c r="II651" s="2"/>
      <c r="IJ651" s="2"/>
      <c r="IK651" s="2"/>
      <c r="IL651" s="2"/>
      <c r="IM651" s="2"/>
      <c r="IN651" s="2"/>
      <c r="IO651" s="2"/>
      <c r="IP651" s="2"/>
      <c r="IQ651" s="2"/>
      <c r="IR651" s="2"/>
      <c r="IS651" s="2"/>
      <c r="IT651" s="2"/>
      <c r="IU651" s="2"/>
      <c r="IV651" s="2"/>
      <c r="IW651" s="2"/>
    </row>
    <row r="652" customFormat="false" ht="11.25" hidden="false" customHeight="false" outlineLevel="0" collapsed="false">
      <c r="A652" s="2"/>
      <c r="B652" s="2"/>
      <c r="C652" s="2"/>
      <c r="D652" s="394"/>
      <c r="F652" s="2"/>
      <c r="G652" s="2"/>
      <c r="H652" s="2"/>
      <c r="I652" s="2"/>
      <c r="J652" s="2"/>
      <c r="K652" s="2"/>
      <c r="L652" s="2"/>
      <c r="M652" s="2"/>
      <c r="P652" s="2"/>
      <c r="Q652" s="2"/>
      <c r="R652" s="2"/>
      <c r="X652" s="270"/>
      <c r="Y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95"/>
      <c r="AW652" s="95"/>
      <c r="AX652" s="383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383"/>
      <c r="BX652" s="383"/>
      <c r="BY652" s="383"/>
      <c r="BZ652" s="2"/>
      <c r="CA652" s="2"/>
      <c r="CB652" s="2"/>
      <c r="CC652" s="2"/>
      <c r="CD652" s="2"/>
      <c r="CE652" s="2"/>
      <c r="CF652" s="383"/>
      <c r="CG652" s="383"/>
      <c r="CH652" s="10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383"/>
      <c r="DT652" s="383"/>
      <c r="DU652" s="383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  <c r="FE652" s="2"/>
      <c r="FF652" s="2"/>
      <c r="FG652" s="2"/>
      <c r="FH652" s="2"/>
      <c r="FI652" s="2"/>
      <c r="FJ652" s="2"/>
      <c r="FK652" s="2"/>
      <c r="FL652" s="2"/>
      <c r="FM652" s="2"/>
      <c r="FN652" s="2"/>
      <c r="FO652" s="2"/>
      <c r="FP652" s="2"/>
      <c r="FQ652" s="2"/>
      <c r="FR652" s="2"/>
      <c r="FS652" s="2"/>
      <c r="FT652" s="2"/>
      <c r="FU652" s="2"/>
      <c r="FV652" s="2"/>
      <c r="FW652" s="2"/>
      <c r="FX652" s="2"/>
      <c r="FY652" s="2"/>
      <c r="FZ652" s="2"/>
      <c r="GA652" s="2"/>
      <c r="GB652" s="2"/>
      <c r="GC652" s="2"/>
      <c r="GD652" s="2"/>
      <c r="GE652" s="2"/>
      <c r="GF652" s="2"/>
      <c r="GG652" s="2"/>
      <c r="GH652" s="2"/>
      <c r="GI652" s="2"/>
      <c r="GJ652" s="2"/>
      <c r="GK652" s="2"/>
      <c r="GL652" s="2"/>
      <c r="GM652" s="2"/>
      <c r="GN652" s="2"/>
      <c r="GO652" s="2"/>
      <c r="GP652" s="2"/>
      <c r="GQ652" s="2"/>
      <c r="GR652" s="2"/>
      <c r="GS652" s="2"/>
      <c r="GT652" s="2"/>
      <c r="GU652" s="2"/>
      <c r="GV652" s="2"/>
      <c r="GW652" s="2"/>
      <c r="GX652" s="2"/>
      <c r="GY652" s="2"/>
      <c r="GZ652" s="2"/>
      <c r="HA652" s="2"/>
      <c r="HB652" s="2"/>
      <c r="HC652" s="2"/>
      <c r="HD652" s="2"/>
      <c r="HE652" s="2"/>
      <c r="HF652" s="2"/>
      <c r="HG652" s="2"/>
      <c r="HH652" s="2"/>
      <c r="HI652" s="2"/>
      <c r="HJ652" s="2"/>
      <c r="HK652" s="2"/>
      <c r="HL652" s="2"/>
      <c r="HM652" s="2"/>
      <c r="HN652" s="2"/>
      <c r="HO652" s="2"/>
      <c r="HP652" s="2"/>
      <c r="HQ652" s="2"/>
      <c r="HR652" s="2"/>
      <c r="HS652" s="2"/>
      <c r="HT652" s="2"/>
      <c r="HU652" s="2"/>
      <c r="HV652" s="2"/>
      <c r="HW652" s="2"/>
      <c r="HX652" s="2"/>
      <c r="HY652" s="2"/>
      <c r="HZ652" s="2"/>
      <c r="IA652" s="2"/>
      <c r="IB652" s="2"/>
      <c r="IC652" s="2"/>
      <c r="ID652" s="2"/>
      <c r="IE652" s="2"/>
      <c r="IF652" s="2"/>
      <c r="IG652" s="2"/>
      <c r="IH652" s="2"/>
      <c r="II652" s="2"/>
      <c r="IJ652" s="2"/>
      <c r="IK652" s="2"/>
      <c r="IL652" s="2"/>
      <c r="IM652" s="2"/>
      <c r="IN652" s="2"/>
      <c r="IO652" s="2"/>
      <c r="IP652" s="2"/>
      <c r="IQ652" s="2"/>
      <c r="IR652" s="2"/>
      <c r="IS652" s="2"/>
      <c r="IT652" s="2"/>
      <c r="IU652" s="2"/>
      <c r="IV652" s="2"/>
      <c r="IW652" s="2"/>
    </row>
    <row r="653" customFormat="false" ht="11.25" hidden="false" customHeight="false" outlineLevel="0" collapsed="false">
      <c r="A653" s="2"/>
      <c r="B653" s="2"/>
      <c r="C653" s="2"/>
      <c r="D653" s="394"/>
      <c r="F653" s="2"/>
      <c r="G653" s="2"/>
      <c r="H653" s="2"/>
      <c r="I653" s="2"/>
      <c r="J653" s="2"/>
      <c r="K653" s="2"/>
      <c r="L653" s="2"/>
      <c r="M653" s="2"/>
      <c r="P653" s="2"/>
      <c r="Q653" s="2"/>
      <c r="R653" s="2"/>
      <c r="X653" s="270"/>
      <c r="Y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95"/>
      <c r="AW653" s="95"/>
      <c r="AX653" s="383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383"/>
      <c r="BX653" s="383"/>
      <c r="BY653" s="383"/>
      <c r="BZ653" s="2"/>
      <c r="CA653" s="2"/>
      <c r="CB653" s="2"/>
      <c r="CC653" s="2"/>
      <c r="CD653" s="2"/>
      <c r="CE653" s="2"/>
      <c r="CF653" s="383"/>
      <c r="CG653" s="383"/>
      <c r="CH653" s="10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383"/>
      <c r="DT653" s="383"/>
      <c r="DU653" s="383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  <c r="FE653" s="2"/>
      <c r="FF653" s="2"/>
      <c r="FG653" s="2"/>
      <c r="FH653" s="2"/>
      <c r="FI653" s="2"/>
      <c r="FJ653" s="2"/>
      <c r="FK653" s="2"/>
      <c r="FL653" s="2"/>
      <c r="FM653" s="2"/>
      <c r="FN653" s="2"/>
      <c r="FO653" s="2"/>
      <c r="FP653" s="2"/>
      <c r="FQ653" s="2"/>
      <c r="FR653" s="2"/>
      <c r="FS653" s="2"/>
      <c r="FT653" s="2"/>
      <c r="FU653" s="2"/>
      <c r="FV653" s="2"/>
      <c r="FW653" s="2"/>
      <c r="FX653" s="2"/>
      <c r="FY653" s="2"/>
      <c r="FZ653" s="2"/>
      <c r="GA653" s="2"/>
      <c r="GB653" s="2"/>
      <c r="GC653" s="2"/>
      <c r="GD653" s="2"/>
      <c r="GE653" s="2"/>
      <c r="GF653" s="2"/>
      <c r="GG653" s="2"/>
      <c r="GH653" s="2"/>
      <c r="GI653" s="2"/>
      <c r="GJ653" s="2"/>
      <c r="GK653" s="2"/>
      <c r="GL653" s="2"/>
      <c r="GM653" s="2"/>
      <c r="GN653" s="2"/>
      <c r="GO653" s="2"/>
      <c r="GP653" s="2"/>
      <c r="GQ653" s="2"/>
      <c r="GR653" s="2"/>
      <c r="GS653" s="2"/>
      <c r="GT653" s="2"/>
      <c r="GU653" s="2"/>
      <c r="GV653" s="2"/>
      <c r="GW653" s="2"/>
      <c r="GX653" s="2"/>
      <c r="GY653" s="2"/>
      <c r="GZ653" s="2"/>
      <c r="HA653" s="2"/>
      <c r="HB653" s="2"/>
      <c r="HC653" s="2"/>
      <c r="HD653" s="2"/>
      <c r="HE653" s="2"/>
      <c r="HF653" s="2"/>
      <c r="HG653" s="2"/>
      <c r="HH653" s="2"/>
      <c r="HI653" s="2"/>
      <c r="HJ653" s="2"/>
      <c r="HK653" s="2"/>
      <c r="HL653" s="2"/>
      <c r="HM653" s="2"/>
      <c r="HN653" s="2"/>
      <c r="HO653" s="2"/>
      <c r="HP653" s="2"/>
      <c r="HQ653" s="2"/>
      <c r="HR653" s="2"/>
      <c r="HS653" s="2"/>
      <c r="HT653" s="2"/>
      <c r="HU653" s="2"/>
      <c r="HV653" s="2"/>
      <c r="HW653" s="2"/>
      <c r="HX653" s="2"/>
      <c r="HY653" s="2"/>
      <c r="HZ653" s="2"/>
      <c r="IA653" s="2"/>
      <c r="IB653" s="2"/>
      <c r="IC653" s="2"/>
      <c r="ID653" s="2"/>
      <c r="IE653" s="2"/>
      <c r="IF653" s="2"/>
      <c r="IG653" s="2"/>
      <c r="IH653" s="2"/>
      <c r="II653" s="2"/>
      <c r="IJ653" s="2"/>
      <c r="IK653" s="2"/>
      <c r="IL653" s="2"/>
      <c r="IM653" s="2"/>
      <c r="IN653" s="2"/>
      <c r="IO653" s="2"/>
      <c r="IP653" s="2"/>
      <c r="IQ653" s="2"/>
      <c r="IR653" s="2"/>
      <c r="IS653" s="2"/>
      <c r="IT653" s="2"/>
      <c r="IU653" s="2"/>
      <c r="IV653" s="2"/>
      <c r="IW653" s="2"/>
    </row>
    <row r="654" customFormat="false" ht="11.25" hidden="false" customHeight="false" outlineLevel="0" collapsed="false">
      <c r="A654" s="2"/>
      <c r="B654" s="2"/>
      <c r="C654" s="2"/>
      <c r="D654" s="394"/>
      <c r="F654" s="2"/>
      <c r="G654" s="2"/>
      <c r="H654" s="2"/>
      <c r="I654" s="2"/>
      <c r="J654" s="2"/>
      <c r="K654" s="2"/>
      <c r="L654" s="2"/>
      <c r="M654" s="2"/>
      <c r="P654" s="2"/>
      <c r="Q654" s="2"/>
      <c r="R654" s="2"/>
      <c r="X654" s="270"/>
      <c r="Y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95"/>
      <c r="AW654" s="95"/>
      <c r="AX654" s="383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383"/>
      <c r="BX654" s="383"/>
      <c r="BY654" s="383"/>
      <c r="BZ654" s="2"/>
      <c r="CA654" s="2"/>
      <c r="CB654" s="2"/>
      <c r="CC654" s="2"/>
      <c r="CD654" s="2"/>
      <c r="CE654" s="2"/>
      <c r="CF654" s="383"/>
      <c r="CG654" s="383"/>
      <c r="CH654" s="10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383"/>
      <c r="DT654" s="383"/>
      <c r="DU654" s="383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  <c r="FE654" s="2"/>
      <c r="FF654" s="2"/>
      <c r="FG654" s="2"/>
      <c r="FH654" s="2"/>
      <c r="FI654" s="2"/>
      <c r="FJ654" s="2"/>
      <c r="FK654" s="2"/>
      <c r="FL654" s="2"/>
      <c r="FM654" s="2"/>
      <c r="FN654" s="2"/>
      <c r="FO654" s="2"/>
      <c r="FP654" s="2"/>
      <c r="FQ654" s="2"/>
      <c r="FR654" s="2"/>
      <c r="FS654" s="2"/>
      <c r="FT654" s="2"/>
      <c r="FU654" s="2"/>
      <c r="FV654" s="2"/>
      <c r="FW654" s="2"/>
      <c r="FX654" s="2"/>
      <c r="FY654" s="2"/>
      <c r="FZ654" s="2"/>
      <c r="GA654" s="2"/>
      <c r="GB654" s="2"/>
      <c r="GC654" s="2"/>
      <c r="GD654" s="2"/>
      <c r="GE654" s="2"/>
      <c r="GF654" s="2"/>
      <c r="GG654" s="2"/>
      <c r="GH654" s="2"/>
      <c r="GI654" s="2"/>
      <c r="GJ654" s="2"/>
      <c r="GK654" s="2"/>
      <c r="GL654" s="2"/>
      <c r="GM654" s="2"/>
      <c r="GN654" s="2"/>
      <c r="GO654" s="2"/>
      <c r="GP654" s="2"/>
      <c r="GQ654" s="2"/>
      <c r="GR654" s="2"/>
      <c r="GS654" s="2"/>
      <c r="GT654" s="2"/>
      <c r="GU654" s="2"/>
      <c r="GV654" s="2"/>
      <c r="GW654" s="2"/>
      <c r="GX654" s="2"/>
      <c r="GY654" s="2"/>
      <c r="GZ654" s="2"/>
      <c r="HA654" s="2"/>
      <c r="HB654" s="2"/>
      <c r="HC654" s="2"/>
      <c r="HD654" s="2"/>
      <c r="HE654" s="2"/>
      <c r="HF654" s="2"/>
      <c r="HG654" s="2"/>
      <c r="HH654" s="2"/>
      <c r="HI654" s="2"/>
      <c r="HJ654" s="2"/>
      <c r="HK654" s="2"/>
      <c r="HL654" s="2"/>
      <c r="HM654" s="2"/>
      <c r="HN654" s="2"/>
      <c r="HO654" s="2"/>
      <c r="HP654" s="2"/>
      <c r="HQ654" s="2"/>
      <c r="HR654" s="2"/>
      <c r="HS654" s="2"/>
      <c r="HT654" s="2"/>
      <c r="HU654" s="2"/>
      <c r="HV654" s="2"/>
      <c r="HW654" s="2"/>
      <c r="HX654" s="2"/>
      <c r="HY654" s="2"/>
      <c r="HZ654" s="2"/>
      <c r="IA654" s="2"/>
      <c r="IB654" s="2"/>
      <c r="IC654" s="2"/>
      <c r="ID654" s="2"/>
      <c r="IE654" s="2"/>
      <c r="IF654" s="2"/>
      <c r="IG654" s="2"/>
      <c r="IH654" s="2"/>
      <c r="II654" s="2"/>
      <c r="IJ654" s="2"/>
      <c r="IK654" s="2"/>
      <c r="IL654" s="2"/>
      <c r="IM654" s="2"/>
      <c r="IN654" s="2"/>
      <c r="IO654" s="2"/>
      <c r="IP654" s="2"/>
      <c r="IQ654" s="2"/>
      <c r="IR654" s="2"/>
      <c r="IS654" s="2"/>
      <c r="IT654" s="2"/>
      <c r="IU654" s="2"/>
      <c r="IV654" s="2"/>
      <c r="IW654" s="2"/>
    </row>
    <row r="655" customFormat="false" ht="11.25" hidden="false" customHeight="false" outlineLevel="0" collapsed="false">
      <c r="A655" s="2"/>
      <c r="B655" s="2"/>
      <c r="C655" s="2"/>
      <c r="D655" s="394"/>
      <c r="F655" s="2"/>
      <c r="G655" s="2"/>
      <c r="H655" s="2"/>
      <c r="I655" s="2"/>
      <c r="J655" s="2"/>
      <c r="K655" s="2"/>
      <c r="L655" s="2"/>
      <c r="M655" s="2"/>
      <c r="P655" s="2"/>
      <c r="Q655" s="2"/>
      <c r="R655" s="2"/>
      <c r="X655" s="270"/>
      <c r="Y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95"/>
      <c r="AW655" s="95"/>
      <c r="AX655" s="383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383"/>
      <c r="BX655" s="383"/>
      <c r="BY655" s="383"/>
      <c r="BZ655" s="2"/>
      <c r="CA655" s="2"/>
      <c r="CB655" s="2"/>
      <c r="CC655" s="2"/>
      <c r="CD655" s="2"/>
      <c r="CE655" s="2"/>
      <c r="CF655" s="383"/>
      <c r="CG655" s="383"/>
      <c r="CH655" s="10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383"/>
      <c r="DT655" s="383"/>
      <c r="DU655" s="383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  <c r="FE655" s="2"/>
      <c r="FF655" s="2"/>
      <c r="FG655" s="2"/>
      <c r="FH655" s="2"/>
      <c r="FI655" s="2"/>
      <c r="FJ655" s="2"/>
      <c r="FK655" s="2"/>
      <c r="FL655" s="2"/>
      <c r="FM655" s="2"/>
      <c r="FN655" s="2"/>
      <c r="FO655" s="2"/>
      <c r="FP655" s="2"/>
      <c r="FQ655" s="2"/>
      <c r="FR655" s="2"/>
      <c r="FS655" s="2"/>
      <c r="FT655" s="2"/>
      <c r="FU655" s="2"/>
      <c r="FV655" s="2"/>
      <c r="FW655" s="2"/>
      <c r="FX655" s="2"/>
      <c r="FY655" s="2"/>
      <c r="FZ655" s="2"/>
      <c r="GA655" s="2"/>
      <c r="GB655" s="2"/>
      <c r="GC655" s="2"/>
      <c r="GD655" s="2"/>
      <c r="GE655" s="2"/>
      <c r="GF655" s="2"/>
      <c r="GG655" s="2"/>
      <c r="GH655" s="2"/>
      <c r="GI655" s="2"/>
      <c r="GJ655" s="2"/>
      <c r="GK655" s="2"/>
      <c r="GL655" s="2"/>
      <c r="GM655" s="2"/>
      <c r="GN655" s="2"/>
      <c r="GO655" s="2"/>
      <c r="GP655" s="2"/>
      <c r="GQ655" s="2"/>
      <c r="GR655" s="2"/>
      <c r="GS655" s="2"/>
      <c r="GT655" s="2"/>
      <c r="GU655" s="2"/>
      <c r="GV655" s="2"/>
      <c r="GW655" s="2"/>
      <c r="GX655" s="2"/>
      <c r="GY655" s="2"/>
      <c r="GZ655" s="2"/>
      <c r="HA655" s="2"/>
      <c r="HB655" s="2"/>
      <c r="HC655" s="2"/>
      <c r="HD655" s="2"/>
      <c r="HE655" s="2"/>
      <c r="HF655" s="2"/>
      <c r="HG655" s="2"/>
      <c r="HH655" s="2"/>
      <c r="HI655" s="2"/>
      <c r="HJ655" s="2"/>
      <c r="HK655" s="2"/>
      <c r="HL655" s="2"/>
      <c r="HM655" s="2"/>
      <c r="HN655" s="2"/>
      <c r="HO655" s="2"/>
      <c r="HP655" s="2"/>
      <c r="HQ655" s="2"/>
      <c r="HR655" s="2"/>
      <c r="HS655" s="2"/>
      <c r="HT655" s="2"/>
      <c r="HU655" s="2"/>
      <c r="HV655" s="2"/>
      <c r="HW655" s="2"/>
      <c r="HX655" s="2"/>
      <c r="HY655" s="2"/>
      <c r="HZ655" s="2"/>
      <c r="IA655" s="2"/>
      <c r="IB655" s="2"/>
      <c r="IC655" s="2"/>
      <c r="ID655" s="2"/>
      <c r="IE655" s="2"/>
      <c r="IF655" s="2"/>
      <c r="IG655" s="2"/>
      <c r="IH655" s="2"/>
      <c r="II655" s="2"/>
      <c r="IJ655" s="2"/>
      <c r="IK655" s="2"/>
      <c r="IL655" s="2"/>
      <c r="IM655" s="2"/>
      <c r="IN655" s="2"/>
      <c r="IO655" s="2"/>
      <c r="IP655" s="2"/>
      <c r="IQ655" s="2"/>
      <c r="IR655" s="2"/>
      <c r="IS655" s="2"/>
      <c r="IT655" s="2"/>
      <c r="IU655" s="2"/>
      <c r="IV655" s="2"/>
      <c r="IW655" s="2"/>
    </row>
    <row r="656" customFormat="false" ht="11.25" hidden="false" customHeight="false" outlineLevel="0" collapsed="false">
      <c r="A656" s="2"/>
      <c r="B656" s="2"/>
      <c r="C656" s="2"/>
      <c r="D656" s="394"/>
      <c r="F656" s="2"/>
      <c r="G656" s="2"/>
      <c r="H656" s="2"/>
      <c r="I656" s="2"/>
      <c r="J656" s="2"/>
      <c r="K656" s="2"/>
      <c r="L656" s="2"/>
      <c r="M656" s="2"/>
      <c r="P656" s="2"/>
      <c r="Q656" s="2"/>
      <c r="R656" s="2"/>
      <c r="X656" s="270"/>
      <c r="Y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95"/>
      <c r="AW656" s="95"/>
      <c r="AX656" s="383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383"/>
      <c r="BX656" s="383"/>
      <c r="BY656" s="383"/>
      <c r="BZ656" s="2"/>
      <c r="CA656" s="2"/>
      <c r="CB656" s="2"/>
      <c r="CC656" s="2"/>
      <c r="CD656" s="2"/>
      <c r="CE656" s="2"/>
      <c r="CF656" s="383"/>
      <c r="CG656" s="383"/>
      <c r="CH656" s="10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383"/>
      <c r="DT656" s="383"/>
      <c r="DU656" s="383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  <c r="FE656" s="2"/>
      <c r="FF656" s="2"/>
      <c r="FG656" s="2"/>
      <c r="FH656" s="2"/>
      <c r="FI656" s="2"/>
      <c r="FJ656" s="2"/>
      <c r="FK656" s="2"/>
      <c r="FL656" s="2"/>
      <c r="FM656" s="2"/>
      <c r="FN656" s="2"/>
      <c r="FO656" s="2"/>
      <c r="FP656" s="2"/>
      <c r="FQ656" s="2"/>
      <c r="FR656" s="2"/>
      <c r="FS656" s="2"/>
      <c r="FT656" s="2"/>
      <c r="FU656" s="2"/>
      <c r="FV656" s="2"/>
      <c r="FW656" s="2"/>
      <c r="FX656" s="2"/>
      <c r="FY656" s="2"/>
      <c r="FZ656" s="2"/>
      <c r="GA656" s="2"/>
      <c r="GB656" s="2"/>
      <c r="GC656" s="2"/>
      <c r="GD656" s="2"/>
      <c r="GE656" s="2"/>
      <c r="GF656" s="2"/>
      <c r="GG656" s="2"/>
      <c r="GH656" s="2"/>
      <c r="GI656" s="2"/>
      <c r="GJ656" s="2"/>
      <c r="GK656" s="2"/>
      <c r="GL656" s="2"/>
      <c r="GM656" s="2"/>
      <c r="GN656" s="2"/>
      <c r="GO656" s="2"/>
      <c r="GP656" s="2"/>
      <c r="GQ656" s="2"/>
      <c r="GR656" s="2"/>
      <c r="GS656" s="2"/>
      <c r="GT656" s="2"/>
      <c r="GU656" s="2"/>
      <c r="GV656" s="2"/>
      <c r="GW656" s="2"/>
      <c r="GX656" s="2"/>
      <c r="GY656" s="2"/>
      <c r="GZ656" s="2"/>
      <c r="HA656" s="2"/>
      <c r="HB656" s="2"/>
      <c r="HC656" s="2"/>
      <c r="HD656" s="2"/>
      <c r="HE656" s="2"/>
      <c r="HF656" s="2"/>
      <c r="HG656" s="2"/>
      <c r="HH656" s="2"/>
      <c r="HI656" s="2"/>
      <c r="HJ656" s="2"/>
      <c r="HK656" s="2"/>
      <c r="HL656" s="2"/>
      <c r="HM656" s="2"/>
      <c r="HN656" s="2"/>
      <c r="HO656" s="2"/>
      <c r="HP656" s="2"/>
      <c r="HQ656" s="2"/>
      <c r="HR656" s="2"/>
      <c r="HS656" s="2"/>
      <c r="HT656" s="2"/>
      <c r="HU656" s="2"/>
      <c r="HV656" s="2"/>
      <c r="HW656" s="2"/>
      <c r="HX656" s="2"/>
      <c r="HY656" s="2"/>
      <c r="HZ656" s="2"/>
      <c r="IA656" s="2"/>
      <c r="IB656" s="2"/>
      <c r="IC656" s="2"/>
      <c r="ID656" s="2"/>
      <c r="IE656" s="2"/>
      <c r="IF656" s="2"/>
      <c r="IG656" s="2"/>
      <c r="IH656" s="2"/>
      <c r="II656" s="2"/>
      <c r="IJ656" s="2"/>
      <c r="IK656" s="2"/>
      <c r="IL656" s="2"/>
      <c r="IM656" s="2"/>
      <c r="IN656" s="2"/>
      <c r="IO656" s="2"/>
      <c r="IP656" s="2"/>
      <c r="IQ656" s="2"/>
      <c r="IR656" s="2"/>
      <c r="IS656" s="2"/>
      <c r="IT656" s="2"/>
      <c r="IU656" s="2"/>
      <c r="IV656" s="2"/>
      <c r="IW656" s="2"/>
    </row>
    <row r="657" customFormat="false" ht="11.25" hidden="false" customHeight="false" outlineLevel="0" collapsed="false">
      <c r="A657" s="2"/>
      <c r="B657" s="2"/>
      <c r="C657" s="2"/>
      <c r="D657" s="394"/>
      <c r="F657" s="2"/>
      <c r="G657" s="2"/>
      <c r="H657" s="2"/>
      <c r="I657" s="2"/>
      <c r="J657" s="2"/>
      <c r="K657" s="2"/>
      <c r="L657" s="2"/>
      <c r="M657" s="2"/>
      <c r="P657" s="2"/>
      <c r="Q657" s="2"/>
      <c r="R657" s="2"/>
      <c r="X657" s="270"/>
      <c r="Y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95"/>
      <c r="AW657" s="95"/>
      <c r="AX657" s="383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383"/>
      <c r="BX657" s="383"/>
      <c r="BY657" s="383"/>
      <c r="BZ657" s="2"/>
      <c r="CA657" s="2"/>
      <c r="CB657" s="2"/>
      <c r="CC657" s="2"/>
      <c r="CD657" s="2"/>
      <c r="CE657" s="2"/>
      <c r="CF657" s="383"/>
      <c r="CG657" s="383"/>
      <c r="CH657" s="10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383"/>
      <c r="DT657" s="383"/>
      <c r="DU657" s="383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  <c r="FE657" s="2"/>
      <c r="FF657" s="2"/>
      <c r="FG657" s="2"/>
      <c r="FH657" s="2"/>
      <c r="FI657" s="2"/>
      <c r="FJ657" s="2"/>
      <c r="FK657" s="2"/>
      <c r="FL657" s="2"/>
      <c r="FM657" s="2"/>
      <c r="FN657" s="2"/>
      <c r="FO657" s="2"/>
      <c r="FP657" s="2"/>
      <c r="FQ657" s="2"/>
      <c r="FR657" s="2"/>
      <c r="FS657" s="2"/>
      <c r="FT657" s="2"/>
      <c r="FU657" s="2"/>
      <c r="FV657" s="2"/>
      <c r="FW657" s="2"/>
      <c r="FX657" s="2"/>
      <c r="FY657" s="2"/>
      <c r="FZ657" s="2"/>
      <c r="GA657" s="2"/>
      <c r="GB657" s="2"/>
      <c r="GC657" s="2"/>
      <c r="GD657" s="2"/>
      <c r="GE657" s="2"/>
      <c r="GF657" s="2"/>
      <c r="GG657" s="2"/>
      <c r="GH657" s="2"/>
      <c r="GI657" s="2"/>
      <c r="GJ657" s="2"/>
      <c r="GK657" s="2"/>
      <c r="GL657" s="2"/>
      <c r="GM657" s="2"/>
      <c r="GN657" s="2"/>
      <c r="GO657" s="2"/>
      <c r="GP657" s="2"/>
      <c r="GQ657" s="2"/>
      <c r="GR657" s="2"/>
      <c r="GS657" s="2"/>
      <c r="GT657" s="2"/>
      <c r="GU657" s="2"/>
      <c r="GV657" s="2"/>
      <c r="GW657" s="2"/>
      <c r="GX657" s="2"/>
      <c r="GY657" s="2"/>
      <c r="GZ657" s="2"/>
      <c r="HA657" s="2"/>
      <c r="HB657" s="2"/>
      <c r="HC657" s="2"/>
      <c r="HD657" s="2"/>
      <c r="HE657" s="2"/>
      <c r="HF657" s="2"/>
      <c r="HG657" s="2"/>
      <c r="HH657" s="2"/>
      <c r="HI657" s="2"/>
      <c r="HJ657" s="2"/>
      <c r="HK657" s="2"/>
      <c r="HL657" s="2"/>
      <c r="HM657" s="2"/>
      <c r="HN657" s="2"/>
      <c r="HO657" s="2"/>
      <c r="HP657" s="2"/>
      <c r="HQ657" s="2"/>
      <c r="HR657" s="2"/>
      <c r="HS657" s="2"/>
      <c r="HT657" s="2"/>
      <c r="HU657" s="2"/>
      <c r="HV657" s="2"/>
      <c r="HW657" s="2"/>
      <c r="HX657" s="2"/>
      <c r="HY657" s="2"/>
      <c r="HZ657" s="2"/>
      <c r="IA657" s="2"/>
      <c r="IB657" s="2"/>
      <c r="IC657" s="2"/>
      <c r="ID657" s="2"/>
      <c r="IE657" s="2"/>
      <c r="IF657" s="2"/>
      <c r="IG657" s="2"/>
      <c r="IH657" s="2"/>
      <c r="II657" s="2"/>
      <c r="IJ657" s="2"/>
      <c r="IK657" s="2"/>
      <c r="IL657" s="2"/>
      <c r="IM657" s="2"/>
      <c r="IN657" s="2"/>
      <c r="IO657" s="2"/>
      <c r="IP657" s="2"/>
      <c r="IQ657" s="2"/>
      <c r="IR657" s="2"/>
      <c r="IS657" s="2"/>
      <c r="IT657" s="2"/>
      <c r="IU657" s="2"/>
      <c r="IV657" s="2"/>
      <c r="IW657" s="2"/>
    </row>
    <row r="658" customFormat="false" ht="11.25" hidden="false" customHeight="false" outlineLevel="0" collapsed="false">
      <c r="A658" s="2"/>
      <c r="B658" s="2"/>
      <c r="C658" s="2"/>
      <c r="D658" s="394"/>
      <c r="F658" s="2"/>
      <c r="G658" s="2"/>
      <c r="H658" s="2"/>
      <c r="I658" s="2"/>
      <c r="J658" s="2"/>
      <c r="K658" s="2"/>
      <c r="L658" s="2"/>
      <c r="M658" s="2"/>
      <c r="P658" s="2"/>
      <c r="Q658" s="2"/>
      <c r="R658" s="2"/>
      <c r="X658" s="270"/>
      <c r="Y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95"/>
      <c r="AW658" s="95"/>
      <c r="AX658" s="383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383"/>
      <c r="BX658" s="383"/>
      <c r="BY658" s="383"/>
      <c r="BZ658" s="2"/>
      <c r="CA658" s="2"/>
      <c r="CB658" s="2"/>
      <c r="CC658" s="2"/>
      <c r="CD658" s="2"/>
      <c r="CE658" s="2"/>
      <c r="CF658" s="383"/>
      <c r="CG658" s="383"/>
      <c r="CH658" s="10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383"/>
      <c r="DT658" s="383"/>
      <c r="DU658" s="383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  <c r="FE658" s="2"/>
      <c r="FF658" s="2"/>
      <c r="FG658" s="2"/>
      <c r="FH658" s="2"/>
      <c r="FI658" s="2"/>
      <c r="FJ658" s="2"/>
      <c r="FK658" s="2"/>
      <c r="FL658" s="2"/>
      <c r="FM658" s="2"/>
      <c r="FN658" s="2"/>
      <c r="FO658" s="2"/>
      <c r="FP658" s="2"/>
      <c r="FQ658" s="2"/>
      <c r="FR658" s="2"/>
      <c r="FS658" s="2"/>
      <c r="FT658" s="2"/>
      <c r="FU658" s="2"/>
      <c r="FV658" s="2"/>
      <c r="FW658" s="2"/>
      <c r="FX658" s="2"/>
      <c r="FY658" s="2"/>
      <c r="FZ658" s="2"/>
      <c r="GA658" s="2"/>
      <c r="GB658" s="2"/>
      <c r="GC658" s="2"/>
      <c r="GD658" s="2"/>
      <c r="GE658" s="2"/>
      <c r="GF658" s="2"/>
      <c r="GG658" s="2"/>
      <c r="GH658" s="2"/>
      <c r="GI658" s="2"/>
      <c r="GJ658" s="2"/>
      <c r="GK658" s="2"/>
      <c r="GL658" s="2"/>
      <c r="GM658" s="2"/>
      <c r="GN658" s="2"/>
      <c r="GO658" s="2"/>
      <c r="GP658" s="2"/>
      <c r="GQ658" s="2"/>
      <c r="GR658" s="2"/>
      <c r="GS658" s="2"/>
      <c r="GT658" s="2"/>
      <c r="GU658" s="2"/>
      <c r="GV658" s="2"/>
      <c r="GW658" s="2"/>
      <c r="GX658" s="2"/>
      <c r="GY658" s="2"/>
      <c r="GZ658" s="2"/>
      <c r="HA658" s="2"/>
      <c r="HB658" s="2"/>
      <c r="HC658" s="2"/>
      <c r="HD658" s="2"/>
      <c r="HE658" s="2"/>
      <c r="HF658" s="2"/>
      <c r="HG658" s="2"/>
      <c r="HH658" s="2"/>
      <c r="HI658" s="2"/>
      <c r="HJ658" s="2"/>
      <c r="HK658" s="2"/>
      <c r="HL658" s="2"/>
      <c r="HM658" s="2"/>
      <c r="HN658" s="2"/>
      <c r="HO658" s="2"/>
      <c r="HP658" s="2"/>
      <c r="HQ658" s="2"/>
      <c r="HR658" s="2"/>
      <c r="HS658" s="2"/>
      <c r="HT658" s="2"/>
      <c r="HU658" s="2"/>
      <c r="HV658" s="2"/>
      <c r="HW658" s="2"/>
      <c r="HX658" s="2"/>
      <c r="HY658" s="2"/>
      <c r="HZ658" s="2"/>
      <c r="IA658" s="2"/>
      <c r="IB658" s="2"/>
      <c r="IC658" s="2"/>
      <c r="ID658" s="2"/>
      <c r="IE658" s="2"/>
      <c r="IF658" s="2"/>
      <c r="IG658" s="2"/>
      <c r="IH658" s="2"/>
      <c r="II658" s="2"/>
      <c r="IJ658" s="2"/>
      <c r="IK658" s="2"/>
      <c r="IL658" s="2"/>
      <c r="IM658" s="2"/>
      <c r="IN658" s="2"/>
      <c r="IO658" s="2"/>
      <c r="IP658" s="2"/>
      <c r="IQ658" s="2"/>
      <c r="IR658" s="2"/>
      <c r="IS658" s="2"/>
      <c r="IT658" s="2"/>
      <c r="IU658" s="2"/>
      <c r="IV658" s="2"/>
      <c r="IW658" s="2"/>
    </row>
    <row r="659" customFormat="false" ht="11.25" hidden="false" customHeight="false" outlineLevel="0" collapsed="false">
      <c r="A659" s="2"/>
      <c r="B659" s="2"/>
      <c r="C659" s="2"/>
      <c r="D659" s="394"/>
      <c r="F659" s="2"/>
      <c r="G659" s="2"/>
      <c r="H659" s="2"/>
      <c r="I659" s="2"/>
      <c r="J659" s="2"/>
      <c r="K659" s="2"/>
      <c r="L659" s="2"/>
      <c r="M659" s="2"/>
      <c r="P659" s="2"/>
      <c r="Q659" s="2"/>
      <c r="R659" s="2"/>
      <c r="X659" s="270"/>
      <c r="Y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95"/>
      <c r="AW659" s="95"/>
      <c r="AX659" s="383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383"/>
      <c r="BX659" s="383"/>
      <c r="BY659" s="383"/>
      <c r="BZ659" s="2"/>
      <c r="CA659" s="2"/>
      <c r="CB659" s="2"/>
      <c r="CC659" s="2"/>
      <c r="CD659" s="2"/>
      <c r="CE659" s="2"/>
      <c r="CF659" s="383"/>
      <c r="CG659" s="383"/>
      <c r="CH659" s="10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383"/>
      <c r="DT659" s="383"/>
      <c r="DU659" s="383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  <c r="FE659" s="2"/>
      <c r="FF659" s="2"/>
      <c r="FG659" s="2"/>
      <c r="FH659" s="2"/>
      <c r="FI659" s="2"/>
      <c r="FJ659" s="2"/>
      <c r="FK659" s="2"/>
      <c r="FL659" s="2"/>
      <c r="FM659" s="2"/>
      <c r="FN659" s="2"/>
      <c r="FO659" s="2"/>
      <c r="FP659" s="2"/>
      <c r="FQ659" s="2"/>
      <c r="FR659" s="2"/>
      <c r="FS659" s="2"/>
      <c r="FT659" s="2"/>
      <c r="FU659" s="2"/>
      <c r="FV659" s="2"/>
      <c r="FW659" s="2"/>
      <c r="FX659" s="2"/>
      <c r="FY659" s="2"/>
      <c r="FZ659" s="2"/>
      <c r="GA659" s="2"/>
      <c r="GB659" s="2"/>
      <c r="GC659" s="2"/>
      <c r="GD659" s="2"/>
      <c r="GE659" s="2"/>
      <c r="GF659" s="2"/>
      <c r="GG659" s="2"/>
      <c r="GH659" s="2"/>
      <c r="GI659" s="2"/>
      <c r="GJ659" s="2"/>
      <c r="GK659" s="2"/>
      <c r="GL659" s="2"/>
      <c r="GM659" s="2"/>
      <c r="GN659" s="2"/>
      <c r="GO659" s="2"/>
      <c r="GP659" s="2"/>
      <c r="GQ659" s="2"/>
      <c r="GR659" s="2"/>
      <c r="GS659" s="2"/>
      <c r="GT659" s="2"/>
      <c r="GU659" s="2"/>
      <c r="GV659" s="2"/>
      <c r="GW659" s="2"/>
      <c r="GX659" s="2"/>
      <c r="GY659" s="2"/>
      <c r="GZ659" s="2"/>
      <c r="HA659" s="2"/>
      <c r="HB659" s="2"/>
      <c r="HC659" s="2"/>
      <c r="HD659" s="2"/>
      <c r="HE659" s="2"/>
      <c r="HF659" s="2"/>
      <c r="HG659" s="2"/>
      <c r="HH659" s="2"/>
      <c r="HI659" s="2"/>
      <c r="HJ659" s="2"/>
      <c r="HK659" s="2"/>
      <c r="HL659" s="2"/>
      <c r="HM659" s="2"/>
      <c r="HN659" s="2"/>
      <c r="HO659" s="2"/>
      <c r="HP659" s="2"/>
      <c r="HQ659" s="2"/>
      <c r="HR659" s="2"/>
      <c r="HS659" s="2"/>
      <c r="HT659" s="2"/>
      <c r="HU659" s="2"/>
      <c r="HV659" s="2"/>
      <c r="HW659" s="2"/>
      <c r="HX659" s="2"/>
      <c r="HY659" s="2"/>
      <c r="HZ659" s="2"/>
      <c r="IA659" s="2"/>
      <c r="IB659" s="2"/>
      <c r="IC659" s="2"/>
      <c r="ID659" s="2"/>
      <c r="IE659" s="2"/>
      <c r="IF659" s="2"/>
      <c r="IG659" s="2"/>
      <c r="IH659" s="2"/>
      <c r="II659" s="2"/>
      <c r="IJ659" s="2"/>
      <c r="IK659" s="2"/>
      <c r="IL659" s="2"/>
      <c r="IM659" s="2"/>
      <c r="IN659" s="2"/>
      <c r="IO659" s="2"/>
      <c r="IP659" s="2"/>
      <c r="IQ659" s="2"/>
      <c r="IR659" s="2"/>
      <c r="IS659" s="2"/>
      <c r="IT659" s="2"/>
      <c r="IU659" s="2"/>
      <c r="IV659" s="2"/>
      <c r="IW659" s="2"/>
    </row>
    <row r="660" customFormat="false" ht="11.25" hidden="false" customHeight="false" outlineLevel="0" collapsed="false">
      <c r="A660" s="2"/>
      <c r="B660" s="2"/>
      <c r="C660" s="2"/>
      <c r="D660" s="394"/>
      <c r="F660" s="2"/>
      <c r="G660" s="2"/>
      <c r="H660" s="2"/>
      <c r="I660" s="2"/>
      <c r="J660" s="2"/>
      <c r="K660" s="2"/>
      <c r="L660" s="2"/>
      <c r="M660" s="2"/>
      <c r="P660" s="2"/>
      <c r="Q660" s="2"/>
      <c r="R660" s="2"/>
      <c r="X660" s="270"/>
      <c r="Y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95"/>
      <c r="AW660" s="95"/>
      <c r="AX660" s="383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383"/>
      <c r="BX660" s="383"/>
      <c r="BY660" s="383"/>
      <c r="BZ660" s="2"/>
      <c r="CA660" s="2"/>
      <c r="CB660" s="2"/>
      <c r="CC660" s="2"/>
      <c r="CD660" s="2"/>
      <c r="CE660" s="2"/>
      <c r="CF660" s="383"/>
      <c r="CG660" s="383"/>
      <c r="CH660" s="10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383"/>
      <c r="DT660" s="383"/>
      <c r="DU660" s="383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  <c r="FE660" s="2"/>
      <c r="FF660" s="2"/>
      <c r="FG660" s="2"/>
      <c r="FH660" s="2"/>
      <c r="FI660" s="2"/>
      <c r="FJ660" s="2"/>
      <c r="FK660" s="2"/>
      <c r="FL660" s="2"/>
      <c r="FM660" s="2"/>
      <c r="FN660" s="2"/>
      <c r="FO660" s="2"/>
      <c r="FP660" s="2"/>
      <c r="FQ660" s="2"/>
      <c r="FR660" s="2"/>
      <c r="FS660" s="2"/>
      <c r="FT660" s="2"/>
      <c r="FU660" s="2"/>
      <c r="FV660" s="2"/>
      <c r="FW660" s="2"/>
      <c r="FX660" s="2"/>
      <c r="FY660" s="2"/>
      <c r="FZ660" s="2"/>
      <c r="GA660" s="2"/>
      <c r="GB660" s="2"/>
      <c r="GC660" s="2"/>
      <c r="GD660" s="2"/>
      <c r="GE660" s="2"/>
      <c r="GF660" s="2"/>
      <c r="GG660" s="2"/>
      <c r="GH660" s="2"/>
      <c r="GI660" s="2"/>
      <c r="GJ660" s="2"/>
      <c r="GK660" s="2"/>
      <c r="GL660" s="2"/>
      <c r="GM660" s="2"/>
      <c r="GN660" s="2"/>
      <c r="GO660" s="2"/>
      <c r="GP660" s="2"/>
      <c r="GQ660" s="2"/>
      <c r="GR660" s="2"/>
      <c r="GS660" s="2"/>
      <c r="GT660" s="2"/>
      <c r="GU660" s="2"/>
      <c r="GV660" s="2"/>
      <c r="GW660" s="2"/>
      <c r="GX660" s="2"/>
      <c r="GY660" s="2"/>
      <c r="GZ660" s="2"/>
      <c r="HA660" s="2"/>
      <c r="HB660" s="2"/>
      <c r="HC660" s="2"/>
      <c r="HD660" s="2"/>
      <c r="HE660" s="2"/>
      <c r="HF660" s="2"/>
      <c r="HG660" s="2"/>
      <c r="HH660" s="2"/>
      <c r="HI660" s="2"/>
      <c r="HJ660" s="2"/>
      <c r="HK660" s="2"/>
      <c r="HL660" s="2"/>
      <c r="HM660" s="2"/>
      <c r="HN660" s="2"/>
      <c r="HO660" s="2"/>
      <c r="HP660" s="2"/>
      <c r="HQ660" s="2"/>
      <c r="HR660" s="2"/>
      <c r="HS660" s="2"/>
      <c r="HT660" s="2"/>
      <c r="HU660" s="2"/>
      <c r="HV660" s="2"/>
      <c r="HW660" s="2"/>
      <c r="HX660" s="2"/>
      <c r="HY660" s="2"/>
      <c r="HZ660" s="2"/>
      <c r="IA660" s="2"/>
      <c r="IB660" s="2"/>
      <c r="IC660" s="2"/>
      <c r="ID660" s="2"/>
      <c r="IE660" s="2"/>
      <c r="IF660" s="2"/>
      <c r="IG660" s="2"/>
      <c r="IH660" s="2"/>
      <c r="II660" s="2"/>
      <c r="IJ660" s="2"/>
      <c r="IK660" s="2"/>
      <c r="IL660" s="2"/>
      <c r="IM660" s="2"/>
      <c r="IN660" s="2"/>
      <c r="IO660" s="2"/>
      <c r="IP660" s="2"/>
      <c r="IQ660" s="2"/>
      <c r="IR660" s="2"/>
      <c r="IS660" s="2"/>
      <c r="IT660" s="2"/>
      <c r="IU660" s="2"/>
      <c r="IV660" s="2"/>
      <c r="IW660" s="2"/>
    </row>
    <row r="661" customFormat="false" ht="11.25" hidden="false" customHeight="false" outlineLevel="0" collapsed="false">
      <c r="A661" s="2"/>
      <c r="B661" s="2"/>
      <c r="C661" s="2"/>
      <c r="D661" s="394"/>
      <c r="F661" s="2"/>
      <c r="G661" s="2"/>
      <c r="H661" s="2"/>
      <c r="I661" s="2"/>
      <c r="J661" s="2"/>
      <c r="K661" s="2"/>
      <c r="L661" s="2"/>
      <c r="M661" s="2"/>
      <c r="P661" s="2"/>
      <c r="Q661" s="2"/>
      <c r="R661" s="2"/>
      <c r="X661" s="270"/>
      <c r="Y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95"/>
      <c r="AW661" s="95"/>
      <c r="AX661" s="383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383"/>
      <c r="BX661" s="383"/>
      <c r="BY661" s="383"/>
      <c r="BZ661" s="2"/>
      <c r="CA661" s="2"/>
      <c r="CB661" s="2"/>
      <c r="CC661" s="2"/>
      <c r="CD661" s="2"/>
      <c r="CE661" s="2"/>
      <c r="CF661" s="383"/>
      <c r="CG661" s="383"/>
      <c r="CH661" s="10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383"/>
      <c r="DT661" s="383"/>
      <c r="DU661" s="383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  <c r="FE661" s="2"/>
      <c r="FF661" s="2"/>
      <c r="FG661" s="2"/>
      <c r="FH661" s="2"/>
      <c r="FI661" s="2"/>
      <c r="FJ661" s="2"/>
      <c r="FK661" s="2"/>
      <c r="FL661" s="2"/>
      <c r="FM661" s="2"/>
      <c r="FN661" s="2"/>
      <c r="FO661" s="2"/>
      <c r="FP661" s="2"/>
      <c r="FQ661" s="2"/>
      <c r="FR661" s="2"/>
      <c r="FS661" s="2"/>
      <c r="FT661" s="2"/>
      <c r="FU661" s="2"/>
      <c r="FV661" s="2"/>
      <c r="FW661" s="2"/>
      <c r="FX661" s="2"/>
      <c r="FY661" s="2"/>
      <c r="FZ661" s="2"/>
      <c r="GA661" s="2"/>
      <c r="GB661" s="2"/>
      <c r="GC661" s="2"/>
      <c r="GD661" s="2"/>
      <c r="GE661" s="2"/>
      <c r="GF661" s="2"/>
      <c r="GG661" s="2"/>
      <c r="GH661" s="2"/>
      <c r="GI661" s="2"/>
      <c r="GJ661" s="2"/>
      <c r="GK661" s="2"/>
      <c r="GL661" s="2"/>
      <c r="GM661" s="2"/>
      <c r="GN661" s="2"/>
      <c r="GO661" s="2"/>
      <c r="GP661" s="2"/>
      <c r="GQ661" s="2"/>
      <c r="GR661" s="2"/>
      <c r="GS661" s="2"/>
      <c r="GT661" s="2"/>
      <c r="GU661" s="2"/>
      <c r="GV661" s="2"/>
      <c r="GW661" s="2"/>
      <c r="GX661" s="2"/>
      <c r="GY661" s="2"/>
      <c r="GZ661" s="2"/>
      <c r="HA661" s="2"/>
      <c r="HB661" s="2"/>
      <c r="HC661" s="2"/>
      <c r="HD661" s="2"/>
      <c r="HE661" s="2"/>
      <c r="HF661" s="2"/>
      <c r="HG661" s="2"/>
      <c r="HH661" s="2"/>
      <c r="HI661" s="2"/>
      <c r="HJ661" s="2"/>
      <c r="HK661" s="2"/>
      <c r="HL661" s="2"/>
      <c r="HM661" s="2"/>
      <c r="HN661" s="2"/>
      <c r="HO661" s="2"/>
      <c r="HP661" s="2"/>
      <c r="HQ661" s="2"/>
      <c r="HR661" s="2"/>
      <c r="HS661" s="2"/>
      <c r="HT661" s="2"/>
      <c r="HU661" s="2"/>
      <c r="HV661" s="2"/>
      <c r="HW661" s="2"/>
      <c r="HX661" s="2"/>
      <c r="HY661" s="2"/>
      <c r="HZ661" s="2"/>
      <c r="IA661" s="2"/>
      <c r="IB661" s="2"/>
      <c r="IC661" s="2"/>
      <c r="ID661" s="2"/>
      <c r="IE661" s="2"/>
      <c r="IF661" s="2"/>
      <c r="IG661" s="2"/>
      <c r="IH661" s="2"/>
      <c r="II661" s="2"/>
      <c r="IJ661" s="2"/>
      <c r="IK661" s="2"/>
      <c r="IL661" s="2"/>
      <c r="IM661" s="2"/>
      <c r="IN661" s="2"/>
      <c r="IO661" s="2"/>
      <c r="IP661" s="2"/>
      <c r="IQ661" s="2"/>
      <c r="IR661" s="2"/>
      <c r="IS661" s="2"/>
      <c r="IT661" s="2"/>
      <c r="IU661" s="2"/>
      <c r="IV661" s="2"/>
      <c r="IW661" s="2"/>
    </row>
    <row r="662" customFormat="false" ht="11.25" hidden="false" customHeight="false" outlineLevel="0" collapsed="false">
      <c r="A662" s="2"/>
      <c r="B662" s="2"/>
      <c r="C662" s="2"/>
      <c r="D662" s="394"/>
      <c r="F662" s="2"/>
      <c r="G662" s="2"/>
      <c r="H662" s="2"/>
      <c r="I662" s="2"/>
      <c r="J662" s="2"/>
      <c r="K662" s="2"/>
      <c r="L662" s="2"/>
      <c r="M662" s="2"/>
      <c r="P662" s="2"/>
      <c r="Q662" s="2"/>
      <c r="R662" s="2"/>
      <c r="X662" s="270"/>
      <c r="Y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95"/>
      <c r="AW662" s="95"/>
      <c r="AX662" s="383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383"/>
      <c r="BX662" s="383"/>
      <c r="BY662" s="383"/>
      <c r="BZ662" s="2"/>
      <c r="CA662" s="2"/>
      <c r="CB662" s="2"/>
      <c r="CC662" s="2"/>
      <c r="CD662" s="2"/>
      <c r="CE662" s="2"/>
      <c r="CF662" s="383"/>
      <c r="CG662" s="383"/>
      <c r="CH662" s="10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383"/>
      <c r="DT662" s="383"/>
      <c r="DU662" s="383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  <c r="FE662" s="2"/>
      <c r="FF662" s="2"/>
      <c r="FG662" s="2"/>
      <c r="FH662" s="2"/>
      <c r="FI662" s="2"/>
      <c r="FJ662" s="2"/>
      <c r="FK662" s="2"/>
      <c r="FL662" s="2"/>
      <c r="FM662" s="2"/>
      <c r="FN662" s="2"/>
      <c r="FO662" s="2"/>
      <c r="FP662" s="2"/>
      <c r="FQ662" s="2"/>
      <c r="FR662" s="2"/>
      <c r="FS662" s="2"/>
      <c r="FT662" s="2"/>
      <c r="FU662" s="2"/>
      <c r="FV662" s="2"/>
      <c r="FW662" s="2"/>
      <c r="FX662" s="2"/>
      <c r="FY662" s="2"/>
      <c r="FZ662" s="2"/>
      <c r="GA662" s="2"/>
      <c r="GB662" s="2"/>
      <c r="GC662" s="2"/>
      <c r="GD662" s="2"/>
      <c r="GE662" s="2"/>
      <c r="GF662" s="2"/>
      <c r="GG662" s="2"/>
      <c r="GH662" s="2"/>
      <c r="GI662" s="2"/>
      <c r="GJ662" s="2"/>
      <c r="GK662" s="2"/>
      <c r="GL662" s="2"/>
      <c r="GM662" s="2"/>
      <c r="GN662" s="2"/>
      <c r="GO662" s="2"/>
      <c r="GP662" s="2"/>
      <c r="GQ662" s="2"/>
      <c r="GR662" s="2"/>
      <c r="GS662" s="2"/>
      <c r="GT662" s="2"/>
      <c r="GU662" s="2"/>
      <c r="GV662" s="2"/>
      <c r="GW662" s="2"/>
      <c r="GX662" s="2"/>
      <c r="GY662" s="2"/>
      <c r="GZ662" s="2"/>
      <c r="HA662" s="2"/>
      <c r="HB662" s="2"/>
      <c r="HC662" s="2"/>
      <c r="HD662" s="2"/>
      <c r="HE662" s="2"/>
      <c r="HF662" s="2"/>
      <c r="HG662" s="2"/>
      <c r="HH662" s="2"/>
      <c r="HI662" s="2"/>
      <c r="HJ662" s="2"/>
      <c r="HK662" s="2"/>
      <c r="HL662" s="2"/>
      <c r="HM662" s="2"/>
      <c r="HN662" s="2"/>
      <c r="HO662" s="2"/>
      <c r="HP662" s="2"/>
      <c r="HQ662" s="2"/>
      <c r="HR662" s="2"/>
      <c r="HS662" s="2"/>
      <c r="HT662" s="2"/>
      <c r="HU662" s="2"/>
      <c r="HV662" s="2"/>
      <c r="HW662" s="2"/>
      <c r="HX662" s="2"/>
      <c r="HY662" s="2"/>
      <c r="HZ662" s="2"/>
      <c r="IA662" s="2"/>
      <c r="IB662" s="2"/>
      <c r="IC662" s="2"/>
      <c r="ID662" s="2"/>
      <c r="IE662" s="2"/>
      <c r="IF662" s="2"/>
      <c r="IG662" s="2"/>
      <c r="IH662" s="2"/>
      <c r="II662" s="2"/>
      <c r="IJ662" s="2"/>
      <c r="IK662" s="2"/>
      <c r="IL662" s="2"/>
      <c r="IM662" s="2"/>
      <c r="IN662" s="2"/>
      <c r="IO662" s="2"/>
      <c r="IP662" s="2"/>
      <c r="IQ662" s="2"/>
      <c r="IR662" s="2"/>
      <c r="IS662" s="2"/>
      <c r="IT662" s="2"/>
      <c r="IU662" s="2"/>
      <c r="IV662" s="2"/>
      <c r="IW662" s="2"/>
    </row>
    <row r="663" customFormat="false" ht="11.25" hidden="false" customHeight="false" outlineLevel="0" collapsed="false">
      <c r="A663" s="2"/>
      <c r="B663" s="2"/>
      <c r="C663" s="2"/>
      <c r="D663" s="394"/>
      <c r="F663" s="2"/>
      <c r="G663" s="2"/>
      <c r="H663" s="2"/>
      <c r="I663" s="2"/>
      <c r="J663" s="2"/>
      <c r="K663" s="2"/>
      <c r="L663" s="2"/>
      <c r="M663" s="2"/>
      <c r="P663" s="2"/>
      <c r="Q663" s="2"/>
      <c r="R663" s="2"/>
      <c r="X663" s="270"/>
      <c r="Y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95"/>
      <c r="AW663" s="95"/>
      <c r="AX663" s="383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383"/>
      <c r="BX663" s="383"/>
      <c r="BY663" s="383"/>
      <c r="BZ663" s="2"/>
      <c r="CA663" s="2"/>
      <c r="CB663" s="2"/>
      <c r="CC663" s="2"/>
      <c r="CD663" s="2"/>
      <c r="CE663" s="2"/>
      <c r="CF663" s="383"/>
      <c r="CG663" s="383"/>
      <c r="CH663" s="10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383"/>
      <c r="DT663" s="383"/>
      <c r="DU663" s="383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  <c r="FE663" s="2"/>
      <c r="FF663" s="2"/>
      <c r="FG663" s="2"/>
      <c r="FH663" s="2"/>
      <c r="FI663" s="2"/>
      <c r="FJ663" s="2"/>
      <c r="FK663" s="2"/>
      <c r="FL663" s="2"/>
      <c r="FM663" s="2"/>
      <c r="FN663" s="2"/>
      <c r="FO663" s="2"/>
      <c r="FP663" s="2"/>
      <c r="FQ663" s="2"/>
      <c r="FR663" s="2"/>
      <c r="FS663" s="2"/>
      <c r="FT663" s="2"/>
      <c r="FU663" s="2"/>
      <c r="FV663" s="2"/>
      <c r="FW663" s="2"/>
      <c r="FX663" s="2"/>
      <c r="FY663" s="2"/>
      <c r="FZ663" s="2"/>
      <c r="GA663" s="2"/>
      <c r="GB663" s="2"/>
      <c r="GC663" s="2"/>
      <c r="GD663" s="2"/>
      <c r="GE663" s="2"/>
      <c r="GF663" s="2"/>
      <c r="GG663" s="2"/>
      <c r="GH663" s="2"/>
      <c r="GI663" s="2"/>
      <c r="GJ663" s="2"/>
      <c r="GK663" s="2"/>
      <c r="GL663" s="2"/>
      <c r="GM663" s="2"/>
      <c r="GN663" s="2"/>
      <c r="GO663" s="2"/>
      <c r="GP663" s="2"/>
      <c r="GQ663" s="2"/>
      <c r="GR663" s="2"/>
      <c r="GS663" s="2"/>
      <c r="GT663" s="2"/>
      <c r="GU663" s="2"/>
      <c r="GV663" s="2"/>
      <c r="GW663" s="2"/>
      <c r="GX663" s="2"/>
      <c r="GY663" s="2"/>
      <c r="GZ663" s="2"/>
      <c r="HA663" s="2"/>
      <c r="HB663" s="2"/>
      <c r="HC663" s="2"/>
      <c r="HD663" s="2"/>
      <c r="HE663" s="2"/>
      <c r="HF663" s="2"/>
      <c r="HG663" s="2"/>
      <c r="HH663" s="2"/>
      <c r="HI663" s="2"/>
      <c r="HJ663" s="2"/>
      <c r="HK663" s="2"/>
      <c r="HL663" s="2"/>
      <c r="HM663" s="2"/>
      <c r="HN663" s="2"/>
      <c r="HO663" s="2"/>
      <c r="HP663" s="2"/>
      <c r="HQ663" s="2"/>
      <c r="HR663" s="2"/>
      <c r="HS663" s="2"/>
      <c r="HT663" s="2"/>
      <c r="HU663" s="2"/>
      <c r="HV663" s="2"/>
      <c r="HW663" s="2"/>
      <c r="HX663" s="2"/>
      <c r="HY663" s="2"/>
      <c r="HZ663" s="2"/>
      <c r="IA663" s="2"/>
      <c r="IB663" s="2"/>
      <c r="IC663" s="2"/>
      <c r="ID663" s="2"/>
      <c r="IE663" s="2"/>
      <c r="IF663" s="2"/>
      <c r="IG663" s="2"/>
      <c r="IH663" s="2"/>
      <c r="II663" s="2"/>
      <c r="IJ663" s="2"/>
      <c r="IK663" s="2"/>
      <c r="IL663" s="2"/>
      <c r="IM663" s="2"/>
      <c r="IN663" s="2"/>
      <c r="IO663" s="2"/>
      <c r="IP663" s="2"/>
      <c r="IQ663" s="2"/>
      <c r="IR663" s="2"/>
      <c r="IS663" s="2"/>
      <c r="IT663" s="2"/>
      <c r="IU663" s="2"/>
      <c r="IV663" s="2"/>
      <c r="IW663" s="2"/>
    </row>
    <row r="664" customFormat="false" ht="11.25" hidden="false" customHeight="false" outlineLevel="0" collapsed="false">
      <c r="A664" s="2"/>
      <c r="B664" s="2"/>
      <c r="C664" s="2"/>
      <c r="D664" s="394"/>
      <c r="F664" s="2"/>
      <c r="G664" s="2"/>
      <c r="H664" s="2"/>
      <c r="I664" s="2"/>
      <c r="J664" s="2"/>
      <c r="K664" s="2"/>
      <c r="L664" s="2"/>
      <c r="M664" s="2"/>
      <c r="P664" s="2"/>
      <c r="Q664" s="2"/>
      <c r="R664" s="2"/>
      <c r="X664" s="270"/>
      <c r="Y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95"/>
      <c r="AW664" s="95"/>
      <c r="AX664" s="383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383"/>
      <c r="BX664" s="383"/>
      <c r="BY664" s="383"/>
      <c r="BZ664" s="2"/>
      <c r="CA664" s="2"/>
      <c r="CB664" s="2"/>
      <c r="CC664" s="2"/>
      <c r="CD664" s="2"/>
      <c r="CE664" s="2"/>
      <c r="CF664" s="383"/>
      <c r="CG664" s="383"/>
      <c r="CH664" s="10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383"/>
      <c r="DT664" s="383"/>
      <c r="DU664" s="383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  <c r="FE664" s="2"/>
      <c r="FF664" s="2"/>
      <c r="FG664" s="2"/>
      <c r="FH664" s="2"/>
      <c r="FI664" s="2"/>
      <c r="FJ664" s="2"/>
      <c r="FK664" s="2"/>
      <c r="FL664" s="2"/>
      <c r="FM664" s="2"/>
      <c r="FN664" s="2"/>
      <c r="FO664" s="2"/>
      <c r="FP664" s="2"/>
      <c r="FQ664" s="2"/>
      <c r="FR664" s="2"/>
      <c r="FS664" s="2"/>
      <c r="FT664" s="2"/>
      <c r="FU664" s="2"/>
      <c r="FV664" s="2"/>
      <c r="FW664" s="2"/>
      <c r="FX664" s="2"/>
      <c r="FY664" s="2"/>
      <c r="FZ664" s="2"/>
      <c r="GA664" s="2"/>
      <c r="GB664" s="2"/>
      <c r="GC664" s="2"/>
      <c r="GD664" s="2"/>
      <c r="GE664" s="2"/>
      <c r="GF664" s="2"/>
      <c r="GG664" s="2"/>
      <c r="GH664" s="2"/>
      <c r="GI664" s="2"/>
      <c r="GJ664" s="2"/>
      <c r="GK664" s="2"/>
      <c r="GL664" s="2"/>
      <c r="GM664" s="2"/>
      <c r="GN664" s="2"/>
      <c r="GO664" s="2"/>
      <c r="GP664" s="2"/>
      <c r="GQ664" s="2"/>
      <c r="GR664" s="2"/>
      <c r="GS664" s="2"/>
      <c r="GT664" s="2"/>
      <c r="GU664" s="2"/>
      <c r="GV664" s="2"/>
      <c r="GW664" s="2"/>
      <c r="GX664" s="2"/>
      <c r="GY664" s="2"/>
      <c r="GZ664" s="2"/>
      <c r="HA664" s="2"/>
      <c r="HB664" s="2"/>
      <c r="HC664" s="2"/>
      <c r="HD664" s="2"/>
      <c r="HE664" s="2"/>
      <c r="HF664" s="2"/>
      <c r="HG664" s="2"/>
      <c r="HH664" s="2"/>
      <c r="HI664" s="2"/>
      <c r="HJ664" s="2"/>
      <c r="HK664" s="2"/>
      <c r="HL664" s="2"/>
      <c r="HM664" s="2"/>
      <c r="HN664" s="2"/>
      <c r="HO664" s="2"/>
      <c r="HP664" s="2"/>
      <c r="HQ664" s="2"/>
      <c r="HR664" s="2"/>
      <c r="HS664" s="2"/>
      <c r="HT664" s="2"/>
      <c r="HU664" s="2"/>
      <c r="HV664" s="2"/>
      <c r="HW664" s="2"/>
      <c r="HX664" s="2"/>
      <c r="HY664" s="2"/>
      <c r="HZ664" s="2"/>
      <c r="IA664" s="2"/>
      <c r="IB664" s="2"/>
      <c r="IC664" s="2"/>
      <c r="ID664" s="2"/>
      <c r="IE664" s="2"/>
      <c r="IF664" s="2"/>
      <c r="IG664" s="2"/>
      <c r="IH664" s="2"/>
      <c r="II664" s="2"/>
      <c r="IJ664" s="2"/>
      <c r="IK664" s="2"/>
      <c r="IL664" s="2"/>
      <c r="IM664" s="2"/>
      <c r="IN664" s="2"/>
      <c r="IO664" s="2"/>
      <c r="IP664" s="2"/>
      <c r="IQ664" s="2"/>
      <c r="IR664" s="2"/>
      <c r="IS664" s="2"/>
      <c r="IT664" s="2"/>
      <c r="IU664" s="2"/>
      <c r="IV664" s="2"/>
      <c r="IW664" s="2"/>
    </row>
    <row r="665" customFormat="false" ht="11.25" hidden="false" customHeight="false" outlineLevel="0" collapsed="false">
      <c r="A665" s="2"/>
      <c r="B665" s="2"/>
      <c r="C665" s="2"/>
      <c r="D665" s="394"/>
      <c r="F665" s="2"/>
      <c r="G665" s="2"/>
      <c r="H665" s="2"/>
      <c r="I665" s="2"/>
      <c r="J665" s="2"/>
      <c r="K665" s="2"/>
      <c r="L665" s="2"/>
      <c r="M665" s="2"/>
      <c r="P665" s="2"/>
      <c r="Q665" s="2"/>
      <c r="R665" s="2"/>
      <c r="X665" s="270"/>
      <c r="Y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95"/>
      <c r="AW665" s="95"/>
      <c r="AX665" s="383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383"/>
      <c r="BX665" s="383"/>
      <c r="BY665" s="383"/>
      <c r="BZ665" s="2"/>
      <c r="CA665" s="2"/>
      <c r="CB665" s="2"/>
      <c r="CC665" s="2"/>
      <c r="CD665" s="2"/>
      <c r="CE665" s="2"/>
      <c r="CF665" s="383"/>
      <c r="CG665" s="383"/>
      <c r="CH665" s="10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383"/>
      <c r="DT665" s="383"/>
      <c r="DU665" s="383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  <c r="FE665" s="2"/>
      <c r="FF665" s="2"/>
      <c r="FG665" s="2"/>
      <c r="FH665" s="2"/>
      <c r="FI665" s="2"/>
      <c r="FJ665" s="2"/>
      <c r="FK665" s="2"/>
      <c r="FL665" s="2"/>
      <c r="FM665" s="2"/>
      <c r="FN665" s="2"/>
      <c r="FO665" s="2"/>
      <c r="FP665" s="2"/>
      <c r="FQ665" s="2"/>
      <c r="FR665" s="2"/>
      <c r="FS665" s="2"/>
      <c r="FT665" s="2"/>
      <c r="FU665" s="2"/>
      <c r="FV665" s="2"/>
      <c r="FW665" s="2"/>
      <c r="FX665" s="2"/>
      <c r="FY665" s="2"/>
      <c r="FZ665" s="2"/>
      <c r="GA665" s="2"/>
      <c r="GB665" s="2"/>
      <c r="GC665" s="2"/>
      <c r="GD665" s="2"/>
      <c r="GE665" s="2"/>
      <c r="GF665" s="2"/>
      <c r="GG665" s="2"/>
      <c r="GH665" s="2"/>
      <c r="GI665" s="2"/>
      <c r="GJ665" s="2"/>
      <c r="GK665" s="2"/>
      <c r="GL665" s="2"/>
      <c r="GM665" s="2"/>
      <c r="GN665" s="2"/>
      <c r="GO665" s="2"/>
      <c r="GP665" s="2"/>
      <c r="GQ665" s="2"/>
      <c r="GR665" s="2"/>
      <c r="GS665" s="2"/>
      <c r="GT665" s="2"/>
      <c r="GU665" s="2"/>
      <c r="GV665" s="2"/>
      <c r="GW665" s="2"/>
      <c r="GX665" s="2"/>
      <c r="GY665" s="2"/>
      <c r="GZ665" s="2"/>
      <c r="HA665" s="2"/>
      <c r="HB665" s="2"/>
      <c r="HC665" s="2"/>
      <c r="HD665" s="2"/>
      <c r="HE665" s="2"/>
      <c r="HF665" s="2"/>
      <c r="HG665" s="2"/>
      <c r="HH665" s="2"/>
      <c r="HI665" s="2"/>
      <c r="HJ665" s="2"/>
      <c r="HK665" s="2"/>
      <c r="HL665" s="2"/>
      <c r="HM665" s="2"/>
      <c r="HN665" s="2"/>
      <c r="HO665" s="2"/>
      <c r="HP665" s="2"/>
      <c r="HQ665" s="2"/>
      <c r="HR665" s="2"/>
      <c r="HS665" s="2"/>
      <c r="HT665" s="2"/>
      <c r="HU665" s="2"/>
      <c r="HV665" s="2"/>
      <c r="HW665" s="2"/>
      <c r="HX665" s="2"/>
      <c r="HY665" s="2"/>
      <c r="HZ665" s="2"/>
      <c r="IA665" s="2"/>
      <c r="IB665" s="2"/>
      <c r="IC665" s="2"/>
      <c r="ID665" s="2"/>
      <c r="IE665" s="2"/>
      <c r="IF665" s="2"/>
      <c r="IG665" s="2"/>
      <c r="IH665" s="2"/>
      <c r="II665" s="2"/>
      <c r="IJ665" s="2"/>
      <c r="IK665" s="2"/>
      <c r="IL665" s="2"/>
      <c r="IM665" s="2"/>
      <c r="IN665" s="2"/>
      <c r="IO665" s="2"/>
      <c r="IP665" s="2"/>
      <c r="IQ665" s="2"/>
      <c r="IR665" s="2"/>
      <c r="IS665" s="2"/>
      <c r="IT665" s="2"/>
      <c r="IU665" s="2"/>
      <c r="IV665" s="2"/>
      <c r="IW665" s="2"/>
    </row>
    <row r="666" customFormat="false" ht="11.25" hidden="false" customHeight="false" outlineLevel="0" collapsed="false">
      <c r="A666" s="2"/>
      <c r="B666" s="2"/>
      <c r="C666" s="2"/>
      <c r="D666" s="394"/>
      <c r="F666" s="2"/>
      <c r="G666" s="2"/>
      <c r="H666" s="2"/>
      <c r="I666" s="2"/>
      <c r="J666" s="2"/>
      <c r="K666" s="2"/>
      <c r="L666" s="2"/>
      <c r="M666" s="2"/>
      <c r="P666" s="2"/>
      <c r="Q666" s="2"/>
      <c r="R666" s="2"/>
      <c r="X666" s="270"/>
      <c r="Y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95"/>
      <c r="AW666" s="95"/>
      <c r="AX666" s="383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383"/>
      <c r="BX666" s="383"/>
      <c r="BY666" s="383"/>
      <c r="BZ666" s="2"/>
      <c r="CA666" s="2"/>
      <c r="CB666" s="2"/>
      <c r="CC666" s="2"/>
      <c r="CD666" s="2"/>
      <c r="CE666" s="2"/>
      <c r="CF666" s="383"/>
      <c r="CG666" s="383"/>
      <c r="CH666" s="10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383"/>
      <c r="DT666" s="383"/>
      <c r="DU666" s="383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  <c r="FE666" s="2"/>
      <c r="FF666" s="2"/>
      <c r="FG666" s="2"/>
      <c r="FH666" s="2"/>
      <c r="FI666" s="2"/>
      <c r="FJ666" s="2"/>
      <c r="FK666" s="2"/>
      <c r="FL666" s="2"/>
      <c r="FM666" s="2"/>
      <c r="FN666" s="2"/>
      <c r="FO666" s="2"/>
      <c r="FP666" s="2"/>
      <c r="FQ666" s="2"/>
      <c r="FR666" s="2"/>
      <c r="FS666" s="2"/>
      <c r="FT666" s="2"/>
      <c r="FU666" s="2"/>
      <c r="FV666" s="2"/>
      <c r="FW666" s="2"/>
      <c r="FX666" s="2"/>
      <c r="FY666" s="2"/>
      <c r="FZ666" s="2"/>
      <c r="GA666" s="2"/>
      <c r="GB666" s="2"/>
      <c r="GC666" s="2"/>
      <c r="GD666" s="2"/>
      <c r="GE666" s="2"/>
      <c r="GF666" s="2"/>
      <c r="GG666" s="2"/>
      <c r="GH666" s="2"/>
      <c r="GI666" s="2"/>
      <c r="GJ666" s="2"/>
      <c r="GK666" s="2"/>
      <c r="GL666" s="2"/>
      <c r="GM666" s="2"/>
      <c r="GN666" s="2"/>
      <c r="GO666" s="2"/>
      <c r="GP666" s="2"/>
      <c r="GQ666" s="2"/>
      <c r="GR666" s="2"/>
      <c r="GS666" s="2"/>
      <c r="GT666" s="2"/>
      <c r="GU666" s="2"/>
      <c r="GV666" s="2"/>
      <c r="GW666" s="2"/>
      <c r="GX666" s="2"/>
      <c r="GY666" s="2"/>
      <c r="GZ666" s="2"/>
      <c r="HA666" s="2"/>
      <c r="HB666" s="2"/>
      <c r="HC666" s="2"/>
      <c r="HD666" s="2"/>
      <c r="HE666" s="2"/>
      <c r="HF666" s="2"/>
      <c r="HG666" s="2"/>
      <c r="HH666" s="2"/>
      <c r="HI666" s="2"/>
      <c r="HJ666" s="2"/>
      <c r="HK666" s="2"/>
      <c r="HL666" s="2"/>
      <c r="HM666" s="2"/>
      <c r="HN666" s="2"/>
      <c r="HO666" s="2"/>
      <c r="HP666" s="2"/>
      <c r="HQ666" s="2"/>
      <c r="HR666" s="2"/>
      <c r="HS666" s="2"/>
      <c r="HT666" s="2"/>
      <c r="HU666" s="2"/>
      <c r="HV666" s="2"/>
      <c r="HW666" s="2"/>
      <c r="HX666" s="2"/>
      <c r="HY666" s="2"/>
      <c r="HZ666" s="2"/>
      <c r="IA666" s="2"/>
      <c r="IB666" s="2"/>
      <c r="IC666" s="2"/>
      <c r="ID666" s="2"/>
      <c r="IE666" s="2"/>
      <c r="IF666" s="2"/>
      <c r="IG666" s="2"/>
      <c r="IH666" s="2"/>
      <c r="II666" s="2"/>
      <c r="IJ666" s="2"/>
      <c r="IK666" s="2"/>
      <c r="IL666" s="2"/>
      <c r="IM666" s="2"/>
      <c r="IN666" s="2"/>
      <c r="IO666" s="2"/>
      <c r="IP666" s="2"/>
      <c r="IQ666" s="2"/>
      <c r="IR666" s="2"/>
      <c r="IS666" s="2"/>
      <c r="IT666" s="2"/>
      <c r="IU666" s="2"/>
      <c r="IV666" s="2"/>
      <c r="IW666" s="2"/>
    </row>
    <row r="667" customFormat="false" ht="11.25" hidden="false" customHeight="false" outlineLevel="0" collapsed="false">
      <c r="A667" s="2"/>
      <c r="B667" s="2"/>
      <c r="C667" s="2"/>
      <c r="D667" s="394"/>
      <c r="F667" s="2"/>
      <c r="G667" s="2"/>
      <c r="H667" s="2"/>
      <c r="I667" s="2"/>
      <c r="J667" s="2"/>
      <c r="K667" s="2"/>
      <c r="L667" s="2"/>
      <c r="M667" s="2"/>
      <c r="P667" s="2"/>
      <c r="Q667" s="2"/>
      <c r="R667" s="2"/>
      <c r="X667" s="270"/>
      <c r="Y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95"/>
      <c r="AW667" s="95"/>
      <c r="AX667" s="383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383"/>
      <c r="BX667" s="383"/>
      <c r="BY667" s="383"/>
      <c r="BZ667" s="2"/>
      <c r="CA667" s="2"/>
      <c r="CB667" s="2"/>
      <c r="CC667" s="2"/>
      <c r="CD667" s="2"/>
      <c r="CE667" s="2"/>
      <c r="CF667" s="383"/>
      <c r="CG667" s="383"/>
      <c r="CH667" s="10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383"/>
      <c r="DT667" s="383"/>
      <c r="DU667" s="383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  <c r="FE667" s="2"/>
      <c r="FF667" s="2"/>
      <c r="FG667" s="2"/>
      <c r="FH667" s="2"/>
      <c r="FI667" s="2"/>
      <c r="FJ667" s="2"/>
      <c r="FK667" s="2"/>
      <c r="FL667" s="2"/>
      <c r="FM667" s="2"/>
      <c r="FN667" s="2"/>
      <c r="FO667" s="2"/>
      <c r="FP667" s="2"/>
      <c r="FQ667" s="2"/>
      <c r="FR667" s="2"/>
      <c r="FS667" s="2"/>
      <c r="FT667" s="2"/>
      <c r="FU667" s="2"/>
      <c r="FV667" s="2"/>
      <c r="FW667" s="2"/>
      <c r="FX667" s="2"/>
      <c r="FY667" s="2"/>
      <c r="FZ667" s="2"/>
      <c r="GA667" s="2"/>
      <c r="GB667" s="2"/>
      <c r="GC667" s="2"/>
      <c r="GD667" s="2"/>
      <c r="GE667" s="2"/>
      <c r="GF667" s="2"/>
      <c r="GG667" s="2"/>
      <c r="GH667" s="2"/>
      <c r="GI667" s="2"/>
      <c r="GJ667" s="2"/>
      <c r="GK667" s="2"/>
      <c r="GL667" s="2"/>
      <c r="GM667" s="2"/>
      <c r="GN667" s="2"/>
      <c r="GO667" s="2"/>
      <c r="GP667" s="2"/>
      <c r="GQ667" s="2"/>
      <c r="GR667" s="2"/>
      <c r="GS667" s="2"/>
      <c r="GT667" s="2"/>
      <c r="GU667" s="2"/>
      <c r="GV667" s="2"/>
      <c r="GW667" s="2"/>
      <c r="GX667" s="2"/>
      <c r="GY667" s="2"/>
      <c r="GZ667" s="2"/>
      <c r="HA667" s="2"/>
      <c r="HB667" s="2"/>
      <c r="HC667" s="2"/>
      <c r="HD667" s="2"/>
      <c r="HE667" s="2"/>
      <c r="HF667" s="2"/>
      <c r="HG667" s="2"/>
      <c r="HH667" s="2"/>
      <c r="HI667" s="2"/>
      <c r="HJ667" s="2"/>
      <c r="HK667" s="2"/>
      <c r="HL667" s="2"/>
      <c r="HM667" s="2"/>
      <c r="HN667" s="2"/>
      <c r="HO667" s="2"/>
      <c r="HP667" s="2"/>
      <c r="HQ667" s="2"/>
      <c r="HR667" s="2"/>
      <c r="HS667" s="2"/>
      <c r="HT667" s="2"/>
      <c r="HU667" s="2"/>
      <c r="HV667" s="2"/>
      <c r="HW667" s="2"/>
      <c r="HX667" s="2"/>
      <c r="HY667" s="2"/>
      <c r="HZ667" s="2"/>
      <c r="IA667" s="2"/>
      <c r="IB667" s="2"/>
      <c r="IC667" s="2"/>
      <c r="ID667" s="2"/>
      <c r="IE667" s="2"/>
      <c r="IF667" s="2"/>
      <c r="IG667" s="2"/>
      <c r="IH667" s="2"/>
      <c r="II667" s="2"/>
      <c r="IJ667" s="2"/>
      <c r="IK667" s="2"/>
      <c r="IL667" s="2"/>
      <c r="IM667" s="2"/>
      <c r="IN667" s="2"/>
      <c r="IO667" s="2"/>
      <c r="IP667" s="2"/>
      <c r="IQ667" s="2"/>
      <c r="IR667" s="2"/>
      <c r="IS667" s="2"/>
      <c r="IT667" s="2"/>
      <c r="IU667" s="2"/>
      <c r="IV667" s="2"/>
      <c r="IW667" s="2"/>
    </row>
    <row r="668" customFormat="false" ht="11.25" hidden="false" customHeight="false" outlineLevel="0" collapsed="false">
      <c r="A668" s="2"/>
      <c r="B668" s="2"/>
      <c r="C668" s="2"/>
      <c r="D668" s="394"/>
      <c r="F668" s="2"/>
      <c r="G668" s="2"/>
      <c r="H668" s="2"/>
      <c r="I668" s="2"/>
      <c r="J668" s="2"/>
      <c r="K668" s="2"/>
      <c r="L668" s="2"/>
      <c r="M668" s="2"/>
      <c r="P668" s="2"/>
      <c r="Q668" s="2"/>
      <c r="R668" s="2"/>
      <c r="X668" s="270"/>
      <c r="Y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95"/>
      <c r="AW668" s="95"/>
      <c r="AX668" s="383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383"/>
      <c r="BX668" s="383"/>
      <c r="BY668" s="383"/>
      <c r="BZ668" s="2"/>
      <c r="CA668" s="2"/>
      <c r="CB668" s="2"/>
      <c r="CC668" s="2"/>
      <c r="CD668" s="2"/>
      <c r="CE668" s="2"/>
      <c r="CF668" s="383"/>
      <c r="CG668" s="383"/>
      <c r="CH668" s="10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383"/>
      <c r="DT668" s="383"/>
      <c r="DU668" s="383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  <c r="FE668" s="2"/>
      <c r="FF668" s="2"/>
      <c r="FG668" s="2"/>
      <c r="FH668" s="2"/>
      <c r="FI668" s="2"/>
      <c r="FJ668" s="2"/>
      <c r="FK668" s="2"/>
      <c r="FL668" s="2"/>
      <c r="FM668" s="2"/>
      <c r="FN668" s="2"/>
      <c r="FO668" s="2"/>
      <c r="FP668" s="2"/>
      <c r="FQ668" s="2"/>
      <c r="FR668" s="2"/>
      <c r="FS668" s="2"/>
      <c r="FT668" s="2"/>
      <c r="FU668" s="2"/>
      <c r="FV668" s="2"/>
      <c r="FW668" s="2"/>
      <c r="FX668" s="2"/>
      <c r="FY668" s="2"/>
      <c r="FZ668" s="2"/>
      <c r="GA668" s="2"/>
      <c r="GB668" s="2"/>
      <c r="GC668" s="2"/>
      <c r="GD668" s="2"/>
      <c r="GE668" s="2"/>
      <c r="GF668" s="2"/>
      <c r="GG668" s="2"/>
      <c r="GH668" s="2"/>
      <c r="GI668" s="2"/>
      <c r="GJ668" s="2"/>
      <c r="GK668" s="2"/>
      <c r="GL668" s="2"/>
      <c r="GM668" s="2"/>
      <c r="GN668" s="2"/>
      <c r="GO668" s="2"/>
      <c r="GP668" s="2"/>
      <c r="GQ668" s="2"/>
      <c r="GR668" s="2"/>
      <c r="GS668" s="2"/>
      <c r="GT668" s="2"/>
      <c r="GU668" s="2"/>
      <c r="GV668" s="2"/>
      <c r="GW668" s="2"/>
      <c r="GX668" s="2"/>
      <c r="GY668" s="2"/>
      <c r="GZ668" s="2"/>
      <c r="HA668" s="2"/>
      <c r="HB668" s="2"/>
      <c r="HC668" s="2"/>
      <c r="HD668" s="2"/>
      <c r="HE668" s="2"/>
      <c r="HF668" s="2"/>
      <c r="HG668" s="2"/>
      <c r="HH668" s="2"/>
      <c r="HI668" s="2"/>
      <c r="HJ668" s="2"/>
      <c r="HK668" s="2"/>
      <c r="HL668" s="2"/>
      <c r="HM668" s="2"/>
      <c r="HN668" s="2"/>
      <c r="HO668" s="2"/>
      <c r="HP668" s="2"/>
      <c r="HQ668" s="2"/>
      <c r="HR668" s="2"/>
      <c r="HS668" s="2"/>
      <c r="HT668" s="2"/>
      <c r="HU668" s="2"/>
      <c r="HV668" s="2"/>
      <c r="HW668" s="2"/>
      <c r="HX668" s="2"/>
      <c r="HY668" s="2"/>
      <c r="HZ668" s="2"/>
      <c r="IA668" s="2"/>
      <c r="IB668" s="2"/>
      <c r="IC668" s="2"/>
      <c r="ID668" s="2"/>
      <c r="IE668" s="2"/>
      <c r="IF668" s="2"/>
      <c r="IG668" s="2"/>
      <c r="IH668" s="2"/>
      <c r="II668" s="2"/>
      <c r="IJ668" s="2"/>
      <c r="IK668" s="2"/>
      <c r="IL668" s="2"/>
      <c r="IM668" s="2"/>
      <c r="IN668" s="2"/>
      <c r="IO668" s="2"/>
      <c r="IP668" s="2"/>
      <c r="IQ668" s="2"/>
      <c r="IR668" s="2"/>
      <c r="IS668" s="2"/>
      <c r="IT668" s="2"/>
      <c r="IU668" s="2"/>
      <c r="IV668" s="2"/>
      <c r="IW668" s="2"/>
    </row>
    <row r="669" customFormat="false" ht="11.25" hidden="false" customHeight="false" outlineLevel="0" collapsed="false">
      <c r="A669" s="2"/>
      <c r="B669" s="2"/>
      <c r="C669" s="2"/>
      <c r="D669" s="394"/>
      <c r="F669" s="2"/>
      <c r="G669" s="2"/>
      <c r="H669" s="2"/>
      <c r="I669" s="2"/>
      <c r="J669" s="2"/>
      <c r="K669" s="2"/>
      <c r="L669" s="2"/>
      <c r="M669" s="2"/>
      <c r="P669" s="2"/>
      <c r="Q669" s="2"/>
      <c r="R669" s="2"/>
      <c r="X669" s="270"/>
      <c r="Y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95"/>
      <c r="AW669" s="95"/>
      <c r="AX669" s="383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383"/>
      <c r="BX669" s="383"/>
      <c r="BY669" s="383"/>
      <c r="BZ669" s="2"/>
      <c r="CA669" s="2"/>
      <c r="CB669" s="2"/>
      <c r="CC669" s="2"/>
      <c r="CD669" s="2"/>
      <c r="CE669" s="2"/>
      <c r="CF669" s="383"/>
      <c r="CG669" s="383"/>
      <c r="CH669" s="10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383"/>
      <c r="DT669" s="383"/>
      <c r="DU669" s="383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  <c r="FE669" s="2"/>
      <c r="FF669" s="2"/>
      <c r="FG669" s="2"/>
      <c r="FH669" s="2"/>
      <c r="FI669" s="2"/>
      <c r="FJ669" s="2"/>
      <c r="FK669" s="2"/>
      <c r="FL669" s="2"/>
      <c r="FM669" s="2"/>
      <c r="FN669" s="2"/>
      <c r="FO669" s="2"/>
      <c r="FP669" s="2"/>
      <c r="FQ669" s="2"/>
      <c r="FR669" s="2"/>
      <c r="FS669" s="2"/>
      <c r="FT669" s="2"/>
      <c r="FU669" s="2"/>
      <c r="FV669" s="2"/>
      <c r="FW669" s="2"/>
      <c r="FX669" s="2"/>
      <c r="FY669" s="2"/>
      <c r="FZ669" s="2"/>
      <c r="GA669" s="2"/>
      <c r="GB669" s="2"/>
      <c r="GC669" s="2"/>
      <c r="GD669" s="2"/>
      <c r="GE669" s="2"/>
      <c r="GF669" s="2"/>
      <c r="GG669" s="2"/>
      <c r="GH669" s="2"/>
      <c r="GI669" s="2"/>
      <c r="GJ669" s="2"/>
      <c r="GK669" s="2"/>
      <c r="GL669" s="2"/>
      <c r="GM669" s="2"/>
      <c r="GN669" s="2"/>
      <c r="GO669" s="2"/>
      <c r="GP669" s="2"/>
      <c r="GQ669" s="2"/>
      <c r="GR669" s="2"/>
      <c r="GS669" s="2"/>
      <c r="GT669" s="2"/>
      <c r="GU669" s="2"/>
      <c r="GV669" s="2"/>
      <c r="GW669" s="2"/>
      <c r="GX669" s="2"/>
      <c r="GY669" s="2"/>
      <c r="GZ669" s="2"/>
      <c r="HA669" s="2"/>
      <c r="HB669" s="2"/>
      <c r="HC669" s="2"/>
      <c r="HD669" s="2"/>
      <c r="HE669" s="2"/>
      <c r="HF669" s="2"/>
      <c r="HG669" s="2"/>
      <c r="HH669" s="2"/>
      <c r="HI669" s="2"/>
      <c r="HJ669" s="2"/>
      <c r="HK669" s="2"/>
      <c r="HL669" s="2"/>
      <c r="HM669" s="2"/>
      <c r="HN669" s="2"/>
      <c r="HO669" s="2"/>
      <c r="HP669" s="2"/>
      <c r="HQ669" s="2"/>
      <c r="HR669" s="2"/>
      <c r="HS669" s="2"/>
      <c r="HT669" s="2"/>
      <c r="HU669" s="2"/>
      <c r="HV669" s="2"/>
      <c r="HW669" s="2"/>
      <c r="HX669" s="2"/>
      <c r="HY669" s="2"/>
      <c r="HZ669" s="2"/>
      <c r="IA669" s="2"/>
      <c r="IB669" s="2"/>
      <c r="IC669" s="2"/>
      <c r="ID669" s="2"/>
      <c r="IE669" s="2"/>
      <c r="IF669" s="2"/>
      <c r="IG669" s="2"/>
      <c r="IH669" s="2"/>
      <c r="II669" s="2"/>
      <c r="IJ669" s="2"/>
      <c r="IK669" s="2"/>
      <c r="IL669" s="2"/>
      <c r="IM669" s="2"/>
      <c r="IN669" s="2"/>
      <c r="IO669" s="2"/>
      <c r="IP669" s="2"/>
      <c r="IQ669" s="2"/>
      <c r="IR669" s="2"/>
      <c r="IS669" s="2"/>
      <c r="IT669" s="2"/>
      <c r="IU669" s="2"/>
      <c r="IV669" s="2"/>
      <c r="IW669" s="2"/>
    </row>
    <row r="670" customFormat="false" ht="11.25" hidden="false" customHeight="false" outlineLevel="0" collapsed="false">
      <c r="A670" s="2"/>
      <c r="B670" s="2"/>
      <c r="C670" s="2"/>
      <c r="D670" s="394"/>
      <c r="F670" s="2"/>
      <c r="G670" s="2"/>
      <c r="H670" s="2"/>
      <c r="I670" s="2"/>
      <c r="J670" s="2"/>
      <c r="K670" s="2"/>
      <c r="L670" s="2"/>
      <c r="M670" s="2"/>
      <c r="P670" s="2"/>
      <c r="Q670" s="2"/>
      <c r="R670" s="2"/>
      <c r="X670" s="270"/>
      <c r="Y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95"/>
      <c r="AW670" s="95"/>
      <c r="AX670" s="383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383"/>
      <c r="BX670" s="383"/>
      <c r="BY670" s="383"/>
      <c r="BZ670" s="2"/>
      <c r="CA670" s="2"/>
      <c r="CB670" s="2"/>
      <c r="CC670" s="2"/>
      <c r="CD670" s="2"/>
      <c r="CE670" s="2"/>
      <c r="CF670" s="383"/>
      <c r="CG670" s="383"/>
      <c r="CH670" s="10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383"/>
      <c r="DT670" s="383"/>
      <c r="DU670" s="383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  <c r="FE670" s="2"/>
      <c r="FF670" s="2"/>
      <c r="FG670" s="2"/>
      <c r="FH670" s="2"/>
      <c r="FI670" s="2"/>
      <c r="FJ670" s="2"/>
      <c r="FK670" s="2"/>
      <c r="FL670" s="2"/>
      <c r="FM670" s="2"/>
      <c r="FN670" s="2"/>
      <c r="FO670" s="2"/>
      <c r="FP670" s="2"/>
      <c r="FQ670" s="2"/>
      <c r="FR670" s="2"/>
      <c r="FS670" s="2"/>
      <c r="FT670" s="2"/>
      <c r="FU670" s="2"/>
      <c r="FV670" s="2"/>
      <c r="FW670" s="2"/>
      <c r="FX670" s="2"/>
      <c r="FY670" s="2"/>
      <c r="FZ670" s="2"/>
      <c r="GA670" s="2"/>
      <c r="GB670" s="2"/>
      <c r="GC670" s="2"/>
      <c r="GD670" s="2"/>
      <c r="GE670" s="2"/>
      <c r="GF670" s="2"/>
      <c r="GG670" s="2"/>
      <c r="GH670" s="2"/>
      <c r="GI670" s="2"/>
      <c r="GJ670" s="2"/>
      <c r="GK670" s="2"/>
      <c r="GL670" s="2"/>
      <c r="GM670" s="2"/>
      <c r="GN670" s="2"/>
      <c r="GO670" s="2"/>
      <c r="GP670" s="2"/>
      <c r="GQ670" s="2"/>
      <c r="GR670" s="2"/>
      <c r="GS670" s="2"/>
      <c r="GT670" s="2"/>
      <c r="GU670" s="2"/>
      <c r="GV670" s="2"/>
      <c r="GW670" s="2"/>
      <c r="GX670" s="2"/>
      <c r="GY670" s="2"/>
      <c r="GZ670" s="2"/>
      <c r="HA670" s="2"/>
      <c r="HB670" s="2"/>
      <c r="HC670" s="2"/>
      <c r="HD670" s="2"/>
      <c r="HE670" s="2"/>
      <c r="HF670" s="2"/>
      <c r="HG670" s="2"/>
      <c r="HH670" s="2"/>
      <c r="HI670" s="2"/>
      <c r="HJ670" s="2"/>
      <c r="HK670" s="2"/>
      <c r="HL670" s="2"/>
      <c r="HM670" s="2"/>
      <c r="HN670" s="2"/>
      <c r="HO670" s="2"/>
      <c r="HP670" s="2"/>
      <c r="HQ670" s="2"/>
      <c r="HR670" s="2"/>
      <c r="HS670" s="2"/>
      <c r="HT670" s="2"/>
      <c r="HU670" s="2"/>
      <c r="HV670" s="2"/>
      <c r="HW670" s="2"/>
      <c r="HX670" s="2"/>
      <c r="HY670" s="2"/>
      <c r="HZ670" s="2"/>
      <c r="IA670" s="2"/>
      <c r="IB670" s="2"/>
      <c r="IC670" s="2"/>
      <c r="ID670" s="2"/>
      <c r="IE670" s="2"/>
      <c r="IF670" s="2"/>
      <c r="IG670" s="2"/>
      <c r="IH670" s="2"/>
      <c r="II670" s="2"/>
      <c r="IJ670" s="2"/>
      <c r="IK670" s="2"/>
      <c r="IL670" s="2"/>
      <c r="IM670" s="2"/>
      <c r="IN670" s="2"/>
      <c r="IO670" s="2"/>
      <c r="IP670" s="2"/>
      <c r="IQ670" s="2"/>
      <c r="IR670" s="2"/>
      <c r="IS670" s="2"/>
      <c r="IT670" s="2"/>
      <c r="IU670" s="2"/>
      <c r="IV670" s="2"/>
      <c r="IW670" s="2"/>
    </row>
    <row r="671" customFormat="false" ht="11.25" hidden="false" customHeight="false" outlineLevel="0" collapsed="false">
      <c r="A671" s="2"/>
      <c r="B671" s="2"/>
      <c r="C671" s="2"/>
      <c r="D671" s="394"/>
      <c r="F671" s="2"/>
      <c r="G671" s="2"/>
      <c r="H671" s="2"/>
      <c r="I671" s="2"/>
      <c r="J671" s="2"/>
      <c r="K671" s="2"/>
      <c r="L671" s="2"/>
      <c r="M671" s="2"/>
      <c r="P671" s="2"/>
      <c r="Q671" s="2"/>
      <c r="R671" s="2"/>
      <c r="X671" s="270"/>
      <c r="Y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95"/>
      <c r="AW671" s="95"/>
      <c r="AX671" s="383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383"/>
      <c r="BX671" s="383"/>
      <c r="BY671" s="383"/>
      <c r="BZ671" s="2"/>
      <c r="CA671" s="2"/>
      <c r="CB671" s="2"/>
      <c r="CC671" s="2"/>
      <c r="CD671" s="2"/>
      <c r="CE671" s="2"/>
      <c r="CF671" s="383"/>
      <c r="CG671" s="383"/>
      <c r="CH671" s="10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383"/>
      <c r="DT671" s="383"/>
      <c r="DU671" s="383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  <c r="FE671" s="2"/>
      <c r="FF671" s="2"/>
      <c r="FG671" s="2"/>
      <c r="FH671" s="2"/>
      <c r="FI671" s="2"/>
      <c r="FJ671" s="2"/>
      <c r="FK671" s="2"/>
      <c r="FL671" s="2"/>
      <c r="FM671" s="2"/>
      <c r="FN671" s="2"/>
      <c r="FO671" s="2"/>
      <c r="FP671" s="2"/>
      <c r="FQ671" s="2"/>
      <c r="FR671" s="2"/>
      <c r="FS671" s="2"/>
      <c r="FT671" s="2"/>
      <c r="FU671" s="2"/>
      <c r="FV671" s="2"/>
      <c r="FW671" s="2"/>
      <c r="FX671" s="2"/>
      <c r="FY671" s="2"/>
      <c r="FZ671" s="2"/>
      <c r="GA671" s="2"/>
      <c r="GB671" s="2"/>
      <c r="GC671" s="2"/>
      <c r="GD671" s="2"/>
      <c r="GE671" s="2"/>
      <c r="GF671" s="2"/>
      <c r="GG671" s="2"/>
      <c r="GH671" s="2"/>
      <c r="GI671" s="2"/>
      <c r="GJ671" s="2"/>
      <c r="GK671" s="2"/>
      <c r="GL671" s="2"/>
      <c r="GM671" s="2"/>
      <c r="GN671" s="2"/>
      <c r="GO671" s="2"/>
      <c r="GP671" s="2"/>
      <c r="GQ671" s="2"/>
      <c r="GR671" s="2"/>
      <c r="GS671" s="2"/>
      <c r="GT671" s="2"/>
      <c r="GU671" s="2"/>
      <c r="GV671" s="2"/>
      <c r="GW671" s="2"/>
      <c r="GX671" s="2"/>
      <c r="GY671" s="2"/>
      <c r="GZ671" s="2"/>
      <c r="HA671" s="2"/>
      <c r="HB671" s="2"/>
      <c r="HC671" s="2"/>
      <c r="HD671" s="2"/>
      <c r="HE671" s="2"/>
      <c r="HF671" s="2"/>
      <c r="HG671" s="2"/>
      <c r="HH671" s="2"/>
      <c r="HI671" s="2"/>
      <c r="HJ671" s="2"/>
      <c r="HK671" s="2"/>
      <c r="HL671" s="2"/>
      <c r="HM671" s="2"/>
      <c r="HN671" s="2"/>
      <c r="HO671" s="2"/>
      <c r="HP671" s="2"/>
      <c r="HQ671" s="2"/>
      <c r="HR671" s="2"/>
      <c r="HS671" s="2"/>
      <c r="HT671" s="2"/>
      <c r="HU671" s="2"/>
      <c r="HV671" s="2"/>
      <c r="HW671" s="2"/>
      <c r="HX671" s="2"/>
      <c r="HY671" s="2"/>
      <c r="HZ671" s="2"/>
      <c r="IA671" s="2"/>
      <c r="IB671" s="2"/>
      <c r="IC671" s="2"/>
      <c r="ID671" s="2"/>
      <c r="IE671" s="2"/>
      <c r="IF671" s="2"/>
      <c r="IG671" s="2"/>
      <c r="IH671" s="2"/>
      <c r="II671" s="2"/>
      <c r="IJ671" s="2"/>
      <c r="IK671" s="2"/>
      <c r="IL671" s="2"/>
      <c r="IM671" s="2"/>
      <c r="IN671" s="2"/>
      <c r="IO671" s="2"/>
      <c r="IP671" s="2"/>
      <c r="IQ671" s="2"/>
      <c r="IR671" s="2"/>
      <c r="IS671" s="2"/>
      <c r="IT671" s="2"/>
      <c r="IU671" s="2"/>
      <c r="IV671" s="2"/>
      <c r="IW671" s="2"/>
    </row>
    <row r="672" customFormat="false" ht="11.25" hidden="false" customHeight="false" outlineLevel="0" collapsed="false">
      <c r="A672" s="2"/>
      <c r="B672" s="2"/>
      <c r="C672" s="2"/>
      <c r="D672" s="394"/>
      <c r="F672" s="2"/>
      <c r="G672" s="2"/>
      <c r="H672" s="2"/>
      <c r="I672" s="2"/>
      <c r="J672" s="2"/>
      <c r="K672" s="2"/>
      <c r="L672" s="2"/>
      <c r="M672" s="2"/>
      <c r="P672" s="2"/>
      <c r="Q672" s="2"/>
      <c r="R672" s="2"/>
      <c r="X672" s="270"/>
      <c r="Y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95"/>
      <c r="AW672" s="95"/>
      <c r="AX672" s="383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383"/>
      <c r="BX672" s="383"/>
      <c r="BY672" s="383"/>
      <c r="BZ672" s="2"/>
      <c r="CA672" s="2"/>
      <c r="CB672" s="2"/>
      <c r="CC672" s="2"/>
      <c r="CD672" s="2"/>
      <c r="CE672" s="2"/>
      <c r="CF672" s="383"/>
      <c r="CG672" s="383"/>
      <c r="CH672" s="10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383"/>
      <c r="DT672" s="383"/>
      <c r="DU672" s="383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  <c r="FE672" s="2"/>
      <c r="FF672" s="2"/>
      <c r="FG672" s="2"/>
      <c r="FH672" s="2"/>
      <c r="FI672" s="2"/>
      <c r="FJ672" s="2"/>
      <c r="FK672" s="2"/>
      <c r="FL672" s="2"/>
      <c r="FM672" s="2"/>
      <c r="FN672" s="2"/>
      <c r="FO672" s="2"/>
      <c r="FP672" s="2"/>
      <c r="FQ672" s="2"/>
      <c r="FR672" s="2"/>
      <c r="FS672" s="2"/>
      <c r="FT672" s="2"/>
      <c r="FU672" s="2"/>
      <c r="FV672" s="2"/>
      <c r="FW672" s="2"/>
      <c r="FX672" s="2"/>
      <c r="FY672" s="2"/>
      <c r="FZ672" s="2"/>
      <c r="GA672" s="2"/>
      <c r="GB672" s="2"/>
      <c r="GC672" s="2"/>
      <c r="GD672" s="2"/>
      <c r="GE672" s="2"/>
      <c r="GF672" s="2"/>
      <c r="GG672" s="2"/>
      <c r="GH672" s="2"/>
      <c r="GI672" s="2"/>
      <c r="GJ672" s="2"/>
      <c r="GK672" s="2"/>
      <c r="GL672" s="2"/>
      <c r="GM672" s="2"/>
      <c r="GN672" s="2"/>
      <c r="GO672" s="2"/>
      <c r="GP672" s="2"/>
      <c r="GQ672" s="2"/>
      <c r="GR672" s="2"/>
      <c r="GS672" s="2"/>
      <c r="GT672" s="2"/>
      <c r="GU672" s="2"/>
      <c r="GV672" s="2"/>
      <c r="GW672" s="2"/>
      <c r="GX672" s="2"/>
      <c r="GY672" s="2"/>
      <c r="GZ672" s="2"/>
      <c r="HA672" s="2"/>
      <c r="HB672" s="2"/>
      <c r="HC672" s="2"/>
      <c r="HD672" s="2"/>
      <c r="HE672" s="2"/>
      <c r="HF672" s="2"/>
      <c r="HG672" s="2"/>
      <c r="HH672" s="2"/>
      <c r="HI672" s="2"/>
      <c r="HJ672" s="2"/>
      <c r="HK672" s="2"/>
      <c r="HL672" s="2"/>
      <c r="HM672" s="2"/>
      <c r="HN672" s="2"/>
      <c r="HO672" s="2"/>
      <c r="HP672" s="2"/>
      <c r="HQ672" s="2"/>
      <c r="HR672" s="2"/>
      <c r="HS672" s="2"/>
      <c r="HT672" s="2"/>
      <c r="HU672" s="2"/>
      <c r="HV672" s="2"/>
      <c r="HW672" s="2"/>
      <c r="HX672" s="2"/>
      <c r="HY672" s="2"/>
      <c r="HZ672" s="2"/>
      <c r="IA672" s="2"/>
      <c r="IB672" s="2"/>
      <c r="IC672" s="2"/>
      <c r="ID672" s="2"/>
      <c r="IE672" s="2"/>
      <c r="IF672" s="2"/>
      <c r="IG672" s="2"/>
      <c r="IH672" s="2"/>
      <c r="II672" s="2"/>
      <c r="IJ672" s="2"/>
      <c r="IK672" s="2"/>
      <c r="IL672" s="2"/>
      <c r="IM672" s="2"/>
      <c r="IN672" s="2"/>
      <c r="IO672" s="2"/>
      <c r="IP672" s="2"/>
      <c r="IQ672" s="2"/>
      <c r="IR672" s="2"/>
      <c r="IS672" s="2"/>
      <c r="IT672" s="2"/>
      <c r="IU672" s="2"/>
      <c r="IV672" s="2"/>
      <c r="IW672" s="2"/>
    </row>
    <row r="673" customFormat="false" ht="11.25" hidden="false" customHeight="false" outlineLevel="0" collapsed="false">
      <c r="A673" s="2"/>
      <c r="B673" s="2"/>
      <c r="C673" s="2"/>
      <c r="D673" s="394"/>
      <c r="F673" s="2"/>
      <c r="G673" s="2"/>
      <c r="H673" s="2"/>
      <c r="I673" s="2"/>
      <c r="J673" s="2"/>
      <c r="K673" s="2"/>
      <c r="L673" s="2"/>
      <c r="M673" s="2"/>
      <c r="P673" s="2"/>
      <c r="Q673" s="2"/>
      <c r="R673" s="2"/>
      <c r="X673" s="270"/>
      <c r="Y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95"/>
      <c r="AW673" s="95"/>
      <c r="AX673" s="383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383"/>
      <c r="BX673" s="383"/>
      <c r="BY673" s="383"/>
      <c r="BZ673" s="2"/>
      <c r="CA673" s="2"/>
      <c r="CB673" s="2"/>
      <c r="CC673" s="2"/>
      <c r="CD673" s="2"/>
      <c r="CE673" s="2"/>
      <c r="CF673" s="383"/>
      <c r="CG673" s="383"/>
      <c r="CH673" s="10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383"/>
      <c r="DT673" s="383"/>
      <c r="DU673" s="383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  <c r="FE673" s="2"/>
      <c r="FF673" s="2"/>
      <c r="FG673" s="2"/>
      <c r="FH673" s="2"/>
      <c r="FI673" s="2"/>
      <c r="FJ673" s="2"/>
      <c r="FK673" s="2"/>
      <c r="FL673" s="2"/>
      <c r="FM673" s="2"/>
      <c r="FN673" s="2"/>
      <c r="FO673" s="2"/>
      <c r="FP673" s="2"/>
      <c r="FQ673" s="2"/>
      <c r="FR673" s="2"/>
      <c r="FS673" s="2"/>
      <c r="FT673" s="2"/>
      <c r="FU673" s="2"/>
      <c r="FV673" s="2"/>
      <c r="FW673" s="2"/>
      <c r="FX673" s="2"/>
      <c r="FY673" s="2"/>
      <c r="FZ673" s="2"/>
      <c r="GA673" s="2"/>
      <c r="GB673" s="2"/>
      <c r="GC673" s="2"/>
      <c r="GD673" s="2"/>
      <c r="GE673" s="2"/>
      <c r="GF673" s="2"/>
      <c r="GG673" s="2"/>
      <c r="GH673" s="2"/>
      <c r="GI673" s="2"/>
      <c r="GJ673" s="2"/>
      <c r="GK673" s="2"/>
      <c r="GL673" s="2"/>
      <c r="GM673" s="2"/>
      <c r="GN673" s="2"/>
      <c r="GO673" s="2"/>
      <c r="GP673" s="2"/>
      <c r="GQ673" s="2"/>
      <c r="GR673" s="2"/>
      <c r="GS673" s="2"/>
      <c r="GT673" s="2"/>
      <c r="GU673" s="2"/>
      <c r="GV673" s="2"/>
      <c r="GW673" s="2"/>
      <c r="GX673" s="2"/>
      <c r="GY673" s="2"/>
      <c r="GZ673" s="2"/>
      <c r="HA673" s="2"/>
      <c r="HB673" s="2"/>
      <c r="HC673" s="2"/>
      <c r="HD673" s="2"/>
      <c r="HE673" s="2"/>
      <c r="HF673" s="2"/>
      <c r="HG673" s="2"/>
      <c r="HH673" s="2"/>
      <c r="HI673" s="2"/>
      <c r="HJ673" s="2"/>
      <c r="HK673" s="2"/>
      <c r="HL673" s="2"/>
      <c r="HM673" s="2"/>
      <c r="HN673" s="2"/>
      <c r="HO673" s="2"/>
      <c r="HP673" s="2"/>
      <c r="HQ673" s="2"/>
      <c r="HR673" s="2"/>
      <c r="HS673" s="2"/>
      <c r="HT673" s="2"/>
      <c r="HU673" s="2"/>
      <c r="HV673" s="2"/>
      <c r="HW673" s="2"/>
      <c r="HX673" s="2"/>
      <c r="HY673" s="2"/>
      <c r="HZ673" s="2"/>
      <c r="IA673" s="2"/>
      <c r="IB673" s="2"/>
      <c r="IC673" s="2"/>
      <c r="ID673" s="2"/>
      <c r="IE673" s="2"/>
      <c r="IF673" s="2"/>
      <c r="IG673" s="2"/>
      <c r="IH673" s="2"/>
      <c r="II673" s="2"/>
      <c r="IJ673" s="2"/>
      <c r="IK673" s="2"/>
      <c r="IL673" s="2"/>
      <c r="IM673" s="2"/>
      <c r="IN673" s="2"/>
      <c r="IO673" s="2"/>
      <c r="IP673" s="2"/>
      <c r="IQ673" s="2"/>
      <c r="IR673" s="2"/>
      <c r="IS673" s="2"/>
      <c r="IT673" s="2"/>
      <c r="IU673" s="2"/>
      <c r="IV673" s="2"/>
      <c r="IW673" s="2"/>
    </row>
    <row r="674" customFormat="false" ht="11.25" hidden="false" customHeight="false" outlineLevel="0" collapsed="false">
      <c r="A674" s="2"/>
      <c r="B674" s="2"/>
      <c r="C674" s="2"/>
      <c r="D674" s="394"/>
      <c r="F674" s="2"/>
      <c r="G674" s="2"/>
      <c r="H674" s="2"/>
      <c r="I674" s="2"/>
      <c r="J674" s="2"/>
      <c r="K674" s="2"/>
      <c r="L674" s="2"/>
      <c r="M674" s="2"/>
      <c r="P674" s="2"/>
      <c r="Q674" s="2"/>
      <c r="R674" s="2"/>
      <c r="X674" s="270"/>
      <c r="Y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95"/>
      <c r="AW674" s="95"/>
      <c r="AX674" s="383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383"/>
      <c r="BX674" s="383"/>
      <c r="BY674" s="383"/>
      <c r="BZ674" s="2"/>
      <c r="CA674" s="2"/>
      <c r="CB674" s="2"/>
      <c r="CC674" s="2"/>
      <c r="CD674" s="2"/>
      <c r="CE674" s="2"/>
      <c r="CF674" s="383"/>
      <c r="CG674" s="383"/>
      <c r="CH674" s="10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383"/>
      <c r="DT674" s="383"/>
      <c r="DU674" s="383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  <c r="FE674" s="2"/>
      <c r="FF674" s="2"/>
      <c r="FG674" s="2"/>
      <c r="FH674" s="2"/>
      <c r="FI674" s="2"/>
      <c r="FJ674" s="2"/>
      <c r="FK674" s="2"/>
      <c r="FL674" s="2"/>
      <c r="FM674" s="2"/>
      <c r="FN674" s="2"/>
      <c r="FO674" s="2"/>
      <c r="FP674" s="2"/>
      <c r="FQ674" s="2"/>
      <c r="FR674" s="2"/>
      <c r="FS674" s="2"/>
      <c r="FT674" s="2"/>
      <c r="FU674" s="2"/>
      <c r="FV674" s="2"/>
      <c r="FW674" s="2"/>
      <c r="FX674" s="2"/>
      <c r="FY674" s="2"/>
      <c r="FZ674" s="2"/>
      <c r="GA674" s="2"/>
      <c r="GB674" s="2"/>
      <c r="GC674" s="2"/>
      <c r="GD674" s="2"/>
      <c r="GE674" s="2"/>
      <c r="GF674" s="2"/>
      <c r="GG674" s="2"/>
      <c r="GH674" s="2"/>
      <c r="GI674" s="2"/>
      <c r="GJ674" s="2"/>
      <c r="GK674" s="2"/>
      <c r="GL674" s="2"/>
      <c r="GM674" s="2"/>
      <c r="GN674" s="2"/>
      <c r="GO674" s="2"/>
      <c r="GP674" s="2"/>
      <c r="GQ674" s="2"/>
      <c r="GR674" s="2"/>
      <c r="GS674" s="2"/>
      <c r="GT674" s="2"/>
      <c r="GU674" s="2"/>
      <c r="GV674" s="2"/>
      <c r="GW674" s="2"/>
      <c r="GX674" s="2"/>
      <c r="GY674" s="2"/>
      <c r="GZ674" s="2"/>
      <c r="HA674" s="2"/>
      <c r="HB674" s="2"/>
      <c r="HC674" s="2"/>
      <c r="HD674" s="2"/>
      <c r="HE674" s="2"/>
      <c r="HF674" s="2"/>
      <c r="HG674" s="2"/>
      <c r="HH674" s="2"/>
      <c r="HI674" s="2"/>
      <c r="HJ674" s="2"/>
      <c r="HK674" s="2"/>
      <c r="HL674" s="2"/>
      <c r="HM674" s="2"/>
      <c r="HN674" s="2"/>
      <c r="HO674" s="2"/>
      <c r="HP674" s="2"/>
      <c r="HQ674" s="2"/>
      <c r="HR674" s="2"/>
      <c r="HS674" s="2"/>
      <c r="HT674" s="2"/>
      <c r="HU674" s="2"/>
      <c r="HV674" s="2"/>
      <c r="HW674" s="2"/>
      <c r="HX674" s="2"/>
      <c r="HY674" s="2"/>
      <c r="HZ674" s="2"/>
      <c r="IA674" s="2"/>
      <c r="IB674" s="2"/>
      <c r="IC674" s="2"/>
      <c r="ID674" s="2"/>
      <c r="IE674" s="2"/>
      <c r="IF674" s="2"/>
      <c r="IG674" s="2"/>
      <c r="IH674" s="2"/>
      <c r="II674" s="2"/>
      <c r="IJ674" s="2"/>
      <c r="IK674" s="2"/>
      <c r="IL674" s="2"/>
      <c r="IM674" s="2"/>
      <c r="IN674" s="2"/>
      <c r="IO674" s="2"/>
      <c r="IP674" s="2"/>
      <c r="IQ674" s="2"/>
      <c r="IR674" s="2"/>
      <c r="IS674" s="2"/>
      <c r="IT674" s="2"/>
      <c r="IU674" s="2"/>
      <c r="IV674" s="2"/>
      <c r="IW674" s="2"/>
    </row>
    <row r="675" customFormat="false" ht="11.25" hidden="false" customHeight="false" outlineLevel="0" collapsed="false">
      <c r="A675" s="2"/>
      <c r="B675" s="2"/>
      <c r="C675" s="2"/>
      <c r="D675" s="394"/>
      <c r="F675" s="2"/>
      <c r="G675" s="2"/>
      <c r="H675" s="2"/>
      <c r="I675" s="2"/>
      <c r="J675" s="2"/>
      <c r="K675" s="2"/>
      <c r="L675" s="2"/>
      <c r="M675" s="2"/>
      <c r="P675" s="2"/>
      <c r="Q675" s="2"/>
      <c r="R675" s="2"/>
      <c r="X675" s="270"/>
      <c r="Y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95"/>
      <c r="AW675" s="95"/>
      <c r="AX675" s="383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383"/>
      <c r="BX675" s="383"/>
      <c r="BY675" s="383"/>
      <c r="BZ675" s="2"/>
      <c r="CA675" s="2"/>
      <c r="CB675" s="2"/>
      <c r="CC675" s="2"/>
      <c r="CD675" s="2"/>
      <c r="CE675" s="2"/>
      <c r="CF675" s="383"/>
      <c r="CG675" s="383"/>
      <c r="CH675" s="10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383"/>
      <c r="DT675" s="383"/>
      <c r="DU675" s="383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  <c r="FE675" s="2"/>
      <c r="FF675" s="2"/>
      <c r="FG675" s="2"/>
      <c r="FH675" s="2"/>
      <c r="FI675" s="2"/>
      <c r="FJ675" s="2"/>
      <c r="FK675" s="2"/>
      <c r="FL675" s="2"/>
      <c r="FM675" s="2"/>
      <c r="FN675" s="2"/>
      <c r="FO675" s="2"/>
      <c r="FP675" s="2"/>
      <c r="FQ675" s="2"/>
      <c r="FR675" s="2"/>
      <c r="FS675" s="2"/>
      <c r="FT675" s="2"/>
      <c r="FU675" s="2"/>
      <c r="FV675" s="2"/>
      <c r="FW675" s="2"/>
      <c r="FX675" s="2"/>
      <c r="FY675" s="2"/>
      <c r="FZ675" s="2"/>
      <c r="GA675" s="2"/>
      <c r="GB675" s="2"/>
      <c r="GC675" s="2"/>
      <c r="GD675" s="2"/>
      <c r="GE675" s="2"/>
      <c r="GF675" s="2"/>
      <c r="GG675" s="2"/>
      <c r="GH675" s="2"/>
      <c r="GI675" s="2"/>
      <c r="GJ675" s="2"/>
      <c r="GK675" s="2"/>
      <c r="GL675" s="2"/>
      <c r="GM675" s="2"/>
      <c r="GN675" s="2"/>
      <c r="GO675" s="2"/>
      <c r="GP675" s="2"/>
      <c r="GQ675" s="2"/>
      <c r="GR675" s="2"/>
      <c r="GS675" s="2"/>
      <c r="GT675" s="2"/>
      <c r="GU675" s="2"/>
      <c r="GV675" s="2"/>
      <c r="GW675" s="2"/>
      <c r="GX675" s="2"/>
      <c r="GY675" s="2"/>
      <c r="GZ675" s="2"/>
      <c r="HA675" s="2"/>
      <c r="HB675" s="2"/>
      <c r="HC675" s="2"/>
      <c r="HD675" s="2"/>
      <c r="HE675" s="2"/>
      <c r="HF675" s="2"/>
      <c r="HG675" s="2"/>
      <c r="HH675" s="2"/>
      <c r="HI675" s="2"/>
      <c r="HJ675" s="2"/>
      <c r="HK675" s="2"/>
      <c r="HL675" s="2"/>
      <c r="HM675" s="2"/>
      <c r="HN675" s="2"/>
      <c r="HO675" s="2"/>
      <c r="HP675" s="2"/>
      <c r="HQ675" s="2"/>
      <c r="HR675" s="2"/>
      <c r="HS675" s="2"/>
      <c r="HT675" s="2"/>
      <c r="HU675" s="2"/>
      <c r="HV675" s="2"/>
      <c r="HW675" s="2"/>
      <c r="HX675" s="2"/>
      <c r="HY675" s="2"/>
      <c r="HZ675" s="2"/>
      <c r="IA675" s="2"/>
      <c r="IB675" s="2"/>
      <c r="IC675" s="2"/>
      <c r="ID675" s="2"/>
      <c r="IE675" s="2"/>
      <c r="IF675" s="2"/>
      <c r="IG675" s="2"/>
      <c r="IH675" s="2"/>
      <c r="II675" s="2"/>
      <c r="IJ675" s="2"/>
      <c r="IK675" s="2"/>
      <c r="IL675" s="2"/>
      <c r="IM675" s="2"/>
      <c r="IN675" s="2"/>
      <c r="IO675" s="2"/>
      <c r="IP675" s="2"/>
      <c r="IQ675" s="2"/>
      <c r="IR675" s="2"/>
      <c r="IS675" s="2"/>
      <c r="IT675" s="2"/>
      <c r="IU675" s="2"/>
      <c r="IV675" s="2"/>
      <c r="IW675" s="2"/>
    </row>
    <row r="676" customFormat="false" ht="11.25" hidden="false" customHeight="false" outlineLevel="0" collapsed="false">
      <c r="A676" s="2"/>
      <c r="B676" s="2"/>
      <c r="C676" s="2"/>
      <c r="D676" s="394"/>
      <c r="F676" s="2"/>
      <c r="G676" s="2"/>
      <c r="H676" s="2"/>
      <c r="I676" s="2"/>
      <c r="J676" s="2"/>
      <c r="K676" s="2"/>
      <c r="L676" s="2"/>
      <c r="M676" s="2"/>
      <c r="P676" s="2"/>
      <c r="Q676" s="2"/>
      <c r="R676" s="2"/>
      <c r="X676" s="270"/>
      <c r="Y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95"/>
      <c r="AW676" s="95"/>
      <c r="AX676" s="383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383"/>
      <c r="BX676" s="383"/>
      <c r="BY676" s="383"/>
      <c r="BZ676" s="2"/>
      <c r="CA676" s="2"/>
      <c r="CB676" s="2"/>
      <c r="CC676" s="2"/>
      <c r="CD676" s="2"/>
      <c r="CE676" s="2"/>
      <c r="CF676" s="383"/>
      <c r="CG676" s="383"/>
      <c r="CH676" s="10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383"/>
      <c r="DT676" s="383"/>
      <c r="DU676" s="383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  <c r="FE676" s="2"/>
      <c r="FF676" s="2"/>
      <c r="FG676" s="2"/>
      <c r="FH676" s="2"/>
      <c r="FI676" s="2"/>
      <c r="FJ676" s="2"/>
      <c r="FK676" s="2"/>
      <c r="FL676" s="2"/>
      <c r="FM676" s="2"/>
      <c r="FN676" s="2"/>
      <c r="FO676" s="2"/>
      <c r="FP676" s="2"/>
      <c r="FQ676" s="2"/>
      <c r="FR676" s="2"/>
      <c r="FS676" s="2"/>
      <c r="FT676" s="2"/>
      <c r="FU676" s="2"/>
      <c r="FV676" s="2"/>
      <c r="FW676" s="2"/>
      <c r="FX676" s="2"/>
      <c r="FY676" s="2"/>
      <c r="FZ676" s="2"/>
      <c r="GA676" s="2"/>
      <c r="GB676" s="2"/>
      <c r="GC676" s="2"/>
      <c r="GD676" s="2"/>
      <c r="GE676" s="2"/>
      <c r="GF676" s="2"/>
      <c r="GG676" s="2"/>
      <c r="GH676" s="2"/>
      <c r="GI676" s="2"/>
      <c r="GJ676" s="2"/>
      <c r="GK676" s="2"/>
      <c r="GL676" s="2"/>
      <c r="GM676" s="2"/>
      <c r="GN676" s="2"/>
      <c r="GO676" s="2"/>
      <c r="GP676" s="2"/>
      <c r="GQ676" s="2"/>
      <c r="GR676" s="2"/>
      <c r="GS676" s="2"/>
      <c r="GT676" s="2"/>
      <c r="GU676" s="2"/>
      <c r="GV676" s="2"/>
      <c r="GW676" s="2"/>
      <c r="GX676" s="2"/>
      <c r="GY676" s="2"/>
      <c r="GZ676" s="2"/>
      <c r="HA676" s="2"/>
      <c r="HB676" s="2"/>
      <c r="HC676" s="2"/>
      <c r="HD676" s="2"/>
      <c r="HE676" s="2"/>
      <c r="HF676" s="2"/>
      <c r="HG676" s="2"/>
      <c r="HH676" s="2"/>
      <c r="HI676" s="2"/>
      <c r="HJ676" s="2"/>
      <c r="HK676" s="2"/>
      <c r="HL676" s="2"/>
      <c r="HM676" s="2"/>
      <c r="HN676" s="2"/>
      <c r="HO676" s="2"/>
      <c r="HP676" s="2"/>
      <c r="HQ676" s="2"/>
      <c r="HR676" s="2"/>
      <c r="HS676" s="2"/>
      <c r="HT676" s="2"/>
      <c r="HU676" s="2"/>
      <c r="HV676" s="2"/>
      <c r="HW676" s="2"/>
      <c r="HX676" s="2"/>
      <c r="HY676" s="2"/>
      <c r="HZ676" s="2"/>
      <c r="IA676" s="2"/>
      <c r="IB676" s="2"/>
      <c r="IC676" s="2"/>
      <c r="ID676" s="2"/>
      <c r="IE676" s="2"/>
      <c r="IF676" s="2"/>
      <c r="IG676" s="2"/>
      <c r="IH676" s="2"/>
      <c r="II676" s="2"/>
      <c r="IJ676" s="2"/>
      <c r="IK676" s="2"/>
      <c r="IL676" s="2"/>
      <c r="IM676" s="2"/>
      <c r="IN676" s="2"/>
      <c r="IO676" s="2"/>
      <c r="IP676" s="2"/>
      <c r="IQ676" s="2"/>
      <c r="IR676" s="2"/>
      <c r="IS676" s="2"/>
      <c r="IT676" s="2"/>
      <c r="IU676" s="2"/>
      <c r="IV676" s="2"/>
      <c r="IW676" s="2"/>
    </row>
    <row r="677" customFormat="false" ht="11.25" hidden="false" customHeight="false" outlineLevel="0" collapsed="false">
      <c r="A677" s="2"/>
      <c r="B677" s="2"/>
      <c r="C677" s="2"/>
      <c r="D677" s="394"/>
      <c r="F677" s="2"/>
      <c r="G677" s="2"/>
      <c r="H677" s="2"/>
      <c r="I677" s="2"/>
      <c r="J677" s="2"/>
      <c r="K677" s="2"/>
      <c r="L677" s="2"/>
      <c r="M677" s="2"/>
      <c r="P677" s="2"/>
      <c r="Q677" s="2"/>
      <c r="R677" s="2"/>
      <c r="X677" s="270"/>
      <c r="Y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95"/>
      <c r="AW677" s="95"/>
      <c r="AX677" s="383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383"/>
      <c r="BX677" s="383"/>
      <c r="BY677" s="383"/>
      <c r="BZ677" s="2"/>
      <c r="CA677" s="2"/>
      <c r="CB677" s="2"/>
      <c r="CC677" s="2"/>
      <c r="CD677" s="2"/>
      <c r="CE677" s="2"/>
      <c r="CF677" s="383"/>
      <c r="CG677" s="383"/>
      <c r="CH677" s="10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383"/>
      <c r="DT677" s="383"/>
      <c r="DU677" s="383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  <c r="FE677" s="2"/>
      <c r="FF677" s="2"/>
      <c r="FG677" s="2"/>
      <c r="FH677" s="2"/>
      <c r="FI677" s="2"/>
      <c r="FJ677" s="2"/>
      <c r="FK677" s="2"/>
      <c r="FL677" s="2"/>
      <c r="FM677" s="2"/>
      <c r="FN677" s="2"/>
      <c r="FO677" s="2"/>
      <c r="FP677" s="2"/>
      <c r="FQ677" s="2"/>
      <c r="FR677" s="2"/>
      <c r="FS677" s="2"/>
      <c r="FT677" s="2"/>
      <c r="FU677" s="2"/>
      <c r="FV677" s="2"/>
      <c r="FW677" s="2"/>
      <c r="FX677" s="2"/>
      <c r="FY677" s="2"/>
      <c r="FZ677" s="2"/>
      <c r="GA677" s="2"/>
      <c r="GB677" s="2"/>
      <c r="GC677" s="2"/>
      <c r="GD677" s="2"/>
      <c r="GE677" s="2"/>
      <c r="GF677" s="2"/>
      <c r="GG677" s="2"/>
      <c r="GH677" s="2"/>
      <c r="GI677" s="2"/>
      <c r="GJ677" s="2"/>
      <c r="GK677" s="2"/>
      <c r="GL677" s="2"/>
      <c r="GM677" s="2"/>
      <c r="GN677" s="2"/>
      <c r="GO677" s="2"/>
      <c r="GP677" s="2"/>
      <c r="GQ677" s="2"/>
      <c r="GR677" s="2"/>
      <c r="GS677" s="2"/>
      <c r="GT677" s="2"/>
      <c r="GU677" s="2"/>
      <c r="GV677" s="2"/>
      <c r="GW677" s="2"/>
      <c r="GX677" s="2"/>
      <c r="GY677" s="2"/>
      <c r="GZ677" s="2"/>
      <c r="HA677" s="2"/>
      <c r="HB677" s="2"/>
      <c r="HC677" s="2"/>
      <c r="HD677" s="2"/>
      <c r="HE677" s="2"/>
      <c r="HF677" s="2"/>
      <c r="HG677" s="2"/>
      <c r="HH677" s="2"/>
      <c r="HI677" s="2"/>
      <c r="HJ677" s="2"/>
      <c r="HK677" s="2"/>
      <c r="HL677" s="2"/>
      <c r="HM677" s="2"/>
      <c r="HN677" s="2"/>
      <c r="HO677" s="2"/>
      <c r="HP677" s="2"/>
      <c r="HQ677" s="2"/>
      <c r="HR677" s="2"/>
      <c r="HS677" s="2"/>
      <c r="HT677" s="2"/>
      <c r="HU677" s="2"/>
      <c r="HV677" s="2"/>
      <c r="HW677" s="2"/>
      <c r="HX677" s="2"/>
      <c r="HY677" s="2"/>
      <c r="HZ677" s="2"/>
      <c r="IA677" s="2"/>
      <c r="IB677" s="2"/>
      <c r="IC677" s="2"/>
      <c r="ID677" s="2"/>
      <c r="IE677" s="2"/>
      <c r="IF677" s="2"/>
      <c r="IG677" s="2"/>
      <c r="IH677" s="2"/>
      <c r="II677" s="2"/>
      <c r="IJ677" s="2"/>
      <c r="IK677" s="2"/>
      <c r="IL677" s="2"/>
      <c r="IM677" s="2"/>
      <c r="IN677" s="2"/>
      <c r="IO677" s="2"/>
      <c r="IP677" s="2"/>
      <c r="IQ677" s="2"/>
      <c r="IR677" s="2"/>
      <c r="IS677" s="2"/>
      <c r="IT677" s="2"/>
      <c r="IU677" s="2"/>
      <c r="IV677" s="2"/>
      <c r="IW677" s="2"/>
    </row>
    <row r="678" customFormat="false" ht="11.25" hidden="false" customHeight="false" outlineLevel="0" collapsed="false">
      <c r="A678" s="2"/>
      <c r="B678" s="2"/>
      <c r="C678" s="2"/>
      <c r="D678" s="394"/>
      <c r="F678" s="2"/>
      <c r="G678" s="2"/>
      <c r="H678" s="2"/>
      <c r="I678" s="2"/>
      <c r="J678" s="2"/>
      <c r="K678" s="2"/>
      <c r="L678" s="2"/>
      <c r="M678" s="2"/>
      <c r="P678" s="2"/>
      <c r="Q678" s="2"/>
      <c r="R678" s="2"/>
      <c r="X678" s="270"/>
      <c r="Y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95"/>
      <c r="AW678" s="95"/>
      <c r="AX678" s="383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383"/>
      <c r="BX678" s="383"/>
      <c r="BY678" s="383"/>
      <c r="BZ678" s="2"/>
      <c r="CA678" s="2"/>
      <c r="CB678" s="2"/>
      <c r="CC678" s="2"/>
      <c r="CD678" s="2"/>
      <c r="CE678" s="2"/>
      <c r="CF678" s="383"/>
      <c r="CG678" s="383"/>
      <c r="CH678" s="10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383"/>
      <c r="DT678" s="383"/>
      <c r="DU678" s="383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  <c r="FE678" s="2"/>
      <c r="FF678" s="2"/>
      <c r="FG678" s="2"/>
      <c r="FH678" s="2"/>
      <c r="FI678" s="2"/>
      <c r="FJ678" s="2"/>
      <c r="FK678" s="2"/>
      <c r="FL678" s="2"/>
      <c r="FM678" s="2"/>
      <c r="FN678" s="2"/>
      <c r="FO678" s="2"/>
      <c r="FP678" s="2"/>
      <c r="FQ678" s="2"/>
      <c r="FR678" s="2"/>
      <c r="FS678" s="2"/>
      <c r="FT678" s="2"/>
      <c r="FU678" s="2"/>
      <c r="FV678" s="2"/>
      <c r="FW678" s="2"/>
      <c r="FX678" s="2"/>
      <c r="FY678" s="2"/>
      <c r="FZ678" s="2"/>
      <c r="GA678" s="2"/>
      <c r="GB678" s="2"/>
      <c r="GC678" s="2"/>
      <c r="GD678" s="2"/>
      <c r="GE678" s="2"/>
      <c r="GF678" s="2"/>
      <c r="GG678" s="2"/>
      <c r="GH678" s="2"/>
      <c r="GI678" s="2"/>
      <c r="GJ678" s="2"/>
      <c r="GK678" s="2"/>
      <c r="GL678" s="2"/>
      <c r="GM678" s="2"/>
      <c r="GN678" s="2"/>
      <c r="GO678" s="2"/>
      <c r="GP678" s="2"/>
      <c r="GQ678" s="2"/>
      <c r="GR678" s="2"/>
      <c r="GS678" s="2"/>
      <c r="GT678" s="2"/>
      <c r="GU678" s="2"/>
      <c r="GV678" s="2"/>
      <c r="GW678" s="2"/>
      <c r="GX678" s="2"/>
      <c r="GY678" s="2"/>
      <c r="GZ678" s="2"/>
      <c r="HA678" s="2"/>
      <c r="HB678" s="2"/>
      <c r="HC678" s="2"/>
      <c r="HD678" s="2"/>
      <c r="HE678" s="2"/>
      <c r="HF678" s="2"/>
      <c r="HG678" s="2"/>
      <c r="HH678" s="2"/>
      <c r="HI678" s="2"/>
      <c r="HJ678" s="2"/>
      <c r="HK678" s="2"/>
      <c r="HL678" s="2"/>
      <c r="HM678" s="2"/>
      <c r="HN678" s="2"/>
      <c r="HO678" s="2"/>
      <c r="HP678" s="2"/>
      <c r="HQ678" s="2"/>
      <c r="HR678" s="2"/>
      <c r="HS678" s="2"/>
      <c r="HT678" s="2"/>
      <c r="HU678" s="2"/>
      <c r="HV678" s="2"/>
      <c r="HW678" s="2"/>
      <c r="HX678" s="2"/>
      <c r="HY678" s="2"/>
      <c r="HZ678" s="2"/>
      <c r="IA678" s="2"/>
      <c r="IB678" s="2"/>
      <c r="IC678" s="2"/>
      <c r="ID678" s="2"/>
      <c r="IE678" s="2"/>
      <c r="IF678" s="2"/>
      <c r="IG678" s="2"/>
      <c r="IH678" s="2"/>
      <c r="II678" s="2"/>
      <c r="IJ678" s="2"/>
      <c r="IK678" s="2"/>
      <c r="IL678" s="2"/>
      <c r="IM678" s="2"/>
      <c r="IN678" s="2"/>
      <c r="IO678" s="2"/>
      <c r="IP678" s="2"/>
      <c r="IQ678" s="2"/>
      <c r="IR678" s="2"/>
      <c r="IS678" s="2"/>
      <c r="IT678" s="2"/>
      <c r="IU678" s="2"/>
      <c r="IV678" s="2"/>
      <c r="IW678" s="2"/>
    </row>
    <row r="679" customFormat="false" ht="11.25" hidden="false" customHeight="false" outlineLevel="0" collapsed="false">
      <c r="A679" s="2"/>
      <c r="B679" s="2"/>
      <c r="C679" s="2"/>
      <c r="D679" s="394"/>
      <c r="F679" s="2"/>
      <c r="G679" s="2"/>
      <c r="H679" s="2"/>
      <c r="I679" s="2"/>
      <c r="J679" s="2"/>
      <c r="K679" s="2"/>
      <c r="L679" s="2"/>
      <c r="M679" s="2"/>
      <c r="P679" s="2"/>
      <c r="Q679" s="2"/>
      <c r="R679" s="2"/>
      <c r="X679" s="270"/>
      <c r="Y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95"/>
      <c r="AW679" s="95"/>
      <c r="AX679" s="383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383"/>
      <c r="BX679" s="383"/>
      <c r="BY679" s="383"/>
      <c r="BZ679" s="2"/>
      <c r="CA679" s="2"/>
      <c r="CB679" s="2"/>
      <c r="CC679" s="2"/>
      <c r="CD679" s="2"/>
      <c r="CE679" s="2"/>
      <c r="CF679" s="383"/>
      <c r="CG679" s="383"/>
      <c r="CH679" s="10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383"/>
      <c r="DT679" s="383"/>
      <c r="DU679" s="383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  <c r="FE679" s="2"/>
      <c r="FF679" s="2"/>
      <c r="FG679" s="2"/>
      <c r="FH679" s="2"/>
      <c r="FI679" s="2"/>
      <c r="FJ679" s="2"/>
      <c r="FK679" s="2"/>
      <c r="FL679" s="2"/>
      <c r="FM679" s="2"/>
      <c r="FN679" s="2"/>
      <c r="FO679" s="2"/>
      <c r="FP679" s="2"/>
      <c r="FQ679" s="2"/>
      <c r="FR679" s="2"/>
      <c r="FS679" s="2"/>
      <c r="FT679" s="2"/>
      <c r="FU679" s="2"/>
      <c r="FV679" s="2"/>
      <c r="FW679" s="2"/>
      <c r="FX679" s="2"/>
      <c r="FY679" s="2"/>
      <c r="FZ679" s="2"/>
      <c r="GA679" s="2"/>
      <c r="GB679" s="2"/>
      <c r="GC679" s="2"/>
      <c r="GD679" s="2"/>
      <c r="GE679" s="2"/>
      <c r="GF679" s="2"/>
      <c r="GG679" s="2"/>
      <c r="GH679" s="2"/>
      <c r="GI679" s="2"/>
      <c r="GJ679" s="2"/>
      <c r="GK679" s="2"/>
      <c r="GL679" s="2"/>
      <c r="GM679" s="2"/>
      <c r="GN679" s="2"/>
      <c r="GO679" s="2"/>
      <c r="GP679" s="2"/>
      <c r="GQ679" s="2"/>
      <c r="GR679" s="2"/>
      <c r="GS679" s="2"/>
      <c r="GT679" s="2"/>
      <c r="GU679" s="2"/>
      <c r="GV679" s="2"/>
      <c r="GW679" s="2"/>
      <c r="GX679" s="2"/>
      <c r="GY679" s="2"/>
      <c r="GZ679" s="2"/>
      <c r="HA679" s="2"/>
      <c r="HB679" s="2"/>
      <c r="HC679" s="2"/>
      <c r="HD679" s="2"/>
      <c r="HE679" s="2"/>
      <c r="HF679" s="2"/>
      <c r="HG679" s="2"/>
      <c r="HH679" s="2"/>
      <c r="HI679" s="2"/>
      <c r="HJ679" s="2"/>
      <c r="HK679" s="2"/>
      <c r="HL679" s="2"/>
      <c r="HM679" s="2"/>
      <c r="HN679" s="2"/>
      <c r="HO679" s="2"/>
      <c r="HP679" s="2"/>
      <c r="HQ679" s="2"/>
      <c r="HR679" s="2"/>
      <c r="HS679" s="2"/>
      <c r="HT679" s="2"/>
      <c r="HU679" s="2"/>
      <c r="HV679" s="2"/>
      <c r="HW679" s="2"/>
      <c r="HX679" s="2"/>
      <c r="HY679" s="2"/>
      <c r="HZ679" s="2"/>
      <c r="IA679" s="2"/>
      <c r="IB679" s="2"/>
      <c r="IC679" s="2"/>
      <c r="ID679" s="2"/>
      <c r="IE679" s="2"/>
      <c r="IF679" s="2"/>
      <c r="IG679" s="2"/>
      <c r="IH679" s="2"/>
      <c r="II679" s="2"/>
      <c r="IJ679" s="2"/>
      <c r="IK679" s="2"/>
      <c r="IL679" s="2"/>
      <c r="IM679" s="2"/>
      <c r="IN679" s="2"/>
      <c r="IO679" s="2"/>
      <c r="IP679" s="2"/>
      <c r="IQ679" s="2"/>
      <c r="IR679" s="2"/>
      <c r="IS679" s="2"/>
      <c r="IT679" s="2"/>
      <c r="IU679" s="2"/>
      <c r="IV679" s="2"/>
      <c r="IW679" s="2"/>
    </row>
    <row r="680" customFormat="false" ht="11.25" hidden="false" customHeight="false" outlineLevel="0" collapsed="false">
      <c r="A680" s="2"/>
      <c r="B680" s="2"/>
      <c r="C680" s="2"/>
      <c r="D680" s="394"/>
      <c r="F680" s="2"/>
      <c r="G680" s="2"/>
      <c r="H680" s="2"/>
      <c r="I680" s="2"/>
      <c r="J680" s="2"/>
      <c r="K680" s="2"/>
      <c r="L680" s="2"/>
      <c r="M680" s="2"/>
      <c r="P680" s="2"/>
      <c r="Q680" s="2"/>
      <c r="R680" s="2"/>
      <c r="X680" s="270"/>
      <c r="Y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95"/>
      <c r="AW680" s="95"/>
      <c r="AX680" s="383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383"/>
      <c r="BX680" s="383"/>
      <c r="BY680" s="383"/>
      <c r="BZ680" s="2"/>
      <c r="CA680" s="2"/>
      <c r="CB680" s="2"/>
      <c r="CC680" s="2"/>
      <c r="CD680" s="2"/>
      <c r="CE680" s="2"/>
      <c r="CF680" s="383"/>
      <c r="CG680" s="383"/>
      <c r="CH680" s="10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383"/>
      <c r="DT680" s="383"/>
      <c r="DU680" s="383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  <c r="FE680" s="2"/>
      <c r="FF680" s="2"/>
      <c r="FG680" s="2"/>
      <c r="FH680" s="2"/>
      <c r="FI680" s="2"/>
      <c r="FJ680" s="2"/>
      <c r="FK680" s="2"/>
      <c r="FL680" s="2"/>
      <c r="FM680" s="2"/>
      <c r="FN680" s="2"/>
      <c r="FO680" s="2"/>
      <c r="FP680" s="2"/>
      <c r="FQ680" s="2"/>
      <c r="FR680" s="2"/>
      <c r="FS680" s="2"/>
      <c r="FT680" s="2"/>
      <c r="FU680" s="2"/>
      <c r="FV680" s="2"/>
      <c r="FW680" s="2"/>
      <c r="FX680" s="2"/>
      <c r="FY680" s="2"/>
      <c r="FZ680" s="2"/>
      <c r="GA680" s="2"/>
      <c r="GB680" s="2"/>
      <c r="GC680" s="2"/>
      <c r="GD680" s="2"/>
      <c r="GE680" s="2"/>
      <c r="GF680" s="2"/>
      <c r="GG680" s="2"/>
      <c r="GH680" s="2"/>
      <c r="GI680" s="2"/>
      <c r="GJ680" s="2"/>
      <c r="GK680" s="2"/>
      <c r="GL680" s="2"/>
      <c r="GM680" s="2"/>
      <c r="GN680" s="2"/>
      <c r="GO680" s="2"/>
      <c r="GP680" s="2"/>
      <c r="GQ680" s="2"/>
      <c r="GR680" s="2"/>
      <c r="GS680" s="2"/>
      <c r="GT680" s="2"/>
      <c r="GU680" s="2"/>
      <c r="GV680" s="2"/>
      <c r="GW680" s="2"/>
      <c r="GX680" s="2"/>
      <c r="GY680" s="2"/>
      <c r="GZ680" s="2"/>
      <c r="HA680" s="2"/>
      <c r="HB680" s="2"/>
      <c r="HC680" s="2"/>
      <c r="HD680" s="2"/>
      <c r="HE680" s="2"/>
      <c r="HF680" s="2"/>
      <c r="HG680" s="2"/>
      <c r="HH680" s="2"/>
      <c r="HI680" s="2"/>
      <c r="HJ680" s="2"/>
      <c r="HK680" s="2"/>
      <c r="HL680" s="2"/>
      <c r="HM680" s="2"/>
      <c r="HN680" s="2"/>
      <c r="HO680" s="2"/>
      <c r="HP680" s="2"/>
      <c r="HQ680" s="2"/>
      <c r="HR680" s="2"/>
      <c r="HS680" s="2"/>
      <c r="HT680" s="2"/>
      <c r="HU680" s="2"/>
      <c r="HV680" s="2"/>
      <c r="HW680" s="2"/>
      <c r="HX680" s="2"/>
      <c r="HY680" s="2"/>
      <c r="HZ680" s="2"/>
      <c r="IA680" s="2"/>
      <c r="IB680" s="2"/>
      <c r="IC680" s="2"/>
      <c r="ID680" s="2"/>
      <c r="IE680" s="2"/>
      <c r="IF680" s="2"/>
      <c r="IG680" s="2"/>
      <c r="IH680" s="2"/>
      <c r="II680" s="2"/>
      <c r="IJ680" s="2"/>
      <c r="IK680" s="2"/>
      <c r="IL680" s="2"/>
      <c r="IM680" s="2"/>
      <c r="IN680" s="2"/>
      <c r="IO680" s="2"/>
      <c r="IP680" s="2"/>
      <c r="IQ680" s="2"/>
      <c r="IR680" s="2"/>
      <c r="IS680" s="2"/>
      <c r="IT680" s="2"/>
      <c r="IU680" s="2"/>
      <c r="IV680" s="2"/>
      <c r="IW680" s="2"/>
    </row>
    <row r="681" customFormat="false" ht="11.25" hidden="false" customHeight="false" outlineLevel="0" collapsed="false">
      <c r="A681" s="2"/>
      <c r="B681" s="2"/>
      <c r="C681" s="2"/>
      <c r="D681" s="394"/>
      <c r="F681" s="2"/>
      <c r="G681" s="2"/>
      <c r="H681" s="2"/>
      <c r="I681" s="2"/>
      <c r="J681" s="2"/>
      <c r="K681" s="2"/>
      <c r="L681" s="2"/>
      <c r="M681" s="2"/>
      <c r="P681" s="2"/>
      <c r="Q681" s="2"/>
      <c r="R681" s="2"/>
      <c r="X681" s="270"/>
      <c r="Y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95"/>
      <c r="AW681" s="95"/>
      <c r="AX681" s="383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383"/>
      <c r="BX681" s="383"/>
      <c r="BY681" s="383"/>
      <c r="BZ681" s="2"/>
      <c r="CA681" s="2"/>
      <c r="CB681" s="2"/>
      <c r="CC681" s="2"/>
      <c r="CD681" s="2"/>
      <c r="CE681" s="2"/>
      <c r="CF681" s="383"/>
      <c r="CG681" s="383"/>
      <c r="CH681" s="10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383"/>
      <c r="DT681" s="383"/>
      <c r="DU681" s="383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  <c r="FE681" s="2"/>
      <c r="FF681" s="2"/>
      <c r="FG681" s="2"/>
      <c r="FH681" s="2"/>
      <c r="FI681" s="2"/>
      <c r="FJ681" s="2"/>
      <c r="FK681" s="2"/>
      <c r="FL681" s="2"/>
      <c r="FM681" s="2"/>
      <c r="FN681" s="2"/>
      <c r="FO681" s="2"/>
      <c r="FP681" s="2"/>
      <c r="FQ681" s="2"/>
      <c r="FR681" s="2"/>
      <c r="FS681" s="2"/>
      <c r="FT681" s="2"/>
      <c r="FU681" s="2"/>
      <c r="FV681" s="2"/>
      <c r="FW681" s="2"/>
      <c r="FX681" s="2"/>
      <c r="FY681" s="2"/>
      <c r="FZ681" s="2"/>
      <c r="GA681" s="2"/>
      <c r="GB681" s="2"/>
      <c r="GC681" s="2"/>
      <c r="GD681" s="2"/>
      <c r="GE681" s="2"/>
      <c r="GF681" s="2"/>
      <c r="GG681" s="2"/>
      <c r="GH681" s="2"/>
      <c r="GI681" s="2"/>
      <c r="GJ681" s="2"/>
      <c r="GK681" s="2"/>
      <c r="GL681" s="2"/>
      <c r="GM681" s="2"/>
      <c r="GN681" s="2"/>
      <c r="GO681" s="2"/>
      <c r="GP681" s="2"/>
      <c r="GQ681" s="2"/>
      <c r="GR681" s="2"/>
      <c r="GS681" s="2"/>
      <c r="GT681" s="2"/>
      <c r="GU681" s="2"/>
      <c r="GV681" s="2"/>
      <c r="GW681" s="2"/>
      <c r="GX681" s="2"/>
      <c r="GY681" s="2"/>
      <c r="GZ681" s="2"/>
      <c r="HA681" s="2"/>
      <c r="HB681" s="2"/>
      <c r="HC681" s="2"/>
      <c r="HD681" s="2"/>
      <c r="HE681" s="2"/>
      <c r="HF681" s="2"/>
      <c r="HG681" s="2"/>
      <c r="HH681" s="2"/>
      <c r="HI681" s="2"/>
      <c r="HJ681" s="2"/>
      <c r="HK681" s="2"/>
      <c r="HL681" s="2"/>
      <c r="HM681" s="2"/>
      <c r="HN681" s="2"/>
      <c r="HO681" s="2"/>
      <c r="HP681" s="2"/>
      <c r="HQ681" s="2"/>
      <c r="HR681" s="2"/>
      <c r="HS681" s="2"/>
      <c r="HT681" s="2"/>
      <c r="HU681" s="2"/>
      <c r="HV681" s="2"/>
      <c r="HW681" s="2"/>
      <c r="HX681" s="2"/>
      <c r="HY681" s="2"/>
      <c r="HZ681" s="2"/>
      <c r="IA681" s="2"/>
      <c r="IB681" s="2"/>
      <c r="IC681" s="2"/>
      <c r="ID681" s="2"/>
      <c r="IE681" s="2"/>
      <c r="IF681" s="2"/>
      <c r="IG681" s="2"/>
      <c r="IH681" s="2"/>
      <c r="II681" s="2"/>
      <c r="IJ681" s="2"/>
      <c r="IK681" s="2"/>
      <c r="IL681" s="2"/>
      <c r="IM681" s="2"/>
      <c r="IN681" s="2"/>
      <c r="IO681" s="2"/>
      <c r="IP681" s="2"/>
      <c r="IQ681" s="2"/>
      <c r="IR681" s="2"/>
      <c r="IS681" s="2"/>
      <c r="IT681" s="2"/>
      <c r="IU681" s="2"/>
      <c r="IV681" s="2"/>
      <c r="IW681" s="2"/>
    </row>
    <row r="682" customFormat="false" ht="11.25" hidden="false" customHeight="false" outlineLevel="0" collapsed="false">
      <c r="A682" s="2"/>
      <c r="B682" s="2"/>
      <c r="C682" s="2"/>
      <c r="D682" s="394"/>
      <c r="F682" s="2"/>
      <c r="G682" s="2"/>
      <c r="H682" s="2"/>
      <c r="I682" s="2"/>
      <c r="J682" s="2"/>
      <c r="K682" s="2"/>
      <c r="L682" s="2"/>
      <c r="M682" s="2"/>
      <c r="P682" s="2"/>
      <c r="Q682" s="2"/>
      <c r="R682" s="2"/>
      <c r="X682" s="270"/>
      <c r="Y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95"/>
      <c r="AW682" s="95"/>
      <c r="AX682" s="383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383"/>
      <c r="BX682" s="383"/>
      <c r="BY682" s="383"/>
      <c r="BZ682" s="2"/>
      <c r="CA682" s="2"/>
      <c r="CB682" s="2"/>
      <c r="CC682" s="2"/>
      <c r="CD682" s="2"/>
      <c r="CE682" s="2"/>
      <c r="CF682" s="383"/>
      <c r="CG682" s="383"/>
      <c r="CH682" s="10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383"/>
      <c r="DT682" s="383"/>
      <c r="DU682" s="383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  <c r="FE682" s="2"/>
      <c r="FF682" s="2"/>
      <c r="FG682" s="2"/>
      <c r="FH682" s="2"/>
      <c r="FI682" s="2"/>
      <c r="FJ682" s="2"/>
      <c r="FK682" s="2"/>
      <c r="FL682" s="2"/>
      <c r="FM682" s="2"/>
      <c r="FN682" s="2"/>
      <c r="FO682" s="2"/>
      <c r="FP682" s="2"/>
      <c r="FQ682" s="2"/>
      <c r="FR682" s="2"/>
      <c r="FS682" s="2"/>
      <c r="FT682" s="2"/>
      <c r="FU682" s="2"/>
      <c r="FV682" s="2"/>
      <c r="FW682" s="2"/>
      <c r="FX682" s="2"/>
      <c r="FY682" s="2"/>
      <c r="FZ682" s="2"/>
      <c r="GA682" s="2"/>
      <c r="GB682" s="2"/>
      <c r="GC682" s="2"/>
      <c r="GD682" s="2"/>
      <c r="GE682" s="2"/>
      <c r="GF682" s="2"/>
      <c r="GG682" s="2"/>
      <c r="GH682" s="2"/>
      <c r="GI682" s="2"/>
      <c r="GJ682" s="2"/>
      <c r="GK682" s="2"/>
      <c r="GL682" s="2"/>
      <c r="GM682" s="2"/>
      <c r="GN682" s="2"/>
      <c r="GO682" s="2"/>
      <c r="GP682" s="2"/>
      <c r="GQ682" s="2"/>
      <c r="GR682" s="2"/>
      <c r="GS682" s="2"/>
      <c r="GT682" s="2"/>
      <c r="GU682" s="2"/>
      <c r="GV682" s="2"/>
      <c r="GW682" s="2"/>
      <c r="GX682" s="2"/>
      <c r="GY682" s="2"/>
      <c r="GZ682" s="2"/>
      <c r="HA682" s="2"/>
      <c r="HB682" s="2"/>
      <c r="HC682" s="2"/>
      <c r="HD682" s="2"/>
      <c r="HE682" s="2"/>
      <c r="HF682" s="2"/>
      <c r="HG682" s="2"/>
      <c r="HH682" s="2"/>
      <c r="HI682" s="2"/>
      <c r="HJ682" s="2"/>
      <c r="HK682" s="2"/>
      <c r="HL682" s="2"/>
      <c r="HM682" s="2"/>
      <c r="HN682" s="2"/>
      <c r="HO682" s="2"/>
      <c r="HP682" s="2"/>
      <c r="HQ682" s="2"/>
      <c r="HR682" s="2"/>
      <c r="HS682" s="2"/>
      <c r="HT682" s="2"/>
      <c r="HU682" s="2"/>
      <c r="HV682" s="2"/>
      <c r="HW682" s="2"/>
      <c r="HX682" s="2"/>
      <c r="HY682" s="2"/>
      <c r="HZ682" s="2"/>
      <c r="IA682" s="2"/>
      <c r="IB682" s="2"/>
      <c r="IC682" s="2"/>
      <c r="ID682" s="2"/>
      <c r="IE682" s="2"/>
      <c r="IF682" s="2"/>
      <c r="IG682" s="2"/>
      <c r="IH682" s="2"/>
      <c r="II682" s="2"/>
      <c r="IJ682" s="2"/>
      <c r="IK682" s="2"/>
      <c r="IL682" s="2"/>
      <c r="IM682" s="2"/>
      <c r="IN682" s="2"/>
      <c r="IO682" s="2"/>
      <c r="IP682" s="2"/>
      <c r="IQ682" s="2"/>
      <c r="IR682" s="2"/>
      <c r="IS682" s="2"/>
      <c r="IT682" s="2"/>
      <c r="IU682" s="2"/>
      <c r="IV682" s="2"/>
      <c r="IW682" s="2"/>
    </row>
    <row r="683" customFormat="false" ht="11.25" hidden="false" customHeight="false" outlineLevel="0" collapsed="false">
      <c r="A683" s="2"/>
      <c r="B683" s="2"/>
      <c r="C683" s="2"/>
      <c r="D683" s="394"/>
      <c r="F683" s="2"/>
      <c r="G683" s="2"/>
      <c r="H683" s="2"/>
      <c r="I683" s="2"/>
      <c r="J683" s="2"/>
      <c r="K683" s="2"/>
      <c r="L683" s="2"/>
      <c r="M683" s="2"/>
      <c r="P683" s="2"/>
      <c r="Q683" s="2"/>
      <c r="R683" s="2"/>
      <c r="X683" s="270"/>
      <c r="Y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95"/>
      <c r="AW683" s="95"/>
      <c r="AX683" s="383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383"/>
      <c r="BX683" s="383"/>
      <c r="BY683" s="383"/>
      <c r="BZ683" s="2"/>
      <c r="CA683" s="2"/>
      <c r="CB683" s="2"/>
      <c r="CC683" s="2"/>
      <c r="CD683" s="2"/>
      <c r="CE683" s="2"/>
      <c r="CF683" s="383"/>
      <c r="CG683" s="383"/>
      <c r="CH683" s="10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383"/>
      <c r="DT683" s="383"/>
      <c r="DU683" s="383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  <c r="FE683" s="2"/>
      <c r="FF683" s="2"/>
      <c r="FG683" s="2"/>
      <c r="FH683" s="2"/>
      <c r="FI683" s="2"/>
      <c r="FJ683" s="2"/>
      <c r="FK683" s="2"/>
      <c r="FL683" s="2"/>
      <c r="FM683" s="2"/>
      <c r="FN683" s="2"/>
      <c r="FO683" s="2"/>
      <c r="FP683" s="2"/>
      <c r="FQ683" s="2"/>
      <c r="FR683" s="2"/>
      <c r="FS683" s="2"/>
      <c r="FT683" s="2"/>
      <c r="FU683" s="2"/>
      <c r="FV683" s="2"/>
      <c r="FW683" s="2"/>
      <c r="FX683" s="2"/>
      <c r="FY683" s="2"/>
      <c r="FZ683" s="2"/>
      <c r="GA683" s="2"/>
      <c r="GB683" s="2"/>
      <c r="GC683" s="2"/>
      <c r="GD683" s="2"/>
      <c r="GE683" s="2"/>
      <c r="GF683" s="2"/>
      <c r="GG683" s="2"/>
      <c r="GH683" s="2"/>
      <c r="GI683" s="2"/>
      <c r="GJ683" s="2"/>
      <c r="GK683" s="2"/>
      <c r="GL683" s="2"/>
      <c r="GM683" s="2"/>
      <c r="GN683" s="2"/>
      <c r="GO683" s="2"/>
      <c r="GP683" s="2"/>
      <c r="GQ683" s="2"/>
      <c r="GR683" s="2"/>
      <c r="GS683" s="2"/>
      <c r="GT683" s="2"/>
      <c r="GU683" s="2"/>
      <c r="GV683" s="2"/>
      <c r="GW683" s="2"/>
      <c r="GX683" s="2"/>
      <c r="GY683" s="2"/>
      <c r="GZ683" s="2"/>
      <c r="HA683" s="2"/>
      <c r="HB683" s="2"/>
      <c r="HC683" s="2"/>
      <c r="HD683" s="2"/>
      <c r="HE683" s="2"/>
      <c r="HF683" s="2"/>
      <c r="HG683" s="2"/>
      <c r="HH683" s="2"/>
      <c r="HI683" s="2"/>
      <c r="HJ683" s="2"/>
      <c r="HK683" s="2"/>
      <c r="HL683" s="2"/>
      <c r="HM683" s="2"/>
      <c r="HN683" s="2"/>
      <c r="HO683" s="2"/>
      <c r="HP683" s="2"/>
      <c r="HQ683" s="2"/>
      <c r="HR683" s="2"/>
      <c r="HS683" s="2"/>
      <c r="HT683" s="2"/>
      <c r="HU683" s="2"/>
      <c r="HV683" s="2"/>
      <c r="HW683" s="2"/>
      <c r="HX683" s="2"/>
      <c r="HY683" s="2"/>
      <c r="HZ683" s="2"/>
      <c r="IA683" s="2"/>
      <c r="IB683" s="2"/>
      <c r="IC683" s="2"/>
      <c r="ID683" s="2"/>
      <c r="IE683" s="2"/>
      <c r="IF683" s="2"/>
      <c r="IG683" s="2"/>
      <c r="IH683" s="2"/>
      <c r="II683" s="2"/>
      <c r="IJ683" s="2"/>
      <c r="IK683" s="2"/>
      <c r="IL683" s="2"/>
      <c r="IM683" s="2"/>
      <c r="IN683" s="2"/>
      <c r="IO683" s="2"/>
      <c r="IP683" s="2"/>
      <c r="IQ683" s="2"/>
      <c r="IR683" s="2"/>
      <c r="IS683" s="2"/>
      <c r="IT683" s="2"/>
      <c r="IU683" s="2"/>
      <c r="IV683" s="2"/>
      <c r="IW683" s="2"/>
    </row>
    <row r="684" customFormat="false" ht="11.25" hidden="false" customHeight="false" outlineLevel="0" collapsed="false">
      <c r="A684" s="2"/>
      <c r="B684" s="2"/>
      <c r="C684" s="2"/>
      <c r="D684" s="394"/>
      <c r="F684" s="2"/>
      <c r="G684" s="2"/>
      <c r="H684" s="2"/>
      <c r="I684" s="2"/>
      <c r="J684" s="2"/>
      <c r="K684" s="2"/>
      <c r="L684" s="2"/>
      <c r="M684" s="2"/>
      <c r="P684" s="2"/>
      <c r="Q684" s="2"/>
      <c r="R684" s="2"/>
      <c r="X684" s="270"/>
      <c r="Y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95"/>
      <c r="AW684" s="95"/>
      <c r="AX684" s="383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383"/>
      <c r="BX684" s="383"/>
      <c r="BY684" s="383"/>
      <c r="BZ684" s="2"/>
      <c r="CA684" s="2"/>
      <c r="CB684" s="2"/>
      <c r="CC684" s="2"/>
      <c r="CD684" s="2"/>
      <c r="CE684" s="2"/>
      <c r="CF684" s="383"/>
      <c r="CG684" s="383"/>
      <c r="CH684" s="10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383"/>
      <c r="DT684" s="383"/>
      <c r="DU684" s="383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  <c r="FE684" s="2"/>
      <c r="FF684" s="2"/>
      <c r="FG684" s="2"/>
      <c r="FH684" s="2"/>
      <c r="FI684" s="2"/>
      <c r="FJ684" s="2"/>
      <c r="FK684" s="2"/>
      <c r="FL684" s="2"/>
      <c r="FM684" s="2"/>
      <c r="FN684" s="2"/>
      <c r="FO684" s="2"/>
      <c r="FP684" s="2"/>
      <c r="FQ684" s="2"/>
      <c r="FR684" s="2"/>
      <c r="FS684" s="2"/>
      <c r="FT684" s="2"/>
      <c r="FU684" s="2"/>
      <c r="FV684" s="2"/>
      <c r="FW684" s="2"/>
      <c r="FX684" s="2"/>
      <c r="FY684" s="2"/>
      <c r="FZ684" s="2"/>
      <c r="GA684" s="2"/>
      <c r="GB684" s="2"/>
      <c r="GC684" s="2"/>
      <c r="GD684" s="2"/>
      <c r="GE684" s="2"/>
      <c r="GF684" s="2"/>
      <c r="GG684" s="2"/>
      <c r="GH684" s="2"/>
      <c r="GI684" s="2"/>
      <c r="GJ684" s="2"/>
      <c r="GK684" s="2"/>
      <c r="GL684" s="2"/>
      <c r="GM684" s="2"/>
      <c r="GN684" s="2"/>
      <c r="GO684" s="2"/>
      <c r="GP684" s="2"/>
      <c r="GQ684" s="2"/>
      <c r="GR684" s="2"/>
      <c r="GS684" s="2"/>
      <c r="GT684" s="2"/>
      <c r="GU684" s="2"/>
      <c r="GV684" s="2"/>
      <c r="GW684" s="2"/>
      <c r="GX684" s="2"/>
      <c r="GY684" s="2"/>
      <c r="GZ684" s="2"/>
      <c r="HA684" s="2"/>
      <c r="HB684" s="2"/>
      <c r="HC684" s="2"/>
      <c r="HD684" s="2"/>
      <c r="HE684" s="2"/>
      <c r="HF684" s="2"/>
      <c r="HG684" s="2"/>
      <c r="HH684" s="2"/>
      <c r="HI684" s="2"/>
      <c r="HJ684" s="2"/>
      <c r="HK684" s="2"/>
      <c r="HL684" s="2"/>
      <c r="HM684" s="2"/>
      <c r="HN684" s="2"/>
      <c r="HO684" s="2"/>
      <c r="HP684" s="2"/>
      <c r="HQ684" s="2"/>
      <c r="HR684" s="2"/>
      <c r="HS684" s="2"/>
      <c r="HT684" s="2"/>
      <c r="HU684" s="2"/>
      <c r="HV684" s="2"/>
      <c r="HW684" s="2"/>
      <c r="HX684" s="2"/>
      <c r="HY684" s="2"/>
      <c r="HZ684" s="2"/>
      <c r="IA684" s="2"/>
      <c r="IB684" s="2"/>
      <c r="IC684" s="2"/>
      <c r="ID684" s="2"/>
      <c r="IE684" s="2"/>
      <c r="IF684" s="2"/>
      <c r="IG684" s="2"/>
      <c r="IH684" s="2"/>
      <c r="II684" s="2"/>
      <c r="IJ684" s="2"/>
      <c r="IK684" s="2"/>
      <c r="IL684" s="2"/>
      <c r="IM684" s="2"/>
      <c r="IN684" s="2"/>
      <c r="IO684" s="2"/>
      <c r="IP684" s="2"/>
      <c r="IQ684" s="2"/>
      <c r="IR684" s="2"/>
      <c r="IS684" s="2"/>
      <c r="IT684" s="2"/>
      <c r="IU684" s="2"/>
      <c r="IV684" s="2"/>
      <c r="IW684" s="2"/>
    </row>
    <row r="685" customFormat="false" ht="11.25" hidden="false" customHeight="false" outlineLevel="0" collapsed="false">
      <c r="A685" s="2"/>
      <c r="B685" s="2"/>
      <c r="C685" s="2"/>
      <c r="D685" s="394"/>
      <c r="F685" s="2"/>
      <c r="G685" s="2"/>
      <c r="H685" s="2"/>
      <c r="I685" s="2"/>
      <c r="J685" s="2"/>
      <c r="K685" s="2"/>
      <c r="L685" s="2"/>
      <c r="M685" s="2"/>
      <c r="P685" s="2"/>
      <c r="Q685" s="2"/>
      <c r="R685" s="2"/>
      <c r="X685" s="270"/>
      <c r="Y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95"/>
      <c r="AW685" s="95"/>
      <c r="AX685" s="383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383"/>
      <c r="BX685" s="383"/>
      <c r="BY685" s="383"/>
      <c r="BZ685" s="2"/>
      <c r="CA685" s="2"/>
      <c r="CB685" s="2"/>
      <c r="CC685" s="2"/>
      <c r="CD685" s="2"/>
      <c r="CE685" s="2"/>
      <c r="CF685" s="383"/>
      <c r="CG685" s="383"/>
      <c r="CH685" s="10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383"/>
      <c r="DT685" s="383"/>
      <c r="DU685" s="383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  <c r="FE685" s="2"/>
      <c r="FF685" s="2"/>
      <c r="FG685" s="2"/>
      <c r="FH685" s="2"/>
      <c r="FI685" s="2"/>
      <c r="FJ685" s="2"/>
      <c r="FK685" s="2"/>
      <c r="FL685" s="2"/>
      <c r="FM685" s="2"/>
      <c r="FN685" s="2"/>
      <c r="FO685" s="2"/>
      <c r="FP685" s="2"/>
      <c r="FQ685" s="2"/>
      <c r="FR685" s="2"/>
      <c r="FS685" s="2"/>
      <c r="FT685" s="2"/>
      <c r="FU685" s="2"/>
      <c r="FV685" s="2"/>
      <c r="FW685" s="2"/>
      <c r="FX685" s="2"/>
      <c r="FY685" s="2"/>
      <c r="FZ685" s="2"/>
      <c r="GA685" s="2"/>
      <c r="GB685" s="2"/>
      <c r="GC685" s="2"/>
      <c r="GD685" s="2"/>
      <c r="GE685" s="2"/>
      <c r="GF685" s="2"/>
      <c r="GG685" s="2"/>
      <c r="GH685" s="2"/>
      <c r="GI685" s="2"/>
      <c r="GJ685" s="2"/>
      <c r="GK685" s="2"/>
      <c r="GL685" s="2"/>
      <c r="GM685" s="2"/>
      <c r="GN685" s="2"/>
      <c r="GO685" s="2"/>
      <c r="GP685" s="2"/>
      <c r="GQ685" s="2"/>
      <c r="GR685" s="2"/>
      <c r="GS685" s="2"/>
      <c r="GT685" s="2"/>
      <c r="GU685" s="2"/>
      <c r="GV685" s="2"/>
      <c r="GW685" s="2"/>
      <c r="GX685" s="2"/>
      <c r="GY685" s="2"/>
      <c r="GZ685" s="2"/>
      <c r="HA685" s="2"/>
      <c r="HB685" s="2"/>
      <c r="HC685" s="2"/>
      <c r="HD685" s="2"/>
      <c r="HE685" s="2"/>
      <c r="HF685" s="2"/>
      <c r="HG685" s="2"/>
      <c r="HH685" s="2"/>
      <c r="HI685" s="2"/>
      <c r="HJ685" s="2"/>
      <c r="HK685" s="2"/>
      <c r="HL685" s="2"/>
      <c r="HM685" s="2"/>
      <c r="HN685" s="2"/>
      <c r="HO685" s="2"/>
      <c r="HP685" s="2"/>
      <c r="HQ685" s="2"/>
      <c r="HR685" s="2"/>
      <c r="HS685" s="2"/>
      <c r="HT685" s="2"/>
      <c r="HU685" s="2"/>
      <c r="HV685" s="2"/>
      <c r="HW685" s="2"/>
      <c r="HX685" s="2"/>
      <c r="HY685" s="2"/>
      <c r="HZ685" s="2"/>
      <c r="IA685" s="2"/>
      <c r="IB685" s="2"/>
      <c r="IC685" s="2"/>
      <c r="ID685" s="2"/>
      <c r="IE685" s="2"/>
      <c r="IF685" s="2"/>
      <c r="IG685" s="2"/>
      <c r="IH685" s="2"/>
      <c r="II685" s="2"/>
      <c r="IJ685" s="2"/>
      <c r="IK685" s="2"/>
      <c r="IL685" s="2"/>
      <c r="IM685" s="2"/>
      <c r="IN685" s="2"/>
      <c r="IO685" s="2"/>
      <c r="IP685" s="2"/>
      <c r="IQ685" s="2"/>
      <c r="IR685" s="2"/>
      <c r="IS685" s="2"/>
      <c r="IT685" s="2"/>
      <c r="IU685" s="2"/>
      <c r="IV685" s="2"/>
      <c r="IW685" s="2"/>
    </row>
    <row r="686" customFormat="false" ht="11.25" hidden="false" customHeight="false" outlineLevel="0" collapsed="false">
      <c r="A686" s="2"/>
      <c r="B686" s="2"/>
      <c r="C686" s="2"/>
      <c r="D686" s="394"/>
      <c r="F686" s="2"/>
      <c r="G686" s="2"/>
      <c r="H686" s="2"/>
      <c r="I686" s="2"/>
      <c r="J686" s="2"/>
      <c r="K686" s="2"/>
      <c r="L686" s="2"/>
      <c r="M686" s="2"/>
      <c r="P686" s="2"/>
      <c r="Q686" s="2"/>
      <c r="R686" s="2"/>
      <c r="X686" s="270"/>
      <c r="Y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95"/>
      <c r="AW686" s="95"/>
      <c r="AX686" s="383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383"/>
      <c r="BX686" s="383"/>
      <c r="BY686" s="383"/>
      <c r="BZ686" s="2"/>
      <c r="CA686" s="2"/>
      <c r="CB686" s="2"/>
      <c r="CC686" s="2"/>
      <c r="CD686" s="2"/>
      <c r="CE686" s="2"/>
      <c r="CF686" s="383"/>
      <c r="CG686" s="383"/>
      <c r="CH686" s="10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383"/>
      <c r="DT686" s="383"/>
      <c r="DU686" s="383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  <c r="FE686" s="2"/>
      <c r="FF686" s="2"/>
      <c r="FG686" s="2"/>
      <c r="FH686" s="2"/>
      <c r="FI686" s="2"/>
      <c r="FJ686" s="2"/>
      <c r="FK686" s="2"/>
      <c r="FL686" s="2"/>
      <c r="FM686" s="2"/>
      <c r="FN686" s="2"/>
      <c r="FO686" s="2"/>
      <c r="FP686" s="2"/>
      <c r="FQ686" s="2"/>
      <c r="FR686" s="2"/>
      <c r="FS686" s="2"/>
      <c r="FT686" s="2"/>
      <c r="FU686" s="2"/>
      <c r="FV686" s="2"/>
      <c r="FW686" s="2"/>
      <c r="FX686" s="2"/>
      <c r="FY686" s="2"/>
      <c r="FZ686" s="2"/>
      <c r="GA686" s="2"/>
      <c r="GB686" s="2"/>
      <c r="GC686" s="2"/>
      <c r="GD686" s="2"/>
      <c r="GE686" s="2"/>
      <c r="GF686" s="2"/>
      <c r="GG686" s="2"/>
      <c r="GH686" s="2"/>
      <c r="GI686" s="2"/>
      <c r="GJ686" s="2"/>
      <c r="GK686" s="2"/>
      <c r="GL686" s="2"/>
      <c r="GM686" s="2"/>
      <c r="GN686" s="2"/>
      <c r="GO686" s="2"/>
      <c r="GP686" s="2"/>
      <c r="GQ686" s="2"/>
      <c r="GR686" s="2"/>
      <c r="GS686" s="2"/>
      <c r="GT686" s="2"/>
      <c r="GU686" s="2"/>
      <c r="GV686" s="2"/>
      <c r="GW686" s="2"/>
      <c r="GX686" s="2"/>
      <c r="GY686" s="2"/>
      <c r="GZ686" s="2"/>
      <c r="HA686" s="2"/>
      <c r="HB686" s="2"/>
      <c r="HC686" s="2"/>
      <c r="HD686" s="2"/>
      <c r="HE686" s="2"/>
      <c r="HF686" s="2"/>
      <c r="HG686" s="2"/>
      <c r="HH686" s="2"/>
      <c r="HI686" s="2"/>
      <c r="HJ686" s="2"/>
      <c r="HK686" s="2"/>
      <c r="HL686" s="2"/>
      <c r="HM686" s="2"/>
      <c r="HN686" s="2"/>
      <c r="HO686" s="2"/>
      <c r="HP686" s="2"/>
      <c r="HQ686" s="2"/>
      <c r="HR686" s="2"/>
      <c r="HS686" s="2"/>
      <c r="HT686" s="2"/>
      <c r="HU686" s="2"/>
      <c r="HV686" s="2"/>
      <c r="HW686" s="2"/>
      <c r="HX686" s="2"/>
      <c r="HY686" s="2"/>
      <c r="HZ686" s="2"/>
      <c r="IA686" s="2"/>
      <c r="IB686" s="2"/>
      <c r="IC686" s="2"/>
      <c r="ID686" s="2"/>
      <c r="IE686" s="2"/>
      <c r="IF686" s="2"/>
      <c r="IG686" s="2"/>
      <c r="IH686" s="2"/>
      <c r="II686" s="2"/>
      <c r="IJ686" s="2"/>
      <c r="IK686" s="2"/>
      <c r="IL686" s="2"/>
      <c r="IM686" s="2"/>
      <c r="IN686" s="2"/>
      <c r="IO686" s="2"/>
      <c r="IP686" s="2"/>
      <c r="IQ686" s="2"/>
      <c r="IR686" s="2"/>
      <c r="IS686" s="2"/>
      <c r="IT686" s="2"/>
      <c r="IU686" s="2"/>
      <c r="IV686" s="2"/>
      <c r="IW686" s="2"/>
    </row>
    <row r="687" customFormat="false" ht="11.25" hidden="false" customHeight="false" outlineLevel="0" collapsed="false">
      <c r="A687" s="2"/>
      <c r="B687" s="2"/>
      <c r="C687" s="2"/>
      <c r="D687" s="394"/>
      <c r="F687" s="2"/>
      <c r="G687" s="2"/>
      <c r="H687" s="2"/>
      <c r="I687" s="2"/>
      <c r="J687" s="2"/>
      <c r="K687" s="2"/>
      <c r="L687" s="2"/>
      <c r="M687" s="2"/>
      <c r="P687" s="2"/>
      <c r="Q687" s="2"/>
      <c r="R687" s="2"/>
      <c r="X687" s="270"/>
      <c r="Y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95"/>
      <c r="AW687" s="95"/>
      <c r="AX687" s="383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383"/>
      <c r="BX687" s="383"/>
      <c r="BY687" s="383"/>
      <c r="BZ687" s="2"/>
      <c r="CA687" s="2"/>
      <c r="CB687" s="2"/>
      <c r="CC687" s="2"/>
      <c r="CD687" s="2"/>
      <c r="CE687" s="2"/>
      <c r="CF687" s="383"/>
      <c r="CG687" s="383"/>
      <c r="CH687" s="10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383"/>
      <c r="DT687" s="383"/>
      <c r="DU687" s="383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  <c r="FE687" s="2"/>
      <c r="FF687" s="2"/>
      <c r="FG687" s="2"/>
      <c r="FH687" s="2"/>
      <c r="FI687" s="2"/>
      <c r="FJ687" s="2"/>
      <c r="FK687" s="2"/>
      <c r="FL687" s="2"/>
      <c r="FM687" s="2"/>
      <c r="FN687" s="2"/>
      <c r="FO687" s="2"/>
      <c r="FP687" s="2"/>
      <c r="FQ687" s="2"/>
      <c r="FR687" s="2"/>
      <c r="FS687" s="2"/>
      <c r="FT687" s="2"/>
      <c r="FU687" s="2"/>
      <c r="FV687" s="2"/>
      <c r="FW687" s="2"/>
      <c r="FX687" s="2"/>
      <c r="FY687" s="2"/>
      <c r="FZ687" s="2"/>
      <c r="GA687" s="2"/>
      <c r="GB687" s="2"/>
      <c r="GC687" s="2"/>
      <c r="GD687" s="2"/>
      <c r="GE687" s="2"/>
      <c r="GF687" s="2"/>
      <c r="GG687" s="2"/>
      <c r="GH687" s="2"/>
      <c r="GI687" s="2"/>
      <c r="GJ687" s="2"/>
      <c r="GK687" s="2"/>
      <c r="GL687" s="2"/>
      <c r="GM687" s="2"/>
      <c r="GN687" s="2"/>
      <c r="GO687" s="2"/>
      <c r="GP687" s="2"/>
      <c r="GQ687" s="2"/>
      <c r="GR687" s="2"/>
      <c r="GS687" s="2"/>
      <c r="GT687" s="2"/>
      <c r="GU687" s="2"/>
      <c r="GV687" s="2"/>
      <c r="GW687" s="2"/>
      <c r="GX687" s="2"/>
      <c r="GY687" s="2"/>
      <c r="GZ687" s="2"/>
      <c r="HA687" s="2"/>
      <c r="HB687" s="2"/>
      <c r="HC687" s="2"/>
      <c r="HD687" s="2"/>
      <c r="HE687" s="2"/>
      <c r="HF687" s="2"/>
      <c r="HG687" s="2"/>
      <c r="HH687" s="2"/>
      <c r="HI687" s="2"/>
      <c r="HJ687" s="2"/>
      <c r="HK687" s="2"/>
      <c r="HL687" s="2"/>
      <c r="HM687" s="2"/>
      <c r="HN687" s="2"/>
      <c r="HO687" s="2"/>
      <c r="HP687" s="2"/>
      <c r="HQ687" s="2"/>
      <c r="HR687" s="2"/>
      <c r="HS687" s="2"/>
      <c r="HT687" s="2"/>
      <c r="HU687" s="2"/>
      <c r="HV687" s="2"/>
      <c r="HW687" s="2"/>
      <c r="HX687" s="2"/>
      <c r="HY687" s="2"/>
      <c r="HZ687" s="2"/>
      <c r="IA687" s="2"/>
      <c r="IB687" s="2"/>
      <c r="IC687" s="2"/>
      <c r="ID687" s="2"/>
      <c r="IE687" s="2"/>
      <c r="IF687" s="2"/>
      <c r="IG687" s="2"/>
      <c r="IH687" s="2"/>
      <c r="II687" s="2"/>
      <c r="IJ687" s="2"/>
      <c r="IK687" s="2"/>
      <c r="IL687" s="2"/>
      <c r="IM687" s="2"/>
      <c r="IN687" s="2"/>
      <c r="IO687" s="2"/>
      <c r="IP687" s="2"/>
      <c r="IQ687" s="2"/>
      <c r="IR687" s="2"/>
      <c r="IS687" s="2"/>
      <c r="IT687" s="2"/>
      <c r="IU687" s="2"/>
      <c r="IV687" s="2"/>
      <c r="IW687" s="2"/>
    </row>
    <row r="688" customFormat="false" ht="11.25" hidden="false" customHeight="false" outlineLevel="0" collapsed="false">
      <c r="A688" s="2"/>
      <c r="B688" s="2"/>
      <c r="C688" s="2"/>
      <c r="D688" s="394"/>
      <c r="F688" s="2"/>
      <c r="G688" s="2"/>
      <c r="H688" s="2"/>
      <c r="I688" s="2"/>
      <c r="J688" s="2"/>
      <c r="K688" s="2"/>
      <c r="L688" s="2"/>
      <c r="M688" s="2"/>
      <c r="P688" s="2"/>
      <c r="Q688" s="2"/>
      <c r="R688" s="2"/>
      <c r="X688" s="270"/>
      <c r="Y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95"/>
      <c r="AW688" s="95"/>
      <c r="AX688" s="383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383"/>
      <c r="BX688" s="383"/>
      <c r="BY688" s="383"/>
      <c r="BZ688" s="2"/>
      <c r="CA688" s="2"/>
      <c r="CB688" s="2"/>
      <c r="CC688" s="2"/>
      <c r="CD688" s="2"/>
      <c r="CE688" s="2"/>
      <c r="CF688" s="383"/>
      <c r="CG688" s="383"/>
      <c r="CH688" s="10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383"/>
      <c r="DT688" s="383"/>
      <c r="DU688" s="383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  <c r="FE688" s="2"/>
      <c r="FF688" s="2"/>
      <c r="FG688" s="2"/>
      <c r="FH688" s="2"/>
      <c r="FI688" s="2"/>
      <c r="FJ688" s="2"/>
      <c r="FK688" s="2"/>
      <c r="FL688" s="2"/>
      <c r="FM688" s="2"/>
      <c r="FN688" s="2"/>
      <c r="FO688" s="2"/>
      <c r="FP688" s="2"/>
      <c r="FQ688" s="2"/>
      <c r="FR688" s="2"/>
      <c r="FS688" s="2"/>
      <c r="FT688" s="2"/>
      <c r="FU688" s="2"/>
      <c r="FV688" s="2"/>
      <c r="FW688" s="2"/>
      <c r="FX688" s="2"/>
      <c r="FY688" s="2"/>
      <c r="FZ688" s="2"/>
      <c r="GA688" s="2"/>
      <c r="GB688" s="2"/>
      <c r="GC688" s="2"/>
      <c r="GD688" s="2"/>
      <c r="GE688" s="2"/>
      <c r="GF688" s="2"/>
      <c r="GG688" s="2"/>
      <c r="GH688" s="2"/>
      <c r="GI688" s="2"/>
      <c r="GJ688" s="2"/>
      <c r="GK688" s="2"/>
      <c r="GL688" s="2"/>
      <c r="GM688" s="2"/>
      <c r="GN688" s="2"/>
      <c r="GO688" s="2"/>
      <c r="GP688" s="2"/>
      <c r="GQ688" s="2"/>
      <c r="GR688" s="2"/>
      <c r="GS688" s="2"/>
      <c r="GT688" s="2"/>
      <c r="GU688" s="2"/>
      <c r="GV688" s="2"/>
      <c r="GW688" s="2"/>
      <c r="GX688" s="2"/>
      <c r="GY688" s="2"/>
      <c r="GZ688" s="2"/>
      <c r="HA688" s="2"/>
      <c r="HB688" s="2"/>
      <c r="HC688" s="2"/>
      <c r="HD688" s="2"/>
      <c r="HE688" s="2"/>
      <c r="HF688" s="2"/>
      <c r="HG688" s="2"/>
      <c r="HH688" s="2"/>
      <c r="HI688" s="2"/>
      <c r="HJ688" s="2"/>
      <c r="HK688" s="2"/>
      <c r="HL688" s="2"/>
      <c r="HM688" s="2"/>
      <c r="HN688" s="2"/>
      <c r="HO688" s="2"/>
      <c r="HP688" s="2"/>
      <c r="HQ688" s="2"/>
      <c r="HR688" s="2"/>
      <c r="HS688" s="2"/>
      <c r="HT688" s="2"/>
      <c r="HU688" s="2"/>
      <c r="HV688" s="2"/>
      <c r="HW688" s="2"/>
      <c r="HX688" s="2"/>
      <c r="HY688" s="2"/>
      <c r="HZ688" s="2"/>
      <c r="IA688" s="2"/>
      <c r="IB688" s="2"/>
      <c r="IC688" s="2"/>
      <c r="ID688" s="2"/>
      <c r="IE688" s="2"/>
      <c r="IF688" s="2"/>
      <c r="IG688" s="2"/>
      <c r="IH688" s="2"/>
      <c r="II688" s="2"/>
      <c r="IJ688" s="2"/>
      <c r="IK688" s="2"/>
      <c r="IL688" s="2"/>
      <c r="IM688" s="2"/>
      <c r="IN688" s="2"/>
      <c r="IO688" s="2"/>
      <c r="IP688" s="2"/>
      <c r="IQ688" s="2"/>
      <c r="IR688" s="2"/>
      <c r="IS688" s="2"/>
      <c r="IT688" s="2"/>
      <c r="IU688" s="2"/>
      <c r="IV688" s="2"/>
      <c r="IW688" s="2"/>
    </row>
    <row r="689" customFormat="false" ht="11.25" hidden="false" customHeight="false" outlineLevel="0" collapsed="false">
      <c r="A689" s="2"/>
      <c r="B689" s="2"/>
      <c r="C689" s="2"/>
      <c r="D689" s="394"/>
      <c r="F689" s="2"/>
      <c r="G689" s="2"/>
      <c r="H689" s="2"/>
      <c r="I689" s="2"/>
      <c r="J689" s="2"/>
      <c r="K689" s="2"/>
      <c r="L689" s="2"/>
      <c r="M689" s="2"/>
      <c r="P689" s="2"/>
      <c r="Q689" s="2"/>
      <c r="R689" s="2"/>
      <c r="X689" s="270"/>
      <c r="Y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95"/>
      <c r="AW689" s="95"/>
      <c r="AX689" s="383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383"/>
      <c r="BX689" s="383"/>
      <c r="BY689" s="383"/>
      <c r="BZ689" s="2"/>
      <c r="CA689" s="2"/>
      <c r="CB689" s="2"/>
      <c r="CC689" s="2"/>
      <c r="CD689" s="2"/>
      <c r="CE689" s="2"/>
      <c r="CF689" s="383"/>
      <c r="CG689" s="383"/>
      <c r="CH689" s="10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383"/>
      <c r="DT689" s="383"/>
      <c r="DU689" s="383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  <c r="FE689" s="2"/>
      <c r="FF689" s="2"/>
      <c r="FG689" s="2"/>
      <c r="FH689" s="2"/>
      <c r="FI689" s="2"/>
      <c r="FJ689" s="2"/>
      <c r="FK689" s="2"/>
      <c r="FL689" s="2"/>
      <c r="FM689" s="2"/>
      <c r="FN689" s="2"/>
      <c r="FO689" s="2"/>
      <c r="FP689" s="2"/>
      <c r="FQ689" s="2"/>
      <c r="FR689" s="2"/>
      <c r="FS689" s="2"/>
      <c r="FT689" s="2"/>
      <c r="FU689" s="2"/>
      <c r="FV689" s="2"/>
      <c r="FW689" s="2"/>
      <c r="FX689" s="2"/>
      <c r="FY689" s="2"/>
      <c r="FZ689" s="2"/>
      <c r="GA689" s="2"/>
      <c r="GB689" s="2"/>
      <c r="GC689" s="2"/>
      <c r="GD689" s="2"/>
      <c r="GE689" s="2"/>
      <c r="GF689" s="2"/>
      <c r="GG689" s="2"/>
      <c r="GH689" s="2"/>
      <c r="GI689" s="2"/>
      <c r="GJ689" s="2"/>
      <c r="GK689" s="2"/>
      <c r="GL689" s="2"/>
      <c r="GM689" s="2"/>
      <c r="GN689" s="2"/>
      <c r="GO689" s="2"/>
      <c r="GP689" s="2"/>
      <c r="GQ689" s="2"/>
      <c r="GR689" s="2"/>
      <c r="GS689" s="2"/>
      <c r="GT689" s="2"/>
      <c r="GU689" s="2"/>
      <c r="GV689" s="2"/>
      <c r="GW689" s="2"/>
      <c r="GX689" s="2"/>
      <c r="GY689" s="2"/>
      <c r="GZ689" s="2"/>
      <c r="HA689" s="2"/>
      <c r="HB689" s="2"/>
      <c r="HC689" s="2"/>
      <c r="HD689" s="2"/>
      <c r="HE689" s="2"/>
      <c r="HF689" s="2"/>
      <c r="HG689" s="2"/>
      <c r="HH689" s="2"/>
      <c r="HI689" s="2"/>
      <c r="HJ689" s="2"/>
      <c r="HK689" s="2"/>
      <c r="HL689" s="2"/>
      <c r="HM689" s="2"/>
      <c r="HN689" s="2"/>
      <c r="HO689" s="2"/>
      <c r="HP689" s="2"/>
      <c r="HQ689" s="2"/>
      <c r="HR689" s="2"/>
      <c r="HS689" s="2"/>
      <c r="HT689" s="2"/>
      <c r="HU689" s="2"/>
      <c r="HV689" s="2"/>
      <c r="HW689" s="2"/>
      <c r="HX689" s="2"/>
      <c r="HY689" s="2"/>
      <c r="HZ689" s="2"/>
      <c r="IA689" s="2"/>
      <c r="IB689" s="2"/>
      <c r="IC689" s="2"/>
      <c r="ID689" s="2"/>
      <c r="IE689" s="2"/>
      <c r="IF689" s="2"/>
      <c r="IG689" s="2"/>
      <c r="IH689" s="2"/>
      <c r="II689" s="2"/>
      <c r="IJ689" s="2"/>
      <c r="IK689" s="2"/>
      <c r="IL689" s="2"/>
      <c r="IM689" s="2"/>
      <c r="IN689" s="2"/>
      <c r="IO689" s="2"/>
      <c r="IP689" s="2"/>
      <c r="IQ689" s="2"/>
      <c r="IR689" s="2"/>
      <c r="IS689" s="2"/>
      <c r="IT689" s="2"/>
      <c r="IU689" s="2"/>
      <c r="IV689" s="2"/>
      <c r="IW689" s="2"/>
    </row>
    <row r="690" customFormat="false" ht="11.25" hidden="false" customHeight="false" outlineLevel="0" collapsed="false">
      <c r="A690" s="2"/>
      <c r="B690" s="2"/>
      <c r="C690" s="2"/>
      <c r="D690" s="394"/>
      <c r="F690" s="2"/>
      <c r="G690" s="2"/>
      <c r="H690" s="2"/>
      <c r="I690" s="2"/>
      <c r="J690" s="2"/>
      <c r="K690" s="2"/>
      <c r="L690" s="2"/>
      <c r="M690" s="2"/>
      <c r="P690" s="2"/>
      <c r="Q690" s="2"/>
      <c r="R690" s="2"/>
      <c r="X690" s="270"/>
      <c r="Y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95"/>
      <c r="AW690" s="95"/>
      <c r="AX690" s="383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383"/>
      <c r="BX690" s="383"/>
      <c r="BY690" s="383"/>
      <c r="BZ690" s="2"/>
      <c r="CA690" s="2"/>
      <c r="CB690" s="2"/>
      <c r="CC690" s="2"/>
      <c r="CD690" s="2"/>
      <c r="CE690" s="2"/>
      <c r="CF690" s="383"/>
      <c r="CG690" s="383"/>
      <c r="CH690" s="10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383"/>
      <c r="DT690" s="383"/>
      <c r="DU690" s="383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  <c r="FE690" s="2"/>
      <c r="FF690" s="2"/>
      <c r="FG690" s="2"/>
      <c r="FH690" s="2"/>
      <c r="FI690" s="2"/>
      <c r="FJ690" s="2"/>
      <c r="FK690" s="2"/>
      <c r="FL690" s="2"/>
      <c r="FM690" s="2"/>
      <c r="FN690" s="2"/>
      <c r="FO690" s="2"/>
      <c r="FP690" s="2"/>
      <c r="FQ690" s="2"/>
      <c r="FR690" s="2"/>
      <c r="FS690" s="2"/>
      <c r="FT690" s="2"/>
      <c r="FU690" s="2"/>
      <c r="FV690" s="2"/>
      <c r="FW690" s="2"/>
      <c r="FX690" s="2"/>
      <c r="FY690" s="2"/>
      <c r="FZ690" s="2"/>
      <c r="GA690" s="2"/>
      <c r="GB690" s="2"/>
      <c r="GC690" s="2"/>
      <c r="GD690" s="2"/>
      <c r="GE690" s="2"/>
      <c r="GF690" s="2"/>
      <c r="GG690" s="2"/>
      <c r="GH690" s="2"/>
      <c r="GI690" s="2"/>
      <c r="GJ690" s="2"/>
      <c r="GK690" s="2"/>
      <c r="GL690" s="2"/>
      <c r="GM690" s="2"/>
      <c r="GN690" s="2"/>
      <c r="GO690" s="2"/>
      <c r="GP690" s="2"/>
      <c r="GQ690" s="2"/>
      <c r="GR690" s="2"/>
      <c r="GS690" s="2"/>
      <c r="GT690" s="2"/>
      <c r="GU690" s="2"/>
      <c r="GV690" s="2"/>
      <c r="GW690" s="2"/>
      <c r="GX690" s="2"/>
      <c r="GY690" s="2"/>
      <c r="GZ690" s="2"/>
      <c r="HA690" s="2"/>
      <c r="HB690" s="2"/>
      <c r="HC690" s="2"/>
      <c r="HD690" s="2"/>
      <c r="HE690" s="2"/>
      <c r="HF690" s="2"/>
      <c r="HG690" s="2"/>
      <c r="HH690" s="2"/>
      <c r="HI690" s="2"/>
      <c r="HJ690" s="2"/>
      <c r="HK690" s="2"/>
      <c r="HL690" s="2"/>
      <c r="HM690" s="2"/>
      <c r="HN690" s="2"/>
      <c r="HO690" s="2"/>
      <c r="HP690" s="2"/>
      <c r="HQ690" s="2"/>
      <c r="HR690" s="2"/>
      <c r="HS690" s="2"/>
      <c r="HT690" s="2"/>
      <c r="HU690" s="2"/>
      <c r="HV690" s="2"/>
      <c r="HW690" s="2"/>
      <c r="HX690" s="2"/>
      <c r="HY690" s="2"/>
      <c r="HZ690" s="2"/>
      <c r="IA690" s="2"/>
      <c r="IB690" s="2"/>
      <c r="IC690" s="2"/>
      <c r="ID690" s="2"/>
      <c r="IE690" s="2"/>
      <c r="IF690" s="2"/>
      <c r="IG690" s="2"/>
      <c r="IH690" s="2"/>
      <c r="II690" s="2"/>
      <c r="IJ690" s="2"/>
      <c r="IK690" s="2"/>
      <c r="IL690" s="2"/>
      <c r="IM690" s="2"/>
      <c r="IN690" s="2"/>
      <c r="IO690" s="2"/>
      <c r="IP690" s="2"/>
      <c r="IQ690" s="2"/>
      <c r="IR690" s="2"/>
      <c r="IS690" s="2"/>
      <c r="IT690" s="2"/>
      <c r="IU690" s="2"/>
      <c r="IV690" s="2"/>
      <c r="IW690" s="2"/>
    </row>
    <row r="691" customFormat="false" ht="11.25" hidden="false" customHeight="false" outlineLevel="0" collapsed="false">
      <c r="A691" s="2"/>
      <c r="B691" s="2"/>
      <c r="C691" s="2"/>
      <c r="D691" s="394"/>
      <c r="F691" s="2"/>
      <c r="G691" s="2"/>
      <c r="H691" s="2"/>
      <c r="I691" s="2"/>
      <c r="J691" s="2"/>
      <c r="K691" s="2"/>
      <c r="L691" s="2"/>
      <c r="M691" s="2"/>
      <c r="P691" s="2"/>
      <c r="Q691" s="2"/>
      <c r="R691" s="2"/>
      <c r="X691" s="270"/>
      <c r="Y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95"/>
      <c r="AW691" s="95"/>
      <c r="AX691" s="383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383"/>
      <c r="BX691" s="383"/>
      <c r="BY691" s="383"/>
      <c r="BZ691" s="2"/>
      <c r="CA691" s="2"/>
      <c r="CB691" s="2"/>
      <c r="CC691" s="2"/>
      <c r="CD691" s="2"/>
      <c r="CE691" s="2"/>
      <c r="CF691" s="383"/>
      <c r="CG691" s="383"/>
      <c r="CH691" s="10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383"/>
      <c r="DT691" s="383"/>
      <c r="DU691" s="383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  <c r="FE691" s="2"/>
      <c r="FF691" s="2"/>
      <c r="FG691" s="2"/>
      <c r="FH691" s="2"/>
      <c r="FI691" s="2"/>
      <c r="FJ691" s="2"/>
      <c r="FK691" s="2"/>
      <c r="FL691" s="2"/>
      <c r="FM691" s="2"/>
      <c r="FN691" s="2"/>
      <c r="FO691" s="2"/>
      <c r="FP691" s="2"/>
      <c r="FQ691" s="2"/>
      <c r="FR691" s="2"/>
      <c r="FS691" s="2"/>
      <c r="FT691" s="2"/>
      <c r="FU691" s="2"/>
      <c r="FV691" s="2"/>
      <c r="FW691" s="2"/>
      <c r="FX691" s="2"/>
      <c r="FY691" s="2"/>
      <c r="FZ691" s="2"/>
      <c r="GA691" s="2"/>
      <c r="GB691" s="2"/>
      <c r="GC691" s="2"/>
      <c r="GD691" s="2"/>
      <c r="GE691" s="2"/>
      <c r="GF691" s="2"/>
      <c r="GG691" s="2"/>
      <c r="GH691" s="2"/>
      <c r="GI691" s="2"/>
      <c r="GJ691" s="2"/>
      <c r="GK691" s="2"/>
      <c r="GL691" s="2"/>
      <c r="GM691" s="2"/>
      <c r="GN691" s="2"/>
      <c r="GO691" s="2"/>
      <c r="GP691" s="2"/>
      <c r="GQ691" s="2"/>
      <c r="GR691" s="2"/>
      <c r="GS691" s="2"/>
      <c r="GT691" s="2"/>
      <c r="GU691" s="2"/>
      <c r="GV691" s="2"/>
      <c r="GW691" s="2"/>
      <c r="GX691" s="2"/>
      <c r="GY691" s="2"/>
      <c r="GZ691" s="2"/>
      <c r="HA691" s="2"/>
      <c r="HB691" s="2"/>
      <c r="HC691" s="2"/>
      <c r="HD691" s="2"/>
      <c r="HE691" s="2"/>
      <c r="HF691" s="2"/>
      <c r="HG691" s="2"/>
      <c r="HH691" s="2"/>
      <c r="HI691" s="2"/>
      <c r="HJ691" s="2"/>
      <c r="HK691" s="2"/>
      <c r="HL691" s="2"/>
      <c r="HM691" s="2"/>
      <c r="HN691" s="2"/>
      <c r="HO691" s="2"/>
      <c r="HP691" s="2"/>
      <c r="HQ691" s="2"/>
      <c r="HR691" s="2"/>
      <c r="HS691" s="2"/>
      <c r="HT691" s="2"/>
      <c r="HU691" s="2"/>
      <c r="HV691" s="2"/>
      <c r="HW691" s="2"/>
      <c r="HX691" s="2"/>
      <c r="HY691" s="2"/>
      <c r="HZ691" s="2"/>
      <c r="IA691" s="2"/>
      <c r="IB691" s="2"/>
      <c r="IC691" s="2"/>
      <c r="ID691" s="2"/>
      <c r="IE691" s="2"/>
      <c r="IF691" s="2"/>
      <c r="IG691" s="2"/>
      <c r="IH691" s="2"/>
      <c r="II691" s="2"/>
      <c r="IJ691" s="2"/>
      <c r="IK691" s="2"/>
      <c r="IL691" s="2"/>
      <c r="IM691" s="2"/>
      <c r="IN691" s="2"/>
      <c r="IO691" s="2"/>
      <c r="IP691" s="2"/>
      <c r="IQ691" s="2"/>
      <c r="IR691" s="2"/>
      <c r="IS691" s="2"/>
      <c r="IT691" s="2"/>
      <c r="IU691" s="2"/>
      <c r="IV691" s="2"/>
      <c r="IW691" s="2"/>
    </row>
    <row r="692" customFormat="false" ht="11.25" hidden="false" customHeight="false" outlineLevel="0" collapsed="false">
      <c r="A692" s="2"/>
      <c r="B692" s="2"/>
      <c r="C692" s="2"/>
      <c r="D692" s="394"/>
      <c r="F692" s="2"/>
      <c r="G692" s="2"/>
      <c r="H692" s="2"/>
      <c r="I692" s="2"/>
      <c r="J692" s="2"/>
      <c r="K692" s="2"/>
      <c r="L692" s="2"/>
      <c r="M692" s="2"/>
      <c r="P692" s="2"/>
      <c r="Q692" s="2"/>
      <c r="R692" s="2"/>
      <c r="X692" s="270"/>
      <c r="Y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95"/>
      <c r="AW692" s="95"/>
      <c r="AX692" s="383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383"/>
      <c r="BX692" s="383"/>
      <c r="BY692" s="383"/>
      <c r="BZ692" s="2"/>
      <c r="CA692" s="2"/>
      <c r="CB692" s="2"/>
      <c r="CC692" s="2"/>
      <c r="CD692" s="2"/>
      <c r="CE692" s="2"/>
      <c r="CF692" s="383"/>
      <c r="CG692" s="383"/>
      <c r="CH692" s="10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383"/>
      <c r="DT692" s="383"/>
      <c r="DU692" s="383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  <c r="FE692" s="2"/>
      <c r="FF692" s="2"/>
      <c r="FG692" s="2"/>
      <c r="FH692" s="2"/>
      <c r="FI692" s="2"/>
      <c r="FJ692" s="2"/>
      <c r="FK692" s="2"/>
      <c r="FL692" s="2"/>
      <c r="FM692" s="2"/>
      <c r="FN692" s="2"/>
      <c r="FO692" s="2"/>
      <c r="FP692" s="2"/>
      <c r="FQ692" s="2"/>
      <c r="FR692" s="2"/>
      <c r="FS692" s="2"/>
      <c r="FT692" s="2"/>
      <c r="FU692" s="2"/>
      <c r="FV692" s="2"/>
      <c r="FW692" s="2"/>
      <c r="FX692" s="2"/>
      <c r="FY692" s="2"/>
      <c r="FZ692" s="2"/>
      <c r="GA692" s="2"/>
      <c r="GB692" s="2"/>
      <c r="GC692" s="2"/>
      <c r="GD692" s="2"/>
      <c r="GE692" s="2"/>
      <c r="GF692" s="2"/>
      <c r="GG692" s="2"/>
      <c r="GH692" s="2"/>
      <c r="GI692" s="2"/>
      <c r="GJ692" s="2"/>
      <c r="GK692" s="2"/>
      <c r="GL692" s="2"/>
      <c r="GM692" s="2"/>
      <c r="GN692" s="2"/>
      <c r="GO692" s="2"/>
      <c r="GP692" s="2"/>
      <c r="GQ692" s="2"/>
      <c r="GR692" s="2"/>
      <c r="GS692" s="2"/>
      <c r="GT692" s="2"/>
      <c r="GU692" s="2"/>
      <c r="GV692" s="2"/>
      <c r="GW692" s="2"/>
      <c r="GX692" s="2"/>
      <c r="GY692" s="2"/>
      <c r="GZ692" s="2"/>
      <c r="HA692" s="2"/>
      <c r="HB692" s="2"/>
      <c r="HC692" s="2"/>
      <c r="HD692" s="2"/>
      <c r="HE692" s="2"/>
      <c r="HF692" s="2"/>
      <c r="HG692" s="2"/>
      <c r="HH692" s="2"/>
      <c r="HI692" s="2"/>
      <c r="HJ692" s="2"/>
      <c r="HK692" s="2"/>
      <c r="HL692" s="2"/>
      <c r="HM692" s="2"/>
      <c r="HN692" s="2"/>
      <c r="HO692" s="2"/>
      <c r="HP692" s="2"/>
      <c r="HQ692" s="2"/>
      <c r="HR692" s="2"/>
      <c r="HS692" s="2"/>
      <c r="HT692" s="2"/>
      <c r="HU692" s="2"/>
      <c r="HV692" s="2"/>
      <c r="HW692" s="2"/>
      <c r="HX692" s="2"/>
      <c r="HY692" s="2"/>
      <c r="HZ692" s="2"/>
      <c r="IA692" s="2"/>
      <c r="IB692" s="2"/>
      <c r="IC692" s="2"/>
      <c r="ID692" s="2"/>
      <c r="IE692" s="2"/>
      <c r="IF692" s="2"/>
      <c r="IG692" s="2"/>
      <c r="IH692" s="2"/>
      <c r="II692" s="2"/>
      <c r="IJ692" s="2"/>
      <c r="IK692" s="2"/>
      <c r="IL692" s="2"/>
      <c r="IM692" s="2"/>
      <c r="IN692" s="2"/>
      <c r="IO692" s="2"/>
      <c r="IP692" s="2"/>
      <c r="IQ692" s="2"/>
      <c r="IR692" s="2"/>
      <c r="IS692" s="2"/>
      <c r="IT692" s="2"/>
      <c r="IU692" s="2"/>
      <c r="IV692" s="2"/>
      <c r="IW692" s="2"/>
    </row>
    <row r="693" customFormat="false" ht="11.25" hidden="false" customHeight="false" outlineLevel="0" collapsed="false">
      <c r="A693" s="2"/>
      <c r="B693" s="2"/>
      <c r="C693" s="2"/>
      <c r="D693" s="394"/>
      <c r="F693" s="2"/>
      <c r="G693" s="2"/>
      <c r="H693" s="2"/>
      <c r="I693" s="2"/>
      <c r="J693" s="2"/>
      <c r="K693" s="2"/>
      <c r="L693" s="2"/>
      <c r="M693" s="2"/>
      <c r="P693" s="2"/>
      <c r="Q693" s="2"/>
      <c r="R693" s="2"/>
      <c r="X693" s="270"/>
      <c r="Y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95"/>
      <c r="AW693" s="95"/>
      <c r="AX693" s="383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383"/>
      <c r="BX693" s="383"/>
      <c r="BY693" s="383"/>
      <c r="BZ693" s="2"/>
      <c r="CA693" s="2"/>
      <c r="CB693" s="2"/>
      <c r="CC693" s="2"/>
      <c r="CD693" s="2"/>
      <c r="CE693" s="2"/>
      <c r="CF693" s="383"/>
      <c r="CG693" s="383"/>
      <c r="CH693" s="10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383"/>
      <c r="DT693" s="383"/>
      <c r="DU693" s="383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  <c r="FE693" s="2"/>
      <c r="FF693" s="2"/>
      <c r="FG693" s="2"/>
      <c r="FH693" s="2"/>
      <c r="FI693" s="2"/>
      <c r="FJ693" s="2"/>
      <c r="FK693" s="2"/>
      <c r="FL693" s="2"/>
      <c r="FM693" s="2"/>
      <c r="FN693" s="2"/>
      <c r="FO693" s="2"/>
      <c r="FP693" s="2"/>
      <c r="FQ693" s="2"/>
      <c r="FR693" s="2"/>
      <c r="FS693" s="2"/>
      <c r="FT693" s="2"/>
      <c r="FU693" s="2"/>
      <c r="FV693" s="2"/>
      <c r="FW693" s="2"/>
      <c r="FX693" s="2"/>
      <c r="FY693" s="2"/>
      <c r="FZ693" s="2"/>
      <c r="GA693" s="2"/>
      <c r="GB693" s="2"/>
      <c r="GC693" s="2"/>
      <c r="GD693" s="2"/>
      <c r="GE693" s="2"/>
      <c r="GF693" s="2"/>
      <c r="GG693" s="2"/>
      <c r="GH693" s="2"/>
      <c r="GI693" s="2"/>
      <c r="GJ693" s="2"/>
      <c r="GK693" s="2"/>
      <c r="GL693" s="2"/>
      <c r="GM693" s="2"/>
      <c r="GN693" s="2"/>
      <c r="GO693" s="2"/>
      <c r="GP693" s="2"/>
      <c r="GQ693" s="2"/>
      <c r="GR693" s="2"/>
      <c r="GS693" s="2"/>
      <c r="GT693" s="2"/>
      <c r="GU693" s="2"/>
      <c r="GV693" s="2"/>
      <c r="GW693" s="2"/>
      <c r="GX693" s="2"/>
      <c r="GY693" s="2"/>
      <c r="GZ693" s="2"/>
      <c r="HA693" s="2"/>
      <c r="HB693" s="2"/>
      <c r="HC693" s="2"/>
      <c r="HD693" s="2"/>
      <c r="HE693" s="2"/>
      <c r="HF693" s="2"/>
      <c r="HG693" s="2"/>
      <c r="HH693" s="2"/>
      <c r="HI693" s="2"/>
      <c r="HJ693" s="2"/>
      <c r="HK693" s="2"/>
      <c r="HL693" s="2"/>
      <c r="HM693" s="2"/>
      <c r="HN693" s="2"/>
      <c r="HO693" s="2"/>
      <c r="HP693" s="2"/>
      <c r="HQ693" s="2"/>
      <c r="HR693" s="2"/>
      <c r="HS693" s="2"/>
      <c r="HT693" s="2"/>
      <c r="HU693" s="2"/>
      <c r="HV693" s="2"/>
      <c r="HW693" s="2"/>
      <c r="HX693" s="2"/>
      <c r="HY693" s="2"/>
      <c r="HZ693" s="2"/>
      <c r="IA693" s="2"/>
      <c r="IB693" s="2"/>
      <c r="IC693" s="2"/>
      <c r="ID693" s="2"/>
      <c r="IE693" s="2"/>
      <c r="IF693" s="2"/>
      <c r="IG693" s="2"/>
      <c r="IH693" s="2"/>
      <c r="II693" s="2"/>
      <c r="IJ693" s="2"/>
      <c r="IK693" s="2"/>
      <c r="IL693" s="2"/>
      <c r="IM693" s="2"/>
      <c r="IN693" s="2"/>
      <c r="IO693" s="2"/>
      <c r="IP693" s="2"/>
      <c r="IQ693" s="2"/>
      <c r="IR693" s="2"/>
      <c r="IS693" s="2"/>
      <c r="IT693" s="2"/>
      <c r="IU693" s="2"/>
      <c r="IV693" s="2"/>
      <c r="IW693" s="2"/>
    </row>
    <row r="694" customFormat="false" ht="11.25" hidden="false" customHeight="false" outlineLevel="0" collapsed="false">
      <c r="A694" s="2"/>
      <c r="B694" s="2"/>
      <c r="C694" s="2"/>
      <c r="D694" s="394"/>
      <c r="F694" s="2"/>
      <c r="G694" s="2"/>
      <c r="H694" s="2"/>
      <c r="I694" s="2"/>
      <c r="J694" s="2"/>
      <c r="K694" s="2"/>
      <c r="L694" s="2"/>
      <c r="M694" s="2"/>
      <c r="P694" s="2"/>
      <c r="Q694" s="2"/>
      <c r="R694" s="2"/>
      <c r="X694" s="270"/>
      <c r="Y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95"/>
      <c r="AW694" s="95"/>
      <c r="AX694" s="383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383"/>
      <c r="BX694" s="383"/>
      <c r="BY694" s="383"/>
      <c r="BZ694" s="2"/>
      <c r="CA694" s="2"/>
      <c r="CB694" s="2"/>
      <c r="CC694" s="2"/>
      <c r="CD694" s="2"/>
      <c r="CE694" s="2"/>
      <c r="CF694" s="383"/>
      <c r="CG694" s="383"/>
      <c r="CH694" s="10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383"/>
      <c r="DT694" s="383"/>
      <c r="DU694" s="383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  <c r="FE694" s="2"/>
      <c r="FF694" s="2"/>
      <c r="FG694" s="2"/>
      <c r="FH694" s="2"/>
      <c r="FI694" s="2"/>
      <c r="FJ694" s="2"/>
      <c r="FK694" s="2"/>
      <c r="FL694" s="2"/>
      <c r="FM694" s="2"/>
      <c r="FN694" s="2"/>
      <c r="FO694" s="2"/>
      <c r="FP694" s="2"/>
      <c r="FQ694" s="2"/>
      <c r="FR694" s="2"/>
      <c r="FS694" s="2"/>
      <c r="FT694" s="2"/>
      <c r="FU694" s="2"/>
      <c r="FV694" s="2"/>
      <c r="FW694" s="2"/>
      <c r="FX694" s="2"/>
      <c r="FY694" s="2"/>
      <c r="FZ694" s="2"/>
      <c r="GA694" s="2"/>
      <c r="GB694" s="2"/>
      <c r="GC694" s="2"/>
      <c r="GD694" s="2"/>
      <c r="GE694" s="2"/>
      <c r="GF694" s="2"/>
      <c r="GG694" s="2"/>
      <c r="GH694" s="2"/>
      <c r="GI694" s="2"/>
      <c r="GJ694" s="2"/>
      <c r="GK694" s="2"/>
      <c r="GL694" s="2"/>
      <c r="GM694" s="2"/>
      <c r="GN694" s="2"/>
      <c r="GO694" s="2"/>
      <c r="GP694" s="2"/>
      <c r="GQ694" s="2"/>
      <c r="GR694" s="2"/>
      <c r="GS694" s="2"/>
      <c r="GT694" s="2"/>
      <c r="GU694" s="2"/>
      <c r="GV694" s="2"/>
      <c r="GW694" s="2"/>
      <c r="GX694" s="2"/>
      <c r="GY694" s="2"/>
      <c r="GZ694" s="2"/>
      <c r="HA694" s="2"/>
      <c r="HB694" s="2"/>
      <c r="HC694" s="2"/>
      <c r="HD694" s="2"/>
      <c r="HE694" s="2"/>
      <c r="HF694" s="2"/>
      <c r="HG694" s="2"/>
      <c r="HH694" s="2"/>
      <c r="HI694" s="2"/>
      <c r="HJ694" s="2"/>
      <c r="HK694" s="2"/>
      <c r="HL694" s="2"/>
      <c r="HM694" s="2"/>
      <c r="HN694" s="2"/>
      <c r="HO694" s="2"/>
      <c r="HP694" s="2"/>
      <c r="HQ694" s="2"/>
      <c r="HR694" s="2"/>
      <c r="HS694" s="2"/>
      <c r="HT694" s="2"/>
      <c r="HU694" s="2"/>
      <c r="HV694" s="2"/>
      <c r="HW694" s="2"/>
      <c r="HX694" s="2"/>
      <c r="HY694" s="2"/>
      <c r="HZ694" s="2"/>
      <c r="IA694" s="2"/>
      <c r="IB694" s="2"/>
      <c r="IC694" s="2"/>
      <c r="ID694" s="2"/>
      <c r="IE694" s="2"/>
      <c r="IF694" s="2"/>
      <c r="IG694" s="2"/>
      <c r="IH694" s="2"/>
      <c r="II694" s="2"/>
      <c r="IJ694" s="2"/>
      <c r="IK694" s="2"/>
      <c r="IL694" s="2"/>
      <c r="IM694" s="2"/>
      <c r="IN694" s="2"/>
      <c r="IO694" s="2"/>
      <c r="IP694" s="2"/>
      <c r="IQ694" s="2"/>
      <c r="IR694" s="2"/>
      <c r="IS694" s="2"/>
      <c r="IT694" s="2"/>
      <c r="IU694" s="2"/>
      <c r="IV694" s="2"/>
      <c r="IW694" s="2"/>
    </row>
    <row r="695" customFormat="false" ht="11.25" hidden="false" customHeight="false" outlineLevel="0" collapsed="false">
      <c r="A695" s="2"/>
      <c r="B695" s="2"/>
      <c r="C695" s="2"/>
      <c r="D695" s="394"/>
      <c r="F695" s="2"/>
      <c r="G695" s="2"/>
      <c r="H695" s="2"/>
      <c r="I695" s="2"/>
      <c r="J695" s="2"/>
      <c r="K695" s="2"/>
      <c r="L695" s="2"/>
      <c r="M695" s="2"/>
      <c r="P695" s="2"/>
      <c r="Q695" s="2"/>
      <c r="R695" s="2"/>
      <c r="X695" s="270"/>
      <c r="Y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95"/>
      <c r="AW695" s="95"/>
      <c r="AX695" s="383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383"/>
      <c r="BX695" s="383"/>
      <c r="BY695" s="383"/>
      <c r="BZ695" s="2"/>
      <c r="CA695" s="2"/>
      <c r="CB695" s="2"/>
      <c r="CC695" s="2"/>
      <c r="CD695" s="2"/>
      <c r="CE695" s="2"/>
      <c r="CF695" s="383"/>
      <c r="CG695" s="383"/>
      <c r="CH695" s="10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383"/>
      <c r="DT695" s="383"/>
      <c r="DU695" s="383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  <c r="FE695" s="2"/>
      <c r="FF695" s="2"/>
      <c r="FG695" s="2"/>
      <c r="FH695" s="2"/>
      <c r="FI695" s="2"/>
      <c r="FJ695" s="2"/>
      <c r="FK695" s="2"/>
      <c r="FL695" s="2"/>
      <c r="FM695" s="2"/>
      <c r="FN695" s="2"/>
      <c r="FO695" s="2"/>
      <c r="FP695" s="2"/>
      <c r="FQ695" s="2"/>
      <c r="FR695" s="2"/>
      <c r="FS695" s="2"/>
      <c r="FT695" s="2"/>
      <c r="FU695" s="2"/>
      <c r="FV695" s="2"/>
      <c r="FW695" s="2"/>
      <c r="FX695" s="2"/>
      <c r="FY695" s="2"/>
      <c r="FZ695" s="2"/>
      <c r="GA695" s="2"/>
      <c r="GB695" s="2"/>
      <c r="GC695" s="2"/>
      <c r="GD695" s="2"/>
      <c r="GE695" s="2"/>
      <c r="GF695" s="2"/>
      <c r="GG695" s="2"/>
      <c r="GH695" s="2"/>
      <c r="GI695" s="2"/>
      <c r="GJ695" s="2"/>
      <c r="GK695" s="2"/>
      <c r="GL695" s="2"/>
      <c r="GM695" s="2"/>
      <c r="GN695" s="2"/>
      <c r="GO695" s="2"/>
      <c r="GP695" s="2"/>
      <c r="GQ695" s="2"/>
      <c r="GR695" s="2"/>
      <c r="GS695" s="2"/>
      <c r="GT695" s="2"/>
      <c r="GU695" s="2"/>
      <c r="GV695" s="2"/>
      <c r="GW695" s="2"/>
      <c r="GX695" s="2"/>
      <c r="GY695" s="2"/>
      <c r="GZ695" s="2"/>
      <c r="HA695" s="2"/>
      <c r="HB695" s="2"/>
      <c r="HC695" s="2"/>
      <c r="HD695" s="2"/>
      <c r="HE695" s="2"/>
      <c r="HF695" s="2"/>
      <c r="HG695" s="2"/>
      <c r="HH695" s="2"/>
      <c r="HI695" s="2"/>
      <c r="HJ695" s="2"/>
      <c r="HK695" s="2"/>
      <c r="HL695" s="2"/>
      <c r="HM695" s="2"/>
      <c r="HN695" s="2"/>
      <c r="HO695" s="2"/>
      <c r="HP695" s="2"/>
      <c r="HQ695" s="2"/>
      <c r="HR695" s="2"/>
      <c r="HS695" s="2"/>
      <c r="HT695" s="2"/>
      <c r="HU695" s="2"/>
      <c r="HV695" s="2"/>
      <c r="HW695" s="2"/>
      <c r="HX695" s="2"/>
      <c r="HY695" s="2"/>
      <c r="HZ695" s="2"/>
      <c r="IA695" s="2"/>
      <c r="IB695" s="2"/>
      <c r="IC695" s="2"/>
      <c r="ID695" s="2"/>
      <c r="IE695" s="2"/>
      <c r="IF695" s="2"/>
      <c r="IG695" s="2"/>
      <c r="IH695" s="2"/>
      <c r="II695" s="2"/>
      <c r="IJ695" s="2"/>
      <c r="IK695" s="2"/>
      <c r="IL695" s="2"/>
      <c r="IM695" s="2"/>
      <c r="IN695" s="2"/>
      <c r="IO695" s="2"/>
      <c r="IP695" s="2"/>
      <c r="IQ695" s="2"/>
      <c r="IR695" s="2"/>
      <c r="IS695" s="2"/>
      <c r="IT695" s="2"/>
      <c r="IU695" s="2"/>
      <c r="IV695" s="2"/>
      <c r="IW695" s="2"/>
    </row>
    <row r="696" customFormat="false" ht="11.25" hidden="false" customHeight="false" outlineLevel="0" collapsed="false">
      <c r="A696" s="2"/>
      <c r="B696" s="2"/>
      <c r="C696" s="2"/>
      <c r="D696" s="394"/>
      <c r="F696" s="2"/>
      <c r="G696" s="2"/>
      <c r="H696" s="2"/>
      <c r="I696" s="2"/>
      <c r="J696" s="2"/>
      <c r="K696" s="2"/>
      <c r="L696" s="2"/>
      <c r="M696" s="2"/>
      <c r="P696" s="2"/>
      <c r="Q696" s="2"/>
      <c r="R696" s="2"/>
      <c r="X696" s="270"/>
      <c r="Y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95"/>
      <c r="AW696" s="95"/>
      <c r="AX696" s="383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383"/>
      <c r="BX696" s="383"/>
      <c r="BY696" s="383"/>
      <c r="BZ696" s="2"/>
      <c r="CA696" s="2"/>
      <c r="CB696" s="2"/>
      <c r="CC696" s="2"/>
      <c r="CD696" s="2"/>
      <c r="CE696" s="2"/>
      <c r="CF696" s="383"/>
      <c r="CG696" s="383"/>
      <c r="CH696" s="10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383"/>
      <c r="DT696" s="383"/>
      <c r="DU696" s="383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  <c r="FE696" s="2"/>
      <c r="FF696" s="2"/>
      <c r="FG696" s="2"/>
      <c r="FH696" s="2"/>
      <c r="FI696" s="2"/>
      <c r="FJ696" s="2"/>
      <c r="FK696" s="2"/>
      <c r="FL696" s="2"/>
      <c r="FM696" s="2"/>
      <c r="FN696" s="2"/>
      <c r="FO696" s="2"/>
      <c r="FP696" s="2"/>
      <c r="FQ696" s="2"/>
      <c r="FR696" s="2"/>
      <c r="FS696" s="2"/>
      <c r="FT696" s="2"/>
      <c r="FU696" s="2"/>
      <c r="FV696" s="2"/>
      <c r="FW696" s="2"/>
      <c r="FX696" s="2"/>
      <c r="FY696" s="2"/>
      <c r="FZ696" s="2"/>
      <c r="GA696" s="2"/>
      <c r="GB696" s="2"/>
      <c r="GC696" s="2"/>
      <c r="GD696" s="2"/>
      <c r="GE696" s="2"/>
      <c r="GF696" s="2"/>
      <c r="GG696" s="2"/>
      <c r="GH696" s="2"/>
      <c r="GI696" s="2"/>
      <c r="GJ696" s="2"/>
      <c r="GK696" s="2"/>
      <c r="GL696" s="2"/>
      <c r="GM696" s="2"/>
      <c r="GN696" s="2"/>
      <c r="GO696" s="2"/>
      <c r="GP696" s="2"/>
      <c r="GQ696" s="2"/>
      <c r="GR696" s="2"/>
      <c r="GS696" s="2"/>
      <c r="GT696" s="2"/>
      <c r="GU696" s="2"/>
      <c r="GV696" s="2"/>
      <c r="GW696" s="2"/>
      <c r="GX696" s="2"/>
      <c r="GY696" s="2"/>
      <c r="GZ696" s="2"/>
      <c r="HA696" s="2"/>
      <c r="HB696" s="2"/>
      <c r="HC696" s="2"/>
      <c r="HD696" s="2"/>
      <c r="HE696" s="2"/>
      <c r="HF696" s="2"/>
      <c r="HG696" s="2"/>
      <c r="HH696" s="2"/>
      <c r="HI696" s="2"/>
      <c r="HJ696" s="2"/>
      <c r="HK696" s="2"/>
      <c r="HL696" s="2"/>
      <c r="HM696" s="2"/>
      <c r="HN696" s="2"/>
      <c r="HO696" s="2"/>
      <c r="HP696" s="2"/>
      <c r="HQ696" s="2"/>
      <c r="HR696" s="2"/>
      <c r="HS696" s="2"/>
      <c r="HT696" s="2"/>
      <c r="HU696" s="2"/>
      <c r="HV696" s="2"/>
      <c r="HW696" s="2"/>
      <c r="HX696" s="2"/>
      <c r="HY696" s="2"/>
      <c r="HZ696" s="2"/>
      <c r="IA696" s="2"/>
      <c r="IB696" s="2"/>
      <c r="IC696" s="2"/>
      <c r="ID696" s="2"/>
      <c r="IE696" s="2"/>
      <c r="IF696" s="2"/>
      <c r="IG696" s="2"/>
      <c r="IH696" s="2"/>
      <c r="II696" s="2"/>
      <c r="IJ696" s="2"/>
      <c r="IK696" s="2"/>
      <c r="IL696" s="2"/>
      <c r="IM696" s="2"/>
      <c r="IN696" s="2"/>
      <c r="IO696" s="2"/>
      <c r="IP696" s="2"/>
      <c r="IQ696" s="2"/>
      <c r="IR696" s="2"/>
      <c r="IS696" s="2"/>
      <c r="IT696" s="2"/>
      <c r="IU696" s="2"/>
      <c r="IV696" s="2"/>
      <c r="IW696" s="2"/>
    </row>
    <row r="697" customFormat="false" ht="11.25" hidden="false" customHeight="false" outlineLevel="0" collapsed="false">
      <c r="A697" s="2"/>
      <c r="B697" s="2"/>
      <c r="C697" s="2"/>
      <c r="D697" s="394"/>
      <c r="F697" s="2"/>
      <c r="G697" s="2"/>
      <c r="H697" s="2"/>
      <c r="I697" s="2"/>
      <c r="J697" s="2"/>
      <c r="K697" s="2"/>
      <c r="L697" s="2"/>
      <c r="M697" s="2"/>
      <c r="P697" s="2"/>
      <c r="Q697" s="2"/>
      <c r="R697" s="2"/>
      <c r="X697" s="270"/>
      <c r="Y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95"/>
      <c r="AW697" s="95"/>
      <c r="AX697" s="383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383"/>
      <c r="BX697" s="383"/>
      <c r="BY697" s="383"/>
      <c r="BZ697" s="2"/>
      <c r="CA697" s="2"/>
      <c r="CB697" s="2"/>
      <c r="CC697" s="2"/>
      <c r="CD697" s="2"/>
      <c r="CE697" s="2"/>
      <c r="CF697" s="383"/>
      <c r="CG697" s="383"/>
      <c r="CH697" s="10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383"/>
      <c r="DT697" s="383"/>
      <c r="DU697" s="383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  <c r="FE697" s="2"/>
      <c r="FF697" s="2"/>
      <c r="FG697" s="2"/>
      <c r="FH697" s="2"/>
      <c r="FI697" s="2"/>
      <c r="FJ697" s="2"/>
      <c r="FK697" s="2"/>
      <c r="FL697" s="2"/>
      <c r="FM697" s="2"/>
      <c r="FN697" s="2"/>
      <c r="FO697" s="2"/>
      <c r="FP697" s="2"/>
      <c r="FQ697" s="2"/>
      <c r="FR697" s="2"/>
      <c r="FS697" s="2"/>
      <c r="FT697" s="2"/>
      <c r="FU697" s="2"/>
      <c r="FV697" s="2"/>
      <c r="FW697" s="2"/>
      <c r="FX697" s="2"/>
      <c r="FY697" s="2"/>
      <c r="FZ697" s="2"/>
      <c r="GA697" s="2"/>
      <c r="GB697" s="2"/>
      <c r="GC697" s="2"/>
      <c r="GD697" s="2"/>
      <c r="GE697" s="2"/>
      <c r="GF697" s="2"/>
      <c r="GG697" s="2"/>
      <c r="GH697" s="2"/>
      <c r="GI697" s="2"/>
      <c r="GJ697" s="2"/>
      <c r="GK697" s="2"/>
      <c r="GL697" s="2"/>
      <c r="GM697" s="2"/>
      <c r="GN697" s="2"/>
      <c r="GO697" s="2"/>
      <c r="GP697" s="2"/>
      <c r="GQ697" s="2"/>
      <c r="GR697" s="2"/>
      <c r="GS697" s="2"/>
      <c r="GT697" s="2"/>
      <c r="GU697" s="2"/>
      <c r="GV697" s="2"/>
      <c r="GW697" s="2"/>
      <c r="GX697" s="2"/>
      <c r="GY697" s="2"/>
      <c r="GZ697" s="2"/>
      <c r="HA697" s="2"/>
      <c r="HB697" s="2"/>
      <c r="HC697" s="2"/>
      <c r="HD697" s="2"/>
      <c r="HE697" s="2"/>
      <c r="HF697" s="2"/>
      <c r="HG697" s="2"/>
      <c r="HH697" s="2"/>
      <c r="HI697" s="2"/>
      <c r="HJ697" s="2"/>
      <c r="HK697" s="2"/>
      <c r="HL697" s="2"/>
      <c r="HM697" s="2"/>
      <c r="HN697" s="2"/>
      <c r="HO697" s="2"/>
      <c r="HP697" s="2"/>
      <c r="HQ697" s="2"/>
      <c r="HR697" s="2"/>
      <c r="HS697" s="2"/>
      <c r="HT697" s="2"/>
      <c r="HU697" s="2"/>
      <c r="HV697" s="2"/>
      <c r="HW697" s="2"/>
      <c r="HX697" s="2"/>
      <c r="HY697" s="2"/>
      <c r="HZ697" s="2"/>
      <c r="IA697" s="2"/>
      <c r="IB697" s="2"/>
      <c r="IC697" s="2"/>
      <c r="ID697" s="2"/>
      <c r="IE697" s="2"/>
      <c r="IF697" s="2"/>
      <c r="IG697" s="2"/>
      <c r="IH697" s="2"/>
      <c r="II697" s="2"/>
      <c r="IJ697" s="2"/>
      <c r="IK697" s="2"/>
      <c r="IL697" s="2"/>
      <c r="IM697" s="2"/>
      <c r="IN697" s="2"/>
      <c r="IO697" s="2"/>
      <c r="IP697" s="2"/>
      <c r="IQ697" s="2"/>
      <c r="IR697" s="2"/>
      <c r="IS697" s="2"/>
      <c r="IT697" s="2"/>
      <c r="IU697" s="2"/>
      <c r="IV697" s="2"/>
      <c r="IW697" s="2"/>
    </row>
    <row r="698" customFormat="false" ht="11.25" hidden="false" customHeight="false" outlineLevel="0" collapsed="false">
      <c r="A698" s="2"/>
      <c r="B698" s="2"/>
      <c r="C698" s="2"/>
      <c r="D698" s="394"/>
      <c r="F698" s="2"/>
      <c r="G698" s="2"/>
      <c r="H698" s="2"/>
      <c r="I698" s="2"/>
      <c r="J698" s="2"/>
      <c r="K698" s="2"/>
      <c r="L698" s="2"/>
      <c r="M698" s="2"/>
      <c r="P698" s="2"/>
      <c r="Q698" s="2"/>
      <c r="R698" s="2"/>
      <c r="X698" s="270"/>
      <c r="Y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95"/>
      <c r="AW698" s="95"/>
      <c r="AX698" s="383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383"/>
      <c r="BX698" s="383"/>
      <c r="BY698" s="383"/>
      <c r="BZ698" s="2"/>
      <c r="CA698" s="2"/>
      <c r="CB698" s="2"/>
      <c r="CC698" s="2"/>
      <c r="CD698" s="2"/>
      <c r="CE698" s="2"/>
      <c r="CF698" s="383"/>
      <c r="CG698" s="383"/>
      <c r="CH698" s="10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383"/>
      <c r="DT698" s="383"/>
      <c r="DU698" s="383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  <c r="FE698" s="2"/>
      <c r="FF698" s="2"/>
      <c r="FG698" s="2"/>
      <c r="FH698" s="2"/>
      <c r="FI698" s="2"/>
      <c r="FJ698" s="2"/>
      <c r="FK698" s="2"/>
      <c r="FL698" s="2"/>
      <c r="FM698" s="2"/>
      <c r="FN698" s="2"/>
      <c r="FO698" s="2"/>
      <c r="FP698" s="2"/>
      <c r="FQ698" s="2"/>
      <c r="FR698" s="2"/>
      <c r="FS698" s="2"/>
      <c r="FT698" s="2"/>
      <c r="FU698" s="2"/>
      <c r="FV698" s="2"/>
      <c r="FW698" s="2"/>
      <c r="FX698" s="2"/>
      <c r="FY698" s="2"/>
      <c r="FZ698" s="2"/>
      <c r="GA698" s="2"/>
      <c r="GB698" s="2"/>
      <c r="GC698" s="2"/>
      <c r="GD698" s="2"/>
      <c r="GE698" s="2"/>
      <c r="GF698" s="2"/>
      <c r="GG698" s="2"/>
      <c r="GH698" s="2"/>
      <c r="GI698" s="2"/>
      <c r="GJ698" s="2"/>
      <c r="GK698" s="2"/>
      <c r="GL698" s="2"/>
      <c r="GM698" s="2"/>
      <c r="GN698" s="2"/>
      <c r="GO698" s="2"/>
      <c r="GP698" s="2"/>
      <c r="GQ698" s="2"/>
      <c r="GR698" s="2"/>
      <c r="GS698" s="2"/>
      <c r="GT698" s="2"/>
      <c r="GU698" s="2"/>
      <c r="GV698" s="2"/>
      <c r="GW698" s="2"/>
      <c r="GX698" s="2"/>
      <c r="GY698" s="2"/>
      <c r="GZ698" s="2"/>
      <c r="HA698" s="2"/>
      <c r="HB698" s="2"/>
      <c r="HC698" s="2"/>
      <c r="HD698" s="2"/>
      <c r="HE698" s="2"/>
      <c r="HF698" s="2"/>
      <c r="HG698" s="2"/>
      <c r="HH698" s="2"/>
      <c r="HI698" s="2"/>
      <c r="HJ698" s="2"/>
      <c r="HK698" s="2"/>
      <c r="HL698" s="2"/>
      <c r="HM698" s="2"/>
      <c r="HN698" s="2"/>
      <c r="HO698" s="2"/>
      <c r="HP698" s="2"/>
      <c r="HQ698" s="2"/>
      <c r="HR698" s="2"/>
      <c r="HS698" s="2"/>
      <c r="HT698" s="2"/>
      <c r="HU698" s="2"/>
      <c r="HV698" s="2"/>
      <c r="HW698" s="2"/>
      <c r="HX698" s="2"/>
      <c r="HY698" s="2"/>
      <c r="HZ698" s="2"/>
      <c r="IA698" s="2"/>
      <c r="IB698" s="2"/>
      <c r="IC698" s="2"/>
      <c r="ID698" s="2"/>
      <c r="IE698" s="2"/>
      <c r="IF698" s="2"/>
      <c r="IG698" s="2"/>
      <c r="IH698" s="2"/>
      <c r="II698" s="2"/>
      <c r="IJ698" s="2"/>
      <c r="IK698" s="2"/>
      <c r="IL698" s="2"/>
      <c r="IM698" s="2"/>
      <c r="IN698" s="2"/>
      <c r="IO698" s="2"/>
      <c r="IP698" s="2"/>
      <c r="IQ698" s="2"/>
      <c r="IR698" s="2"/>
      <c r="IS698" s="2"/>
      <c r="IT698" s="2"/>
      <c r="IU698" s="2"/>
      <c r="IV698" s="2"/>
      <c r="IW698" s="2"/>
    </row>
    <row r="699" customFormat="false" ht="11.25" hidden="false" customHeight="false" outlineLevel="0" collapsed="false">
      <c r="A699" s="2"/>
      <c r="B699" s="2"/>
      <c r="C699" s="2"/>
      <c r="D699" s="394"/>
      <c r="F699" s="2"/>
      <c r="G699" s="2"/>
      <c r="H699" s="2"/>
      <c r="I699" s="2"/>
      <c r="J699" s="2"/>
      <c r="K699" s="2"/>
      <c r="L699" s="2"/>
      <c r="M699" s="2"/>
      <c r="P699" s="2"/>
      <c r="Q699" s="2"/>
      <c r="R699" s="2"/>
      <c r="X699" s="270"/>
      <c r="Y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95"/>
      <c r="AW699" s="95"/>
      <c r="AX699" s="383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383"/>
      <c r="BX699" s="383"/>
      <c r="BY699" s="383"/>
      <c r="BZ699" s="2"/>
      <c r="CA699" s="2"/>
      <c r="CB699" s="2"/>
      <c r="CC699" s="2"/>
      <c r="CD699" s="2"/>
      <c r="CE699" s="2"/>
      <c r="CF699" s="383"/>
      <c r="CG699" s="383"/>
      <c r="CH699" s="10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383"/>
      <c r="DT699" s="383"/>
      <c r="DU699" s="383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  <c r="FE699" s="2"/>
      <c r="FF699" s="2"/>
      <c r="FG699" s="2"/>
      <c r="FH699" s="2"/>
      <c r="FI699" s="2"/>
      <c r="FJ699" s="2"/>
      <c r="FK699" s="2"/>
      <c r="FL699" s="2"/>
      <c r="FM699" s="2"/>
      <c r="FN699" s="2"/>
      <c r="FO699" s="2"/>
      <c r="FP699" s="2"/>
      <c r="FQ699" s="2"/>
      <c r="FR699" s="2"/>
      <c r="FS699" s="2"/>
      <c r="FT699" s="2"/>
      <c r="FU699" s="2"/>
      <c r="FV699" s="2"/>
      <c r="FW699" s="2"/>
      <c r="FX699" s="2"/>
      <c r="FY699" s="2"/>
      <c r="FZ699" s="2"/>
      <c r="GA699" s="2"/>
      <c r="GB699" s="2"/>
      <c r="GC699" s="2"/>
      <c r="GD699" s="2"/>
      <c r="GE699" s="2"/>
      <c r="GF699" s="2"/>
      <c r="GG699" s="2"/>
      <c r="GH699" s="2"/>
      <c r="GI699" s="2"/>
      <c r="GJ699" s="2"/>
      <c r="GK699" s="2"/>
      <c r="GL699" s="2"/>
      <c r="GM699" s="2"/>
      <c r="GN699" s="2"/>
      <c r="GO699" s="2"/>
      <c r="GP699" s="2"/>
      <c r="GQ699" s="2"/>
      <c r="GR699" s="2"/>
      <c r="GS699" s="2"/>
      <c r="GT699" s="2"/>
      <c r="GU699" s="2"/>
      <c r="GV699" s="2"/>
      <c r="GW699" s="2"/>
      <c r="GX699" s="2"/>
      <c r="GY699" s="2"/>
      <c r="GZ699" s="2"/>
      <c r="HA699" s="2"/>
      <c r="HB699" s="2"/>
      <c r="HC699" s="2"/>
      <c r="HD699" s="2"/>
      <c r="HE699" s="2"/>
      <c r="HF699" s="2"/>
      <c r="HG699" s="2"/>
      <c r="HH699" s="2"/>
      <c r="HI699" s="2"/>
      <c r="HJ699" s="2"/>
      <c r="HK699" s="2"/>
      <c r="HL699" s="2"/>
      <c r="HM699" s="2"/>
      <c r="HN699" s="2"/>
      <c r="HO699" s="2"/>
      <c r="HP699" s="2"/>
      <c r="HQ699" s="2"/>
      <c r="HR699" s="2"/>
      <c r="HS699" s="2"/>
      <c r="HT699" s="2"/>
      <c r="HU699" s="2"/>
      <c r="HV699" s="2"/>
      <c r="HW699" s="2"/>
      <c r="HX699" s="2"/>
      <c r="HY699" s="2"/>
      <c r="HZ699" s="2"/>
      <c r="IA699" s="2"/>
      <c r="IB699" s="2"/>
      <c r="IC699" s="2"/>
      <c r="ID699" s="2"/>
      <c r="IE699" s="2"/>
      <c r="IF699" s="2"/>
      <c r="IG699" s="2"/>
      <c r="IH699" s="2"/>
      <c r="II699" s="2"/>
      <c r="IJ699" s="2"/>
      <c r="IK699" s="2"/>
      <c r="IL699" s="2"/>
      <c r="IM699" s="2"/>
      <c r="IN699" s="2"/>
      <c r="IO699" s="2"/>
      <c r="IP699" s="2"/>
      <c r="IQ699" s="2"/>
      <c r="IR699" s="2"/>
      <c r="IS699" s="2"/>
      <c r="IT699" s="2"/>
      <c r="IU699" s="2"/>
      <c r="IV699" s="2"/>
      <c r="IW699" s="2"/>
    </row>
    <row r="700" customFormat="false" ht="11.25" hidden="false" customHeight="false" outlineLevel="0" collapsed="false">
      <c r="A700" s="2"/>
      <c r="B700" s="2"/>
      <c r="C700" s="2"/>
      <c r="D700" s="394"/>
      <c r="F700" s="2"/>
      <c r="G700" s="2"/>
      <c r="H700" s="2"/>
      <c r="I700" s="2"/>
      <c r="J700" s="2"/>
      <c r="K700" s="2"/>
      <c r="L700" s="2"/>
      <c r="M700" s="2"/>
      <c r="P700" s="2"/>
      <c r="Q700" s="2"/>
      <c r="R700" s="2"/>
      <c r="X700" s="270"/>
      <c r="Y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95"/>
      <c r="AW700" s="95"/>
      <c r="AX700" s="383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383"/>
      <c r="BX700" s="383"/>
      <c r="BY700" s="383"/>
      <c r="BZ700" s="2"/>
      <c r="CA700" s="2"/>
      <c r="CB700" s="2"/>
      <c r="CC700" s="2"/>
      <c r="CD700" s="2"/>
      <c r="CE700" s="2"/>
      <c r="CF700" s="383"/>
      <c r="CG700" s="383"/>
      <c r="CH700" s="10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383"/>
      <c r="DT700" s="383"/>
      <c r="DU700" s="383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  <c r="FE700" s="2"/>
      <c r="FF700" s="2"/>
      <c r="FG700" s="2"/>
      <c r="FH700" s="2"/>
      <c r="FI700" s="2"/>
      <c r="FJ700" s="2"/>
      <c r="FK700" s="2"/>
      <c r="FL700" s="2"/>
      <c r="FM700" s="2"/>
      <c r="FN700" s="2"/>
      <c r="FO700" s="2"/>
      <c r="FP700" s="2"/>
      <c r="FQ700" s="2"/>
      <c r="FR700" s="2"/>
      <c r="FS700" s="2"/>
      <c r="FT700" s="2"/>
      <c r="FU700" s="2"/>
      <c r="FV700" s="2"/>
      <c r="FW700" s="2"/>
      <c r="FX700" s="2"/>
      <c r="FY700" s="2"/>
      <c r="FZ700" s="2"/>
      <c r="GA700" s="2"/>
      <c r="GB700" s="2"/>
      <c r="GC700" s="2"/>
      <c r="GD700" s="2"/>
      <c r="GE700" s="2"/>
      <c r="GF700" s="2"/>
      <c r="GG700" s="2"/>
      <c r="GH700" s="2"/>
      <c r="GI700" s="2"/>
      <c r="GJ700" s="2"/>
      <c r="GK700" s="2"/>
      <c r="GL700" s="2"/>
      <c r="GM700" s="2"/>
      <c r="GN700" s="2"/>
      <c r="GO700" s="2"/>
      <c r="GP700" s="2"/>
      <c r="GQ700" s="2"/>
      <c r="GR700" s="2"/>
      <c r="GS700" s="2"/>
      <c r="GT700" s="2"/>
      <c r="GU700" s="2"/>
      <c r="GV700" s="2"/>
      <c r="GW700" s="2"/>
      <c r="GX700" s="2"/>
      <c r="GY700" s="2"/>
      <c r="GZ700" s="2"/>
      <c r="HA700" s="2"/>
      <c r="HB700" s="2"/>
      <c r="HC700" s="2"/>
      <c r="HD700" s="2"/>
      <c r="HE700" s="2"/>
      <c r="HF700" s="2"/>
      <c r="HG700" s="2"/>
      <c r="HH700" s="2"/>
      <c r="HI700" s="2"/>
      <c r="HJ700" s="2"/>
      <c r="HK700" s="2"/>
      <c r="HL700" s="2"/>
      <c r="HM700" s="2"/>
      <c r="HN700" s="2"/>
      <c r="HO700" s="2"/>
      <c r="HP700" s="2"/>
      <c r="HQ700" s="2"/>
      <c r="HR700" s="2"/>
      <c r="HS700" s="2"/>
      <c r="HT700" s="2"/>
      <c r="HU700" s="2"/>
      <c r="HV700" s="2"/>
      <c r="HW700" s="2"/>
      <c r="HX700" s="2"/>
      <c r="HY700" s="2"/>
      <c r="HZ700" s="2"/>
      <c r="IA700" s="2"/>
      <c r="IB700" s="2"/>
      <c r="IC700" s="2"/>
      <c r="ID700" s="2"/>
      <c r="IE700" s="2"/>
      <c r="IF700" s="2"/>
      <c r="IG700" s="2"/>
      <c r="IH700" s="2"/>
      <c r="II700" s="2"/>
      <c r="IJ700" s="2"/>
      <c r="IK700" s="2"/>
      <c r="IL700" s="2"/>
      <c r="IM700" s="2"/>
      <c r="IN700" s="2"/>
      <c r="IO700" s="2"/>
      <c r="IP700" s="2"/>
      <c r="IQ700" s="2"/>
      <c r="IR700" s="2"/>
      <c r="IS700" s="2"/>
      <c r="IT700" s="2"/>
      <c r="IU700" s="2"/>
      <c r="IV700" s="2"/>
      <c r="IW700" s="2"/>
    </row>
    <row r="701" customFormat="false" ht="11.25" hidden="false" customHeight="false" outlineLevel="0" collapsed="false">
      <c r="A701" s="2"/>
      <c r="B701" s="2"/>
      <c r="C701" s="2"/>
      <c r="D701" s="394"/>
      <c r="F701" s="2"/>
      <c r="G701" s="2"/>
      <c r="H701" s="2"/>
      <c r="I701" s="2"/>
      <c r="J701" s="2"/>
      <c r="K701" s="2"/>
      <c r="L701" s="2"/>
      <c r="M701" s="2"/>
      <c r="P701" s="2"/>
      <c r="Q701" s="2"/>
      <c r="R701" s="2"/>
      <c r="X701" s="270"/>
      <c r="Y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95"/>
      <c r="AW701" s="95"/>
      <c r="AX701" s="383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383"/>
      <c r="BX701" s="383"/>
      <c r="BY701" s="383"/>
      <c r="BZ701" s="2"/>
      <c r="CA701" s="2"/>
      <c r="CB701" s="2"/>
      <c r="CC701" s="2"/>
      <c r="CD701" s="2"/>
      <c r="CE701" s="2"/>
      <c r="CF701" s="383"/>
      <c r="CG701" s="383"/>
      <c r="CH701" s="10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383"/>
      <c r="DT701" s="383"/>
      <c r="DU701" s="383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  <c r="FE701" s="2"/>
      <c r="FF701" s="2"/>
      <c r="FG701" s="2"/>
      <c r="FH701" s="2"/>
      <c r="FI701" s="2"/>
      <c r="FJ701" s="2"/>
      <c r="FK701" s="2"/>
      <c r="FL701" s="2"/>
      <c r="FM701" s="2"/>
      <c r="FN701" s="2"/>
      <c r="FO701" s="2"/>
      <c r="FP701" s="2"/>
      <c r="FQ701" s="2"/>
      <c r="FR701" s="2"/>
      <c r="FS701" s="2"/>
      <c r="FT701" s="2"/>
      <c r="FU701" s="2"/>
      <c r="FV701" s="2"/>
      <c r="FW701" s="2"/>
      <c r="FX701" s="2"/>
      <c r="FY701" s="2"/>
      <c r="FZ701" s="2"/>
      <c r="GA701" s="2"/>
      <c r="GB701" s="2"/>
      <c r="GC701" s="2"/>
      <c r="GD701" s="2"/>
      <c r="GE701" s="2"/>
      <c r="GF701" s="2"/>
      <c r="GG701" s="2"/>
      <c r="GH701" s="2"/>
      <c r="GI701" s="2"/>
      <c r="GJ701" s="2"/>
      <c r="GK701" s="2"/>
      <c r="GL701" s="2"/>
      <c r="GM701" s="2"/>
      <c r="GN701" s="2"/>
      <c r="GO701" s="2"/>
      <c r="GP701" s="2"/>
      <c r="GQ701" s="2"/>
      <c r="GR701" s="2"/>
      <c r="GS701" s="2"/>
      <c r="GT701" s="2"/>
      <c r="GU701" s="2"/>
      <c r="GV701" s="2"/>
      <c r="GW701" s="2"/>
      <c r="GX701" s="2"/>
      <c r="GY701" s="2"/>
      <c r="GZ701" s="2"/>
      <c r="HA701" s="2"/>
      <c r="HB701" s="2"/>
      <c r="HC701" s="2"/>
      <c r="HD701" s="2"/>
      <c r="HE701" s="2"/>
      <c r="HF701" s="2"/>
      <c r="HG701" s="2"/>
      <c r="HH701" s="2"/>
      <c r="HI701" s="2"/>
      <c r="HJ701" s="2"/>
      <c r="HK701" s="2"/>
      <c r="HL701" s="2"/>
      <c r="HM701" s="2"/>
      <c r="HN701" s="2"/>
      <c r="HO701" s="2"/>
      <c r="HP701" s="2"/>
      <c r="HQ701" s="2"/>
      <c r="HR701" s="2"/>
      <c r="HS701" s="2"/>
      <c r="HT701" s="2"/>
      <c r="HU701" s="2"/>
      <c r="HV701" s="2"/>
      <c r="HW701" s="2"/>
      <c r="HX701" s="2"/>
      <c r="HY701" s="2"/>
      <c r="HZ701" s="2"/>
      <c r="IA701" s="2"/>
      <c r="IB701" s="2"/>
      <c r="IC701" s="2"/>
      <c r="ID701" s="2"/>
      <c r="IE701" s="2"/>
      <c r="IF701" s="2"/>
      <c r="IG701" s="2"/>
      <c r="IH701" s="2"/>
      <c r="II701" s="2"/>
      <c r="IJ701" s="2"/>
      <c r="IK701" s="2"/>
      <c r="IL701" s="2"/>
      <c r="IM701" s="2"/>
      <c r="IN701" s="2"/>
      <c r="IO701" s="2"/>
      <c r="IP701" s="2"/>
      <c r="IQ701" s="2"/>
      <c r="IR701" s="2"/>
      <c r="IS701" s="2"/>
      <c r="IT701" s="2"/>
      <c r="IU701" s="2"/>
      <c r="IV701" s="2"/>
      <c r="IW701" s="2"/>
    </row>
    <row r="702" customFormat="false" ht="11.25" hidden="false" customHeight="false" outlineLevel="0" collapsed="false">
      <c r="A702" s="2"/>
      <c r="B702" s="2"/>
      <c r="C702" s="2"/>
      <c r="D702" s="394"/>
      <c r="F702" s="2"/>
      <c r="G702" s="2"/>
      <c r="H702" s="2"/>
      <c r="I702" s="2"/>
      <c r="J702" s="2"/>
      <c r="K702" s="2"/>
      <c r="L702" s="2"/>
      <c r="M702" s="2"/>
      <c r="P702" s="2"/>
      <c r="Q702" s="2"/>
      <c r="R702" s="2"/>
      <c r="X702" s="270"/>
      <c r="Y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95"/>
      <c r="AW702" s="95"/>
      <c r="AX702" s="383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383"/>
      <c r="BX702" s="383"/>
      <c r="BY702" s="383"/>
      <c r="BZ702" s="2"/>
      <c r="CA702" s="2"/>
      <c r="CB702" s="2"/>
      <c r="CC702" s="2"/>
      <c r="CD702" s="2"/>
      <c r="CE702" s="2"/>
      <c r="CF702" s="383"/>
      <c r="CG702" s="383"/>
      <c r="CH702" s="10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383"/>
      <c r="DT702" s="383"/>
      <c r="DU702" s="383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  <c r="FE702" s="2"/>
      <c r="FF702" s="2"/>
      <c r="FG702" s="2"/>
      <c r="FH702" s="2"/>
      <c r="FI702" s="2"/>
      <c r="FJ702" s="2"/>
      <c r="FK702" s="2"/>
      <c r="FL702" s="2"/>
      <c r="FM702" s="2"/>
      <c r="FN702" s="2"/>
      <c r="FO702" s="2"/>
      <c r="FP702" s="2"/>
      <c r="FQ702" s="2"/>
      <c r="FR702" s="2"/>
      <c r="FS702" s="2"/>
      <c r="FT702" s="2"/>
      <c r="FU702" s="2"/>
      <c r="FV702" s="2"/>
      <c r="FW702" s="2"/>
      <c r="FX702" s="2"/>
      <c r="FY702" s="2"/>
      <c r="FZ702" s="2"/>
      <c r="GA702" s="2"/>
      <c r="GB702" s="2"/>
      <c r="GC702" s="2"/>
      <c r="GD702" s="2"/>
      <c r="GE702" s="2"/>
      <c r="GF702" s="2"/>
      <c r="GG702" s="2"/>
      <c r="GH702" s="2"/>
      <c r="GI702" s="2"/>
      <c r="GJ702" s="2"/>
      <c r="GK702" s="2"/>
      <c r="GL702" s="2"/>
      <c r="GM702" s="2"/>
      <c r="GN702" s="2"/>
      <c r="GO702" s="2"/>
      <c r="GP702" s="2"/>
      <c r="GQ702" s="2"/>
      <c r="GR702" s="2"/>
      <c r="GS702" s="2"/>
      <c r="GT702" s="2"/>
      <c r="GU702" s="2"/>
      <c r="GV702" s="2"/>
      <c r="GW702" s="2"/>
      <c r="GX702" s="2"/>
      <c r="GY702" s="2"/>
      <c r="GZ702" s="2"/>
      <c r="HA702" s="2"/>
      <c r="HB702" s="2"/>
      <c r="HC702" s="2"/>
      <c r="HD702" s="2"/>
      <c r="HE702" s="2"/>
      <c r="HF702" s="2"/>
      <c r="HG702" s="2"/>
      <c r="HH702" s="2"/>
      <c r="HI702" s="2"/>
      <c r="HJ702" s="2"/>
      <c r="HK702" s="2"/>
      <c r="HL702" s="2"/>
      <c r="HM702" s="2"/>
      <c r="HN702" s="2"/>
      <c r="HO702" s="2"/>
      <c r="HP702" s="2"/>
      <c r="HQ702" s="2"/>
      <c r="HR702" s="2"/>
      <c r="HS702" s="2"/>
      <c r="HT702" s="2"/>
      <c r="HU702" s="2"/>
      <c r="HV702" s="2"/>
      <c r="HW702" s="2"/>
      <c r="HX702" s="2"/>
      <c r="HY702" s="2"/>
      <c r="HZ702" s="2"/>
      <c r="IA702" s="2"/>
      <c r="IB702" s="2"/>
      <c r="IC702" s="2"/>
      <c r="ID702" s="2"/>
      <c r="IE702" s="2"/>
      <c r="IF702" s="2"/>
      <c r="IG702" s="2"/>
      <c r="IH702" s="2"/>
      <c r="II702" s="2"/>
      <c r="IJ702" s="2"/>
      <c r="IK702" s="2"/>
      <c r="IL702" s="2"/>
      <c r="IM702" s="2"/>
      <c r="IN702" s="2"/>
      <c r="IO702" s="2"/>
      <c r="IP702" s="2"/>
      <c r="IQ702" s="2"/>
      <c r="IR702" s="2"/>
      <c r="IS702" s="2"/>
      <c r="IT702" s="2"/>
      <c r="IU702" s="2"/>
      <c r="IV702" s="2"/>
      <c r="IW702" s="2"/>
    </row>
    <row r="703" customFormat="false" ht="11.25" hidden="false" customHeight="false" outlineLevel="0" collapsed="false">
      <c r="A703" s="2"/>
      <c r="B703" s="2"/>
      <c r="C703" s="2"/>
      <c r="D703" s="394"/>
      <c r="F703" s="2"/>
      <c r="G703" s="2"/>
      <c r="H703" s="2"/>
      <c r="I703" s="2"/>
      <c r="J703" s="2"/>
      <c r="K703" s="2"/>
      <c r="L703" s="2"/>
      <c r="M703" s="2"/>
      <c r="P703" s="2"/>
      <c r="Q703" s="2"/>
      <c r="R703" s="2"/>
      <c r="X703" s="270"/>
      <c r="Y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95"/>
      <c r="AW703" s="95"/>
      <c r="AX703" s="383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383"/>
      <c r="BX703" s="383"/>
      <c r="BY703" s="383"/>
      <c r="BZ703" s="2"/>
      <c r="CA703" s="2"/>
      <c r="CB703" s="2"/>
      <c r="CC703" s="2"/>
      <c r="CD703" s="2"/>
      <c r="CE703" s="2"/>
      <c r="CF703" s="383"/>
      <c r="CG703" s="383"/>
      <c r="CH703" s="10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383"/>
      <c r="DT703" s="383"/>
      <c r="DU703" s="383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  <c r="FE703" s="2"/>
      <c r="FF703" s="2"/>
      <c r="FG703" s="2"/>
      <c r="FH703" s="2"/>
      <c r="FI703" s="2"/>
      <c r="FJ703" s="2"/>
      <c r="FK703" s="2"/>
      <c r="FL703" s="2"/>
      <c r="FM703" s="2"/>
      <c r="FN703" s="2"/>
      <c r="FO703" s="2"/>
      <c r="FP703" s="2"/>
      <c r="FQ703" s="2"/>
      <c r="FR703" s="2"/>
      <c r="FS703" s="2"/>
      <c r="FT703" s="2"/>
      <c r="FU703" s="2"/>
      <c r="FV703" s="2"/>
      <c r="FW703" s="2"/>
      <c r="FX703" s="2"/>
      <c r="FY703" s="2"/>
      <c r="FZ703" s="2"/>
      <c r="GA703" s="2"/>
      <c r="GB703" s="2"/>
      <c r="GC703" s="2"/>
      <c r="GD703" s="2"/>
      <c r="GE703" s="2"/>
      <c r="GF703" s="2"/>
      <c r="GG703" s="2"/>
      <c r="GH703" s="2"/>
      <c r="GI703" s="2"/>
      <c r="GJ703" s="2"/>
      <c r="GK703" s="2"/>
      <c r="GL703" s="2"/>
      <c r="GM703" s="2"/>
      <c r="GN703" s="2"/>
      <c r="GO703" s="2"/>
      <c r="GP703" s="2"/>
      <c r="GQ703" s="2"/>
      <c r="GR703" s="2"/>
      <c r="GS703" s="2"/>
      <c r="GT703" s="2"/>
      <c r="GU703" s="2"/>
      <c r="GV703" s="2"/>
      <c r="GW703" s="2"/>
      <c r="GX703" s="2"/>
      <c r="GY703" s="2"/>
      <c r="GZ703" s="2"/>
      <c r="HA703" s="2"/>
      <c r="HB703" s="2"/>
      <c r="HC703" s="2"/>
      <c r="HD703" s="2"/>
      <c r="HE703" s="2"/>
      <c r="HF703" s="2"/>
      <c r="HG703" s="2"/>
      <c r="HH703" s="2"/>
      <c r="HI703" s="2"/>
      <c r="HJ703" s="2"/>
      <c r="HK703" s="2"/>
      <c r="HL703" s="2"/>
      <c r="HM703" s="2"/>
      <c r="HN703" s="2"/>
      <c r="HO703" s="2"/>
      <c r="HP703" s="2"/>
      <c r="HQ703" s="2"/>
      <c r="HR703" s="2"/>
      <c r="HS703" s="2"/>
      <c r="HT703" s="2"/>
      <c r="HU703" s="2"/>
      <c r="HV703" s="2"/>
      <c r="HW703" s="2"/>
      <c r="HX703" s="2"/>
      <c r="HY703" s="2"/>
      <c r="HZ703" s="2"/>
      <c r="IA703" s="2"/>
      <c r="IB703" s="2"/>
      <c r="IC703" s="2"/>
      <c r="ID703" s="2"/>
      <c r="IE703" s="2"/>
      <c r="IF703" s="2"/>
      <c r="IG703" s="2"/>
      <c r="IH703" s="2"/>
      <c r="II703" s="2"/>
      <c r="IJ703" s="2"/>
      <c r="IK703" s="2"/>
      <c r="IL703" s="2"/>
      <c r="IM703" s="2"/>
      <c r="IN703" s="2"/>
      <c r="IO703" s="2"/>
      <c r="IP703" s="2"/>
      <c r="IQ703" s="2"/>
      <c r="IR703" s="2"/>
      <c r="IS703" s="2"/>
      <c r="IT703" s="2"/>
      <c r="IU703" s="2"/>
      <c r="IV703" s="2"/>
      <c r="IW703" s="2"/>
    </row>
    <row r="704" customFormat="false" ht="11.25" hidden="false" customHeight="false" outlineLevel="0" collapsed="false">
      <c r="A704" s="2"/>
      <c r="B704" s="2"/>
      <c r="C704" s="2"/>
      <c r="D704" s="394"/>
      <c r="F704" s="2"/>
      <c r="G704" s="2"/>
      <c r="H704" s="2"/>
      <c r="I704" s="2"/>
      <c r="J704" s="2"/>
      <c r="K704" s="2"/>
      <c r="L704" s="2"/>
      <c r="M704" s="2"/>
      <c r="P704" s="2"/>
      <c r="Q704" s="2"/>
      <c r="R704" s="2"/>
      <c r="X704" s="270"/>
      <c r="Y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95"/>
      <c r="AW704" s="95"/>
      <c r="AX704" s="383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383"/>
      <c r="BX704" s="383"/>
      <c r="BY704" s="383"/>
      <c r="BZ704" s="2"/>
      <c r="CA704" s="2"/>
      <c r="CB704" s="2"/>
      <c r="CC704" s="2"/>
      <c r="CD704" s="2"/>
      <c r="CE704" s="2"/>
      <c r="CF704" s="383"/>
      <c r="CG704" s="383"/>
      <c r="CH704" s="10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383"/>
      <c r="DT704" s="383"/>
      <c r="DU704" s="383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  <c r="FE704" s="2"/>
      <c r="FF704" s="2"/>
      <c r="FG704" s="2"/>
      <c r="FH704" s="2"/>
      <c r="FI704" s="2"/>
      <c r="FJ704" s="2"/>
      <c r="FK704" s="2"/>
      <c r="FL704" s="2"/>
      <c r="FM704" s="2"/>
      <c r="FN704" s="2"/>
      <c r="FO704" s="2"/>
      <c r="FP704" s="2"/>
      <c r="FQ704" s="2"/>
      <c r="FR704" s="2"/>
      <c r="FS704" s="2"/>
      <c r="FT704" s="2"/>
      <c r="FU704" s="2"/>
      <c r="FV704" s="2"/>
      <c r="FW704" s="2"/>
      <c r="FX704" s="2"/>
      <c r="FY704" s="2"/>
      <c r="FZ704" s="2"/>
      <c r="GA704" s="2"/>
      <c r="GB704" s="2"/>
      <c r="GC704" s="2"/>
      <c r="GD704" s="2"/>
      <c r="GE704" s="2"/>
      <c r="GF704" s="2"/>
      <c r="GG704" s="2"/>
      <c r="GH704" s="2"/>
      <c r="GI704" s="2"/>
      <c r="GJ704" s="2"/>
      <c r="GK704" s="2"/>
      <c r="GL704" s="2"/>
      <c r="GM704" s="2"/>
      <c r="GN704" s="2"/>
      <c r="GO704" s="2"/>
      <c r="GP704" s="2"/>
      <c r="GQ704" s="2"/>
      <c r="GR704" s="2"/>
      <c r="GS704" s="2"/>
      <c r="GT704" s="2"/>
      <c r="GU704" s="2"/>
      <c r="GV704" s="2"/>
      <c r="GW704" s="2"/>
      <c r="GX704" s="2"/>
      <c r="GY704" s="2"/>
      <c r="GZ704" s="2"/>
      <c r="HA704" s="2"/>
      <c r="HB704" s="2"/>
      <c r="HC704" s="2"/>
      <c r="HD704" s="2"/>
      <c r="HE704" s="2"/>
      <c r="HF704" s="2"/>
      <c r="HG704" s="2"/>
      <c r="HH704" s="2"/>
      <c r="HI704" s="2"/>
      <c r="HJ704" s="2"/>
      <c r="HK704" s="2"/>
      <c r="HL704" s="2"/>
      <c r="HM704" s="2"/>
      <c r="HN704" s="2"/>
      <c r="HO704" s="2"/>
      <c r="HP704" s="2"/>
      <c r="HQ704" s="2"/>
      <c r="HR704" s="2"/>
      <c r="HS704" s="2"/>
      <c r="HT704" s="2"/>
      <c r="HU704" s="2"/>
      <c r="HV704" s="2"/>
      <c r="HW704" s="2"/>
      <c r="HX704" s="2"/>
      <c r="HY704" s="2"/>
      <c r="HZ704" s="2"/>
      <c r="IA704" s="2"/>
      <c r="IB704" s="2"/>
      <c r="IC704" s="2"/>
      <c r="ID704" s="2"/>
      <c r="IE704" s="2"/>
      <c r="IF704" s="2"/>
      <c r="IG704" s="2"/>
      <c r="IH704" s="2"/>
      <c r="II704" s="2"/>
      <c r="IJ704" s="2"/>
      <c r="IK704" s="2"/>
      <c r="IL704" s="2"/>
      <c r="IM704" s="2"/>
      <c r="IN704" s="2"/>
      <c r="IO704" s="2"/>
      <c r="IP704" s="2"/>
      <c r="IQ704" s="2"/>
      <c r="IR704" s="2"/>
      <c r="IS704" s="2"/>
      <c r="IT704" s="2"/>
      <c r="IU704" s="2"/>
      <c r="IV704" s="2"/>
      <c r="IW704" s="2"/>
    </row>
    <row r="705" customFormat="false" ht="11.25" hidden="false" customHeight="false" outlineLevel="0" collapsed="false">
      <c r="A705" s="2"/>
      <c r="B705" s="2"/>
      <c r="C705" s="2"/>
      <c r="D705" s="394"/>
      <c r="F705" s="2"/>
      <c r="G705" s="2"/>
      <c r="H705" s="2"/>
      <c r="I705" s="2"/>
      <c r="J705" s="2"/>
      <c r="K705" s="2"/>
      <c r="L705" s="2"/>
      <c r="M705" s="2"/>
      <c r="P705" s="2"/>
      <c r="Q705" s="2"/>
      <c r="R705" s="2"/>
      <c r="X705" s="270"/>
      <c r="Y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95"/>
      <c r="AW705" s="95"/>
      <c r="AX705" s="383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383"/>
      <c r="BX705" s="383"/>
      <c r="BY705" s="383"/>
      <c r="BZ705" s="2"/>
      <c r="CA705" s="2"/>
      <c r="CB705" s="2"/>
      <c r="CC705" s="2"/>
      <c r="CD705" s="2"/>
      <c r="CE705" s="2"/>
      <c r="CF705" s="383"/>
      <c r="CG705" s="383"/>
      <c r="CH705" s="10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383"/>
      <c r="DT705" s="383"/>
      <c r="DU705" s="383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  <c r="FE705" s="2"/>
      <c r="FF705" s="2"/>
      <c r="FG705" s="2"/>
      <c r="FH705" s="2"/>
      <c r="FI705" s="2"/>
      <c r="FJ705" s="2"/>
      <c r="FK705" s="2"/>
      <c r="FL705" s="2"/>
      <c r="FM705" s="2"/>
      <c r="FN705" s="2"/>
      <c r="FO705" s="2"/>
      <c r="FP705" s="2"/>
      <c r="FQ705" s="2"/>
      <c r="FR705" s="2"/>
      <c r="FS705" s="2"/>
      <c r="FT705" s="2"/>
      <c r="FU705" s="2"/>
      <c r="FV705" s="2"/>
      <c r="FW705" s="2"/>
      <c r="FX705" s="2"/>
      <c r="FY705" s="2"/>
      <c r="FZ705" s="2"/>
      <c r="GA705" s="2"/>
      <c r="GB705" s="2"/>
      <c r="GC705" s="2"/>
      <c r="GD705" s="2"/>
      <c r="GE705" s="2"/>
      <c r="GF705" s="2"/>
      <c r="GG705" s="2"/>
      <c r="GH705" s="2"/>
      <c r="GI705" s="2"/>
      <c r="GJ705" s="2"/>
      <c r="GK705" s="2"/>
      <c r="GL705" s="2"/>
      <c r="GM705" s="2"/>
      <c r="GN705" s="2"/>
      <c r="GO705" s="2"/>
      <c r="GP705" s="2"/>
      <c r="GQ705" s="2"/>
      <c r="GR705" s="2"/>
      <c r="GS705" s="2"/>
      <c r="GT705" s="2"/>
      <c r="GU705" s="2"/>
      <c r="GV705" s="2"/>
      <c r="GW705" s="2"/>
      <c r="GX705" s="2"/>
      <c r="GY705" s="2"/>
      <c r="GZ705" s="2"/>
      <c r="HA705" s="2"/>
      <c r="HB705" s="2"/>
      <c r="HC705" s="2"/>
      <c r="HD705" s="2"/>
      <c r="HE705" s="2"/>
      <c r="HF705" s="2"/>
      <c r="HG705" s="2"/>
      <c r="HH705" s="2"/>
      <c r="HI705" s="2"/>
      <c r="HJ705" s="2"/>
      <c r="HK705" s="2"/>
      <c r="HL705" s="2"/>
      <c r="HM705" s="2"/>
      <c r="HN705" s="2"/>
      <c r="HO705" s="2"/>
      <c r="HP705" s="2"/>
      <c r="HQ705" s="2"/>
      <c r="HR705" s="2"/>
      <c r="HS705" s="2"/>
      <c r="HT705" s="2"/>
      <c r="HU705" s="2"/>
      <c r="HV705" s="2"/>
      <c r="HW705" s="2"/>
      <c r="HX705" s="2"/>
      <c r="HY705" s="2"/>
      <c r="HZ705" s="2"/>
      <c r="IA705" s="2"/>
      <c r="IB705" s="2"/>
      <c r="IC705" s="2"/>
      <c r="ID705" s="2"/>
      <c r="IE705" s="2"/>
      <c r="IF705" s="2"/>
      <c r="IG705" s="2"/>
      <c r="IH705" s="2"/>
      <c r="II705" s="2"/>
      <c r="IJ705" s="2"/>
      <c r="IK705" s="2"/>
      <c r="IL705" s="2"/>
      <c r="IM705" s="2"/>
      <c r="IN705" s="2"/>
      <c r="IO705" s="2"/>
      <c r="IP705" s="2"/>
      <c r="IQ705" s="2"/>
      <c r="IR705" s="2"/>
      <c r="IS705" s="2"/>
      <c r="IT705" s="2"/>
      <c r="IU705" s="2"/>
      <c r="IV705" s="2"/>
      <c r="IW705" s="2"/>
    </row>
    <row r="706" customFormat="false" ht="11.25" hidden="false" customHeight="false" outlineLevel="0" collapsed="false">
      <c r="A706" s="2"/>
      <c r="B706" s="2"/>
      <c r="C706" s="2"/>
      <c r="D706" s="394"/>
      <c r="F706" s="2"/>
      <c r="G706" s="2"/>
      <c r="H706" s="2"/>
      <c r="I706" s="2"/>
      <c r="J706" s="2"/>
      <c r="K706" s="2"/>
      <c r="L706" s="2"/>
      <c r="M706" s="2"/>
      <c r="P706" s="2"/>
      <c r="Q706" s="2"/>
      <c r="R706" s="2"/>
      <c r="X706" s="270"/>
      <c r="Y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95"/>
      <c r="AW706" s="95"/>
      <c r="AX706" s="383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383"/>
      <c r="BX706" s="383"/>
      <c r="BY706" s="383"/>
      <c r="BZ706" s="2"/>
      <c r="CA706" s="2"/>
      <c r="CB706" s="2"/>
      <c r="CC706" s="2"/>
      <c r="CD706" s="2"/>
      <c r="CE706" s="2"/>
      <c r="CF706" s="383"/>
      <c r="CG706" s="383"/>
      <c r="CH706" s="10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383"/>
      <c r="DT706" s="383"/>
      <c r="DU706" s="383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  <c r="FE706" s="2"/>
      <c r="FF706" s="2"/>
      <c r="FG706" s="2"/>
      <c r="FH706" s="2"/>
      <c r="FI706" s="2"/>
      <c r="FJ706" s="2"/>
      <c r="FK706" s="2"/>
      <c r="FL706" s="2"/>
      <c r="FM706" s="2"/>
      <c r="FN706" s="2"/>
      <c r="FO706" s="2"/>
      <c r="FP706" s="2"/>
      <c r="FQ706" s="2"/>
      <c r="FR706" s="2"/>
      <c r="FS706" s="2"/>
      <c r="FT706" s="2"/>
      <c r="FU706" s="2"/>
      <c r="FV706" s="2"/>
      <c r="FW706" s="2"/>
      <c r="FX706" s="2"/>
      <c r="FY706" s="2"/>
      <c r="FZ706" s="2"/>
      <c r="GA706" s="2"/>
      <c r="GB706" s="2"/>
      <c r="GC706" s="2"/>
      <c r="GD706" s="2"/>
      <c r="GE706" s="2"/>
      <c r="GF706" s="2"/>
      <c r="GG706" s="2"/>
      <c r="GH706" s="2"/>
      <c r="GI706" s="2"/>
      <c r="GJ706" s="2"/>
      <c r="GK706" s="2"/>
      <c r="GL706" s="2"/>
      <c r="GM706" s="2"/>
      <c r="GN706" s="2"/>
      <c r="GO706" s="2"/>
      <c r="GP706" s="2"/>
      <c r="GQ706" s="2"/>
      <c r="GR706" s="2"/>
      <c r="GS706" s="2"/>
      <c r="GT706" s="2"/>
      <c r="GU706" s="2"/>
      <c r="GV706" s="2"/>
      <c r="GW706" s="2"/>
      <c r="GX706" s="2"/>
      <c r="GY706" s="2"/>
      <c r="GZ706" s="2"/>
      <c r="HA706" s="2"/>
      <c r="HB706" s="2"/>
      <c r="HC706" s="2"/>
      <c r="HD706" s="2"/>
      <c r="HE706" s="2"/>
      <c r="HF706" s="2"/>
      <c r="HG706" s="2"/>
      <c r="HH706" s="2"/>
      <c r="HI706" s="2"/>
      <c r="HJ706" s="2"/>
      <c r="HK706" s="2"/>
      <c r="HL706" s="2"/>
      <c r="HM706" s="2"/>
      <c r="HN706" s="2"/>
      <c r="HO706" s="2"/>
      <c r="HP706" s="2"/>
      <c r="HQ706" s="2"/>
      <c r="HR706" s="2"/>
      <c r="HS706" s="2"/>
      <c r="HT706" s="2"/>
      <c r="HU706" s="2"/>
      <c r="HV706" s="2"/>
      <c r="HW706" s="2"/>
      <c r="HX706" s="2"/>
      <c r="HY706" s="2"/>
      <c r="HZ706" s="2"/>
      <c r="IA706" s="2"/>
      <c r="IB706" s="2"/>
      <c r="IC706" s="2"/>
      <c r="ID706" s="2"/>
      <c r="IE706" s="2"/>
      <c r="IF706" s="2"/>
      <c r="IG706" s="2"/>
      <c r="IH706" s="2"/>
      <c r="II706" s="2"/>
      <c r="IJ706" s="2"/>
      <c r="IK706" s="2"/>
      <c r="IL706" s="2"/>
      <c r="IM706" s="2"/>
      <c r="IN706" s="2"/>
      <c r="IO706" s="2"/>
      <c r="IP706" s="2"/>
      <c r="IQ706" s="2"/>
      <c r="IR706" s="2"/>
      <c r="IS706" s="2"/>
      <c r="IT706" s="2"/>
      <c r="IU706" s="2"/>
      <c r="IV706" s="2"/>
      <c r="IW706" s="2"/>
    </row>
    <row r="707" customFormat="false" ht="11.25" hidden="false" customHeight="false" outlineLevel="0" collapsed="false">
      <c r="A707" s="2"/>
      <c r="B707" s="2"/>
      <c r="C707" s="2"/>
      <c r="D707" s="394"/>
      <c r="F707" s="2"/>
      <c r="G707" s="2"/>
      <c r="H707" s="2"/>
      <c r="I707" s="2"/>
      <c r="J707" s="2"/>
      <c r="K707" s="2"/>
      <c r="L707" s="2"/>
      <c r="M707" s="2"/>
      <c r="P707" s="2"/>
      <c r="Q707" s="2"/>
      <c r="R707" s="2"/>
      <c r="X707" s="270"/>
      <c r="Y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95"/>
      <c r="AW707" s="95"/>
      <c r="AX707" s="383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383"/>
      <c r="BX707" s="383"/>
      <c r="BY707" s="383"/>
      <c r="BZ707" s="2"/>
      <c r="CA707" s="2"/>
      <c r="CB707" s="2"/>
      <c r="CC707" s="2"/>
      <c r="CD707" s="2"/>
      <c r="CE707" s="2"/>
      <c r="CF707" s="383"/>
      <c r="CG707" s="383"/>
      <c r="CH707" s="10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383"/>
      <c r="DT707" s="383"/>
      <c r="DU707" s="383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  <c r="FE707" s="2"/>
      <c r="FF707" s="2"/>
      <c r="FG707" s="2"/>
      <c r="FH707" s="2"/>
      <c r="FI707" s="2"/>
      <c r="FJ707" s="2"/>
      <c r="FK707" s="2"/>
      <c r="FL707" s="2"/>
      <c r="FM707" s="2"/>
      <c r="FN707" s="2"/>
      <c r="FO707" s="2"/>
      <c r="FP707" s="2"/>
      <c r="FQ707" s="2"/>
      <c r="FR707" s="2"/>
      <c r="FS707" s="2"/>
      <c r="FT707" s="2"/>
      <c r="FU707" s="2"/>
      <c r="FV707" s="2"/>
      <c r="FW707" s="2"/>
      <c r="FX707" s="2"/>
      <c r="FY707" s="2"/>
      <c r="FZ707" s="2"/>
      <c r="GA707" s="2"/>
      <c r="GB707" s="2"/>
      <c r="GC707" s="2"/>
      <c r="GD707" s="2"/>
      <c r="GE707" s="2"/>
      <c r="GF707" s="2"/>
      <c r="GG707" s="2"/>
      <c r="GH707" s="2"/>
      <c r="GI707" s="2"/>
      <c r="GJ707" s="2"/>
      <c r="GK707" s="2"/>
      <c r="GL707" s="2"/>
      <c r="GM707" s="2"/>
      <c r="GN707" s="2"/>
      <c r="GO707" s="2"/>
      <c r="GP707" s="2"/>
      <c r="GQ707" s="2"/>
      <c r="GR707" s="2"/>
      <c r="GS707" s="2"/>
      <c r="GT707" s="2"/>
      <c r="GU707" s="2"/>
      <c r="GV707" s="2"/>
      <c r="GW707" s="2"/>
      <c r="GX707" s="2"/>
      <c r="GY707" s="2"/>
      <c r="GZ707" s="2"/>
      <c r="HA707" s="2"/>
      <c r="HB707" s="2"/>
      <c r="HC707" s="2"/>
      <c r="HD707" s="2"/>
      <c r="HE707" s="2"/>
      <c r="HF707" s="2"/>
      <c r="HG707" s="2"/>
      <c r="HH707" s="2"/>
      <c r="HI707" s="2"/>
      <c r="HJ707" s="2"/>
      <c r="HK707" s="2"/>
      <c r="HL707" s="2"/>
      <c r="HM707" s="2"/>
      <c r="HN707" s="2"/>
      <c r="HO707" s="2"/>
      <c r="HP707" s="2"/>
      <c r="HQ707" s="2"/>
      <c r="HR707" s="2"/>
      <c r="HS707" s="2"/>
      <c r="HT707" s="2"/>
      <c r="HU707" s="2"/>
      <c r="HV707" s="2"/>
      <c r="HW707" s="2"/>
      <c r="HX707" s="2"/>
      <c r="HY707" s="2"/>
      <c r="HZ707" s="2"/>
      <c r="IA707" s="2"/>
      <c r="IB707" s="2"/>
      <c r="IC707" s="2"/>
      <c r="ID707" s="2"/>
      <c r="IE707" s="2"/>
      <c r="IF707" s="2"/>
      <c r="IG707" s="2"/>
      <c r="IH707" s="2"/>
      <c r="II707" s="2"/>
      <c r="IJ707" s="2"/>
      <c r="IK707" s="2"/>
      <c r="IL707" s="2"/>
      <c r="IM707" s="2"/>
      <c r="IN707" s="2"/>
      <c r="IO707" s="2"/>
      <c r="IP707" s="2"/>
      <c r="IQ707" s="2"/>
      <c r="IR707" s="2"/>
      <c r="IS707" s="2"/>
      <c r="IT707" s="2"/>
      <c r="IU707" s="2"/>
      <c r="IV707" s="2"/>
      <c r="IW707" s="2"/>
    </row>
    <row r="708" customFormat="false" ht="11.25" hidden="false" customHeight="false" outlineLevel="0" collapsed="false">
      <c r="A708" s="2"/>
      <c r="B708" s="2"/>
      <c r="C708" s="2"/>
      <c r="D708" s="394"/>
      <c r="F708" s="2"/>
      <c r="G708" s="2"/>
      <c r="H708" s="2"/>
      <c r="I708" s="2"/>
      <c r="J708" s="2"/>
      <c r="K708" s="2"/>
      <c r="L708" s="2"/>
      <c r="M708" s="2"/>
      <c r="P708" s="2"/>
      <c r="Q708" s="2"/>
      <c r="R708" s="2"/>
      <c r="X708" s="270"/>
      <c r="Y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95"/>
      <c r="AW708" s="95"/>
      <c r="AX708" s="383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383"/>
      <c r="BX708" s="383"/>
      <c r="BY708" s="383"/>
      <c r="BZ708" s="2"/>
      <c r="CA708" s="2"/>
      <c r="CB708" s="2"/>
      <c r="CC708" s="2"/>
      <c r="CD708" s="2"/>
      <c r="CE708" s="2"/>
      <c r="CF708" s="383"/>
      <c r="CG708" s="383"/>
      <c r="CH708" s="10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383"/>
      <c r="DT708" s="383"/>
      <c r="DU708" s="383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  <c r="FE708" s="2"/>
      <c r="FF708" s="2"/>
      <c r="FG708" s="2"/>
      <c r="FH708" s="2"/>
      <c r="FI708" s="2"/>
      <c r="FJ708" s="2"/>
      <c r="FK708" s="2"/>
      <c r="FL708" s="2"/>
      <c r="FM708" s="2"/>
      <c r="FN708" s="2"/>
      <c r="FO708" s="2"/>
      <c r="FP708" s="2"/>
      <c r="FQ708" s="2"/>
      <c r="FR708" s="2"/>
      <c r="FS708" s="2"/>
      <c r="FT708" s="2"/>
      <c r="FU708" s="2"/>
      <c r="FV708" s="2"/>
      <c r="FW708" s="2"/>
      <c r="FX708" s="2"/>
      <c r="FY708" s="2"/>
      <c r="FZ708" s="2"/>
      <c r="GA708" s="2"/>
      <c r="GB708" s="2"/>
      <c r="GC708" s="2"/>
      <c r="GD708" s="2"/>
      <c r="GE708" s="2"/>
      <c r="GF708" s="2"/>
      <c r="GG708" s="2"/>
      <c r="GH708" s="2"/>
      <c r="GI708" s="2"/>
      <c r="GJ708" s="2"/>
      <c r="GK708" s="2"/>
      <c r="GL708" s="2"/>
      <c r="GM708" s="2"/>
      <c r="GN708" s="2"/>
      <c r="GO708" s="2"/>
      <c r="GP708" s="2"/>
      <c r="GQ708" s="2"/>
      <c r="GR708" s="2"/>
      <c r="GS708" s="2"/>
      <c r="GT708" s="2"/>
      <c r="GU708" s="2"/>
      <c r="GV708" s="2"/>
      <c r="GW708" s="2"/>
      <c r="GX708" s="2"/>
      <c r="GY708" s="2"/>
      <c r="GZ708" s="2"/>
      <c r="HA708" s="2"/>
      <c r="HB708" s="2"/>
      <c r="HC708" s="2"/>
      <c r="HD708" s="2"/>
      <c r="HE708" s="2"/>
      <c r="HF708" s="2"/>
      <c r="HG708" s="2"/>
      <c r="HH708" s="2"/>
      <c r="HI708" s="2"/>
      <c r="HJ708" s="2"/>
      <c r="HK708" s="2"/>
      <c r="HL708" s="2"/>
      <c r="HM708" s="2"/>
      <c r="HN708" s="2"/>
      <c r="HO708" s="2"/>
      <c r="HP708" s="2"/>
      <c r="HQ708" s="2"/>
      <c r="HR708" s="2"/>
      <c r="HS708" s="2"/>
      <c r="HT708" s="2"/>
      <c r="HU708" s="2"/>
      <c r="HV708" s="2"/>
      <c r="HW708" s="2"/>
      <c r="HX708" s="2"/>
      <c r="HY708" s="2"/>
      <c r="HZ708" s="2"/>
      <c r="IA708" s="2"/>
      <c r="IB708" s="2"/>
      <c r="IC708" s="2"/>
      <c r="ID708" s="2"/>
      <c r="IE708" s="2"/>
      <c r="IF708" s="2"/>
      <c r="IG708" s="2"/>
      <c r="IH708" s="2"/>
      <c r="II708" s="2"/>
      <c r="IJ708" s="2"/>
      <c r="IK708" s="2"/>
      <c r="IL708" s="2"/>
      <c r="IM708" s="2"/>
      <c r="IN708" s="2"/>
      <c r="IO708" s="2"/>
      <c r="IP708" s="2"/>
      <c r="IQ708" s="2"/>
      <c r="IR708" s="2"/>
      <c r="IS708" s="2"/>
      <c r="IT708" s="2"/>
      <c r="IU708" s="2"/>
      <c r="IV708" s="2"/>
      <c r="IW708" s="2"/>
    </row>
    <row r="709" customFormat="false" ht="11.25" hidden="false" customHeight="false" outlineLevel="0" collapsed="false">
      <c r="A709" s="2"/>
      <c r="B709" s="2"/>
      <c r="C709" s="2"/>
      <c r="D709" s="394"/>
      <c r="F709" s="2"/>
      <c r="G709" s="2"/>
      <c r="H709" s="2"/>
      <c r="I709" s="2"/>
      <c r="J709" s="2"/>
      <c r="K709" s="2"/>
      <c r="L709" s="2"/>
      <c r="M709" s="2"/>
      <c r="P709" s="2"/>
      <c r="Q709" s="2"/>
      <c r="R709" s="2"/>
      <c r="X709" s="270"/>
      <c r="Y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95"/>
      <c r="AW709" s="95"/>
      <c r="AX709" s="383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383"/>
      <c r="BX709" s="383"/>
      <c r="BY709" s="383"/>
      <c r="BZ709" s="2"/>
      <c r="CA709" s="2"/>
      <c r="CB709" s="2"/>
      <c r="CC709" s="2"/>
      <c r="CD709" s="2"/>
      <c r="CE709" s="2"/>
      <c r="CF709" s="383"/>
      <c r="CG709" s="383"/>
      <c r="CH709" s="10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383"/>
      <c r="DT709" s="383"/>
      <c r="DU709" s="383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  <c r="FE709" s="2"/>
      <c r="FF709" s="2"/>
      <c r="FG709" s="2"/>
      <c r="FH709" s="2"/>
      <c r="FI709" s="2"/>
      <c r="FJ709" s="2"/>
      <c r="FK709" s="2"/>
      <c r="FL709" s="2"/>
      <c r="FM709" s="2"/>
      <c r="FN709" s="2"/>
      <c r="FO709" s="2"/>
      <c r="FP709" s="2"/>
      <c r="FQ709" s="2"/>
      <c r="FR709" s="2"/>
      <c r="FS709" s="2"/>
      <c r="FT709" s="2"/>
      <c r="FU709" s="2"/>
      <c r="FV709" s="2"/>
      <c r="FW709" s="2"/>
      <c r="FX709" s="2"/>
      <c r="FY709" s="2"/>
      <c r="FZ709" s="2"/>
      <c r="GA709" s="2"/>
      <c r="GB709" s="2"/>
      <c r="GC709" s="2"/>
      <c r="GD709" s="2"/>
      <c r="GE709" s="2"/>
      <c r="GF709" s="2"/>
      <c r="GG709" s="2"/>
      <c r="GH709" s="2"/>
      <c r="GI709" s="2"/>
      <c r="GJ709" s="2"/>
      <c r="GK709" s="2"/>
      <c r="GL709" s="2"/>
      <c r="GM709" s="2"/>
      <c r="GN709" s="2"/>
      <c r="GO709" s="2"/>
      <c r="GP709" s="2"/>
      <c r="GQ709" s="2"/>
      <c r="GR709" s="2"/>
      <c r="GS709" s="2"/>
      <c r="GT709" s="2"/>
      <c r="GU709" s="2"/>
      <c r="GV709" s="2"/>
      <c r="GW709" s="2"/>
      <c r="GX709" s="2"/>
      <c r="GY709" s="2"/>
      <c r="GZ709" s="2"/>
      <c r="HA709" s="2"/>
      <c r="HB709" s="2"/>
      <c r="HC709" s="2"/>
      <c r="HD709" s="2"/>
      <c r="HE709" s="2"/>
      <c r="HF709" s="2"/>
      <c r="HG709" s="2"/>
      <c r="HH709" s="2"/>
      <c r="HI709" s="2"/>
      <c r="HJ709" s="2"/>
      <c r="HK709" s="2"/>
      <c r="HL709" s="2"/>
      <c r="HM709" s="2"/>
      <c r="HN709" s="2"/>
      <c r="HO709" s="2"/>
      <c r="HP709" s="2"/>
      <c r="HQ709" s="2"/>
      <c r="HR709" s="2"/>
      <c r="HS709" s="2"/>
      <c r="HT709" s="2"/>
      <c r="HU709" s="2"/>
      <c r="HV709" s="2"/>
      <c r="HW709" s="2"/>
      <c r="HX709" s="2"/>
      <c r="HY709" s="2"/>
      <c r="HZ709" s="2"/>
      <c r="IA709" s="2"/>
      <c r="IB709" s="2"/>
      <c r="IC709" s="2"/>
      <c r="ID709" s="2"/>
      <c r="IE709" s="2"/>
      <c r="IF709" s="2"/>
      <c r="IG709" s="2"/>
      <c r="IH709" s="2"/>
      <c r="II709" s="2"/>
      <c r="IJ709" s="2"/>
      <c r="IK709" s="2"/>
      <c r="IL709" s="2"/>
      <c r="IM709" s="2"/>
      <c r="IN709" s="2"/>
      <c r="IO709" s="2"/>
      <c r="IP709" s="2"/>
      <c r="IQ709" s="2"/>
      <c r="IR709" s="2"/>
      <c r="IS709" s="2"/>
      <c r="IT709" s="2"/>
      <c r="IU709" s="2"/>
      <c r="IV709" s="2"/>
      <c r="IW709" s="2"/>
    </row>
    <row r="710" customFormat="false" ht="11.25" hidden="false" customHeight="false" outlineLevel="0" collapsed="false">
      <c r="A710" s="2"/>
      <c r="B710" s="2"/>
      <c r="C710" s="2"/>
      <c r="D710" s="394"/>
      <c r="F710" s="2"/>
      <c r="G710" s="2"/>
      <c r="H710" s="2"/>
      <c r="I710" s="2"/>
      <c r="J710" s="2"/>
      <c r="K710" s="2"/>
      <c r="L710" s="2"/>
      <c r="M710" s="2"/>
      <c r="P710" s="2"/>
      <c r="Q710" s="2"/>
      <c r="R710" s="2"/>
      <c r="X710" s="270"/>
      <c r="Y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95"/>
      <c r="AW710" s="95"/>
      <c r="AX710" s="383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383"/>
      <c r="BX710" s="383"/>
      <c r="BY710" s="383"/>
      <c r="BZ710" s="2"/>
      <c r="CA710" s="2"/>
      <c r="CB710" s="2"/>
      <c r="CC710" s="2"/>
      <c r="CD710" s="2"/>
      <c r="CE710" s="2"/>
      <c r="CF710" s="383"/>
      <c r="CG710" s="383"/>
      <c r="CH710" s="10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383"/>
      <c r="DT710" s="383"/>
      <c r="DU710" s="383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  <c r="FE710" s="2"/>
      <c r="FF710" s="2"/>
      <c r="FG710" s="2"/>
      <c r="FH710" s="2"/>
      <c r="FI710" s="2"/>
      <c r="FJ710" s="2"/>
      <c r="FK710" s="2"/>
      <c r="FL710" s="2"/>
      <c r="FM710" s="2"/>
      <c r="FN710" s="2"/>
      <c r="FO710" s="2"/>
      <c r="FP710" s="2"/>
      <c r="FQ710" s="2"/>
      <c r="FR710" s="2"/>
      <c r="FS710" s="2"/>
      <c r="FT710" s="2"/>
      <c r="FU710" s="2"/>
      <c r="FV710" s="2"/>
      <c r="FW710" s="2"/>
      <c r="FX710" s="2"/>
      <c r="FY710" s="2"/>
      <c r="FZ710" s="2"/>
      <c r="GA710" s="2"/>
      <c r="GB710" s="2"/>
      <c r="GC710" s="2"/>
      <c r="GD710" s="2"/>
      <c r="GE710" s="2"/>
      <c r="GF710" s="2"/>
      <c r="GG710" s="2"/>
      <c r="GH710" s="2"/>
      <c r="GI710" s="2"/>
      <c r="GJ710" s="2"/>
      <c r="GK710" s="2"/>
      <c r="GL710" s="2"/>
      <c r="GM710" s="2"/>
      <c r="GN710" s="2"/>
      <c r="GO710" s="2"/>
      <c r="GP710" s="2"/>
      <c r="GQ710" s="2"/>
      <c r="GR710" s="2"/>
      <c r="GS710" s="2"/>
      <c r="GT710" s="2"/>
      <c r="GU710" s="2"/>
      <c r="GV710" s="2"/>
      <c r="GW710" s="2"/>
      <c r="GX710" s="2"/>
      <c r="GY710" s="2"/>
      <c r="GZ710" s="2"/>
      <c r="HA710" s="2"/>
      <c r="HB710" s="2"/>
      <c r="HC710" s="2"/>
      <c r="HD710" s="2"/>
      <c r="HE710" s="2"/>
      <c r="HF710" s="2"/>
      <c r="HG710" s="2"/>
      <c r="HH710" s="2"/>
      <c r="HI710" s="2"/>
      <c r="HJ710" s="2"/>
      <c r="HK710" s="2"/>
      <c r="HL710" s="2"/>
      <c r="HM710" s="2"/>
      <c r="HN710" s="2"/>
      <c r="HO710" s="2"/>
      <c r="HP710" s="2"/>
      <c r="HQ710" s="2"/>
      <c r="HR710" s="2"/>
      <c r="HS710" s="2"/>
      <c r="HT710" s="2"/>
      <c r="HU710" s="2"/>
      <c r="HV710" s="2"/>
      <c r="HW710" s="2"/>
      <c r="HX710" s="2"/>
      <c r="HY710" s="2"/>
      <c r="HZ710" s="2"/>
      <c r="IA710" s="2"/>
      <c r="IB710" s="2"/>
      <c r="IC710" s="2"/>
      <c r="ID710" s="2"/>
      <c r="IE710" s="2"/>
      <c r="IF710" s="2"/>
      <c r="IG710" s="2"/>
      <c r="IH710" s="2"/>
      <c r="II710" s="2"/>
      <c r="IJ710" s="2"/>
      <c r="IK710" s="2"/>
      <c r="IL710" s="2"/>
      <c r="IM710" s="2"/>
      <c r="IN710" s="2"/>
      <c r="IO710" s="2"/>
      <c r="IP710" s="2"/>
      <c r="IQ710" s="2"/>
      <c r="IR710" s="2"/>
      <c r="IS710" s="2"/>
      <c r="IT710" s="2"/>
      <c r="IU710" s="2"/>
      <c r="IV710" s="2"/>
      <c r="IW710" s="2"/>
    </row>
    <row r="711" customFormat="false" ht="11.25" hidden="false" customHeight="false" outlineLevel="0" collapsed="false">
      <c r="A711" s="2"/>
      <c r="B711" s="2"/>
      <c r="C711" s="2"/>
      <c r="D711" s="394"/>
      <c r="F711" s="2"/>
      <c r="G711" s="2"/>
      <c r="H711" s="2"/>
      <c r="I711" s="2"/>
      <c r="J711" s="2"/>
      <c r="K711" s="2"/>
      <c r="L711" s="2"/>
      <c r="M711" s="2"/>
      <c r="P711" s="2"/>
      <c r="Q711" s="2"/>
      <c r="R711" s="2"/>
      <c r="X711" s="270"/>
      <c r="Y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95"/>
      <c r="AW711" s="95"/>
      <c r="AX711" s="383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383"/>
      <c r="BX711" s="383"/>
      <c r="BY711" s="383"/>
      <c r="BZ711" s="2"/>
      <c r="CA711" s="2"/>
      <c r="CB711" s="2"/>
      <c r="CC711" s="2"/>
      <c r="CD711" s="2"/>
      <c r="CE711" s="2"/>
      <c r="CF711" s="383"/>
      <c r="CG711" s="383"/>
      <c r="CH711" s="10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383"/>
      <c r="DT711" s="383"/>
      <c r="DU711" s="383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  <c r="FE711" s="2"/>
      <c r="FF711" s="2"/>
      <c r="FG711" s="2"/>
      <c r="FH711" s="2"/>
      <c r="FI711" s="2"/>
      <c r="FJ711" s="2"/>
      <c r="FK711" s="2"/>
      <c r="FL711" s="2"/>
      <c r="FM711" s="2"/>
      <c r="FN711" s="2"/>
      <c r="FO711" s="2"/>
      <c r="FP711" s="2"/>
      <c r="FQ711" s="2"/>
      <c r="FR711" s="2"/>
      <c r="FS711" s="2"/>
      <c r="FT711" s="2"/>
      <c r="FU711" s="2"/>
      <c r="FV711" s="2"/>
      <c r="FW711" s="2"/>
      <c r="FX711" s="2"/>
      <c r="FY711" s="2"/>
      <c r="FZ711" s="2"/>
      <c r="GA711" s="2"/>
      <c r="GB711" s="2"/>
      <c r="GC711" s="2"/>
      <c r="GD711" s="2"/>
      <c r="GE711" s="2"/>
      <c r="GF711" s="2"/>
      <c r="GG711" s="2"/>
      <c r="GH711" s="2"/>
      <c r="GI711" s="2"/>
      <c r="GJ711" s="2"/>
      <c r="GK711" s="2"/>
      <c r="GL711" s="2"/>
      <c r="GM711" s="2"/>
      <c r="GN711" s="2"/>
      <c r="GO711" s="2"/>
      <c r="GP711" s="2"/>
      <c r="GQ711" s="2"/>
      <c r="GR711" s="2"/>
      <c r="GS711" s="2"/>
      <c r="GT711" s="2"/>
      <c r="GU711" s="2"/>
      <c r="GV711" s="2"/>
      <c r="GW711" s="2"/>
      <c r="GX711" s="2"/>
      <c r="GY711" s="2"/>
      <c r="GZ711" s="2"/>
      <c r="HA711" s="2"/>
      <c r="HB711" s="2"/>
      <c r="HC711" s="2"/>
      <c r="HD711" s="2"/>
      <c r="HE711" s="2"/>
      <c r="HF711" s="2"/>
      <c r="HG711" s="2"/>
      <c r="HH711" s="2"/>
      <c r="HI711" s="2"/>
      <c r="HJ711" s="2"/>
      <c r="HK711" s="2"/>
      <c r="HL711" s="2"/>
      <c r="HM711" s="2"/>
      <c r="HN711" s="2"/>
      <c r="HO711" s="2"/>
      <c r="HP711" s="2"/>
      <c r="HQ711" s="2"/>
      <c r="HR711" s="2"/>
      <c r="HS711" s="2"/>
      <c r="HT711" s="2"/>
      <c r="HU711" s="2"/>
      <c r="HV711" s="2"/>
      <c r="HW711" s="2"/>
      <c r="HX711" s="2"/>
      <c r="HY711" s="2"/>
      <c r="HZ711" s="2"/>
      <c r="IA711" s="2"/>
      <c r="IB711" s="2"/>
      <c r="IC711" s="2"/>
      <c r="ID711" s="2"/>
      <c r="IE711" s="2"/>
      <c r="IF711" s="2"/>
      <c r="IG711" s="2"/>
      <c r="IH711" s="2"/>
      <c r="II711" s="2"/>
      <c r="IJ711" s="2"/>
      <c r="IK711" s="2"/>
      <c r="IL711" s="2"/>
      <c r="IM711" s="2"/>
      <c r="IN711" s="2"/>
      <c r="IO711" s="2"/>
      <c r="IP711" s="2"/>
      <c r="IQ711" s="2"/>
      <c r="IR711" s="2"/>
      <c r="IS711" s="2"/>
      <c r="IT711" s="2"/>
      <c r="IU711" s="2"/>
      <c r="IV711" s="2"/>
      <c r="IW711" s="2"/>
    </row>
    <row r="712" customFormat="false" ht="11.25" hidden="false" customHeight="false" outlineLevel="0" collapsed="false">
      <c r="A712" s="2"/>
      <c r="B712" s="2"/>
      <c r="C712" s="2"/>
      <c r="D712" s="394"/>
      <c r="F712" s="2"/>
      <c r="G712" s="2"/>
      <c r="H712" s="2"/>
      <c r="I712" s="2"/>
      <c r="J712" s="2"/>
      <c r="K712" s="2"/>
      <c r="L712" s="2"/>
      <c r="M712" s="2"/>
      <c r="P712" s="2"/>
      <c r="Q712" s="2"/>
      <c r="R712" s="2"/>
      <c r="X712" s="270"/>
      <c r="Y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95"/>
      <c r="AW712" s="95"/>
      <c r="AX712" s="383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383"/>
      <c r="BX712" s="383"/>
      <c r="BY712" s="383"/>
      <c r="BZ712" s="2"/>
      <c r="CA712" s="2"/>
      <c r="CB712" s="2"/>
      <c r="CC712" s="2"/>
      <c r="CD712" s="2"/>
      <c r="CE712" s="2"/>
      <c r="CF712" s="383"/>
      <c r="CG712" s="383"/>
      <c r="CH712" s="10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383"/>
      <c r="DT712" s="383"/>
      <c r="DU712" s="383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  <c r="FE712" s="2"/>
      <c r="FF712" s="2"/>
      <c r="FG712" s="2"/>
      <c r="FH712" s="2"/>
      <c r="FI712" s="2"/>
      <c r="FJ712" s="2"/>
      <c r="FK712" s="2"/>
      <c r="FL712" s="2"/>
      <c r="FM712" s="2"/>
      <c r="FN712" s="2"/>
      <c r="FO712" s="2"/>
      <c r="FP712" s="2"/>
      <c r="FQ712" s="2"/>
      <c r="FR712" s="2"/>
      <c r="FS712" s="2"/>
      <c r="FT712" s="2"/>
      <c r="FU712" s="2"/>
      <c r="FV712" s="2"/>
      <c r="FW712" s="2"/>
      <c r="FX712" s="2"/>
      <c r="FY712" s="2"/>
      <c r="FZ712" s="2"/>
      <c r="GA712" s="2"/>
      <c r="GB712" s="2"/>
      <c r="GC712" s="2"/>
      <c r="GD712" s="2"/>
      <c r="GE712" s="2"/>
      <c r="GF712" s="2"/>
      <c r="GG712" s="2"/>
      <c r="GH712" s="2"/>
      <c r="GI712" s="2"/>
      <c r="GJ712" s="2"/>
      <c r="GK712" s="2"/>
      <c r="GL712" s="2"/>
      <c r="GM712" s="2"/>
      <c r="GN712" s="2"/>
      <c r="GO712" s="2"/>
      <c r="GP712" s="2"/>
      <c r="GQ712" s="2"/>
      <c r="GR712" s="2"/>
      <c r="GS712" s="2"/>
      <c r="GT712" s="2"/>
      <c r="GU712" s="2"/>
      <c r="GV712" s="2"/>
      <c r="GW712" s="2"/>
      <c r="GX712" s="2"/>
      <c r="GY712" s="2"/>
      <c r="GZ712" s="2"/>
      <c r="HA712" s="2"/>
      <c r="HB712" s="2"/>
      <c r="HC712" s="2"/>
      <c r="HD712" s="2"/>
      <c r="HE712" s="2"/>
      <c r="HF712" s="2"/>
      <c r="HG712" s="2"/>
      <c r="HH712" s="2"/>
      <c r="HI712" s="2"/>
      <c r="HJ712" s="2"/>
      <c r="HK712" s="2"/>
      <c r="HL712" s="2"/>
      <c r="HM712" s="2"/>
      <c r="HN712" s="2"/>
      <c r="HO712" s="2"/>
      <c r="HP712" s="2"/>
      <c r="HQ712" s="2"/>
      <c r="HR712" s="2"/>
      <c r="HS712" s="2"/>
      <c r="HT712" s="2"/>
      <c r="HU712" s="2"/>
      <c r="HV712" s="2"/>
      <c r="HW712" s="2"/>
      <c r="HX712" s="2"/>
      <c r="HY712" s="2"/>
      <c r="HZ712" s="2"/>
      <c r="IA712" s="2"/>
      <c r="IB712" s="2"/>
      <c r="IC712" s="2"/>
      <c r="ID712" s="2"/>
      <c r="IE712" s="2"/>
      <c r="IF712" s="2"/>
      <c r="IG712" s="2"/>
      <c r="IH712" s="2"/>
      <c r="II712" s="2"/>
      <c r="IJ712" s="2"/>
      <c r="IK712" s="2"/>
      <c r="IL712" s="2"/>
      <c r="IM712" s="2"/>
      <c r="IN712" s="2"/>
      <c r="IO712" s="2"/>
      <c r="IP712" s="2"/>
      <c r="IQ712" s="2"/>
      <c r="IR712" s="2"/>
      <c r="IS712" s="2"/>
      <c r="IT712" s="2"/>
      <c r="IU712" s="2"/>
      <c r="IV712" s="2"/>
      <c r="IW712" s="2"/>
    </row>
    <row r="713" customFormat="false" ht="11.25" hidden="false" customHeight="false" outlineLevel="0" collapsed="false">
      <c r="A713" s="2"/>
      <c r="B713" s="2"/>
      <c r="C713" s="2"/>
      <c r="D713" s="394"/>
      <c r="F713" s="2"/>
      <c r="G713" s="2"/>
      <c r="H713" s="2"/>
      <c r="I713" s="2"/>
      <c r="J713" s="2"/>
      <c r="K713" s="2"/>
      <c r="L713" s="2"/>
      <c r="M713" s="2"/>
      <c r="P713" s="2"/>
      <c r="Q713" s="2"/>
      <c r="R713" s="2"/>
      <c r="X713" s="270"/>
      <c r="Y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95"/>
      <c r="AW713" s="95"/>
      <c r="AX713" s="383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383"/>
      <c r="BX713" s="383"/>
      <c r="BY713" s="383"/>
      <c r="BZ713" s="2"/>
      <c r="CA713" s="2"/>
      <c r="CB713" s="2"/>
      <c r="CC713" s="2"/>
      <c r="CD713" s="2"/>
      <c r="CE713" s="2"/>
      <c r="CF713" s="383"/>
      <c r="CG713" s="383"/>
      <c r="CH713" s="10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383"/>
      <c r="DT713" s="383"/>
      <c r="DU713" s="383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  <c r="FE713" s="2"/>
      <c r="FF713" s="2"/>
      <c r="FG713" s="2"/>
      <c r="FH713" s="2"/>
      <c r="FI713" s="2"/>
      <c r="FJ713" s="2"/>
      <c r="FK713" s="2"/>
      <c r="FL713" s="2"/>
      <c r="FM713" s="2"/>
      <c r="FN713" s="2"/>
      <c r="FO713" s="2"/>
      <c r="FP713" s="2"/>
      <c r="FQ713" s="2"/>
      <c r="FR713" s="2"/>
      <c r="FS713" s="2"/>
      <c r="FT713" s="2"/>
      <c r="FU713" s="2"/>
      <c r="FV713" s="2"/>
      <c r="FW713" s="2"/>
      <c r="FX713" s="2"/>
      <c r="FY713" s="2"/>
      <c r="FZ713" s="2"/>
      <c r="GA713" s="2"/>
      <c r="GB713" s="2"/>
      <c r="GC713" s="2"/>
      <c r="GD713" s="2"/>
      <c r="GE713" s="2"/>
      <c r="GF713" s="2"/>
      <c r="GG713" s="2"/>
      <c r="GH713" s="2"/>
      <c r="GI713" s="2"/>
      <c r="GJ713" s="2"/>
      <c r="GK713" s="2"/>
      <c r="GL713" s="2"/>
      <c r="GM713" s="2"/>
      <c r="GN713" s="2"/>
      <c r="GO713" s="2"/>
      <c r="GP713" s="2"/>
      <c r="GQ713" s="2"/>
      <c r="GR713" s="2"/>
      <c r="GS713" s="2"/>
      <c r="GT713" s="2"/>
      <c r="GU713" s="2"/>
      <c r="GV713" s="2"/>
      <c r="GW713" s="2"/>
      <c r="GX713" s="2"/>
      <c r="GY713" s="2"/>
      <c r="GZ713" s="2"/>
      <c r="HA713" s="2"/>
      <c r="HB713" s="2"/>
      <c r="HC713" s="2"/>
      <c r="HD713" s="2"/>
      <c r="HE713" s="2"/>
      <c r="HF713" s="2"/>
      <c r="HG713" s="2"/>
      <c r="HH713" s="2"/>
      <c r="HI713" s="2"/>
      <c r="HJ713" s="2"/>
      <c r="HK713" s="2"/>
      <c r="HL713" s="2"/>
      <c r="HM713" s="2"/>
      <c r="HN713" s="2"/>
      <c r="HO713" s="2"/>
      <c r="HP713" s="2"/>
      <c r="HQ713" s="2"/>
      <c r="HR713" s="2"/>
      <c r="HS713" s="2"/>
      <c r="HT713" s="2"/>
      <c r="HU713" s="2"/>
      <c r="HV713" s="2"/>
      <c r="HW713" s="2"/>
      <c r="HX713" s="2"/>
      <c r="HY713" s="2"/>
      <c r="HZ713" s="2"/>
      <c r="IA713" s="2"/>
      <c r="IB713" s="2"/>
      <c r="IC713" s="2"/>
      <c r="ID713" s="2"/>
      <c r="IE713" s="2"/>
      <c r="IF713" s="2"/>
      <c r="IG713" s="2"/>
      <c r="IH713" s="2"/>
      <c r="II713" s="2"/>
      <c r="IJ713" s="2"/>
      <c r="IK713" s="2"/>
      <c r="IL713" s="2"/>
      <c r="IM713" s="2"/>
      <c r="IN713" s="2"/>
      <c r="IO713" s="2"/>
      <c r="IP713" s="2"/>
      <c r="IQ713" s="2"/>
      <c r="IR713" s="2"/>
      <c r="IS713" s="2"/>
      <c r="IT713" s="2"/>
      <c r="IU713" s="2"/>
      <c r="IV713" s="2"/>
      <c r="IW713" s="2"/>
    </row>
    <row r="714" customFormat="false" ht="11.25" hidden="false" customHeight="false" outlineLevel="0" collapsed="false">
      <c r="A714" s="2"/>
      <c r="B714" s="2"/>
      <c r="C714" s="2"/>
      <c r="D714" s="394"/>
      <c r="F714" s="2"/>
      <c r="G714" s="2"/>
      <c r="H714" s="2"/>
      <c r="I714" s="2"/>
      <c r="J714" s="2"/>
      <c r="K714" s="2"/>
      <c r="L714" s="2"/>
      <c r="M714" s="2"/>
      <c r="P714" s="2"/>
      <c r="Q714" s="2"/>
      <c r="R714" s="2"/>
      <c r="X714" s="270"/>
      <c r="Y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95"/>
      <c r="AW714" s="95"/>
      <c r="AX714" s="383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383"/>
      <c r="BX714" s="383"/>
      <c r="BY714" s="383"/>
      <c r="BZ714" s="2"/>
      <c r="CA714" s="2"/>
      <c r="CB714" s="2"/>
      <c r="CC714" s="2"/>
      <c r="CD714" s="2"/>
      <c r="CE714" s="2"/>
      <c r="CF714" s="383"/>
      <c r="CG714" s="383"/>
      <c r="CH714" s="10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383"/>
      <c r="DT714" s="383"/>
      <c r="DU714" s="383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  <c r="FE714" s="2"/>
      <c r="FF714" s="2"/>
      <c r="FG714" s="2"/>
      <c r="FH714" s="2"/>
      <c r="FI714" s="2"/>
      <c r="FJ714" s="2"/>
      <c r="FK714" s="2"/>
      <c r="FL714" s="2"/>
      <c r="FM714" s="2"/>
      <c r="FN714" s="2"/>
      <c r="FO714" s="2"/>
      <c r="FP714" s="2"/>
      <c r="FQ714" s="2"/>
      <c r="FR714" s="2"/>
      <c r="FS714" s="2"/>
      <c r="FT714" s="2"/>
      <c r="FU714" s="2"/>
      <c r="FV714" s="2"/>
      <c r="FW714" s="2"/>
      <c r="FX714" s="2"/>
      <c r="FY714" s="2"/>
      <c r="FZ714" s="2"/>
      <c r="GA714" s="2"/>
      <c r="GB714" s="2"/>
      <c r="GC714" s="2"/>
      <c r="GD714" s="2"/>
      <c r="GE714" s="2"/>
      <c r="GF714" s="2"/>
      <c r="GG714" s="2"/>
      <c r="GH714" s="2"/>
      <c r="GI714" s="2"/>
      <c r="GJ714" s="2"/>
      <c r="GK714" s="2"/>
      <c r="GL714" s="2"/>
      <c r="GM714" s="2"/>
      <c r="GN714" s="2"/>
      <c r="GO714" s="2"/>
      <c r="GP714" s="2"/>
      <c r="GQ714" s="2"/>
      <c r="GR714" s="2"/>
      <c r="GS714" s="2"/>
      <c r="GT714" s="2"/>
      <c r="GU714" s="2"/>
      <c r="GV714" s="2"/>
      <c r="GW714" s="2"/>
      <c r="GX714" s="2"/>
      <c r="GY714" s="2"/>
      <c r="GZ714" s="2"/>
      <c r="HA714" s="2"/>
      <c r="HB714" s="2"/>
      <c r="HC714" s="2"/>
      <c r="HD714" s="2"/>
      <c r="HE714" s="2"/>
      <c r="HF714" s="2"/>
      <c r="HG714" s="2"/>
      <c r="HH714" s="2"/>
      <c r="HI714" s="2"/>
      <c r="HJ714" s="2"/>
      <c r="HK714" s="2"/>
      <c r="HL714" s="2"/>
      <c r="HM714" s="2"/>
      <c r="HN714" s="2"/>
      <c r="HO714" s="2"/>
      <c r="HP714" s="2"/>
      <c r="HQ714" s="2"/>
      <c r="HR714" s="2"/>
      <c r="HS714" s="2"/>
      <c r="HT714" s="2"/>
      <c r="HU714" s="2"/>
      <c r="HV714" s="2"/>
      <c r="HW714" s="2"/>
      <c r="HX714" s="2"/>
      <c r="HY714" s="2"/>
      <c r="HZ714" s="2"/>
      <c r="IA714" s="2"/>
      <c r="IB714" s="2"/>
      <c r="IC714" s="2"/>
      <c r="ID714" s="2"/>
      <c r="IE714" s="2"/>
      <c r="IF714" s="2"/>
      <c r="IG714" s="2"/>
      <c r="IH714" s="2"/>
      <c r="II714" s="2"/>
      <c r="IJ714" s="2"/>
      <c r="IK714" s="2"/>
      <c r="IL714" s="2"/>
      <c r="IM714" s="2"/>
      <c r="IN714" s="2"/>
      <c r="IO714" s="2"/>
      <c r="IP714" s="2"/>
      <c r="IQ714" s="2"/>
      <c r="IR714" s="2"/>
      <c r="IS714" s="2"/>
      <c r="IT714" s="2"/>
      <c r="IU714" s="2"/>
      <c r="IV714" s="2"/>
      <c r="IW714" s="2"/>
    </row>
    <row r="715" customFormat="false" ht="11.25" hidden="false" customHeight="false" outlineLevel="0" collapsed="false">
      <c r="A715" s="2"/>
      <c r="B715" s="2"/>
      <c r="C715" s="2"/>
      <c r="D715" s="394"/>
      <c r="F715" s="2"/>
      <c r="G715" s="2"/>
      <c r="H715" s="2"/>
      <c r="I715" s="2"/>
      <c r="J715" s="2"/>
      <c r="K715" s="2"/>
      <c r="L715" s="2"/>
      <c r="M715" s="2"/>
      <c r="P715" s="2"/>
      <c r="Q715" s="2"/>
      <c r="R715" s="2"/>
      <c r="X715" s="270"/>
      <c r="Y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95"/>
      <c r="AW715" s="95"/>
      <c r="AX715" s="383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383"/>
      <c r="BX715" s="383"/>
      <c r="BY715" s="383"/>
      <c r="BZ715" s="2"/>
      <c r="CA715" s="2"/>
      <c r="CB715" s="2"/>
      <c r="CC715" s="2"/>
      <c r="CD715" s="2"/>
      <c r="CE715" s="2"/>
      <c r="CF715" s="383"/>
      <c r="CG715" s="383"/>
      <c r="CH715" s="10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383"/>
      <c r="DT715" s="383"/>
      <c r="DU715" s="383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  <c r="FE715" s="2"/>
      <c r="FF715" s="2"/>
      <c r="FG715" s="2"/>
      <c r="FH715" s="2"/>
      <c r="FI715" s="2"/>
      <c r="FJ715" s="2"/>
      <c r="FK715" s="2"/>
      <c r="FL715" s="2"/>
      <c r="FM715" s="2"/>
      <c r="FN715" s="2"/>
      <c r="FO715" s="2"/>
      <c r="FP715" s="2"/>
      <c r="FQ715" s="2"/>
      <c r="FR715" s="2"/>
      <c r="FS715" s="2"/>
      <c r="FT715" s="2"/>
      <c r="FU715" s="2"/>
      <c r="FV715" s="2"/>
      <c r="FW715" s="2"/>
      <c r="FX715" s="2"/>
      <c r="FY715" s="2"/>
      <c r="FZ715" s="2"/>
      <c r="GA715" s="2"/>
      <c r="GB715" s="2"/>
      <c r="GC715" s="2"/>
      <c r="GD715" s="2"/>
      <c r="GE715" s="2"/>
      <c r="GF715" s="2"/>
      <c r="GG715" s="2"/>
      <c r="GH715" s="2"/>
      <c r="GI715" s="2"/>
      <c r="GJ715" s="2"/>
      <c r="GK715" s="2"/>
      <c r="GL715" s="2"/>
      <c r="GM715" s="2"/>
      <c r="GN715" s="2"/>
      <c r="GO715" s="2"/>
      <c r="GP715" s="2"/>
      <c r="GQ715" s="2"/>
      <c r="GR715" s="2"/>
      <c r="GS715" s="2"/>
      <c r="GT715" s="2"/>
      <c r="GU715" s="2"/>
      <c r="GV715" s="2"/>
      <c r="GW715" s="2"/>
      <c r="GX715" s="2"/>
      <c r="GY715" s="2"/>
      <c r="GZ715" s="2"/>
      <c r="HA715" s="2"/>
      <c r="HB715" s="2"/>
      <c r="HC715" s="2"/>
      <c r="HD715" s="2"/>
      <c r="HE715" s="2"/>
      <c r="HF715" s="2"/>
      <c r="HG715" s="2"/>
      <c r="HH715" s="2"/>
      <c r="HI715" s="2"/>
      <c r="HJ715" s="2"/>
      <c r="HK715" s="2"/>
      <c r="HL715" s="2"/>
      <c r="HM715" s="2"/>
      <c r="HN715" s="2"/>
      <c r="HO715" s="2"/>
      <c r="HP715" s="2"/>
      <c r="HQ715" s="2"/>
      <c r="HR715" s="2"/>
      <c r="HS715" s="2"/>
      <c r="HT715" s="2"/>
      <c r="HU715" s="2"/>
      <c r="HV715" s="2"/>
      <c r="HW715" s="2"/>
      <c r="HX715" s="2"/>
      <c r="HY715" s="2"/>
      <c r="HZ715" s="2"/>
      <c r="IA715" s="2"/>
      <c r="IB715" s="2"/>
      <c r="IC715" s="2"/>
      <c r="ID715" s="2"/>
      <c r="IE715" s="2"/>
      <c r="IF715" s="2"/>
      <c r="IG715" s="2"/>
      <c r="IH715" s="2"/>
      <c r="II715" s="2"/>
      <c r="IJ715" s="2"/>
      <c r="IK715" s="2"/>
      <c r="IL715" s="2"/>
      <c r="IM715" s="2"/>
      <c r="IN715" s="2"/>
      <c r="IO715" s="2"/>
      <c r="IP715" s="2"/>
      <c r="IQ715" s="2"/>
      <c r="IR715" s="2"/>
      <c r="IS715" s="2"/>
      <c r="IT715" s="2"/>
      <c r="IU715" s="2"/>
      <c r="IV715" s="2"/>
      <c r="IW715" s="2"/>
    </row>
    <row r="716" customFormat="false" ht="11.25" hidden="false" customHeight="false" outlineLevel="0" collapsed="false">
      <c r="A716" s="2"/>
      <c r="B716" s="2"/>
      <c r="C716" s="2"/>
      <c r="D716" s="394"/>
      <c r="F716" s="2"/>
      <c r="G716" s="2"/>
      <c r="H716" s="2"/>
      <c r="I716" s="2"/>
      <c r="J716" s="2"/>
      <c r="K716" s="2"/>
      <c r="L716" s="2"/>
      <c r="M716" s="2"/>
      <c r="P716" s="2"/>
      <c r="Q716" s="2"/>
      <c r="R716" s="2"/>
      <c r="X716" s="270"/>
      <c r="Y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95"/>
      <c r="AW716" s="95"/>
      <c r="AX716" s="383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383"/>
      <c r="BX716" s="383"/>
      <c r="BY716" s="383"/>
      <c r="BZ716" s="2"/>
      <c r="CA716" s="2"/>
      <c r="CB716" s="2"/>
      <c r="CC716" s="2"/>
      <c r="CD716" s="2"/>
      <c r="CE716" s="2"/>
      <c r="CF716" s="383"/>
      <c r="CG716" s="383"/>
      <c r="CH716" s="10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383"/>
      <c r="DT716" s="383"/>
      <c r="DU716" s="383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  <c r="FE716" s="2"/>
      <c r="FF716" s="2"/>
      <c r="FG716" s="2"/>
      <c r="FH716" s="2"/>
      <c r="FI716" s="2"/>
      <c r="FJ716" s="2"/>
      <c r="FK716" s="2"/>
      <c r="FL716" s="2"/>
      <c r="FM716" s="2"/>
      <c r="FN716" s="2"/>
      <c r="FO716" s="2"/>
      <c r="FP716" s="2"/>
      <c r="FQ716" s="2"/>
      <c r="FR716" s="2"/>
      <c r="FS716" s="2"/>
      <c r="FT716" s="2"/>
      <c r="FU716" s="2"/>
      <c r="FV716" s="2"/>
      <c r="FW716" s="2"/>
      <c r="FX716" s="2"/>
      <c r="FY716" s="2"/>
      <c r="FZ716" s="2"/>
      <c r="GA716" s="2"/>
      <c r="GB716" s="2"/>
      <c r="GC716" s="2"/>
      <c r="GD716" s="2"/>
      <c r="GE716" s="2"/>
      <c r="GF716" s="2"/>
      <c r="GG716" s="2"/>
      <c r="GH716" s="2"/>
      <c r="GI716" s="2"/>
      <c r="GJ716" s="2"/>
      <c r="GK716" s="2"/>
      <c r="GL716" s="2"/>
      <c r="GM716" s="2"/>
      <c r="GN716" s="2"/>
      <c r="GO716" s="2"/>
      <c r="GP716" s="2"/>
      <c r="GQ716" s="2"/>
      <c r="GR716" s="2"/>
      <c r="GS716" s="2"/>
      <c r="GT716" s="2"/>
      <c r="GU716" s="2"/>
      <c r="GV716" s="2"/>
      <c r="GW716" s="2"/>
      <c r="GX716" s="2"/>
      <c r="GY716" s="2"/>
      <c r="GZ716" s="2"/>
      <c r="HA716" s="2"/>
      <c r="HB716" s="2"/>
      <c r="HC716" s="2"/>
      <c r="HD716" s="2"/>
      <c r="HE716" s="2"/>
      <c r="HF716" s="2"/>
      <c r="HG716" s="2"/>
      <c r="HH716" s="2"/>
      <c r="HI716" s="2"/>
      <c r="HJ716" s="2"/>
      <c r="HK716" s="2"/>
      <c r="HL716" s="2"/>
      <c r="HM716" s="2"/>
      <c r="HN716" s="2"/>
      <c r="HO716" s="2"/>
      <c r="HP716" s="2"/>
      <c r="HQ716" s="2"/>
      <c r="HR716" s="2"/>
      <c r="HS716" s="2"/>
      <c r="HT716" s="2"/>
      <c r="HU716" s="2"/>
      <c r="HV716" s="2"/>
      <c r="HW716" s="2"/>
      <c r="HX716" s="2"/>
      <c r="HY716" s="2"/>
      <c r="HZ716" s="2"/>
      <c r="IA716" s="2"/>
      <c r="IB716" s="2"/>
      <c r="IC716" s="2"/>
      <c r="ID716" s="2"/>
      <c r="IE716" s="2"/>
      <c r="IF716" s="2"/>
      <c r="IG716" s="2"/>
      <c r="IH716" s="2"/>
      <c r="II716" s="2"/>
      <c r="IJ716" s="2"/>
      <c r="IK716" s="2"/>
      <c r="IL716" s="2"/>
      <c r="IM716" s="2"/>
      <c r="IN716" s="2"/>
      <c r="IO716" s="2"/>
      <c r="IP716" s="2"/>
      <c r="IQ716" s="2"/>
      <c r="IR716" s="2"/>
      <c r="IS716" s="2"/>
      <c r="IT716" s="2"/>
      <c r="IU716" s="2"/>
      <c r="IV716" s="2"/>
      <c r="IW716" s="2"/>
    </row>
    <row r="717" customFormat="false" ht="11.25" hidden="false" customHeight="false" outlineLevel="0" collapsed="false">
      <c r="A717" s="2"/>
      <c r="B717" s="2"/>
      <c r="C717" s="2"/>
      <c r="D717" s="394"/>
      <c r="F717" s="2"/>
      <c r="G717" s="2"/>
      <c r="H717" s="2"/>
      <c r="I717" s="2"/>
      <c r="J717" s="2"/>
      <c r="K717" s="2"/>
      <c r="L717" s="2"/>
      <c r="M717" s="2"/>
      <c r="P717" s="2"/>
      <c r="Q717" s="2"/>
      <c r="R717" s="2"/>
      <c r="X717" s="270"/>
      <c r="Y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95"/>
      <c r="AW717" s="95"/>
      <c r="AX717" s="383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383"/>
      <c r="BX717" s="383"/>
      <c r="BY717" s="383"/>
      <c r="BZ717" s="2"/>
      <c r="CA717" s="2"/>
      <c r="CB717" s="2"/>
      <c r="CC717" s="2"/>
      <c r="CD717" s="2"/>
      <c r="CE717" s="2"/>
      <c r="CF717" s="383"/>
      <c r="CG717" s="383"/>
      <c r="CH717" s="10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383"/>
      <c r="DT717" s="383"/>
      <c r="DU717" s="383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  <c r="FE717" s="2"/>
      <c r="FF717" s="2"/>
      <c r="FG717" s="2"/>
      <c r="FH717" s="2"/>
      <c r="FI717" s="2"/>
      <c r="FJ717" s="2"/>
      <c r="FK717" s="2"/>
      <c r="FL717" s="2"/>
      <c r="FM717" s="2"/>
      <c r="FN717" s="2"/>
      <c r="FO717" s="2"/>
      <c r="FP717" s="2"/>
      <c r="FQ717" s="2"/>
      <c r="FR717" s="2"/>
      <c r="FS717" s="2"/>
      <c r="FT717" s="2"/>
      <c r="FU717" s="2"/>
      <c r="FV717" s="2"/>
      <c r="FW717" s="2"/>
      <c r="FX717" s="2"/>
      <c r="FY717" s="2"/>
      <c r="FZ717" s="2"/>
      <c r="GA717" s="2"/>
      <c r="GB717" s="2"/>
      <c r="GC717" s="2"/>
      <c r="GD717" s="2"/>
      <c r="GE717" s="2"/>
      <c r="GF717" s="2"/>
      <c r="GG717" s="2"/>
      <c r="GH717" s="2"/>
      <c r="GI717" s="2"/>
      <c r="GJ717" s="2"/>
      <c r="GK717" s="2"/>
      <c r="GL717" s="2"/>
      <c r="GM717" s="2"/>
      <c r="GN717" s="2"/>
      <c r="GO717" s="2"/>
      <c r="GP717" s="2"/>
      <c r="GQ717" s="2"/>
      <c r="GR717" s="2"/>
      <c r="GS717" s="2"/>
      <c r="GT717" s="2"/>
      <c r="GU717" s="2"/>
      <c r="GV717" s="2"/>
      <c r="GW717" s="2"/>
      <c r="GX717" s="2"/>
      <c r="GY717" s="2"/>
      <c r="GZ717" s="2"/>
      <c r="HA717" s="2"/>
      <c r="HB717" s="2"/>
      <c r="HC717" s="2"/>
      <c r="HD717" s="2"/>
      <c r="HE717" s="2"/>
      <c r="HF717" s="2"/>
      <c r="HG717" s="2"/>
      <c r="HH717" s="2"/>
      <c r="HI717" s="2"/>
      <c r="HJ717" s="2"/>
      <c r="HK717" s="2"/>
      <c r="HL717" s="2"/>
      <c r="HM717" s="2"/>
      <c r="HN717" s="2"/>
      <c r="HO717" s="2"/>
      <c r="HP717" s="2"/>
      <c r="HQ717" s="2"/>
      <c r="HR717" s="2"/>
      <c r="HS717" s="2"/>
      <c r="HT717" s="2"/>
      <c r="HU717" s="2"/>
      <c r="HV717" s="2"/>
      <c r="HW717" s="2"/>
      <c r="HX717" s="2"/>
      <c r="HY717" s="2"/>
      <c r="HZ717" s="2"/>
      <c r="IA717" s="2"/>
      <c r="IB717" s="2"/>
      <c r="IC717" s="2"/>
      <c r="ID717" s="2"/>
      <c r="IE717" s="2"/>
      <c r="IF717" s="2"/>
      <c r="IG717" s="2"/>
      <c r="IH717" s="2"/>
      <c r="II717" s="2"/>
      <c r="IJ717" s="2"/>
      <c r="IK717" s="2"/>
      <c r="IL717" s="2"/>
      <c r="IM717" s="2"/>
      <c r="IN717" s="2"/>
      <c r="IO717" s="2"/>
      <c r="IP717" s="2"/>
      <c r="IQ717" s="2"/>
      <c r="IR717" s="2"/>
      <c r="IS717" s="2"/>
      <c r="IT717" s="2"/>
      <c r="IU717" s="2"/>
      <c r="IV717" s="2"/>
      <c r="IW717" s="2"/>
    </row>
    <row r="718" customFormat="false" ht="11.25" hidden="false" customHeight="false" outlineLevel="0" collapsed="false">
      <c r="A718" s="2"/>
      <c r="B718" s="2"/>
      <c r="C718" s="2"/>
      <c r="D718" s="394"/>
      <c r="F718" s="2"/>
      <c r="G718" s="2"/>
      <c r="H718" s="2"/>
      <c r="I718" s="2"/>
      <c r="J718" s="2"/>
      <c r="K718" s="2"/>
      <c r="L718" s="2"/>
      <c r="M718" s="2"/>
      <c r="P718" s="2"/>
      <c r="Q718" s="2"/>
      <c r="R718" s="2"/>
      <c r="X718" s="270"/>
      <c r="Y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95"/>
      <c r="AW718" s="95"/>
      <c r="AX718" s="383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383"/>
      <c r="BX718" s="383"/>
      <c r="BY718" s="383"/>
      <c r="BZ718" s="2"/>
      <c r="CA718" s="2"/>
      <c r="CB718" s="2"/>
      <c r="CC718" s="2"/>
      <c r="CD718" s="2"/>
      <c r="CE718" s="2"/>
      <c r="CF718" s="383"/>
      <c r="CG718" s="383"/>
      <c r="CH718" s="10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383"/>
      <c r="DT718" s="383"/>
      <c r="DU718" s="383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  <c r="FE718" s="2"/>
      <c r="FF718" s="2"/>
      <c r="FG718" s="2"/>
      <c r="FH718" s="2"/>
      <c r="FI718" s="2"/>
      <c r="FJ718" s="2"/>
      <c r="FK718" s="2"/>
      <c r="FL718" s="2"/>
      <c r="FM718" s="2"/>
      <c r="FN718" s="2"/>
      <c r="FO718" s="2"/>
      <c r="FP718" s="2"/>
      <c r="FQ718" s="2"/>
      <c r="FR718" s="2"/>
      <c r="FS718" s="2"/>
      <c r="FT718" s="2"/>
      <c r="FU718" s="2"/>
      <c r="FV718" s="2"/>
      <c r="FW718" s="2"/>
      <c r="FX718" s="2"/>
      <c r="FY718" s="2"/>
      <c r="FZ718" s="2"/>
      <c r="GA718" s="2"/>
      <c r="GB718" s="2"/>
      <c r="GC718" s="2"/>
      <c r="GD718" s="2"/>
      <c r="GE718" s="2"/>
      <c r="GF718" s="2"/>
      <c r="GG718" s="2"/>
      <c r="GH718" s="2"/>
      <c r="GI718" s="2"/>
      <c r="GJ718" s="2"/>
      <c r="GK718" s="2"/>
      <c r="GL718" s="2"/>
      <c r="GM718" s="2"/>
      <c r="GN718" s="2"/>
      <c r="GO718" s="2"/>
      <c r="GP718" s="2"/>
      <c r="GQ718" s="2"/>
      <c r="GR718" s="2"/>
      <c r="GS718" s="2"/>
      <c r="GT718" s="2"/>
      <c r="GU718" s="2"/>
      <c r="GV718" s="2"/>
      <c r="GW718" s="2"/>
      <c r="GX718" s="2"/>
      <c r="GY718" s="2"/>
      <c r="GZ718" s="2"/>
      <c r="HA718" s="2"/>
      <c r="HB718" s="2"/>
      <c r="HC718" s="2"/>
      <c r="HD718" s="2"/>
      <c r="HE718" s="2"/>
      <c r="HF718" s="2"/>
      <c r="HG718" s="2"/>
      <c r="HH718" s="2"/>
      <c r="HI718" s="2"/>
      <c r="HJ718" s="2"/>
      <c r="HK718" s="2"/>
      <c r="HL718" s="2"/>
      <c r="HM718" s="2"/>
      <c r="HN718" s="2"/>
      <c r="HO718" s="2"/>
      <c r="HP718" s="2"/>
      <c r="HQ718" s="2"/>
      <c r="HR718" s="2"/>
      <c r="HS718" s="2"/>
      <c r="HT718" s="2"/>
      <c r="HU718" s="2"/>
      <c r="HV718" s="2"/>
      <c r="HW718" s="2"/>
      <c r="HX718" s="2"/>
      <c r="HY718" s="2"/>
      <c r="HZ718" s="2"/>
      <c r="IA718" s="2"/>
      <c r="IB718" s="2"/>
      <c r="IC718" s="2"/>
      <c r="ID718" s="2"/>
      <c r="IE718" s="2"/>
      <c r="IF718" s="2"/>
      <c r="IG718" s="2"/>
      <c r="IH718" s="2"/>
      <c r="II718" s="2"/>
      <c r="IJ718" s="2"/>
      <c r="IK718" s="2"/>
      <c r="IL718" s="2"/>
      <c r="IM718" s="2"/>
      <c r="IN718" s="2"/>
      <c r="IO718" s="2"/>
      <c r="IP718" s="2"/>
      <c r="IQ718" s="2"/>
      <c r="IR718" s="2"/>
      <c r="IS718" s="2"/>
      <c r="IT718" s="2"/>
      <c r="IU718" s="2"/>
      <c r="IV718" s="2"/>
      <c r="IW718" s="2"/>
    </row>
    <row r="719" customFormat="false" ht="11.25" hidden="false" customHeight="false" outlineLevel="0" collapsed="false">
      <c r="A719" s="2"/>
      <c r="B719" s="2"/>
      <c r="C719" s="2"/>
      <c r="D719" s="394"/>
      <c r="F719" s="2"/>
      <c r="G719" s="2"/>
      <c r="H719" s="2"/>
      <c r="I719" s="2"/>
      <c r="J719" s="2"/>
      <c r="K719" s="2"/>
      <c r="L719" s="2"/>
      <c r="M719" s="2"/>
      <c r="P719" s="2"/>
      <c r="Q719" s="2"/>
      <c r="R719" s="2"/>
      <c r="X719" s="270"/>
      <c r="Y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95"/>
      <c r="AW719" s="95"/>
      <c r="AX719" s="383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383"/>
      <c r="BX719" s="383"/>
      <c r="BY719" s="383"/>
      <c r="BZ719" s="2"/>
      <c r="CA719" s="2"/>
      <c r="CB719" s="2"/>
      <c r="CC719" s="2"/>
      <c r="CD719" s="2"/>
      <c r="CE719" s="2"/>
      <c r="CF719" s="383"/>
      <c r="CG719" s="383"/>
      <c r="CH719" s="10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383"/>
      <c r="DT719" s="383"/>
      <c r="DU719" s="383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  <c r="FE719" s="2"/>
      <c r="FF719" s="2"/>
      <c r="FG719" s="2"/>
      <c r="FH719" s="2"/>
      <c r="FI719" s="2"/>
      <c r="FJ719" s="2"/>
      <c r="FK719" s="2"/>
      <c r="FL719" s="2"/>
      <c r="FM719" s="2"/>
      <c r="FN719" s="2"/>
      <c r="FO719" s="2"/>
      <c r="FP719" s="2"/>
      <c r="FQ719" s="2"/>
      <c r="FR719" s="2"/>
      <c r="FS719" s="2"/>
      <c r="FT719" s="2"/>
      <c r="FU719" s="2"/>
      <c r="FV719" s="2"/>
      <c r="FW719" s="2"/>
      <c r="FX719" s="2"/>
      <c r="FY719" s="2"/>
      <c r="FZ719" s="2"/>
      <c r="GA719" s="2"/>
      <c r="GB719" s="2"/>
      <c r="GC719" s="2"/>
      <c r="GD719" s="2"/>
      <c r="GE719" s="2"/>
      <c r="GF719" s="2"/>
      <c r="GG719" s="2"/>
      <c r="GH719" s="2"/>
      <c r="GI719" s="2"/>
      <c r="GJ719" s="2"/>
      <c r="GK719" s="2"/>
      <c r="GL719" s="2"/>
      <c r="GM719" s="2"/>
      <c r="GN719" s="2"/>
      <c r="GO719" s="2"/>
      <c r="GP719" s="2"/>
      <c r="GQ719" s="2"/>
      <c r="GR719" s="2"/>
      <c r="GS719" s="2"/>
      <c r="GT719" s="2"/>
      <c r="GU719" s="2"/>
      <c r="GV719" s="2"/>
      <c r="GW719" s="2"/>
      <c r="GX719" s="2"/>
      <c r="GY719" s="2"/>
      <c r="GZ719" s="2"/>
      <c r="HA719" s="2"/>
      <c r="HB719" s="2"/>
      <c r="HC719" s="2"/>
      <c r="HD719" s="2"/>
      <c r="HE719" s="2"/>
      <c r="HF719" s="2"/>
      <c r="HG719" s="2"/>
      <c r="HH719" s="2"/>
      <c r="HI719" s="2"/>
      <c r="HJ719" s="2"/>
      <c r="HK719" s="2"/>
      <c r="HL719" s="2"/>
      <c r="HM719" s="2"/>
      <c r="HN719" s="2"/>
      <c r="HO719" s="2"/>
      <c r="HP719" s="2"/>
      <c r="HQ719" s="2"/>
      <c r="HR719" s="2"/>
      <c r="HS719" s="2"/>
      <c r="HT719" s="2"/>
      <c r="HU719" s="2"/>
      <c r="HV719" s="2"/>
      <c r="HW719" s="2"/>
      <c r="HX719" s="2"/>
      <c r="HY719" s="2"/>
      <c r="HZ719" s="2"/>
      <c r="IA719" s="2"/>
      <c r="IB719" s="2"/>
      <c r="IC719" s="2"/>
      <c r="ID719" s="2"/>
      <c r="IE719" s="2"/>
      <c r="IF719" s="2"/>
      <c r="IG719" s="2"/>
      <c r="IH719" s="2"/>
      <c r="II719" s="2"/>
      <c r="IJ719" s="2"/>
      <c r="IK719" s="2"/>
      <c r="IL719" s="2"/>
      <c r="IM719" s="2"/>
      <c r="IN719" s="2"/>
      <c r="IO719" s="2"/>
      <c r="IP719" s="2"/>
      <c r="IQ719" s="2"/>
      <c r="IR719" s="2"/>
      <c r="IS719" s="2"/>
      <c r="IT719" s="2"/>
      <c r="IU719" s="2"/>
      <c r="IV719" s="2"/>
      <c r="IW719" s="2"/>
    </row>
    <row r="720" customFormat="false" ht="11.25" hidden="false" customHeight="false" outlineLevel="0" collapsed="false">
      <c r="A720" s="2"/>
      <c r="B720" s="2"/>
      <c r="C720" s="2"/>
      <c r="D720" s="394"/>
      <c r="F720" s="2"/>
      <c r="G720" s="2"/>
      <c r="H720" s="2"/>
      <c r="I720" s="2"/>
      <c r="J720" s="2"/>
      <c r="K720" s="2"/>
      <c r="L720" s="2"/>
      <c r="M720" s="2"/>
      <c r="P720" s="2"/>
      <c r="Q720" s="2"/>
      <c r="R720" s="2"/>
      <c r="X720" s="270"/>
      <c r="Y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95"/>
      <c r="AW720" s="95"/>
      <c r="AX720" s="383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383"/>
      <c r="BX720" s="383"/>
      <c r="BY720" s="383"/>
      <c r="BZ720" s="2"/>
      <c r="CA720" s="2"/>
      <c r="CB720" s="2"/>
      <c r="CC720" s="2"/>
      <c r="CD720" s="2"/>
      <c r="CE720" s="2"/>
      <c r="CF720" s="383"/>
      <c r="CG720" s="383"/>
      <c r="CH720" s="10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383"/>
      <c r="DT720" s="383"/>
      <c r="DU720" s="383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  <c r="FE720" s="2"/>
      <c r="FF720" s="2"/>
      <c r="FG720" s="2"/>
      <c r="FH720" s="2"/>
      <c r="FI720" s="2"/>
      <c r="FJ720" s="2"/>
      <c r="FK720" s="2"/>
      <c r="FL720" s="2"/>
      <c r="FM720" s="2"/>
      <c r="FN720" s="2"/>
      <c r="FO720" s="2"/>
      <c r="FP720" s="2"/>
      <c r="FQ720" s="2"/>
      <c r="FR720" s="2"/>
      <c r="FS720" s="2"/>
      <c r="FT720" s="2"/>
      <c r="FU720" s="2"/>
      <c r="FV720" s="2"/>
      <c r="FW720" s="2"/>
      <c r="FX720" s="2"/>
      <c r="FY720" s="2"/>
      <c r="FZ720" s="2"/>
      <c r="GA720" s="2"/>
      <c r="GB720" s="2"/>
      <c r="GC720" s="2"/>
      <c r="GD720" s="2"/>
      <c r="GE720" s="2"/>
      <c r="GF720" s="2"/>
      <c r="GG720" s="2"/>
      <c r="GH720" s="2"/>
      <c r="GI720" s="2"/>
      <c r="GJ720" s="2"/>
      <c r="GK720" s="2"/>
      <c r="GL720" s="2"/>
      <c r="GM720" s="2"/>
      <c r="GN720" s="2"/>
      <c r="GO720" s="2"/>
      <c r="GP720" s="2"/>
      <c r="GQ720" s="2"/>
      <c r="GR720" s="2"/>
      <c r="GS720" s="2"/>
      <c r="GT720" s="2"/>
      <c r="GU720" s="2"/>
      <c r="GV720" s="2"/>
      <c r="GW720" s="2"/>
      <c r="GX720" s="2"/>
      <c r="GY720" s="2"/>
      <c r="GZ720" s="2"/>
      <c r="HA720" s="2"/>
      <c r="HB720" s="2"/>
      <c r="HC720" s="2"/>
      <c r="HD720" s="2"/>
      <c r="HE720" s="2"/>
      <c r="HF720" s="2"/>
      <c r="HG720" s="2"/>
      <c r="HH720" s="2"/>
      <c r="HI720" s="2"/>
      <c r="HJ720" s="2"/>
      <c r="HK720" s="2"/>
      <c r="HL720" s="2"/>
      <c r="HM720" s="2"/>
      <c r="HN720" s="2"/>
      <c r="HO720" s="2"/>
      <c r="HP720" s="2"/>
      <c r="HQ720" s="2"/>
      <c r="HR720" s="2"/>
      <c r="HS720" s="2"/>
      <c r="HT720" s="2"/>
      <c r="HU720" s="2"/>
      <c r="HV720" s="2"/>
      <c r="HW720" s="2"/>
      <c r="HX720" s="2"/>
      <c r="HY720" s="2"/>
      <c r="HZ720" s="2"/>
      <c r="IA720" s="2"/>
      <c r="IB720" s="2"/>
      <c r="IC720" s="2"/>
      <c r="ID720" s="2"/>
      <c r="IE720" s="2"/>
      <c r="IF720" s="2"/>
      <c r="IG720" s="2"/>
      <c r="IH720" s="2"/>
      <c r="II720" s="2"/>
      <c r="IJ720" s="2"/>
      <c r="IK720" s="2"/>
      <c r="IL720" s="2"/>
      <c r="IM720" s="2"/>
      <c r="IN720" s="2"/>
      <c r="IO720" s="2"/>
      <c r="IP720" s="2"/>
      <c r="IQ720" s="2"/>
      <c r="IR720" s="2"/>
      <c r="IS720" s="2"/>
      <c r="IT720" s="2"/>
      <c r="IU720" s="2"/>
      <c r="IV720" s="2"/>
      <c r="IW720" s="2"/>
    </row>
    <row r="721" customFormat="false" ht="11.25" hidden="false" customHeight="false" outlineLevel="0" collapsed="false">
      <c r="A721" s="2"/>
      <c r="B721" s="2"/>
      <c r="C721" s="2"/>
      <c r="D721" s="394"/>
      <c r="F721" s="2"/>
      <c r="G721" s="2"/>
      <c r="H721" s="2"/>
      <c r="I721" s="2"/>
      <c r="J721" s="2"/>
      <c r="K721" s="2"/>
      <c r="L721" s="2"/>
      <c r="M721" s="2"/>
      <c r="P721" s="2"/>
      <c r="Q721" s="2"/>
      <c r="R721" s="2"/>
      <c r="X721" s="270"/>
      <c r="Y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95"/>
      <c r="AW721" s="95"/>
      <c r="AX721" s="383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383"/>
      <c r="BX721" s="383"/>
      <c r="BY721" s="383"/>
      <c r="BZ721" s="2"/>
      <c r="CA721" s="2"/>
      <c r="CB721" s="2"/>
      <c r="CC721" s="2"/>
      <c r="CD721" s="2"/>
      <c r="CE721" s="2"/>
      <c r="CF721" s="383"/>
      <c r="CG721" s="383"/>
      <c r="CH721" s="10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383"/>
      <c r="DT721" s="383"/>
      <c r="DU721" s="383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  <c r="FE721" s="2"/>
      <c r="FF721" s="2"/>
      <c r="FG721" s="2"/>
      <c r="FH721" s="2"/>
      <c r="FI721" s="2"/>
      <c r="FJ721" s="2"/>
      <c r="FK721" s="2"/>
      <c r="FL721" s="2"/>
      <c r="FM721" s="2"/>
      <c r="FN721" s="2"/>
      <c r="FO721" s="2"/>
      <c r="FP721" s="2"/>
      <c r="FQ721" s="2"/>
      <c r="FR721" s="2"/>
      <c r="FS721" s="2"/>
      <c r="FT721" s="2"/>
      <c r="FU721" s="2"/>
      <c r="FV721" s="2"/>
      <c r="FW721" s="2"/>
      <c r="FX721" s="2"/>
      <c r="FY721" s="2"/>
      <c r="FZ721" s="2"/>
      <c r="GA721" s="2"/>
      <c r="GB721" s="2"/>
      <c r="GC721" s="2"/>
      <c r="GD721" s="2"/>
      <c r="GE721" s="2"/>
      <c r="GF721" s="2"/>
      <c r="GG721" s="2"/>
      <c r="GH721" s="2"/>
      <c r="GI721" s="2"/>
      <c r="GJ721" s="2"/>
      <c r="GK721" s="2"/>
      <c r="GL721" s="2"/>
      <c r="GM721" s="2"/>
      <c r="GN721" s="2"/>
      <c r="GO721" s="2"/>
      <c r="GP721" s="2"/>
      <c r="GQ721" s="2"/>
      <c r="GR721" s="2"/>
      <c r="GS721" s="2"/>
      <c r="GT721" s="2"/>
      <c r="GU721" s="2"/>
      <c r="GV721" s="2"/>
      <c r="GW721" s="2"/>
      <c r="GX721" s="2"/>
      <c r="GY721" s="2"/>
      <c r="GZ721" s="2"/>
      <c r="HA721" s="2"/>
      <c r="HB721" s="2"/>
      <c r="HC721" s="2"/>
      <c r="HD721" s="2"/>
      <c r="HE721" s="2"/>
      <c r="HF721" s="2"/>
      <c r="HG721" s="2"/>
      <c r="HH721" s="2"/>
      <c r="HI721" s="2"/>
      <c r="HJ721" s="2"/>
      <c r="HK721" s="2"/>
      <c r="HL721" s="2"/>
      <c r="HM721" s="2"/>
      <c r="HN721" s="2"/>
      <c r="HO721" s="2"/>
      <c r="HP721" s="2"/>
      <c r="HQ721" s="2"/>
      <c r="HR721" s="2"/>
      <c r="HS721" s="2"/>
      <c r="HT721" s="2"/>
      <c r="HU721" s="2"/>
      <c r="HV721" s="2"/>
      <c r="HW721" s="2"/>
      <c r="HX721" s="2"/>
      <c r="HY721" s="2"/>
      <c r="HZ721" s="2"/>
      <c r="IA721" s="2"/>
      <c r="IB721" s="2"/>
      <c r="IC721" s="2"/>
      <c r="ID721" s="2"/>
      <c r="IE721" s="2"/>
      <c r="IF721" s="2"/>
      <c r="IG721" s="2"/>
      <c r="IH721" s="2"/>
      <c r="II721" s="2"/>
      <c r="IJ721" s="2"/>
      <c r="IK721" s="2"/>
      <c r="IL721" s="2"/>
      <c r="IM721" s="2"/>
      <c r="IN721" s="2"/>
      <c r="IO721" s="2"/>
      <c r="IP721" s="2"/>
      <c r="IQ721" s="2"/>
      <c r="IR721" s="2"/>
      <c r="IS721" s="2"/>
      <c r="IT721" s="2"/>
      <c r="IU721" s="2"/>
      <c r="IV721" s="2"/>
      <c r="IW721" s="2"/>
    </row>
    <row r="722" customFormat="false" ht="11.25" hidden="false" customHeight="false" outlineLevel="0" collapsed="false">
      <c r="A722" s="2"/>
      <c r="B722" s="2"/>
      <c r="C722" s="2"/>
      <c r="D722" s="394"/>
      <c r="F722" s="2"/>
      <c r="G722" s="2"/>
      <c r="H722" s="2"/>
      <c r="I722" s="2"/>
      <c r="J722" s="2"/>
      <c r="K722" s="2"/>
      <c r="L722" s="2"/>
      <c r="M722" s="2"/>
      <c r="P722" s="2"/>
      <c r="Q722" s="2"/>
      <c r="R722" s="2"/>
      <c r="X722" s="270"/>
      <c r="Y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95"/>
      <c r="AW722" s="95"/>
      <c r="AX722" s="383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383"/>
      <c r="BX722" s="383"/>
      <c r="BY722" s="383"/>
      <c r="BZ722" s="2"/>
      <c r="CA722" s="2"/>
      <c r="CB722" s="2"/>
      <c r="CC722" s="2"/>
      <c r="CD722" s="2"/>
      <c r="CE722" s="2"/>
      <c r="CF722" s="383"/>
      <c r="CG722" s="383"/>
      <c r="CH722" s="10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383"/>
      <c r="DT722" s="383"/>
      <c r="DU722" s="383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  <c r="FE722" s="2"/>
      <c r="FF722" s="2"/>
      <c r="FG722" s="2"/>
      <c r="FH722" s="2"/>
      <c r="FI722" s="2"/>
      <c r="FJ722" s="2"/>
      <c r="FK722" s="2"/>
      <c r="FL722" s="2"/>
      <c r="FM722" s="2"/>
      <c r="FN722" s="2"/>
      <c r="FO722" s="2"/>
      <c r="FP722" s="2"/>
      <c r="FQ722" s="2"/>
      <c r="FR722" s="2"/>
      <c r="FS722" s="2"/>
      <c r="FT722" s="2"/>
      <c r="FU722" s="2"/>
      <c r="FV722" s="2"/>
      <c r="FW722" s="2"/>
      <c r="FX722" s="2"/>
      <c r="FY722" s="2"/>
      <c r="FZ722" s="2"/>
      <c r="GA722" s="2"/>
      <c r="GB722" s="2"/>
      <c r="GC722" s="2"/>
      <c r="GD722" s="2"/>
      <c r="GE722" s="2"/>
      <c r="GF722" s="2"/>
      <c r="GG722" s="2"/>
      <c r="GH722" s="2"/>
      <c r="GI722" s="2"/>
      <c r="GJ722" s="2"/>
      <c r="GK722" s="2"/>
      <c r="GL722" s="2"/>
      <c r="GM722" s="2"/>
      <c r="GN722" s="2"/>
      <c r="GO722" s="2"/>
      <c r="GP722" s="2"/>
      <c r="GQ722" s="2"/>
      <c r="GR722" s="2"/>
      <c r="GS722" s="2"/>
      <c r="GT722" s="2"/>
      <c r="GU722" s="2"/>
      <c r="GV722" s="2"/>
      <c r="GW722" s="2"/>
      <c r="GX722" s="2"/>
      <c r="GY722" s="2"/>
      <c r="GZ722" s="2"/>
      <c r="HA722" s="2"/>
      <c r="HB722" s="2"/>
      <c r="HC722" s="2"/>
      <c r="HD722" s="2"/>
      <c r="HE722" s="2"/>
      <c r="HF722" s="2"/>
      <c r="HG722" s="2"/>
      <c r="HH722" s="2"/>
      <c r="HI722" s="2"/>
      <c r="HJ722" s="2"/>
      <c r="HK722" s="2"/>
      <c r="HL722" s="2"/>
      <c r="HM722" s="2"/>
      <c r="HN722" s="2"/>
      <c r="HO722" s="2"/>
      <c r="HP722" s="2"/>
      <c r="HQ722" s="2"/>
      <c r="HR722" s="2"/>
      <c r="HS722" s="2"/>
      <c r="HT722" s="2"/>
      <c r="HU722" s="2"/>
      <c r="HV722" s="2"/>
      <c r="HW722" s="2"/>
      <c r="HX722" s="2"/>
      <c r="HY722" s="2"/>
      <c r="HZ722" s="2"/>
      <c r="IA722" s="2"/>
      <c r="IB722" s="2"/>
      <c r="IC722" s="2"/>
      <c r="ID722" s="2"/>
      <c r="IE722" s="2"/>
      <c r="IF722" s="2"/>
      <c r="IG722" s="2"/>
      <c r="IH722" s="2"/>
      <c r="II722" s="2"/>
      <c r="IJ722" s="2"/>
      <c r="IK722" s="2"/>
      <c r="IL722" s="2"/>
      <c r="IM722" s="2"/>
      <c r="IN722" s="2"/>
      <c r="IO722" s="2"/>
      <c r="IP722" s="2"/>
      <c r="IQ722" s="2"/>
      <c r="IR722" s="2"/>
      <c r="IS722" s="2"/>
      <c r="IT722" s="2"/>
      <c r="IU722" s="2"/>
      <c r="IV722" s="2"/>
      <c r="IW722" s="2"/>
    </row>
    <row r="723" customFormat="false" ht="11.25" hidden="false" customHeight="false" outlineLevel="0" collapsed="false">
      <c r="A723" s="2"/>
      <c r="B723" s="2"/>
      <c r="C723" s="2"/>
      <c r="D723" s="394"/>
      <c r="F723" s="2"/>
      <c r="G723" s="2"/>
      <c r="H723" s="2"/>
      <c r="I723" s="2"/>
      <c r="J723" s="2"/>
      <c r="K723" s="2"/>
      <c r="L723" s="2"/>
      <c r="M723" s="2"/>
      <c r="P723" s="2"/>
      <c r="Q723" s="2"/>
      <c r="R723" s="2"/>
      <c r="X723" s="270"/>
      <c r="Y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95"/>
      <c r="AW723" s="95"/>
      <c r="AX723" s="383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383"/>
      <c r="BX723" s="383"/>
      <c r="BY723" s="383"/>
      <c r="BZ723" s="2"/>
      <c r="CA723" s="2"/>
      <c r="CB723" s="2"/>
      <c r="CC723" s="2"/>
      <c r="CD723" s="2"/>
      <c r="CE723" s="2"/>
      <c r="CF723" s="383"/>
      <c r="CG723" s="383"/>
      <c r="CH723" s="10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383"/>
      <c r="DT723" s="383"/>
      <c r="DU723" s="383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  <c r="FE723" s="2"/>
      <c r="FF723" s="2"/>
      <c r="FG723" s="2"/>
      <c r="FH723" s="2"/>
      <c r="FI723" s="2"/>
      <c r="FJ723" s="2"/>
      <c r="FK723" s="2"/>
      <c r="FL723" s="2"/>
      <c r="FM723" s="2"/>
      <c r="FN723" s="2"/>
      <c r="FO723" s="2"/>
      <c r="FP723" s="2"/>
      <c r="FQ723" s="2"/>
      <c r="FR723" s="2"/>
      <c r="FS723" s="2"/>
      <c r="FT723" s="2"/>
      <c r="FU723" s="2"/>
      <c r="FV723" s="2"/>
      <c r="FW723" s="2"/>
      <c r="FX723" s="2"/>
      <c r="FY723" s="2"/>
      <c r="FZ723" s="2"/>
      <c r="GA723" s="2"/>
      <c r="GB723" s="2"/>
      <c r="GC723" s="2"/>
      <c r="GD723" s="2"/>
      <c r="GE723" s="2"/>
      <c r="GF723" s="2"/>
      <c r="GG723" s="2"/>
      <c r="GH723" s="2"/>
      <c r="GI723" s="2"/>
      <c r="GJ723" s="2"/>
      <c r="GK723" s="2"/>
      <c r="GL723" s="2"/>
      <c r="GM723" s="2"/>
      <c r="GN723" s="2"/>
      <c r="GO723" s="2"/>
      <c r="GP723" s="2"/>
      <c r="GQ723" s="2"/>
      <c r="GR723" s="2"/>
      <c r="GS723" s="2"/>
      <c r="GT723" s="2"/>
      <c r="GU723" s="2"/>
      <c r="GV723" s="2"/>
      <c r="GW723" s="2"/>
      <c r="GX723" s="2"/>
      <c r="GY723" s="2"/>
      <c r="GZ723" s="2"/>
      <c r="HA723" s="2"/>
      <c r="HB723" s="2"/>
      <c r="HC723" s="2"/>
      <c r="HD723" s="2"/>
      <c r="HE723" s="2"/>
      <c r="HF723" s="2"/>
      <c r="HG723" s="2"/>
      <c r="HH723" s="2"/>
      <c r="HI723" s="2"/>
      <c r="HJ723" s="2"/>
      <c r="HK723" s="2"/>
      <c r="HL723" s="2"/>
      <c r="HM723" s="2"/>
      <c r="HN723" s="2"/>
      <c r="HO723" s="2"/>
      <c r="HP723" s="2"/>
      <c r="HQ723" s="2"/>
      <c r="HR723" s="2"/>
      <c r="HS723" s="2"/>
      <c r="HT723" s="2"/>
      <c r="HU723" s="2"/>
      <c r="HV723" s="2"/>
      <c r="HW723" s="2"/>
      <c r="HX723" s="2"/>
      <c r="HY723" s="2"/>
      <c r="HZ723" s="2"/>
      <c r="IA723" s="2"/>
      <c r="IB723" s="2"/>
      <c r="IC723" s="2"/>
      <c r="ID723" s="2"/>
      <c r="IE723" s="2"/>
      <c r="IF723" s="2"/>
      <c r="IG723" s="2"/>
      <c r="IH723" s="2"/>
      <c r="II723" s="2"/>
      <c r="IJ723" s="2"/>
      <c r="IK723" s="2"/>
      <c r="IL723" s="2"/>
      <c r="IM723" s="2"/>
      <c r="IN723" s="2"/>
      <c r="IO723" s="2"/>
      <c r="IP723" s="2"/>
      <c r="IQ723" s="2"/>
      <c r="IR723" s="2"/>
      <c r="IS723" s="2"/>
      <c r="IT723" s="2"/>
      <c r="IU723" s="2"/>
      <c r="IV723" s="2"/>
      <c r="IW723" s="2"/>
    </row>
    <row r="724" customFormat="false" ht="11.25" hidden="false" customHeight="false" outlineLevel="0" collapsed="false">
      <c r="A724" s="2"/>
      <c r="B724" s="2"/>
      <c r="C724" s="2"/>
      <c r="D724" s="394"/>
      <c r="F724" s="2"/>
      <c r="G724" s="2"/>
      <c r="H724" s="2"/>
      <c r="I724" s="2"/>
      <c r="J724" s="2"/>
      <c r="K724" s="2"/>
      <c r="L724" s="2"/>
      <c r="M724" s="2"/>
      <c r="P724" s="2"/>
      <c r="Q724" s="2"/>
      <c r="R724" s="2"/>
      <c r="X724" s="270"/>
      <c r="Y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95"/>
      <c r="AW724" s="95"/>
      <c r="AX724" s="383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383"/>
      <c r="BX724" s="383"/>
      <c r="BY724" s="383"/>
      <c r="BZ724" s="2"/>
      <c r="CA724" s="2"/>
      <c r="CB724" s="2"/>
      <c r="CC724" s="2"/>
      <c r="CD724" s="2"/>
      <c r="CE724" s="2"/>
      <c r="CF724" s="383"/>
      <c r="CG724" s="383"/>
      <c r="CH724" s="10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383"/>
      <c r="DT724" s="383"/>
      <c r="DU724" s="383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  <c r="FE724" s="2"/>
      <c r="FF724" s="2"/>
      <c r="FG724" s="2"/>
      <c r="FH724" s="2"/>
      <c r="FI724" s="2"/>
      <c r="FJ724" s="2"/>
      <c r="FK724" s="2"/>
      <c r="FL724" s="2"/>
      <c r="FM724" s="2"/>
      <c r="FN724" s="2"/>
      <c r="FO724" s="2"/>
      <c r="FP724" s="2"/>
      <c r="FQ724" s="2"/>
      <c r="FR724" s="2"/>
      <c r="FS724" s="2"/>
      <c r="FT724" s="2"/>
      <c r="FU724" s="2"/>
      <c r="FV724" s="2"/>
      <c r="FW724" s="2"/>
      <c r="FX724" s="2"/>
      <c r="FY724" s="2"/>
      <c r="FZ724" s="2"/>
      <c r="GA724" s="2"/>
      <c r="GB724" s="2"/>
      <c r="GC724" s="2"/>
      <c r="GD724" s="2"/>
      <c r="GE724" s="2"/>
      <c r="GF724" s="2"/>
      <c r="GG724" s="2"/>
      <c r="GH724" s="2"/>
      <c r="GI724" s="2"/>
      <c r="GJ724" s="2"/>
      <c r="GK724" s="2"/>
      <c r="GL724" s="2"/>
      <c r="GM724" s="2"/>
      <c r="GN724" s="2"/>
      <c r="GO724" s="2"/>
      <c r="GP724" s="2"/>
      <c r="GQ724" s="2"/>
      <c r="GR724" s="2"/>
      <c r="GS724" s="2"/>
      <c r="GT724" s="2"/>
      <c r="GU724" s="2"/>
      <c r="GV724" s="2"/>
      <c r="GW724" s="2"/>
      <c r="GX724" s="2"/>
      <c r="GY724" s="2"/>
      <c r="GZ724" s="2"/>
      <c r="HA724" s="2"/>
      <c r="HB724" s="2"/>
      <c r="HC724" s="2"/>
      <c r="HD724" s="2"/>
      <c r="HE724" s="2"/>
      <c r="HF724" s="2"/>
      <c r="HG724" s="2"/>
      <c r="HH724" s="2"/>
      <c r="HI724" s="2"/>
      <c r="HJ724" s="2"/>
      <c r="HK724" s="2"/>
      <c r="HL724" s="2"/>
      <c r="HM724" s="2"/>
      <c r="HN724" s="2"/>
      <c r="HO724" s="2"/>
      <c r="HP724" s="2"/>
      <c r="HQ724" s="2"/>
      <c r="HR724" s="2"/>
      <c r="HS724" s="2"/>
      <c r="HT724" s="2"/>
      <c r="HU724" s="2"/>
      <c r="HV724" s="2"/>
      <c r="HW724" s="2"/>
      <c r="HX724" s="2"/>
      <c r="HY724" s="2"/>
      <c r="HZ724" s="2"/>
      <c r="IA724" s="2"/>
      <c r="IB724" s="2"/>
      <c r="IC724" s="2"/>
      <c r="ID724" s="2"/>
      <c r="IE724" s="2"/>
      <c r="IF724" s="2"/>
      <c r="IG724" s="2"/>
      <c r="IH724" s="2"/>
      <c r="II724" s="2"/>
      <c r="IJ724" s="2"/>
      <c r="IK724" s="2"/>
      <c r="IL724" s="2"/>
      <c r="IM724" s="2"/>
      <c r="IN724" s="2"/>
      <c r="IO724" s="2"/>
      <c r="IP724" s="2"/>
      <c r="IQ724" s="2"/>
      <c r="IR724" s="2"/>
      <c r="IS724" s="2"/>
      <c r="IT724" s="2"/>
      <c r="IU724" s="2"/>
      <c r="IV724" s="2"/>
      <c r="IW724" s="2"/>
    </row>
    <row r="725" customFormat="false" ht="11.25" hidden="false" customHeight="false" outlineLevel="0" collapsed="false">
      <c r="A725" s="2"/>
      <c r="B725" s="2"/>
      <c r="C725" s="2"/>
      <c r="D725" s="394"/>
      <c r="F725" s="2"/>
      <c r="G725" s="2"/>
      <c r="H725" s="2"/>
      <c r="I725" s="2"/>
      <c r="J725" s="2"/>
      <c r="K725" s="2"/>
      <c r="L725" s="2"/>
      <c r="M725" s="2"/>
      <c r="P725" s="2"/>
      <c r="Q725" s="2"/>
      <c r="R725" s="2"/>
      <c r="X725" s="270"/>
      <c r="Y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95"/>
      <c r="AW725" s="95"/>
      <c r="AX725" s="383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383"/>
      <c r="BX725" s="383"/>
      <c r="BY725" s="383"/>
      <c r="BZ725" s="2"/>
      <c r="CA725" s="2"/>
      <c r="CB725" s="2"/>
      <c r="CC725" s="2"/>
      <c r="CD725" s="2"/>
      <c r="CE725" s="2"/>
      <c r="CF725" s="383"/>
      <c r="CG725" s="383"/>
      <c r="CH725" s="10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383"/>
      <c r="DT725" s="383"/>
      <c r="DU725" s="383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  <c r="FE725" s="2"/>
      <c r="FF725" s="2"/>
      <c r="FG725" s="2"/>
      <c r="FH725" s="2"/>
      <c r="FI725" s="2"/>
      <c r="FJ725" s="2"/>
      <c r="FK725" s="2"/>
      <c r="FL725" s="2"/>
      <c r="FM725" s="2"/>
      <c r="FN725" s="2"/>
      <c r="FO725" s="2"/>
      <c r="FP725" s="2"/>
      <c r="FQ725" s="2"/>
      <c r="FR725" s="2"/>
      <c r="FS725" s="2"/>
      <c r="FT725" s="2"/>
      <c r="FU725" s="2"/>
      <c r="FV725" s="2"/>
      <c r="FW725" s="2"/>
      <c r="FX725" s="2"/>
      <c r="FY725" s="2"/>
      <c r="FZ725" s="2"/>
      <c r="GA725" s="2"/>
      <c r="GB725" s="2"/>
      <c r="GC725" s="2"/>
      <c r="GD725" s="2"/>
      <c r="GE725" s="2"/>
      <c r="GF725" s="2"/>
      <c r="GG725" s="2"/>
      <c r="GH725" s="2"/>
      <c r="GI725" s="2"/>
      <c r="GJ725" s="2"/>
      <c r="GK725" s="2"/>
      <c r="GL725" s="2"/>
      <c r="GM725" s="2"/>
      <c r="GN725" s="2"/>
      <c r="GO725" s="2"/>
      <c r="GP725" s="2"/>
      <c r="GQ725" s="2"/>
      <c r="GR725" s="2"/>
      <c r="GS725" s="2"/>
      <c r="GT725" s="2"/>
      <c r="GU725" s="2"/>
      <c r="GV725" s="2"/>
      <c r="GW725" s="2"/>
      <c r="GX725" s="2"/>
      <c r="GY725" s="2"/>
      <c r="GZ725" s="2"/>
      <c r="HA725" s="2"/>
      <c r="HB725" s="2"/>
      <c r="HC725" s="2"/>
      <c r="HD725" s="2"/>
      <c r="HE725" s="2"/>
      <c r="HF725" s="2"/>
      <c r="HG725" s="2"/>
      <c r="HH725" s="2"/>
      <c r="HI725" s="2"/>
      <c r="HJ725" s="2"/>
      <c r="HK725" s="2"/>
      <c r="HL725" s="2"/>
      <c r="HM725" s="2"/>
      <c r="HN725" s="2"/>
      <c r="HO725" s="2"/>
      <c r="HP725" s="2"/>
      <c r="HQ725" s="2"/>
      <c r="HR725" s="2"/>
      <c r="HS725" s="2"/>
      <c r="HT725" s="2"/>
      <c r="HU725" s="2"/>
      <c r="HV725" s="2"/>
      <c r="HW725" s="2"/>
      <c r="HX725" s="2"/>
      <c r="HY725" s="2"/>
      <c r="HZ725" s="2"/>
      <c r="IA725" s="2"/>
      <c r="IB725" s="2"/>
      <c r="IC725" s="2"/>
      <c r="ID725" s="2"/>
      <c r="IE725" s="2"/>
      <c r="IF725" s="2"/>
      <c r="IG725" s="2"/>
      <c r="IH725" s="2"/>
      <c r="II725" s="2"/>
      <c r="IJ725" s="2"/>
      <c r="IK725" s="2"/>
      <c r="IL725" s="2"/>
      <c r="IM725" s="2"/>
      <c r="IN725" s="2"/>
      <c r="IO725" s="2"/>
      <c r="IP725" s="2"/>
      <c r="IQ725" s="2"/>
      <c r="IR725" s="2"/>
      <c r="IS725" s="2"/>
      <c r="IT725" s="2"/>
      <c r="IU725" s="2"/>
      <c r="IV725" s="2"/>
      <c r="IW725" s="2"/>
    </row>
    <row r="726" customFormat="false" ht="11.25" hidden="false" customHeight="false" outlineLevel="0" collapsed="false">
      <c r="A726" s="2"/>
      <c r="B726" s="2"/>
      <c r="C726" s="2"/>
      <c r="D726" s="394"/>
      <c r="F726" s="2"/>
      <c r="G726" s="2"/>
      <c r="H726" s="2"/>
      <c r="I726" s="2"/>
      <c r="J726" s="2"/>
      <c r="K726" s="2"/>
      <c r="L726" s="2"/>
      <c r="M726" s="2"/>
      <c r="P726" s="2"/>
      <c r="Q726" s="2"/>
      <c r="R726" s="2"/>
      <c r="X726" s="270"/>
      <c r="Y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95"/>
      <c r="AW726" s="95"/>
      <c r="AX726" s="383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383"/>
      <c r="BX726" s="383"/>
      <c r="BY726" s="383"/>
      <c r="BZ726" s="2"/>
      <c r="CA726" s="2"/>
      <c r="CB726" s="2"/>
      <c r="CC726" s="2"/>
      <c r="CD726" s="2"/>
      <c r="CE726" s="2"/>
      <c r="CF726" s="383"/>
      <c r="CG726" s="383"/>
      <c r="CH726" s="10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383"/>
      <c r="DT726" s="383"/>
      <c r="DU726" s="383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  <c r="FE726" s="2"/>
      <c r="FF726" s="2"/>
      <c r="FG726" s="2"/>
      <c r="FH726" s="2"/>
      <c r="FI726" s="2"/>
      <c r="FJ726" s="2"/>
      <c r="FK726" s="2"/>
      <c r="FL726" s="2"/>
      <c r="FM726" s="2"/>
      <c r="FN726" s="2"/>
      <c r="FO726" s="2"/>
      <c r="FP726" s="2"/>
      <c r="FQ726" s="2"/>
      <c r="FR726" s="2"/>
      <c r="FS726" s="2"/>
      <c r="FT726" s="2"/>
      <c r="FU726" s="2"/>
      <c r="FV726" s="2"/>
      <c r="FW726" s="2"/>
      <c r="FX726" s="2"/>
      <c r="FY726" s="2"/>
      <c r="FZ726" s="2"/>
      <c r="GA726" s="2"/>
      <c r="GB726" s="2"/>
      <c r="GC726" s="2"/>
      <c r="GD726" s="2"/>
      <c r="GE726" s="2"/>
      <c r="GF726" s="2"/>
      <c r="GG726" s="2"/>
      <c r="GH726" s="2"/>
      <c r="GI726" s="2"/>
      <c r="GJ726" s="2"/>
      <c r="GK726" s="2"/>
      <c r="GL726" s="2"/>
      <c r="GM726" s="2"/>
      <c r="GN726" s="2"/>
      <c r="GO726" s="2"/>
      <c r="GP726" s="2"/>
      <c r="GQ726" s="2"/>
      <c r="GR726" s="2"/>
      <c r="GS726" s="2"/>
      <c r="GT726" s="2"/>
      <c r="GU726" s="2"/>
      <c r="GV726" s="2"/>
      <c r="GW726" s="2"/>
      <c r="GX726" s="2"/>
      <c r="GY726" s="2"/>
      <c r="GZ726" s="2"/>
      <c r="HA726" s="2"/>
      <c r="HB726" s="2"/>
      <c r="HC726" s="2"/>
      <c r="HD726" s="2"/>
      <c r="HE726" s="2"/>
      <c r="HF726" s="2"/>
      <c r="HG726" s="2"/>
      <c r="HH726" s="2"/>
      <c r="HI726" s="2"/>
      <c r="HJ726" s="2"/>
      <c r="HK726" s="2"/>
      <c r="HL726" s="2"/>
      <c r="HM726" s="2"/>
      <c r="HN726" s="2"/>
      <c r="HO726" s="2"/>
      <c r="HP726" s="2"/>
      <c r="HQ726" s="2"/>
      <c r="HR726" s="2"/>
      <c r="HS726" s="2"/>
      <c r="HT726" s="2"/>
      <c r="HU726" s="2"/>
      <c r="HV726" s="2"/>
      <c r="HW726" s="2"/>
      <c r="HX726" s="2"/>
      <c r="HY726" s="2"/>
      <c r="HZ726" s="2"/>
      <c r="IA726" s="2"/>
      <c r="IB726" s="2"/>
      <c r="IC726" s="2"/>
      <c r="ID726" s="2"/>
      <c r="IE726" s="2"/>
      <c r="IF726" s="2"/>
      <c r="IG726" s="2"/>
      <c r="IH726" s="2"/>
      <c r="II726" s="2"/>
      <c r="IJ726" s="2"/>
      <c r="IK726" s="2"/>
      <c r="IL726" s="2"/>
      <c r="IM726" s="2"/>
      <c r="IN726" s="2"/>
      <c r="IO726" s="2"/>
      <c r="IP726" s="2"/>
      <c r="IQ726" s="2"/>
      <c r="IR726" s="2"/>
      <c r="IS726" s="2"/>
      <c r="IT726" s="2"/>
      <c r="IU726" s="2"/>
      <c r="IV726" s="2"/>
      <c r="IW726" s="2"/>
    </row>
    <row r="727" customFormat="false" ht="11.25" hidden="false" customHeight="false" outlineLevel="0" collapsed="false">
      <c r="A727" s="2"/>
      <c r="B727" s="2"/>
      <c r="C727" s="2"/>
      <c r="D727" s="394"/>
      <c r="F727" s="2"/>
      <c r="G727" s="2"/>
      <c r="H727" s="2"/>
      <c r="I727" s="2"/>
      <c r="J727" s="2"/>
      <c r="K727" s="2"/>
      <c r="L727" s="2"/>
      <c r="M727" s="2"/>
      <c r="P727" s="2"/>
      <c r="Q727" s="2"/>
      <c r="R727" s="2"/>
      <c r="X727" s="270"/>
      <c r="Y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95"/>
      <c r="AW727" s="95"/>
      <c r="AX727" s="383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383"/>
      <c r="BX727" s="383"/>
      <c r="BY727" s="383"/>
      <c r="BZ727" s="2"/>
      <c r="CA727" s="2"/>
      <c r="CB727" s="2"/>
      <c r="CC727" s="2"/>
      <c r="CD727" s="2"/>
      <c r="CE727" s="2"/>
      <c r="CF727" s="383"/>
      <c r="CG727" s="383"/>
      <c r="CH727" s="10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383"/>
      <c r="DT727" s="383"/>
      <c r="DU727" s="383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  <c r="FE727" s="2"/>
      <c r="FF727" s="2"/>
      <c r="FG727" s="2"/>
      <c r="FH727" s="2"/>
      <c r="FI727" s="2"/>
      <c r="FJ727" s="2"/>
      <c r="FK727" s="2"/>
      <c r="FL727" s="2"/>
      <c r="FM727" s="2"/>
      <c r="FN727" s="2"/>
      <c r="FO727" s="2"/>
      <c r="FP727" s="2"/>
      <c r="FQ727" s="2"/>
      <c r="FR727" s="2"/>
      <c r="FS727" s="2"/>
      <c r="FT727" s="2"/>
      <c r="FU727" s="2"/>
      <c r="FV727" s="2"/>
      <c r="FW727" s="2"/>
      <c r="FX727" s="2"/>
      <c r="FY727" s="2"/>
      <c r="FZ727" s="2"/>
      <c r="GA727" s="2"/>
      <c r="GB727" s="2"/>
      <c r="GC727" s="2"/>
      <c r="GD727" s="2"/>
      <c r="GE727" s="2"/>
      <c r="GF727" s="2"/>
      <c r="GG727" s="2"/>
      <c r="GH727" s="2"/>
      <c r="GI727" s="2"/>
      <c r="GJ727" s="2"/>
      <c r="GK727" s="2"/>
      <c r="GL727" s="2"/>
      <c r="GM727" s="2"/>
      <c r="GN727" s="2"/>
      <c r="GO727" s="2"/>
      <c r="GP727" s="2"/>
      <c r="GQ727" s="2"/>
      <c r="GR727" s="2"/>
      <c r="GS727" s="2"/>
      <c r="GT727" s="2"/>
      <c r="GU727" s="2"/>
      <c r="GV727" s="2"/>
      <c r="GW727" s="2"/>
      <c r="GX727" s="2"/>
      <c r="GY727" s="2"/>
      <c r="GZ727" s="2"/>
      <c r="HA727" s="2"/>
      <c r="HB727" s="2"/>
      <c r="HC727" s="2"/>
      <c r="HD727" s="2"/>
      <c r="HE727" s="2"/>
      <c r="HF727" s="2"/>
      <c r="HG727" s="2"/>
      <c r="HH727" s="2"/>
      <c r="HI727" s="2"/>
      <c r="HJ727" s="2"/>
      <c r="HK727" s="2"/>
      <c r="HL727" s="2"/>
      <c r="HM727" s="2"/>
      <c r="HN727" s="2"/>
      <c r="HO727" s="2"/>
      <c r="HP727" s="2"/>
      <c r="HQ727" s="2"/>
      <c r="HR727" s="2"/>
      <c r="HS727" s="2"/>
      <c r="HT727" s="2"/>
      <c r="HU727" s="2"/>
      <c r="HV727" s="2"/>
      <c r="HW727" s="2"/>
      <c r="HX727" s="2"/>
      <c r="HY727" s="2"/>
      <c r="HZ727" s="2"/>
      <c r="IA727" s="2"/>
      <c r="IB727" s="2"/>
      <c r="IC727" s="2"/>
      <c r="ID727" s="2"/>
      <c r="IE727" s="2"/>
      <c r="IF727" s="2"/>
      <c r="IG727" s="2"/>
      <c r="IH727" s="2"/>
      <c r="II727" s="2"/>
      <c r="IJ727" s="2"/>
      <c r="IK727" s="2"/>
      <c r="IL727" s="2"/>
      <c r="IM727" s="2"/>
      <c r="IN727" s="2"/>
      <c r="IO727" s="2"/>
      <c r="IP727" s="2"/>
      <c r="IQ727" s="2"/>
      <c r="IR727" s="2"/>
      <c r="IS727" s="2"/>
      <c r="IT727" s="2"/>
      <c r="IU727" s="2"/>
      <c r="IV727" s="2"/>
      <c r="IW727" s="2"/>
    </row>
    <row r="728" customFormat="false" ht="11.25" hidden="false" customHeight="false" outlineLevel="0" collapsed="false">
      <c r="A728" s="2"/>
      <c r="B728" s="2"/>
      <c r="C728" s="2"/>
      <c r="D728" s="394"/>
      <c r="F728" s="2"/>
      <c r="G728" s="2"/>
      <c r="H728" s="2"/>
      <c r="I728" s="2"/>
      <c r="J728" s="2"/>
      <c r="K728" s="2"/>
      <c r="L728" s="2"/>
      <c r="M728" s="2"/>
      <c r="P728" s="2"/>
      <c r="Q728" s="2"/>
      <c r="R728" s="2"/>
      <c r="X728" s="270"/>
      <c r="Y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95"/>
      <c r="AW728" s="95"/>
      <c r="AX728" s="383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383"/>
      <c r="BX728" s="383"/>
      <c r="BY728" s="383"/>
      <c r="BZ728" s="2"/>
      <c r="CA728" s="2"/>
      <c r="CB728" s="2"/>
      <c r="CC728" s="2"/>
      <c r="CD728" s="2"/>
      <c r="CE728" s="2"/>
      <c r="CF728" s="383"/>
      <c r="CG728" s="383"/>
      <c r="CH728" s="10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383"/>
      <c r="DT728" s="383"/>
      <c r="DU728" s="383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  <c r="FE728" s="2"/>
      <c r="FF728" s="2"/>
      <c r="FG728" s="2"/>
      <c r="FH728" s="2"/>
      <c r="FI728" s="2"/>
      <c r="FJ728" s="2"/>
      <c r="FK728" s="2"/>
      <c r="FL728" s="2"/>
      <c r="FM728" s="2"/>
      <c r="FN728" s="2"/>
      <c r="FO728" s="2"/>
      <c r="FP728" s="2"/>
      <c r="FQ728" s="2"/>
      <c r="FR728" s="2"/>
      <c r="FS728" s="2"/>
      <c r="FT728" s="2"/>
      <c r="FU728" s="2"/>
      <c r="FV728" s="2"/>
      <c r="FW728" s="2"/>
      <c r="FX728" s="2"/>
      <c r="FY728" s="2"/>
      <c r="FZ728" s="2"/>
      <c r="GA728" s="2"/>
      <c r="GB728" s="2"/>
      <c r="GC728" s="2"/>
      <c r="GD728" s="2"/>
      <c r="GE728" s="2"/>
      <c r="GF728" s="2"/>
      <c r="GG728" s="2"/>
      <c r="GH728" s="2"/>
      <c r="GI728" s="2"/>
      <c r="GJ728" s="2"/>
      <c r="GK728" s="2"/>
      <c r="GL728" s="2"/>
      <c r="GM728" s="2"/>
      <c r="GN728" s="2"/>
      <c r="GO728" s="2"/>
      <c r="GP728" s="2"/>
      <c r="GQ728" s="2"/>
      <c r="GR728" s="2"/>
      <c r="GS728" s="2"/>
      <c r="GT728" s="2"/>
      <c r="GU728" s="2"/>
      <c r="GV728" s="2"/>
      <c r="GW728" s="2"/>
      <c r="GX728" s="2"/>
      <c r="GY728" s="2"/>
      <c r="GZ728" s="2"/>
      <c r="HA728" s="2"/>
      <c r="HB728" s="2"/>
      <c r="HC728" s="2"/>
      <c r="HD728" s="2"/>
      <c r="HE728" s="2"/>
      <c r="HF728" s="2"/>
      <c r="HG728" s="2"/>
      <c r="HH728" s="2"/>
      <c r="HI728" s="2"/>
      <c r="HJ728" s="2"/>
      <c r="HK728" s="2"/>
      <c r="HL728" s="2"/>
      <c r="HM728" s="2"/>
      <c r="HN728" s="2"/>
      <c r="HO728" s="2"/>
      <c r="HP728" s="2"/>
      <c r="HQ728" s="2"/>
      <c r="HR728" s="2"/>
      <c r="HS728" s="2"/>
      <c r="HT728" s="2"/>
      <c r="HU728" s="2"/>
      <c r="HV728" s="2"/>
      <c r="HW728" s="2"/>
      <c r="HX728" s="2"/>
      <c r="HY728" s="2"/>
      <c r="HZ728" s="2"/>
      <c r="IA728" s="2"/>
      <c r="IB728" s="2"/>
      <c r="IC728" s="2"/>
      <c r="ID728" s="2"/>
      <c r="IE728" s="2"/>
      <c r="IF728" s="2"/>
      <c r="IG728" s="2"/>
      <c r="IH728" s="2"/>
      <c r="II728" s="2"/>
      <c r="IJ728" s="2"/>
      <c r="IK728" s="2"/>
      <c r="IL728" s="2"/>
      <c r="IM728" s="2"/>
      <c r="IN728" s="2"/>
      <c r="IO728" s="2"/>
      <c r="IP728" s="2"/>
      <c r="IQ728" s="2"/>
      <c r="IR728" s="2"/>
      <c r="IS728" s="2"/>
      <c r="IT728" s="2"/>
      <c r="IU728" s="2"/>
      <c r="IV728" s="2"/>
      <c r="IW728" s="2"/>
    </row>
    <row r="729" customFormat="false" ht="11.25" hidden="false" customHeight="false" outlineLevel="0" collapsed="false">
      <c r="A729" s="2"/>
      <c r="B729" s="2"/>
      <c r="C729" s="2"/>
      <c r="D729" s="394"/>
      <c r="F729" s="2"/>
      <c r="G729" s="2"/>
      <c r="H729" s="2"/>
      <c r="I729" s="2"/>
      <c r="J729" s="2"/>
      <c r="K729" s="2"/>
      <c r="L729" s="2"/>
      <c r="M729" s="2"/>
      <c r="P729" s="2"/>
      <c r="Q729" s="2"/>
      <c r="R729" s="2"/>
      <c r="X729" s="270"/>
      <c r="Y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95"/>
      <c r="AW729" s="95"/>
      <c r="AX729" s="383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383"/>
      <c r="BX729" s="383"/>
      <c r="BY729" s="383"/>
      <c r="BZ729" s="2"/>
      <c r="CA729" s="2"/>
      <c r="CB729" s="2"/>
      <c r="CC729" s="2"/>
      <c r="CD729" s="2"/>
      <c r="CE729" s="2"/>
      <c r="CF729" s="383"/>
      <c r="CG729" s="383"/>
      <c r="CH729" s="10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383"/>
      <c r="DT729" s="383"/>
      <c r="DU729" s="383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  <c r="FE729" s="2"/>
      <c r="FF729" s="2"/>
      <c r="FG729" s="2"/>
      <c r="FH729" s="2"/>
      <c r="FI729" s="2"/>
      <c r="FJ729" s="2"/>
      <c r="FK729" s="2"/>
      <c r="FL729" s="2"/>
      <c r="FM729" s="2"/>
      <c r="FN729" s="2"/>
      <c r="FO729" s="2"/>
      <c r="FP729" s="2"/>
      <c r="FQ729" s="2"/>
      <c r="FR729" s="2"/>
      <c r="FS729" s="2"/>
      <c r="FT729" s="2"/>
      <c r="FU729" s="2"/>
      <c r="FV729" s="2"/>
      <c r="FW729" s="2"/>
      <c r="FX729" s="2"/>
      <c r="FY729" s="2"/>
      <c r="FZ729" s="2"/>
      <c r="GA729" s="2"/>
      <c r="GB729" s="2"/>
      <c r="GC729" s="2"/>
      <c r="GD729" s="2"/>
      <c r="GE729" s="2"/>
      <c r="GF729" s="2"/>
      <c r="GG729" s="2"/>
      <c r="GH729" s="2"/>
      <c r="GI729" s="2"/>
      <c r="GJ729" s="2"/>
      <c r="GK729" s="2"/>
      <c r="GL729" s="2"/>
      <c r="GM729" s="2"/>
      <c r="GN729" s="2"/>
      <c r="GO729" s="2"/>
      <c r="GP729" s="2"/>
      <c r="GQ729" s="2"/>
      <c r="GR729" s="2"/>
      <c r="GS729" s="2"/>
      <c r="GT729" s="2"/>
      <c r="GU729" s="2"/>
      <c r="GV729" s="2"/>
      <c r="GW729" s="2"/>
      <c r="GX729" s="2"/>
      <c r="GY729" s="2"/>
      <c r="GZ729" s="2"/>
      <c r="HA729" s="2"/>
      <c r="HB729" s="2"/>
      <c r="HC729" s="2"/>
      <c r="HD729" s="2"/>
      <c r="HE729" s="2"/>
      <c r="HF729" s="2"/>
      <c r="HG729" s="2"/>
      <c r="HH729" s="2"/>
      <c r="HI729" s="2"/>
      <c r="HJ729" s="2"/>
      <c r="HK729" s="2"/>
      <c r="HL729" s="2"/>
      <c r="HM729" s="2"/>
      <c r="HN729" s="2"/>
      <c r="HO729" s="2"/>
      <c r="HP729" s="2"/>
      <c r="HQ729" s="2"/>
      <c r="HR729" s="2"/>
      <c r="HS729" s="2"/>
      <c r="HT729" s="2"/>
      <c r="HU729" s="2"/>
      <c r="HV729" s="2"/>
      <c r="HW729" s="2"/>
      <c r="HX729" s="2"/>
      <c r="HY729" s="2"/>
      <c r="HZ729" s="2"/>
      <c r="IA729" s="2"/>
      <c r="IB729" s="2"/>
      <c r="IC729" s="2"/>
      <c r="ID729" s="2"/>
      <c r="IE729" s="2"/>
      <c r="IF729" s="2"/>
      <c r="IG729" s="2"/>
      <c r="IH729" s="2"/>
      <c r="II729" s="2"/>
      <c r="IJ729" s="2"/>
      <c r="IK729" s="2"/>
      <c r="IL729" s="2"/>
      <c r="IM729" s="2"/>
      <c r="IN729" s="2"/>
      <c r="IO729" s="2"/>
      <c r="IP729" s="2"/>
      <c r="IQ729" s="2"/>
      <c r="IR729" s="2"/>
      <c r="IS729" s="2"/>
      <c r="IT729" s="2"/>
      <c r="IU729" s="2"/>
      <c r="IV729" s="2"/>
      <c r="IW729" s="2"/>
    </row>
    <row r="730" customFormat="false" ht="11.25" hidden="false" customHeight="false" outlineLevel="0" collapsed="false">
      <c r="A730" s="2"/>
      <c r="B730" s="2"/>
      <c r="C730" s="2"/>
      <c r="D730" s="394"/>
      <c r="F730" s="2"/>
      <c r="G730" s="2"/>
      <c r="H730" s="2"/>
      <c r="I730" s="2"/>
      <c r="J730" s="2"/>
      <c r="K730" s="2"/>
      <c r="L730" s="2"/>
      <c r="M730" s="2"/>
      <c r="P730" s="2"/>
      <c r="Q730" s="2"/>
      <c r="R730" s="2"/>
      <c r="X730" s="270"/>
      <c r="Y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95"/>
      <c r="AW730" s="95"/>
      <c r="AX730" s="383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383"/>
      <c r="BX730" s="383"/>
      <c r="BY730" s="383"/>
      <c r="BZ730" s="2"/>
      <c r="CA730" s="2"/>
      <c r="CB730" s="2"/>
      <c r="CC730" s="2"/>
      <c r="CD730" s="2"/>
      <c r="CE730" s="2"/>
      <c r="CF730" s="383"/>
      <c r="CG730" s="383"/>
      <c r="CH730" s="10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383"/>
      <c r="DT730" s="383"/>
      <c r="DU730" s="383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  <c r="FE730" s="2"/>
      <c r="FF730" s="2"/>
      <c r="FG730" s="2"/>
      <c r="FH730" s="2"/>
      <c r="FI730" s="2"/>
      <c r="FJ730" s="2"/>
      <c r="FK730" s="2"/>
      <c r="FL730" s="2"/>
      <c r="FM730" s="2"/>
      <c r="FN730" s="2"/>
      <c r="FO730" s="2"/>
      <c r="FP730" s="2"/>
      <c r="FQ730" s="2"/>
      <c r="FR730" s="2"/>
      <c r="FS730" s="2"/>
      <c r="FT730" s="2"/>
      <c r="FU730" s="2"/>
      <c r="FV730" s="2"/>
      <c r="FW730" s="2"/>
      <c r="FX730" s="2"/>
      <c r="FY730" s="2"/>
      <c r="FZ730" s="2"/>
      <c r="GA730" s="2"/>
      <c r="GB730" s="2"/>
      <c r="GC730" s="2"/>
      <c r="GD730" s="2"/>
      <c r="GE730" s="2"/>
      <c r="GF730" s="2"/>
      <c r="GG730" s="2"/>
      <c r="GH730" s="2"/>
      <c r="GI730" s="2"/>
      <c r="GJ730" s="2"/>
      <c r="GK730" s="2"/>
      <c r="GL730" s="2"/>
      <c r="GM730" s="2"/>
      <c r="GN730" s="2"/>
      <c r="GO730" s="2"/>
      <c r="GP730" s="2"/>
      <c r="GQ730" s="2"/>
      <c r="GR730" s="2"/>
      <c r="GS730" s="2"/>
      <c r="GT730" s="2"/>
      <c r="GU730" s="2"/>
      <c r="GV730" s="2"/>
      <c r="GW730" s="2"/>
      <c r="GX730" s="2"/>
      <c r="GY730" s="2"/>
      <c r="GZ730" s="2"/>
      <c r="HA730" s="2"/>
      <c r="HB730" s="2"/>
      <c r="HC730" s="2"/>
      <c r="HD730" s="2"/>
      <c r="HE730" s="2"/>
      <c r="HF730" s="2"/>
      <c r="HG730" s="2"/>
      <c r="HH730" s="2"/>
      <c r="HI730" s="2"/>
      <c r="HJ730" s="2"/>
      <c r="HK730" s="2"/>
      <c r="HL730" s="2"/>
      <c r="HM730" s="2"/>
      <c r="HN730" s="2"/>
      <c r="HO730" s="2"/>
      <c r="HP730" s="2"/>
      <c r="HQ730" s="2"/>
      <c r="HR730" s="2"/>
      <c r="HS730" s="2"/>
      <c r="HT730" s="2"/>
      <c r="HU730" s="2"/>
      <c r="HV730" s="2"/>
      <c r="HW730" s="2"/>
      <c r="HX730" s="2"/>
      <c r="HY730" s="2"/>
      <c r="HZ730" s="2"/>
      <c r="IA730" s="2"/>
      <c r="IB730" s="2"/>
      <c r="IC730" s="2"/>
      <c r="ID730" s="2"/>
      <c r="IE730" s="2"/>
      <c r="IF730" s="2"/>
      <c r="IG730" s="2"/>
      <c r="IH730" s="2"/>
      <c r="II730" s="2"/>
      <c r="IJ730" s="2"/>
      <c r="IK730" s="2"/>
      <c r="IL730" s="2"/>
      <c r="IM730" s="2"/>
      <c r="IN730" s="2"/>
      <c r="IO730" s="2"/>
      <c r="IP730" s="2"/>
      <c r="IQ730" s="2"/>
      <c r="IR730" s="2"/>
      <c r="IS730" s="2"/>
      <c r="IT730" s="2"/>
      <c r="IU730" s="2"/>
      <c r="IV730" s="2"/>
      <c r="IW730" s="2"/>
    </row>
    <row r="731" customFormat="false" ht="11.25" hidden="false" customHeight="false" outlineLevel="0" collapsed="false">
      <c r="A731" s="2"/>
      <c r="B731" s="2"/>
      <c r="C731" s="2"/>
      <c r="D731" s="394"/>
      <c r="F731" s="2"/>
      <c r="G731" s="2"/>
      <c r="H731" s="2"/>
      <c r="I731" s="2"/>
      <c r="J731" s="2"/>
      <c r="K731" s="2"/>
      <c r="L731" s="2"/>
      <c r="M731" s="2"/>
      <c r="P731" s="2"/>
      <c r="Q731" s="2"/>
      <c r="R731" s="2"/>
      <c r="X731" s="270"/>
      <c r="Y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95"/>
      <c r="AW731" s="95"/>
      <c r="AX731" s="383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383"/>
      <c r="BX731" s="383"/>
      <c r="BY731" s="383"/>
      <c r="BZ731" s="2"/>
      <c r="CA731" s="2"/>
      <c r="CB731" s="2"/>
      <c r="CC731" s="2"/>
      <c r="CD731" s="2"/>
      <c r="CE731" s="2"/>
      <c r="CF731" s="383"/>
      <c r="CG731" s="383"/>
      <c r="CH731" s="10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383"/>
      <c r="DT731" s="383"/>
      <c r="DU731" s="383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  <c r="FE731" s="2"/>
      <c r="FF731" s="2"/>
      <c r="FG731" s="2"/>
      <c r="FH731" s="2"/>
      <c r="FI731" s="2"/>
      <c r="FJ731" s="2"/>
      <c r="FK731" s="2"/>
      <c r="FL731" s="2"/>
      <c r="FM731" s="2"/>
      <c r="FN731" s="2"/>
      <c r="FO731" s="2"/>
      <c r="FP731" s="2"/>
      <c r="FQ731" s="2"/>
      <c r="FR731" s="2"/>
      <c r="FS731" s="2"/>
      <c r="FT731" s="2"/>
      <c r="FU731" s="2"/>
      <c r="FV731" s="2"/>
      <c r="FW731" s="2"/>
      <c r="FX731" s="2"/>
      <c r="FY731" s="2"/>
      <c r="FZ731" s="2"/>
      <c r="GA731" s="2"/>
      <c r="GB731" s="2"/>
      <c r="GC731" s="2"/>
      <c r="GD731" s="2"/>
      <c r="GE731" s="2"/>
      <c r="GF731" s="2"/>
      <c r="GG731" s="2"/>
      <c r="GH731" s="2"/>
      <c r="GI731" s="2"/>
      <c r="GJ731" s="2"/>
      <c r="GK731" s="2"/>
      <c r="GL731" s="2"/>
      <c r="GM731" s="2"/>
      <c r="GN731" s="2"/>
      <c r="GO731" s="2"/>
      <c r="GP731" s="2"/>
      <c r="GQ731" s="2"/>
      <c r="GR731" s="2"/>
      <c r="GS731" s="2"/>
      <c r="GT731" s="2"/>
      <c r="GU731" s="2"/>
      <c r="GV731" s="2"/>
      <c r="GW731" s="2"/>
      <c r="GX731" s="2"/>
      <c r="GY731" s="2"/>
      <c r="GZ731" s="2"/>
      <c r="HA731" s="2"/>
      <c r="HB731" s="2"/>
      <c r="HC731" s="2"/>
      <c r="HD731" s="2"/>
      <c r="HE731" s="2"/>
      <c r="HF731" s="2"/>
      <c r="HG731" s="2"/>
      <c r="HH731" s="2"/>
      <c r="HI731" s="2"/>
      <c r="HJ731" s="2"/>
      <c r="HK731" s="2"/>
      <c r="HL731" s="2"/>
      <c r="HM731" s="2"/>
      <c r="HN731" s="2"/>
      <c r="HO731" s="2"/>
      <c r="HP731" s="2"/>
      <c r="HQ731" s="2"/>
      <c r="HR731" s="2"/>
      <c r="HS731" s="2"/>
      <c r="HT731" s="2"/>
      <c r="HU731" s="2"/>
      <c r="HV731" s="2"/>
      <c r="HW731" s="2"/>
      <c r="HX731" s="2"/>
      <c r="HY731" s="2"/>
      <c r="HZ731" s="2"/>
      <c r="IA731" s="2"/>
      <c r="IB731" s="2"/>
      <c r="IC731" s="2"/>
      <c r="ID731" s="2"/>
      <c r="IE731" s="2"/>
      <c r="IF731" s="2"/>
      <c r="IG731" s="2"/>
      <c r="IH731" s="2"/>
      <c r="II731" s="2"/>
      <c r="IJ731" s="2"/>
      <c r="IK731" s="2"/>
      <c r="IL731" s="2"/>
      <c r="IM731" s="2"/>
      <c r="IN731" s="2"/>
      <c r="IO731" s="2"/>
      <c r="IP731" s="2"/>
      <c r="IQ731" s="2"/>
      <c r="IR731" s="2"/>
      <c r="IS731" s="2"/>
      <c r="IT731" s="2"/>
      <c r="IU731" s="2"/>
      <c r="IV731" s="2"/>
      <c r="IW731" s="2"/>
    </row>
    <row r="732" customFormat="false" ht="11.25" hidden="false" customHeight="false" outlineLevel="0" collapsed="false">
      <c r="A732" s="2"/>
      <c r="B732" s="2"/>
      <c r="C732" s="2"/>
      <c r="D732" s="394"/>
      <c r="F732" s="2"/>
      <c r="G732" s="2"/>
      <c r="H732" s="2"/>
      <c r="I732" s="2"/>
      <c r="J732" s="2"/>
      <c r="K732" s="2"/>
      <c r="L732" s="2"/>
      <c r="M732" s="2"/>
      <c r="P732" s="2"/>
      <c r="Q732" s="2"/>
      <c r="R732" s="2"/>
      <c r="X732" s="270"/>
      <c r="Y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95"/>
      <c r="AW732" s="95"/>
      <c r="AX732" s="383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383"/>
      <c r="BX732" s="383"/>
      <c r="BY732" s="383"/>
      <c r="BZ732" s="2"/>
      <c r="CA732" s="2"/>
      <c r="CB732" s="2"/>
      <c r="CC732" s="2"/>
      <c r="CD732" s="2"/>
      <c r="CE732" s="2"/>
      <c r="CF732" s="383"/>
      <c r="CG732" s="383"/>
      <c r="CH732" s="10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383"/>
      <c r="DT732" s="383"/>
      <c r="DU732" s="383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  <c r="FE732" s="2"/>
      <c r="FF732" s="2"/>
      <c r="FG732" s="2"/>
      <c r="FH732" s="2"/>
      <c r="FI732" s="2"/>
      <c r="FJ732" s="2"/>
      <c r="FK732" s="2"/>
      <c r="FL732" s="2"/>
      <c r="FM732" s="2"/>
      <c r="FN732" s="2"/>
      <c r="FO732" s="2"/>
      <c r="FP732" s="2"/>
      <c r="FQ732" s="2"/>
      <c r="FR732" s="2"/>
      <c r="FS732" s="2"/>
      <c r="FT732" s="2"/>
      <c r="FU732" s="2"/>
      <c r="FV732" s="2"/>
      <c r="FW732" s="2"/>
      <c r="FX732" s="2"/>
      <c r="FY732" s="2"/>
      <c r="FZ732" s="2"/>
      <c r="GA732" s="2"/>
      <c r="GB732" s="2"/>
      <c r="GC732" s="2"/>
      <c r="GD732" s="2"/>
      <c r="GE732" s="2"/>
      <c r="GF732" s="2"/>
      <c r="GG732" s="2"/>
      <c r="GH732" s="2"/>
      <c r="GI732" s="2"/>
      <c r="GJ732" s="2"/>
      <c r="GK732" s="2"/>
      <c r="GL732" s="2"/>
      <c r="GM732" s="2"/>
      <c r="GN732" s="2"/>
      <c r="GO732" s="2"/>
      <c r="GP732" s="2"/>
      <c r="GQ732" s="2"/>
      <c r="GR732" s="2"/>
      <c r="GS732" s="2"/>
      <c r="GT732" s="2"/>
      <c r="GU732" s="2"/>
      <c r="GV732" s="2"/>
      <c r="GW732" s="2"/>
      <c r="GX732" s="2"/>
      <c r="GY732" s="2"/>
      <c r="GZ732" s="2"/>
      <c r="HA732" s="2"/>
      <c r="HB732" s="2"/>
      <c r="HC732" s="2"/>
      <c r="HD732" s="2"/>
      <c r="HE732" s="2"/>
      <c r="HF732" s="2"/>
      <c r="HG732" s="2"/>
      <c r="HH732" s="2"/>
      <c r="HI732" s="2"/>
      <c r="HJ732" s="2"/>
      <c r="HK732" s="2"/>
      <c r="HL732" s="2"/>
      <c r="HM732" s="2"/>
      <c r="HN732" s="2"/>
      <c r="HO732" s="2"/>
      <c r="HP732" s="2"/>
      <c r="HQ732" s="2"/>
      <c r="HR732" s="2"/>
      <c r="HS732" s="2"/>
      <c r="HT732" s="2"/>
      <c r="HU732" s="2"/>
      <c r="HV732" s="2"/>
      <c r="HW732" s="2"/>
      <c r="HX732" s="2"/>
      <c r="HY732" s="2"/>
      <c r="HZ732" s="2"/>
      <c r="IA732" s="2"/>
      <c r="IB732" s="2"/>
      <c r="IC732" s="2"/>
      <c r="ID732" s="2"/>
      <c r="IE732" s="2"/>
      <c r="IF732" s="2"/>
      <c r="IG732" s="2"/>
      <c r="IH732" s="2"/>
      <c r="II732" s="2"/>
      <c r="IJ732" s="2"/>
      <c r="IK732" s="2"/>
      <c r="IL732" s="2"/>
      <c r="IM732" s="2"/>
      <c r="IN732" s="2"/>
      <c r="IO732" s="2"/>
      <c r="IP732" s="2"/>
      <c r="IQ732" s="2"/>
      <c r="IR732" s="2"/>
      <c r="IS732" s="2"/>
      <c r="IT732" s="2"/>
      <c r="IU732" s="2"/>
      <c r="IV732" s="2"/>
      <c r="IW732" s="2"/>
    </row>
    <row r="733" customFormat="false" ht="11.25" hidden="false" customHeight="false" outlineLevel="0" collapsed="false">
      <c r="A733" s="2"/>
      <c r="B733" s="2"/>
      <c r="C733" s="2"/>
      <c r="D733" s="394"/>
      <c r="F733" s="2"/>
      <c r="G733" s="2"/>
      <c r="H733" s="2"/>
      <c r="I733" s="2"/>
      <c r="J733" s="2"/>
      <c r="K733" s="2"/>
      <c r="L733" s="2"/>
      <c r="M733" s="2"/>
      <c r="P733" s="2"/>
      <c r="Q733" s="2"/>
      <c r="R733" s="2"/>
      <c r="X733" s="270"/>
      <c r="Y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95"/>
      <c r="AW733" s="95"/>
      <c r="AX733" s="383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383"/>
      <c r="BX733" s="383"/>
      <c r="BY733" s="383"/>
      <c r="BZ733" s="2"/>
      <c r="CA733" s="2"/>
      <c r="CB733" s="2"/>
      <c r="CC733" s="2"/>
      <c r="CD733" s="2"/>
      <c r="CE733" s="2"/>
      <c r="CF733" s="383"/>
      <c r="CG733" s="383"/>
      <c r="CH733" s="10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383"/>
      <c r="DT733" s="383"/>
      <c r="DU733" s="383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  <c r="FE733" s="2"/>
      <c r="FF733" s="2"/>
      <c r="FG733" s="2"/>
      <c r="FH733" s="2"/>
      <c r="FI733" s="2"/>
      <c r="FJ733" s="2"/>
      <c r="FK733" s="2"/>
      <c r="FL733" s="2"/>
      <c r="FM733" s="2"/>
      <c r="FN733" s="2"/>
      <c r="FO733" s="2"/>
      <c r="FP733" s="2"/>
      <c r="FQ733" s="2"/>
      <c r="FR733" s="2"/>
      <c r="FS733" s="2"/>
      <c r="FT733" s="2"/>
      <c r="FU733" s="2"/>
      <c r="FV733" s="2"/>
      <c r="FW733" s="2"/>
      <c r="FX733" s="2"/>
      <c r="FY733" s="2"/>
      <c r="FZ733" s="2"/>
      <c r="GA733" s="2"/>
      <c r="GB733" s="2"/>
      <c r="GC733" s="2"/>
      <c r="GD733" s="2"/>
      <c r="GE733" s="2"/>
      <c r="GF733" s="2"/>
      <c r="GG733" s="2"/>
      <c r="GH733" s="2"/>
      <c r="GI733" s="2"/>
      <c r="GJ733" s="2"/>
      <c r="GK733" s="2"/>
      <c r="GL733" s="2"/>
      <c r="GM733" s="2"/>
      <c r="GN733" s="2"/>
      <c r="GO733" s="2"/>
      <c r="GP733" s="2"/>
      <c r="GQ733" s="2"/>
      <c r="GR733" s="2"/>
      <c r="GS733" s="2"/>
      <c r="GT733" s="2"/>
      <c r="GU733" s="2"/>
      <c r="GV733" s="2"/>
      <c r="GW733" s="2"/>
      <c r="GX733" s="2"/>
      <c r="GY733" s="2"/>
      <c r="GZ733" s="2"/>
      <c r="HA733" s="2"/>
      <c r="HB733" s="2"/>
      <c r="HC733" s="2"/>
      <c r="HD733" s="2"/>
      <c r="HE733" s="2"/>
      <c r="HF733" s="2"/>
      <c r="HG733" s="2"/>
      <c r="HH733" s="2"/>
      <c r="HI733" s="2"/>
      <c r="HJ733" s="2"/>
      <c r="HK733" s="2"/>
      <c r="HL733" s="2"/>
      <c r="HM733" s="2"/>
      <c r="HN733" s="2"/>
      <c r="HO733" s="2"/>
      <c r="HP733" s="2"/>
      <c r="HQ733" s="2"/>
      <c r="HR733" s="2"/>
      <c r="HS733" s="2"/>
      <c r="HT733" s="2"/>
      <c r="HU733" s="2"/>
      <c r="HV733" s="2"/>
      <c r="HW733" s="2"/>
      <c r="HX733" s="2"/>
      <c r="HY733" s="2"/>
      <c r="HZ733" s="2"/>
      <c r="IA733" s="2"/>
      <c r="IB733" s="2"/>
      <c r="IC733" s="2"/>
      <c r="ID733" s="2"/>
      <c r="IE733" s="2"/>
      <c r="IF733" s="2"/>
      <c r="IG733" s="2"/>
      <c r="IH733" s="2"/>
      <c r="II733" s="2"/>
      <c r="IJ733" s="2"/>
      <c r="IK733" s="2"/>
      <c r="IL733" s="2"/>
      <c r="IM733" s="2"/>
      <c r="IN733" s="2"/>
      <c r="IO733" s="2"/>
      <c r="IP733" s="2"/>
      <c r="IQ733" s="2"/>
      <c r="IR733" s="2"/>
      <c r="IS733" s="2"/>
      <c r="IT733" s="2"/>
      <c r="IU733" s="2"/>
      <c r="IV733" s="2"/>
      <c r="IW733" s="2"/>
    </row>
    <row r="734" customFormat="false" ht="11.25" hidden="false" customHeight="false" outlineLevel="0" collapsed="false">
      <c r="A734" s="2"/>
      <c r="B734" s="2"/>
      <c r="C734" s="2"/>
      <c r="D734" s="394"/>
      <c r="F734" s="2"/>
      <c r="G734" s="2"/>
      <c r="H734" s="2"/>
      <c r="I734" s="2"/>
      <c r="J734" s="2"/>
      <c r="K734" s="2"/>
      <c r="L734" s="2"/>
      <c r="M734" s="2"/>
      <c r="P734" s="2"/>
      <c r="Q734" s="2"/>
      <c r="R734" s="2"/>
      <c r="X734" s="270"/>
      <c r="Y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95"/>
      <c r="AW734" s="95"/>
      <c r="AX734" s="383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383"/>
      <c r="BX734" s="383"/>
      <c r="BY734" s="383"/>
      <c r="BZ734" s="2"/>
      <c r="CA734" s="2"/>
      <c r="CB734" s="2"/>
      <c r="CC734" s="2"/>
      <c r="CD734" s="2"/>
      <c r="CE734" s="2"/>
      <c r="CF734" s="383"/>
      <c r="CG734" s="383"/>
      <c r="CH734" s="10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383"/>
      <c r="DT734" s="383"/>
      <c r="DU734" s="383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  <c r="FE734" s="2"/>
      <c r="FF734" s="2"/>
      <c r="FG734" s="2"/>
      <c r="FH734" s="2"/>
      <c r="FI734" s="2"/>
      <c r="FJ734" s="2"/>
      <c r="FK734" s="2"/>
      <c r="FL734" s="2"/>
      <c r="FM734" s="2"/>
      <c r="FN734" s="2"/>
      <c r="FO734" s="2"/>
      <c r="FP734" s="2"/>
      <c r="FQ734" s="2"/>
      <c r="FR734" s="2"/>
      <c r="FS734" s="2"/>
      <c r="FT734" s="2"/>
      <c r="FU734" s="2"/>
      <c r="FV734" s="2"/>
      <c r="FW734" s="2"/>
      <c r="FX734" s="2"/>
      <c r="FY734" s="2"/>
      <c r="FZ734" s="2"/>
      <c r="GA734" s="2"/>
      <c r="GB734" s="2"/>
      <c r="GC734" s="2"/>
      <c r="GD734" s="2"/>
      <c r="GE734" s="2"/>
      <c r="GF734" s="2"/>
      <c r="GG734" s="2"/>
      <c r="GH734" s="2"/>
      <c r="GI734" s="2"/>
      <c r="GJ734" s="2"/>
      <c r="GK734" s="2"/>
      <c r="GL734" s="2"/>
      <c r="GM734" s="2"/>
      <c r="GN734" s="2"/>
      <c r="GO734" s="2"/>
      <c r="GP734" s="2"/>
      <c r="GQ734" s="2"/>
      <c r="GR734" s="2"/>
      <c r="GS734" s="2"/>
      <c r="GT734" s="2"/>
      <c r="GU734" s="2"/>
      <c r="GV734" s="2"/>
      <c r="GW734" s="2"/>
      <c r="GX734" s="2"/>
      <c r="GY734" s="2"/>
      <c r="GZ734" s="2"/>
      <c r="HA734" s="2"/>
      <c r="HB734" s="2"/>
      <c r="HC734" s="2"/>
      <c r="HD734" s="2"/>
      <c r="HE734" s="2"/>
      <c r="HF734" s="2"/>
      <c r="HG734" s="2"/>
      <c r="HH734" s="2"/>
      <c r="HI734" s="2"/>
      <c r="HJ734" s="2"/>
      <c r="HK734" s="2"/>
      <c r="HL734" s="2"/>
      <c r="HM734" s="2"/>
      <c r="HN734" s="2"/>
      <c r="HO734" s="2"/>
      <c r="HP734" s="2"/>
      <c r="HQ734" s="2"/>
      <c r="HR734" s="2"/>
      <c r="HS734" s="2"/>
      <c r="HT734" s="2"/>
      <c r="HU734" s="2"/>
      <c r="HV734" s="2"/>
      <c r="HW734" s="2"/>
      <c r="HX734" s="2"/>
      <c r="HY734" s="2"/>
      <c r="HZ734" s="2"/>
      <c r="IA734" s="2"/>
      <c r="IB734" s="2"/>
      <c r="IC734" s="2"/>
      <c r="ID734" s="2"/>
      <c r="IE734" s="2"/>
      <c r="IF734" s="2"/>
      <c r="IG734" s="2"/>
      <c r="IH734" s="2"/>
      <c r="II734" s="2"/>
      <c r="IJ734" s="2"/>
      <c r="IK734" s="2"/>
      <c r="IL734" s="2"/>
      <c r="IM734" s="2"/>
      <c r="IN734" s="2"/>
      <c r="IO734" s="2"/>
      <c r="IP734" s="2"/>
      <c r="IQ734" s="2"/>
      <c r="IR734" s="2"/>
      <c r="IS734" s="2"/>
      <c r="IT734" s="2"/>
      <c r="IU734" s="2"/>
      <c r="IV734" s="2"/>
      <c r="IW734" s="2"/>
    </row>
    <row r="735" customFormat="false" ht="11.25" hidden="false" customHeight="false" outlineLevel="0" collapsed="false">
      <c r="A735" s="2"/>
      <c r="B735" s="2"/>
      <c r="C735" s="2"/>
      <c r="D735" s="394"/>
      <c r="F735" s="2"/>
      <c r="G735" s="2"/>
      <c r="H735" s="2"/>
      <c r="I735" s="2"/>
      <c r="J735" s="2"/>
      <c r="K735" s="2"/>
      <c r="L735" s="2"/>
      <c r="M735" s="2"/>
      <c r="P735" s="2"/>
      <c r="Q735" s="2"/>
      <c r="R735" s="2"/>
      <c r="X735" s="270"/>
      <c r="Y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95"/>
      <c r="AW735" s="95"/>
      <c r="AX735" s="383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383"/>
      <c r="BX735" s="383"/>
      <c r="BY735" s="383"/>
      <c r="BZ735" s="2"/>
      <c r="CA735" s="2"/>
      <c r="CB735" s="2"/>
      <c r="CC735" s="2"/>
      <c r="CD735" s="2"/>
      <c r="CE735" s="2"/>
      <c r="CF735" s="383"/>
      <c r="CG735" s="383"/>
      <c r="CH735" s="10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383"/>
      <c r="DT735" s="383"/>
      <c r="DU735" s="383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  <c r="FE735" s="2"/>
      <c r="FF735" s="2"/>
      <c r="FG735" s="2"/>
      <c r="FH735" s="2"/>
      <c r="FI735" s="2"/>
      <c r="FJ735" s="2"/>
      <c r="FK735" s="2"/>
      <c r="FL735" s="2"/>
      <c r="FM735" s="2"/>
      <c r="FN735" s="2"/>
      <c r="FO735" s="2"/>
      <c r="FP735" s="2"/>
      <c r="FQ735" s="2"/>
      <c r="FR735" s="2"/>
      <c r="FS735" s="2"/>
      <c r="FT735" s="2"/>
      <c r="FU735" s="2"/>
      <c r="FV735" s="2"/>
      <c r="FW735" s="2"/>
      <c r="FX735" s="2"/>
      <c r="FY735" s="2"/>
      <c r="FZ735" s="2"/>
      <c r="GA735" s="2"/>
      <c r="GB735" s="2"/>
      <c r="GC735" s="2"/>
      <c r="GD735" s="2"/>
      <c r="GE735" s="2"/>
      <c r="GF735" s="2"/>
      <c r="GG735" s="2"/>
      <c r="GH735" s="2"/>
      <c r="GI735" s="2"/>
      <c r="GJ735" s="2"/>
      <c r="GK735" s="2"/>
      <c r="GL735" s="2"/>
      <c r="GM735" s="2"/>
      <c r="GN735" s="2"/>
      <c r="GO735" s="2"/>
      <c r="GP735" s="2"/>
      <c r="GQ735" s="2"/>
      <c r="GR735" s="2"/>
      <c r="GS735" s="2"/>
      <c r="GT735" s="2"/>
      <c r="GU735" s="2"/>
      <c r="GV735" s="2"/>
      <c r="GW735" s="2"/>
      <c r="GX735" s="2"/>
      <c r="GY735" s="2"/>
      <c r="GZ735" s="2"/>
      <c r="HA735" s="2"/>
      <c r="HB735" s="2"/>
      <c r="HC735" s="2"/>
      <c r="HD735" s="2"/>
      <c r="HE735" s="2"/>
      <c r="HF735" s="2"/>
      <c r="HG735" s="2"/>
      <c r="HH735" s="2"/>
      <c r="HI735" s="2"/>
      <c r="HJ735" s="2"/>
      <c r="HK735" s="2"/>
      <c r="HL735" s="2"/>
      <c r="HM735" s="2"/>
      <c r="HN735" s="2"/>
      <c r="HO735" s="2"/>
      <c r="HP735" s="2"/>
      <c r="HQ735" s="2"/>
      <c r="HR735" s="2"/>
      <c r="HS735" s="2"/>
      <c r="HT735" s="2"/>
      <c r="HU735" s="2"/>
      <c r="HV735" s="2"/>
      <c r="HW735" s="2"/>
      <c r="HX735" s="2"/>
      <c r="HY735" s="2"/>
      <c r="HZ735" s="2"/>
      <c r="IA735" s="2"/>
      <c r="IB735" s="2"/>
      <c r="IC735" s="2"/>
      <c r="ID735" s="2"/>
      <c r="IE735" s="2"/>
      <c r="IF735" s="2"/>
      <c r="IG735" s="2"/>
      <c r="IH735" s="2"/>
      <c r="II735" s="2"/>
      <c r="IJ735" s="2"/>
      <c r="IK735" s="2"/>
      <c r="IL735" s="2"/>
      <c r="IM735" s="2"/>
      <c r="IN735" s="2"/>
      <c r="IO735" s="2"/>
      <c r="IP735" s="2"/>
      <c r="IQ735" s="2"/>
      <c r="IR735" s="2"/>
      <c r="IS735" s="2"/>
      <c r="IT735" s="2"/>
      <c r="IU735" s="2"/>
      <c r="IV735" s="2"/>
      <c r="IW735" s="2"/>
    </row>
    <row r="736" customFormat="false" ht="11.25" hidden="false" customHeight="false" outlineLevel="0" collapsed="false">
      <c r="A736" s="2"/>
      <c r="B736" s="2"/>
      <c r="C736" s="2"/>
      <c r="D736" s="394"/>
      <c r="F736" s="2"/>
      <c r="G736" s="2"/>
      <c r="H736" s="2"/>
      <c r="I736" s="2"/>
      <c r="J736" s="2"/>
      <c r="K736" s="2"/>
      <c r="L736" s="2"/>
      <c r="M736" s="2"/>
      <c r="P736" s="2"/>
      <c r="Q736" s="2"/>
      <c r="R736" s="2"/>
      <c r="X736" s="270"/>
      <c r="Y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95"/>
      <c r="AW736" s="95"/>
      <c r="AX736" s="383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383"/>
      <c r="BX736" s="383"/>
      <c r="BY736" s="383"/>
      <c r="BZ736" s="2"/>
      <c r="CA736" s="2"/>
      <c r="CB736" s="2"/>
      <c r="CC736" s="2"/>
      <c r="CD736" s="2"/>
      <c r="CE736" s="2"/>
      <c r="CF736" s="383"/>
      <c r="CG736" s="383"/>
      <c r="CH736" s="10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383"/>
      <c r="DT736" s="383"/>
      <c r="DU736" s="383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  <c r="FE736" s="2"/>
      <c r="FF736" s="2"/>
      <c r="FG736" s="2"/>
      <c r="FH736" s="2"/>
      <c r="FI736" s="2"/>
      <c r="FJ736" s="2"/>
      <c r="FK736" s="2"/>
      <c r="FL736" s="2"/>
      <c r="FM736" s="2"/>
      <c r="FN736" s="2"/>
      <c r="FO736" s="2"/>
      <c r="FP736" s="2"/>
      <c r="FQ736" s="2"/>
      <c r="FR736" s="2"/>
      <c r="FS736" s="2"/>
      <c r="FT736" s="2"/>
      <c r="FU736" s="2"/>
      <c r="FV736" s="2"/>
      <c r="FW736" s="2"/>
      <c r="FX736" s="2"/>
      <c r="FY736" s="2"/>
      <c r="FZ736" s="2"/>
      <c r="GA736" s="2"/>
      <c r="GB736" s="2"/>
      <c r="GC736" s="2"/>
      <c r="GD736" s="2"/>
      <c r="GE736" s="2"/>
      <c r="GF736" s="2"/>
      <c r="GG736" s="2"/>
      <c r="GH736" s="2"/>
      <c r="GI736" s="2"/>
      <c r="GJ736" s="2"/>
      <c r="GK736" s="2"/>
      <c r="GL736" s="2"/>
      <c r="GM736" s="2"/>
      <c r="GN736" s="2"/>
      <c r="GO736" s="2"/>
      <c r="GP736" s="2"/>
      <c r="GQ736" s="2"/>
      <c r="GR736" s="2"/>
      <c r="GS736" s="2"/>
      <c r="GT736" s="2"/>
      <c r="GU736" s="2"/>
      <c r="GV736" s="2"/>
      <c r="GW736" s="2"/>
      <c r="GX736" s="2"/>
      <c r="GY736" s="2"/>
      <c r="GZ736" s="2"/>
      <c r="HA736" s="2"/>
      <c r="HB736" s="2"/>
      <c r="HC736" s="2"/>
      <c r="HD736" s="2"/>
      <c r="HE736" s="2"/>
      <c r="HF736" s="2"/>
      <c r="HG736" s="2"/>
      <c r="HH736" s="2"/>
      <c r="HI736" s="2"/>
      <c r="HJ736" s="2"/>
      <c r="HK736" s="2"/>
      <c r="HL736" s="2"/>
      <c r="HM736" s="2"/>
      <c r="HN736" s="2"/>
      <c r="HO736" s="2"/>
      <c r="HP736" s="2"/>
      <c r="HQ736" s="2"/>
      <c r="HR736" s="2"/>
      <c r="HS736" s="2"/>
      <c r="HT736" s="2"/>
      <c r="HU736" s="2"/>
      <c r="HV736" s="2"/>
      <c r="HW736" s="2"/>
      <c r="HX736" s="2"/>
      <c r="HY736" s="2"/>
      <c r="HZ736" s="2"/>
      <c r="IA736" s="2"/>
      <c r="IB736" s="2"/>
      <c r="IC736" s="2"/>
      <c r="ID736" s="2"/>
      <c r="IE736" s="2"/>
      <c r="IF736" s="2"/>
      <c r="IG736" s="2"/>
      <c r="IH736" s="2"/>
      <c r="II736" s="2"/>
      <c r="IJ736" s="2"/>
      <c r="IK736" s="2"/>
      <c r="IL736" s="2"/>
      <c r="IM736" s="2"/>
      <c r="IN736" s="2"/>
      <c r="IO736" s="2"/>
      <c r="IP736" s="2"/>
      <c r="IQ736" s="2"/>
      <c r="IR736" s="2"/>
      <c r="IS736" s="2"/>
      <c r="IT736" s="2"/>
      <c r="IU736" s="2"/>
      <c r="IV736" s="2"/>
      <c r="IW736" s="2"/>
    </row>
    <row r="737" customFormat="false" ht="11.25" hidden="false" customHeight="false" outlineLevel="0" collapsed="false">
      <c r="A737" s="2"/>
      <c r="B737" s="2"/>
      <c r="C737" s="2"/>
      <c r="D737" s="394"/>
      <c r="F737" s="2"/>
      <c r="G737" s="2"/>
      <c r="H737" s="2"/>
      <c r="I737" s="2"/>
      <c r="J737" s="2"/>
      <c r="K737" s="2"/>
      <c r="L737" s="2"/>
      <c r="M737" s="2"/>
      <c r="P737" s="2"/>
      <c r="Q737" s="2"/>
      <c r="R737" s="2"/>
      <c r="X737" s="270"/>
      <c r="Y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95"/>
      <c r="AW737" s="95"/>
      <c r="AX737" s="383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383"/>
      <c r="BX737" s="383"/>
      <c r="BY737" s="383"/>
      <c r="BZ737" s="2"/>
      <c r="CA737" s="2"/>
      <c r="CB737" s="2"/>
      <c r="CC737" s="2"/>
      <c r="CD737" s="2"/>
      <c r="CE737" s="2"/>
      <c r="CF737" s="383"/>
      <c r="CG737" s="383"/>
      <c r="CH737" s="10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383"/>
      <c r="DT737" s="383"/>
      <c r="DU737" s="383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  <c r="FE737" s="2"/>
      <c r="FF737" s="2"/>
      <c r="FG737" s="2"/>
      <c r="FH737" s="2"/>
      <c r="FI737" s="2"/>
      <c r="FJ737" s="2"/>
      <c r="FK737" s="2"/>
      <c r="FL737" s="2"/>
      <c r="FM737" s="2"/>
      <c r="FN737" s="2"/>
      <c r="FO737" s="2"/>
      <c r="FP737" s="2"/>
      <c r="FQ737" s="2"/>
      <c r="FR737" s="2"/>
      <c r="FS737" s="2"/>
      <c r="FT737" s="2"/>
      <c r="FU737" s="2"/>
      <c r="FV737" s="2"/>
      <c r="FW737" s="2"/>
      <c r="FX737" s="2"/>
      <c r="FY737" s="2"/>
      <c r="FZ737" s="2"/>
      <c r="GA737" s="2"/>
      <c r="GB737" s="2"/>
      <c r="GC737" s="2"/>
      <c r="GD737" s="2"/>
      <c r="GE737" s="2"/>
      <c r="GF737" s="2"/>
      <c r="GG737" s="2"/>
      <c r="GH737" s="2"/>
      <c r="GI737" s="2"/>
      <c r="GJ737" s="2"/>
      <c r="GK737" s="2"/>
      <c r="GL737" s="2"/>
      <c r="GM737" s="2"/>
      <c r="GN737" s="2"/>
      <c r="GO737" s="2"/>
      <c r="GP737" s="2"/>
      <c r="GQ737" s="2"/>
      <c r="GR737" s="2"/>
      <c r="GS737" s="2"/>
      <c r="GT737" s="2"/>
      <c r="GU737" s="2"/>
      <c r="GV737" s="2"/>
      <c r="GW737" s="2"/>
      <c r="GX737" s="2"/>
      <c r="GY737" s="2"/>
      <c r="GZ737" s="2"/>
      <c r="HA737" s="2"/>
      <c r="HB737" s="2"/>
      <c r="HC737" s="2"/>
      <c r="HD737" s="2"/>
      <c r="HE737" s="2"/>
      <c r="HF737" s="2"/>
      <c r="HG737" s="2"/>
      <c r="HH737" s="2"/>
      <c r="HI737" s="2"/>
      <c r="HJ737" s="2"/>
      <c r="HK737" s="2"/>
      <c r="HL737" s="2"/>
      <c r="HM737" s="2"/>
      <c r="HN737" s="2"/>
      <c r="HO737" s="2"/>
      <c r="HP737" s="2"/>
      <c r="HQ737" s="2"/>
      <c r="HR737" s="2"/>
      <c r="HS737" s="2"/>
      <c r="HT737" s="2"/>
      <c r="HU737" s="2"/>
      <c r="HV737" s="2"/>
      <c r="HW737" s="2"/>
      <c r="HX737" s="2"/>
      <c r="HY737" s="2"/>
      <c r="HZ737" s="2"/>
      <c r="IA737" s="2"/>
      <c r="IB737" s="2"/>
      <c r="IC737" s="2"/>
      <c r="ID737" s="2"/>
      <c r="IE737" s="2"/>
      <c r="IF737" s="2"/>
      <c r="IG737" s="2"/>
      <c r="IH737" s="2"/>
      <c r="II737" s="2"/>
      <c r="IJ737" s="2"/>
      <c r="IK737" s="2"/>
      <c r="IL737" s="2"/>
      <c r="IM737" s="2"/>
      <c r="IN737" s="2"/>
      <c r="IO737" s="2"/>
      <c r="IP737" s="2"/>
      <c r="IQ737" s="2"/>
      <c r="IR737" s="2"/>
      <c r="IS737" s="2"/>
      <c r="IT737" s="2"/>
      <c r="IU737" s="2"/>
      <c r="IV737" s="2"/>
      <c r="IW737" s="2"/>
    </row>
    <row r="738" customFormat="false" ht="11.25" hidden="false" customHeight="false" outlineLevel="0" collapsed="false">
      <c r="A738" s="2"/>
      <c r="B738" s="2"/>
      <c r="C738" s="2"/>
      <c r="D738" s="394"/>
      <c r="F738" s="2"/>
      <c r="G738" s="2"/>
      <c r="H738" s="2"/>
      <c r="I738" s="2"/>
      <c r="J738" s="2"/>
      <c r="K738" s="2"/>
      <c r="L738" s="2"/>
      <c r="M738" s="2"/>
      <c r="P738" s="2"/>
      <c r="Q738" s="2"/>
      <c r="R738" s="2"/>
      <c r="X738" s="270"/>
      <c r="Y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95"/>
      <c r="AW738" s="95"/>
      <c r="AX738" s="383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383"/>
      <c r="BX738" s="383"/>
      <c r="BY738" s="383"/>
      <c r="BZ738" s="2"/>
      <c r="CA738" s="2"/>
      <c r="CB738" s="2"/>
      <c r="CC738" s="2"/>
      <c r="CD738" s="2"/>
      <c r="CE738" s="2"/>
      <c r="CF738" s="383"/>
      <c r="CG738" s="383"/>
      <c r="CH738" s="10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383"/>
      <c r="DT738" s="383"/>
      <c r="DU738" s="383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  <c r="FE738" s="2"/>
      <c r="FF738" s="2"/>
      <c r="FG738" s="2"/>
      <c r="FH738" s="2"/>
      <c r="FI738" s="2"/>
      <c r="FJ738" s="2"/>
      <c r="FK738" s="2"/>
      <c r="FL738" s="2"/>
      <c r="FM738" s="2"/>
      <c r="FN738" s="2"/>
      <c r="FO738" s="2"/>
      <c r="FP738" s="2"/>
      <c r="FQ738" s="2"/>
      <c r="FR738" s="2"/>
      <c r="FS738" s="2"/>
      <c r="FT738" s="2"/>
      <c r="FU738" s="2"/>
      <c r="FV738" s="2"/>
      <c r="FW738" s="2"/>
      <c r="FX738" s="2"/>
      <c r="FY738" s="2"/>
      <c r="FZ738" s="2"/>
      <c r="GA738" s="2"/>
      <c r="GB738" s="2"/>
      <c r="GC738" s="2"/>
      <c r="GD738" s="2"/>
      <c r="GE738" s="2"/>
      <c r="GF738" s="2"/>
      <c r="GG738" s="2"/>
      <c r="GH738" s="2"/>
      <c r="GI738" s="2"/>
      <c r="GJ738" s="2"/>
      <c r="GK738" s="2"/>
      <c r="GL738" s="2"/>
      <c r="GM738" s="2"/>
      <c r="GN738" s="2"/>
      <c r="GO738" s="2"/>
      <c r="GP738" s="2"/>
      <c r="GQ738" s="2"/>
      <c r="GR738" s="2"/>
      <c r="GS738" s="2"/>
      <c r="GT738" s="2"/>
      <c r="GU738" s="2"/>
      <c r="GV738" s="2"/>
      <c r="GW738" s="2"/>
      <c r="GX738" s="2"/>
      <c r="GY738" s="2"/>
      <c r="GZ738" s="2"/>
      <c r="HA738" s="2"/>
      <c r="HB738" s="2"/>
      <c r="HC738" s="2"/>
      <c r="HD738" s="2"/>
      <c r="HE738" s="2"/>
      <c r="HF738" s="2"/>
      <c r="HG738" s="2"/>
      <c r="HH738" s="2"/>
      <c r="HI738" s="2"/>
      <c r="HJ738" s="2"/>
      <c r="HK738" s="2"/>
      <c r="HL738" s="2"/>
      <c r="HM738" s="2"/>
      <c r="HN738" s="2"/>
      <c r="HO738" s="2"/>
      <c r="HP738" s="2"/>
      <c r="HQ738" s="2"/>
      <c r="HR738" s="2"/>
      <c r="HS738" s="2"/>
      <c r="HT738" s="2"/>
      <c r="HU738" s="2"/>
      <c r="HV738" s="2"/>
      <c r="HW738" s="2"/>
      <c r="HX738" s="2"/>
      <c r="HY738" s="2"/>
      <c r="HZ738" s="2"/>
      <c r="IA738" s="2"/>
      <c r="IB738" s="2"/>
      <c r="IC738" s="2"/>
      <c r="ID738" s="2"/>
      <c r="IE738" s="2"/>
      <c r="IF738" s="2"/>
      <c r="IG738" s="2"/>
      <c r="IH738" s="2"/>
      <c r="II738" s="2"/>
      <c r="IJ738" s="2"/>
      <c r="IK738" s="2"/>
      <c r="IL738" s="2"/>
      <c r="IM738" s="2"/>
      <c r="IN738" s="2"/>
      <c r="IO738" s="2"/>
      <c r="IP738" s="2"/>
      <c r="IQ738" s="2"/>
      <c r="IR738" s="2"/>
      <c r="IS738" s="2"/>
      <c r="IT738" s="2"/>
      <c r="IU738" s="2"/>
      <c r="IV738" s="2"/>
      <c r="IW738" s="2"/>
    </row>
    <row r="739" customFormat="false" ht="11.25" hidden="false" customHeight="false" outlineLevel="0" collapsed="false">
      <c r="A739" s="2"/>
      <c r="B739" s="2"/>
      <c r="C739" s="2"/>
      <c r="D739" s="394"/>
      <c r="F739" s="2"/>
      <c r="G739" s="2"/>
      <c r="H739" s="2"/>
      <c r="I739" s="2"/>
      <c r="J739" s="2"/>
      <c r="K739" s="2"/>
      <c r="L739" s="2"/>
      <c r="M739" s="2"/>
      <c r="P739" s="2"/>
      <c r="Q739" s="2"/>
      <c r="R739" s="2"/>
      <c r="X739" s="270"/>
      <c r="Y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95"/>
      <c r="AW739" s="95"/>
      <c r="AX739" s="383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383"/>
      <c r="BX739" s="383"/>
      <c r="BY739" s="383"/>
      <c r="BZ739" s="2"/>
      <c r="CA739" s="2"/>
      <c r="CB739" s="2"/>
      <c r="CC739" s="2"/>
      <c r="CD739" s="2"/>
      <c r="CE739" s="2"/>
      <c r="CF739" s="383"/>
      <c r="CG739" s="383"/>
      <c r="CH739" s="10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383"/>
      <c r="DT739" s="383"/>
      <c r="DU739" s="383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  <c r="FE739" s="2"/>
      <c r="FF739" s="2"/>
      <c r="FG739" s="2"/>
      <c r="FH739" s="2"/>
      <c r="FI739" s="2"/>
      <c r="FJ739" s="2"/>
      <c r="FK739" s="2"/>
      <c r="FL739" s="2"/>
      <c r="FM739" s="2"/>
      <c r="FN739" s="2"/>
      <c r="FO739" s="2"/>
      <c r="FP739" s="2"/>
      <c r="FQ739" s="2"/>
      <c r="FR739" s="2"/>
      <c r="FS739" s="2"/>
      <c r="FT739" s="2"/>
      <c r="FU739" s="2"/>
      <c r="FV739" s="2"/>
      <c r="FW739" s="2"/>
      <c r="FX739" s="2"/>
      <c r="FY739" s="2"/>
      <c r="FZ739" s="2"/>
      <c r="GA739" s="2"/>
      <c r="GB739" s="2"/>
      <c r="GC739" s="2"/>
      <c r="GD739" s="2"/>
      <c r="GE739" s="2"/>
      <c r="GF739" s="2"/>
      <c r="GG739" s="2"/>
      <c r="GH739" s="2"/>
      <c r="GI739" s="2"/>
      <c r="GJ739" s="2"/>
      <c r="GK739" s="2"/>
      <c r="GL739" s="2"/>
      <c r="GM739" s="2"/>
      <c r="GN739" s="2"/>
      <c r="GO739" s="2"/>
      <c r="GP739" s="2"/>
      <c r="GQ739" s="2"/>
      <c r="GR739" s="2"/>
      <c r="GS739" s="2"/>
      <c r="GT739" s="2"/>
      <c r="GU739" s="2"/>
      <c r="GV739" s="2"/>
      <c r="GW739" s="2"/>
      <c r="GX739" s="2"/>
      <c r="GY739" s="2"/>
      <c r="GZ739" s="2"/>
      <c r="HA739" s="2"/>
      <c r="HB739" s="2"/>
      <c r="HC739" s="2"/>
      <c r="HD739" s="2"/>
      <c r="HE739" s="2"/>
      <c r="HF739" s="2"/>
      <c r="HG739" s="2"/>
      <c r="HH739" s="2"/>
      <c r="HI739" s="2"/>
      <c r="HJ739" s="2"/>
      <c r="HK739" s="2"/>
      <c r="HL739" s="2"/>
      <c r="HM739" s="2"/>
      <c r="HN739" s="2"/>
      <c r="HO739" s="2"/>
      <c r="HP739" s="2"/>
      <c r="HQ739" s="2"/>
      <c r="HR739" s="2"/>
      <c r="HS739" s="2"/>
      <c r="HT739" s="2"/>
      <c r="HU739" s="2"/>
      <c r="HV739" s="2"/>
      <c r="HW739" s="2"/>
      <c r="HX739" s="2"/>
      <c r="HY739" s="2"/>
      <c r="HZ739" s="2"/>
      <c r="IA739" s="2"/>
      <c r="IB739" s="2"/>
      <c r="IC739" s="2"/>
      <c r="ID739" s="2"/>
      <c r="IE739" s="2"/>
      <c r="IF739" s="2"/>
      <c r="IG739" s="2"/>
      <c r="IH739" s="2"/>
      <c r="II739" s="2"/>
      <c r="IJ739" s="2"/>
      <c r="IK739" s="2"/>
      <c r="IL739" s="2"/>
      <c r="IM739" s="2"/>
      <c r="IN739" s="2"/>
      <c r="IO739" s="2"/>
      <c r="IP739" s="2"/>
      <c r="IQ739" s="2"/>
      <c r="IR739" s="2"/>
      <c r="IS739" s="2"/>
      <c r="IT739" s="2"/>
      <c r="IU739" s="2"/>
      <c r="IV739" s="2"/>
      <c r="IW739" s="2"/>
    </row>
    <row r="740" customFormat="false" ht="11.25" hidden="false" customHeight="false" outlineLevel="0" collapsed="false">
      <c r="A740" s="2"/>
      <c r="B740" s="2"/>
      <c r="C740" s="2"/>
      <c r="D740" s="394"/>
      <c r="F740" s="2"/>
      <c r="G740" s="2"/>
      <c r="H740" s="2"/>
      <c r="I740" s="2"/>
      <c r="J740" s="2"/>
      <c r="K740" s="2"/>
      <c r="L740" s="2"/>
      <c r="M740" s="2"/>
      <c r="P740" s="2"/>
      <c r="Q740" s="2"/>
      <c r="R740" s="2"/>
      <c r="X740" s="270"/>
      <c r="Y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95"/>
      <c r="AW740" s="95"/>
      <c r="AX740" s="383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383"/>
      <c r="BX740" s="383"/>
      <c r="BY740" s="383"/>
      <c r="BZ740" s="2"/>
      <c r="CA740" s="2"/>
      <c r="CB740" s="2"/>
      <c r="CC740" s="2"/>
      <c r="CD740" s="2"/>
      <c r="CE740" s="2"/>
      <c r="CF740" s="383"/>
      <c r="CG740" s="383"/>
      <c r="CH740" s="10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383"/>
      <c r="DT740" s="383"/>
      <c r="DU740" s="383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  <c r="FE740" s="2"/>
      <c r="FF740" s="2"/>
      <c r="FG740" s="2"/>
      <c r="FH740" s="2"/>
      <c r="FI740" s="2"/>
      <c r="FJ740" s="2"/>
      <c r="FK740" s="2"/>
      <c r="FL740" s="2"/>
      <c r="FM740" s="2"/>
      <c r="FN740" s="2"/>
      <c r="FO740" s="2"/>
      <c r="FP740" s="2"/>
      <c r="FQ740" s="2"/>
      <c r="FR740" s="2"/>
      <c r="FS740" s="2"/>
      <c r="FT740" s="2"/>
      <c r="FU740" s="2"/>
      <c r="FV740" s="2"/>
      <c r="FW740" s="2"/>
      <c r="FX740" s="2"/>
      <c r="FY740" s="2"/>
      <c r="FZ740" s="2"/>
      <c r="GA740" s="2"/>
      <c r="GB740" s="2"/>
      <c r="GC740" s="2"/>
      <c r="GD740" s="2"/>
      <c r="GE740" s="2"/>
      <c r="GF740" s="2"/>
      <c r="GG740" s="2"/>
      <c r="GH740" s="2"/>
      <c r="GI740" s="2"/>
      <c r="GJ740" s="2"/>
      <c r="GK740" s="2"/>
      <c r="GL740" s="2"/>
      <c r="GM740" s="2"/>
      <c r="GN740" s="2"/>
      <c r="GO740" s="2"/>
      <c r="GP740" s="2"/>
      <c r="GQ740" s="2"/>
      <c r="GR740" s="2"/>
      <c r="GS740" s="2"/>
      <c r="GT740" s="2"/>
      <c r="GU740" s="2"/>
      <c r="GV740" s="2"/>
      <c r="GW740" s="2"/>
      <c r="GX740" s="2"/>
      <c r="GY740" s="2"/>
      <c r="GZ740" s="2"/>
      <c r="HA740" s="2"/>
      <c r="HB740" s="2"/>
      <c r="HC740" s="2"/>
      <c r="HD740" s="2"/>
      <c r="HE740" s="2"/>
      <c r="HF740" s="2"/>
      <c r="HG740" s="2"/>
      <c r="HH740" s="2"/>
      <c r="HI740" s="2"/>
      <c r="HJ740" s="2"/>
      <c r="HK740" s="2"/>
      <c r="HL740" s="2"/>
      <c r="HM740" s="2"/>
      <c r="HN740" s="2"/>
      <c r="HO740" s="2"/>
      <c r="HP740" s="2"/>
      <c r="HQ740" s="2"/>
      <c r="HR740" s="2"/>
      <c r="HS740" s="2"/>
      <c r="HT740" s="2"/>
      <c r="HU740" s="2"/>
      <c r="HV740" s="2"/>
      <c r="HW740" s="2"/>
      <c r="HX740" s="2"/>
      <c r="HY740" s="2"/>
      <c r="HZ740" s="2"/>
      <c r="IA740" s="2"/>
      <c r="IB740" s="2"/>
      <c r="IC740" s="2"/>
      <c r="ID740" s="2"/>
      <c r="IE740" s="2"/>
      <c r="IF740" s="2"/>
      <c r="IG740" s="2"/>
      <c r="IH740" s="2"/>
      <c r="II740" s="2"/>
      <c r="IJ740" s="2"/>
      <c r="IK740" s="2"/>
      <c r="IL740" s="2"/>
      <c r="IM740" s="2"/>
      <c r="IN740" s="2"/>
      <c r="IO740" s="2"/>
      <c r="IP740" s="2"/>
      <c r="IQ740" s="2"/>
      <c r="IR740" s="2"/>
      <c r="IS740" s="2"/>
      <c r="IT740" s="2"/>
      <c r="IU740" s="2"/>
      <c r="IV740" s="2"/>
      <c r="IW740" s="2"/>
    </row>
    <row r="741" customFormat="false" ht="11.25" hidden="false" customHeight="false" outlineLevel="0" collapsed="false">
      <c r="A741" s="2"/>
      <c r="B741" s="2"/>
      <c r="C741" s="2"/>
      <c r="D741" s="394"/>
      <c r="F741" s="2"/>
      <c r="G741" s="2"/>
      <c r="H741" s="2"/>
      <c r="I741" s="2"/>
      <c r="J741" s="2"/>
      <c r="K741" s="2"/>
      <c r="L741" s="2"/>
      <c r="M741" s="2"/>
      <c r="P741" s="2"/>
      <c r="Q741" s="2"/>
      <c r="R741" s="2"/>
      <c r="X741" s="270"/>
      <c r="Y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95"/>
      <c r="AW741" s="95"/>
      <c r="AX741" s="383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383"/>
      <c r="BX741" s="383"/>
      <c r="BY741" s="383"/>
      <c r="BZ741" s="2"/>
      <c r="CA741" s="2"/>
      <c r="CB741" s="2"/>
      <c r="CC741" s="2"/>
      <c r="CD741" s="2"/>
      <c r="CE741" s="2"/>
      <c r="CF741" s="383"/>
      <c r="CG741" s="383"/>
      <c r="CH741" s="10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383"/>
      <c r="DT741" s="383"/>
      <c r="DU741" s="383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  <c r="FE741" s="2"/>
      <c r="FF741" s="2"/>
      <c r="FG741" s="2"/>
      <c r="FH741" s="2"/>
      <c r="FI741" s="2"/>
      <c r="FJ741" s="2"/>
      <c r="FK741" s="2"/>
      <c r="FL741" s="2"/>
      <c r="FM741" s="2"/>
      <c r="FN741" s="2"/>
      <c r="FO741" s="2"/>
      <c r="FP741" s="2"/>
      <c r="FQ741" s="2"/>
      <c r="FR741" s="2"/>
      <c r="FS741" s="2"/>
      <c r="FT741" s="2"/>
      <c r="FU741" s="2"/>
      <c r="FV741" s="2"/>
      <c r="FW741" s="2"/>
      <c r="FX741" s="2"/>
      <c r="FY741" s="2"/>
      <c r="FZ741" s="2"/>
      <c r="GA741" s="2"/>
      <c r="GB741" s="2"/>
      <c r="GC741" s="2"/>
      <c r="GD741" s="2"/>
      <c r="GE741" s="2"/>
      <c r="GF741" s="2"/>
      <c r="GG741" s="2"/>
      <c r="GH741" s="2"/>
      <c r="GI741" s="2"/>
      <c r="GJ741" s="2"/>
      <c r="GK741" s="2"/>
      <c r="GL741" s="2"/>
      <c r="GM741" s="2"/>
      <c r="GN741" s="2"/>
      <c r="GO741" s="2"/>
      <c r="GP741" s="2"/>
      <c r="GQ741" s="2"/>
      <c r="GR741" s="2"/>
      <c r="GS741" s="2"/>
      <c r="GT741" s="2"/>
      <c r="GU741" s="2"/>
      <c r="GV741" s="2"/>
      <c r="GW741" s="2"/>
      <c r="GX741" s="2"/>
      <c r="GY741" s="2"/>
      <c r="GZ741" s="2"/>
      <c r="HA741" s="2"/>
      <c r="HB741" s="2"/>
      <c r="HC741" s="2"/>
      <c r="HD741" s="2"/>
      <c r="HE741" s="2"/>
      <c r="HF741" s="2"/>
      <c r="HG741" s="2"/>
      <c r="HH741" s="2"/>
      <c r="HI741" s="2"/>
      <c r="HJ741" s="2"/>
      <c r="HK741" s="2"/>
      <c r="HL741" s="2"/>
      <c r="HM741" s="2"/>
      <c r="HN741" s="2"/>
      <c r="HO741" s="2"/>
      <c r="HP741" s="2"/>
      <c r="HQ741" s="2"/>
      <c r="HR741" s="2"/>
      <c r="HS741" s="2"/>
      <c r="HT741" s="2"/>
      <c r="HU741" s="2"/>
      <c r="HV741" s="2"/>
      <c r="HW741" s="2"/>
      <c r="HX741" s="2"/>
      <c r="HY741" s="2"/>
      <c r="HZ741" s="2"/>
      <c r="IA741" s="2"/>
      <c r="IB741" s="2"/>
      <c r="IC741" s="2"/>
      <c r="ID741" s="2"/>
      <c r="IE741" s="2"/>
      <c r="IF741" s="2"/>
      <c r="IG741" s="2"/>
      <c r="IH741" s="2"/>
      <c r="II741" s="2"/>
      <c r="IJ741" s="2"/>
      <c r="IK741" s="2"/>
      <c r="IL741" s="2"/>
      <c r="IM741" s="2"/>
      <c r="IN741" s="2"/>
      <c r="IO741" s="2"/>
      <c r="IP741" s="2"/>
      <c r="IQ741" s="2"/>
      <c r="IR741" s="2"/>
      <c r="IS741" s="2"/>
      <c r="IT741" s="2"/>
      <c r="IU741" s="2"/>
      <c r="IV741" s="2"/>
      <c r="IW741" s="2"/>
    </row>
    <row r="742" customFormat="false" ht="11.25" hidden="false" customHeight="false" outlineLevel="0" collapsed="false">
      <c r="A742" s="2"/>
      <c r="B742" s="2"/>
      <c r="C742" s="2"/>
      <c r="D742" s="394"/>
      <c r="F742" s="2"/>
      <c r="G742" s="2"/>
      <c r="H742" s="2"/>
      <c r="I742" s="2"/>
      <c r="J742" s="2"/>
      <c r="K742" s="2"/>
      <c r="L742" s="2"/>
      <c r="M742" s="2"/>
      <c r="P742" s="2"/>
      <c r="Q742" s="2"/>
      <c r="R742" s="2"/>
      <c r="X742" s="270"/>
      <c r="Y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95"/>
      <c r="AW742" s="95"/>
      <c r="AX742" s="383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383"/>
      <c r="BX742" s="383"/>
      <c r="BY742" s="383"/>
      <c r="BZ742" s="2"/>
      <c r="CA742" s="2"/>
      <c r="CB742" s="2"/>
      <c r="CC742" s="2"/>
      <c r="CD742" s="2"/>
      <c r="CE742" s="2"/>
      <c r="CF742" s="383"/>
      <c r="CG742" s="383"/>
      <c r="CH742" s="10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383"/>
      <c r="DT742" s="383"/>
      <c r="DU742" s="383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  <c r="FE742" s="2"/>
      <c r="FF742" s="2"/>
      <c r="FG742" s="2"/>
      <c r="FH742" s="2"/>
      <c r="FI742" s="2"/>
      <c r="FJ742" s="2"/>
      <c r="FK742" s="2"/>
      <c r="FL742" s="2"/>
      <c r="FM742" s="2"/>
      <c r="FN742" s="2"/>
      <c r="FO742" s="2"/>
      <c r="FP742" s="2"/>
      <c r="FQ742" s="2"/>
      <c r="FR742" s="2"/>
      <c r="FS742" s="2"/>
      <c r="FT742" s="2"/>
      <c r="FU742" s="2"/>
      <c r="FV742" s="2"/>
      <c r="FW742" s="2"/>
      <c r="FX742" s="2"/>
      <c r="FY742" s="2"/>
      <c r="FZ742" s="2"/>
      <c r="GA742" s="2"/>
      <c r="GB742" s="2"/>
      <c r="GC742" s="2"/>
      <c r="GD742" s="2"/>
      <c r="GE742" s="2"/>
      <c r="GF742" s="2"/>
      <c r="GG742" s="2"/>
      <c r="GH742" s="2"/>
      <c r="GI742" s="2"/>
      <c r="GJ742" s="2"/>
      <c r="GK742" s="2"/>
      <c r="GL742" s="2"/>
      <c r="GM742" s="2"/>
      <c r="GN742" s="2"/>
      <c r="GO742" s="2"/>
      <c r="GP742" s="2"/>
      <c r="GQ742" s="2"/>
      <c r="GR742" s="2"/>
      <c r="GS742" s="2"/>
      <c r="GT742" s="2"/>
      <c r="GU742" s="2"/>
      <c r="GV742" s="2"/>
      <c r="GW742" s="2"/>
      <c r="GX742" s="2"/>
      <c r="GY742" s="2"/>
      <c r="GZ742" s="2"/>
      <c r="HA742" s="2"/>
      <c r="HB742" s="2"/>
      <c r="HC742" s="2"/>
      <c r="HD742" s="2"/>
      <c r="HE742" s="2"/>
      <c r="HF742" s="2"/>
      <c r="HG742" s="2"/>
      <c r="HH742" s="2"/>
      <c r="HI742" s="2"/>
      <c r="HJ742" s="2"/>
      <c r="HK742" s="2"/>
      <c r="HL742" s="2"/>
      <c r="HM742" s="2"/>
      <c r="HN742" s="2"/>
      <c r="HO742" s="2"/>
      <c r="HP742" s="2"/>
      <c r="HQ742" s="2"/>
      <c r="HR742" s="2"/>
      <c r="HS742" s="2"/>
      <c r="HT742" s="2"/>
      <c r="HU742" s="2"/>
      <c r="HV742" s="2"/>
      <c r="HW742" s="2"/>
      <c r="HX742" s="2"/>
      <c r="HY742" s="2"/>
      <c r="HZ742" s="2"/>
      <c r="IA742" s="2"/>
      <c r="IB742" s="2"/>
      <c r="IC742" s="2"/>
      <c r="ID742" s="2"/>
      <c r="IE742" s="2"/>
      <c r="IF742" s="2"/>
      <c r="IG742" s="2"/>
      <c r="IH742" s="2"/>
      <c r="II742" s="2"/>
      <c r="IJ742" s="2"/>
      <c r="IK742" s="2"/>
      <c r="IL742" s="2"/>
      <c r="IM742" s="2"/>
      <c r="IN742" s="2"/>
      <c r="IO742" s="2"/>
      <c r="IP742" s="2"/>
      <c r="IQ742" s="2"/>
      <c r="IR742" s="2"/>
      <c r="IS742" s="2"/>
      <c r="IT742" s="2"/>
      <c r="IU742" s="2"/>
      <c r="IV742" s="2"/>
      <c r="IW742" s="2"/>
    </row>
    <row r="743" customFormat="false" ht="11.25" hidden="false" customHeight="false" outlineLevel="0" collapsed="false">
      <c r="A743" s="2"/>
      <c r="B743" s="2"/>
      <c r="C743" s="2"/>
      <c r="D743" s="394"/>
      <c r="F743" s="2"/>
      <c r="G743" s="2"/>
      <c r="H743" s="2"/>
      <c r="I743" s="2"/>
      <c r="J743" s="2"/>
      <c r="K743" s="2"/>
      <c r="L743" s="2"/>
      <c r="M743" s="2"/>
      <c r="P743" s="2"/>
      <c r="Q743" s="2"/>
      <c r="R743" s="2"/>
      <c r="X743" s="270"/>
      <c r="Y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95"/>
      <c r="AW743" s="95"/>
      <c r="AX743" s="383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383"/>
      <c r="BX743" s="383"/>
      <c r="BY743" s="383"/>
      <c r="BZ743" s="2"/>
      <c r="CA743" s="2"/>
      <c r="CB743" s="2"/>
      <c r="CC743" s="2"/>
      <c r="CD743" s="2"/>
      <c r="CE743" s="2"/>
      <c r="CF743" s="383"/>
      <c r="CG743" s="383"/>
      <c r="CH743" s="10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383"/>
      <c r="DT743" s="383"/>
      <c r="DU743" s="383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  <c r="FE743" s="2"/>
      <c r="FF743" s="2"/>
      <c r="FG743" s="2"/>
      <c r="FH743" s="2"/>
      <c r="FI743" s="2"/>
      <c r="FJ743" s="2"/>
      <c r="FK743" s="2"/>
      <c r="FL743" s="2"/>
      <c r="FM743" s="2"/>
      <c r="FN743" s="2"/>
      <c r="FO743" s="2"/>
      <c r="FP743" s="2"/>
      <c r="FQ743" s="2"/>
      <c r="FR743" s="2"/>
      <c r="FS743" s="2"/>
      <c r="FT743" s="2"/>
      <c r="FU743" s="2"/>
      <c r="FV743" s="2"/>
      <c r="FW743" s="2"/>
      <c r="FX743" s="2"/>
      <c r="FY743" s="2"/>
      <c r="FZ743" s="2"/>
      <c r="GA743" s="2"/>
      <c r="GB743" s="2"/>
      <c r="GC743" s="2"/>
      <c r="GD743" s="2"/>
      <c r="GE743" s="2"/>
      <c r="GF743" s="2"/>
      <c r="GG743" s="2"/>
      <c r="GH743" s="2"/>
      <c r="GI743" s="2"/>
      <c r="GJ743" s="2"/>
      <c r="GK743" s="2"/>
      <c r="GL743" s="2"/>
      <c r="GM743" s="2"/>
      <c r="GN743" s="2"/>
      <c r="GO743" s="2"/>
      <c r="GP743" s="2"/>
      <c r="GQ743" s="2"/>
      <c r="GR743" s="2"/>
      <c r="GS743" s="2"/>
      <c r="GT743" s="2"/>
      <c r="GU743" s="2"/>
      <c r="GV743" s="2"/>
      <c r="GW743" s="2"/>
      <c r="GX743" s="2"/>
      <c r="GY743" s="2"/>
      <c r="GZ743" s="2"/>
      <c r="HA743" s="2"/>
      <c r="HB743" s="2"/>
      <c r="HC743" s="2"/>
      <c r="HD743" s="2"/>
      <c r="HE743" s="2"/>
      <c r="HF743" s="2"/>
      <c r="HG743" s="2"/>
      <c r="HH743" s="2"/>
      <c r="HI743" s="2"/>
      <c r="HJ743" s="2"/>
      <c r="HK743" s="2"/>
      <c r="HL743" s="2"/>
      <c r="HM743" s="2"/>
      <c r="HN743" s="2"/>
      <c r="HO743" s="2"/>
      <c r="HP743" s="2"/>
      <c r="HQ743" s="2"/>
      <c r="HR743" s="2"/>
      <c r="HS743" s="2"/>
      <c r="HT743" s="2"/>
      <c r="HU743" s="2"/>
      <c r="HV743" s="2"/>
      <c r="HW743" s="2"/>
      <c r="HX743" s="2"/>
      <c r="HY743" s="2"/>
      <c r="HZ743" s="2"/>
      <c r="IA743" s="2"/>
      <c r="IB743" s="2"/>
      <c r="IC743" s="2"/>
      <c r="ID743" s="2"/>
      <c r="IE743" s="2"/>
      <c r="IF743" s="2"/>
      <c r="IG743" s="2"/>
      <c r="IH743" s="2"/>
      <c r="II743" s="2"/>
      <c r="IJ743" s="2"/>
      <c r="IK743" s="2"/>
      <c r="IL743" s="2"/>
      <c r="IM743" s="2"/>
      <c r="IN743" s="2"/>
      <c r="IO743" s="2"/>
      <c r="IP743" s="2"/>
      <c r="IQ743" s="2"/>
      <c r="IR743" s="2"/>
      <c r="IS743" s="2"/>
      <c r="IT743" s="2"/>
      <c r="IU743" s="2"/>
      <c r="IV743" s="2"/>
      <c r="IW743" s="2"/>
    </row>
    <row r="744" customFormat="false" ht="11.25" hidden="false" customHeight="false" outlineLevel="0" collapsed="false">
      <c r="A744" s="2"/>
      <c r="B744" s="2"/>
      <c r="C744" s="2"/>
      <c r="D744" s="394"/>
      <c r="F744" s="2"/>
      <c r="G744" s="2"/>
      <c r="H744" s="2"/>
      <c r="I744" s="2"/>
      <c r="J744" s="2"/>
      <c r="K744" s="2"/>
      <c r="L744" s="2"/>
      <c r="M744" s="2"/>
      <c r="P744" s="2"/>
      <c r="Q744" s="2"/>
      <c r="R744" s="2"/>
      <c r="X744" s="270"/>
      <c r="Y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95"/>
      <c r="AW744" s="95"/>
      <c r="AX744" s="383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383"/>
      <c r="BX744" s="383"/>
      <c r="BY744" s="383"/>
      <c r="BZ744" s="2"/>
      <c r="CA744" s="2"/>
      <c r="CB744" s="2"/>
      <c r="CC744" s="2"/>
      <c r="CD744" s="2"/>
      <c r="CE744" s="2"/>
      <c r="CF744" s="383"/>
      <c r="CG744" s="383"/>
      <c r="CH744" s="10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383"/>
      <c r="DT744" s="383"/>
      <c r="DU744" s="383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  <c r="FE744" s="2"/>
      <c r="FF744" s="2"/>
      <c r="FG744" s="2"/>
      <c r="FH744" s="2"/>
      <c r="FI744" s="2"/>
      <c r="FJ744" s="2"/>
      <c r="FK744" s="2"/>
      <c r="FL744" s="2"/>
      <c r="FM744" s="2"/>
      <c r="FN744" s="2"/>
      <c r="FO744" s="2"/>
      <c r="FP744" s="2"/>
      <c r="FQ744" s="2"/>
      <c r="FR744" s="2"/>
      <c r="FS744" s="2"/>
      <c r="FT744" s="2"/>
      <c r="FU744" s="2"/>
      <c r="FV744" s="2"/>
      <c r="FW744" s="2"/>
      <c r="FX744" s="2"/>
      <c r="FY744" s="2"/>
      <c r="FZ744" s="2"/>
      <c r="GA744" s="2"/>
      <c r="GB744" s="2"/>
      <c r="GC744" s="2"/>
      <c r="GD744" s="2"/>
      <c r="GE744" s="2"/>
      <c r="GF744" s="2"/>
      <c r="GG744" s="2"/>
      <c r="GH744" s="2"/>
      <c r="GI744" s="2"/>
      <c r="GJ744" s="2"/>
      <c r="GK744" s="2"/>
      <c r="GL744" s="2"/>
      <c r="GM744" s="2"/>
      <c r="GN744" s="2"/>
      <c r="GO744" s="2"/>
      <c r="GP744" s="2"/>
      <c r="GQ744" s="2"/>
      <c r="GR744" s="2"/>
      <c r="GS744" s="2"/>
      <c r="GT744" s="2"/>
      <c r="GU744" s="2"/>
      <c r="GV744" s="2"/>
      <c r="GW744" s="2"/>
      <c r="GX744" s="2"/>
      <c r="GY744" s="2"/>
      <c r="GZ744" s="2"/>
      <c r="HA744" s="2"/>
      <c r="HB744" s="2"/>
      <c r="HC744" s="2"/>
      <c r="HD744" s="2"/>
      <c r="HE744" s="2"/>
      <c r="HF744" s="2"/>
      <c r="HG744" s="2"/>
      <c r="HH744" s="2"/>
      <c r="HI744" s="2"/>
      <c r="HJ744" s="2"/>
      <c r="HK744" s="2"/>
      <c r="HL744" s="2"/>
      <c r="HM744" s="2"/>
      <c r="HN744" s="2"/>
      <c r="HO744" s="2"/>
      <c r="HP744" s="2"/>
      <c r="HQ744" s="2"/>
      <c r="HR744" s="2"/>
      <c r="HS744" s="2"/>
      <c r="HT744" s="2"/>
      <c r="HU744" s="2"/>
      <c r="HV744" s="2"/>
      <c r="HW744" s="2"/>
      <c r="HX744" s="2"/>
      <c r="HY744" s="2"/>
      <c r="HZ744" s="2"/>
      <c r="IA744" s="2"/>
      <c r="IB744" s="2"/>
      <c r="IC744" s="2"/>
      <c r="ID744" s="2"/>
      <c r="IE744" s="2"/>
      <c r="IF744" s="2"/>
      <c r="IG744" s="2"/>
      <c r="IH744" s="2"/>
      <c r="II744" s="2"/>
      <c r="IJ744" s="2"/>
      <c r="IK744" s="2"/>
      <c r="IL744" s="2"/>
      <c r="IM744" s="2"/>
      <c r="IN744" s="2"/>
      <c r="IO744" s="2"/>
      <c r="IP744" s="2"/>
      <c r="IQ744" s="2"/>
      <c r="IR744" s="2"/>
      <c r="IS744" s="2"/>
      <c r="IT744" s="2"/>
      <c r="IU744" s="2"/>
      <c r="IV744" s="2"/>
      <c r="IW744" s="2"/>
    </row>
    <row r="745" customFormat="false" ht="11.25" hidden="false" customHeight="false" outlineLevel="0" collapsed="false">
      <c r="A745" s="2"/>
      <c r="B745" s="2"/>
      <c r="C745" s="2"/>
      <c r="D745" s="394"/>
      <c r="F745" s="2"/>
      <c r="G745" s="2"/>
      <c r="H745" s="2"/>
      <c r="I745" s="2"/>
      <c r="J745" s="2"/>
      <c r="K745" s="2"/>
      <c r="L745" s="2"/>
      <c r="M745" s="2"/>
      <c r="P745" s="2"/>
      <c r="Q745" s="2"/>
      <c r="R745" s="2"/>
      <c r="X745" s="270"/>
      <c r="Y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95"/>
      <c r="AW745" s="95"/>
      <c r="AX745" s="383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383"/>
      <c r="BX745" s="383"/>
      <c r="BY745" s="383"/>
      <c r="BZ745" s="2"/>
      <c r="CA745" s="2"/>
      <c r="CB745" s="2"/>
      <c r="CC745" s="2"/>
      <c r="CD745" s="2"/>
      <c r="CE745" s="2"/>
      <c r="CF745" s="383"/>
      <c r="CG745" s="383"/>
      <c r="CH745" s="10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383"/>
      <c r="DT745" s="383"/>
      <c r="DU745" s="383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  <c r="FE745" s="2"/>
      <c r="FF745" s="2"/>
      <c r="FG745" s="2"/>
      <c r="FH745" s="2"/>
      <c r="FI745" s="2"/>
      <c r="FJ745" s="2"/>
      <c r="FK745" s="2"/>
      <c r="FL745" s="2"/>
      <c r="FM745" s="2"/>
      <c r="FN745" s="2"/>
      <c r="FO745" s="2"/>
      <c r="FP745" s="2"/>
      <c r="FQ745" s="2"/>
      <c r="FR745" s="2"/>
      <c r="FS745" s="2"/>
      <c r="FT745" s="2"/>
      <c r="FU745" s="2"/>
      <c r="FV745" s="2"/>
      <c r="FW745" s="2"/>
      <c r="FX745" s="2"/>
      <c r="FY745" s="2"/>
      <c r="FZ745" s="2"/>
      <c r="GA745" s="2"/>
      <c r="GB745" s="2"/>
      <c r="GC745" s="2"/>
      <c r="GD745" s="2"/>
      <c r="GE745" s="2"/>
      <c r="GF745" s="2"/>
      <c r="GG745" s="2"/>
      <c r="GH745" s="2"/>
      <c r="GI745" s="2"/>
      <c r="GJ745" s="2"/>
      <c r="GK745" s="2"/>
      <c r="GL745" s="2"/>
      <c r="GM745" s="2"/>
      <c r="GN745" s="2"/>
      <c r="GO745" s="2"/>
      <c r="GP745" s="2"/>
      <c r="GQ745" s="2"/>
      <c r="GR745" s="2"/>
      <c r="GS745" s="2"/>
      <c r="GT745" s="2"/>
      <c r="GU745" s="2"/>
      <c r="GV745" s="2"/>
      <c r="GW745" s="2"/>
      <c r="GX745" s="2"/>
      <c r="GY745" s="2"/>
      <c r="GZ745" s="2"/>
      <c r="HA745" s="2"/>
      <c r="HB745" s="2"/>
      <c r="HC745" s="2"/>
      <c r="HD745" s="2"/>
      <c r="HE745" s="2"/>
      <c r="HF745" s="2"/>
      <c r="HG745" s="2"/>
      <c r="HH745" s="2"/>
      <c r="HI745" s="2"/>
      <c r="HJ745" s="2"/>
      <c r="HK745" s="2"/>
      <c r="HL745" s="2"/>
      <c r="HM745" s="2"/>
      <c r="HN745" s="2"/>
      <c r="HO745" s="2"/>
      <c r="HP745" s="2"/>
      <c r="HQ745" s="2"/>
      <c r="HR745" s="2"/>
      <c r="HS745" s="2"/>
      <c r="HT745" s="2"/>
      <c r="HU745" s="2"/>
      <c r="HV745" s="2"/>
      <c r="HW745" s="2"/>
      <c r="HX745" s="2"/>
      <c r="HY745" s="2"/>
      <c r="HZ745" s="2"/>
      <c r="IA745" s="2"/>
      <c r="IB745" s="2"/>
      <c r="IC745" s="2"/>
      <c r="ID745" s="2"/>
      <c r="IE745" s="2"/>
      <c r="IF745" s="2"/>
      <c r="IG745" s="2"/>
      <c r="IH745" s="2"/>
      <c r="II745" s="2"/>
      <c r="IJ745" s="2"/>
      <c r="IK745" s="2"/>
      <c r="IL745" s="2"/>
      <c r="IM745" s="2"/>
      <c r="IN745" s="2"/>
      <c r="IO745" s="2"/>
      <c r="IP745" s="2"/>
      <c r="IQ745" s="2"/>
      <c r="IR745" s="2"/>
      <c r="IS745" s="2"/>
      <c r="IT745" s="2"/>
      <c r="IU745" s="2"/>
      <c r="IV745" s="2"/>
      <c r="IW745" s="2"/>
    </row>
    <row r="746" customFormat="false" ht="11.25" hidden="false" customHeight="false" outlineLevel="0" collapsed="false">
      <c r="A746" s="2"/>
      <c r="B746" s="2"/>
      <c r="C746" s="2"/>
      <c r="D746" s="394"/>
      <c r="F746" s="2"/>
      <c r="G746" s="2"/>
      <c r="H746" s="2"/>
      <c r="I746" s="2"/>
      <c r="J746" s="2"/>
      <c r="K746" s="2"/>
      <c r="L746" s="2"/>
      <c r="M746" s="2"/>
      <c r="P746" s="2"/>
      <c r="Q746" s="2"/>
      <c r="R746" s="2"/>
      <c r="X746" s="270"/>
      <c r="Y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95"/>
      <c r="AW746" s="95"/>
      <c r="AX746" s="383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383"/>
      <c r="BX746" s="383"/>
      <c r="BY746" s="383"/>
      <c r="BZ746" s="2"/>
      <c r="CA746" s="2"/>
      <c r="CB746" s="2"/>
      <c r="CC746" s="2"/>
      <c r="CD746" s="2"/>
      <c r="CE746" s="2"/>
      <c r="CF746" s="383"/>
      <c r="CG746" s="383"/>
      <c r="CH746" s="10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383"/>
      <c r="DT746" s="383"/>
      <c r="DU746" s="383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  <c r="FE746" s="2"/>
      <c r="FF746" s="2"/>
      <c r="FG746" s="2"/>
      <c r="FH746" s="2"/>
      <c r="FI746" s="2"/>
      <c r="FJ746" s="2"/>
      <c r="FK746" s="2"/>
      <c r="FL746" s="2"/>
      <c r="FM746" s="2"/>
      <c r="FN746" s="2"/>
      <c r="FO746" s="2"/>
      <c r="FP746" s="2"/>
      <c r="FQ746" s="2"/>
      <c r="FR746" s="2"/>
      <c r="FS746" s="2"/>
      <c r="FT746" s="2"/>
      <c r="FU746" s="2"/>
      <c r="FV746" s="2"/>
      <c r="FW746" s="2"/>
      <c r="FX746" s="2"/>
      <c r="FY746" s="2"/>
      <c r="FZ746" s="2"/>
      <c r="GA746" s="2"/>
      <c r="GB746" s="2"/>
      <c r="GC746" s="2"/>
      <c r="GD746" s="2"/>
      <c r="GE746" s="2"/>
      <c r="GF746" s="2"/>
      <c r="GG746" s="2"/>
      <c r="GH746" s="2"/>
      <c r="GI746" s="2"/>
      <c r="GJ746" s="2"/>
      <c r="GK746" s="2"/>
      <c r="GL746" s="2"/>
      <c r="GM746" s="2"/>
      <c r="GN746" s="2"/>
      <c r="GO746" s="2"/>
      <c r="GP746" s="2"/>
      <c r="GQ746" s="2"/>
      <c r="GR746" s="2"/>
      <c r="GS746" s="2"/>
      <c r="GT746" s="2"/>
      <c r="GU746" s="2"/>
      <c r="GV746" s="2"/>
      <c r="GW746" s="2"/>
      <c r="GX746" s="2"/>
      <c r="GY746" s="2"/>
      <c r="GZ746" s="2"/>
      <c r="HA746" s="2"/>
      <c r="HB746" s="2"/>
      <c r="HC746" s="2"/>
      <c r="HD746" s="2"/>
      <c r="HE746" s="2"/>
      <c r="HF746" s="2"/>
      <c r="HG746" s="2"/>
      <c r="HH746" s="2"/>
      <c r="HI746" s="2"/>
      <c r="HJ746" s="2"/>
      <c r="HK746" s="2"/>
      <c r="HL746" s="2"/>
      <c r="HM746" s="2"/>
      <c r="HN746" s="2"/>
      <c r="HO746" s="2"/>
      <c r="HP746" s="2"/>
      <c r="HQ746" s="2"/>
      <c r="HR746" s="2"/>
      <c r="HS746" s="2"/>
      <c r="HT746" s="2"/>
      <c r="HU746" s="2"/>
      <c r="HV746" s="2"/>
      <c r="HW746" s="2"/>
      <c r="HX746" s="2"/>
      <c r="HY746" s="2"/>
      <c r="HZ746" s="2"/>
      <c r="IA746" s="2"/>
      <c r="IB746" s="2"/>
      <c r="IC746" s="2"/>
      <c r="ID746" s="2"/>
      <c r="IE746" s="2"/>
      <c r="IF746" s="2"/>
      <c r="IG746" s="2"/>
      <c r="IH746" s="2"/>
      <c r="II746" s="2"/>
      <c r="IJ746" s="2"/>
      <c r="IK746" s="2"/>
      <c r="IL746" s="2"/>
      <c r="IM746" s="2"/>
      <c r="IN746" s="2"/>
      <c r="IO746" s="2"/>
      <c r="IP746" s="2"/>
      <c r="IQ746" s="2"/>
      <c r="IR746" s="2"/>
      <c r="IS746" s="2"/>
      <c r="IT746" s="2"/>
      <c r="IU746" s="2"/>
      <c r="IV746" s="2"/>
      <c r="IW746" s="2"/>
    </row>
    <row r="747" customFormat="false" ht="11.25" hidden="false" customHeight="false" outlineLevel="0" collapsed="false">
      <c r="A747" s="2"/>
      <c r="B747" s="2"/>
      <c r="C747" s="2"/>
      <c r="D747" s="394"/>
      <c r="F747" s="2"/>
      <c r="G747" s="2"/>
      <c r="H747" s="2"/>
      <c r="I747" s="2"/>
      <c r="J747" s="2"/>
      <c r="K747" s="2"/>
      <c r="L747" s="2"/>
      <c r="M747" s="2"/>
      <c r="P747" s="2"/>
      <c r="Q747" s="2"/>
      <c r="R747" s="2"/>
      <c r="X747" s="270"/>
      <c r="Y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95"/>
      <c r="AW747" s="95"/>
      <c r="AX747" s="383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383"/>
      <c r="BX747" s="383"/>
      <c r="BY747" s="383"/>
      <c r="BZ747" s="2"/>
      <c r="CA747" s="2"/>
      <c r="CB747" s="2"/>
      <c r="CC747" s="2"/>
      <c r="CD747" s="2"/>
      <c r="CE747" s="2"/>
      <c r="CF747" s="383"/>
      <c r="CG747" s="383"/>
      <c r="CH747" s="10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383"/>
      <c r="DT747" s="383"/>
      <c r="DU747" s="383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  <c r="FE747" s="2"/>
      <c r="FF747" s="2"/>
      <c r="FG747" s="2"/>
      <c r="FH747" s="2"/>
      <c r="FI747" s="2"/>
      <c r="FJ747" s="2"/>
      <c r="FK747" s="2"/>
      <c r="FL747" s="2"/>
      <c r="FM747" s="2"/>
      <c r="FN747" s="2"/>
      <c r="FO747" s="2"/>
      <c r="FP747" s="2"/>
      <c r="FQ747" s="2"/>
      <c r="FR747" s="2"/>
      <c r="FS747" s="2"/>
      <c r="FT747" s="2"/>
      <c r="FU747" s="2"/>
      <c r="FV747" s="2"/>
      <c r="FW747" s="2"/>
      <c r="FX747" s="2"/>
      <c r="FY747" s="2"/>
      <c r="FZ747" s="2"/>
      <c r="GA747" s="2"/>
      <c r="GB747" s="2"/>
      <c r="GC747" s="2"/>
      <c r="GD747" s="2"/>
      <c r="GE747" s="2"/>
      <c r="GF747" s="2"/>
      <c r="GG747" s="2"/>
      <c r="GH747" s="2"/>
      <c r="GI747" s="2"/>
      <c r="GJ747" s="2"/>
      <c r="GK747" s="2"/>
      <c r="GL747" s="2"/>
      <c r="GM747" s="2"/>
      <c r="GN747" s="2"/>
      <c r="GO747" s="2"/>
      <c r="GP747" s="2"/>
      <c r="GQ747" s="2"/>
      <c r="GR747" s="2"/>
      <c r="GS747" s="2"/>
      <c r="GT747" s="2"/>
      <c r="GU747" s="2"/>
      <c r="GV747" s="2"/>
      <c r="GW747" s="2"/>
      <c r="GX747" s="2"/>
      <c r="GY747" s="2"/>
      <c r="GZ747" s="2"/>
      <c r="HA747" s="2"/>
      <c r="HB747" s="2"/>
      <c r="HC747" s="2"/>
      <c r="HD747" s="2"/>
      <c r="HE747" s="2"/>
      <c r="HF747" s="2"/>
      <c r="HG747" s="2"/>
      <c r="HH747" s="2"/>
      <c r="HI747" s="2"/>
      <c r="HJ747" s="2"/>
      <c r="HK747" s="2"/>
      <c r="HL747" s="2"/>
      <c r="HM747" s="2"/>
      <c r="HN747" s="2"/>
      <c r="HO747" s="2"/>
      <c r="HP747" s="2"/>
      <c r="HQ747" s="2"/>
      <c r="HR747" s="2"/>
      <c r="HS747" s="2"/>
      <c r="HT747" s="2"/>
      <c r="HU747" s="2"/>
      <c r="HV747" s="2"/>
      <c r="HW747" s="2"/>
      <c r="HX747" s="2"/>
      <c r="HY747" s="2"/>
      <c r="HZ747" s="2"/>
      <c r="IA747" s="2"/>
      <c r="IB747" s="2"/>
      <c r="IC747" s="2"/>
      <c r="ID747" s="2"/>
      <c r="IE747" s="2"/>
      <c r="IF747" s="2"/>
      <c r="IG747" s="2"/>
      <c r="IH747" s="2"/>
      <c r="II747" s="2"/>
      <c r="IJ747" s="2"/>
      <c r="IK747" s="2"/>
      <c r="IL747" s="2"/>
      <c r="IM747" s="2"/>
      <c r="IN747" s="2"/>
      <c r="IO747" s="2"/>
      <c r="IP747" s="2"/>
      <c r="IQ747" s="2"/>
      <c r="IR747" s="2"/>
      <c r="IS747" s="2"/>
      <c r="IT747" s="2"/>
      <c r="IU747" s="2"/>
      <c r="IV747" s="2"/>
      <c r="IW747" s="2"/>
    </row>
    <row r="748" customFormat="false" ht="11.25" hidden="false" customHeight="false" outlineLevel="0" collapsed="false">
      <c r="A748" s="2"/>
      <c r="B748" s="2"/>
      <c r="C748" s="2"/>
      <c r="D748" s="394"/>
      <c r="F748" s="2"/>
      <c r="G748" s="2"/>
      <c r="H748" s="2"/>
      <c r="I748" s="2"/>
      <c r="J748" s="2"/>
      <c r="K748" s="2"/>
      <c r="L748" s="2"/>
      <c r="M748" s="2"/>
      <c r="P748" s="2"/>
      <c r="Q748" s="2"/>
      <c r="R748" s="2"/>
      <c r="X748" s="270"/>
      <c r="Y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95"/>
      <c r="AW748" s="95"/>
      <c r="AX748" s="383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383"/>
      <c r="BX748" s="383"/>
      <c r="BY748" s="383"/>
      <c r="BZ748" s="2"/>
      <c r="CA748" s="2"/>
      <c r="CB748" s="2"/>
      <c r="CC748" s="2"/>
      <c r="CD748" s="2"/>
      <c r="CE748" s="2"/>
      <c r="CF748" s="383"/>
      <c r="CG748" s="383"/>
      <c r="CH748" s="10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383"/>
      <c r="DT748" s="383"/>
      <c r="DU748" s="383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  <c r="FE748" s="2"/>
      <c r="FF748" s="2"/>
      <c r="FG748" s="2"/>
      <c r="FH748" s="2"/>
      <c r="FI748" s="2"/>
      <c r="FJ748" s="2"/>
      <c r="FK748" s="2"/>
      <c r="FL748" s="2"/>
      <c r="FM748" s="2"/>
      <c r="FN748" s="2"/>
      <c r="FO748" s="2"/>
      <c r="FP748" s="2"/>
      <c r="FQ748" s="2"/>
      <c r="FR748" s="2"/>
      <c r="FS748" s="2"/>
      <c r="FT748" s="2"/>
      <c r="FU748" s="2"/>
      <c r="FV748" s="2"/>
      <c r="FW748" s="2"/>
      <c r="FX748" s="2"/>
      <c r="FY748" s="2"/>
      <c r="FZ748" s="2"/>
      <c r="GA748" s="2"/>
      <c r="GB748" s="2"/>
      <c r="GC748" s="2"/>
      <c r="GD748" s="2"/>
      <c r="GE748" s="2"/>
      <c r="GF748" s="2"/>
      <c r="GG748" s="2"/>
      <c r="GH748" s="2"/>
      <c r="GI748" s="2"/>
      <c r="GJ748" s="2"/>
      <c r="GK748" s="2"/>
      <c r="GL748" s="2"/>
      <c r="GM748" s="2"/>
      <c r="GN748" s="2"/>
      <c r="GO748" s="2"/>
      <c r="GP748" s="2"/>
      <c r="GQ748" s="2"/>
      <c r="GR748" s="2"/>
      <c r="GS748" s="2"/>
      <c r="GT748" s="2"/>
      <c r="GU748" s="2"/>
      <c r="GV748" s="2"/>
      <c r="GW748" s="2"/>
      <c r="GX748" s="2"/>
      <c r="GY748" s="2"/>
      <c r="GZ748" s="2"/>
      <c r="HA748" s="2"/>
      <c r="HB748" s="2"/>
      <c r="HC748" s="2"/>
      <c r="HD748" s="2"/>
      <c r="HE748" s="2"/>
      <c r="HF748" s="2"/>
      <c r="HG748" s="2"/>
      <c r="HH748" s="2"/>
      <c r="HI748" s="2"/>
      <c r="HJ748" s="2"/>
      <c r="HK748" s="2"/>
      <c r="HL748" s="2"/>
      <c r="HM748" s="2"/>
      <c r="HN748" s="2"/>
      <c r="HO748" s="2"/>
      <c r="HP748" s="2"/>
      <c r="HQ748" s="2"/>
      <c r="HR748" s="2"/>
      <c r="HS748" s="2"/>
      <c r="HT748" s="2"/>
      <c r="HU748" s="2"/>
      <c r="HV748" s="2"/>
      <c r="HW748" s="2"/>
      <c r="HX748" s="2"/>
      <c r="HY748" s="2"/>
      <c r="HZ748" s="2"/>
      <c r="IA748" s="2"/>
      <c r="IB748" s="2"/>
      <c r="IC748" s="2"/>
      <c r="ID748" s="2"/>
      <c r="IE748" s="2"/>
      <c r="IF748" s="2"/>
      <c r="IG748" s="2"/>
      <c r="IH748" s="2"/>
      <c r="II748" s="2"/>
      <c r="IJ748" s="2"/>
      <c r="IK748" s="2"/>
      <c r="IL748" s="2"/>
      <c r="IM748" s="2"/>
      <c r="IN748" s="2"/>
      <c r="IO748" s="2"/>
      <c r="IP748" s="2"/>
      <c r="IQ748" s="2"/>
      <c r="IR748" s="2"/>
      <c r="IS748" s="2"/>
      <c r="IT748" s="2"/>
      <c r="IU748" s="2"/>
      <c r="IV748" s="2"/>
      <c r="IW748" s="2"/>
    </row>
    <row r="749" customFormat="false" ht="11.25" hidden="false" customHeight="false" outlineLevel="0" collapsed="false">
      <c r="A749" s="2"/>
      <c r="B749" s="2"/>
      <c r="C749" s="2"/>
      <c r="D749" s="394"/>
      <c r="F749" s="2"/>
      <c r="G749" s="2"/>
      <c r="H749" s="2"/>
      <c r="I749" s="2"/>
      <c r="J749" s="2"/>
      <c r="K749" s="2"/>
      <c r="L749" s="2"/>
      <c r="M749" s="2"/>
      <c r="P749" s="2"/>
      <c r="Q749" s="2"/>
      <c r="R749" s="2"/>
      <c r="X749" s="270"/>
      <c r="Y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95"/>
      <c r="AW749" s="95"/>
      <c r="AX749" s="383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383"/>
      <c r="BX749" s="383"/>
      <c r="BY749" s="383"/>
      <c r="BZ749" s="2"/>
      <c r="CA749" s="2"/>
      <c r="CB749" s="2"/>
      <c r="CC749" s="2"/>
      <c r="CD749" s="2"/>
      <c r="CE749" s="2"/>
      <c r="CF749" s="383"/>
      <c r="CG749" s="383"/>
      <c r="CH749" s="10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383"/>
      <c r="DT749" s="383"/>
      <c r="DU749" s="383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  <c r="FE749" s="2"/>
      <c r="FF749" s="2"/>
      <c r="FG749" s="2"/>
      <c r="FH749" s="2"/>
      <c r="FI749" s="2"/>
      <c r="FJ749" s="2"/>
      <c r="FK749" s="2"/>
      <c r="FL749" s="2"/>
      <c r="FM749" s="2"/>
      <c r="FN749" s="2"/>
      <c r="FO749" s="2"/>
      <c r="FP749" s="2"/>
      <c r="FQ749" s="2"/>
      <c r="FR749" s="2"/>
      <c r="FS749" s="2"/>
      <c r="FT749" s="2"/>
      <c r="FU749" s="2"/>
      <c r="FV749" s="2"/>
      <c r="FW749" s="2"/>
      <c r="FX749" s="2"/>
      <c r="FY749" s="2"/>
      <c r="FZ749" s="2"/>
      <c r="GA749" s="2"/>
      <c r="GB749" s="2"/>
      <c r="GC749" s="2"/>
      <c r="GD749" s="2"/>
      <c r="GE749" s="2"/>
      <c r="GF749" s="2"/>
      <c r="GG749" s="2"/>
      <c r="GH749" s="2"/>
      <c r="GI749" s="2"/>
      <c r="GJ749" s="2"/>
      <c r="GK749" s="2"/>
      <c r="GL749" s="2"/>
      <c r="GM749" s="2"/>
      <c r="GN749" s="2"/>
      <c r="GO749" s="2"/>
      <c r="GP749" s="2"/>
      <c r="GQ749" s="2"/>
      <c r="GR749" s="2"/>
      <c r="GS749" s="2"/>
      <c r="GT749" s="2"/>
      <c r="GU749" s="2"/>
      <c r="GV749" s="2"/>
      <c r="GW749" s="2"/>
      <c r="GX749" s="2"/>
      <c r="GY749" s="2"/>
      <c r="GZ749" s="2"/>
      <c r="HA749" s="2"/>
      <c r="HB749" s="2"/>
      <c r="HC749" s="2"/>
      <c r="HD749" s="2"/>
      <c r="HE749" s="2"/>
      <c r="HF749" s="2"/>
      <c r="HG749" s="2"/>
      <c r="HH749" s="2"/>
      <c r="HI749" s="2"/>
      <c r="HJ749" s="2"/>
      <c r="HK749" s="2"/>
      <c r="HL749" s="2"/>
      <c r="HM749" s="2"/>
      <c r="HN749" s="2"/>
      <c r="HO749" s="2"/>
      <c r="HP749" s="2"/>
      <c r="HQ749" s="2"/>
      <c r="HR749" s="2"/>
      <c r="HS749" s="2"/>
      <c r="HT749" s="2"/>
      <c r="HU749" s="2"/>
      <c r="HV749" s="2"/>
      <c r="HW749" s="2"/>
      <c r="HX749" s="2"/>
      <c r="HY749" s="2"/>
      <c r="HZ749" s="2"/>
      <c r="IA749" s="2"/>
      <c r="IB749" s="2"/>
      <c r="IC749" s="2"/>
      <c r="ID749" s="2"/>
      <c r="IE749" s="2"/>
      <c r="IF749" s="2"/>
      <c r="IG749" s="2"/>
      <c r="IH749" s="2"/>
      <c r="II749" s="2"/>
      <c r="IJ749" s="2"/>
      <c r="IK749" s="2"/>
      <c r="IL749" s="2"/>
      <c r="IM749" s="2"/>
      <c r="IN749" s="2"/>
      <c r="IO749" s="2"/>
      <c r="IP749" s="2"/>
      <c r="IQ749" s="2"/>
      <c r="IR749" s="2"/>
      <c r="IS749" s="2"/>
      <c r="IT749" s="2"/>
      <c r="IU749" s="2"/>
      <c r="IV749" s="2"/>
      <c r="IW749" s="2"/>
    </row>
    <row r="750" customFormat="false" ht="11.25" hidden="false" customHeight="false" outlineLevel="0" collapsed="false">
      <c r="A750" s="2"/>
      <c r="B750" s="2"/>
      <c r="C750" s="2"/>
      <c r="D750" s="394"/>
      <c r="F750" s="2"/>
      <c r="G750" s="2"/>
      <c r="H750" s="2"/>
      <c r="I750" s="2"/>
      <c r="J750" s="2"/>
      <c r="K750" s="2"/>
      <c r="L750" s="2"/>
      <c r="M750" s="2"/>
      <c r="P750" s="2"/>
      <c r="Q750" s="2"/>
      <c r="R750" s="2"/>
      <c r="X750" s="270"/>
      <c r="Y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95"/>
      <c r="AW750" s="95"/>
      <c r="AX750" s="383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383"/>
      <c r="BX750" s="383"/>
      <c r="BY750" s="383"/>
      <c r="BZ750" s="2"/>
      <c r="CA750" s="2"/>
      <c r="CB750" s="2"/>
      <c r="CC750" s="2"/>
      <c r="CD750" s="2"/>
      <c r="CE750" s="2"/>
      <c r="CF750" s="383"/>
      <c r="CG750" s="383"/>
      <c r="CH750" s="10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383"/>
      <c r="DT750" s="383"/>
      <c r="DU750" s="383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  <c r="FE750" s="2"/>
      <c r="FF750" s="2"/>
      <c r="FG750" s="2"/>
      <c r="FH750" s="2"/>
      <c r="FI750" s="2"/>
      <c r="FJ750" s="2"/>
      <c r="FK750" s="2"/>
      <c r="FL750" s="2"/>
      <c r="FM750" s="2"/>
      <c r="FN750" s="2"/>
      <c r="FO750" s="2"/>
      <c r="FP750" s="2"/>
      <c r="FQ750" s="2"/>
      <c r="FR750" s="2"/>
      <c r="FS750" s="2"/>
      <c r="FT750" s="2"/>
      <c r="FU750" s="2"/>
      <c r="FV750" s="2"/>
      <c r="FW750" s="2"/>
      <c r="FX750" s="2"/>
      <c r="FY750" s="2"/>
      <c r="FZ750" s="2"/>
      <c r="GA750" s="2"/>
      <c r="GB750" s="2"/>
      <c r="GC750" s="2"/>
      <c r="GD750" s="2"/>
      <c r="GE750" s="2"/>
      <c r="GF750" s="2"/>
      <c r="GG750" s="2"/>
      <c r="GH750" s="2"/>
      <c r="GI750" s="2"/>
      <c r="GJ750" s="2"/>
      <c r="GK750" s="2"/>
      <c r="GL750" s="2"/>
      <c r="GM750" s="2"/>
      <c r="GN750" s="2"/>
      <c r="GO750" s="2"/>
      <c r="GP750" s="2"/>
      <c r="GQ750" s="2"/>
      <c r="GR750" s="2"/>
      <c r="GS750" s="2"/>
      <c r="GT750" s="2"/>
      <c r="GU750" s="2"/>
      <c r="GV750" s="2"/>
      <c r="GW750" s="2"/>
      <c r="GX750" s="2"/>
      <c r="GY750" s="2"/>
      <c r="GZ750" s="2"/>
      <c r="HA750" s="2"/>
      <c r="HB750" s="2"/>
      <c r="HC750" s="2"/>
      <c r="HD750" s="2"/>
      <c r="HE750" s="2"/>
      <c r="HF750" s="2"/>
      <c r="HG750" s="2"/>
      <c r="HH750" s="2"/>
      <c r="HI750" s="2"/>
      <c r="HJ750" s="2"/>
      <c r="HK750" s="2"/>
      <c r="HL750" s="2"/>
      <c r="HM750" s="2"/>
      <c r="HN750" s="2"/>
      <c r="HO750" s="2"/>
      <c r="HP750" s="2"/>
      <c r="HQ750" s="2"/>
      <c r="HR750" s="2"/>
      <c r="HS750" s="2"/>
      <c r="HT750" s="2"/>
      <c r="HU750" s="2"/>
      <c r="HV750" s="2"/>
      <c r="HW750" s="2"/>
      <c r="HX750" s="2"/>
      <c r="HY750" s="2"/>
      <c r="HZ750" s="2"/>
      <c r="IA750" s="2"/>
      <c r="IB750" s="2"/>
      <c r="IC750" s="2"/>
      <c r="ID750" s="2"/>
      <c r="IE750" s="2"/>
      <c r="IF750" s="2"/>
      <c r="IG750" s="2"/>
      <c r="IH750" s="2"/>
      <c r="II750" s="2"/>
      <c r="IJ750" s="2"/>
      <c r="IK750" s="2"/>
      <c r="IL750" s="2"/>
      <c r="IM750" s="2"/>
      <c r="IN750" s="2"/>
      <c r="IO750" s="2"/>
      <c r="IP750" s="2"/>
      <c r="IQ750" s="2"/>
      <c r="IR750" s="2"/>
      <c r="IS750" s="2"/>
      <c r="IT750" s="2"/>
      <c r="IU750" s="2"/>
      <c r="IV750" s="2"/>
      <c r="IW750" s="2"/>
    </row>
    <row r="751" customFormat="false" ht="11.25" hidden="false" customHeight="false" outlineLevel="0" collapsed="false">
      <c r="A751" s="2"/>
      <c r="B751" s="2"/>
      <c r="C751" s="2"/>
      <c r="D751" s="394"/>
      <c r="F751" s="2"/>
      <c r="G751" s="2"/>
      <c r="H751" s="2"/>
      <c r="I751" s="2"/>
      <c r="J751" s="2"/>
      <c r="K751" s="2"/>
      <c r="L751" s="2"/>
      <c r="M751" s="2"/>
      <c r="P751" s="2"/>
      <c r="Q751" s="2"/>
      <c r="R751" s="2"/>
      <c r="X751" s="270"/>
      <c r="Y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95"/>
      <c r="AW751" s="95"/>
      <c r="AX751" s="383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383"/>
      <c r="BX751" s="383"/>
      <c r="BY751" s="383"/>
      <c r="BZ751" s="2"/>
      <c r="CA751" s="2"/>
      <c r="CB751" s="2"/>
      <c r="CC751" s="2"/>
      <c r="CD751" s="2"/>
      <c r="CE751" s="2"/>
      <c r="CF751" s="383"/>
      <c r="CG751" s="383"/>
      <c r="CH751" s="10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383"/>
      <c r="DT751" s="383"/>
      <c r="DU751" s="383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  <c r="FE751" s="2"/>
      <c r="FF751" s="2"/>
      <c r="FG751" s="2"/>
      <c r="FH751" s="2"/>
      <c r="FI751" s="2"/>
      <c r="FJ751" s="2"/>
      <c r="FK751" s="2"/>
      <c r="FL751" s="2"/>
      <c r="FM751" s="2"/>
      <c r="FN751" s="2"/>
      <c r="FO751" s="2"/>
      <c r="FP751" s="2"/>
      <c r="FQ751" s="2"/>
      <c r="FR751" s="2"/>
      <c r="FS751" s="2"/>
      <c r="FT751" s="2"/>
      <c r="FU751" s="2"/>
      <c r="FV751" s="2"/>
      <c r="FW751" s="2"/>
      <c r="FX751" s="2"/>
      <c r="FY751" s="2"/>
      <c r="FZ751" s="2"/>
      <c r="GA751" s="2"/>
      <c r="GB751" s="2"/>
      <c r="GC751" s="2"/>
      <c r="GD751" s="2"/>
      <c r="GE751" s="2"/>
      <c r="GF751" s="2"/>
      <c r="GG751" s="2"/>
      <c r="GH751" s="2"/>
      <c r="GI751" s="2"/>
      <c r="GJ751" s="2"/>
      <c r="GK751" s="2"/>
      <c r="GL751" s="2"/>
      <c r="GM751" s="2"/>
      <c r="GN751" s="2"/>
      <c r="GO751" s="2"/>
      <c r="GP751" s="2"/>
      <c r="GQ751" s="2"/>
      <c r="GR751" s="2"/>
      <c r="GS751" s="2"/>
      <c r="GT751" s="2"/>
      <c r="GU751" s="2"/>
      <c r="GV751" s="2"/>
      <c r="GW751" s="2"/>
      <c r="GX751" s="2"/>
      <c r="GY751" s="2"/>
      <c r="GZ751" s="2"/>
      <c r="HA751" s="2"/>
      <c r="HB751" s="2"/>
      <c r="HC751" s="2"/>
      <c r="HD751" s="2"/>
      <c r="HE751" s="2"/>
      <c r="HF751" s="2"/>
      <c r="HG751" s="2"/>
      <c r="HH751" s="2"/>
      <c r="HI751" s="2"/>
      <c r="HJ751" s="2"/>
      <c r="HK751" s="2"/>
      <c r="HL751" s="2"/>
      <c r="HM751" s="2"/>
      <c r="HN751" s="2"/>
      <c r="HO751" s="2"/>
      <c r="HP751" s="2"/>
      <c r="HQ751" s="2"/>
      <c r="HR751" s="2"/>
      <c r="HS751" s="2"/>
      <c r="HT751" s="2"/>
      <c r="HU751" s="2"/>
      <c r="HV751" s="2"/>
      <c r="HW751" s="2"/>
      <c r="HX751" s="2"/>
      <c r="HY751" s="2"/>
      <c r="HZ751" s="2"/>
      <c r="IA751" s="2"/>
      <c r="IB751" s="2"/>
      <c r="IC751" s="2"/>
      <c r="ID751" s="2"/>
      <c r="IE751" s="2"/>
      <c r="IF751" s="2"/>
      <c r="IG751" s="2"/>
      <c r="IH751" s="2"/>
      <c r="II751" s="2"/>
      <c r="IJ751" s="2"/>
      <c r="IK751" s="2"/>
      <c r="IL751" s="2"/>
      <c r="IM751" s="2"/>
      <c r="IN751" s="2"/>
      <c r="IO751" s="2"/>
      <c r="IP751" s="2"/>
      <c r="IQ751" s="2"/>
      <c r="IR751" s="2"/>
      <c r="IS751" s="2"/>
      <c r="IT751" s="2"/>
      <c r="IU751" s="2"/>
      <c r="IV751" s="2"/>
      <c r="IW751" s="2"/>
    </row>
    <row r="752" customFormat="false" ht="11.25" hidden="false" customHeight="false" outlineLevel="0" collapsed="false">
      <c r="A752" s="2"/>
      <c r="B752" s="2"/>
      <c r="C752" s="2"/>
      <c r="D752" s="394"/>
      <c r="F752" s="2"/>
      <c r="G752" s="2"/>
      <c r="H752" s="2"/>
      <c r="I752" s="2"/>
      <c r="J752" s="2"/>
      <c r="K752" s="2"/>
      <c r="L752" s="2"/>
      <c r="M752" s="2"/>
      <c r="P752" s="2"/>
      <c r="Q752" s="2"/>
      <c r="R752" s="2"/>
      <c r="X752" s="270"/>
      <c r="Y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95"/>
      <c r="AW752" s="95"/>
      <c r="AX752" s="383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383"/>
      <c r="BX752" s="383"/>
      <c r="BY752" s="383"/>
      <c r="BZ752" s="2"/>
      <c r="CA752" s="2"/>
      <c r="CB752" s="2"/>
      <c r="CC752" s="2"/>
      <c r="CD752" s="2"/>
      <c r="CE752" s="2"/>
      <c r="CF752" s="383"/>
      <c r="CG752" s="383"/>
      <c r="CH752" s="10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383"/>
      <c r="DT752" s="383"/>
      <c r="DU752" s="383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  <c r="FE752" s="2"/>
      <c r="FF752" s="2"/>
      <c r="FG752" s="2"/>
      <c r="FH752" s="2"/>
      <c r="FI752" s="2"/>
      <c r="FJ752" s="2"/>
      <c r="FK752" s="2"/>
      <c r="FL752" s="2"/>
      <c r="FM752" s="2"/>
      <c r="FN752" s="2"/>
      <c r="FO752" s="2"/>
      <c r="FP752" s="2"/>
      <c r="FQ752" s="2"/>
      <c r="FR752" s="2"/>
      <c r="FS752" s="2"/>
      <c r="FT752" s="2"/>
      <c r="FU752" s="2"/>
      <c r="FV752" s="2"/>
      <c r="FW752" s="2"/>
      <c r="FX752" s="2"/>
      <c r="FY752" s="2"/>
      <c r="FZ752" s="2"/>
      <c r="GA752" s="2"/>
      <c r="GB752" s="2"/>
      <c r="GC752" s="2"/>
      <c r="GD752" s="2"/>
      <c r="GE752" s="2"/>
      <c r="GF752" s="2"/>
      <c r="GG752" s="2"/>
      <c r="GH752" s="2"/>
      <c r="GI752" s="2"/>
      <c r="GJ752" s="2"/>
      <c r="GK752" s="2"/>
      <c r="GL752" s="2"/>
      <c r="GM752" s="2"/>
      <c r="GN752" s="2"/>
      <c r="GO752" s="2"/>
      <c r="GP752" s="2"/>
      <c r="GQ752" s="2"/>
      <c r="GR752" s="2"/>
      <c r="GS752" s="2"/>
      <c r="GT752" s="2"/>
      <c r="GU752" s="2"/>
      <c r="GV752" s="2"/>
      <c r="GW752" s="2"/>
      <c r="GX752" s="2"/>
      <c r="GY752" s="2"/>
      <c r="GZ752" s="2"/>
      <c r="HA752" s="2"/>
      <c r="HB752" s="2"/>
      <c r="HC752" s="2"/>
      <c r="HD752" s="2"/>
      <c r="HE752" s="2"/>
      <c r="HF752" s="2"/>
      <c r="HG752" s="2"/>
      <c r="HH752" s="2"/>
      <c r="HI752" s="2"/>
      <c r="HJ752" s="2"/>
      <c r="HK752" s="2"/>
      <c r="HL752" s="2"/>
      <c r="HM752" s="2"/>
      <c r="HN752" s="2"/>
      <c r="HO752" s="2"/>
      <c r="HP752" s="2"/>
      <c r="HQ752" s="2"/>
      <c r="HR752" s="2"/>
      <c r="HS752" s="2"/>
      <c r="HT752" s="2"/>
      <c r="HU752" s="2"/>
      <c r="HV752" s="2"/>
      <c r="HW752" s="2"/>
      <c r="HX752" s="2"/>
      <c r="HY752" s="2"/>
      <c r="HZ752" s="2"/>
      <c r="IA752" s="2"/>
      <c r="IB752" s="2"/>
      <c r="IC752" s="2"/>
      <c r="ID752" s="2"/>
      <c r="IE752" s="2"/>
      <c r="IF752" s="2"/>
      <c r="IG752" s="2"/>
      <c r="IH752" s="2"/>
      <c r="II752" s="2"/>
      <c r="IJ752" s="2"/>
      <c r="IK752" s="2"/>
      <c r="IL752" s="2"/>
      <c r="IM752" s="2"/>
      <c r="IN752" s="2"/>
      <c r="IO752" s="2"/>
      <c r="IP752" s="2"/>
      <c r="IQ752" s="2"/>
      <c r="IR752" s="2"/>
      <c r="IS752" s="2"/>
      <c r="IT752" s="2"/>
      <c r="IU752" s="2"/>
      <c r="IV752" s="2"/>
      <c r="IW752" s="2"/>
    </row>
    <row r="753" customFormat="false" ht="11.25" hidden="false" customHeight="false" outlineLevel="0" collapsed="false">
      <c r="A753" s="2"/>
      <c r="B753" s="2"/>
      <c r="C753" s="2"/>
      <c r="D753" s="394"/>
      <c r="F753" s="2"/>
      <c r="G753" s="2"/>
      <c r="H753" s="2"/>
      <c r="I753" s="2"/>
      <c r="J753" s="2"/>
      <c r="K753" s="2"/>
      <c r="L753" s="2"/>
      <c r="M753" s="2"/>
      <c r="P753" s="2"/>
      <c r="Q753" s="2"/>
      <c r="R753" s="2"/>
      <c r="X753" s="270"/>
      <c r="Y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95"/>
      <c r="AW753" s="95"/>
      <c r="AX753" s="383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383"/>
      <c r="BX753" s="383"/>
      <c r="BY753" s="383"/>
      <c r="BZ753" s="2"/>
      <c r="CA753" s="2"/>
      <c r="CB753" s="2"/>
      <c r="CC753" s="2"/>
      <c r="CD753" s="2"/>
      <c r="CE753" s="2"/>
      <c r="CF753" s="383"/>
      <c r="CG753" s="383"/>
      <c r="CH753" s="10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383"/>
      <c r="DT753" s="383"/>
      <c r="DU753" s="383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  <c r="FE753" s="2"/>
      <c r="FF753" s="2"/>
      <c r="FG753" s="2"/>
      <c r="FH753" s="2"/>
      <c r="FI753" s="2"/>
      <c r="FJ753" s="2"/>
      <c r="FK753" s="2"/>
      <c r="FL753" s="2"/>
      <c r="FM753" s="2"/>
      <c r="FN753" s="2"/>
      <c r="FO753" s="2"/>
      <c r="FP753" s="2"/>
      <c r="FQ753" s="2"/>
      <c r="FR753" s="2"/>
      <c r="FS753" s="2"/>
      <c r="FT753" s="2"/>
      <c r="FU753" s="2"/>
      <c r="FV753" s="2"/>
      <c r="FW753" s="2"/>
      <c r="FX753" s="2"/>
      <c r="FY753" s="2"/>
      <c r="FZ753" s="2"/>
      <c r="GA753" s="2"/>
      <c r="GB753" s="2"/>
      <c r="GC753" s="2"/>
      <c r="GD753" s="2"/>
      <c r="GE753" s="2"/>
      <c r="GF753" s="2"/>
      <c r="GG753" s="2"/>
      <c r="GH753" s="2"/>
      <c r="GI753" s="2"/>
      <c r="GJ753" s="2"/>
      <c r="GK753" s="2"/>
      <c r="GL753" s="2"/>
      <c r="GM753" s="2"/>
      <c r="GN753" s="2"/>
      <c r="GO753" s="2"/>
      <c r="GP753" s="2"/>
      <c r="GQ753" s="2"/>
      <c r="GR753" s="2"/>
      <c r="GS753" s="2"/>
      <c r="GT753" s="2"/>
      <c r="GU753" s="2"/>
      <c r="GV753" s="2"/>
      <c r="GW753" s="2"/>
      <c r="GX753" s="2"/>
      <c r="GY753" s="2"/>
      <c r="GZ753" s="2"/>
      <c r="HA753" s="2"/>
      <c r="HB753" s="2"/>
      <c r="HC753" s="2"/>
      <c r="HD753" s="2"/>
      <c r="HE753" s="2"/>
      <c r="HF753" s="2"/>
      <c r="HG753" s="2"/>
      <c r="HH753" s="2"/>
      <c r="HI753" s="2"/>
      <c r="HJ753" s="2"/>
      <c r="HK753" s="2"/>
      <c r="HL753" s="2"/>
      <c r="HM753" s="2"/>
      <c r="HN753" s="2"/>
      <c r="HO753" s="2"/>
      <c r="HP753" s="2"/>
      <c r="HQ753" s="2"/>
      <c r="HR753" s="2"/>
      <c r="HS753" s="2"/>
      <c r="HT753" s="2"/>
      <c r="HU753" s="2"/>
      <c r="HV753" s="2"/>
      <c r="HW753" s="2"/>
      <c r="HX753" s="2"/>
      <c r="HY753" s="2"/>
      <c r="HZ753" s="2"/>
      <c r="IA753" s="2"/>
      <c r="IB753" s="2"/>
      <c r="IC753" s="2"/>
      <c r="ID753" s="2"/>
      <c r="IE753" s="2"/>
      <c r="IF753" s="2"/>
      <c r="IG753" s="2"/>
      <c r="IH753" s="2"/>
      <c r="II753" s="2"/>
      <c r="IJ753" s="2"/>
      <c r="IK753" s="2"/>
      <c r="IL753" s="2"/>
      <c r="IM753" s="2"/>
      <c r="IN753" s="2"/>
      <c r="IO753" s="2"/>
      <c r="IP753" s="2"/>
      <c r="IQ753" s="2"/>
      <c r="IR753" s="2"/>
      <c r="IS753" s="2"/>
      <c r="IT753" s="2"/>
      <c r="IU753" s="2"/>
      <c r="IV753" s="2"/>
      <c r="IW753" s="2"/>
    </row>
    <row r="754" customFormat="false" ht="11.25" hidden="false" customHeight="false" outlineLevel="0" collapsed="false">
      <c r="A754" s="2"/>
      <c r="B754" s="2"/>
      <c r="C754" s="2"/>
      <c r="D754" s="394"/>
      <c r="F754" s="2"/>
      <c r="G754" s="2"/>
      <c r="H754" s="2"/>
      <c r="I754" s="2"/>
      <c r="J754" s="2"/>
      <c r="K754" s="2"/>
      <c r="L754" s="2"/>
      <c r="M754" s="2"/>
      <c r="P754" s="2"/>
      <c r="Q754" s="2"/>
      <c r="R754" s="2"/>
      <c r="X754" s="270"/>
      <c r="Y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95"/>
      <c r="AW754" s="95"/>
      <c r="AX754" s="383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383"/>
      <c r="BX754" s="383"/>
      <c r="BY754" s="383"/>
      <c r="BZ754" s="2"/>
      <c r="CA754" s="2"/>
      <c r="CB754" s="2"/>
      <c r="CC754" s="2"/>
      <c r="CD754" s="2"/>
      <c r="CE754" s="2"/>
      <c r="CF754" s="383"/>
      <c r="CG754" s="383"/>
      <c r="CH754" s="10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383"/>
      <c r="DT754" s="383"/>
      <c r="DU754" s="383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  <c r="FE754" s="2"/>
      <c r="FF754" s="2"/>
      <c r="FG754" s="2"/>
      <c r="FH754" s="2"/>
      <c r="FI754" s="2"/>
      <c r="FJ754" s="2"/>
      <c r="FK754" s="2"/>
      <c r="FL754" s="2"/>
      <c r="FM754" s="2"/>
      <c r="FN754" s="2"/>
      <c r="FO754" s="2"/>
      <c r="FP754" s="2"/>
      <c r="FQ754" s="2"/>
      <c r="FR754" s="2"/>
      <c r="FS754" s="2"/>
      <c r="FT754" s="2"/>
      <c r="FU754" s="2"/>
      <c r="FV754" s="2"/>
      <c r="FW754" s="2"/>
      <c r="FX754" s="2"/>
      <c r="FY754" s="2"/>
      <c r="FZ754" s="2"/>
      <c r="GA754" s="2"/>
      <c r="GB754" s="2"/>
      <c r="GC754" s="2"/>
      <c r="GD754" s="2"/>
      <c r="GE754" s="2"/>
      <c r="GF754" s="2"/>
      <c r="GG754" s="2"/>
      <c r="GH754" s="2"/>
      <c r="GI754" s="2"/>
      <c r="GJ754" s="2"/>
      <c r="GK754" s="2"/>
      <c r="GL754" s="2"/>
      <c r="GM754" s="2"/>
      <c r="GN754" s="2"/>
      <c r="GO754" s="2"/>
      <c r="GP754" s="2"/>
      <c r="GQ754" s="2"/>
      <c r="GR754" s="2"/>
      <c r="GS754" s="2"/>
      <c r="GT754" s="2"/>
      <c r="GU754" s="2"/>
      <c r="GV754" s="2"/>
      <c r="GW754" s="2"/>
      <c r="GX754" s="2"/>
      <c r="GY754" s="2"/>
      <c r="GZ754" s="2"/>
      <c r="HA754" s="2"/>
      <c r="HB754" s="2"/>
      <c r="HC754" s="2"/>
      <c r="HD754" s="2"/>
      <c r="HE754" s="2"/>
      <c r="HF754" s="2"/>
      <c r="HG754" s="2"/>
      <c r="HH754" s="2"/>
      <c r="HI754" s="2"/>
      <c r="HJ754" s="2"/>
      <c r="HK754" s="2"/>
      <c r="HL754" s="2"/>
      <c r="HM754" s="2"/>
      <c r="HN754" s="2"/>
      <c r="HO754" s="2"/>
      <c r="HP754" s="2"/>
      <c r="HQ754" s="2"/>
      <c r="HR754" s="2"/>
      <c r="HS754" s="2"/>
      <c r="HT754" s="2"/>
      <c r="HU754" s="2"/>
      <c r="HV754" s="2"/>
      <c r="HW754" s="2"/>
      <c r="HX754" s="2"/>
      <c r="HY754" s="2"/>
      <c r="HZ754" s="2"/>
      <c r="IA754" s="2"/>
      <c r="IB754" s="2"/>
      <c r="IC754" s="2"/>
      <c r="ID754" s="2"/>
      <c r="IE754" s="2"/>
      <c r="IF754" s="2"/>
      <c r="IG754" s="2"/>
      <c r="IH754" s="2"/>
      <c r="II754" s="2"/>
      <c r="IJ754" s="2"/>
      <c r="IK754" s="2"/>
      <c r="IL754" s="2"/>
      <c r="IM754" s="2"/>
      <c r="IN754" s="2"/>
      <c r="IO754" s="2"/>
      <c r="IP754" s="2"/>
      <c r="IQ754" s="2"/>
      <c r="IR754" s="2"/>
      <c r="IS754" s="2"/>
      <c r="IT754" s="2"/>
      <c r="IU754" s="2"/>
      <c r="IV754" s="2"/>
      <c r="IW754" s="2"/>
    </row>
    <row r="755" customFormat="false" ht="11.25" hidden="false" customHeight="false" outlineLevel="0" collapsed="false">
      <c r="A755" s="2"/>
      <c r="B755" s="2"/>
      <c r="C755" s="2"/>
      <c r="D755" s="394"/>
      <c r="F755" s="2"/>
      <c r="G755" s="2"/>
      <c r="H755" s="2"/>
      <c r="I755" s="2"/>
      <c r="J755" s="2"/>
      <c r="K755" s="2"/>
      <c r="L755" s="2"/>
      <c r="M755" s="2"/>
      <c r="P755" s="2"/>
      <c r="Q755" s="2"/>
      <c r="R755" s="2"/>
      <c r="X755" s="270"/>
      <c r="Y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95"/>
      <c r="AW755" s="95"/>
      <c r="AX755" s="383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383"/>
      <c r="BX755" s="383"/>
      <c r="BY755" s="383"/>
      <c r="BZ755" s="2"/>
      <c r="CA755" s="2"/>
      <c r="CB755" s="2"/>
      <c r="CC755" s="2"/>
      <c r="CD755" s="2"/>
      <c r="CE755" s="2"/>
      <c r="CF755" s="383"/>
      <c r="CG755" s="383"/>
      <c r="CH755" s="10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383"/>
      <c r="DT755" s="383"/>
      <c r="DU755" s="383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  <c r="FE755" s="2"/>
      <c r="FF755" s="2"/>
      <c r="FG755" s="2"/>
      <c r="FH755" s="2"/>
      <c r="FI755" s="2"/>
      <c r="FJ755" s="2"/>
      <c r="FK755" s="2"/>
      <c r="FL755" s="2"/>
      <c r="FM755" s="2"/>
      <c r="FN755" s="2"/>
      <c r="FO755" s="2"/>
      <c r="FP755" s="2"/>
      <c r="FQ755" s="2"/>
      <c r="FR755" s="2"/>
      <c r="FS755" s="2"/>
      <c r="FT755" s="2"/>
      <c r="FU755" s="2"/>
      <c r="FV755" s="2"/>
      <c r="FW755" s="2"/>
      <c r="FX755" s="2"/>
      <c r="FY755" s="2"/>
      <c r="FZ755" s="2"/>
      <c r="GA755" s="2"/>
      <c r="GB755" s="2"/>
      <c r="GC755" s="2"/>
      <c r="GD755" s="2"/>
      <c r="GE755" s="2"/>
      <c r="GF755" s="2"/>
      <c r="GG755" s="2"/>
      <c r="GH755" s="2"/>
      <c r="GI755" s="2"/>
      <c r="GJ755" s="2"/>
      <c r="GK755" s="2"/>
      <c r="GL755" s="2"/>
      <c r="GM755" s="2"/>
      <c r="GN755" s="2"/>
      <c r="GO755" s="2"/>
      <c r="GP755" s="2"/>
      <c r="GQ755" s="2"/>
      <c r="GR755" s="2"/>
      <c r="GS755" s="2"/>
      <c r="GT755" s="2"/>
      <c r="GU755" s="2"/>
      <c r="GV755" s="2"/>
      <c r="GW755" s="2"/>
      <c r="GX755" s="2"/>
      <c r="GY755" s="2"/>
      <c r="GZ755" s="2"/>
      <c r="HA755" s="2"/>
      <c r="HB755" s="2"/>
      <c r="HC755" s="2"/>
      <c r="HD755" s="2"/>
      <c r="HE755" s="2"/>
      <c r="HF755" s="2"/>
      <c r="HG755" s="2"/>
      <c r="HH755" s="2"/>
      <c r="HI755" s="2"/>
      <c r="HJ755" s="2"/>
      <c r="HK755" s="2"/>
      <c r="HL755" s="2"/>
      <c r="HM755" s="2"/>
      <c r="HN755" s="2"/>
      <c r="HO755" s="2"/>
      <c r="HP755" s="2"/>
      <c r="HQ755" s="2"/>
      <c r="HR755" s="2"/>
      <c r="HS755" s="2"/>
      <c r="HT755" s="2"/>
      <c r="HU755" s="2"/>
      <c r="HV755" s="2"/>
      <c r="HW755" s="2"/>
      <c r="HX755" s="2"/>
      <c r="HY755" s="2"/>
      <c r="HZ755" s="2"/>
      <c r="IA755" s="2"/>
      <c r="IB755" s="2"/>
      <c r="IC755" s="2"/>
      <c r="ID755" s="2"/>
      <c r="IE755" s="2"/>
      <c r="IF755" s="2"/>
      <c r="IG755" s="2"/>
      <c r="IH755" s="2"/>
      <c r="II755" s="2"/>
      <c r="IJ755" s="2"/>
      <c r="IK755" s="2"/>
      <c r="IL755" s="2"/>
      <c r="IM755" s="2"/>
      <c r="IN755" s="2"/>
      <c r="IO755" s="2"/>
      <c r="IP755" s="2"/>
      <c r="IQ755" s="2"/>
      <c r="IR755" s="2"/>
      <c r="IS755" s="2"/>
      <c r="IT755" s="2"/>
      <c r="IU755" s="2"/>
      <c r="IV755" s="2"/>
      <c r="IW755" s="2"/>
    </row>
    <row r="756" customFormat="false" ht="11.25" hidden="false" customHeight="false" outlineLevel="0" collapsed="false">
      <c r="A756" s="2"/>
      <c r="B756" s="2"/>
      <c r="C756" s="2"/>
      <c r="D756" s="394"/>
      <c r="F756" s="2"/>
      <c r="G756" s="2"/>
      <c r="H756" s="2"/>
      <c r="I756" s="2"/>
      <c r="J756" s="2"/>
      <c r="K756" s="2"/>
      <c r="L756" s="2"/>
      <c r="M756" s="2"/>
      <c r="P756" s="2"/>
      <c r="Q756" s="2"/>
      <c r="R756" s="2"/>
      <c r="X756" s="270"/>
      <c r="Y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95"/>
      <c r="AW756" s="95"/>
      <c r="AX756" s="383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383"/>
      <c r="BX756" s="383"/>
      <c r="BY756" s="383"/>
      <c r="BZ756" s="2"/>
      <c r="CA756" s="2"/>
      <c r="CB756" s="2"/>
      <c r="CC756" s="2"/>
      <c r="CD756" s="2"/>
      <c r="CE756" s="2"/>
      <c r="CF756" s="383"/>
      <c r="CG756" s="383"/>
      <c r="CH756" s="10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383"/>
      <c r="DT756" s="383"/>
      <c r="DU756" s="383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  <c r="FE756" s="2"/>
      <c r="FF756" s="2"/>
      <c r="FG756" s="2"/>
      <c r="FH756" s="2"/>
      <c r="FI756" s="2"/>
      <c r="FJ756" s="2"/>
      <c r="FK756" s="2"/>
      <c r="FL756" s="2"/>
      <c r="FM756" s="2"/>
      <c r="FN756" s="2"/>
      <c r="FO756" s="2"/>
      <c r="FP756" s="2"/>
      <c r="FQ756" s="2"/>
      <c r="FR756" s="2"/>
      <c r="FS756" s="2"/>
      <c r="FT756" s="2"/>
      <c r="FU756" s="2"/>
      <c r="FV756" s="2"/>
      <c r="FW756" s="2"/>
      <c r="FX756" s="2"/>
      <c r="FY756" s="2"/>
      <c r="FZ756" s="2"/>
      <c r="GA756" s="2"/>
      <c r="GB756" s="2"/>
      <c r="GC756" s="2"/>
      <c r="GD756" s="2"/>
      <c r="GE756" s="2"/>
      <c r="GF756" s="2"/>
      <c r="GG756" s="2"/>
      <c r="GH756" s="2"/>
      <c r="GI756" s="2"/>
      <c r="GJ756" s="2"/>
      <c r="GK756" s="2"/>
      <c r="GL756" s="2"/>
      <c r="GM756" s="2"/>
      <c r="GN756" s="2"/>
      <c r="GO756" s="2"/>
      <c r="GP756" s="2"/>
      <c r="GQ756" s="2"/>
      <c r="GR756" s="2"/>
      <c r="GS756" s="2"/>
      <c r="GT756" s="2"/>
      <c r="GU756" s="2"/>
      <c r="GV756" s="2"/>
      <c r="GW756" s="2"/>
      <c r="GX756" s="2"/>
      <c r="GY756" s="2"/>
      <c r="GZ756" s="2"/>
      <c r="HA756" s="2"/>
      <c r="HB756" s="2"/>
      <c r="HC756" s="2"/>
      <c r="HD756" s="2"/>
      <c r="HE756" s="2"/>
      <c r="HF756" s="2"/>
      <c r="HG756" s="2"/>
      <c r="HH756" s="2"/>
      <c r="HI756" s="2"/>
      <c r="HJ756" s="2"/>
      <c r="HK756" s="2"/>
      <c r="HL756" s="2"/>
      <c r="HM756" s="2"/>
      <c r="HN756" s="2"/>
      <c r="HO756" s="2"/>
      <c r="HP756" s="2"/>
      <c r="HQ756" s="2"/>
      <c r="HR756" s="2"/>
      <c r="HS756" s="2"/>
      <c r="HT756" s="2"/>
      <c r="HU756" s="2"/>
      <c r="HV756" s="2"/>
      <c r="HW756" s="2"/>
      <c r="HX756" s="2"/>
      <c r="HY756" s="2"/>
      <c r="HZ756" s="2"/>
      <c r="IA756" s="2"/>
      <c r="IB756" s="2"/>
      <c r="IC756" s="2"/>
      <c r="ID756" s="2"/>
      <c r="IE756" s="2"/>
      <c r="IF756" s="2"/>
      <c r="IG756" s="2"/>
      <c r="IH756" s="2"/>
      <c r="II756" s="2"/>
      <c r="IJ756" s="2"/>
      <c r="IK756" s="2"/>
      <c r="IL756" s="2"/>
      <c r="IM756" s="2"/>
      <c r="IN756" s="2"/>
      <c r="IO756" s="2"/>
      <c r="IP756" s="2"/>
      <c r="IQ756" s="2"/>
      <c r="IR756" s="2"/>
      <c r="IS756" s="2"/>
      <c r="IT756" s="2"/>
      <c r="IU756" s="2"/>
      <c r="IV756" s="2"/>
      <c r="IW756" s="2"/>
    </row>
    <row r="757" customFormat="false" ht="11.25" hidden="false" customHeight="false" outlineLevel="0" collapsed="false">
      <c r="A757" s="2"/>
      <c r="B757" s="2"/>
      <c r="C757" s="2"/>
      <c r="D757" s="394"/>
      <c r="F757" s="2"/>
      <c r="G757" s="2"/>
      <c r="H757" s="2"/>
      <c r="I757" s="2"/>
      <c r="J757" s="2"/>
      <c r="K757" s="2"/>
      <c r="L757" s="2"/>
      <c r="M757" s="2"/>
      <c r="P757" s="2"/>
      <c r="Q757" s="2"/>
      <c r="R757" s="2"/>
      <c r="X757" s="270"/>
      <c r="Y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95"/>
      <c r="AW757" s="95"/>
      <c r="AX757" s="383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383"/>
      <c r="BX757" s="383"/>
      <c r="BY757" s="383"/>
      <c r="BZ757" s="2"/>
      <c r="CA757" s="2"/>
      <c r="CB757" s="2"/>
      <c r="CC757" s="2"/>
      <c r="CD757" s="2"/>
      <c r="CE757" s="2"/>
      <c r="CF757" s="383"/>
      <c r="CG757" s="383"/>
      <c r="CH757" s="10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383"/>
      <c r="DT757" s="383"/>
      <c r="DU757" s="383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  <c r="FE757" s="2"/>
      <c r="FF757" s="2"/>
      <c r="FG757" s="2"/>
      <c r="FH757" s="2"/>
      <c r="FI757" s="2"/>
      <c r="FJ757" s="2"/>
      <c r="FK757" s="2"/>
      <c r="FL757" s="2"/>
      <c r="FM757" s="2"/>
      <c r="FN757" s="2"/>
      <c r="FO757" s="2"/>
      <c r="FP757" s="2"/>
      <c r="FQ757" s="2"/>
      <c r="FR757" s="2"/>
      <c r="FS757" s="2"/>
      <c r="FT757" s="2"/>
      <c r="FU757" s="2"/>
      <c r="FV757" s="2"/>
      <c r="FW757" s="2"/>
      <c r="FX757" s="2"/>
      <c r="FY757" s="2"/>
      <c r="FZ757" s="2"/>
      <c r="GA757" s="2"/>
      <c r="GB757" s="2"/>
      <c r="GC757" s="2"/>
      <c r="GD757" s="2"/>
      <c r="GE757" s="2"/>
      <c r="GF757" s="2"/>
      <c r="GG757" s="2"/>
      <c r="GH757" s="2"/>
      <c r="GI757" s="2"/>
      <c r="GJ757" s="2"/>
      <c r="GK757" s="2"/>
      <c r="GL757" s="2"/>
      <c r="GM757" s="2"/>
      <c r="GN757" s="2"/>
      <c r="GO757" s="2"/>
      <c r="GP757" s="2"/>
      <c r="GQ757" s="2"/>
      <c r="GR757" s="2"/>
      <c r="GS757" s="2"/>
      <c r="GT757" s="2"/>
      <c r="GU757" s="2"/>
      <c r="GV757" s="2"/>
      <c r="GW757" s="2"/>
      <c r="GX757" s="2"/>
      <c r="GY757" s="2"/>
      <c r="GZ757" s="2"/>
      <c r="HA757" s="2"/>
      <c r="HB757" s="2"/>
      <c r="HC757" s="2"/>
      <c r="HD757" s="2"/>
      <c r="HE757" s="2"/>
      <c r="HF757" s="2"/>
      <c r="HG757" s="2"/>
      <c r="HH757" s="2"/>
      <c r="HI757" s="2"/>
      <c r="HJ757" s="2"/>
      <c r="HK757" s="2"/>
      <c r="HL757" s="2"/>
      <c r="HM757" s="2"/>
      <c r="HN757" s="2"/>
      <c r="HO757" s="2"/>
      <c r="HP757" s="2"/>
      <c r="HQ757" s="2"/>
      <c r="HR757" s="2"/>
      <c r="HS757" s="2"/>
      <c r="HT757" s="2"/>
      <c r="HU757" s="2"/>
      <c r="HV757" s="2"/>
      <c r="HW757" s="2"/>
      <c r="HX757" s="2"/>
      <c r="HY757" s="2"/>
      <c r="HZ757" s="2"/>
      <c r="IA757" s="2"/>
      <c r="IB757" s="2"/>
      <c r="IC757" s="2"/>
      <c r="ID757" s="2"/>
      <c r="IE757" s="2"/>
      <c r="IF757" s="2"/>
      <c r="IG757" s="2"/>
      <c r="IH757" s="2"/>
      <c r="II757" s="2"/>
      <c r="IJ757" s="2"/>
      <c r="IK757" s="2"/>
      <c r="IL757" s="2"/>
      <c r="IM757" s="2"/>
      <c r="IN757" s="2"/>
      <c r="IO757" s="2"/>
      <c r="IP757" s="2"/>
      <c r="IQ757" s="2"/>
      <c r="IR757" s="2"/>
      <c r="IS757" s="2"/>
      <c r="IT757" s="2"/>
      <c r="IU757" s="2"/>
      <c r="IV757" s="2"/>
      <c r="IW757" s="2"/>
    </row>
    <row r="758" customFormat="false" ht="11.25" hidden="false" customHeight="false" outlineLevel="0" collapsed="false">
      <c r="A758" s="2"/>
      <c r="B758" s="2"/>
      <c r="C758" s="2"/>
      <c r="D758" s="394"/>
      <c r="F758" s="2"/>
      <c r="G758" s="2"/>
      <c r="H758" s="2"/>
      <c r="I758" s="2"/>
      <c r="J758" s="2"/>
      <c r="K758" s="2"/>
      <c r="L758" s="2"/>
      <c r="M758" s="2"/>
      <c r="P758" s="2"/>
      <c r="Q758" s="2"/>
      <c r="R758" s="2"/>
      <c r="X758" s="270"/>
      <c r="Y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95"/>
      <c r="AW758" s="95"/>
      <c r="AX758" s="383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383"/>
      <c r="BX758" s="383"/>
      <c r="BY758" s="383"/>
      <c r="BZ758" s="2"/>
      <c r="CA758" s="2"/>
      <c r="CB758" s="2"/>
      <c r="CC758" s="2"/>
      <c r="CD758" s="2"/>
      <c r="CE758" s="2"/>
      <c r="CF758" s="383"/>
      <c r="CG758" s="383"/>
      <c r="CH758" s="10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383"/>
      <c r="DT758" s="383"/>
      <c r="DU758" s="383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  <c r="FE758" s="2"/>
      <c r="FF758" s="2"/>
      <c r="FG758" s="2"/>
      <c r="FH758" s="2"/>
      <c r="FI758" s="2"/>
      <c r="FJ758" s="2"/>
      <c r="FK758" s="2"/>
      <c r="FL758" s="2"/>
      <c r="FM758" s="2"/>
      <c r="FN758" s="2"/>
      <c r="FO758" s="2"/>
      <c r="FP758" s="2"/>
      <c r="FQ758" s="2"/>
      <c r="FR758" s="2"/>
      <c r="FS758" s="2"/>
      <c r="FT758" s="2"/>
      <c r="FU758" s="2"/>
      <c r="FV758" s="2"/>
      <c r="FW758" s="2"/>
      <c r="FX758" s="2"/>
      <c r="FY758" s="2"/>
      <c r="FZ758" s="2"/>
      <c r="GA758" s="2"/>
      <c r="GB758" s="2"/>
      <c r="GC758" s="2"/>
      <c r="GD758" s="2"/>
      <c r="GE758" s="2"/>
      <c r="GF758" s="2"/>
      <c r="GG758" s="2"/>
      <c r="GH758" s="2"/>
      <c r="GI758" s="2"/>
      <c r="GJ758" s="2"/>
      <c r="GK758" s="2"/>
      <c r="GL758" s="2"/>
      <c r="GM758" s="2"/>
      <c r="GN758" s="2"/>
      <c r="GO758" s="2"/>
      <c r="GP758" s="2"/>
      <c r="GQ758" s="2"/>
      <c r="GR758" s="2"/>
      <c r="GS758" s="2"/>
      <c r="GT758" s="2"/>
      <c r="GU758" s="2"/>
      <c r="GV758" s="2"/>
      <c r="GW758" s="2"/>
      <c r="GX758" s="2"/>
      <c r="GY758" s="2"/>
      <c r="GZ758" s="2"/>
      <c r="HA758" s="2"/>
      <c r="HB758" s="2"/>
      <c r="HC758" s="2"/>
      <c r="HD758" s="2"/>
      <c r="HE758" s="2"/>
      <c r="HF758" s="2"/>
      <c r="HG758" s="2"/>
      <c r="HH758" s="2"/>
      <c r="HI758" s="2"/>
      <c r="HJ758" s="2"/>
      <c r="HK758" s="2"/>
      <c r="HL758" s="2"/>
      <c r="HM758" s="2"/>
      <c r="HN758" s="2"/>
      <c r="HO758" s="2"/>
      <c r="HP758" s="2"/>
      <c r="HQ758" s="2"/>
      <c r="HR758" s="2"/>
      <c r="HS758" s="2"/>
      <c r="HT758" s="2"/>
      <c r="HU758" s="2"/>
      <c r="HV758" s="2"/>
      <c r="HW758" s="2"/>
      <c r="HX758" s="2"/>
      <c r="HY758" s="2"/>
      <c r="HZ758" s="2"/>
      <c r="IA758" s="2"/>
      <c r="IB758" s="2"/>
      <c r="IC758" s="2"/>
      <c r="ID758" s="2"/>
      <c r="IE758" s="2"/>
      <c r="IF758" s="2"/>
      <c r="IG758" s="2"/>
      <c r="IH758" s="2"/>
      <c r="II758" s="2"/>
      <c r="IJ758" s="2"/>
      <c r="IK758" s="2"/>
      <c r="IL758" s="2"/>
      <c r="IM758" s="2"/>
      <c r="IN758" s="2"/>
      <c r="IO758" s="2"/>
      <c r="IP758" s="2"/>
      <c r="IQ758" s="2"/>
      <c r="IR758" s="2"/>
      <c r="IS758" s="2"/>
      <c r="IT758" s="2"/>
      <c r="IU758" s="2"/>
      <c r="IV758" s="2"/>
      <c r="IW758" s="2"/>
    </row>
    <row r="759" customFormat="false" ht="11.25" hidden="false" customHeight="false" outlineLevel="0" collapsed="false">
      <c r="A759" s="2"/>
      <c r="B759" s="2"/>
      <c r="C759" s="2"/>
      <c r="D759" s="394"/>
      <c r="F759" s="2"/>
      <c r="G759" s="2"/>
      <c r="H759" s="2"/>
      <c r="I759" s="2"/>
      <c r="J759" s="2"/>
      <c r="K759" s="2"/>
      <c r="L759" s="2"/>
      <c r="M759" s="2"/>
      <c r="P759" s="2"/>
      <c r="Q759" s="2"/>
      <c r="R759" s="2"/>
      <c r="X759" s="270"/>
      <c r="Y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95"/>
      <c r="AW759" s="95"/>
      <c r="AX759" s="383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383"/>
      <c r="BX759" s="383"/>
      <c r="BY759" s="383"/>
      <c r="BZ759" s="2"/>
      <c r="CA759" s="2"/>
      <c r="CB759" s="2"/>
      <c r="CC759" s="2"/>
      <c r="CD759" s="2"/>
      <c r="CE759" s="2"/>
      <c r="CF759" s="383"/>
      <c r="CG759" s="383"/>
      <c r="CH759" s="10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383"/>
      <c r="DT759" s="383"/>
      <c r="DU759" s="383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  <c r="FE759" s="2"/>
      <c r="FF759" s="2"/>
      <c r="FG759" s="2"/>
      <c r="FH759" s="2"/>
      <c r="FI759" s="2"/>
      <c r="FJ759" s="2"/>
      <c r="FK759" s="2"/>
      <c r="FL759" s="2"/>
      <c r="FM759" s="2"/>
      <c r="FN759" s="2"/>
      <c r="FO759" s="2"/>
      <c r="FP759" s="2"/>
      <c r="FQ759" s="2"/>
      <c r="FR759" s="2"/>
      <c r="FS759" s="2"/>
      <c r="FT759" s="2"/>
      <c r="FU759" s="2"/>
      <c r="FV759" s="2"/>
      <c r="FW759" s="2"/>
      <c r="FX759" s="2"/>
      <c r="FY759" s="2"/>
      <c r="FZ759" s="2"/>
      <c r="GA759" s="2"/>
      <c r="GB759" s="2"/>
      <c r="GC759" s="2"/>
      <c r="GD759" s="2"/>
      <c r="GE759" s="2"/>
      <c r="GF759" s="2"/>
      <c r="GG759" s="2"/>
      <c r="GH759" s="2"/>
      <c r="GI759" s="2"/>
      <c r="GJ759" s="2"/>
      <c r="GK759" s="2"/>
      <c r="GL759" s="2"/>
      <c r="GM759" s="2"/>
      <c r="GN759" s="2"/>
      <c r="GO759" s="2"/>
      <c r="GP759" s="2"/>
      <c r="GQ759" s="2"/>
      <c r="GR759" s="2"/>
      <c r="GS759" s="2"/>
      <c r="GT759" s="2"/>
      <c r="GU759" s="2"/>
      <c r="GV759" s="2"/>
      <c r="GW759" s="2"/>
      <c r="GX759" s="2"/>
      <c r="GY759" s="2"/>
      <c r="GZ759" s="2"/>
      <c r="HA759" s="2"/>
      <c r="HB759" s="2"/>
      <c r="HC759" s="2"/>
      <c r="HD759" s="2"/>
      <c r="HE759" s="2"/>
      <c r="HF759" s="2"/>
      <c r="HG759" s="2"/>
      <c r="HH759" s="2"/>
      <c r="HI759" s="2"/>
      <c r="HJ759" s="2"/>
      <c r="HK759" s="2"/>
      <c r="HL759" s="2"/>
      <c r="HM759" s="2"/>
      <c r="HN759" s="2"/>
      <c r="HO759" s="2"/>
      <c r="HP759" s="2"/>
      <c r="HQ759" s="2"/>
      <c r="HR759" s="2"/>
      <c r="HS759" s="2"/>
      <c r="HT759" s="2"/>
      <c r="HU759" s="2"/>
      <c r="HV759" s="2"/>
      <c r="HW759" s="2"/>
      <c r="HX759" s="2"/>
      <c r="HY759" s="2"/>
      <c r="HZ759" s="2"/>
      <c r="IA759" s="2"/>
      <c r="IB759" s="2"/>
      <c r="IC759" s="2"/>
      <c r="ID759" s="2"/>
      <c r="IE759" s="2"/>
      <c r="IF759" s="2"/>
      <c r="IG759" s="2"/>
      <c r="IH759" s="2"/>
      <c r="II759" s="2"/>
      <c r="IJ759" s="2"/>
      <c r="IK759" s="2"/>
      <c r="IL759" s="2"/>
      <c r="IM759" s="2"/>
      <c r="IN759" s="2"/>
      <c r="IO759" s="2"/>
      <c r="IP759" s="2"/>
      <c r="IQ759" s="2"/>
      <c r="IR759" s="2"/>
      <c r="IS759" s="2"/>
      <c r="IT759" s="2"/>
      <c r="IU759" s="2"/>
      <c r="IV759" s="2"/>
      <c r="IW759" s="2"/>
    </row>
    <row r="760" customFormat="false" ht="11.25" hidden="false" customHeight="false" outlineLevel="0" collapsed="false">
      <c r="A760" s="2"/>
      <c r="B760" s="2"/>
      <c r="C760" s="2"/>
      <c r="D760" s="394"/>
      <c r="F760" s="2"/>
      <c r="G760" s="2"/>
      <c r="H760" s="2"/>
      <c r="I760" s="2"/>
      <c r="J760" s="2"/>
      <c r="K760" s="2"/>
      <c r="L760" s="2"/>
      <c r="M760" s="2"/>
      <c r="P760" s="2"/>
      <c r="Q760" s="2"/>
      <c r="R760" s="2"/>
      <c r="X760" s="270"/>
      <c r="Y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95"/>
      <c r="AW760" s="95"/>
      <c r="AX760" s="383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383"/>
      <c r="BX760" s="383"/>
      <c r="BY760" s="383"/>
      <c r="BZ760" s="2"/>
      <c r="CA760" s="2"/>
      <c r="CB760" s="2"/>
      <c r="CC760" s="2"/>
      <c r="CD760" s="2"/>
      <c r="CE760" s="2"/>
      <c r="CF760" s="383"/>
      <c r="CG760" s="383"/>
      <c r="CH760" s="10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383"/>
      <c r="DT760" s="383"/>
      <c r="DU760" s="383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  <c r="FE760" s="2"/>
      <c r="FF760" s="2"/>
      <c r="FG760" s="2"/>
      <c r="FH760" s="2"/>
      <c r="FI760" s="2"/>
      <c r="FJ760" s="2"/>
      <c r="FK760" s="2"/>
      <c r="FL760" s="2"/>
      <c r="FM760" s="2"/>
      <c r="FN760" s="2"/>
      <c r="FO760" s="2"/>
      <c r="FP760" s="2"/>
      <c r="FQ760" s="2"/>
      <c r="FR760" s="2"/>
      <c r="FS760" s="2"/>
      <c r="FT760" s="2"/>
      <c r="FU760" s="2"/>
      <c r="FV760" s="2"/>
      <c r="FW760" s="2"/>
      <c r="FX760" s="2"/>
      <c r="FY760" s="2"/>
      <c r="FZ760" s="2"/>
      <c r="GA760" s="2"/>
      <c r="GB760" s="2"/>
      <c r="GC760" s="2"/>
      <c r="GD760" s="2"/>
      <c r="GE760" s="2"/>
      <c r="GF760" s="2"/>
      <c r="GG760" s="2"/>
      <c r="GH760" s="2"/>
      <c r="GI760" s="2"/>
      <c r="GJ760" s="2"/>
      <c r="GK760" s="2"/>
      <c r="GL760" s="2"/>
      <c r="GM760" s="2"/>
      <c r="GN760" s="2"/>
      <c r="GO760" s="2"/>
      <c r="GP760" s="2"/>
      <c r="GQ760" s="2"/>
      <c r="GR760" s="2"/>
      <c r="GS760" s="2"/>
      <c r="GT760" s="2"/>
      <c r="GU760" s="2"/>
      <c r="GV760" s="2"/>
      <c r="GW760" s="2"/>
      <c r="GX760" s="2"/>
      <c r="GY760" s="2"/>
      <c r="GZ760" s="2"/>
      <c r="HA760" s="2"/>
      <c r="HB760" s="2"/>
      <c r="HC760" s="2"/>
      <c r="HD760" s="2"/>
      <c r="HE760" s="2"/>
      <c r="HF760" s="2"/>
      <c r="HG760" s="2"/>
      <c r="HH760" s="2"/>
      <c r="HI760" s="2"/>
      <c r="HJ760" s="2"/>
      <c r="HK760" s="2"/>
      <c r="HL760" s="2"/>
      <c r="HM760" s="2"/>
      <c r="HN760" s="2"/>
      <c r="HO760" s="2"/>
      <c r="HP760" s="2"/>
      <c r="HQ760" s="2"/>
      <c r="HR760" s="2"/>
      <c r="HS760" s="2"/>
      <c r="HT760" s="2"/>
      <c r="HU760" s="2"/>
      <c r="HV760" s="2"/>
      <c r="HW760" s="2"/>
      <c r="HX760" s="2"/>
      <c r="HY760" s="2"/>
      <c r="HZ760" s="2"/>
      <c r="IA760" s="2"/>
      <c r="IB760" s="2"/>
      <c r="IC760" s="2"/>
      <c r="ID760" s="2"/>
      <c r="IE760" s="2"/>
      <c r="IF760" s="2"/>
      <c r="IG760" s="2"/>
      <c r="IH760" s="2"/>
      <c r="II760" s="2"/>
      <c r="IJ760" s="2"/>
      <c r="IK760" s="2"/>
      <c r="IL760" s="2"/>
      <c r="IM760" s="2"/>
      <c r="IN760" s="2"/>
      <c r="IO760" s="2"/>
      <c r="IP760" s="2"/>
      <c r="IQ760" s="2"/>
      <c r="IR760" s="2"/>
      <c r="IS760" s="2"/>
      <c r="IT760" s="2"/>
      <c r="IU760" s="2"/>
      <c r="IV760" s="2"/>
      <c r="IW760" s="2"/>
    </row>
    <row r="761" customFormat="false" ht="11.25" hidden="false" customHeight="false" outlineLevel="0" collapsed="false">
      <c r="A761" s="2"/>
      <c r="B761" s="2"/>
      <c r="C761" s="2"/>
      <c r="D761" s="394"/>
      <c r="F761" s="2"/>
      <c r="G761" s="2"/>
      <c r="H761" s="2"/>
      <c r="I761" s="2"/>
      <c r="J761" s="2"/>
      <c r="K761" s="2"/>
      <c r="L761" s="2"/>
      <c r="M761" s="2"/>
      <c r="P761" s="2"/>
      <c r="Q761" s="2"/>
      <c r="R761" s="2"/>
      <c r="X761" s="270"/>
      <c r="Y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95"/>
      <c r="AW761" s="95"/>
      <c r="AX761" s="383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383"/>
      <c r="BX761" s="383"/>
      <c r="BY761" s="383"/>
      <c r="BZ761" s="2"/>
      <c r="CA761" s="2"/>
      <c r="CB761" s="2"/>
      <c r="CC761" s="2"/>
      <c r="CD761" s="2"/>
      <c r="CE761" s="2"/>
      <c r="CF761" s="383"/>
      <c r="CG761" s="383"/>
      <c r="CH761" s="10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383"/>
      <c r="DT761" s="383"/>
      <c r="DU761" s="383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  <c r="FE761" s="2"/>
      <c r="FF761" s="2"/>
      <c r="FG761" s="2"/>
      <c r="FH761" s="2"/>
      <c r="FI761" s="2"/>
      <c r="FJ761" s="2"/>
      <c r="FK761" s="2"/>
      <c r="FL761" s="2"/>
      <c r="FM761" s="2"/>
      <c r="FN761" s="2"/>
      <c r="FO761" s="2"/>
      <c r="FP761" s="2"/>
      <c r="FQ761" s="2"/>
      <c r="FR761" s="2"/>
      <c r="FS761" s="2"/>
      <c r="FT761" s="2"/>
      <c r="FU761" s="2"/>
      <c r="FV761" s="2"/>
      <c r="FW761" s="2"/>
      <c r="FX761" s="2"/>
      <c r="FY761" s="2"/>
      <c r="FZ761" s="2"/>
      <c r="GA761" s="2"/>
      <c r="GB761" s="2"/>
      <c r="GC761" s="2"/>
      <c r="GD761" s="2"/>
      <c r="GE761" s="2"/>
      <c r="GF761" s="2"/>
      <c r="GG761" s="2"/>
      <c r="GH761" s="2"/>
      <c r="GI761" s="2"/>
      <c r="GJ761" s="2"/>
      <c r="GK761" s="2"/>
      <c r="GL761" s="2"/>
      <c r="GM761" s="2"/>
      <c r="GN761" s="2"/>
      <c r="GO761" s="2"/>
      <c r="GP761" s="2"/>
      <c r="GQ761" s="2"/>
      <c r="GR761" s="2"/>
      <c r="GS761" s="2"/>
      <c r="GT761" s="2"/>
      <c r="GU761" s="2"/>
      <c r="GV761" s="2"/>
      <c r="GW761" s="2"/>
      <c r="GX761" s="2"/>
      <c r="GY761" s="2"/>
      <c r="GZ761" s="2"/>
      <c r="HA761" s="2"/>
      <c r="HB761" s="2"/>
      <c r="HC761" s="2"/>
      <c r="HD761" s="2"/>
      <c r="HE761" s="2"/>
      <c r="HF761" s="2"/>
      <c r="HG761" s="2"/>
      <c r="HH761" s="2"/>
      <c r="HI761" s="2"/>
      <c r="HJ761" s="2"/>
      <c r="HK761" s="2"/>
      <c r="HL761" s="2"/>
      <c r="HM761" s="2"/>
      <c r="HN761" s="2"/>
      <c r="HO761" s="2"/>
      <c r="HP761" s="2"/>
      <c r="HQ761" s="2"/>
      <c r="HR761" s="2"/>
      <c r="HS761" s="2"/>
      <c r="HT761" s="2"/>
      <c r="HU761" s="2"/>
      <c r="HV761" s="2"/>
      <c r="HW761" s="2"/>
      <c r="HX761" s="2"/>
      <c r="HY761" s="2"/>
      <c r="HZ761" s="2"/>
      <c r="IA761" s="2"/>
      <c r="IB761" s="2"/>
      <c r="IC761" s="2"/>
      <c r="ID761" s="2"/>
      <c r="IE761" s="2"/>
      <c r="IF761" s="2"/>
      <c r="IG761" s="2"/>
      <c r="IH761" s="2"/>
      <c r="II761" s="2"/>
      <c r="IJ761" s="2"/>
      <c r="IK761" s="2"/>
      <c r="IL761" s="2"/>
      <c r="IM761" s="2"/>
      <c r="IN761" s="2"/>
      <c r="IO761" s="2"/>
      <c r="IP761" s="2"/>
      <c r="IQ761" s="2"/>
      <c r="IR761" s="2"/>
      <c r="IS761" s="2"/>
      <c r="IT761" s="2"/>
      <c r="IU761" s="2"/>
      <c r="IV761" s="2"/>
      <c r="IW761" s="2"/>
    </row>
    <row r="762" customFormat="false" ht="11.25" hidden="false" customHeight="false" outlineLevel="0" collapsed="false">
      <c r="A762" s="2"/>
      <c r="B762" s="2"/>
      <c r="C762" s="2"/>
      <c r="D762" s="394"/>
      <c r="F762" s="2"/>
      <c r="G762" s="2"/>
      <c r="H762" s="2"/>
      <c r="I762" s="2"/>
      <c r="J762" s="2"/>
      <c r="K762" s="2"/>
      <c r="L762" s="2"/>
      <c r="M762" s="2"/>
      <c r="P762" s="2"/>
      <c r="Q762" s="2"/>
      <c r="R762" s="2"/>
      <c r="X762" s="270"/>
      <c r="Y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95"/>
      <c r="AW762" s="95"/>
      <c r="AX762" s="383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383"/>
      <c r="BX762" s="383"/>
      <c r="BY762" s="383"/>
      <c r="BZ762" s="2"/>
      <c r="CA762" s="2"/>
      <c r="CB762" s="2"/>
      <c r="CC762" s="2"/>
      <c r="CD762" s="2"/>
      <c r="CE762" s="2"/>
      <c r="CF762" s="383"/>
      <c r="CG762" s="383"/>
      <c r="CH762" s="10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383"/>
      <c r="DT762" s="383"/>
      <c r="DU762" s="383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  <c r="FE762" s="2"/>
      <c r="FF762" s="2"/>
      <c r="FG762" s="2"/>
      <c r="FH762" s="2"/>
      <c r="FI762" s="2"/>
      <c r="FJ762" s="2"/>
      <c r="FK762" s="2"/>
      <c r="FL762" s="2"/>
      <c r="FM762" s="2"/>
      <c r="FN762" s="2"/>
      <c r="FO762" s="2"/>
      <c r="FP762" s="2"/>
      <c r="FQ762" s="2"/>
      <c r="FR762" s="2"/>
      <c r="FS762" s="2"/>
      <c r="FT762" s="2"/>
      <c r="FU762" s="2"/>
      <c r="FV762" s="2"/>
      <c r="FW762" s="2"/>
      <c r="FX762" s="2"/>
      <c r="FY762" s="2"/>
      <c r="FZ762" s="2"/>
      <c r="GA762" s="2"/>
      <c r="GB762" s="2"/>
      <c r="GC762" s="2"/>
      <c r="GD762" s="2"/>
      <c r="GE762" s="2"/>
      <c r="GF762" s="2"/>
      <c r="GG762" s="2"/>
      <c r="GH762" s="2"/>
      <c r="GI762" s="2"/>
      <c r="GJ762" s="2"/>
      <c r="GK762" s="2"/>
      <c r="GL762" s="2"/>
      <c r="GM762" s="2"/>
      <c r="GN762" s="2"/>
      <c r="GO762" s="2"/>
      <c r="GP762" s="2"/>
      <c r="GQ762" s="2"/>
      <c r="GR762" s="2"/>
      <c r="GS762" s="2"/>
      <c r="GT762" s="2"/>
      <c r="GU762" s="2"/>
      <c r="GV762" s="2"/>
      <c r="GW762" s="2"/>
      <c r="GX762" s="2"/>
      <c r="GY762" s="2"/>
      <c r="GZ762" s="2"/>
      <c r="HA762" s="2"/>
      <c r="HB762" s="2"/>
      <c r="HC762" s="2"/>
      <c r="HD762" s="2"/>
      <c r="HE762" s="2"/>
      <c r="HF762" s="2"/>
      <c r="HG762" s="2"/>
      <c r="HH762" s="2"/>
      <c r="HI762" s="2"/>
      <c r="HJ762" s="2"/>
      <c r="HK762" s="2"/>
      <c r="HL762" s="2"/>
      <c r="HM762" s="2"/>
      <c r="HN762" s="2"/>
      <c r="HO762" s="2"/>
      <c r="HP762" s="2"/>
      <c r="HQ762" s="2"/>
      <c r="HR762" s="2"/>
      <c r="HS762" s="2"/>
      <c r="HT762" s="2"/>
      <c r="HU762" s="2"/>
      <c r="HV762" s="2"/>
      <c r="HW762" s="2"/>
      <c r="HX762" s="2"/>
      <c r="HY762" s="2"/>
      <c r="HZ762" s="2"/>
      <c r="IA762" s="2"/>
      <c r="IB762" s="2"/>
      <c r="IC762" s="2"/>
      <c r="ID762" s="2"/>
      <c r="IE762" s="2"/>
      <c r="IF762" s="2"/>
      <c r="IG762" s="2"/>
      <c r="IH762" s="2"/>
      <c r="II762" s="2"/>
      <c r="IJ762" s="2"/>
      <c r="IK762" s="2"/>
      <c r="IL762" s="2"/>
      <c r="IM762" s="2"/>
      <c r="IN762" s="2"/>
      <c r="IO762" s="2"/>
      <c r="IP762" s="2"/>
      <c r="IQ762" s="2"/>
      <c r="IR762" s="2"/>
      <c r="IS762" s="2"/>
      <c r="IT762" s="2"/>
      <c r="IU762" s="2"/>
      <c r="IV762" s="2"/>
      <c r="IW762" s="2"/>
    </row>
    <row r="763" customFormat="false" ht="11.25" hidden="false" customHeight="false" outlineLevel="0" collapsed="false">
      <c r="A763" s="2"/>
      <c r="B763" s="2"/>
      <c r="C763" s="2"/>
      <c r="D763" s="394"/>
      <c r="F763" s="2"/>
      <c r="G763" s="2"/>
      <c r="H763" s="2"/>
      <c r="I763" s="2"/>
      <c r="J763" s="2"/>
      <c r="K763" s="2"/>
      <c r="L763" s="2"/>
      <c r="M763" s="2"/>
      <c r="P763" s="2"/>
      <c r="Q763" s="2"/>
      <c r="R763" s="2"/>
      <c r="X763" s="270"/>
      <c r="Y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95"/>
      <c r="AW763" s="95"/>
      <c r="AX763" s="383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383"/>
      <c r="BX763" s="383"/>
      <c r="BY763" s="383"/>
      <c r="BZ763" s="2"/>
      <c r="CA763" s="2"/>
      <c r="CB763" s="2"/>
      <c r="CC763" s="2"/>
      <c r="CD763" s="2"/>
      <c r="CE763" s="2"/>
      <c r="CF763" s="383"/>
      <c r="CG763" s="383"/>
      <c r="CH763" s="10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383"/>
      <c r="DT763" s="383"/>
      <c r="DU763" s="383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  <c r="FE763" s="2"/>
      <c r="FF763" s="2"/>
      <c r="FG763" s="2"/>
      <c r="FH763" s="2"/>
      <c r="FI763" s="2"/>
      <c r="FJ763" s="2"/>
      <c r="FK763" s="2"/>
      <c r="FL763" s="2"/>
      <c r="FM763" s="2"/>
      <c r="FN763" s="2"/>
      <c r="FO763" s="2"/>
      <c r="FP763" s="2"/>
      <c r="FQ763" s="2"/>
      <c r="FR763" s="2"/>
      <c r="FS763" s="2"/>
      <c r="FT763" s="2"/>
      <c r="FU763" s="2"/>
      <c r="FV763" s="2"/>
      <c r="FW763" s="2"/>
      <c r="FX763" s="2"/>
      <c r="FY763" s="2"/>
      <c r="FZ763" s="2"/>
      <c r="GA763" s="2"/>
      <c r="GB763" s="2"/>
      <c r="GC763" s="2"/>
      <c r="GD763" s="2"/>
      <c r="GE763" s="2"/>
      <c r="GF763" s="2"/>
      <c r="GG763" s="2"/>
      <c r="GH763" s="2"/>
      <c r="GI763" s="2"/>
      <c r="GJ763" s="2"/>
      <c r="GK763" s="2"/>
      <c r="GL763" s="2"/>
      <c r="GM763" s="2"/>
      <c r="GN763" s="2"/>
      <c r="GO763" s="2"/>
      <c r="GP763" s="2"/>
      <c r="GQ763" s="2"/>
      <c r="GR763" s="2"/>
      <c r="GS763" s="2"/>
      <c r="GT763" s="2"/>
      <c r="GU763" s="2"/>
      <c r="GV763" s="2"/>
      <c r="GW763" s="2"/>
      <c r="GX763" s="2"/>
      <c r="GY763" s="2"/>
      <c r="GZ763" s="2"/>
      <c r="HA763" s="2"/>
      <c r="HB763" s="2"/>
      <c r="HC763" s="2"/>
      <c r="HD763" s="2"/>
      <c r="HE763" s="2"/>
      <c r="HF763" s="2"/>
      <c r="HG763" s="2"/>
      <c r="HH763" s="2"/>
      <c r="HI763" s="2"/>
      <c r="HJ763" s="2"/>
      <c r="HK763" s="2"/>
      <c r="HL763" s="2"/>
      <c r="HM763" s="2"/>
      <c r="HN763" s="2"/>
      <c r="HO763" s="2"/>
      <c r="HP763" s="2"/>
      <c r="HQ763" s="2"/>
      <c r="HR763" s="2"/>
      <c r="HS763" s="2"/>
      <c r="HT763" s="2"/>
      <c r="HU763" s="2"/>
      <c r="HV763" s="2"/>
      <c r="HW763" s="2"/>
      <c r="HX763" s="2"/>
      <c r="HY763" s="2"/>
      <c r="HZ763" s="2"/>
      <c r="IA763" s="2"/>
      <c r="IB763" s="2"/>
      <c r="IC763" s="2"/>
      <c r="ID763" s="2"/>
      <c r="IE763" s="2"/>
      <c r="IF763" s="2"/>
      <c r="IG763" s="2"/>
      <c r="IH763" s="2"/>
      <c r="II763" s="2"/>
      <c r="IJ763" s="2"/>
      <c r="IK763" s="2"/>
      <c r="IL763" s="2"/>
      <c r="IM763" s="2"/>
      <c r="IN763" s="2"/>
      <c r="IO763" s="2"/>
      <c r="IP763" s="2"/>
      <c r="IQ763" s="2"/>
      <c r="IR763" s="2"/>
      <c r="IS763" s="2"/>
      <c r="IT763" s="2"/>
      <c r="IU763" s="2"/>
      <c r="IV763" s="2"/>
      <c r="IW763" s="2"/>
    </row>
    <row r="764" customFormat="false" ht="11.25" hidden="false" customHeight="false" outlineLevel="0" collapsed="false">
      <c r="A764" s="2"/>
      <c r="B764" s="2"/>
      <c r="C764" s="2"/>
      <c r="D764" s="394"/>
      <c r="F764" s="2"/>
      <c r="G764" s="2"/>
      <c r="H764" s="2"/>
      <c r="I764" s="2"/>
      <c r="J764" s="2"/>
      <c r="K764" s="2"/>
      <c r="L764" s="2"/>
      <c r="M764" s="2"/>
      <c r="P764" s="2"/>
      <c r="Q764" s="2"/>
      <c r="R764" s="2"/>
      <c r="X764" s="270"/>
      <c r="Y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95"/>
      <c r="AW764" s="95"/>
      <c r="AX764" s="383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383"/>
      <c r="BX764" s="383"/>
      <c r="BY764" s="383"/>
      <c r="BZ764" s="2"/>
      <c r="CA764" s="2"/>
      <c r="CB764" s="2"/>
      <c r="CC764" s="2"/>
      <c r="CD764" s="2"/>
      <c r="CE764" s="2"/>
      <c r="CF764" s="383"/>
      <c r="CG764" s="383"/>
      <c r="CH764" s="10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383"/>
      <c r="DT764" s="383"/>
      <c r="DU764" s="383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  <c r="FE764" s="2"/>
      <c r="FF764" s="2"/>
      <c r="FG764" s="2"/>
      <c r="FH764" s="2"/>
      <c r="FI764" s="2"/>
      <c r="FJ764" s="2"/>
      <c r="FK764" s="2"/>
      <c r="FL764" s="2"/>
      <c r="FM764" s="2"/>
      <c r="FN764" s="2"/>
      <c r="FO764" s="2"/>
      <c r="FP764" s="2"/>
      <c r="FQ764" s="2"/>
      <c r="FR764" s="2"/>
      <c r="FS764" s="2"/>
      <c r="FT764" s="2"/>
      <c r="FU764" s="2"/>
      <c r="FV764" s="2"/>
      <c r="FW764" s="2"/>
      <c r="FX764" s="2"/>
      <c r="FY764" s="2"/>
      <c r="FZ764" s="2"/>
      <c r="GA764" s="2"/>
      <c r="GB764" s="2"/>
      <c r="GC764" s="2"/>
      <c r="GD764" s="2"/>
      <c r="GE764" s="2"/>
      <c r="GF764" s="2"/>
      <c r="GG764" s="2"/>
      <c r="GH764" s="2"/>
      <c r="GI764" s="2"/>
      <c r="GJ764" s="2"/>
      <c r="GK764" s="2"/>
      <c r="GL764" s="2"/>
      <c r="GM764" s="2"/>
      <c r="GN764" s="2"/>
      <c r="GO764" s="2"/>
      <c r="GP764" s="2"/>
      <c r="GQ764" s="2"/>
      <c r="GR764" s="2"/>
      <c r="GS764" s="2"/>
      <c r="GT764" s="2"/>
      <c r="GU764" s="2"/>
      <c r="GV764" s="2"/>
      <c r="GW764" s="2"/>
      <c r="GX764" s="2"/>
      <c r="GY764" s="2"/>
      <c r="GZ764" s="2"/>
      <c r="HA764" s="2"/>
      <c r="HB764" s="2"/>
      <c r="HC764" s="2"/>
      <c r="HD764" s="2"/>
      <c r="HE764" s="2"/>
      <c r="HF764" s="2"/>
      <c r="HG764" s="2"/>
      <c r="HH764" s="2"/>
      <c r="HI764" s="2"/>
      <c r="HJ764" s="2"/>
      <c r="HK764" s="2"/>
      <c r="HL764" s="2"/>
      <c r="HM764" s="2"/>
      <c r="HN764" s="2"/>
      <c r="HO764" s="2"/>
      <c r="HP764" s="2"/>
      <c r="HQ764" s="2"/>
      <c r="HR764" s="2"/>
      <c r="HS764" s="2"/>
      <c r="HT764" s="2"/>
      <c r="HU764" s="2"/>
      <c r="HV764" s="2"/>
      <c r="HW764" s="2"/>
      <c r="HX764" s="2"/>
      <c r="HY764" s="2"/>
      <c r="HZ764" s="2"/>
      <c r="IA764" s="2"/>
      <c r="IB764" s="2"/>
      <c r="IC764" s="2"/>
      <c r="ID764" s="2"/>
      <c r="IE764" s="2"/>
      <c r="IF764" s="2"/>
      <c r="IG764" s="2"/>
      <c r="IH764" s="2"/>
      <c r="II764" s="2"/>
      <c r="IJ764" s="2"/>
      <c r="IK764" s="2"/>
      <c r="IL764" s="2"/>
      <c r="IM764" s="2"/>
      <c r="IN764" s="2"/>
      <c r="IO764" s="2"/>
      <c r="IP764" s="2"/>
      <c r="IQ764" s="2"/>
      <c r="IR764" s="2"/>
      <c r="IS764" s="2"/>
      <c r="IT764" s="2"/>
      <c r="IU764" s="2"/>
      <c r="IV764" s="2"/>
      <c r="IW764" s="2"/>
    </row>
    <row r="765" customFormat="false" ht="11.25" hidden="false" customHeight="false" outlineLevel="0" collapsed="false">
      <c r="A765" s="2"/>
      <c r="B765" s="2"/>
      <c r="C765" s="2"/>
      <c r="D765" s="394"/>
      <c r="F765" s="2"/>
      <c r="G765" s="2"/>
      <c r="H765" s="2"/>
      <c r="I765" s="2"/>
      <c r="J765" s="2"/>
      <c r="K765" s="2"/>
      <c r="L765" s="2"/>
      <c r="M765" s="2"/>
      <c r="P765" s="2"/>
      <c r="Q765" s="2"/>
      <c r="R765" s="2"/>
      <c r="X765" s="270"/>
      <c r="Y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95"/>
      <c r="AW765" s="95"/>
      <c r="AX765" s="383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383"/>
      <c r="BX765" s="383"/>
      <c r="BY765" s="383"/>
      <c r="BZ765" s="2"/>
      <c r="CA765" s="2"/>
      <c r="CB765" s="2"/>
      <c r="CC765" s="2"/>
      <c r="CD765" s="2"/>
      <c r="CE765" s="2"/>
      <c r="CF765" s="383"/>
      <c r="CG765" s="383"/>
      <c r="CH765" s="10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383"/>
      <c r="DT765" s="383"/>
      <c r="DU765" s="383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  <c r="FE765" s="2"/>
      <c r="FF765" s="2"/>
      <c r="FG765" s="2"/>
      <c r="FH765" s="2"/>
      <c r="FI765" s="2"/>
      <c r="FJ765" s="2"/>
      <c r="FK765" s="2"/>
      <c r="FL765" s="2"/>
      <c r="FM765" s="2"/>
      <c r="FN765" s="2"/>
      <c r="FO765" s="2"/>
      <c r="FP765" s="2"/>
      <c r="FQ765" s="2"/>
      <c r="FR765" s="2"/>
      <c r="FS765" s="2"/>
      <c r="FT765" s="2"/>
      <c r="FU765" s="2"/>
      <c r="FV765" s="2"/>
      <c r="FW765" s="2"/>
      <c r="FX765" s="2"/>
      <c r="FY765" s="2"/>
      <c r="FZ765" s="2"/>
      <c r="GA765" s="2"/>
      <c r="GB765" s="2"/>
      <c r="GC765" s="2"/>
      <c r="GD765" s="2"/>
      <c r="GE765" s="2"/>
      <c r="GF765" s="2"/>
      <c r="GG765" s="2"/>
      <c r="GH765" s="2"/>
      <c r="GI765" s="2"/>
      <c r="GJ765" s="2"/>
      <c r="GK765" s="2"/>
      <c r="GL765" s="2"/>
      <c r="GM765" s="2"/>
      <c r="GN765" s="2"/>
      <c r="GO765" s="2"/>
      <c r="GP765" s="2"/>
      <c r="GQ765" s="2"/>
      <c r="GR765" s="2"/>
      <c r="GS765" s="2"/>
      <c r="GT765" s="2"/>
      <c r="GU765" s="2"/>
      <c r="GV765" s="2"/>
      <c r="GW765" s="2"/>
      <c r="GX765" s="2"/>
      <c r="GY765" s="2"/>
      <c r="GZ765" s="2"/>
      <c r="HA765" s="2"/>
      <c r="HB765" s="2"/>
      <c r="HC765" s="2"/>
      <c r="HD765" s="2"/>
      <c r="HE765" s="2"/>
      <c r="HF765" s="2"/>
      <c r="HG765" s="2"/>
      <c r="HH765" s="2"/>
      <c r="HI765" s="2"/>
      <c r="HJ765" s="2"/>
      <c r="HK765" s="2"/>
      <c r="HL765" s="2"/>
      <c r="HM765" s="2"/>
      <c r="HN765" s="2"/>
      <c r="HO765" s="2"/>
      <c r="HP765" s="2"/>
      <c r="HQ765" s="2"/>
      <c r="HR765" s="2"/>
      <c r="HS765" s="2"/>
      <c r="HT765" s="2"/>
      <c r="HU765" s="2"/>
      <c r="HV765" s="2"/>
      <c r="HW765" s="2"/>
      <c r="HX765" s="2"/>
      <c r="HY765" s="2"/>
      <c r="HZ765" s="2"/>
      <c r="IA765" s="2"/>
      <c r="IB765" s="2"/>
      <c r="IC765" s="2"/>
      <c r="ID765" s="2"/>
      <c r="IE765" s="2"/>
      <c r="IF765" s="2"/>
      <c r="IG765" s="2"/>
      <c r="IH765" s="2"/>
      <c r="II765" s="2"/>
      <c r="IJ765" s="2"/>
      <c r="IK765" s="2"/>
      <c r="IL765" s="2"/>
      <c r="IM765" s="2"/>
      <c r="IN765" s="2"/>
      <c r="IO765" s="2"/>
      <c r="IP765" s="2"/>
      <c r="IQ765" s="2"/>
      <c r="IR765" s="2"/>
      <c r="IS765" s="2"/>
      <c r="IT765" s="2"/>
      <c r="IU765" s="2"/>
      <c r="IV765" s="2"/>
      <c r="IW765" s="2"/>
    </row>
    <row r="766" customFormat="false" ht="11.25" hidden="false" customHeight="false" outlineLevel="0" collapsed="false">
      <c r="A766" s="2"/>
      <c r="B766" s="2"/>
      <c r="C766" s="2"/>
      <c r="D766" s="394"/>
      <c r="F766" s="2"/>
      <c r="G766" s="2"/>
      <c r="H766" s="2"/>
      <c r="I766" s="2"/>
      <c r="J766" s="2"/>
      <c r="K766" s="2"/>
      <c r="L766" s="2"/>
      <c r="M766" s="2"/>
      <c r="P766" s="2"/>
      <c r="Q766" s="2"/>
      <c r="R766" s="2"/>
      <c r="X766" s="270"/>
      <c r="Y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95"/>
      <c r="AW766" s="95"/>
      <c r="AX766" s="383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383"/>
      <c r="BX766" s="383"/>
      <c r="BY766" s="383"/>
      <c r="BZ766" s="2"/>
      <c r="CA766" s="2"/>
      <c r="CB766" s="2"/>
      <c r="CC766" s="2"/>
      <c r="CD766" s="2"/>
      <c r="CE766" s="2"/>
      <c r="CF766" s="383"/>
      <c r="CG766" s="383"/>
      <c r="CH766" s="10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383"/>
      <c r="DT766" s="383"/>
      <c r="DU766" s="383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  <c r="FE766" s="2"/>
      <c r="FF766" s="2"/>
      <c r="FG766" s="2"/>
      <c r="FH766" s="2"/>
      <c r="FI766" s="2"/>
      <c r="FJ766" s="2"/>
      <c r="FK766" s="2"/>
      <c r="FL766" s="2"/>
      <c r="FM766" s="2"/>
      <c r="FN766" s="2"/>
      <c r="FO766" s="2"/>
      <c r="FP766" s="2"/>
      <c r="FQ766" s="2"/>
      <c r="FR766" s="2"/>
      <c r="FS766" s="2"/>
      <c r="FT766" s="2"/>
      <c r="FU766" s="2"/>
      <c r="FV766" s="2"/>
      <c r="FW766" s="2"/>
      <c r="FX766" s="2"/>
      <c r="FY766" s="2"/>
      <c r="FZ766" s="2"/>
      <c r="GA766" s="2"/>
      <c r="GB766" s="2"/>
      <c r="GC766" s="2"/>
      <c r="GD766" s="2"/>
      <c r="GE766" s="2"/>
      <c r="GF766" s="2"/>
      <c r="GG766" s="2"/>
      <c r="GH766" s="2"/>
      <c r="GI766" s="2"/>
      <c r="GJ766" s="2"/>
      <c r="GK766" s="2"/>
      <c r="GL766" s="2"/>
      <c r="GM766" s="2"/>
      <c r="GN766" s="2"/>
      <c r="GO766" s="2"/>
      <c r="GP766" s="2"/>
      <c r="GQ766" s="2"/>
      <c r="GR766" s="2"/>
      <c r="GS766" s="2"/>
      <c r="GT766" s="2"/>
      <c r="GU766" s="2"/>
      <c r="GV766" s="2"/>
      <c r="GW766" s="2"/>
      <c r="GX766" s="2"/>
      <c r="GY766" s="2"/>
      <c r="GZ766" s="2"/>
      <c r="HA766" s="2"/>
      <c r="HB766" s="2"/>
      <c r="HC766" s="2"/>
      <c r="HD766" s="2"/>
      <c r="HE766" s="2"/>
      <c r="HF766" s="2"/>
      <c r="HG766" s="2"/>
      <c r="HH766" s="2"/>
      <c r="HI766" s="2"/>
      <c r="HJ766" s="2"/>
      <c r="HK766" s="2"/>
      <c r="HL766" s="2"/>
      <c r="HM766" s="2"/>
      <c r="HN766" s="2"/>
      <c r="HO766" s="2"/>
      <c r="HP766" s="2"/>
      <c r="HQ766" s="2"/>
      <c r="HR766" s="2"/>
      <c r="HS766" s="2"/>
      <c r="HT766" s="2"/>
      <c r="HU766" s="2"/>
      <c r="HV766" s="2"/>
      <c r="HW766" s="2"/>
      <c r="HX766" s="2"/>
      <c r="HY766" s="2"/>
      <c r="HZ766" s="2"/>
      <c r="IA766" s="2"/>
      <c r="IB766" s="2"/>
      <c r="IC766" s="2"/>
      <c r="ID766" s="2"/>
      <c r="IE766" s="2"/>
      <c r="IF766" s="2"/>
      <c r="IG766" s="2"/>
      <c r="IH766" s="2"/>
      <c r="II766" s="2"/>
      <c r="IJ766" s="2"/>
      <c r="IK766" s="2"/>
      <c r="IL766" s="2"/>
      <c r="IM766" s="2"/>
      <c r="IN766" s="2"/>
      <c r="IO766" s="2"/>
      <c r="IP766" s="2"/>
      <c r="IQ766" s="2"/>
      <c r="IR766" s="2"/>
      <c r="IS766" s="2"/>
      <c r="IT766" s="2"/>
      <c r="IU766" s="2"/>
      <c r="IV766" s="2"/>
      <c r="IW766" s="2"/>
    </row>
    <row r="767" customFormat="false" ht="11.25" hidden="false" customHeight="false" outlineLevel="0" collapsed="false">
      <c r="A767" s="2"/>
      <c r="B767" s="2"/>
      <c r="C767" s="2"/>
      <c r="D767" s="394"/>
      <c r="F767" s="2"/>
      <c r="G767" s="2"/>
      <c r="H767" s="2"/>
      <c r="I767" s="2"/>
      <c r="J767" s="2"/>
      <c r="K767" s="2"/>
      <c r="L767" s="2"/>
      <c r="M767" s="2"/>
      <c r="P767" s="2"/>
      <c r="Q767" s="2"/>
      <c r="R767" s="2"/>
      <c r="X767" s="270"/>
      <c r="Y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95"/>
      <c r="AW767" s="95"/>
      <c r="AX767" s="383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383"/>
      <c r="BX767" s="383"/>
      <c r="BY767" s="383"/>
      <c r="BZ767" s="2"/>
      <c r="CA767" s="2"/>
      <c r="CB767" s="2"/>
      <c r="CC767" s="2"/>
      <c r="CD767" s="2"/>
      <c r="CE767" s="2"/>
      <c r="CF767" s="383"/>
      <c r="CG767" s="383"/>
      <c r="CH767" s="10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383"/>
      <c r="DT767" s="383"/>
      <c r="DU767" s="383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  <c r="FE767" s="2"/>
      <c r="FF767" s="2"/>
      <c r="FG767" s="2"/>
      <c r="FH767" s="2"/>
      <c r="FI767" s="2"/>
      <c r="FJ767" s="2"/>
      <c r="FK767" s="2"/>
      <c r="FL767" s="2"/>
      <c r="FM767" s="2"/>
      <c r="FN767" s="2"/>
      <c r="FO767" s="2"/>
      <c r="FP767" s="2"/>
      <c r="FQ767" s="2"/>
      <c r="FR767" s="2"/>
      <c r="FS767" s="2"/>
      <c r="FT767" s="2"/>
      <c r="FU767" s="2"/>
      <c r="FV767" s="2"/>
      <c r="FW767" s="2"/>
      <c r="FX767" s="2"/>
      <c r="FY767" s="2"/>
      <c r="FZ767" s="2"/>
      <c r="GA767" s="2"/>
      <c r="GB767" s="2"/>
      <c r="GC767" s="2"/>
      <c r="GD767" s="2"/>
      <c r="GE767" s="2"/>
      <c r="GF767" s="2"/>
      <c r="GG767" s="2"/>
      <c r="GH767" s="2"/>
      <c r="GI767" s="2"/>
      <c r="GJ767" s="2"/>
      <c r="GK767" s="2"/>
      <c r="GL767" s="2"/>
      <c r="GM767" s="2"/>
      <c r="GN767" s="2"/>
      <c r="GO767" s="2"/>
      <c r="GP767" s="2"/>
      <c r="GQ767" s="2"/>
      <c r="GR767" s="2"/>
      <c r="GS767" s="2"/>
      <c r="GT767" s="2"/>
      <c r="GU767" s="2"/>
      <c r="GV767" s="2"/>
      <c r="GW767" s="2"/>
      <c r="GX767" s="2"/>
      <c r="GY767" s="2"/>
      <c r="GZ767" s="2"/>
      <c r="HA767" s="2"/>
      <c r="HB767" s="2"/>
      <c r="HC767" s="2"/>
      <c r="HD767" s="2"/>
      <c r="HE767" s="2"/>
      <c r="HF767" s="2"/>
      <c r="HG767" s="2"/>
      <c r="HH767" s="2"/>
      <c r="HI767" s="2"/>
      <c r="HJ767" s="2"/>
      <c r="HK767" s="2"/>
      <c r="HL767" s="2"/>
      <c r="HM767" s="2"/>
      <c r="HN767" s="2"/>
      <c r="HO767" s="2"/>
      <c r="HP767" s="2"/>
      <c r="HQ767" s="2"/>
      <c r="HR767" s="2"/>
      <c r="HS767" s="2"/>
      <c r="HT767" s="2"/>
      <c r="HU767" s="2"/>
      <c r="HV767" s="2"/>
      <c r="HW767" s="2"/>
      <c r="HX767" s="2"/>
      <c r="HY767" s="2"/>
      <c r="HZ767" s="2"/>
      <c r="IA767" s="2"/>
      <c r="IB767" s="2"/>
      <c r="IC767" s="2"/>
      <c r="ID767" s="2"/>
      <c r="IE767" s="2"/>
      <c r="IF767" s="2"/>
      <c r="IG767" s="2"/>
      <c r="IH767" s="2"/>
      <c r="II767" s="2"/>
      <c r="IJ767" s="2"/>
      <c r="IK767" s="2"/>
      <c r="IL767" s="2"/>
      <c r="IM767" s="2"/>
      <c r="IN767" s="2"/>
      <c r="IO767" s="2"/>
      <c r="IP767" s="2"/>
      <c r="IQ767" s="2"/>
      <c r="IR767" s="2"/>
      <c r="IS767" s="2"/>
      <c r="IT767" s="2"/>
      <c r="IU767" s="2"/>
      <c r="IV767" s="2"/>
      <c r="IW767" s="2"/>
    </row>
    <row r="768" customFormat="false" ht="11.25" hidden="false" customHeight="false" outlineLevel="0" collapsed="false">
      <c r="A768" s="2"/>
      <c r="B768" s="2"/>
      <c r="C768" s="2"/>
      <c r="D768" s="394"/>
      <c r="F768" s="2"/>
      <c r="G768" s="2"/>
      <c r="H768" s="2"/>
      <c r="I768" s="2"/>
      <c r="J768" s="2"/>
      <c r="K768" s="2"/>
      <c r="L768" s="2"/>
      <c r="M768" s="2"/>
      <c r="P768" s="2"/>
      <c r="Q768" s="2"/>
      <c r="R768" s="2"/>
      <c r="X768" s="270"/>
      <c r="Y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95"/>
      <c r="AW768" s="95"/>
      <c r="AX768" s="383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383"/>
      <c r="BX768" s="383"/>
      <c r="BY768" s="383"/>
      <c r="BZ768" s="2"/>
      <c r="CA768" s="2"/>
      <c r="CB768" s="2"/>
      <c r="CC768" s="2"/>
      <c r="CD768" s="2"/>
      <c r="CE768" s="2"/>
      <c r="CF768" s="383"/>
      <c r="CG768" s="383"/>
      <c r="CH768" s="10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383"/>
      <c r="DT768" s="383"/>
      <c r="DU768" s="383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  <c r="FE768" s="2"/>
      <c r="FF768" s="2"/>
      <c r="FG768" s="2"/>
      <c r="FH768" s="2"/>
      <c r="FI768" s="2"/>
      <c r="FJ768" s="2"/>
      <c r="FK768" s="2"/>
      <c r="FL768" s="2"/>
      <c r="FM768" s="2"/>
      <c r="FN768" s="2"/>
      <c r="FO768" s="2"/>
      <c r="FP768" s="2"/>
      <c r="FQ768" s="2"/>
      <c r="FR768" s="2"/>
      <c r="FS768" s="2"/>
      <c r="FT768" s="2"/>
      <c r="FU768" s="2"/>
      <c r="FV768" s="2"/>
      <c r="FW768" s="2"/>
      <c r="FX768" s="2"/>
      <c r="FY768" s="2"/>
      <c r="FZ768" s="2"/>
      <c r="GA768" s="2"/>
      <c r="GB768" s="2"/>
      <c r="GC768" s="2"/>
      <c r="GD768" s="2"/>
      <c r="GE768" s="2"/>
      <c r="GF768" s="2"/>
      <c r="GG768" s="2"/>
      <c r="GH768" s="2"/>
      <c r="GI768" s="2"/>
      <c r="GJ768" s="2"/>
      <c r="GK768" s="2"/>
      <c r="GL768" s="2"/>
      <c r="GM768" s="2"/>
      <c r="GN768" s="2"/>
      <c r="GO768" s="2"/>
      <c r="GP768" s="2"/>
      <c r="GQ768" s="2"/>
      <c r="GR768" s="2"/>
      <c r="GS768" s="2"/>
      <c r="GT768" s="2"/>
      <c r="GU768" s="2"/>
      <c r="GV768" s="2"/>
      <c r="GW768" s="2"/>
      <c r="GX768" s="2"/>
      <c r="GY768" s="2"/>
      <c r="GZ768" s="2"/>
      <c r="HA768" s="2"/>
      <c r="HB768" s="2"/>
      <c r="HC768" s="2"/>
      <c r="HD768" s="2"/>
      <c r="HE768" s="2"/>
      <c r="HF768" s="2"/>
      <c r="HG768" s="2"/>
      <c r="HH768" s="2"/>
      <c r="HI768" s="2"/>
      <c r="HJ768" s="2"/>
      <c r="HK768" s="2"/>
      <c r="HL768" s="2"/>
      <c r="HM768" s="2"/>
      <c r="HN768" s="2"/>
      <c r="HO768" s="2"/>
      <c r="HP768" s="2"/>
      <c r="HQ768" s="2"/>
      <c r="HR768" s="2"/>
      <c r="HS768" s="2"/>
      <c r="HT768" s="2"/>
      <c r="HU768" s="2"/>
      <c r="HV768" s="2"/>
      <c r="HW768" s="2"/>
      <c r="HX768" s="2"/>
      <c r="HY768" s="2"/>
      <c r="HZ768" s="2"/>
      <c r="IA768" s="2"/>
      <c r="IB768" s="2"/>
      <c r="IC768" s="2"/>
      <c r="ID768" s="2"/>
      <c r="IE768" s="2"/>
      <c r="IF768" s="2"/>
      <c r="IG768" s="2"/>
      <c r="IH768" s="2"/>
      <c r="II768" s="2"/>
      <c r="IJ768" s="2"/>
      <c r="IK768" s="2"/>
      <c r="IL768" s="2"/>
      <c r="IM768" s="2"/>
      <c r="IN768" s="2"/>
      <c r="IO768" s="2"/>
      <c r="IP768" s="2"/>
      <c r="IQ768" s="2"/>
      <c r="IR768" s="2"/>
      <c r="IS768" s="2"/>
      <c r="IT768" s="2"/>
      <c r="IU768" s="2"/>
      <c r="IV768" s="2"/>
      <c r="IW768" s="2"/>
    </row>
    <row r="769" customFormat="false" ht="11.25" hidden="false" customHeight="false" outlineLevel="0" collapsed="false">
      <c r="A769" s="2"/>
      <c r="B769" s="2"/>
      <c r="C769" s="2"/>
      <c r="D769" s="394"/>
      <c r="F769" s="2"/>
      <c r="G769" s="2"/>
      <c r="H769" s="2"/>
      <c r="I769" s="2"/>
      <c r="J769" s="2"/>
      <c r="K769" s="2"/>
      <c r="L769" s="2"/>
      <c r="M769" s="2"/>
      <c r="P769" s="2"/>
      <c r="Q769" s="2"/>
      <c r="R769" s="2"/>
      <c r="X769" s="270"/>
      <c r="Y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95"/>
      <c r="AW769" s="95"/>
      <c r="AX769" s="383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383"/>
      <c r="BX769" s="383"/>
      <c r="BY769" s="383"/>
      <c r="BZ769" s="2"/>
      <c r="CA769" s="2"/>
      <c r="CB769" s="2"/>
      <c r="CC769" s="2"/>
      <c r="CD769" s="2"/>
      <c r="CE769" s="2"/>
      <c r="CF769" s="383"/>
      <c r="CG769" s="383"/>
      <c r="CH769" s="10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383"/>
      <c r="DT769" s="383"/>
      <c r="DU769" s="383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  <c r="FE769" s="2"/>
      <c r="FF769" s="2"/>
      <c r="FG769" s="2"/>
      <c r="FH769" s="2"/>
      <c r="FI769" s="2"/>
      <c r="FJ769" s="2"/>
      <c r="FK769" s="2"/>
      <c r="FL769" s="2"/>
      <c r="FM769" s="2"/>
      <c r="FN769" s="2"/>
      <c r="FO769" s="2"/>
      <c r="FP769" s="2"/>
      <c r="FQ769" s="2"/>
      <c r="FR769" s="2"/>
      <c r="FS769" s="2"/>
      <c r="FT769" s="2"/>
      <c r="FU769" s="2"/>
      <c r="FV769" s="2"/>
      <c r="FW769" s="2"/>
      <c r="FX769" s="2"/>
      <c r="FY769" s="2"/>
      <c r="FZ769" s="2"/>
      <c r="GA769" s="2"/>
      <c r="GB769" s="2"/>
      <c r="GC769" s="2"/>
      <c r="GD769" s="2"/>
      <c r="GE769" s="2"/>
      <c r="GF769" s="2"/>
      <c r="GG769" s="2"/>
      <c r="GH769" s="2"/>
      <c r="GI769" s="2"/>
      <c r="GJ769" s="2"/>
      <c r="GK769" s="2"/>
      <c r="GL769" s="2"/>
      <c r="GM769" s="2"/>
      <c r="GN769" s="2"/>
      <c r="GO769" s="2"/>
      <c r="GP769" s="2"/>
      <c r="GQ769" s="2"/>
      <c r="GR769" s="2"/>
      <c r="GS769" s="2"/>
      <c r="GT769" s="2"/>
      <c r="GU769" s="2"/>
      <c r="GV769" s="2"/>
      <c r="GW769" s="2"/>
      <c r="GX769" s="2"/>
      <c r="GY769" s="2"/>
      <c r="GZ769" s="2"/>
      <c r="HA769" s="2"/>
      <c r="HB769" s="2"/>
      <c r="HC769" s="2"/>
      <c r="HD769" s="2"/>
      <c r="HE769" s="2"/>
      <c r="HF769" s="2"/>
      <c r="HG769" s="2"/>
      <c r="HH769" s="2"/>
      <c r="HI769" s="2"/>
      <c r="HJ769" s="2"/>
      <c r="HK769" s="2"/>
      <c r="HL769" s="2"/>
      <c r="HM769" s="2"/>
      <c r="HN769" s="2"/>
      <c r="HO769" s="2"/>
      <c r="HP769" s="2"/>
      <c r="HQ769" s="2"/>
      <c r="HR769" s="2"/>
      <c r="HS769" s="2"/>
      <c r="HT769" s="2"/>
      <c r="HU769" s="2"/>
      <c r="HV769" s="2"/>
      <c r="HW769" s="2"/>
      <c r="HX769" s="2"/>
      <c r="HY769" s="2"/>
      <c r="HZ769" s="2"/>
      <c r="IA769" s="2"/>
      <c r="IB769" s="2"/>
      <c r="IC769" s="2"/>
      <c r="ID769" s="2"/>
      <c r="IE769" s="2"/>
      <c r="IF769" s="2"/>
      <c r="IG769" s="2"/>
      <c r="IH769" s="2"/>
      <c r="II769" s="2"/>
      <c r="IJ769" s="2"/>
      <c r="IK769" s="2"/>
      <c r="IL769" s="2"/>
      <c r="IM769" s="2"/>
      <c r="IN769" s="2"/>
      <c r="IO769" s="2"/>
      <c r="IP769" s="2"/>
      <c r="IQ769" s="2"/>
      <c r="IR769" s="2"/>
      <c r="IS769" s="2"/>
      <c r="IT769" s="2"/>
      <c r="IU769" s="2"/>
      <c r="IV769" s="2"/>
      <c r="IW769" s="2"/>
    </row>
    <row r="770" customFormat="false" ht="11.25" hidden="false" customHeight="false" outlineLevel="0" collapsed="false">
      <c r="A770" s="2"/>
      <c r="B770" s="2"/>
      <c r="C770" s="2"/>
      <c r="D770" s="394"/>
      <c r="F770" s="2"/>
      <c r="G770" s="2"/>
      <c r="H770" s="2"/>
      <c r="I770" s="2"/>
      <c r="J770" s="2"/>
      <c r="K770" s="2"/>
      <c r="L770" s="2"/>
      <c r="M770" s="2"/>
      <c r="P770" s="2"/>
      <c r="Q770" s="2"/>
      <c r="R770" s="2"/>
      <c r="X770" s="270"/>
      <c r="Y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95"/>
      <c r="AW770" s="95"/>
      <c r="AX770" s="383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383"/>
      <c r="BX770" s="383"/>
      <c r="BY770" s="383"/>
      <c r="BZ770" s="2"/>
      <c r="CA770" s="2"/>
      <c r="CB770" s="2"/>
      <c r="CC770" s="2"/>
      <c r="CD770" s="2"/>
      <c r="CE770" s="2"/>
      <c r="CF770" s="383"/>
      <c r="CG770" s="383"/>
      <c r="CH770" s="10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383"/>
      <c r="DT770" s="383"/>
      <c r="DU770" s="383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  <c r="FE770" s="2"/>
      <c r="FF770" s="2"/>
      <c r="FG770" s="2"/>
      <c r="FH770" s="2"/>
      <c r="FI770" s="2"/>
      <c r="FJ770" s="2"/>
      <c r="FK770" s="2"/>
      <c r="FL770" s="2"/>
      <c r="FM770" s="2"/>
      <c r="FN770" s="2"/>
      <c r="FO770" s="2"/>
      <c r="FP770" s="2"/>
      <c r="FQ770" s="2"/>
      <c r="FR770" s="2"/>
      <c r="FS770" s="2"/>
      <c r="FT770" s="2"/>
      <c r="FU770" s="2"/>
      <c r="FV770" s="2"/>
      <c r="FW770" s="2"/>
      <c r="FX770" s="2"/>
      <c r="FY770" s="2"/>
      <c r="FZ770" s="2"/>
      <c r="GA770" s="2"/>
      <c r="GB770" s="2"/>
      <c r="GC770" s="2"/>
      <c r="GD770" s="2"/>
      <c r="GE770" s="2"/>
      <c r="GF770" s="2"/>
      <c r="GG770" s="2"/>
      <c r="GH770" s="2"/>
      <c r="GI770" s="2"/>
      <c r="GJ770" s="2"/>
      <c r="GK770" s="2"/>
      <c r="GL770" s="2"/>
      <c r="GM770" s="2"/>
      <c r="GN770" s="2"/>
      <c r="GO770" s="2"/>
      <c r="GP770" s="2"/>
      <c r="GQ770" s="2"/>
      <c r="GR770" s="2"/>
      <c r="GS770" s="2"/>
      <c r="GT770" s="2"/>
      <c r="GU770" s="2"/>
      <c r="GV770" s="2"/>
      <c r="GW770" s="2"/>
      <c r="GX770" s="2"/>
      <c r="GY770" s="2"/>
      <c r="GZ770" s="2"/>
      <c r="HA770" s="2"/>
      <c r="HB770" s="2"/>
      <c r="HC770" s="2"/>
      <c r="HD770" s="2"/>
      <c r="HE770" s="2"/>
      <c r="HF770" s="2"/>
      <c r="HG770" s="2"/>
      <c r="HH770" s="2"/>
      <c r="HI770" s="2"/>
      <c r="HJ770" s="2"/>
      <c r="HK770" s="2"/>
      <c r="HL770" s="2"/>
      <c r="HM770" s="2"/>
      <c r="HN770" s="2"/>
      <c r="HO770" s="2"/>
      <c r="HP770" s="2"/>
      <c r="HQ770" s="2"/>
      <c r="HR770" s="2"/>
      <c r="HS770" s="2"/>
      <c r="HT770" s="2"/>
      <c r="HU770" s="2"/>
      <c r="HV770" s="2"/>
      <c r="HW770" s="2"/>
      <c r="HX770" s="2"/>
      <c r="HY770" s="2"/>
      <c r="HZ770" s="2"/>
      <c r="IA770" s="2"/>
      <c r="IB770" s="2"/>
      <c r="IC770" s="2"/>
      <c r="ID770" s="2"/>
      <c r="IE770" s="2"/>
      <c r="IF770" s="2"/>
      <c r="IG770" s="2"/>
      <c r="IH770" s="2"/>
      <c r="II770" s="2"/>
      <c r="IJ770" s="2"/>
      <c r="IK770" s="2"/>
      <c r="IL770" s="2"/>
      <c r="IM770" s="2"/>
      <c r="IN770" s="2"/>
      <c r="IO770" s="2"/>
      <c r="IP770" s="2"/>
      <c r="IQ770" s="2"/>
      <c r="IR770" s="2"/>
      <c r="IS770" s="2"/>
      <c r="IT770" s="2"/>
      <c r="IU770" s="2"/>
      <c r="IV770" s="2"/>
      <c r="IW770" s="2"/>
    </row>
    <row r="771" customFormat="false" ht="11.25" hidden="false" customHeight="false" outlineLevel="0" collapsed="false">
      <c r="A771" s="2"/>
      <c r="B771" s="2"/>
      <c r="C771" s="2"/>
      <c r="D771" s="394"/>
      <c r="F771" s="2"/>
      <c r="G771" s="2"/>
      <c r="H771" s="2"/>
      <c r="I771" s="2"/>
      <c r="J771" s="2"/>
      <c r="K771" s="2"/>
      <c r="L771" s="2"/>
      <c r="M771" s="2"/>
      <c r="P771" s="2"/>
      <c r="Q771" s="2"/>
      <c r="R771" s="2"/>
      <c r="X771" s="270"/>
      <c r="Y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95"/>
      <c r="AW771" s="95"/>
      <c r="AX771" s="383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383"/>
      <c r="BX771" s="383"/>
      <c r="BY771" s="383"/>
      <c r="BZ771" s="2"/>
      <c r="CA771" s="2"/>
      <c r="CB771" s="2"/>
      <c r="CC771" s="2"/>
      <c r="CD771" s="2"/>
      <c r="CE771" s="2"/>
      <c r="CF771" s="383"/>
      <c r="CG771" s="383"/>
      <c r="CH771" s="10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383"/>
      <c r="DT771" s="383"/>
      <c r="DU771" s="383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  <c r="FE771" s="2"/>
      <c r="FF771" s="2"/>
      <c r="FG771" s="2"/>
      <c r="FH771" s="2"/>
      <c r="FI771" s="2"/>
      <c r="FJ771" s="2"/>
      <c r="FK771" s="2"/>
      <c r="FL771" s="2"/>
      <c r="FM771" s="2"/>
      <c r="FN771" s="2"/>
      <c r="FO771" s="2"/>
      <c r="FP771" s="2"/>
      <c r="FQ771" s="2"/>
      <c r="FR771" s="2"/>
      <c r="FS771" s="2"/>
      <c r="FT771" s="2"/>
      <c r="FU771" s="2"/>
      <c r="FV771" s="2"/>
      <c r="FW771" s="2"/>
      <c r="FX771" s="2"/>
      <c r="FY771" s="2"/>
      <c r="FZ771" s="2"/>
      <c r="GA771" s="2"/>
      <c r="GB771" s="2"/>
      <c r="GC771" s="2"/>
      <c r="GD771" s="2"/>
      <c r="GE771" s="2"/>
      <c r="GF771" s="2"/>
      <c r="GG771" s="2"/>
      <c r="GH771" s="2"/>
      <c r="GI771" s="2"/>
      <c r="GJ771" s="2"/>
      <c r="GK771" s="2"/>
      <c r="GL771" s="2"/>
      <c r="GM771" s="2"/>
      <c r="GN771" s="2"/>
      <c r="GO771" s="2"/>
      <c r="GP771" s="2"/>
      <c r="GQ771" s="2"/>
      <c r="GR771" s="2"/>
      <c r="GS771" s="2"/>
      <c r="GT771" s="2"/>
      <c r="GU771" s="2"/>
      <c r="GV771" s="2"/>
      <c r="GW771" s="2"/>
      <c r="GX771" s="2"/>
      <c r="GY771" s="2"/>
      <c r="GZ771" s="2"/>
      <c r="HA771" s="2"/>
      <c r="HB771" s="2"/>
      <c r="HC771" s="2"/>
      <c r="HD771" s="2"/>
      <c r="HE771" s="2"/>
      <c r="HF771" s="2"/>
      <c r="HG771" s="2"/>
      <c r="HH771" s="2"/>
      <c r="HI771" s="2"/>
      <c r="HJ771" s="2"/>
      <c r="HK771" s="2"/>
      <c r="HL771" s="2"/>
      <c r="HM771" s="2"/>
      <c r="HN771" s="2"/>
      <c r="HO771" s="2"/>
      <c r="HP771" s="2"/>
      <c r="HQ771" s="2"/>
      <c r="HR771" s="2"/>
      <c r="HS771" s="2"/>
      <c r="HT771" s="2"/>
      <c r="HU771" s="2"/>
      <c r="HV771" s="2"/>
      <c r="HW771" s="2"/>
      <c r="HX771" s="2"/>
      <c r="HY771" s="2"/>
      <c r="HZ771" s="2"/>
      <c r="IA771" s="2"/>
      <c r="IB771" s="2"/>
      <c r="IC771" s="2"/>
      <c r="ID771" s="2"/>
      <c r="IE771" s="2"/>
      <c r="IF771" s="2"/>
      <c r="IG771" s="2"/>
      <c r="IH771" s="2"/>
      <c r="II771" s="2"/>
      <c r="IJ771" s="2"/>
      <c r="IK771" s="2"/>
      <c r="IL771" s="2"/>
      <c r="IM771" s="2"/>
      <c r="IN771" s="2"/>
      <c r="IO771" s="2"/>
      <c r="IP771" s="2"/>
      <c r="IQ771" s="2"/>
      <c r="IR771" s="2"/>
      <c r="IS771" s="2"/>
      <c r="IT771" s="2"/>
      <c r="IU771" s="2"/>
      <c r="IV771" s="2"/>
      <c r="IW771" s="2"/>
    </row>
    <row r="772" customFormat="false" ht="11.25" hidden="false" customHeight="false" outlineLevel="0" collapsed="false">
      <c r="A772" s="2"/>
      <c r="B772" s="2"/>
      <c r="C772" s="2"/>
      <c r="D772" s="394"/>
      <c r="F772" s="2"/>
      <c r="G772" s="2"/>
      <c r="H772" s="2"/>
      <c r="I772" s="2"/>
      <c r="J772" s="2"/>
      <c r="K772" s="2"/>
      <c r="L772" s="2"/>
      <c r="M772" s="2"/>
      <c r="P772" s="2"/>
      <c r="Q772" s="2"/>
      <c r="R772" s="2"/>
      <c r="X772" s="270"/>
      <c r="Y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95"/>
      <c r="AW772" s="95"/>
      <c r="AX772" s="383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383"/>
      <c r="BX772" s="383"/>
      <c r="BY772" s="383"/>
      <c r="BZ772" s="2"/>
      <c r="CA772" s="2"/>
      <c r="CB772" s="2"/>
      <c r="CC772" s="2"/>
      <c r="CD772" s="2"/>
      <c r="CE772" s="2"/>
      <c r="CF772" s="383"/>
      <c r="CG772" s="383"/>
      <c r="CH772" s="10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383"/>
      <c r="DT772" s="383"/>
      <c r="DU772" s="383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  <c r="FE772" s="2"/>
      <c r="FF772" s="2"/>
      <c r="FG772" s="2"/>
      <c r="FH772" s="2"/>
      <c r="FI772" s="2"/>
      <c r="FJ772" s="2"/>
      <c r="FK772" s="2"/>
      <c r="FL772" s="2"/>
      <c r="FM772" s="2"/>
      <c r="FN772" s="2"/>
      <c r="FO772" s="2"/>
      <c r="FP772" s="2"/>
      <c r="FQ772" s="2"/>
      <c r="FR772" s="2"/>
      <c r="FS772" s="2"/>
      <c r="FT772" s="2"/>
      <c r="FU772" s="2"/>
      <c r="FV772" s="2"/>
      <c r="FW772" s="2"/>
      <c r="FX772" s="2"/>
      <c r="FY772" s="2"/>
      <c r="FZ772" s="2"/>
      <c r="GA772" s="2"/>
      <c r="GB772" s="2"/>
      <c r="GC772" s="2"/>
      <c r="GD772" s="2"/>
      <c r="GE772" s="2"/>
      <c r="GF772" s="2"/>
      <c r="GG772" s="2"/>
      <c r="GH772" s="2"/>
      <c r="GI772" s="2"/>
      <c r="GJ772" s="2"/>
      <c r="GK772" s="2"/>
      <c r="GL772" s="2"/>
      <c r="GM772" s="2"/>
      <c r="GN772" s="2"/>
      <c r="GO772" s="2"/>
      <c r="GP772" s="2"/>
      <c r="GQ772" s="2"/>
      <c r="GR772" s="2"/>
      <c r="GS772" s="2"/>
      <c r="GT772" s="2"/>
      <c r="GU772" s="2"/>
      <c r="GV772" s="2"/>
      <c r="GW772" s="2"/>
      <c r="GX772" s="2"/>
      <c r="GY772" s="2"/>
      <c r="GZ772" s="2"/>
      <c r="HA772" s="2"/>
      <c r="HB772" s="2"/>
      <c r="HC772" s="2"/>
      <c r="HD772" s="2"/>
      <c r="HE772" s="2"/>
      <c r="HF772" s="2"/>
      <c r="HG772" s="2"/>
      <c r="HH772" s="2"/>
      <c r="HI772" s="2"/>
      <c r="HJ772" s="2"/>
      <c r="HK772" s="2"/>
      <c r="HL772" s="2"/>
      <c r="HM772" s="2"/>
      <c r="HN772" s="2"/>
      <c r="HO772" s="2"/>
      <c r="HP772" s="2"/>
      <c r="HQ772" s="2"/>
      <c r="HR772" s="2"/>
      <c r="HS772" s="2"/>
      <c r="HT772" s="2"/>
      <c r="HU772" s="2"/>
      <c r="HV772" s="2"/>
      <c r="HW772" s="2"/>
      <c r="HX772" s="2"/>
      <c r="HY772" s="2"/>
      <c r="HZ772" s="2"/>
      <c r="IA772" s="2"/>
      <c r="IB772" s="2"/>
      <c r="IC772" s="2"/>
      <c r="ID772" s="2"/>
      <c r="IE772" s="2"/>
      <c r="IF772" s="2"/>
      <c r="IG772" s="2"/>
      <c r="IH772" s="2"/>
      <c r="II772" s="2"/>
      <c r="IJ772" s="2"/>
      <c r="IK772" s="2"/>
      <c r="IL772" s="2"/>
      <c r="IM772" s="2"/>
      <c r="IN772" s="2"/>
      <c r="IO772" s="2"/>
      <c r="IP772" s="2"/>
      <c r="IQ772" s="2"/>
      <c r="IR772" s="2"/>
      <c r="IS772" s="2"/>
      <c r="IT772" s="2"/>
      <c r="IU772" s="2"/>
      <c r="IV772" s="2"/>
      <c r="IW772" s="2"/>
    </row>
    <row r="773" customFormat="false" ht="11.25" hidden="false" customHeight="false" outlineLevel="0" collapsed="false">
      <c r="A773" s="2"/>
      <c r="B773" s="2"/>
      <c r="C773" s="2"/>
      <c r="D773" s="394"/>
      <c r="F773" s="2"/>
      <c r="G773" s="2"/>
      <c r="H773" s="2"/>
      <c r="I773" s="2"/>
      <c r="J773" s="2"/>
      <c r="K773" s="2"/>
      <c r="L773" s="2"/>
      <c r="M773" s="2"/>
      <c r="P773" s="2"/>
      <c r="Q773" s="2"/>
      <c r="R773" s="2"/>
      <c r="X773" s="270"/>
      <c r="Y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95"/>
      <c r="AW773" s="95"/>
      <c r="AX773" s="383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383"/>
      <c r="BX773" s="383"/>
      <c r="BY773" s="383"/>
      <c r="BZ773" s="2"/>
      <c r="CA773" s="2"/>
      <c r="CB773" s="2"/>
      <c r="CC773" s="2"/>
      <c r="CD773" s="2"/>
      <c r="CE773" s="2"/>
      <c r="CF773" s="383"/>
      <c r="CG773" s="383"/>
      <c r="CH773" s="10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383"/>
      <c r="DT773" s="383"/>
      <c r="DU773" s="383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  <c r="FE773" s="2"/>
      <c r="FF773" s="2"/>
      <c r="FG773" s="2"/>
      <c r="FH773" s="2"/>
      <c r="FI773" s="2"/>
      <c r="FJ773" s="2"/>
      <c r="FK773" s="2"/>
      <c r="FL773" s="2"/>
      <c r="FM773" s="2"/>
      <c r="FN773" s="2"/>
      <c r="FO773" s="2"/>
      <c r="FP773" s="2"/>
      <c r="FQ773" s="2"/>
      <c r="FR773" s="2"/>
      <c r="FS773" s="2"/>
      <c r="FT773" s="2"/>
      <c r="FU773" s="2"/>
      <c r="FV773" s="2"/>
      <c r="FW773" s="2"/>
      <c r="FX773" s="2"/>
      <c r="FY773" s="2"/>
      <c r="FZ773" s="2"/>
      <c r="GA773" s="2"/>
      <c r="GB773" s="2"/>
      <c r="GC773" s="2"/>
      <c r="GD773" s="2"/>
      <c r="GE773" s="2"/>
      <c r="GF773" s="2"/>
      <c r="GG773" s="2"/>
      <c r="GH773" s="2"/>
      <c r="GI773" s="2"/>
      <c r="GJ773" s="2"/>
      <c r="GK773" s="2"/>
      <c r="GL773" s="2"/>
      <c r="GM773" s="2"/>
      <c r="GN773" s="2"/>
      <c r="GO773" s="2"/>
      <c r="GP773" s="2"/>
      <c r="GQ773" s="2"/>
      <c r="GR773" s="2"/>
      <c r="GS773" s="2"/>
      <c r="GT773" s="2"/>
      <c r="GU773" s="2"/>
      <c r="GV773" s="2"/>
      <c r="GW773" s="2"/>
      <c r="GX773" s="2"/>
      <c r="GY773" s="2"/>
      <c r="GZ773" s="2"/>
      <c r="HA773" s="2"/>
      <c r="HB773" s="2"/>
      <c r="HC773" s="2"/>
      <c r="HD773" s="2"/>
      <c r="HE773" s="2"/>
      <c r="HF773" s="2"/>
      <c r="HG773" s="2"/>
      <c r="HH773" s="2"/>
      <c r="HI773" s="2"/>
      <c r="HJ773" s="2"/>
      <c r="HK773" s="2"/>
      <c r="HL773" s="2"/>
      <c r="HM773" s="2"/>
      <c r="HN773" s="2"/>
      <c r="HO773" s="2"/>
      <c r="HP773" s="2"/>
      <c r="HQ773" s="2"/>
      <c r="HR773" s="2"/>
      <c r="HS773" s="2"/>
      <c r="HT773" s="2"/>
      <c r="HU773" s="2"/>
      <c r="HV773" s="2"/>
      <c r="HW773" s="2"/>
      <c r="HX773" s="2"/>
      <c r="HY773" s="2"/>
      <c r="HZ773" s="2"/>
      <c r="IA773" s="2"/>
      <c r="IB773" s="2"/>
      <c r="IC773" s="2"/>
      <c r="ID773" s="2"/>
      <c r="IE773" s="2"/>
      <c r="IF773" s="2"/>
      <c r="IG773" s="2"/>
      <c r="IH773" s="2"/>
      <c r="II773" s="2"/>
      <c r="IJ773" s="2"/>
      <c r="IK773" s="2"/>
      <c r="IL773" s="2"/>
      <c r="IM773" s="2"/>
      <c r="IN773" s="2"/>
      <c r="IO773" s="2"/>
      <c r="IP773" s="2"/>
      <c r="IQ773" s="2"/>
      <c r="IR773" s="2"/>
      <c r="IS773" s="2"/>
      <c r="IT773" s="2"/>
      <c r="IU773" s="2"/>
      <c r="IV773" s="2"/>
      <c r="IW773" s="2"/>
    </row>
    <row r="774" customFormat="false" ht="11.25" hidden="false" customHeight="false" outlineLevel="0" collapsed="false">
      <c r="A774" s="2"/>
      <c r="B774" s="2"/>
      <c r="C774" s="2"/>
      <c r="D774" s="394"/>
      <c r="F774" s="2"/>
      <c r="G774" s="2"/>
      <c r="H774" s="2"/>
      <c r="I774" s="2"/>
      <c r="J774" s="2"/>
      <c r="K774" s="2"/>
      <c r="L774" s="2"/>
      <c r="M774" s="2"/>
      <c r="P774" s="2"/>
      <c r="Q774" s="2"/>
      <c r="R774" s="2"/>
      <c r="X774" s="270"/>
      <c r="Y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95"/>
      <c r="AW774" s="95"/>
      <c r="AX774" s="383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383"/>
      <c r="BX774" s="383"/>
      <c r="BY774" s="383"/>
      <c r="BZ774" s="2"/>
      <c r="CA774" s="2"/>
      <c r="CB774" s="2"/>
      <c r="CC774" s="2"/>
      <c r="CD774" s="2"/>
      <c r="CE774" s="2"/>
      <c r="CF774" s="383"/>
      <c r="CG774" s="383"/>
      <c r="CH774" s="10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383"/>
      <c r="DT774" s="383"/>
      <c r="DU774" s="383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  <c r="FE774" s="2"/>
      <c r="FF774" s="2"/>
      <c r="FG774" s="2"/>
      <c r="FH774" s="2"/>
      <c r="FI774" s="2"/>
      <c r="FJ774" s="2"/>
      <c r="FK774" s="2"/>
      <c r="FL774" s="2"/>
      <c r="FM774" s="2"/>
      <c r="FN774" s="2"/>
      <c r="FO774" s="2"/>
      <c r="FP774" s="2"/>
      <c r="FQ774" s="2"/>
      <c r="FR774" s="2"/>
      <c r="FS774" s="2"/>
      <c r="FT774" s="2"/>
      <c r="FU774" s="2"/>
      <c r="FV774" s="2"/>
      <c r="FW774" s="2"/>
      <c r="FX774" s="2"/>
      <c r="FY774" s="2"/>
      <c r="FZ774" s="2"/>
      <c r="GA774" s="2"/>
      <c r="GB774" s="2"/>
      <c r="GC774" s="2"/>
      <c r="GD774" s="2"/>
      <c r="GE774" s="2"/>
      <c r="GF774" s="2"/>
      <c r="GG774" s="2"/>
      <c r="GH774" s="2"/>
      <c r="GI774" s="2"/>
      <c r="GJ774" s="2"/>
      <c r="GK774" s="2"/>
      <c r="GL774" s="2"/>
      <c r="GM774" s="2"/>
      <c r="GN774" s="2"/>
      <c r="GO774" s="2"/>
      <c r="GP774" s="2"/>
      <c r="GQ774" s="2"/>
      <c r="GR774" s="2"/>
      <c r="GS774" s="2"/>
      <c r="GT774" s="2"/>
      <c r="GU774" s="2"/>
      <c r="GV774" s="2"/>
      <c r="GW774" s="2"/>
      <c r="GX774" s="2"/>
      <c r="GY774" s="2"/>
      <c r="GZ774" s="2"/>
      <c r="HA774" s="2"/>
      <c r="HB774" s="2"/>
      <c r="HC774" s="2"/>
      <c r="HD774" s="2"/>
      <c r="HE774" s="2"/>
      <c r="HF774" s="2"/>
      <c r="HG774" s="2"/>
      <c r="HH774" s="2"/>
      <c r="HI774" s="2"/>
      <c r="HJ774" s="2"/>
      <c r="HK774" s="2"/>
      <c r="HL774" s="2"/>
      <c r="HM774" s="2"/>
      <c r="HN774" s="2"/>
      <c r="HO774" s="2"/>
      <c r="HP774" s="2"/>
      <c r="HQ774" s="2"/>
      <c r="HR774" s="2"/>
      <c r="HS774" s="2"/>
      <c r="HT774" s="2"/>
      <c r="HU774" s="2"/>
      <c r="HV774" s="2"/>
      <c r="HW774" s="2"/>
      <c r="HX774" s="2"/>
      <c r="HY774" s="2"/>
      <c r="HZ774" s="2"/>
      <c r="IA774" s="2"/>
      <c r="IB774" s="2"/>
      <c r="IC774" s="2"/>
      <c r="ID774" s="2"/>
      <c r="IE774" s="2"/>
      <c r="IF774" s="2"/>
      <c r="IG774" s="2"/>
      <c r="IH774" s="2"/>
      <c r="II774" s="2"/>
      <c r="IJ774" s="2"/>
      <c r="IK774" s="2"/>
      <c r="IL774" s="2"/>
      <c r="IM774" s="2"/>
      <c r="IN774" s="2"/>
      <c r="IO774" s="2"/>
      <c r="IP774" s="2"/>
      <c r="IQ774" s="2"/>
      <c r="IR774" s="2"/>
      <c r="IS774" s="2"/>
      <c r="IT774" s="2"/>
      <c r="IU774" s="2"/>
      <c r="IV774" s="2"/>
      <c r="IW774" s="2"/>
    </row>
    <row r="775" customFormat="false" ht="11.25" hidden="false" customHeight="false" outlineLevel="0" collapsed="false">
      <c r="A775" s="2"/>
      <c r="B775" s="2"/>
      <c r="C775" s="2"/>
      <c r="D775" s="394"/>
      <c r="F775" s="2"/>
      <c r="G775" s="2"/>
      <c r="H775" s="2"/>
      <c r="I775" s="2"/>
      <c r="J775" s="2"/>
      <c r="K775" s="2"/>
      <c r="L775" s="2"/>
      <c r="M775" s="2"/>
      <c r="P775" s="2"/>
      <c r="Q775" s="2"/>
      <c r="R775" s="2"/>
      <c r="X775" s="270"/>
      <c r="Y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95"/>
      <c r="AW775" s="95"/>
      <c r="AX775" s="383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383"/>
      <c r="BX775" s="383"/>
      <c r="BY775" s="383"/>
      <c r="BZ775" s="2"/>
      <c r="CA775" s="2"/>
      <c r="CB775" s="2"/>
      <c r="CC775" s="2"/>
      <c r="CD775" s="2"/>
      <c r="CE775" s="2"/>
      <c r="CF775" s="383"/>
      <c r="CG775" s="383"/>
      <c r="CH775" s="10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383"/>
      <c r="DT775" s="383"/>
      <c r="DU775" s="383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  <c r="FE775" s="2"/>
      <c r="FF775" s="2"/>
      <c r="FG775" s="2"/>
      <c r="FH775" s="2"/>
      <c r="FI775" s="2"/>
      <c r="FJ775" s="2"/>
      <c r="FK775" s="2"/>
      <c r="FL775" s="2"/>
      <c r="FM775" s="2"/>
      <c r="FN775" s="2"/>
      <c r="FO775" s="2"/>
      <c r="FP775" s="2"/>
      <c r="FQ775" s="2"/>
      <c r="FR775" s="2"/>
      <c r="FS775" s="2"/>
      <c r="FT775" s="2"/>
      <c r="FU775" s="2"/>
      <c r="FV775" s="2"/>
      <c r="FW775" s="2"/>
      <c r="FX775" s="2"/>
      <c r="FY775" s="2"/>
      <c r="FZ775" s="2"/>
      <c r="GA775" s="2"/>
      <c r="GB775" s="2"/>
      <c r="GC775" s="2"/>
      <c r="GD775" s="2"/>
      <c r="GE775" s="2"/>
      <c r="GF775" s="2"/>
      <c r="GG775" s="2"/>
      <c r="GH775" s="2"/>
      <c r="GI775" s="2"/>
      <c r="GJ775" s="2"/>
      <c r="GK775" s="2"/>
      <c r="GL775" s="2"/>
      <c r="GM775" s="2"/>
      <c r="GN775" s="2"/>
      <c r="GO775" s="2"/>
      <c r="GP775" s="2"/>
      <c r="GQ775" s="2"/>
      <c r="GR775" s="2"/>
      <c r="GS775" s="2"/>
      <c r="GT775" s="2"/>
      <c r="GU775" s="2"/>
      <c r="GV775" s="2"/>
      <c r="GW775" s="2"/>
      <c r="GX775" s="2"/>
      <c r="GY775" s="2"/>
      <c r="GZ775" s="2"/>
      <c r="HA775" s="2"/>
      <c r="HB775" s="2"/>
      <c r="HC775" s="2"/>
      <c r="HD775" s="2"/>
      <c r="HE775" s="2"/>
      <c r="HF775" s="2"/>
      <c r="HG775" s="2"/>
      <c r="HH775" s="2"/>
      <c r="HI775" s="2"/>
      <c r="HJ775" s="2"/>
      <c r="HK775" s="2"/>
      <c r="HL775" s="2"/>
      <c r="HM775" s="2"/>
      <c r="HN775" s="2"/>
      <c r="HO775" s="2"/>
      <c r="HP775" s="2"/>
      <c r="HQ775" s="2"/>
      <c r="HR775" s="2"/>
      <c r="HS775" s="2"/>
      <c r="HT775" s="2"/>
      <c r="HU775" s="2"/>
      <c r="HV775" s="2"/>
      <c r="HW775" s="2"/>
      <c r="HX775" s="2"/>
      <c r="HY775" s="2"/>
      <c r="HZ775" s="2"/>
      <c r="IA775" s="2"/>
      <c r="IB775" s="2"/>
      <c r="IC775" s="2"/>
      <c r="ID775" s="2"/>
      <c r="IE775" s="2"/>
      <c r="IF775" s="2"/>
      <c r="IG775" s="2"/>
      <c r="IH775" s="2"/>
      <c r="II775" s="2"/>
      <c r="IJ775" s="2"/>
      <c r="IK775" s="2"/>
      <c r="IL775" s="2"/>
      <c r="IM775" s="2"/>
      <c r="IN775" s="2"/>
      <c r="IO775" s="2"/>
      <c r="IP775" s="2"/>
      <c r="IQ775" s="2"/>
      <c r="IR775" s="2"/>
      <c r="IS775" s="2"/>
      <c r="IT775" s="2"/>
      <c r="IU775" s="2"/>
      <c r="IV775" s="2"/>
      <c r="IW775" s="2"/>
    </row>
    <row r="776" customFormat="false" ht="11.25" hidden="false" customHeight="false" outlineLevel="0" collapsed="false">
      <c r="A776" s="2"/>
      <c r="B776" s="2"/>
      <c r="C776" s="2"/>
      <c r="D776" s="394"/>
      <c r="F776" s="2"/>
      <c r="G776" s="2"/>
      <c r="H776" s="2"/>
      <c r="I776" s="2"/>
      <c r="J776" s="2"/>
      <c r="K776" s="2"/>
      <c r="L776" s="2"/>
      <c r="M776" s="2"/>
      <c r="P776" s="2"/>
      <c r="Q776" s="2"/>
      <c r="R776" s="2"/>
      <c r="X776" s="270"/>
      <c r="Y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95"/>
      <c r="AW776" s="95"/>
      <c r="AX776" s="383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383"/>
      <c r="BX776" s="383"/>
      <c r="BY776" s="383"/>
      <c r="BZ776" s="2"/>
      <c r="CA776" s="2"/>
      <c r="CB776" s="2"/>
      <c r="CC776" s="2"/>
      <c r="CD776" s="2"/>
      <c r="CE776" s="2"/>
      <c r="CF776" s="383"/>
      <c r="CG776" s="383"/>
      <c r="CH776" s="10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383"/>
      <c r="DT776" s="383"/>
      <c r="DU776" s="383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  <c r="FE776" s="2"/>
      <c r="FF776" s="2"/>
      <c r="FG776" s="2"/>
      <c r="FH776" s="2"/>
      <c r="FI776" s="2"/>
      <c r="FJ776" s="2"/>
      <c r="FK776" s="2"/>
      <c r="FL776" s="2"/>
      <c r="FM776" s="2"/>
      <c r="FN776" s="2"/>
      <c r="FO776" s="2"/>
      <c r="FP776" s="2"/>
      <c r="FQ776" s="2"/>
      <c r="FR776" s="2"/>
      <c r="FS776" s="2"/>
      <c r="FT776" s="2"/>
      <c r="FU776" s="2"/>
      <c r="FV776" s="2"/>
      <c r="FW776" s="2"/>
      <c r="FX776" s="2"/>
      <c r="FY776" s="2"/>
      <c r="FZ776" s="2"/>
      <c r="GA776" s="2"/>
      <c r="GB776" s="2"/>
      <c r="GC776" s="2"/>
      <c r="GD776" s="2"/>
      <c r="GE776" s="2"/>
      <c r="GF776" s="2"/>
      <c r="GG776" s="2"/>
      <c r="GH776" s="2"/>
      <c r="GI776" s="2"/>
      <c r="GJ776" s="2"/>
      <c r="GK776" s="2"/>
      <c r="GL776" s="2"/>
      <c r="GM776" s="2"/>
      <c r="GN776" s="2"/>
      <c r="GO776" s="2"/>
      <c r="GP776" s="2"/>
      <c r="GQ776" s="2"/>
      <c r="GR776" s="2"/>
      <c r="GS776" s="2"/>
      <c r="GT776" s="2"/>
      <c r="GU776" s="2"/>
      <c r="GV776" s="2"/>
      <c r="GW776" s="2"/>
      <c r="GX776" s="2"/>
      <c r="GY776" s="2"/>
      <c r="GZ776" s="2"/>
      <c r="HA776" s="2"/>
      <c r="HB776" s="2"/>
      <c r="HC776" s="2"/>
      <c r="HD776" s="2"/>
      <c r="HE776" s="2"/>
      <c r="HF776" s="2"/>
      <c r="HG776" s="2"/>
      <c r="HH776" s="2"/>
      <c r="HI776" s="2"/>
      <c r="HJ776" s="2"/>
      <c r="HK776" s="2"/>
      <c r="HL776" s="2"/>
      <c r="HM776" s="2"/>
      <c r="HN776" s="2"/>
      <c r="HO776" s="2"/>
      <c r="HP776" s="2"/>
      <c r="HQ776" s="2"/>
      <c r="HR776" s="2"/>
      <c r="HS776" s="2"/>
      <c r="HT776" s="2"/>
      <c r="HU776" s="2"/>
      <c r="HV776" s="2"/>
      <c r="HW776" s="2"/>
      <c r="HX776" s="2"/>
      <c r="HY776" s="2"/>
      <c r="HZ776" s="2"/>
      <c r="IA776" s="2"/>
      <c r="IB776" s="2"/>
      <c r="IC776" s="2"/>
      <c r="ID776" s="2"/>
      <c r="IE776" s="2"/>
      <c r="IF776" s="2"/>
      <c r="IG776" s="2"/>
      <c r="IH776" s="2"/>
      <c r="II776" s="2"/>
      <c r="IJ776" s="2"/>
      <c r="IK776" s="2"/>
      <c r="IL776" s="2"/>
      <c r="IM776" s="2"/>
      <c r="IN776" s="2"/>
      <c r="IO776" s="2"/>
      <c r="IP776" s="2"/>
      <c r="IQ776" s="2"/>
      <c r="IR776" s="2"/>
      <c r="IS776" s="2"/>
      <c r="IT776" s="2"/>
      <c r="IU776" s="2"/>
      <c r="IV776" s="2"/>
      <c r="IW776" s="2"/>
    </row>
    <row r="777" customFormat="false" ht="11.25" hidden="false" customHeight="false" outlineLevel="0" collapsed="false">
      <c r="A777" s="2"/>
      <c r="B777" s="2"/>
      <c r="C777" s="2"/>
      <c r="D777" s="394"/>
      <c r="F777" s="2"/>
      <c r="G777" s="2"/>
      <c r="H777" s="2"/>
      <c r="I777" s="2"/>
      <c r="J777" s="2"/>
      <c r="K777" s="2"/>
      <c r="L777" s="2"/>
      <c r="M777" s="2"/>
      <c r="P777" s="2"/>
      <c r="Q777" s="2"/>
      <c r="R777" s="2"/>
      <c r="X777" s="270"/>
      <c r="Y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95"/>
      <c r="AW777" s="95"/>
      <c r="AX777" s="383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383"/>
      <c r="BX777" s="383"/>
      <c r="BY777" s="383"/>
      <c r="BZ777" s="2"/>
      <c r="CA777" s="2"/>
      <c r="CB777" s="2"/>
      <c r="CC777" s="2"/>
      <c r="CD777" s="2"/>
      <c r="CE777" s="2"/>
      <c r="CF777" s="383"/>
      <c r="CG777" s="383"/>
      <c r="CH777" s="10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383"/>
      <c r="DT777" s="383"/>
      <c r="DU777" s="383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  <c r="FE777" s="2"/>
      <c r="FF777" s="2"/>
      <c r="FG777" s="2"/>
      <c r="FH777" s="2"/>
      <c r="FI777" s="2"/>
      <c r="FJ777" s="2"/>
      <c r="FK777" s="2"/>
      <c r="FL777" s="2"/>
      <c r="FM777" s="2"/>
      <c r="FN777" s="2"/>
      <c r="FO777" s="2"/>
      <c r="FP777" s="2"/>
      <c r="FQ777" s="2"/>
      <c r="FR777" s="2"/>
      <c r="FS777" s="2"/>
      <c r="FT777" s="2"/>
      <c r="FU777" s="2"/>
      <c r="FV777" s="2"/>
      <c r="FW777" s="2"/>
      <c r="FX777" s="2"/>
      <c r="FY777" s="2"/>
      <c r="FZ777" s="2"/>
      <c r="GA777" s="2"/>
      <c r="GB777" s="2"/>
      <c r="GC777" s="2"/>
      <c r="GD777" s="2"/>
      <c r="GE777" s="2"/>
      <c r="GF777" s="2"/>
      <c r="GG777" s="2"/>
      <c r="GH777" s="2"/>
      <c r="GI777" s="2"/>
      <c r="GJ777" s="2"/>
      <c r="GK777" s="2"/>
      <c r="GL777" s="2"/>
      <c r="GM777" s="2"/>
      <c r="GN777" s="2"/>
      <c r="GO777" s="2"/>
      <c r="GP777" s="2"/>
      <c r="GQ777" s="2"/>
      <c r="GR777" s="2"/>
      <c r="GS777" s="2"/>
      <c r="GT777" s="2"/>
      <c r="GU777" s="2"/>
      <c r="GV777" s="2"/>
      <c r="GW777" s="2"/>
      <c r="GX777" s="2"/>
      <c r="GY777" s="2"/>
      <c r="GZ777" s="2"/>
      <c r="HA777" s="2"/>
      <c r="HB777" s="2"/>
      <c r="HC777" s="2"/>
      <c r="HD777" s="2"/>
      <c r="HE777" s="2"/>
      <c r="HF777" s="2"/>
      <c r="HG777" s="2"/>
      <c r="HH777" s="2"/>
      <c r="HI777" s="2"/>
      <c r="HJ777" s="2"/>
      <c r="HK777" s="2"/>
      <c r="HL777" s="2"/>
      <c r="HM777" s="2"/>
      <c r="HN777" s="2"/>
      <c r="HO777" s="2"/>
      <c r="HP777" s="2"/>
      <c r="HQ777" s="2"/>
      <c r="HR777" s="2"/>
      <c r="HS777" s="2"/>
      <c r="HT777" s="2"/>
      <c r="HU777" s="2"/>
      <c r="HV777" s="2"/>
      <c r="HW777" s="2"/>
      <c r="HX777" s="2"/>
      <c r="HY777" s="2"/>
      <c r="HZ777" s="2"/>
      <c r="IA777" s="2"/>
      <c r="IB777" s="2"/>
      <c r="IC777" s="2"/>
      <c r="ID777" s="2"/>
      <c r="IE777" s="2"/>
      <c r="IF777" s="2"/>
      <c r="IG777" s="2"/>
      <c r="IH777" s="2"/>
      <c r="II777" s="2"/>
      <c r="IJ777" s="2"/>
      <c r="IK777" s="2"/>
      <c r="IL777" s="2"/>
      <c r="IM777" s="2"/>
      <c r="IN777" s="2"/>
      <c r="IO777" s="2"/>
      <c r="IP777" s="2"/>
      <c r="IQ777" s="2"/>
      <c r="IR777" s="2"/>
      <c r="IS777" s="2"/>
      <c r="IT777" s="2"/>
      <c r="IU777" s="2"/>
      <c r="IV777" s="2"/>
      <c r="IW777" s="2"/>
    </row>
    <row r="778" customFormat="false" ht="11.25" hidden="false" customHeight="false" outlineLevel="0" collapsed="false">
      <c r="A778" s="2"/>
      <c r="B778" s="2"/>
      <c r="C778" s="2"/>
      <c r="D778" s="394"/>
      <c r="F778" s="2"/>
      <c r="G778" s="2"/>
      <c r="H778" s="2"/>
      <c r="I778" s="2"/>
      <c r="J778" s="2"/>
      <c r="K778" s="2"/>
      <c r="L778" s="2"/>
      <c r="M778" s="2"/>
      <c r="P778" s="2"/>
      <c r="Q778" s="2"/>
      <c r="R778" s="2"/>
      <c r="X778" s="270"/>
      <c r="Y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95"/>
      <c r="AW778" s="95"/>
      <c r="AX778" s="383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383"/>
      <c r="BX778" s="383"/>
      <c r="BY778" s="383"/>
      <c r="BZ778" s="2"/>
      <c r="CA778" s="2"/>
      <c r="CB778" s="2"/>
      <c r="CC778" s="2"/>
      <c r="CD778" s="2"/>
      <c r="CE778" s="2"/>
      <c r="CF778" s="383"/>
      <c r="CG778" s="383"/>
      <c r="CH778" s="10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383"/>
      <c r="DT778" s="383"/>
      <c r="DU778" s="383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  <c r="FE778" s="2"/>
      <c r="FF778" s="2"/>
      <c r="FG778" s="2"/>
      <c r="FH778" s="2"/>
      <c r="FI778" s="2"/>
      <c r="FJ778" s="2"/>
      <c r="FK778" s="2"/>
      <c r="FL778" s="2"/>
      <c r="FM778" s="2"/>
      <c r="FN778" s="2"/>
      <c r="FO778" s="2"/>
      <c r="FP778" s="2"/>
      <c r="FQ778" s="2"/>
      <c r="FR778" s="2"/>
      <c r="FS778" s="2"/>
      <c r="FT778" s="2"/>
      <c r="FU778" s="2"/>
      <c r="FV778" s="2"/>
      <c r="FW778" s="2"/>
      <c r="FX778" s="2"/>
      <c r="FY778" s="2"/>
      <c r="FZ778" s="2"/>
      <c r="GA778" s="2"/>
      <c r="GB778" s="2"/>
      <c r="GC778" s="2"/>
      <c r="GD778" s="2"/>
      <c r="GE778" s="2"/>
      <c r="GF778" s="2"/>
      <c r="GG778" s="2"/>
      <c r="GH778" s="2"/>
      <c r="GI778" s="2"/>
      <c r="GJ778" s="2"/>
      <c r="GK778" s="2"/>
      <c r="GL778" s="2"/>
      <c r="GM778" s="2"/>
      <c r="GN778" s="2"/>
      <c r="GO778" s="2"/>
      <c r="GP778" s="2"/>
      <c r="GQ778" s="2"/>
      <c r="GR778" s="2"/>
      <c r="GS778" s="2"/>
      <c r="GT778" s="2"/>
      <c r="GU778" s="2"/>
      <c r="GV778" s="2"/>
      <c r="GW778" s="2"/>
      <c r="GX778" s="2"/>
      <c r="GY778" s="2"/>
      <c r="GZ778" s="2"/>
      <c r="HA778" s="2"/>
      <c r="HB778" s="2"/>
      <c r="HC778" s="2"/>
      <c r="HD778" s="2"/>
      <c r="HE778" s="2"/>
      <c r="HF778" s="2"/>
      <c r="HG778" s="2"/>
      <c r="HH778" s="2"/>
      <c r="HI778" s="2"/>
      <c r="HJ778" s="2"/>
      <c r="HK778" s="2"/>
      <c r="HL778" s="2"/>
      <c r="HM778" s="2"/>
      <c r="HN778" s="2"/>
      <c r="HO778" s="2"/>
      <c r="HP778" s="2"/>
      <c r="HQ778" s="2"/>
      <c r="HR778" s="2"/>
      <c r="HS778" s="2"/>
      <c r="HT778" s="2"/>
      <c r="HU778" s="2"/>
      <c r="HV778" s="2"/>
      <c r="HW778" s="2"/>
      <c r="HX778" s="2"/>
      <c r="HY778" s="2"/>
      <c r="HZ778" s="2"/>
      <c r="IA778" s="2"/>
      <c r="IB778" s="2"/>
      <c r="IC778" s="2"/>
      <c r="ID778" s="2"/>
      <c r="IE778" s="2"/>
      <c r="IF778" s="2"/>
      <c r="IG778" s="2"/>
      <c r="IH778" s="2"/>
      <c r="II778" s="2"/>
      <c r="IJ778" s="2"/>
      <c r="IK778" s="2"/>
      <c r="IL778" s="2"/>
      <c r="IM778" s="2"/>
      <c r="IN778" s="2"/>
      <c r="IO778" s="2"/>
      <c r="IP778" s="2"/>
      <c r="IQ778" s="2"/>
      <c r="IR778" s="2"/>
      <c r="IS778" s="2"/>
      <c r="IT778" s="2"/>
      <c r="IU778" s="2"/>
      <c r="IV778" s="2"/>
      <c r="IW778" s="2"/>
    </row>
    <row r="779" customFormat="false" ht="11.25" hidden="false" customHeight="false" outlineLevel="0" collapsed="false">
      <c r="A779" s="2"/>
      <c r="B779" s="2"/>
      <c r="C779" s="2"/>
      <c r="D779" s="394"/>
      <c r="F779" s="2"/>
      <c r="G779" s="2"/>
      <c r="H779" s="2"/>
      <c r="I779" s="2"/>
      <c r="J779" s="2"/>
      <c r="K779" s="2"/>
      <c r="L779" s="2"/>
      <c r="M779" s="2"/>
      <c r="P779" s="2"/>
      <c r="Q779" s="2"/>
      <c r="R779" s="2"/>
      <c r="X779" s="270"/>
      <c r="Y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95"/>
      <c r="AW779" s="95"/>
      <c r="AX779" s="383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383"/>
      <c r="BX779" s="383"/>
      <c r="BY779" s="383"/>
      <c r="BZ779" s="2"/>
      <c r="CA779" s="2"/>
      <c r="CB779" s="2"/>
      <c r="CC779" s="2"/>
      <c r="CD779" s="2"/>
      <c r="CE779" s="2"/>
      <c r="CF779" s="383"/>
      <c r="CG779" s="383"/>
      <c r="CH779" s="10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383"/>
      <c r="DT779" s="383"/>
      <c r="DU779" s="383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  <c r="FE779" s="2"/>
      <c r="FF779" s="2"/>
      <c r="FG779" s="2"/>
      <c r="FH779" s="2"/>
      <c r="FI779" s="2"/>
      <c r="FJ779" s="2"/>
      <c r="FK779" s="2"/>
      <c r="FL779" s="2"/>
      <c r="FM779" s="2"/>
      <c r="FN779" s="2"/>
      <c r="FO779" s="2"/>
      <c r="FP779" s="2"/>
      <c r="FQ779" s="2"/>
      <c r="FR779" s="2"/>
      <c r="FS779" s="2"/>
      <c r="FT779" s="2"/>
      <c r="FU779" s="2"/>
      <c r="FV779" s="2"/>
      <c r="FW779" s="2"/>
      <c r="FX779" s="2"/>
      <c r="FY779" s="2"/>
      <c r="FZ779" s="2"/>
      <c r="GA779" s="2"/>
      <c r="GB779" s="2"/>
      <c r="GC779" s="2"/>
      <c r="GD779" s="2"/>
      <c r="GE779" s="2"/>
      <c r="GF779" s="2"/>
      <c r="GG779" s="2"/>
      <c r="GH779" s="2"/>
      <c r="GI779" s="2"/>
      <c r="GJ779" s="2"/>
      <c r="GK779" s="2"/>
      <c r="GL779" s="2"/>
      <c r="GM779" s="2"/>
      <c r="GN779" s="2"/>
      <c r="GO779" s="2"/>
      <c r="GP779" s="2"/>
      <c r="GQ779" s="2"/>
      <c r="GR779" s="2"/>
      <c r="GS779" s="2"/>
      <c r="GT779" s="2"/>
      <c r="GU779" s="2"/>
      <c r="GV779" s="2"/>
      <c r="GW779" s="2"/>
      <c r="GX779" s="2"/>
      <c r="GY779" s="2"/>
      <c r="GZ779" s="2"/>
      <c r="HA779" s="2"/>
      <c r="HB779" s="2"/>
      <c r="HC779" s="2"/>
      <c r="HD779" s="2"/>
      <c r="HE779" s="2"/>
      <c r="HF779" s="2"/>
      <c r="HG779" s="2"/>
      <c r="HH779" s="2"/>
      <c r="HI779" s="2"/>
      <c r="HJ779" s="2"/>
      <c r="HK779" s="2"/>
      <c r="HL779" s="2"/>
      <c r="HM779" s="2"/>
      <c r="HN779" s="2"/>
      <c r="HO779" s="2"/>
      <c r="HP779" s="2"/>
      <c r="HQ779" s="2"/>
      <c r="HR779" s="2"/>
      <c r="HS779" s="2"/>
      <c r="HT779" s="2"/>
      <c r="HU779" s="2"/>
      <c r="HV779" s="2"/>
      <c r="HW779" s="2"/>
      <c r="HX779" s="2"/>
      <c r="HY779" s="2"/>
      <c r="HZ779" s="2"/>
      <c r="IA779" s="2"/>
      <c r="IB779" s="2"/>
      <c r="IC779" s="2"/>
      <c r="ID779" s="2"/>
      <c r="IE779" s="2"/>
      <c r="IF779" s="2"/>
      <c r="IG779" s="2"/>
      <c r="IH779" s="2"/>
      <c r="II779" s="2"/>
      <c r="IJ779" s="2"/>
      <c r="IK779" s="2"/>
      <c r="IL779" s="2"/>
      <c r="IM779" s="2"/>
      <c r="IN779" s="2"/>
      <c r="IO779" s="2"/>
      <c r="IP779" s="2"/>
      <c r="IQ779" s="2"/>
      <c r="IR779" s="2"/>
      <c r="IS779" s="2"/>
      <c r="IT779" s="2"/>
      <c r="IU779" s="2"/>
      <c r="IV779" s="2"/>
      <c r="IW779" s="2"/>
    </row>
    <row r="780" customFormat="false" ht="11.25" hidden="false" customHeight="false" outlineLevel="0" collapsed="false">
      <c r="A780" s="2"/>
      <c r="B780" s="2"/>
      <c r="C780" s="2"/>
      <c r="D780" s="394"/>
      <c r="F780" s="2"/>
      <c r="G780" s="2"/>
      <c r="H780" s="2"/>
      <c r="I780" s="2"/>
      <c r="J780" s="2"/>
      <c r="K780" s="2"/>
      <c r="L780" s="2"/>
      <c r="M780" s="2"/>
      <c r="P780" s="2"/>
      <c r="Q780" s="2"/>
      <c r="R780" s="2"/>
      <c r="X780" s="270"/>
      <c r="Y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95"/>
      <c r="AW780" s="95"/>
      <c r="AX780" s="383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383"/>
      <c r="BX780" s="383"/>
      <c r="BY780" s="383"/>
      <c r="BZ780" s="2"/>
      <c r="CA780" s="2"/>
      <c r="CB780" s="2"/>
      <c r="CC780" s="2"/>
      <c r="CD780" s="2"/>
      <c r="CE780" s="2"/>
      <c r="CF780" s="383"/>
      <c r="CG780" s="383"/>
      <c r="CH780" s="10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383"/>
      <c r="DT780" s="383"/>
      <c r="DU780" s="383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  <c r="FE780" s="2"/>
      <c r="FF780" s="2"/>
      <c r="FG780" s="2"/>
      <c r="FH780" s="2"/>
      <c r="FI780" s="2"/>
      <c r="FJ780" s="2"/>
      <c r="FK780" s="2"/>
      <c r="FL780" s="2"/>
      <c r="FM780" s="2"/>
      <c r="FN780" s="2"/>
      <c r="FO780" s="2"/>
      <c r="FP780" s="2"/>
      <c r="FQ780" s="2"/>
      <c r="FR780" s="2"/>
      <c r="FS780" s="2"/>
      <c r="FT780" s="2"/>
      <c r="FU780" s="2"/>
      <c r="FV780" s="2"/>
      <c r="FW780" s="2"/>
      <c r="FX780" s="2"/>
      <c r="FY780" s="2"/>
      <c r="FZ780" s="2"/>
      <c r="GA780" s="2"/>
      <c r="GB780" s="2"/>
      <c r="GC780" s="2"/>
      <c r="GD780" s="2"/>
      <c r="GE780" s="2"/>
      <c r="GF780" s="2"/>
      <c r="GG780" s="2"/>
      <c r="GH780" s="2"/>
      <c r="GI780" s="2"/>
      <c r="GJ780" s="2"/>
      <c r="GK780" s="2"/>
      <c r="GL780" s="2"/>
      <c r="GM780" s="2"/>
      <c r="GN780" s="2"/>
      <c r="GO780" s="2"/>
      <c r="GP780" s="2"/>
      <c r="GQ780" s="2"/>
      <c r="GR780" s="2"/>
      <c r="GS780" s="2"/>
      <c r="GT780" s="2"/>
      <c r="GU780" s="2"/>
      <c r="GV780" s="2"/>
      <c r="GW780" s="2"/>
      <c r="GX780" s="2"/>
      <c r="GY780" s="2"/>
      <c r="GZ780" s="2"/>
      <c r="HA780" s="2"/>
      <c r="HB780" s="2"/>
      <c r="HC780" s="2"/>
      <c r="HD780" s="2"/>
      <c r="HE780" s="2"/>
      <c r="HF780" s="2"/>
      <c r="HG780" s="2"/>
      <c r="HH780" s="2"/>
      <c r="HI780" s="2"/>
      <c r="HJ780" s="2"/>
      <c r="HK780" s="2"/>
      <c r="HL780" s="2"/>
      <c r="HM780" s="2"/>
      <c r="HN780" s="2"/>
      <c r="HO780" s="2"/>
      <c r="HP780" s="2"/>
      <c r="HQ780" s="2"/>
      <c r="HR780" s="2"/>
      <c r="HS780" s="2"/>
      <c r="HT780" s="2"/>
      <c r="HU780" s="2"/>
      <c r="HV780" s="2"/>
      <c r="HW780" s="2"/>
      <c r="HX780" s="2"/>
      <c r="HY780" s="2"/>
      <c r="HZ780" s="2"/>
      <c r="IA780" s="2"/>
      <c r="IB780" s="2"/>
      <c r="IC780" s="2"/>
      <c r="ID780" s="2"/>
      <c r="IE780" s="2"/>
      <c r="IF780" s="2"/>
      <c r="IG780" s="2"/>
      <c r="IH780" s="2"/>
      <c r="II780" s="2"/>
      <c r="IJ780" s="2"/>
      <c r="IK780" s="2"/>
      <c r="IL780" s="2"/>
      <c r="IM780" s="2"/>
      <c r="IN780" s="2"/>
      <c r="IO780" s="2"/>
      <c r="IP780" s="2"/>
      <c r="IQ780" s="2"/>
      <c r="IR780" s="2"/>
      <c r="IS780" s="2"/>
      <c r="IT780" s="2"/>
      <c r="IU780" s="2"/>
      <c r="IV780" s="2"/>
      <c r="IW780" s="2"/>
    </row>
    <row r="781" customFormat="false" ht="11.25" hidden="false" customHeight="false" outlineLevel="0" collapsed="false">
      <c r="A781" s="2"/>
      <c r="B781" s="2"/>
      <c r="C781" s="2"/>
      <c r="D781" s="394"/>
      <c r="F781" s="2"/>
      <c r="G781" s="2"/>
      <c r="H781" s="2"/>
      <c r="I781" s="2"/>
      <c r="J781" s="2"/>
      <c r="K781" s="2"/>
      <c r="L781" s="2"/>
      <c r="M781" s="2"/>
      <c r="P781" s="2"/>
      <c r="Q781" s="2"/>
      <c r="R781" s="2"/>
      <c r="X781" s="270"/>
      <c r="Y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95"/>
      <c r="AW781" s="95"/>
      <c r="AX781" s="383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383"/>
      <c r="BX781" s="383"/>
      <c r="BY781" s="383"/>
      <c r="BZ781" s="2"/>
      <c r="CA781" s="2"/>
      <c r="CB781" s="2"/>
      <c r="CC781" s="2"/>
      <c r="CD781" s="2"/>
      <c r="CE781" s="2"/>
      <c r="CF781" s="383"/>
      <c r="CG781" s="383"/>
      <c r="CH781" s="10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383"/>
      <c r="DT781" s="383"/>
      <c r="DU781" s="383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  <c r="FE781" s="2"/>
      <c r="FF781" s="2"/>
      <c r="FG781" s="2"/>
      <c r="FH781" s="2"/>
      <c r="FI781" s="2"/>
      <c r="FJ781" s="2"/>
      <c r="FK781" s="2"/>
      <c r="FL781" s="2"/>
      <c r="FM781" s="2"/>
      <c r="FN781" s="2"/>
      <c r="FO781" s="2"/>
      <c r="FP781" s="2"/>
      <c r="FQ781" s="2"/>
      <c r="FR781" s="2"/>
      <c r="FS781" s="2"/>
      <c r="FT781" s="2"/>
      <c r="FU781" s="2"/>
      <c r="FV781" s="2"/>
      <c r="FW781" s="2"/>
      <c r="FX781" s="2"/>
      <c r="FY781" s="2"/>
      <c r="FZ781" s="2"/>
      <c r="GA781" s="2"/>
      <c r="GB781" s="2"/>
      <c r="GC781" s="2"/>
      <c r="GD781" s="2"/>
      <c r="GE781" s="2"/>
      <c r="GF781" s="2"/>
      <c r="GG781" s="2"/>
      <c r="GH781" s="2"/>
      <c r="GI781" s="2"/>
      <c r="GJ781" s="2"/>
      <c r="GK781" s="2"/>
      <c r="GL781" s="2"/>
      <c r="GM781" s="2"/>
      <c r="GN781" s="2"/>
      <c r="GO781" s="2"/>
      <c r="GP781" s="2"/>
      <c r="GQ781" s="2"/>
      <c r="GR781" s="2"/>
      <c r="GS781" s="2"/>
      <c r="GT781" s="2"/>
      <c r="GU781" s="2"/>
      <c r="GV781" s="2"/>
      <c r="GW781" s="2"/>
      <c r="GX781" s="2"/>
      <c r="GY781" s="2"/>
      <c r="GZ781" s="2"/>
      <c r="HA781" s="2"/>
      <c r="HB781" s="2"/>
      <c r="HC781" s="2"/>
      <c r="HD781" s="2"/>
      <c r="HE781" s="2"/>
      <c r="HF781" s="2"/>
      <c r="HG781" s="2"/>
      <c r="HH781" s="2"/>
      <c r="HI781" s="2"/>
      <c r="HJ781" s="2"/>
      <c r="HK781" s="2"/>
      <c r="HL781" s="2"/>
      <c r="HM781" s="2"/>
      <c r="HN781" s="2"/>
      <c r="HO781" s="2"/>
      <c r="HP781" s="2"/>
      <c r="HQ781" s="2"/>
      <c r="HR781" s="2"/>
      <c r="HS781" s="2"/>
      <c r="HT781" s="2"/>
      <c r="HU781" s="2"/>
      <c r="HV781" s="2"/>
      <c r="HW781" s="2"/>
      <c r="HX781" s="2"/>
      <c r="HY781" s="2"/>
      <c r="HZ781" s="2"/>
      <c r="IA781" s="2"/>
      <c r="IB781" s="2"/>
      <c r="IC781" s="2"/>
      <c r="ID781" s="2"/>
      <c r="IE781" s="2"/>
      <c r="IF781" s="2"/>
      <c r="IG781" s="2"/>
      <c r="IH781" s="2"/>
      <c r="II781" s="2"/>
      <c r="IJ781" s="2"/>
      <c r="IK781" s="2"/>
      <c r="IL781" s="2"/>
      <c r="IM781" s="2"/>
      <c r="IN781" s="2"/>
      <c r="IO781" s="2"/>
      <c r="IP781" s="2"/>
      <c r="IQ781" s="2"/>
      <c r="IR781" s="2"/>
      <c r="IS781" s="2"/>
      <c r="IT781" s="2"/>
      <c r="IU781" s="2"/>
      <c r="IV781" s="2"/>
      <c r="IW781" s="2"/>
    </row>
    <row r="782" customFormat="false" ht="11.25" hidden="false" customHeight="false" outlineLevel="0" collapsed="false">
      <c r="A782" s="2"/>
      <c r="B782" s="2"/>
      <c r="C782" s="2"/>
      <c r="D782" s="394"/>
      <c r="F782" s="2"/>
      <c r="G782" s="2"/>
      <c r="H782" s="2"/>
      <c r="I782" s="2"/>
      <c r="J782" s="2"/>
      <c r="K782" s="2"/>
      <c r="L782" s="2"/>
      <c r="M782" s="2"/>
      <c r="P782" s="2"/>
      <c r="Q782" s="2"/>
      <c r="R782" s="2"/>
      <c r="X782" s="270"/>
      <c r="Y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95"/>
      <c r="AW782" s="95"/>
      <c r="AX782" s="383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383"/>
      <c r="BX782" s="383"/>
      <c r="BY782" s="383"/>
      <c r="BZ782" s="2"/>
      <c r="CA782" s="2"/>
      <c r="CB782" s="2"/>
      <c r="CC782" s="2"/>
      <c r="CD782" s="2"/>
      <c r="CE782" s="2"/>
      <c r="CF782" s="383"/>
      <c r="CG782" s="383"/>
      <c r="CH782" s="10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383"/>
      <c r="DT782" s="383"/>
      <c r="DU782" s="383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  <c r="FE782" s="2"/>
      <c r="FF782" s="2"/>
      <c r="FG782" s="2"/>
      <c r="FH782" s="2"/>
      <c r="FI782" s="2"/>
      <c r="FJ782" s="2"/>
      <c r="FK782" s="2"/>
      <c r="FL782" s="2"/>
      <c r="FM782" s="2"/>
      <c r="FN782" s="2"/>
      <c r="FO782" s="2"/>
      <c r="FP782" s="2"/>
      <c r="FQ782" s="2"/>
      <c r="FR782" s="2"/>
      <c r="FS782" s="2"/>
      <c r="FT782" s="2"/>
      <c r="FU782" s="2"/>
      <c r="FV782" s="2"/>
      <c r="FW782" s="2"/>
      <c r="FX782" s="2"/>
      <c r="FY782" s="2"/>
      <c r="FZ782" s="2"/>
      <c r="GA782" s="2"/>
      <c r="GB782" s="2"/>
      <c r="GC782" s="2"/>
      <c r="GD782" s="2"/>
      <c r="GE782" s="2"/>
      <c r="GF782" s="2"/>
      <c r="GG782" s="2"/>
      <c r="GH782" s="2"/>
      <c r="GI782" s="2"/>
      <c r="GJ782" s="2"/>
      <c r="GK782" s="2"/>
      <c r="GL782" s="2"/>
      <c r="GM782" s="2"/>
      <c r="GN782" s="2"/>
      <c r="GO782" s="2"/>
      <c r="GP782" s="2"/>
      <c r="GQ782" s="2"/>
      <c r="GR782" s="2"/>
      <c r="GS782" s="2"/>
      <c r="GT782" s="2"/>
      <c r="GU782" s="2"/>
      <c r="GV782" s="2"/>
      <c r="GW782" s="2"/>
      <c r="GX782" s="2"/>
      <c r="GY782" s="2"/>
      <c r="GZ782" s="2"/>
      <c r="HA782" s="2"/>
      <c r="HB782" s="2"/>
      <c r="HC782" s="2"/>
      <c r="HD782" s="2"/>
      <c r="HE782" s="2"/>
      <c r="HF782" s="2"/>
      <c r="HG782" s="2"/>
      <c r="HH782" s="2"/>
      <c r="HI782" s="2"/>
      <c r="HJ782" s="2"/>
      <c r="HK782" s="2"/>
      <c r="HL782" s="2"/>
      <c r="HM782" s="2"/>
      <c r="HN782" s="2"/>
      <c r="HO782" s="2"/>
      <c r="HP782" s="2"/>
      <c r="HQ782" s="2"/>
      <c r="HR782" s="2"/>
      <c r="HS782" s="2"/>
      <c r="HT782" s="2"/>
      <c r="HU782" s="2"/>
      <c r="HV782" s="2"/>
      <c r="HW782" s="2"/>
      <c r="HX782" s="2"/>
      <c r="HY782" s="2"/>
      <c r="HZ782" s="2"/>
      <c r="IA782" s="2"/>
      <c r="IB782" s="2"/>
      <c r="IC782" s="2"/>
      <c r="ID782" s="2"/>
      <c r="IE782" s="2"/>
      <c r="IF782" s="2"/>
      <c r="IG782" s="2"/>
      <c r="IH782" s="2"/>
      <c r="II782" s="2"/>
      <c r="IJ782" s="2"/>
      <c r="IK782" s="2"/>
      <c r="IL782" s="2"/>
      <c r="IM782" s="2"/>
      <c r="IN782" s="2"/>
      <c r="IO782" s="2"/>
      <c r="IP782" s="2"/>
      <c r="IQ782" s="2"/>
      <c r="IR782" s="2"/>
      <c r="IS782" s="2"/>
      <c r="IT782" s="2"/>
      <c r="IU782" s="2"/>
      <c r="IV782" s="2"/>
      <c r="IW782" s="2"/>
    </row>
    <row r="783" customFormat="false" ht="11.25" hidden="false" customHeight="false" outlineLevel="0" collapsed="false">
      <c r="A783" s="2"/>
      <c r="B783" s="2"/>
      <c r="C783" s="2"/>
      <c r="D783" s="394"/>
      <c r="F783" s="2"/>
      <c r="G783" s="2"/>
      <c r="H783" s="2"/>
      <c r="I783" s="2"/>
      <c r="J783" s="2"/>
      <c r="K783" s="2"/>
      <c r="L783" s="2"/>
      <c r="M783" s="2"/>
      <c r="P783" s="2"/>
      <c r="Q783" s="2"/>
      <c r="R783" s="2"/>
      <c r="X783" s="270"/>
      <c r="Y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95"/>
      <c r="AW783" s="95"/>
      <c r="AX783" s="383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383"/>
      <c r="BX783" s="383"/>
      <c r="BY783" s="383"/>
      <c r="BZ783" s="2"/>
      <c r="CA783" s="2"/>
      <c r="CB783" s="2"/>
      <c r="CC783" s="2"/>
      <c r="CD783" s="2"/>
      <c r="CE783" s="2"/>
      <c r="CF783" s="383"/>
      <c r="CG783" s="383"/>
      <c r="CH783" s="10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383"/>
      <c r="DT783" s="383"/>
      <c r="DU783" s="383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  <c r="FE783" s="2"/>
      <c r="FF783" s="2"/>
      <c r="FG783" s="2"/>
      <c r="FH783" s="2"/>
      <c r="FI783" s="2"/>
      <c r="FJ783" s="2"/>
      <c r="FK783" s="2"/>
      <c r="FL783" s="2"/>
      <c r="FM783" s="2"/>
      <c r="FN783" s="2"/>
      <c r="FO783" s="2"/>
      <c r="FP783" s="2"/>
      <c r="FQ783" s="2"/>
      <c r="FR783" s="2"/>
      <c r="FS783" s="2"/>
      <c r="FT783" s="2"/>
      <c r="FU783" s="2"/>
      <c r="FV783" s="2"/>
      <c r="FW783" s="2"/>
      <c r="FX783" s="2"/>
      <c r="FY783" s="2"/>
      <c r="FZ783" s="2"/>
      <c r="GA783" s="2"/>
      <c r="GB783" s="2"/>
      <c r="GC783" s="2"/>
      <c r="GD783" s="2"/>
      <c r="GE783" s="2"/>
      <c r="GF783" s="2"/>
      <c r="GG783" s="2"/>
      <c r="GH783" s="2"/>
      <c r="GI783" s="2"/>
      <c r="GJ783" s="2"/>
      <c r="GK783" s="2"/>
      <c r="GL783" s="2"/>
      <c r="GM783" s="2"/>
      <c r="GN783" s="2"/>
      <c r="GO783" s="2"/>
      <c r="GP783" s="2"/>
      <c r="GQ783" s="2"/>
      <c r="GR783" s="2"/>
      <c r="GS783" s="2"/>
      <c r="GT783" s="2"/>
      <c r="GU783" s="2"/>
      <c r="GV783" s="2"/>
      <c r="GW783" s="2"/>
      <c r="GX783" s="2"/>
      <c r="GY783" s="2"/>
      <c r="GZ783" s="2"/>
      <c r="HA783" s="2"/>
      <c r="HB783" s="2"/>
      <c r="HC783" s="2"/>
      <c r="HD783" s="2"/>
      <c r="HE783" s="2"/>
      <c r="HF783" s="2"/>
      <c r="HG783" s="2"/>
      <c r="HH783" s="2"/>
      <c r="HI783" s="2"/>
      <c r="HJ783" s="2"/>
      <c r="HK783" s="2"/>
      <c r="HL783" s="2"/>
      <c r="HM783" s="2"/>
      <c r="HN783" s="2"/>
      <c r="HO783" s="2"/>
      <c r="HP783" s="2"/>
      <c r="HQ783" s="2"/>
      <c r="HR783" s="2"/>
      <c r="HS783" s="2"/>
      <c r="HT783" s="2"/>
      <c r="HU783" s="2"/>
      <c r="HV783" s="2"/>
      <c r="HW783" s="2"/>
      <c r="HX783" s="2"/>
      <c r="HY783" s="2"/>
      <c r="HZ783" s="2"/>
      <c r="IA783" s="2"/>
      <c r="IB783" s="2"/>
      <c r="IC783" s="2"/>
      <c r="ID783" s="2"/>
      <c r="IE783" s="2"/>
      <c r="IF783" s="2"/>
      <c r="IG783" s="2"/>
      <c r="IH783" s="2"/>
      <c r="II783" s="2"/>
      <c r="IJ783" s="2"/>
      <c r="IK783" s="2"/>
      <c r="IL783" s="2"/>
      <c r="IM783" s="2"/>
      <c r="IN783" s="2"/>
      <c r="IO783" s="2"/>
      <c r="IP783" s="2"/>
      <c r="IQ783" s="2"/>
      <c r="IR783" s="2"/>
      <c r="IS783" s="2"/>
      <c r="IT783" s="2"/>
      <c r="IU783" s="2"/>
      <c r="IV783" s="2"/>
      <c r="IW783" s="2"/>
    </row>
    <row r="784" customFormat="false" ht="11.25" hidden="false" customHeight="false" outlineLevel="0" collapsed="false">
      <c r="A784" s="2"/>
      <c r="B784" s="2"/>
      <c r="C784" s="2"/>
      <c r="D784" s="394"/>
      <c r="F784" s="2"/>
      <c r="G784" s="2"/>
      <c r="H784" s="2"/>
      <c r="I784" s="2"/>
      <c r="J784" s="2"/>
      <c r="K784" s="2"/>
      <c r="L784" s="2"/>
      <c r="M784" s="2"/>
      <c r="P784" s="2"/>
      <c r="Q784" s="2"/>
      <c r="R784" s="2"/>
      <c r="X784" s="270"/>
      <c r="Y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95"/>
      <c r="AW784" s="95"/>
      <c r="AX784" s="383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383"/>
      <c r="BX784" s="383"/>
      <c r="BY784" s="383"/>
      <c r="BZ784" s="2"/>
      <c r="CA784" s="2"/>
      <c r="CB784" s="2"/>
      <c r="CC784" s="2"/>
      <c r="CD784" s="2"/>
      <c r="CE784" s="2"/>
      <c r="CF784" s="383"/>
      <c r="CG784" s="383"/>
      <c r="CH784" s="10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383"/>
      <c r="DT784" s="383"/>
      <c r="DU784" s="383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  <c r="FE784" s="2"/>
      <c r="FF784" s="2"/>
      <c r="FG784" s="2"/>
      <c r="FH784" s="2"/>
      <c r="FI784" s="2"/>
      <c r="FJ784" s="2"/>
      <c r="FK784" s="2"/>
      <c r="FL784" s="2"/>
      <c r="FM784" s="2"/>
      <c r="FN784" s="2"/>
      <c r="FO784" s="2"/>
      <c r="FP784" s="2"/>
      <c r="FQ784" s="2"/>
      <c r="FR784" s="2"/>
      <c r="FS784" s="2"/>
      <c r="FT784" s="2"/>
      <c r="FU784" s="2"/>
      <c r="FV784" s="2"/>
      <c r="FW784" s="2"/>
      <c r="FX784" s="2"/>
      <c r="FY784" s="2"/>
      <c r="FZ784" s="2"/>
      <c r="GA784" s="2"/>
      <c r="GB784" s="2"/>
      <c r="GC784" s="2"/>
      <c r="GD784" s="2"/>
      <c r="GE784" s="2"/>
      <c r="GF784" s="2"/>
      <c r="GG784" s="2"/>
      <c r="GH784" s="2"/>
      <c r="GI784" s="2"/>
      <c r="GJ784" s="2"/>
      <c r="GK784" s="2"/>
      <c r="GL784" s="2"/>
      <c r="GM784" s="2"/>
      <c r="GN784" s="2"/>
      <c r="GO784" s="2"/>
      <c r="GP784" s="2"/>
      <c r="GQ784" s="2"/>
      <c r="GR784" s="2"/>
      <c r="GS784" s="2"/>
      <c r="GT784" s="2"/>
      <c r="GU784" s="2"/>
      <c r="GV784" s="2"/>
      <c r="GW784" s="2"/>
      <c r="GX784" s="2"/>
      <c r="GY784" s="2"/>
      <c r="GZ784" s="2"/>
      <c r="HA784" s="2"/>
      <c r="HB784" s="2"/>
      <c r="HC784" s="2"/>
      <c r="HD784" s="2"/>
      <c r="HE784" s="2"/>
      <c r="HF784" s="2"/>
      <c r="HG784" s="2"/>
      <c r="HH784" s="2"/>
      <c r="HI784" s="2"/>
      <c r="HJ784" s="2"/>
      <c r="HK784" s="2"/>
      <c r="HL784" s="2"/>
      <c r="HM784" s="2"/>
      <c r="HN784" s="2"/>
      <c r="HO784" s="2"/>
      <c r="HP784" s="2"/>
      <c r="HQ784" s="2"/>
      <c r="HR784" s="2"/>
      <c r="HS784" s="2"/>
      <c r="HT784" s="2"/>
      <c r="HU784" s="2"/>
      <c r="HV784" s="2"/>
      <c r="HW784" s="2"/>
      <c r="HX784" s="2"/>
      <c r="HY784" s="2"/>
      <c r="HZ784" s="2"/>
      <c r="IA784" s="2"/>
      <c r="IB784" s="2"/>
      <c r="IC784" s="2"/>
      <c r="ID784" s="2"/>
      <c r="IE784" s="2"/>
      <c r="IF784" s="2"/>
      <c r="IG784" s="2"/>
      <c r="IH784" s="2"/>
      <c r="II784" s="2"/>
      <c r="IJ784" s="2"/>
      <c r="IK784" s="2"/>
      <c r="IL784" s="2"/>
      <c r="IM784" s="2"/>
      <c r="IN784" s="2"/>
      <c r="IO784" s="2"/>
      <c r="IP784" s="2"/>
      <c r="IQ784" s="2"/>
      <c r="IR784" s="2"/>
      <c r="IS784" s="2"/>
      <c r="IT784" s="2"/>
      <c r="IU784" s="2"/>
      <c r="IV784" s="2"/>
      <c r="IW784" s="2"/>
    </row>
    <row r="785" customFormat="false" ht="11.25" hidden="false" customHeight="false" outlineLevel="0" collapsed="false">
      <c r="A785" s="2"/>
      <c r="B785" s="2"/>
      <c r="C785" s="2"/>
      <c r="D785" s="394"/>
      <c r="F785" s="2"/>
      <c r="G785" s="2"/>
      <c r="H785" s="2"/>
      <c r="I785" s="2"/>
      <c r="J785" s="2"/>
      <c r="K785" s="2"/>
      <c r="L785" s="2"/>
      <c r="M785" s="2"/>
      <c r="P785" s="2"/>
      <c r="Q785" s="2"/>
      <c r="R785" s="2"/>
      <c r="X785" s="270"/>
      <c r="Y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95"/>
      <c r="AW785" s="95"/>
      <c r="AX785" s="383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383"/>
      <c r="BX785" s="383"/>
      <c r="BY785" s="383"/>
      <c r="BZ785" s="2"/>
      <c r="CA785" s="2"/>
      <c r="CB785" s="2"/>
      <c r="CC785" s="2"/>
      <c r="CD785" s="2"/>
      <c r="CE785" s="2"/>
      <c r="CF785" s="383"/>
      <c r="CG785" s="383"/>
      <c r="CH785" s="10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383"/>
      <c r="DT785" s="383"/>
      <c r="DU785" s="383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  <c r="FE785" s="2"/>
      <c r="FF785" s="2"/>
      <c r="FG785" s="2"/>
      <c r="FH785" s="2"/>
      <c r="FI785" s="2"/>
      <c r="FJ785" s="2"/>
      <c r="FK785" s="2"/>
      <c r="FL785" s="2"/>
      <c r="FM785" s="2"/>
      <c r="FN785" s="2"/>
      <c r="FO785" s="2"/>
      <c r="FP785" s="2"/>
      <c r="FQ785" s="2"/>
      <c r="FR785" s="2"/>
      <c r="FS785" s="2"/>
      <c r="FT785" s="2"/>
      <c r="FU785" s="2"/>
      <c r="FV785" s="2"/>
      <c r="FW785" s="2"/>
      <c r="FX785" s="2"/>
      <c r="FY785" s="2"/>
      <c r="FZ785" s="2"/>
      <c r="GA785" s="2"/>
      <c r="GB785" s="2"/>
      <c r="GC785" s="2"/>
      <c r="GD785" s="2"/>
      <c r="GE785" s="2"/>
      <c r="GF785" s="2"/>
      <c r="GG785" s="2"/>
      <c r="GH785" s="2"/>
      <c r="GI785" s="2"/>
      <c r="GJ785" s="2"/>
      <c r="GK785" s="2"/>
      <c r="GL785" s="2"/>
      <c r="GM785" s="2"/>
      <c r="GN785" s="2"/>
      <c r="GO785" s="2"/>
      <c r="GP785" s="2"/>
      <c r="GQ785" s="2"/>
      <c r="GR785" s="2"/>
      <c r="GS785" s="2"/>
      <c r="GT785" s="2"/>
      <c r="GU785" s="2"/>
      <c r="GV785" s="2"/>
      <c r="GW785" s="2"/>
      <c r="GX785" s="2"/>
      <c r="GY785" s="2"/>
      <c r="GZ785" s="2"/>
      <c r="HA785" s="2"/>
      <c r="HB785" s="2"/>
      <c r="HC785" s="2"/>
      <c r="HD785" s="2"/>
      <c r="HE785" s="2"/>
      <c r="HF785" s="2"/>
      <c r="HG785" s="2"/>
      <c r="HH785" s="2"/>
      <c r="HI785" s="2"/>
      <c r="HJ785" s="2"/>
      <c r="HK785" s="2"/>
      <c r="HL785" s="2"/>
      <c r="HM785" s="2"/>
      <c r="HN785" s="2"/>
      <c r="HO785" s="2"/>
      <c r="HP785" s="2"/>
      <c r="HQ785" s="2"/>
      <c r="HR785" s="2"/>
      <c r="HS785" s="2"/>
      <c r="HT785" s="2"/>
      <c r="HU785" s="2"/>
      <c r="HV785" s="2"/>
      <c r="HW785" s="2"/>
      <c r="HX785" s="2"/>
      <c r="HY785" s="2"/>
      <c r="HZ785" s="2"/>
      <c r="IA785" s="2"/>
      <c r="IB785" s="2"/>
      <c r="IC785" s="2"/>
      <c r="ID785" s="2"/>
      <c r="IE785" s="2"/>
      <c r="IF785" s="2"/>
      <c r="IG785" s="2"/>
      <c r="IH785" s="2"/>
      <c r="II785" s="2"/>
      <c r="IJ785" s="2"/>
      <c r="IK785" s="2"/>
      <c r="IL785" s="2"/>
      <c r="IM785" s="2"/>
      <c r="IN785" s="2"/>
      <c r="IO785" s="2"/>
      <c r="IP785" s="2"/>
      <c r="IQ785" s="2"/>
      <c r="IR785" s="2"/>
      <c r="IS785" s="2"/>
      <c r="IT785" s="2"/>
      <c r="IU785" s="2"/>
      <c r="IV785" s="2"/>
      <c r="IW785" s="2"/>
    </row>
    <row r="786" customFormat="false" ht="11.25" hidden="false" customHeight="false" outlineLevel="0" collapsed="false">
      <c r="A786" s="2"/>
      <c r="B786" s="2"/>
      <c r="C786" s="2"/>
      <c r="D786" s="394"/>
      <c r="F786" s="2"/>
      <c r="G786" s="2"/>
      <c r="H786" s="2"/>
      <c r="I786" s="2"/>
      <c r="J786" s="2"/>
      <c r="K786" s="2"/>
      <c r="L786" s="2"/>
      <c r="M786" s="2"/>
      <c r="P786" s="2"/>
      <c r="Q786" s="2"/>
      <c r="R786" s="2"/>
      <c r="X786" s="270"/>
      <c r="Y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95"/>
      <c r="AW786" s="95"/>
      <c r="AX786" s="383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383"/>
      <c r="BX786" s="383"/>
      <c r="BY786" s="383"/>
      <c r="BZ786" s="2"/>
      <c r="CA786" s="2"/>
      <c r="CB786" s="2"/>
      <c r="CC786" s="2"/>
      <c r="CD786" s="2"/>
      <c r="CE786" s="2"/>
      <c r="CF786" s="383"/>
      <c r="CG786" s="383"/>
      <c r="CH786" s="10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383"/>
      <c r="DT786" s="383"/>
      <c r="DU786" s="383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  <c r="FE786" s="2"/>
      <c r="FF786" s="2"/>
      <c r="FG786" s="2"/>
      <c r="FH786" s="2"/>
      <c r="FI786" s="2"/>
      <c r="FJ786" s="2"/>
      <c r="FK786" s="2"/>
      <c r="FL786" s="2"/>
      <c r="FM786" s="2"/>
      <c r="FN786" s="2"/>
      <c r="FO786" s="2"/>
      <c r="FP786" s="2"/>
      <c r="FQ786" s="2"/>
      <c r="FR786" s="2"/>
      <c r="FS786" s="2"/>
      <c r="FT786" s="2"/>
      <c r="FU786" s="2"/>
      <c r="FV786" s="2"/>
      <c r="FW786" s="2"/>
      <c r="FX786" s="2"/>
      <c r="FY786" s="2"/>
      <c r="FZ786" s="2"/>
      <c r="GA786" s="2"/>
      <c r="GB786" s="2"/>
      <c r="GC786" s="2"/>
      <c r="GD786" s="2"/>
      <c r="GE786" s="2"/>
      <c r="GF786" s="2"/>
      <c r="GG786" s="2"/>
      <c r="GH786" s="2"/>
      <c r="GI786" s="2"/>
      <c r="GJ786" s="2"/>
      <c r="GK786" s="2"/>
      <c r="GL786" s="2"/>
      <c r="GM786" s="2"/>
      <c r="GN786" s="2"/>
      <c r="GO786" s="2"/>
      <c r="GP786" s="2"/>
      <c r="GQ786" s="2"/>
      <c r="GR786" s="2"/>
      <c r="GS786" s="2"/>
      <c r="GT786" s="2"/>
      <c r="GU786" s="2"/>
      <c r="GV786" s="2"/>
      <c r="GW786" s="2"/>
      <c r="GX786" s="2"/>
      <c r="GY786" s="2"/>
      <c r="GZ786" s="2"/>
      <c r="HA786" s="2"/>
      <c r="HB786" s="2"/>
      <c r="HC786" s="2"/>
      <c r="HD786" s="2"/>
      <c r="HE786" s="2"/>
      <c r="HF786" s="2"/>
      <c r="HG786" s="2"/>
      <c r="HH786" s="2"/>
      <c r="HI786" s="2"/>
      <c r="HJ786" s="2"/>
      <c r="HK786" s="2"/>
      <c r="HL786" s="2"/>
      <c r="HM786" s="2"/>
      <c r="HN786" s="2"/>
      <c r="HO786" s="2"/>
      <c r="HP786" s="2"/>
      <c r="HQ786" s="2"/>
      <c r="HR786" s="2"/>
      <c r="HS786" s="2"/>
      <c r="HT786" s="2"/>
      <c r="HU786" s="2"/>
      <c r="HV786" s="2"/>
      <c r="HW786" s="2"/>
      <c r="HX786" s="2"/>
      <c r="HY786" s="2"/>
      <c r="HZ786" s="2"/>
      <c r="IA786" s="2"/>
      <c r="IB786" s="2"/>
      <c r="IC786" s="2"/>
      <c r="ID786" s="2"/>
      <c r="IE786" s="2"/>
      <c r="IF786" s="2"/>
      <c r="IG786" s="2"/>
      <c r="IH786" s="2"/>
      <c r="II786" s="2"/>
      <c r="IJ786" s="2"/>
      <c r="IK786" s="2"/>
      <c r="IL786" s="2"/>
      <c r="IM786" s="2"/>
      <c r="IN786" s="2"/>
      <c r="IO786" s="2"/>
      <c r="IP786" s="2"/>
      <c r="IQ786" s="2"/>
      <c r="IR786" s="2"/>
      <c r="IS786" s="2"/>
      <c r="IT786" s="2"/>
      <c r="IU786" s="2"/>
      <c r="IV786" s="2"/>
      <c r="IW786" s="2"/>
    </row>
    <row r="787" customFormat="false" ht="11.25" hidden="false" customHeight="false" outlineLevel="0" collapsed="false">
      <c r="A787" s="2"/>
      <c r="B787" s="2"/>
      <c r="C787" s="2"/>
      <c r="D787" s="394"/>
      <c r="F787" s="2"/>
      <c r="G787" s="2"/>
      <c r="H787" s="2"/>
      <c r="I787" s="2"/>
      <c r="J787" s="2"/>
      <c r="K787" s="2"/>
      <c r="L787" s="2"/>
      <c r="M787" s="2"/>
      <c r="P787" s="2"/>
      <c r="Q787" s="2"/>
      <c r="R787" s="2"/>
      <c r="X787" s="270"/>
      <c r="Y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95"/>
      <c r="AW787" s="95"/>
      <c r="AX787" s="383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383"/>
      <c r="BX787" s="383"/>
      <c r="BY787" s="383"/>
      <c r="BZ787" s="2"/>
      <c r="CA787" s="2"/>
      <c r="CB787" s="2"/>
      <c r="CC787" s="2"/>
      <c r="CD787" s="2"/>
      <c r="CE787" s="2"/>
      <c r="CF787" s="383"/>
      <c r="CG787" s="383"/>
      <c r="CH787" s="10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383"/>
      <c r="DT787" s="383"/>
      <c r="DU787" s="383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  <c r="FE787" s="2"/>
      <c r="FF787" s="2"/>
      <c r="FG787" s="2"/>
      <c r="FH787" s="2"/>
      <c r="FI787" s="2"/>
      <c r="FJ787" s="2"/>
      <c r="FK787" s="2"/>
      <c r="FL787" s="2"/>
      <c r="FM787" s="2"/>
      <c r="FN787" s="2"/>
      <c r="FO787" s="2"/>
      <c r="FP787" s="2"/>
      <c r="FQ787" s="2"/>
      <c r="FR787" s="2"/>
      <c r="FS787" s="2"/>
      <c r="FT787" s="2"/>
      <c r="FU787" s="2"/>
      <c r="FV787" s="2"/>
      <c r="FW787" s="2"/>
      <c r="FX787" s="2"/>
      <c r="FY787" s="2"/>
      <c r="FZ787" s="2"/>
      <c r="GA787" s="2"/>
      <c r="GB787" s="2"/>
      <c r="GC787" s="2"/>
      <c r="GD787" s="2"/>
      <c r="GE787" s="2"/>
      <c r="GF787" s="2"/>
      <c r="GG787" s="2"/>
      <c r="GH787" s="2"/>
      <c r="GI787" s="2"/>
      <c r="GJ787" s="2"/>
      <c r="GK787" s="2"/>
      <c r="GL787" s="2"/>
      <c r="GM787" s="2"/>
      <c r="GN787" s="2"/>
      <c r="GO787" s="2"/>
      <c r="GP787" s="2"/>
      <c r="GQ787" s="2"/>
      <c r="GR787" s="2"/>
      <c r="GS787" s="2"/>
      <c r="GT787" s="2"/>
      <c r="GU787" s="2"/>
      <c r="GV787" s="2"/>
      <c r="GW787" s="2"/>
      <c r="GX787" s="2"/>
      <c r="GY787" s="2"/>
      <c r="GZ787" s="2"/>
      <c r="HA787" s="2"/>
      <c r="HB787" s="2"/>
      <c r="HC787" s="2"/>
      <c r="HD787" s="2"/>
      <c r="HE787" s="2"/>
      <c r="HF787" s="2"/>
      <c r="HG787" s="2"/>
      <c r="HH787" s="2"/>
      <c r="HI787" s="2"/>
      <c r="HJ787" s="2"/>
      <c r="HK787" s="2"/>
      <c r="HL787" s="2"/>
      <c r="HM787" s="2"/>
      <c r="HN787" s="2"/>
      <c r="HO787" s="2"/>
      <c r="HP787" s="2"/>
      <c r="HQ787" s="2"/>
      <c r="HR787" s="2"/>
      <c r="HS787" s="2"/>
      <c r="HT787" s="2"/>
      <c r="HU787" s="2"/>
      <c r="HV787" s="2"/>
      <c r="HW787" s="2"/>
      <c r="HX787" s="2"/>
      <c r="HY787" s="2"/>
      <c r="HZ787" s="2"/>
      <c r="IA787" s="2"/>
      <c r="IB787" s="2"/>
      <c r="IC787" s="2"/>
      <c r="ID787" s="2"/>
      <c r="IE787" s="2"/>
      <c r="IF787" s="2"/>
      <c r="IG787" s="2"/>
      <c r="IH787" s="2"/>
      <c r="II787" s="2"/>
      <c r="IJ787" s="2"/>
      <c r="IK787" s="2"/>
      <c r="IL787" s="2"/>
      <c r="IM787" s="2"/>
      <c r="IN787" s="2"/>
      <c r="IO787" s="2"/>
      <c r="IP787" s="2"/>
      <c r="IQ787" s="2"/>
      <c r="IR787" s="2"/>
      <c r="IS787" s="2"/>
      <c r="IT787" s="2"/>
      <c r="IU787" s="2"/>
      <c r="IV787" s="2"/>
      <c r="IW787" s="2"/>
    </row>
    <row r="788" customFormat="false" ht="11.25" hidden="false" customHeight="false" outlineLevel="0" collapsed="false">
      <c r="A788" s="2"/>
      <c r="B788" s="2"/>
      <c r="C788" s="2"/>
      <c r="D788" s="394"/>
      <c r="F788" s="2"/>
      <c r="G788" s="2"/>
      <c r="H788" s="2"/>
      <c r="I788" s="2"/>
      <c r="J788" s="2"/>
      <c r="K788" s="2"/>
      <c r="L788" s="2"/>
      <c r="M788" s="2"/>
      <c r="P788" s="2"/>
      <c r="Q788" s="2"/>
      <c r="R788" s="2"/>
      <c r="X788" s="270"/>
      <c r="Y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95"/>
      <c r="AW788" s="95"/>
      <c r="AX788" s="383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383"/>
      <c r="BX788" s="383"/>
      <c r="BY788" s="383"/>
      <c r="BZ788" s="2"/>
      <c r="CA788" s="2"/>
      <c r="CB788" s="2"/>
      <c r="CC788" s="2"/>
      <c r="CD788" s="2"/>
      <c r="CE788" s="2"/>
      <c r="CF788" s="383"/>
      <c r="CG788" s="383"/>
      <c r="CH788" s="10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383"/>
      <c r="DT788" s="383"/>
      <c r="DU788" s="383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  <c r="FE788" s="2"/>
      <c r="FF788" s="2"/>
      <c r="FG788" s="2"/>
      <c r="FH788" s="2"/>
      <c r="FI788" s="2"/>
      <c r="FJ788" s="2"/>
      <c r="FK788" s="2"/>
      <c r="FL788" s="2"/>
      <c r="FM788" s="2"/>
      <c r="FN788" s="2"/>
      <c r="FO788" s="2"/>
      <c r="FP788" s="2"/>
      <c r="FQ788" s="2"/>
      <c r="FR788" s="2"/>
      <c r="FS788" s="2"/>
      <c r="FT788" s="2"/>
      <c r="FU788" s="2"/>
      <c r="FV788" s="2"/>
      <c r="FW788" s="2"/>
      <c r="FX788" s="2"/>
      <c r="FY788" s="2"/>
      <c r="FZ788" s="2"/>
      <c r="GA788" s="2"/>
      <c r="GB788" s="2"/>
      <c r="GC788" s="2"/>
      <c r="GD788" s="2"/>
      <c r="GE788" s="2"/>
      <c r="GF788" s="2"/>
      <c r="GG788" s="2"/>
      <c r="GH788" s="2"/>
      <c r="GI788" s="2"/>
      <c r="GJ788" s="2"/>
      <c r="GK788" s="2"/>
      <c r="GL788" s="2"/>
      <c r="GM788" s="2"/>
      <c r="GN788" s="2"/>
      <c r="GO788" s="2"/>
      <c r="GP788" s="2"/>
      <c r="GQ788" s="2"/>
      <c r="GR788" s="2"/>
      <c r="GS788" s="2"/>
      <c r="GT788" s="2"/>
      <c r="GU788" s="2"/>
      <c r="GV788" s="2"/>
      <c r="GW788" s="2"/>
      <c r="GX788" s="2"/>
      <c r="GY788" s="2"/>
      <c r="GZ788" s="2"/>
      <c r="HA788" s="2"/>
      <c r="HB788" s="2"/>
      <c r="HC788" s="2"/>
      <c r="HD788" s="2"/>
      <c r="HE788" s="2"/>
      <c r="HF788" s="2"/>
      <c r="HG788" s="2"/>
      <c r="HH788" s="2"/>
      <c r="HI788" s="2"/>
      <c r="HJ788" s="2"/>
      <c r="HK788" s="2"/>
      <c r="HL788" s="2"/>
      <c r="HM788" s="2"/>
      <c r="HN788" s="2"/>
      <c r="HO788" s="2"/>
      <c r="HP788" s="2"/>
      <c r="HQ788" s="2"/>
      <c r="HR788" s="2"/>
      <c r="HS788" s="2"/>
      <c r="HT788" s="2"/>
      <c r="HU788" s="2"/>
      <c r="HV788" s="2"/>
      <c r="HW788" s="2"/>
      <c r="HX788" s="2"/>
      <c r="HY788" s="2"/>
      <c r="HZ788" s="2"/>
      <c r="IA788" s="2"/>
      <c r="IB788" s="2"/>
      <c r="IC788" s="2"/>
      <c r="ID788" s="2"/>
      <c r="IE788" s="2"/>
      <c r="IF788" s="2"/>
      <c r="IG788" s="2"/>
      <c r="IH788" s="2"/>
      <c r="II788" s="2"/>
      <c r="IJ788" s="2"/>
      <c r="IK788" s="2"/>
      <c r="IL788" s="2"/>
      <c r="IM788" s="2"/>
      <c r="IN788" s="2"/>
      <c r="IO788" s="2"/>
      <c r="IP788" s="2"/>
      <c r="IQ788" s="2"/>
      <c r="IR788" s="2"/>
      <c r="IS788" s="2"/>
      <c r="IT788" s="2"/>
      <c r="IU788" s="2"/>
      <c r="IV788" s="2"/>
      <c r="IW788" s="2"/>
    </row>
    <row r="789" customFormat="false" ht="11.25" hidden="false" customHeight="false" outlineLevel="0" collapsed="false">
      <c r="A789" s="2"/>
      <c r="B789" s="2"/>
      <c r="C789" s="2"/>
      <c r="D789" s="394"/>
      <c r="F789" s="2"/>
      <c r="G789" s="2"/>
      <c r="H789" s="2"/>
      <c r="I789" s="2"/>
      <c r="J789" s="2"/>
      <c r="K789" s="2"/>
      <c r="L789" s="2"/>
      <c r="M789" s="2"/>
      <c r="P789" s="2"/>
      <c r="Q789" s="2"/>
      <c r="R789" s="2"/>
      <c r="X789" s="270"/>
      <c r="Y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95"/>
      <c r="AW789" s="95"/>
      <c r="AX789" s="383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383"/>
      <c r="BX789" s="383"/>
      <c r="BY789" s="383"/>
      <c r="BZ789" s="2"/>
      <c r="CA789" s="2"/>
      <c r="CB789" s="2"/>
      <c r="CC789" s="2"/>
      <c r="CD789" s="2"/>
      <c r="CE789" s="2"/>
      <c r="CF789" s="383"/>
      <c r="CG789" s="383"/>
      <c r="CH789" s="10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383"/>
      <c r="DT789" s="383"/>
      <c r="DU789" s="383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  <c r="FE789" s="2"/>
      <c r="FF789" s="2"/>
      <c r="FG789" s="2"/>
      <c r="FH789" s="2"/>
      <c r="FI789" s="2"/>
      <c r="FJ789" s="2"/>
      <c r="FK789" s="2"/>
      <c r="FL789" s="2"/>
      <c r="FM789" s="2"/>
      <c r="FN789" s="2"/>
      <c r="FO789" s="2"/>
      <c r="FP789" s="2"/>
      <c r="FQ789" s="2"/>
      <c r="FR789" s="2"/>
      <c r="FS789" s="2"/>
      <c r="FT789" s="2"/>
      <c r="FU789" s="2"/>
      <c r="FV789" s="2"/>
      <c r="FW789" s="2"/>
      <c r="FX789" s="2"/>
      <c r="FY789" s="2"/>
      <c r="FZ789" s="2"/>
      <c r="GA789" s="2"/>
      <c r="GB789" s="2"/>
      <c r="GC789" s="2"/>
      <c r="GD789" s="2"/>
      <c r="GE789" s="2"/>
      <c r="GF789" s="2"/>
      <c r="GG789" s="2"/>
      <c r="GH789" s="2"/>
      <c r="GI789" s="2"/>
      <c r="GJ789" s="2"/>
      <c r="GK789" s="2"/>
      <c r="GL789" s="2"/>
      <c r="GM789" s="2"/>
      <c r="GN789" s="2"/>
      <c r="GO789" s="2"/>
      <c r="GP789" s="2"/>
      <c r="GQ789" s="2"/>
      <c r="GR789" s="2"/>
      <c r="GS789" s="2"/>
      <c r="GT789" s="2"/>
      <c r="GU789" s="2"/>
      <c r="GV789" s="2"/>
      <c r="GW789" s="2"/>
      <c r="GX789" s="2"/>
      <c r="GY789" s="2"/>
      <c r="GZ789" s="2"/>
      <c r="HA789" s="2"/>
      <c r="HB789" s="2"/>
      <c r="HC789" s="2"/>
      <c r="HD789" s="2"/>
      <c r="HE789" s="2"/>
      <c r="HF789" s="2"/>
      <c r="HG789" s="2"/>
      <c r="HH789" s="2"/>
      <c r="HI789" s="2"/>
      <c r="HJ789" s="2"/>
      <c r="HK789" s="2"/>
      <c r="HL789" s="2"/>
      <c r="HM789" s="2"/>
      <c r="HN789" s="2"/>
      <c r="HO789" s="2"/>
      <c r="HP789" s="2"/>
      <c r="HQ789" s="2"/>
      <c r="HR789" s="2"/>
      <c r="HS789" s="2"/>
      <c r="HT789" s="2"/>
      <c r="HU789" s="2"/>
      <c r="HV789" s="2"/>
      <c r="HW789" s="2"/>
      <c r="HX789" s="2"/>
      <c r="HY789" s="2"/>
      <c r="HZ789" s="2"/>
      <c r="IA789" s="2"/>
      <c r="IB789" s="2"/>
      <c r="IC789" s="2"/>
      <c r="ID789" s="2"/>
      <c r="IE789" s="2"/>
      <c r="IF789" s="2"/>
      <c r="IG789" s="2"/>
      <c r="IH789" s="2"/>
      <c r="II789" s="2"/>
      <c r="IJ789" s="2"/>
      <c r="IK789" s="2"/>
      <c r="IL789" s="2"/>
      <c r="IM789" s="2"/>
      <c r="IN789" s="2"/>
      <c r="IO789" s="2"/>
      <c r="IP789" s="2"/>
      <c r="IQ789" s="2"/>
      <c r="IR789" s="2"/>
      <c r="IS789" s="2"/>
      <c r="IT789" s="2"/>
      <c r="IU789" s="2"/>
      <c r="IV789" s="2"/>
      <c r="IW789" s="2"/>
    </row>
    <row r="790" customFormat="false" ht="11.25" hidden="false" customHeight="false" outlineLevel="0" collapsed="false">
      <c r="A790" s="2"/>
      <c r="B790" s="2"/>
      <c r="C790" s="2"/>
      <c r="D790" s="394"/>
      <c r="F790" s="2"/>
      <c r="G790" s="2"/>
      <c r="H790" s="2"/>
      <c r="I790" s="2"/>
      <c r="J790" s="2"/>
      <c r="K790" s="2"/>
      <c r="L790" s="2"/>
      <c r="M790" s="2"/>
      <c r="P790" s="2"/>
      <c r="Q790" s="2"/>
      <c r="R790" s="2"/>
      <c r="X790" s="270"/>
      <c r="Y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95"/>
      <c r="AW790" s="95"/>
      <c r="AX790" s="383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383"/>
      <c r="BX790" s="383"/>
      <c r="BY790" s="383"/>
      <c r="BZ790" s="2"/>
      <c r="CA790" s="2"/>
      <c r="CB790" s="2"/>
      <c r="CC790" s="2"/>
      <c r="CD790" s="2"/>
      <c r="CE790" s="2"/>
      <c r="CF790" s="383"/>
      <c r="CG790" s="383"/>
      <c r="CH790" s="10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383"/>
      <c r="DT790" s="383"/>
      <c r="DU790" s="383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  <c r="FE790" s="2"/>
      <c r="FF790" s="2"/>
      <c r="FG790" s="2"/>
      <c r="FH790" s="2"/>
      <c r="FI790" s="2"/>
      <c r="FJ790" s="2"/>
      <c r="FK790" s="2"/>
      <c r="FL790" s="2"/>
      <c r="FM790" s="2"/>
      <c r="FN790" s="2"/>
      <c r="FO790" s="2"/>
      <c r="FP790" s="2"/>
      <c r="FQ790" s="2"/>
      <c r="FR790" s="2"/>
      <c r="FS790" s="2"/>
      <c r="FT790" s="2"/>
      <c r="FU790" s="2"/>
      <c r="FV790" s="2"/>
      <c r="FW790" s="2"/>
      <c r="FX790" s="2"/>
      <c r="FY790" s="2"/>
      <c r="FZ790" s="2"/>
      <c r="GA790" s="2"/>
      <c r="GB790" s="2"/>
      <c r="GC790" s="2"/>
      <c r="GD790" s="2"/>
      <c r="GE790" s="2"/>
      <c r="GF790" s="2"/>
      <c r="GG790" s="2"/>
      <c r="GH790" s="2"/>
      <c r="GI790" s="2"/>
      <c r="GJ790" s="2"/>
      <c r="GK790" s="2"/>
      <c r="GL790" s="2"/>
      <c r="GM790" s="2"/>
      <c r="GN790" s="2"/>
      <c r="GO790" s="2"/>
      <c r="GP790" s="2"/>
      <c r="GQ790" s="2"/>
      <c r="GR790" s="2"/>
      <c r="GS790" s="2"/>
      <c r="GT790" s="2"/>
      <c r="GU790" s="2"/>
      <c r="GV790" s="2"/>
      <c r="GW790" s="2"/>
      <c r="GX790" s="2"/>
      <c r="GY790" s="2"/>
      <c r="GZ790" s="2"/>
      <c r="HA790" s="2"/>
      <c r="HB790" s="2"/>
      <c r="HC790" s="2"/>
      <c r="HD790" s="2"/>
      <c r="HE790" s="2"/>
      <c r="HF790" s="2"/>
      <c r="HG790" s="2"/>
      <c r="HH790" s="2"/>
      <c r="HI790" s="2"/>
      <c r="HJ790" s="2"/>
      <c r="HK790" s="2"/>
      <c r="HL790" s="2"/>
      <c r="HM790" s="2"/>
      <c r="HN790" s="2"/>
      <c r="HO790" s="2"/>
      <c r="HP790" s="2"/>
      <c r="HQ790" s="2"/>
      <c r="HR790" s="2"/>
      <c r="HS790" s="2"/>
      <c r="HT790" s="2"/>
      <c r="HU790" s="2"/>
      <c r="HV790" s="2"/>
      <c r="HW790" s="2"/>
      <c r="HX790" s="2"/>
      <c r="HY790" s="2"/>
      <c r="HZ790" s="2"/>
      <c r="IA790" s="2"/>
      <c r="IB790" s="2"/>
      <c r="IC790" s="2"/>
      <c r="ID790" s="2"/>
      <c r="IE790" s="2"/>
      <c r="IF790" s="2"/>
      <c r="IG790" s="2"/>
      <c r="IH790" s="2"/>
      <c r="II790" s="2"/>
      <c r="IJ790" s="2"/>
      <c r="IK790" s="2"/>
      <c r="IL790" s="2"/>
      <c r="IM790" s="2"/>
      <c r="IN790" s="2"/>
      <c r="IO790" s="2"/>
      <c r="IP790" s="2"/>
      <c r="IQ790" s="2"/>
      <c r="IR790" s="2"/>
      <c r="IS790" s="2"/>
      <c r="IT790" s="2"/>
      <c r="IU790" s="2"/>
      <c r="IV790" s="2"/>
      <c r="IW790" s="2"/>
    </row>
    <row r="791" customFormat="false" ht="11.25" hidden="false" customHeight="false" outlineLevel="0" collapsed="false">
      <c r="A791" s="2"/>
      <c r="B791" s="2"/>
      <c r="C791" s="2"/>
      <c r="D791" s="394"/>
      <c r="F791" s="2"/>
      <c r="G791" s="2"/>
      <c r="H791" s="2"/>
      <c r="I791" s="2"/>
      <c r="J791" s="2"/>
      <c r="K791" s="2"/>
      <c r="L791" s="2"/>
      <c r="M791" s="2"/>
      <c r="P791" s="2"/>
      <c r="Q791" s="2"/>
      <c r="R791" s="2"/>
      <c r="X791" s="270"/>
      <c r="Y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95"/>
      <c r="AW791" s="95"/>
      <c r="AX791" s="383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383"/>
      <c r="BX791" s="383"/>
      <c r="BY791" s="383"/>
      <c r="BZ791" s="2"/>
      <c r="CA791" s="2"/>
      <c r="CB791" s="2"/>
      <c r="CC791" s="2"/>
      <c r="CD791" s="2"/>
      <c r="CE791" s="2"/>
      <c r="CF791" s="383"/>
      <c r="CG791" s="383"/>
      <c r="CH791" s="10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383"/>
      <c r="DT791" s="383"/>
      <c r="DU791" s="383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  <c r="FE791" s="2"/>
      <c r="FF791" s="2"/>
      <c r="FG791" s="2"/>
      <c r="FH791" s="2"/>
      <c r="FI791" s="2"/>
      <c r="FJ791" s="2"/>
      <c r="FK791" s="2"/>
      <c r="FL791" s="2"/>
      <c r="FM791" s="2"/>
      <c r="FN791" s="2"/>
      <c r="FO791" s="2"/>
      <c r="FP791" s="2"/>
      <c r="FQ791" s="2"/>
      <c r="FR791" s="2"/>
      <c r="FS791" s="2"/>
      <c r="FT791" s="2"/>
      <c r="FU791" s="2"/>
      <c r="FV791" s="2"/>
      <c r="FW791" s="2"/>
      <c r="FX791" s="2"/>
      <c r="FY791" s="2"/>
      <c r="FZ791" s="2"/>
      <c r="GA791" s="2"/>
      <c r="GB791" s="2"/>
      <c r="GC791" s="2"/>
      <c r="GD791" s="2"/>
      <c r="GE791" s="2"/>
      <c r="GF791" s="2"/>
      <c r="GG791" s="2"/>
      <c r="GH791" s="2"/>
      <c r="GI791" s="2"/>
      <c r="GJ791" s="2"/>
      <c r="GK791" s="2"/>
      <c r="GL791" s="2"/>
      <c r="GM791" s="2"/>
      <c r="GN791" s="2"/>
      <c r="GO791" s="2"/>
      <c r="GP791" s="2"/>
      <c r="GQ791" s="2"/>
      <c r="GR791" s="2"/>
      <c r="GS791" s="2"/>
      <c r="GT791" s="2"/>
      <c r="GU791" s="2"/>
      <c r="GV791" s="2"/>
      <c r="GW791" s="2"/>
      <c r="GX791" s="2"/>
      <c r="GY791" s="2"/>
      <c r="GZ791" s="2"/>
      <c r="HA791" s="2"/>
      <c r="HB791" s="2"/>
      <c r="HC791" s="2"/>
      <c r="HD791" s="2"/>
      <c r="HE791" s="2"/>
      <c r="HF791" s="2"/>
      <c r="HG791" s="2"/>
      <c r="HH791" s="2"/>
      <c r="HI791" s="2"/>
      <c r="HJ791" s="2"/>
      <c r="HK791" s="2"/>
      <c r="HL791" s="2"/>
      <c r="HM791" s="2"/>
      <c r="HN791" s="2"/>
      <c r="HO791" s="2"/>
      <c r="HP791" s="2"/>
      <c r="HQ791" s="2"/>
      <c r="HR791" s="2"/>
      <c r="HS791" s="2"/>
      <c r="HT791" s="2"/>
      <c r="HU791" s="2"/>
      <c r="HV791" s="2"/>
      <c r="HW791" s="2"/>
      <c r="HX791" s="2"/>
      <c r="HY791" s="2"/>
      <c r="HZ791" s="2"/>
      <c r="IA791" s="2"/>
      <c r="IB791" s="2"/>
      <c r="IC791" s="2"/>
      <c r="ID791" s="2"/>
      <c r="IE791" s="2"/>
      <c r="IF791" s="2"/>
      <c r="IG791" s="2"/>
      <c r="IH791" s="2"/>
      <c r="II791" s="2"/>
      <c r="IJ791" s="2"/>
      <c r="IK791" s="2"/>
      <c r="IL791" s="2"/>
      <c r="IM791" s="2"/>
      <c r="IN791" s="2"/>
      <c r="IO791" s="2"/>
      <c r="IP791" s="2"/>
      <c r="IQ791" s="2"/>
      <c r="IR791" s="2"/>
      <c r="IS791" s="2"/>
      <c r="IT791" s="2"/>
      <c r="IU791" s="2"/>
      <c r="IV791" s="2"/>
      <c r="IW791" s="2"/>
    </row>
    <row r="792" customFormat="false" ht="11.25" hidden="false" customHeight="false" outlineLevel="0" collapsed="false">
      <c r="A792" s="2"/>
      <c r="B792" s="2"/>
      <c r="C792" s="2"/>
      <c r="D792" s="394"/>
      <c r="F792" s="2"/>
      <c r="G792" s="2"/>
      <c r="H792" s="2"/>
      <c r="I792" s="2"/>
      <c r="J792" s="2"/>
      <c r="K792" s="2"/>
      <c r="L792" s="2"/>
      <c r="M792" s="2"/>
      <c r="P792" s="2"/>
      <c r="Q792" s="2"/>
      <c r="R792" s="2"/>
      <c r="X792" s="270"/>
      <c r="Y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95"/>
      <c r="AW792" s="95"/>
      <c r="AX792" s="383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383"/>
      <c r="BX792" s="383"/>
      <c r="BY792" s="383"/>
      <c r="BZ792" s="2"/>
      <c r="CA792" s="2"/>
      <c r="CB792" s="2"/>
      <c r="CC792" s="2"/>
      <c r="CD792" s="2"/>
      <c r="CE792" s="2"/>
      <c r="CF792" s="383"/>
      <c r="CG792" s="383"/>
      <c r="CH792" s="10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383"/>
      <c r="DT792" s="383"/>
      <c r="DU792" s="383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  <c r="FE792" s="2"/>
      <c r="FF792" s="2"/>
      <c r="FG792" s="2"/>
      <c r="FH792" s="2"/>
      <c r="FI792" s="2"/>
      <c r="FJ792" s="2"/>
      <c r="FK792" s="2"/>
      <c r="FL792" s="2"/>
      <c r="FM792" s="2"/>
      <c r="FN792" s="2"/>
      <c r="FO792" s="2"/>
      <c r="FP792" s="2"/>
      <c r="FQ792" s="2"/>
      <c r="FR792" s="2"/>
      <c r="FS792" s="2"/>
      <c r="FT792" s="2"/>
      <c r="FU792" s="2"/>
      <c r="FV792" s="2"/>
      <c r="FW792" s="2"/>
      <c r="FX792" s="2"/>
      <c r="FY792" s="2"/>
      <c r="FZ792" s="2"/>
      <c r="GA792" s="2"/>
      <c r="GB792" s="2"/>
      <c r="GC792" s="2"/>
      <c r="GD792" s="2"/>
      <c r="GE792" s="2"/>
      <c r="GF792" s="2"/>
      <c r="GG792" s="2"/>
      <c r="GH792" s="2"/>
      <c r="GI792" s="2"/>
      <c r="GJ792" s="2"/>
      <c r="GK792" s="2"/>
      <c r="GL792" s="2"/>
      <c r="GM792" s="2"/>
      <c r="GN792" s="2"/>
      <c r="GO792" s="2"/>
      <c r="GP792" s="2"/>
      <c r="GQ792" s="2"/>
      <c r="GR792" s="2"/>
      <c r="GS792" s="2"/>
      <c r="GT792" s="2"/>
      <c r="GU792" s="2"/>
      <c r="GV792" s="2"/>
      <c r="GW792" s="2"/>
      <c r="GX792" s="2"/>
      <c r="GY792" s="2"/>
      <c r="GZ792" s="2"/>
      <c r="HA792" s="2"/>
      <c r="HB792" s="2"/>
      <c r="HC792" s="2"/>
      <c r="HD792" s="2"/>
      <c r="HE792" s="2"/>
      <c r="HF792" s="2"/>
      <c r="HG792" s="2"/>
      <c r="HH792" s="2"/>
      <c r="HI792" s="2"/>
      <c r="HJ792" s="2"/>
      <c r="HK792" s="2"/>
      <c r="HL792" s="2"/>
      <c r="HM792" s="2"/>
      <c r="HN792" s="2"/>
      <c r="HO792" s="2"/>
      <c r="HP792" s="2"/>
      <c r="HQ792" s="2"/>
      <c r="HR792" s="2"/>
      <c r="HS792" s="2"/>
      <c r="HT792" s="2"/>
      <c r="HU792" s="2"/>
      <c r="HV792" s="2"/>
      <c r="HW792" s="2"/>
      <c r="HX792" s="2"/>
      <c r="HY792" s="2"/>
      <c r="HZ792" s="2"/>
      <c r="IA792" s="2"/>
      <c r="IB792" s="2"/>
      <c r="IC792" s="2"/>
      <c r="ID792" s="2"/>
      <c r="IE792" s="2"/>
      <c r="IF792" s="2"/>
      <c r="IG792" s="2"/>
      <c r="IH792" s="2"/>
      <c r="II792" s="2"/>
      <c r="IJ792" s="2"/>
      <c r="IK792" s="2"/>
      <c r="IL792" s="2"/>
      <c r="IM792" s="2"/>
      <c r="IN792" s="2"/>
      <c r="IO792" s="2"/>
      <c r="IP792" s="2"/>
      <c r="IQ792" s="2"/>
      <c r="IR792" s="2"/>
      <c r="IS792" s="2"/>
      <c r="IT792" s="2"/>
      <c r="IU792" s="2"/>
      <c r="IV792" s="2"/>
      <c r="IW792" s="2"/>
    </row>
    <row r="793" customFormat="false" ht="11.25" hidden="false" customHeight="false" outlineLevel="0" collapsed="false">
      <c r="A793" s="2"/>
      <c r="B793" s="2"/>
      <c r="C793" s="2"/>
      <c r="D793" s="394"/>
      <c r="F793" s="2"/>
      <c r="G793" s="2"/>
      <c r="H793" s="2"/>
      <c r="I793" s="2"/>
      <c r="J793" s="2"/>
      <c r="K793" s="2"/>
      <c r="L793" s="2"/>
      <c r="M793" s="2"/>
      <c r="P793" s="2"/>
      <c r="Q793" s="2"/>
      <c r="R793" s="2"/>
      <c r="X793" s="270"/>
      <c r="Y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95"/>
      <c r="AW793" s="95"/>
      <c r="AX793" s="383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383"/>
      <c r="BX793" s="383"/>
      <c r="BY793" s="383"/>
      <c r="BZ793" s="2"/>
      <c r="CA793" s="2"/>
      <c r="CB793" s="2"/>
      <c r="CC793" s="2"/>
      <c r="CD793" s="2"/>
      <c r="CE793" s="2"/>
      <c r="CF793" s="383"/>
      <c r="CG793" s="383"/>
      <c r="CH793" s="10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383"/>
      <c r="DT793" s="383"/>
      <c r="DU793" s="383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  <c r="FE793" s="2"/>
      <c r="FF793" s="2"/>
      <c r="FG793" s="2"/>
      <c r="FH793" s="2"/>
      <c r="FI793" s="2"/>
      <c r="FJ793" s="2"/>
      <c r="FK793" s="2"/>
      <c r="FL793" s="2"/>
      <c r="FM793" s="2"/>
      <c r="FN793" s="2"/>
      <c r="FO793" s="2"/>
      <c r="FP793" s="2"/>
      <c r="FQ793" s="2"/>
      <c r="FR793" s="2"/>
      <c r="FS793" s="2"/>
      <c r="FT793" s="2"/>
      <c r="FU793" s="2"/>
      <c r="FV793" s="2"/>
      <c r="FW793" s="2"/>
      <c r="FX793" s="2"/>
      <c r="FY793" s="2"/>
      <c r="FZ793" s="2"/>
      <c r="GA793" s="2"/>
      <c r="GB793" s="2"/>
      <c r="GC793" s="2"/>
      <c r="GD793" s="2"/>
      <c r="GE793" s="2"/>
      <c r="GF793" s="2"/>
      <c r="GG793" s="2"/>
      <c r="GH793" s="2"/>
      <c r="GI793" s="2"/>
      <c r="GJ793" s="2"/>
      <c r="GK793" s="2"/>
      <c r="GL793" s="2"/>
      <c r="GM793" s="2"/>
      <c r="GN793" s="2"/>
      <c r="GO793" s="2"/>
      <c r="GP793" s="2"/>
      <c r="GQ793" s="2"/>
      <c r="GR793" s="2"/>
      <c r="GS793" s="2"/>
      <c r="GT793" s="2"/>
      <c r="GU793" s="2"/>
      <c r="GV793" s="2"/>
      <c r="GW793" s="2"/>
      <c r="GX793" s="2"/>
      <c r="GY793" s="2"/>
      <c r="GZ793" s="2"/>
      <c r="HA793" s="2"/>
      <c r="HB793" s="2"/>
      <c r="HC793" s="2"/>
      <c r="HD793" s="2"/>
      <c r="HE793" s="2"/>
      <c r="HF793" s="2"/>
      <c r="HG793" s="2"/>
      <c r="HH793" s="2"/>
      <c r="HI793" s="2"/>
      <c r="HJ793" s="2"/>
      <c r="HK793" s="2"/>
      <c r="HL793" s="2"/>
      <c r="HM793" s="2"/>
      <c r="HN793" s="2"/>
      <c r="HO793" s="2"/>
      <c r="HP793" s="2"/>
      <c r="HQ793" s="2"/>
      <c r="HR793" s="2"/>
      <c r="HS793" s="2"/>
      <c r="HT793" s="2"/>
      <c r="HU793" s="2"/>
      <c r="HV793" s="2"/>
      <c r="HW793" s="2"/>
      <c r="HX793" s="2"/>
      <c r="HY793" s="2"/>
      <c r="HZ793" s="2"/>
      <c r="IA793" s="2"/>
      <c r="IB793" s="2"/>
      <c r="IC793" s="2"/>
      <c r="ID793" s="2"/>
      <c r="IE793" s="2"/>
      <c r="IF793" s="2"/>
      <c r="IG793" s="2"/>
      <c r="IH793" s="2"/>
      <c r="II793" s="2"/>
      <c r="IJ793" s="2"/>
      <c r="IK793" s="2"/>
      <c r="IL793" s="2"/>
      <c r="IM793" s="2"/>
      <c r="IN793" s="2"/>
      <c r="IO793" s="2"/>
      <c r="IP793" s="2"/>
      <c r="IQ793" s="2"/>
      <c r="IR793" s="2"/>
      <c r="IS793" s="2"/>
      <c r="IT793" s="2"/>
      <c r="IU793" s="2"/>
      <c r="IV793" s="2"/>
      <c r="IW793" s="2"/>
    </row>
    <row r="794" customFormat="false" ht="11.25" hidden="false" customHeight="false" outlineLevel="0" collapsed="false">
      <c r="A794" s="2"/>
      <c r="B794" s="2"/>
      <c r="C794" s="2"/>
      <c r="D794" s="394"/>
      <c r="F794" s="2"/>
      <c r="G794" s="2"/>
      <c r="H794" s="2"/>
      <c r="I794" s="2"/>
      <c r="J794" s="2"/>
      <c r="K794" s="2"/>
      <c r="L794" s="2"/>
      <c r="M794" s="2"/>
      <c r="P794" s="2"/>
      <c r="Q794" s="2"/>
      <c r="R794" s="2"/>
      <c r="X794" s="270"/>
      <c r="Y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95"/>
      <c r="AW794" s="95"/>
      <c r="AX794" s="383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383"/>
      <c r="BX794" s="383"/>
      <c r="BY794" s="383"/>
      <c r="BZ794" s="2"/>
      <c r="CA794" s="2"/>
      <c r="CB794" s="2"/>
      <c r="CC794" s="2"/>
      <c r="CD794" s="2"/>
      <c r="CE794" s="2"/>
      <c r="CF794" s="383"/>
      <c r="CG794" s="383"/>
      <c r="CH794" s="10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383"/>
      <c r="DT794" s="383"/>
      <c r="DU794" s="383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  <c r="FE794" s="2"/>
      <c r="FF794" s="2"/>
      <c r="FG794" s="2"/>
      <c r="FH794" s="2"/>
      <c r="FI794" s="2"/>
      <c r="FJ794" s="2"/>
      <c r="FK794" s="2"/>
      <c r="FL794" s="2"/>
      <c r="FM794" s="2"/>
      <c r="FN794" s="2"/>
      <c r="FO794" s="2"/>
      <c r="FP794" s="2"/>
      <c r="FQ794" s="2"/>
      <c r="FR794" s="2"/>
      <c r="FS794" s="2"/>
      <c r="FT794" s="2"/>
      <c r="FU794" s="2"/>
      <c r="FV794" s="2"/>
      <c r="FW794" s="2"/>
      <c r="FX794" s="2"/>
      <c r="FY794" s="2"/>
      <c r="FZ794" s="2"/>
      <c r="GA794" s="2"/>
      <c r="GB794" s="2"/>
      <c r="GC794" s="2"/>
      <c r="GD794" s="2"/>
      <c r="GE794" s="2"/>
      <c r="GF794" s="2"/>
      <c r="GG794" s="2"/>
      <c r="GH794" s="2"/>
      <c r="GI794" s="2"/>
      <c r="GJ794" s="2"/>
      <c r="GK794" s="2"/>
      <c r="GL794" s="2"/>
      <c r="GM794" s="2"/>
      <c r="GN794" s="2"/>
      <c r="GO794" s="2"/>
      <c r="GP794" s="2"/>
      <c r="GQ794" s="2"/>
      <c r="GR794" s="2"/>
      <c r="GS794" s="2"/>
      <c r="GT794" s="2"/>
      <c r="GU794" s="2"/>
      <c r="GV794" s="2"/>
      <c r="GW794" s="2"/>
      <c r="GX794" s="2"/>
      <c r="GY794" s="2"/>
      <c r="GZ794" s="2"/>
      <c r="HA794" s="2"/>
      <c r="HB794" s="2"/>
      <c r="HC794" s="2"/>
      <c r="HD794" s="2"/>
      <c r="HE794" s="2"/>
      <c r="HF794" s="2"/>
      <c r="HG794" s="2"/>
      <c r="HH794" s="2"/>
      <c r="HI794" s="2"/>
      <c r="HJ794" s="2"/>
      <c r="HK794" s="2"/>
      <c r="HL794" s="2"/>
      <c r="HM794" s="2"/>
      <c r="HN794" s="2"/>
      <c r="HO794" s="2"/>
      <c r="HP794" s="2"/>
      <c r="HQ794" s="2"/>
      <c r="HR794" s="2"/>
      <c r="HS794" s="2"/>
      <c r="HT794" s="2"/>
      <c r="HU794" s="2"/>
      <c r="HV794" s="2"/>
      <c r="HW794" s="2"/>
      <c r="HX794" s="2"/>
      <c r="HY794" s="2"/>
      <c r="HZ794" s="2"/>
      <c r="IA794" s="2"/>
      <c r="IB794" s="2"/>
      <c r="IC794" s="2"/>
      <c r="ID794" s="2"/>
      <c r="IE794" s="2"/>
      <c r="IF794" s="2"/>
      <c r="IG794" s="2"/>
      <c r="IH794" s="2"/>
      <c r="II794" s="2"/>
      <c r="IJ794" s="2"/>
      <c r="IK794" s="2"/>
      <c r="IL794" s="2"/>
      <c r="IM794" s="2"/>
      <c r="IN794" s="2"/>
      <c r="IO794" s="2"/>
      <c r="IP794" s="2"/>
      <c r="IQ794" s="2"/>
      <c r="IR794" s="2"/>
      <c r="IS794" s="2"/>
      <c r="IT794" s="2"/>
      <c r="IU794" s="2"/>
      <c r="IV794" s="2"/>
      <c r="IW794" s="2"/>
    </row>
    <row r="795" customFormat="false" ht="11.25" hidden="false" customHeight="false" outlineLevel="0" collapsed="false">
      <c r="A795" s="2"/>
      <c r="B795" s="2"/>
      <c r="C795" s="2"/>
      <c r="D795" s="394"/>
      <c r="F795" s="2"/>
      <c r="G795" s="2"/>
      <c r="H795" s="2"/>
      <c r="I795" s="2"/>
      <c r="J795" s="2"/>
      <c r="K795" s="2"/>
      <c r="L795" s="2"/>
      <c r="M795" s="2"/>
      <c r="P795" s="2"/>
      <c r="Q795" s="2"/>
      <c r="R795" s="2"/>
      <c r="X795" s="270"/>
      <c r="Y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95"/>
      <c r="AW795" s="95"/>
      <c r="AX795" s="383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383"/>
      <c r="BX795" s="383"/>
      <c r="BY795" s="383"/>
      <c r="BZ795" s="2"/>
      <c r="CA795" s="2"/>
      <c r="CB795" s="2"/>
      <c r="CC795" s="2"/>
      <c r="CD795" s="2"/>
      <c r="CE795" s="2"/>
      <c r="CF795" s="383"/>
      <c r="CG795" s="383"/>
      <c r="CH795" s="10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383"/>
      <c r="DT795" s="383"/>
      <c r="DU795" s="383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  <c r="FE795" s="2"/>
      <c r="FF795" s="2"/>
      <c r="FG795" s="2"/>
      <c r="FH795" s="2"/>
      <c r="FI795" s="2"/>
      <c r="FJ795" s="2"/>
      <c r="FK795" s="2"/>
      <c r="FL795" s="2"/>
      <c r="FM795" s="2"/>
      <c r="FN795" s="2"/>
      <c r="FO795" s="2"/>
      <c r="FP795" s="2"/>
      <c r="FQ795" s="2"/>
      <c r="FR795" s="2"/>
      <c r="FS795" s="2"/>
      <c r="FT795" s="2"/>
      <c r="FU795" s="2"/>
      <c r="FV795" s="2"/>
      <c r="FW795" s="2"/>
      <c r="FX795" s="2"/>
      <c r="FY795" s="2"/>
      <c r="FZ795" s="2"/>
      <c r="GA795" s="2"/>
      <c r="GB795" s="2"/>
      <c r="GC795" s="2"/>
      <c r="GD795" s="2"/>
      <c r="GE795" s="2"/>
      <c r="GF795" s="2"/>
      <c r="GG795" s="2"/>
      <c r="GH795" s="2"/>
      <c r="GI795" s="2"/>
      <c r="GJ795" s="2"/>
      <c r="GK795" s="2"/>
      <c r="GL795" s="2"/>
      <c r="GM795" s="2"/>
      <c r="GN795" s="2"/>
      <c r="GO795" s="2"/>
      <c r="GP795" s="2"/>
      <c r="GQ795" s="2"/>
      <c r="GR795" s="2"/>
      <c r="GS795" s="2"/>
      <c r="GT795" s="2"/>
      <c r="GU795" s="2"/>
      <c r="GV795" s="2"/>
      <c r="GW795" s="2"/>
      <c r="GX795" s="2"/>
      <c r="GY795" s="2"/>
      <c r="GZ795" s="2"/>
      <c r="HA795" s="2"/>
      <c r="HB795" s="2"/>
      <c r="HC795" s="2"/>
      <c r="HD795" s="2"/>
      <c r="HE795" s="2"/>
      <c r="HF795" s="2"/>
      <c r="HG795" s="2"/>
      <c r="HH795" s="2"/>
      <c r="HI795" s="2"/>
      <c r="HJ795" s="2"/>
      <c r="HK795" s="2"/>
      <c r="HL795" s="2"/>
      <c r="HM795" s="2"/>
      <c r="HN795" s="2"/>
      <c r="HO795" s="2"/>
      <c r="HP795" s="2"/>
      <c r="HQ795" s="2"/>
      <c r="HR795" s="2"/>
      <c r="HS795" s="2"/>
      <c r="HT795" s="2"/>
      <c r="HU795" s="2"/>
      <c r="HV795" s="2"/>
      <c r="HW795" s="2"/>
      <c r="HX795" s="2"/>
      <c r="HY795" s="2"/>
      <c r="HZ795" s="2"/>
      <c r="IA795" s="2"/>
      <c r="IB795" s="2"/>
      <c r="IC795" s="2"/>
      <c r="ID795" s="2"/>
      <c r="IE795" s="2"/>
      <c r="IF795" s="2"/>
      <c r="IG795" s="2"/>
      <c r="IH795" s="2"/>
      <c r="II795" s="2"/>
      <c r="IJ795" s="2"/>
      <c r="IK795" s="2"/>
      <c r="IL795" s="2"/>
      <c r="IM795" s="2"/>
      <c r="IN795" s="2"/>
      <c r="IO795" s="2"/>
      <c r="IP795" s="2"/>
      <c r="IQ795" s="2"/>
      <c r="IR795" s="2"/>
      <c r="IS795" s="2"/>
      <c r="IT795" s="2"/>
      <c r="IU795" s="2"/>
      <c r="IV795" s="2"/>
      <c r="IW795" s="2"/>
    </row>
    <row r="796" customFormat="false" ht="11.25" hidden="false" customHeight="false" outlineLevel="0" collapsed="false">
      <c r="A796" s="2"/>
      <c r="B796" s="2"/>
      <c r="C796" s="2"/>
      <c r="D796" s="394"/>
      <c r="F796" s="2"/>
      <c r="G796" s="2"/>
      <c r="H796" s="2"/>
      <c r="I796" s="2"/>
      <c r="J796" s="2"/>
      <c r="K796" s="2"/>
      <c r="L796" s="2"/>
      <c r="M796" s="2"/>
      <c r="P796" s="2"/>
      <c r="Q796" s="2"/>
      <c r="R796" s="2"/>
      <c r="X796" s="270"/>
      <c r="Y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95"/>
      <c r="AW796" s="95"/>
      <c r="AX796" s="383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383"/>
      <c r="BX796" s="383"/>
      <c r="BY796" s="383"/>
      <c r="BZ796" s="2"/>
      <c r="CA796" s="2"/>
      <c r="CB796" s="2"/>
      <c r="CC796" s="2"/>
      <c r="CD796" s="2"/>
      <c r="CE796" s="2"/>
      <c r="CF796" s="383"/>
      <c r="CG796" s="383"/>
      <c r="CH796" s="10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383"/>
      <c r="DT796" s="383"/>
      <c r="DU796" s="383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  <c r="FE796" s="2"/>
      <c r="FF796" s="2"/>
      <c r="FG796" s="2"/>
      <c r="FH796" s="2"/>
      <c r="FI796" s="2"/>
      <c r="FJ796" s="2"/>
      <c r="FK796" s="2"/>
      <c r="FL796" s="2"/>
      <c r="FM796" s="2"/>
      <c r="FN796" s="2"/>
      <c r="FO796" s="2"/>
      <c r="FP796" s="2"/>
      <c r="FQ796" s="2"/>
      <c r="FR796" s="2"/>
      <c r="FS796" s="2"/>
      <c r="FT796" s="2"/>
      <c r="FU796" s="2"/>
      <c r="FV796" s="2"/>
      <c r="FW796" s="2"/>
      <c r="FX796" s="2"/>
      <c r="FY796" s="2"/>
      <c r="FZ796" s="2"/>
      <c r="GA796" s="2"/>
      <c r="GB796" s="2"/>
      <c r="GC796" s="2"/>
      <c r="GD796" s="2"/>
      <c r="GE796" s="2"/>
      <c r="GF796" s="2"/>
      <c r="GG796" s="2"/>
      <c r="GH796" s="2"/>
      <c r="GI796" s="2"/>
      <c r="GJ796" s="2"/>
      <c r="GK796" s="2"/>
      <c r="GL796" s="2"/>
      <c r="GM796" s="2"/>
      <c r="GN796" s="2"/>
      <c r="GO796" s="2"/>
      <c r="GP796" s="2"/>
      <c r="GQ796" s="2"/>
      <c r="GR796" s="2"/>
      <c r="GS796" s="2"/>
      <c r="GT796" s="2"/>
      <c r="GU796" s="2"/>
      <c r="GV796" s="2"/>
      <c r="GW796" s="2"/>
      <c r="GX796" s="2"/>
      <c r="GY796" s="2"/>
      <c r="GZ796" s="2"/>
      <c r="HA796" s="2"/>
      <c r="HB796" s="2"/>
      <c r="HC796" s="2"/>
      <c r="HD796" s="2"/>
      <c r="HE796" s="2"/>
      <c r="HF796" s="2"/>
      <c r="HG796" s="2"/>
      <c r="HH796" s="2"/>
      <c r="HI796" s="2"/>
      <c r="HJ796" s="2"/>
      <c r="HK796" s="2"/>
      <c r="HL796" s="2"/>
      <c r="HM796" s="2"/>
      <c r="HN796" s="2"/>
      <c r="HO796" s="2"/>
      <c r="HP796" s="2"/>
      <c r="HQ796" s="2"/>
      <c r="HR796" s="2"/>
      <c r="HS796" s="2"/>
      <c r="HT796" s="2"/>
      <c r="HU796" s="2"/>
      <c r="HV796" s="2"/>
      <c r="HW796" s="2"/>
      <c r="HX796" s="2"/>
      <c r="HY796" s="2"/>
      <c r="HZ796" s="2"/>
      <c r="IA796" s="2"/>
      <c r="IB796" s="2"/>
      <c r="IC796" s="2"/>
      <c r="ID796" s="2"/>
      <c r="IE796" s="2"/>
      <c r="IF796" s="2"/>
      <c r="IG796" s="2"/>
      <c r="IH796" s="2"/>
      <c r="II796" s="2"/>
      <c r="IJ796" s="2"/>
      <c r="IK796" s="2"/>
      <c r="IL796" s="2"/>
      <c r="IM796" s="2"/>
      <c r="IN796" s="2"/>
      <c r="IO796" s="2"/>
      <c r="IP796" s="2"/>
      <c r="IQ796" s="2"/>
      <c r="IR796" s="2"/>
      <c r="IS796" s="2"/>
      <c r="IT796" s="2"/>
      <c r="IU796" s="2"/>
      <c r="IV796" s="2"/>
      <c r="IW796" s="2"/>
    </row>
    <row r="797" customFormat="false" ht="11.25" hidden="false" customHeight="false" outlineLevel="0" collapsed="false">
      <c r="A797" s="2"/>
      <c r="B797" s="2"/>
      <c r="C797" s="2"/>
      <c r="D797" s="394"/>
      <c r="F797" s="2"/>
      <c r="G797" s="2"/>
      <c r="H797" s="2"/>
      <c r="I797" s="2"/>
      <c r="J797" s="2"/>
      <c r="K797" s="2"/>
      <c r="L797" s="2"/>
      <c r="M797" s="2"/>
      <c r="P797" s="2"/>
      <c r="Q797" s="2"/>
      <c r="R797" s="2"/>
      <c r="X797" s="270"/>
      <c r="Y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95"/>
      <c r="AW797" s="95"/>
      <c r="AX797" s="383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383"/>
      <c r="BX797" s="383"/>
      <c r="BY797" s="383"/>
      <c r="BZ797" s="2"/>
      <c r="CA797" s="2"/>
      <c r="CB797" s="2"/>
      <c r="CC797" s="2"/>
      <c r="CD797" s="2"/>
      <c r="CE797" s="2"/>
      <c r="CF797" s="383"/>
      <c r="CG797" s="383"/>
      <c r="CH797" s="10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383"/>
      <c r="DT797" s="383"/>
      <c r="DU797" s="383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  <c r="FE797" s="2"/>
      <c r="FF797" s="2"/>
      <c r="FG797" s="2"/>
      <c r="FH797" s="2"/>
      <c r="FI797" s="2"/>
      <c r="FJ797" s="2"/>
      <c r="FK797" s="2"/>
      <c r="FL797" s="2"/>
      <c r="FM797" s="2"/>
      <c r="FN797" s="2"/>
      <c r="FO797" s="2"/>
      <c r="FP797" s="2"/>
      <c r="FQ797" s="2"/>
      <c r="FR797" s="2"/>
      <c r="FS797" s="2"/>
      <c r="FT797" s="2"/>
      <c r="FU797" s="2"/>
      <c r="FV797" s="2"/>
      <c r="FW797" s="2"/>
      <c r="FX797" s="2"/>
      <c r="FY797" s="2"/>
      <c r="FZ797" s="2"/>
      <c r="GA797" s="2"/>
      <c r="GB797" s="2"/>
      <c r="GC797" s="2"/>
      <c r="GD797" s="2"/>
      <c r="GE797" s="2"/>
      <c r="GF797" s="2"/>
      <c r="GG797" s="2"/>
      <c r="GH797" s="2"/>
      <c r="GI797" s="2"/>
      <c r="GJ797" s="2"/>
      <c r="GK797" s="2"/>
      <c r="GL797" s="2"/>
      <c r="GM797" s="2"/>
      <c r="GN797" s="2"/>
      <c r="GO797" s="2"/>
      <c r="GP797" s="2"/>
      <c r="GQ797" s="2"/>
      <c r="GR797" s="2"/>
      <c r="GS797" s="2"/>
      <c r="GT797" s="2"/>
      <c r="GU797" s="2"/>
      <c r="GV797" s="2"/>
      <c r="GW797" s="2"/>
      <c r="GX797" s="2"/>
      <c r="GY797" s="2"/>
      <c r="GZ797" s="2"/>
      <c r="HA797" s="2"/>
      <c r="HB797" s="2"/>
      <c r="HC797" s="2"/>
      <c r="HD797" s="2"/>
      <c r="HE797" s="2"/>
      <c r="HF797" s="2"/>
      <c r="HG797" s="2"/>
      <c r="HH797" s="2"/>
      <c r="HI797" s="2"/>
      <c r="HJ797" s="2"/>
      <c r="HK797" s="2"/>
      <c r="HL797" s="2"/>
      <c r="HM797" s="2"/>
      <c r="HN797" s="2"/>
      <c r="HO797" s="2"/>
      <c r="HP797" s="2"/>
      <c r="HQ797" s="2"/>
      <c r="HR797" s="2"/>
      <c r="HS797" s="2"/>
      <c r="HT797" s="2"/>
      <c r="HU797" s="2"/>
      <c r="HV797" s="2"/>
      <c r="HW797" s="2"/>
      <c r="HX797" s="2"/>
      <c r="HY797" s="2"/>
      <c r="HZ797" s="2"/>
      <c r="IA797" s="2"/>
      <c r="IB797" s="2"/>
      <c r="IC797" s="2"/>
      <c r="ID797" s="2"/>
      <c r="IE797" s="2"/>
      <c r="IF797" s="2"/>
      <c r="IG797" s="2"/>
      <c r="IH797" s="2"/>
      <c r="II797" s="2"/>
      <c r="IJ797" s="2"/>
      <c r="IK797" s="2"/>
      <c r="IL797" s="2"/>
      <c r="IM797" s="2"/>
      <c r="IN797" s="2"/>
      <c r="IO797" s="2"/>
      <c r="IP797" s="2"/>
      <c r="IQ797" s="2"/>
      <c r="IR797" s="2"/>
      <c r="IS797" s="2"/>
      <c r="IT797" s="2"/>
      <c r="IU797" s="2"/>
      <c r="IV797" s="2"/>
      <c r="IW797" s="2"/>
    </row>
    <row r="798" customFormat="false" ht="11.25" hidden="false" customHeight="false" outlineLevel="0" collapsed="false">
      <c r="A798" s="2"/>
      <c r="B798" s="2"/>
      <c r="C798" s="2"/>
      <c r="D798" s="394"/>
      <c r="F798" s="2"/>
      <c r="G798" s="2"/>
      <c r="H798" s="2"/>
      <c r="I798" s="2"/>
      <c r="J798" s="2"/>
      <c r="K798" s="2"/>
      <c r="L798" s="2"/>
      <c r="M798" s="2"/>
      <c r="P798" s="2"/>
      <c r="Q798" s="2"/>
      <c r="R798" s="2"/>
      <c r="X798" s="270"/>
      <c r="Y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95"/>
      <c r="AW798" s="95"/>
      <c r="AX798" s="383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383"/>
      <c r="BX798" s="383"/>
      <c r="BY798" s="383"/>
      <c r="BZ798" s="2"/>
      <c r="CA798" s="2"/>
      <c r="CB798" s="2"/>
      <c r="CC798" s="2"/>
      <c r="CD798" s="2"/>
      <c r="CE798" s="2"/>
      <c r="CF798" s="383"/>
      <c r="CG798" s="383"/>
      <c r="CH798" s="10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383"/>
      <c r="DT798" s="383"/>
      <c r="DU798" s="383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  <c r="FE798" s="2"/>
      <c r="FF798" s="2"/>
      <c r="FG798" s="2"/>
      <c r="FH798" s="2"/>
      <c r="FI798" s="2"/>
      <c r="FJ798" s="2"/>
      <c r="FK798" s="2"/>
      <c r="FL798" s="2"/>
      <c r="FM798" s="2"/>
      <c r="FN798" s="2"/>
      <c r="FO798" s="2"/>
      <c r="FP798" s="2"/>
      <c r="FQ798" s="2"/>
      <c r="FR798" s="2"/>
      <c r="FS798" s="2"/>
      <c r="FT798" s="2"/>
      <c r="FU798" s="2"/>
      <c r="FV798" s="2"/>
      <c r="FW798" s="2"/>
      <c r="FX798" s="2"/>
      <c r="FY798" s="2"/>
      <c r="FZ798" s="2"/>
      <c r="GA798" s="2"/>
      <c r="GB798" s="2"/>
      <c r="GC798" s="2"/>
      <c r="GD798" s="2"/>
      <c r="GE798" s="2"/>
      <c r="GF798" s="2"/>
      <c r="GG798" s="2"/>
      <c r="GH798" s="2"/>
      <c r="GI798" s="2"/>
      <c r="GJ798" s="2"/>
      <c r="GK798" s="2"/>
      <c r="GL798" s="2"/>
      <c r="GM798" s="2"/>
      <c r="GN798" s="2"/>
      <c r="GO798" s="2"/>
      <c r="GP798" s="2"/>
      <c r="GQ798" s="2"/>
      <c r="GR798" s="2"/>
      <c r="GS798" s="2"/>
      <c r="GT798" s="2"/>
      <c r="GU798" s="2"/>
      <c r="GV798" s="2"/>
      <c r="GW798" s="2"/>
      <c r="GX798" s="2"/>
      <c r="GY798" s="2"/>
      <c r="GZ798" s="2"/>
      <c r="HA798" s="2"/>
      <c r="HB798" s="2"/>
      <c r="HC798" s="2"/>
      <c r="HD798" s="2"/>
      <c r="HE798" s="2"/>
      <c r="HF798" s="2"/>
      <c r="HG798" s="2"/>
      <c r="HH798" s="2"/>
      <c r="HI798" s="2"/>
      <c r="HJ798" s="2"/>
      <c r="HK798" s="2"/>
      <c r="HL798" s="2"/>
      <c r="HM798" s="2"/>
      <c r="HN798" s="2"/>
      <c r="HO798" s="2"/>
      <c r="HP798" s="2"/>
      <c r="HQ798" s="2"/>
      <c r="HR798" s="2"/>
      <c r="HS798" s="2"/>
      <c r="HT798" s="2"/>
      <c r="HU798" s="2"/>
      <c r="HV798" s="2"/>
      <c r="HW798" s="2"/>
      <c r="HX798" s="2"/>
      <c r="HY798" s="2"/>
      <c r="HZ798" s="2"/>
      <c r="IA798" s="2"/>
      <c r="IB798" s="2"/>
      <c r="IC798" s="2"/>
      <c r="ID798" s="2"/>
      <c r="IE798" s="2"/>
      <c r="IF798" s="2"/>
      <c r="IG798" s="2"/>
      <c r="IH798" s="2"/>
      <c r="II798" s="2"/>
      <c r="IJ798" s="2"/>
      <c r="IK798" s="2"/>
      <c r="IL798" s="2"/>
      <c r="IM798" s="2"/>
      <c r="IN798" s="2"/>
      <c r="IO798" s="2"/>
      <c r="IP798" s="2"/>
      <c r="IQ798" s="2"/>
      <c r="IR798" s="2"/>
      <c r="IS798" s="2"/>
      <c r="IT798" s="2"/>
      <c r="IU798" s="2"/>
      <c r="IV798" s="2"/>
      <c r="IW798" s="2"/>
    </row>
    <row r="799" customFormat="false" ht="11.25" hidden="false" customHeight="false" outlineLevel="0" collapsed="false">
      <c r="A799" s="2"/>
      <c r="B799" s="2"/>
      <c r="C799" s="2"/>
      <c r="D799" s="394"/>
      <c r="F799" s="2"/>
      <c r="G799" s="2"/>
      <c r="H799" s="2"/>
      <c r="I799" s="2"/>
      <c r="J799" s="2"/>
      <c r="K799" s="2"/>
      <c r="L799" s="2"/>
      <c r="M799" s="2"/>
      <c r="P799" s="2"/>
      <c r="Q799" s="2"/>
      <c r="R799" s="2"/>
      <c r="X799" s="270"/>
      <c r="Y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95"/>
      <c r="AW799" s="95"/>
      <c r="AX799" s="383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383"/>
      <c r="BX799" s="383"/>
      <c r="BY799" s="383"/>
      <c r="BZ799" s="2"/>
      <c r="CA799" s="2"/>
      <c r="CB799" s="2"/>
      <c r="CC799" s="2"/>
      <c r="CD799" s="2"/>
      <c r="CE799" s="2"/>
      <c r="CF799" s="383"/>
      <c r="CG799" s="383"/>
      <c r="CH799" s="10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383"/>
      <c r="DT799" s="383"/>
      <c r="DU799" s="383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  <c r="FE799" s="2"/>
      <c r="FF799" s="2"/>
      <c r="FG799" s="2"/>
      <c r="FH799" s="2"/>
      <c r="FI799" s="2"/>
      <c r="FJ799" s="2"/>
      <c r="FK799" s="2"/>
      <c r="FL799" s="2"/>
      <c r="FM799" s="2"/>
      <c r="FN799" s="2"/>
      <c r="FO799" s="2"/>
      <c r="FP799" s="2"/>
      <c r="FQ799" s="2"/>
      <c r="FR799" s="2"/>
      <c r="FS799" s="2"/>
      <c r="FT799" s="2"/>
      <c r="FU799" s="2"/>
      <c r="FV799" s="2"/>
      <c r="FW799" s="2"/>
      <c r="FX799" s="2"/>
      <c r="FY799" s="2"/>
      <c r="FZ799" s="2"/>
      <c r="GA799" s="2"/>
      <c r="GB799" s="2"/>
      <c r="GC799" s="2"/>
      <c r="GD799" s="2"/>
      <c r="GE799" s="2"/>
      <c r="GF799" s="2"/>
      <c r="GG799" s="2"/>
      <c r="GH799" s="2"/>
      <c r="GI799" s="2"/>
      <c r="GJ799" s="2"/>
      <c r="GK799" s="2"/>
      <c r="GL799" s="2"/>
      <c r="GM799" s="2"/>
      <c r="GN799" s="2"/>
      <c r="GO799" s="2"/>
      <c r="GP799" s="2"/>
      <c r="GQ799" s="2"/>
      <c r="GR799" s="2"/>
      <c r="GS799" s="2"/>
      <c r="GT799" s="2"/>
      <c r="GU799" s="2"/>
      <c r="GV799" s="2"/>
      <c r="GW799" s="2"/>
      <c r="GX799" s="2"/>
      <c r="GY799" s="2"/>
      <c r="GZ799" s="2"/>
      <c r="HA799" s="2"/>
      <c r="HB799" s="2"/>
      <c r="HC799" s="2"/>
      <c r="HD799" s="2"/>
      <c r="HE799" s="2"/>
      <c r="HF799" s="2"/>
      <c r="HG799" s="2"/>
      <c r="HH799" s="2"/>
      <c r="HI799" s="2"/>
      <c r="HJ799" s="2"/>
      <c r="HK799" s="2"/>
      <c r="HL799" s="2"/>
      <c r="HM799" s="2"/>
      <c r="HN799" s="2"/>
      <c r="HO799" s="2"/>
      <c r="HP799" s="2"/>
      <c r="HQ799" s="2"/>
      <c r="HR799" s="2"/>
      <c r="HS799" s="2"/>
      <c r="HT799" s="2"/>
      <c r="HU799" s="2"/>
      <c r="HV799" s="2"/>
      <c r="HW799" s="2"/>
      <c r="HX799" s="2"/>
      <c r="HY799" s="2"/>
      <c r="HZ799" s="2"/>
      <c r="IA799" s="2"/>
      <c r="IB799" s="2"/>
      <c r="IC799" s="2"/>
      <c r="ID799" s="2"/>
      <c r="IE799" s="2"/>
      <c r="IF799" s="2"/>
      <c r="IG799" s="2"/>
      <c r="IH799" s="2"/>
      <c r="II799" s="2"/>
      <c r="IJ799" s="2"/>
      <c r="IK799" s="2"/>
      <c r="IL799" s="2"/>
      <c r="IM799" s="2"/>
      <c r="IN799" s="2"/>
      <c r="IO799" s="2"/>
      <c r="IP799" s="2"/>
      <c r="IQ799" s="2"/>
      <c r="IR799" s="2"/>
      <c r="IS799" s="2"/>
      <c r="IT799" s="2"/>
      <c r="IU799" s="2"/>
      <c r="IV799" s="2"/>
      <c r="IW799" s="2"/>
    </row>
    <row r="800" customFormat="false" ht="11.25" hidden="false" customHeight="false" outlineLevel="0" collapsed="false">
      <c r="A800" s="2"/>
      <c r="B800" s="2"/>
      <c r="C800" s="2"/>
      <c r="D800" s="394"/>
      <c r="F800" s="2"/>
      <c r="G800" s="2"/>
      <c r="H800" s="2"/>
      <c r="I800" s="2"/>
      <c r="J800" s="2"/>
      <c r="K800" s="2"/>
      <c r="L800" s="2"/>
      <c r="M800" s="2"/>
      <c r="P800" s="2"/>
      <c r="Q800" s="2"/>
      <c r="R800" s="2"/>
      <c r="X800" s="270"/>
      <c r="Y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95"/>
      <c r="AW800" s="95"/>
      <c r="AX800" s="383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383"/>
      <c r="BX800" s="383"/>
      <c r="BY800" s="383"/>
      <c r="BZ800" s="2"/>
      <c r="CA800" s="2"/>
      <c r="CB800" s="2"/>
      <c r="CC800" s="2"/>
      <c r="CD800" s="2"/>
      <c r="CE800" s="2"/>
      <c r="CF800" s="383"/>
      <c r="CG800" s="383"/>
      <c r="CH800" s="10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383"/>
      <c r="DT800" s="383"/>
      <c r="DU800" s="383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  <c r="FE800" s="2"/>
      <c r="FF800" s="2"/>
      <c r="FG800" s="2"/>
      <c r="FH800" s="2"/>
      <c r="FI800" s="2"/>
      <c r="FJ800" s="2"/>
      <c r="FK800" s="2"/>
      <c r="FL800" s="2"/>
      <c r="FM800" s="2"/>
      <c r="FN800" s="2"/>
      <c r="FO800" s="2"/>
      <c r="FP800" s="2"/>
      <c r="FQ800" s="2"/>
      <c r="FR800" s="2"/>
      <c r="FS800" s="2"/>
      <c r="FT800" s="2"/>
      <c r="FU800" s="2"/>
      <c r="FV800" s="2"/>
      <c r="FW800" s="2"/>
      <c r="FX800" s="2"/>
      <c r="FY800" s="2"/>
      <c r="FZ800" s="2"/>
      <c r="GA800" s="2"/>
      <c r="GB800" s="2"/>
      <c r="GC800" s="2"/>
      <c r="GD800" s="2"/>
      <c r="GE800" s="2"/>
      <c r="GF800" s="2"/>
      <c r="GG800" s="2"/>
      <c r="GH800" s="2"/>
      <c r="GI800" s="2"/>
      <c r="GJ800" s="2"/>
      <c r="GK800" s="2"/>
      <c r="GL800" s="2"/>
      <c r="GM800" s="2"/>
      <c r="GN800" s="2"/>
      <c r="GO800" s="2"/>
      <c r="GP800" s="2"/>
      <c r="GQ800" s="2"/>
      <c r="GR800" s="2"/>
      <c r="GS800" s="2"/>
      <c r="GT800" s="2"/>
      <c r="GU800" s="2"/>
      <c r="GV800" s="2"/>
      <c r="GW800" s="2"/>
      <c r="GX800" s="2"/>
      <c r="GY800" s="2"/>
      <c r="GZ800" s="2"/>
      <c r="HA800" s="2"/>
      <c r="HB800" s="2"/>
      <c r="HC800" s="2"/>
      <c r="HD800" s="2"/>
      <c r="HE800" s="2"/>
      <c r="HF800" s="2"/>
      <c r="HG800" s="2"/>
      <c r="HH800" s="2"/>
      <c r="HI800" s="2"/>
      <c r="HJ800" s="2"/>
      <c r="HK800" s="2"/>
      <c r="HL800" s="2"/>
      <c r="HM800" s="2"/>
      <c r="HN800" s="2"/>
      <c r="HO800" s="2"/>
      <c r="HP800" s="2"/>
      <c r="HQ800" s="2"/>
      <c r="HR800" s="2"/>
      <c r="HS800" s="2"/>
      <c r="HT800" s="2"/>
      <c r="HU800" s="2"/>
      <c r="HV800" s="2"/>
      <c r="HW800" s="2"/>
      <c r="HX800" s="2"/>
      <c r="HY800" s="2"/>
      <c r="HZ800" s="2"/>
      <c r="IA800" s="2"/>
      <c r="IB800" s="2"/>
      <c r="IC800" s="2"/>
      <c r="ID800" s="2"/>
      <c r="IE800" s="2"/>
      <c r="IF800" s="2"/>
      <c r="IG800" s="2"/>
      <c r="IH800" s="2"/>
      <c r="II800" s="2"/>
      <c r="IJ800" s="2"/>
      <c r="IK800" s="2"/>
      <c r="IL800" s="2"/>
      <c r="IM800" s="2"/>
      <c r="IN800" s="2"/>
      <c r="IO800" s="2"/>
      <c r="IP800" s="2"/>
      <c r="IQ800" s="2"/>
      <c r="IR800" s="2"/>
      <c r="IS800" s="2"/>
      <c r="IT800" s="2"/>
      <c r="IU800" s="2"/>
      <c r="IV800" s="2"/>
      <c r="IW800" s="2"/>
    </row>
    <row r="801" customFormat="false" ht="11.25" hidden="false" customHeight="false" outlineLevel="0" collapsed="false">
      <c r="A801" s="2"/>
      <c r="B801" s="2"/>
      <c r="C801" s="2"/>
      <c r="D801" s="394"/>
      <c r="F801" s="2"/>
      <c r="G801" s="2"/>
      <c r="H801" s="2"/>
      <c r="I801" s="2"/>
      <c r="J801" s="2"/>
      <c r="K801" s="2"/>
      <c r="L801" s="2"/>
      <c r="M801" s="2"/>
      <c r="P801" s="2"/>
      <c r="Q801" s="2"/>
      <c r="R801" s="2"/>
      <c r="X801" s="270"/>
      <c r="Y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95"/>
      <c r="AW801" s="95"/>
      <c r="AX801" s="383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383"/>
      <c r="BX801" s="383"/>
      <c r="BY801" s="383"/>
      <c r="BZ801" s="2"/>
      <c r="CA801" s="2"/>
      <c r="CB801" s="2"/>
      <c r="CC801" s="2"/>
      <c r="CD801" s="2"/>
      <c r="CE801" s="2"/>
      <c r="CF801" s="383"/>
      <c r="CG801" s="383"/>
      <c r="CH801" s="10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383"/>
      <c r="DT801" s="383"/>
      <c r="DU801" s="383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  <c r="FE801" s="2"/>
      <c r="FF801" s="2"/>
      <c r="FG801" s="2"/>
      <c r="FH801" s="2"/>
      <c r="FI801" s="2"/>
      <c r="FJ801" s="2"/>
      <c r="FK801" s="2"/>
      <c r="FL801" s="2"/>
      <c r="FM801" s="2"/>
      <c r="FN801" s="2"/>
      <c r="FO801" s="2"/>
      <c r="FP801" s="2"/>
      <c r="FQ801" s="2"/>
      <c r="FR801" s="2"/>
      <c r="FS801" s="2"/>
      <c r="FT801" s="2"/>
      <c r="FU801" s="2"/>
      <c r="FV801" s="2"/>
      <c r="FW801" s="2"/>
      <c r="FX801" s="2"/>
      <c r="FY801" s="2"/>
      <c r="FZ801" s="2"/>
      <c r="GA801" s="2"/>
      <c r="GB801" s="2"/>
      <c r="GC801" s="2"/>
      <c r="GD801" s="2"/>
      <c r="GE801" s="2"/>
      <c r="GF801" s="2"/>
      <c r="GG801" s="2"/>
      <c r="GH801" s="2"/>
      <c r="GI801" s="2"/>
      <c r="GJ801" s="2"/>
      <c r="GK801" s="2"/>
      <c r="GL801" s="2"/>
      <c r="GM801" s="2"/>
      <c r="GN801" s="2"/>
      <c r="GO801" s="2"/>
      <c r="GP801" s="2"/>
      <c r="GQ801" s="2"/>
      <c r="GR801" s="2"/>
      <c r="GS801" s="2"/>
      <c r="GT801" s="2"/>
      <c r="GU801" s="2"/>
      <c r="GV801" s="2"/>
      <c r="GW801" s="2"/>
      <c r="GX801" s="2"/>
      <c r="GY801" s="2"/>
      <c r="GZ801" s="2"/>
      <c r="HA801" s="2"/>
      <c r="HB801" s="2"/>
      <c r="HC801" s="2"/>
      <c r="HD801" s="2"/>
      <c r="HE801" s="2"/>
      <c r="HF801" s="2"/>
      <c r="HG801" s="2"/>
      <c r="HH801" s="2"/>
      <c r="HI801" s="2"/>
      <c r="HJ801" s="2"/>
      <c r="HK801" s="2"/>
      <c r="HL801" s="2"/>
      <c r="HM801" s="2"/>
      <c r="HN801" s="2"/>
      <c r="HO801" s="2"/>
      <c r="HP801" s="2"/>
      <c r="HQ801" s="2"/>
      <c r="HR801" s="2"/>
      <c r="HS801" s="2"/>
      <c r="HT801" s="2"/>
      <c r="HU801" s="2"/>
      <c r="HV801" s="2"/>
      <c r="HW801" s="2"/>
      <c r="HX801" s="2"/>
      <c r="HY801" s="2"/>
      <c r="HZ801" s="2"/>
      <c r="IA801" s="2"/>
      <c r="IB801" s="2"/>
      <c r="IC801" s="2"/>
      <c r="ID801" s="2"/>
      <c r="IE801" s="2"/>
      <c r="IF801" s="2"/>
      <c r="IG801" s="2"/>
      <c r="IH801" s="2"/>
      <c r="II801" s="2"/>
      <c r="IJ801" s="2"/>
      <c r="IK801" s="2"/>
      <c r="IL801" s="2"/>
      <c r="IM801" s="2"/>
      <c r="IN801" s="2"/>
      <c r="IO801" s="2"/>
      <c r="IP801" s="2"/>
      <c r="IQ801" s="2"/>
      <c r="IR801" s="2"/>
      <c r="IS801" s="2"/>
      <c r="IT801" s="2"/>
      <c r="IU801" s="2"/>
      <c r="IV801" s="2"/>
      <c r="IW801" s="2"/>
    </row>
    <row r="802" customFormat="false" ht="11.25" hidden="false" customHeight="false" outlineLevel="0" collapsed="false">
      <c r="A802" s="2"/>
      <c r="B802" s="2"/>
      <c r="C802" s="2"/>
      <c r="D802" s="394"/>
      <c r="F802" s="2"/>
      <c r="G802" s="2"/>
      <c r="H802" s="2"/>
      <c r="I802" s="2"/>
      <c r="J802" s="2"/>
      <c r="K802" s="2"/>
      <c r="L802" s="2"/>
      <c r="M802" s="2"/>
      <c r="P802" s="2"/>
      <c r="Q802" s="2"/>
      <c r="R802" s="2"/>
      <c r="X802" s="270"/>
      <c r="Y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95"/>
      <c r="AW802" s="95"/>
      <c r="AX802" s="383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383"/>
      <c r="BX802" s="383"/>
      <c r="BY802" s="383"/>
      <c r="BZ802" s="2"/>
      <c r="CA802" s="2"/>
      <c r="CB802" s="2"/>
      <c r="CC802" s="2"/>
      <c r="CD802" s="2"/>
      <c r="CE802" s="2"/>
      <c r="CF802" s="383"/>
      <c r="CG802" s="383"/>
      <c r="CH802" s="10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383"/>
      <c r="DT802" s="383"/>
      <c r="DU802" s="383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  <c r="FE802" s="2"/>
      <c r="FF802" s="2"/>
      <c r="FG802" s="2"/>
      <c r="FH802" s="2"/>
      <c r="FI802" s="2"/>
      <c r="FJ802" s="2"/>
      <c r="FK802" s="2"/>
      <c r="FL802" s="2"/>
      <c r="FM802" s="2"/>
      <c r="FN802" s="2"/>
      <c r="FO802" s="2"/>
      <c r="FP802" s="2"/>
      <c r="FQ802" s="2"/>
      <c r="FR802" s="2"/>
      <c r="FS802" s="2"/>
      <c r="FT802" s="2"/>
      <c r="FU802" s="2"/>
      <c r="FV802" s="2"/>
      <c r="FW802" s="2"/>
      <c r="FX802" s="2"/>
      <c r="FY802" s="2"/>
      <c r="FZ802" s="2"/>
      <c r="GA802" s="2"/>
      <c r="GB802" s="2"/>
      <c r="GC802" s="2"/>
      <c r="GD802" s="2"/>
      <c r="GE802" s="2"/>
      <c r="GF802" s="2"/>
      <c r="GG802" s="2"/>
      <c r="GH802" s="2"/>
      <c r="GI802" s="2"/>
      <c r="GJ802" s="2"/>
      <c r="GK802" s="2"/>
      <c r="GL802" s="2"/>
      <c r="GM802" s="2"/>
      <c r="GN802" s="2"/>
      <c r="GO802" s="2"/>
      <c r="GP802" s="2"/>
      <c r="GQ802" s="2"/>
      <c r="GR802" s="2"/>
      <c r="GS802" s="2"/>
      <c r="GT802" s="2"/>
      <c r="GU802" s="2"/>
      <c r="GV802" s="2"/>
      <c r="GW802" s="2"/>
      <c r="GX802" s="2"/>
      <c r="GY802" s="2"/>
      <c r="GZ802" s="2"/>
      <c r="HA802" s="2"/>
      <c r="HB802" s="2"/>
      <c r="HC802" s="2"/>
      <c r="HD802" s="2"/>
      <c r="HE802" s="2"/>
      <c r="HF802" s="2"/>
      <c r="HG802" s="2"/>
      <c r="HH802" s="2"/>
      <c r="HI802" s="2"/>
      <c r="HJ802" s="2"/>
      <c r="HK802" s="2"/>
      <c r="HL802" s="2"/>
      <c r="HM802" s="2"/>
      <c r="HN802" s="2"/>
      <c r="HO802" s="2"/>
      <c r="HP802" s="2"/>
      <c r="HQ802" s="2"/>
      <c r="HR802" s="2"/>
      <c r="HS802" s="2"/>
      <c r="HT802" s="2"/>
      <c r="HU802" s="2"/>
      <c r="HV802" s="2"/>
      <c r="HW802" s="2"/>
      <c r="HX802" s="2"/>
      <c r="HY802" s="2"/>
      <c r="HZ802" s="2"/>
      <c r="IA802" s="2"/>
      <c r="IB802" s="2"/>
      <c r="IC802" s="2"/>
      <c r="ID802" s="2"/>
      <c r="IE802" s="2"/>
      <c r="IF802" s="2"/>
      <c r="IG802" s="2"/>
      <c r="IH802" s="2"/>
      <c r="II802" s="2"/>
      <c r="IJ802" s="2"/>
      <c r="IK802" s="2"/>
      <c r="IL802" s="2"/>
      <c r="IM802" s="2"/>
      <c r="IN802" s="2"/>
      <c r="IO802" s="2"/>
      <c r="IP802" s="2"/>
      <c r="IQ802" s="2"/>
      <c r="IR802" s="2"/>
      <c r="IS802" s="2"/>
      <c r="IT802" s="2"/>
      <c r="IU802" s="2"/>
      <c r="IV802" s="2"/>
      <c r="IW802" s="2"/>
    </row>
    <row r="803" customFormat="false" ht="11.25" hidden="false" customHeight="false" outlineLevel="0" collapsed="false">
      <c r="A803" s="2"/>
      <c r="B803" s="2"/>
      <c r="C803" s="2"/>
      <c r="D803" s="394"/>
      <c r="F803" s="2"/>
      <c r="G803" s="2"/>
      <c r="H803" s="2"/>
      <c r="I803" s="2"/>
      <c r="J803" s="2"/>
      <c r="K803" s="2"/>
      <c r="L803" s="2"/>
      <c r="M803" s="2"/>
      <c r="P803" s="2"/>
      <c r="Q803" s="2"/>
      <c r="R803" s="2"/>
      <c r="X803" s="270"/>
      <c r="Y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95"/>
      <c r="AW803" s="95"/>
      <c r="AX803" s="383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383"/>
      <c r="BX803" s="383"/>
      <c r="BY803" s="383"/>
      <c r="BZ803" s="2"/>
      <c r="CA803" s="2"/>
      <c r="CB803" s="2"/>
      <c r="CC803" s="2"/>
      <c r="CD803" s="2"/>
      <c r="CE803" s="2"/>
      <c r="CF803" s="383"/>
      <c r="CG803" s="383"/>
      <c r="CH803" s="10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383"/>
      <c r="DT803" s="383"/>
      <c r="DU803" s="383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  <c r="FE803" s="2"/>
      <c r="FF803" s="2"/>
      <c r="FG803" s="2"/>
      <c r="FH803" s="2"/>
      <c r="FI803" s="2"/>
      <c r="FJ803" s="2"/>
      <c r="FK803" s="2"/>
      <c r="FL803" s="2"/>
      <c r="FM803" s="2"/>
      <c r="FN803" s="2"/>
      <c r="FO803" s="2"/>
      <c r="FP803" s="2"/>
      <c r="FQ803" s="2"/>
      <c r="FR803" s="2"/>
      <c r="FS803" s="2"/>
      <c r="FT803" s="2"/>
      <c r="FU803" s="2"/>
      <c r="FV803" s="2"/>
      <c r="FW803" s="2"/>
      <c r="FX803" s="2"/>
      <c r="FY803" s="2"/>
      <c r="FZ803" s="2"/>
      <c r="GA803" s="2"/>
      <c r="GB803" s="2"/>
      <c r="GC803" s="2"/>
      <c r="GD803" s="2"/>
      <c r="GE803" s="2"/>
      <c r="GF803" s="2"/>
      <c r="GG803" s="2"/>
      <c r="GH803" s="2"/>
      <c r="GI803" s="2"/>
      <c r="GJ803" s="2"/>
      <c r="GK803" s="2"/>
      <c r="GL803" s="2"/>
      <c r="GM803" s="2"/>
      <c r="GN803" s="2"/>
      <c r="GO803" s="2"/>
      <c r="GP803" s="2"/>
      <c r="GQ803" s="2"/>
      <c r="GR803" s="2"/>
      <c r="GS803" s="2"/>
      <c r="GT803" s="2"/>
      <c r="GU803" s="2"/>
      <c r="GV803" s="2"/>
      <c r="GW803" s="2"/>
      <c r="GX803" s="2"/>
      <c r="GY803" s="2"/>
      <c r="GZ803" s="2"/>
      <c r="HA803" s="2"/>
      <c r="HB803" s="2"/>
      <c r="HC803" s="2"/>
      <c r="HD803" s="2"/>
      <c r="HE803" s="2"/>
      <c r="HF803" s="2"/>
      <c r="HG803" s="2"/>
      <c r="HH803" s="2"/>
      <c r="HI803" s="2"/>
      <c r="HJ803" s="2"/>
      <c r="HK803" s="2"/>
      <c r="HL803" s="2"/>
      <c r="HM803" s="2"/>
      <c r="HN803" s="2"/>
      <c r="HO803" s="2"/>
      <c r="HP803" s="2"/>
      <c r="HQ803" s="2"/>
      <c r="HR803" s="2"/>
      <c r="HS803" s="2"/>
      <c r="HT803" s="2"/>
      <c r="HU803" s="2"/>
      <c r="HV803" s="2"/>
      <c r="HW803" s="2"/>
      <c r="HX803" s="2"/>
      <c r="HY803" s="2"/>
      <c r="HZ803" s="2"/>
      <c r="IA803" s="2"/>
      <c r="IB803" s="2"/>
      <c r="IC803" s="2"/>
      <c r="ID803" s="2"/>
      <c r="IE803" s="2"/>
      <c r="IF803" s="2"/>
      <c r="IG803" s="2"/>
      <c r="IH803" s="2"/>
      <c r="II803" s="2"/>
      <c r="IJ803" s="2"/>
      <c r="IK803" s="2"/>
      <c r="IL803" s="2"/>
      <c r="IM803" s="2"/>
      <c r="IN803" s="2"/>
      <c r="IO803" s="2"/>
      <c r="IP803" s="2"/>
      <c r="IQ803" s="2"/>
      <c r="IR803" s="2"/>
      <c r="IS803" s="2"/>
      <c r="IT803" s="2"/>
      <c r="IU803" s="2"/>
      <c r="IV803" s="2"/>
      <c r="IW803" s="2"/>
    </row>
    <row r="804" customFormat="false" ht="11.25" hidden="false" customHeight="false" outlineLevel="0" collapsed="false">
      <c r="A804" s="2"/>
      <c r="B804" s="2"/>
      <c r="C804" s="2"/>
      <c r="D804" s="394"/>
      <c r="F804" s="2"/>
      <c r="G804" s="2"/>
      <c r="H804" s="2"/>
      <c r="I804" s="2"/>
      <c r="J804" s="2"/>
      <c r="K804" s="2"/>
      <c r="L804" s="2"/>
      <c r="M804" s="2"/>
      <c r="P804" s="2"/>
      <c r="Q804" s="2"/>
      <c r="R804" s="2"/>
      <c r="X804" s="270"/>
      <c r="Y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95"/>
      <c r="AW804" s="95"/>
      <c r="AX804" s="383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383"/>
      <c r="BX804" s="383"/>
      <c r="BY804" s="383"/>
      <c r="BZ804" s="2"/>
      <c r="CA804" s="2"/>
      <c r="CB804" s="2"/>
      <c r="CC804" s="2"/>
      <c r="CD804" s="2"/>
      <c r="CE804" s="2"/>
      <c r="CF804" s="383"/>
      <c r="CG804" s="383"/>
      <c r="CH804" s="10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383"/>
      <c r="DT804" s="383"/>
      <c r="DU804" s="383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  <c r="FE804" s="2"/>
      <c r="FF804" s="2"/>
      <c r="FG804" s="2"/>
      <c r="FH804" s="2"/>
      <c r="FI804" s="2"/>
      <c r="FJ804" s="2"/>
      <c r="FK804" s="2"/>
      <c r="FL804" s="2"/>
      <c r="FM804" s="2"/>
      <c r="FN804" s="2"/>
      <c r="FO804" s="2"/>
      <c r="FP804" s="2"/>
      <c r="FQ804" s="2"/>
      <c r="FR804" s="2"/>
      <c r="FS804" s="2"/>
      <c r="FT804" s="2"/>
      <c r="FU804" s="2"/>
      <c r="FV804" s="2"/>
      <c r="FW804" s="2"/>
      <c r="FX804" s="2"/>
      <c r="FY804" s="2"/>
      <c r="FZ804" s="2"/>
      <c r="GA804" s="2"/>
      <c r="GB804" s="2"/>
      <c r="GC804" s="2"/>
      <c r="GD804" s="2"/>
      <c r="GE804" s="2"/>
      <c r="GF804" s="2"/>
      <c r="GG804" s="2"/>
      <c r="GH804" s="2"/>
      <c r="GI804" s="2"/>
      <c r="GJ804" s="2"/>
      <c r="GK804" s="2"/>
      <c r="GL804" s="2"/>
      <c r="GM804" s="2"/>
      <c r="GN804" s="2"/>
      <c r="GO804" s="2"/>
      <c r="GP804" s="2"/>
      <c r="GQ804" s="2"/>
      <c r="GR804" s="2"/>
      <c r="GS804" s="2"/>
      <c r="GT804" s="2"/>
      <c r="GU804" s="2"/>
      <c r="GV804" s="2"/>
      <c r="GW804" s="2"/>
      <c r="GX804" s="2"/>
      <c r="GY804" s="2"/>
      <c r="GZ804" s="2"/>
      <c r="HA804" s="2"/>
      <c r="HB804" s="2"/>
      <c r="HC804" s="2"/>
      <c r="HD804" s="2"/>
      <c r="HE804" s="2"/>
      <c r="HF804" s="2"/>
      <c r="HG804" s="2"/>
      <c r="HH804" s="2"/>
      <c r="HI804" s="2"/>
      <c r="HJ804" s="2"/>
      <c r="HK804" s="2"/>
      <c r="HL804" s="2"/>
      <c r="HM804" s="2"/>
      <c r="HN804" s="2"/>
      <c r="HO804" s="2"/>
      <c r="HP804" s="2"/>
      <c r="HQ804" s="2"/>
      <c r="HR804" s="2"/>
      <c r="HS804" s="2"/>
      <c r="HT804" s="2"/>
      <c r="HU804" s="2"/>
      <c r="HV804" s="2"/>
      <c r="HW804" s="2"/>
      <c r="HX804" s="2"/>
      <c r="HY804" s="2"/>
      <c r="HZ804" s="2"/>
      <c r="IA804" s="2"/>
      <c r="IB804" s="2"/>
      <c r="IC804" s="2"/>
      <c r="ID804" s="2"/>
      <c r="IE804" s="2"/>
      <c r="IF804" s="2"/>
      <c r="IG804" s="2"/>
      <c r="IH804" s="2"/>
      <c r="II804" s="2"/>
      <c r="IJ804" s="2"/>
      <c r="IK804" s="2"/>
      <c r="IL804" s="2"/>
      <c r="IM804" s="2"/>
      <c r="IN804" s="2"/>
      <c r="IO804" s="2"/>
      <c r="IP804" s="2"/>
      <c r="IQ804" s="2"/>
      <c r="IR804" s="2"/>
      <c r="IS804" s="2"/>
      <c r="IT804" s="2"/>
      <c r="IU804" s="2"/>
      <c r="IV804" s="2"/>
      <c r="IW804" s="2"/>
    </row>
    <row r="805" customFormat="false" ht="11.25" hidden="false" customHeight="false" outlineLevel="0" collapsed="false">
      <c r="A805" s="2"/>
      <c r="B805" s="2"/>
      <c r="C805" s="2"/>
      <c r="D805" s="394"/>
      <c r="F805" s="2"/>
      <c r="G805" s="2"/>
      <c r="H805" s="2"/>
      <c r="I805" s="2"/>
      <c r="J805" s="2"/>
      <c r="K805" s="2"/>
      <c r="L805" s="2"/>
      <c r="M805" s="2"/>
      <c r="P805" s="2"/>
      <c r="Q805" s="2"/>
      <c r="R805" s="2"/>
      <c r="X805" s="270"/>
      <c r="Y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95"/>
      <c r="AW805" s="95"/>
      <c r="AX805" s="383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383"/>
      <c r="BX805" s="383"/>
      <c r="BY805" s="383"/>
      <c r="BZ805" s="2"/>
      <c r="CA805" s="2"/>
      <c r="CB805" s="2"/>
      <c r="CC805" s="2"/>
      <c r="CD805" s="2"/>
      <c r="CE805" s="2"/>
      <c r="CF805" s="383"/>
      <c r="CG805" s="383"/>
      <c r="CH805" s="10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383"/>
      <c r="DT805" s="383"/>
      <c r="DU805" s="383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  <c r="FE805" s="2"/>
      <c r="FF805" s="2"/>
      <c r="FG805" s="2"/>
      <c r="FH805" s="2"/>
      <c r="FI805" s="2"/>
      <c r="FJ805" s="2"/>
      <c r="FK805" s="2"/>
      <c r="FL805" s="2"/>
      <c r="FM805" s="2"/>
      <c r="FN805" s="2"/>
      <c r="FO805" s="2"/>
      <c r="FP805" s="2"/>
      <c r="FQ805" s="2"/>
      <c r="FR805" s="2"/>
      <c r="FS805" s="2"/>
      <c r="FT805" s="2"/>
      <c r="FU805" s="2"/>
      <c r="FV805" s="2"/>
      <c r="FW805" s="2"/>
      <c r="FX805" s="2"/>
      <c r="FY805" s="2"/>
      <c r="FZ805" s="2"/>
      <c r="GA805" s="2"/>
      <c r="GB805" s="2"/>
      <c r="GC805" s="2"/>
      <c r="GD805" s="2"/>
      <c r="GE805" s="2"/>
      <c r="GF805" s="2"/>
      <c r="GG805" s="2"/>
      <c r="GH805" s="2"/>
      <c r="GI805" s="2"/>
      <c r="GJ805" s="2"/>
      <c r="GK805" s="2"/>
      <c r="GL805" s="2"/>
      <c r="GM805" s="2"/>
      <c r="GN805" s="2"/>
      <c r="GO805" s="2"/>
      <c r="GP805" s="2"/>
      <c r="GQ805" s="2"/>
      <c r="GR805" s="2"/>
      <c r="GS805" s="2"/>
      <c r="GT805" s="2"/>
      <c r="GU805" s="2"/>
      <c r="GV805" s="2"/>
      <c r="GW805" s="2"/>
      <c r="GX805" s="2"/>
      <c r="GY805" s="2"/>
      <c r="GZ805" s="2"/>
      <c r="HA805" s="2"/>
      <c r="HB805" s="2"/>
      <c r="HC805" s="2"/>
      <c r="HD805" s="2"/>
      <c r="HE805" s="2"/>
      <c r="HF805" s="2"/>
      <c r="HG805" s="2"/>
      <c r="HH805" s="2"/>
      <c r="HI805" s="2"/>
      <c r="HJ805" s="2"/>
      <c r="HK805" s="2"/>
      <c r="HL805" s="2"/>
      <c r="HM805" s="2"/>
      <c r="HN805" s="2"/>
      <c r="HO805" s="2"/>
      <c r="HP805" s="2"/>
      <c r="HQ805" s="2"/>
      <c r="HR805" s="2"/>
      <c r="HS805" s="2"/>
      <c r="HT805" s="2"/>
      <c r="HU805" s="2"/>
      <c r="HV805" s="2"/>
      <c r="HW805" s="2"/>
      <c r="HX805" s="2"/>
      <c r="HY805" s="2"/>
      <c r="HZ805" s="2"/>
      <c r="IA805" s="2"/>
      <c r="IB805" s="2"/>
      <c r="IC805" s="2"/>
      <c r="ID805" s="2"/>
      <c r="IE805" s="2"/>
      <c r="IF805" s="2"/>
      <c r="IG805" s="2"/>
      <c r="IH805" s="2"/>
      <c r="II805" s="2"/>
      <c r="IJ805" s="2"/>
      <c r="IK805" s="2"/>
      <c r="IL805" s="2"/>
      <c r="IM805" s="2"/>
      <c r="IN805" s="2"/>
      <c r="IO805" s="2"/>
      <c r="IP805" s="2"/>
      <c r="IQ805" s="2"/>
      <c r="IR805" s="2"/>
      <c r="IS805" s="2"/>
      <c r="IT805" s="2"/>
      <c r="IU805" s="2"/>
      <c r="IV805" s="2"/>
      <c r="IW805" s="2"/>
    </row>
    <row r="806" customFormat="false" ht="11.25" hidden="false" customHeight="false" outlineLevel="0" collapsed="false">
      <c r="A806" s="2"/>
      <c r="B806" s="2"/>
      <c r="C806" s="2"/>
      <c r="D806" s="394"/>
      <c r="F806" s="2"/>
      <c r="G806" s="2"/>
      <c r="H806" s="2"/>
      <c r="I806" s="2"/>
      <c r="J806" s="2"/>
      <c r="K806" s="2"/>
      <c r="L806" s="2"/>
      <c r="M806" s="2"/>
      <c r="P806" s="2"/>
      <c r="Q806" s="2"/>
      <c r="R806" s="2"/>
      <c r="X806" s="270"/>
      <c r="Y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95"/>
      <c r="AW806" s="95"/>
      <c r="AX806" s="383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383"/>
      <c r="BX806" s="383"/>
      <c r="BY806" s="383"/>
      <c r="BZ806" s="2"/>
      <c r="CA806" s="2"/>
      <c r="CB806" s="2"/>
      <c r="CC806" s="2"/>
      <c r="CD806" s="2"/>
      <c r="CE806" s="2"/>
      <c r="CF806" s="383"/>
      <c r="CG806" s="383"/>
      <c r="CH806" s="10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383"/>
      <c r="DT806" s="383"/>
      <c r="DU806" s="383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  <c r="FE806" s="2"/>
      <c r="FF806" s="2"/>
      <c r="FG806" s="2"/>
      <c r="FH806" s="2"/>
      <c r="FI806" s="2"/>
      <c r="FJ806" s="2"/>
      <c r="FK806" s="2"/>
      <c r="FL806" s="2"/>
      <c r="FM806" s="2"/>
      <c r="FN806" s="2"/>
      <c r="FO806" s="2"/>
      <c r="FP806" s="2"/>
      <c r="FQ806" s="2"/>
      <c r="FR806" s="2"/>
      <c r="FS806" s="2"/>
      <c r="FT806" s="2"/>
      <c r="FU806" s="2"/>
      <c r="FV806" s="2"/>
      <c r="FW806" s="2"/>
      <c r="FX806" s="2"/>
      <c r="FY806" s="2"/>
      <c r="FZ806" s="2"/>
      <c r="GA806" s="2"/>
      <c r="GB806" s="2"/>
      <c r="GC806" s="2"/>
      <c r="GD806" s="2"/>
      <c r="GE806" s="2"/>
      <c r="GF806" s="2"/>
      <c r="GG806" s="2"/>
      <c r="GH806" s="2"/>
      <c r="GI806" s="2"/>
      <c r="GJ806" s="2"/>
      <c r="GK806" s="2"/>
      <c r="GL806" s="2"/>
      <c r="GM806" s="2"/>
      <c r="GN806" s="2"/>
      <c r="GO806" s="2"/>
      <c r="GP806" s="2"/>
      <c r="GQ806" s="2"/>
      <c r="GR806" s="2"/>
      <c r="GS806" s="2"/>
      <c r="GT806" s="2"/>
      <c r="GU806" s="2"/>
      <c r="GV806" s="2"/>
      <c r="GW806" s="2"/>
      <c r="GX806" s="2"/>
      <c r="GY806" s="2"/>
      <c r="GZ806" s="2"/>
      <c r="HA806" s="2"/>
      <c r="HB806" s="2"/>
      <c r="HC806" s="2"/>
      <c r="HD806" s="2"/>
      <c r="HE806" s="2"/>
      <c r="HF806" s="2"/>
      <c r="HG806" s="2"/>
      <c r="HH806" s="2"/>
      <c r="HI806" s="2"/>
      <c r="HJ806" s="2"/>
      <c r="HK806" s="2"/>
      <c r="HL806" s="2"/>
      <c r="HM806" s="2"/>
      <c r="HN806" s="2"/>
      <c r="HO806" s="2"/>
      <c r="HP806" s="2"/>
      <c r="HQ806" s="2"/>
      <c r="HR806" s="2"/>
      <c r="HS806" s="2"/>
      <c r="HT806" s="2"/>
      <c r="HU806" s="2"/>
      <c r="HV806" s="2"/>
      <c r="HW806" s="2"/>
      <c r="HX806" s="2"/>
      <c r="HY806" s="2"/>
      <c r="HZ806" s="2"/>
      <c r="IA806" s="2"/>
      <c r="IB806" s="2"/>
      <c r="IC806" s="2"/>
      <c r="ID806" s="2"/>
      <c r="IE806" s="2"/>
      <c r="IF806" s="2"/>
      <c r="IG806" s="2"/>
      <c r="IH806" s="2"/>
      <c r="II806" s="2"/>
      <c r="IJ806" s="2"/>
      <c r="IK806" s="2"/>
      <c r="IL806" s="2"/>
      <c r="IM806" s="2"/>
      <c r="IN806" s="2"/>
      <c r="IO806" s="2"/>
      <c r="IP806" s="2"/>
      <c r="IQ806" s="2"/>
      <c r="IR806" s="2"/>
      <c r="IS806" s="2"/>
      <c r="IT806" s="2"/>
      <c r="IU806" s="2"/>
      <c r="IV806" s="2"/>
      <c r="IW806" s="2"/>
    </row>
    <row r="807" customFormat="false" ht="11.25" hidden="false" customHeight="false" outlineLevel="0" collapsed="false">
      <c r="A807" s="2"/>
      <c r="B807" s="2"/>
      <c r="C807" s="2"/>
      <c r="D807" s="394"/>
      <c r="F807" s="2"/>
      <c r="G807" s="2"/>
      <c r="H807" s="2"/>
      <c r="I807" s="2"/>
      <c r="J807" s="2"/>
      <c r="K807" s="2"/>
      <c r="L807" s="2"/>
      <c r="M807" s="2"/>
      <c r="P807" s="2"/>
      <c r="Q807" s="2"/>
      <c r="R807" s="2"/>
      <c r="X807" s="270"/>
      <c r="Y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95"/>
      <c r="AW807" s="95"/>
      <c r="AX807" s="383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383"/>
      <c r="BX807" s="383"/>
      <c r="BY807" s="383"/>
      <c r="BZ807" s="2"/>
      <c r="CA807" s="2"/>
      <c r="CB807" s="2"/>
      <c r="CC807" s="2"/>
      <c r="CD807" s="2"/>
      <c r="CE807" s="2"/>
      <c r="CF807" s="383"/>
      <c r="CG807" s="383"/>
      <c r="CH807" s="10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383"/>
      <c r="DT807" s="383"/>
      <c r="DU807" s="383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  <c r="FE807" s="2"/>
      <c r="FF807" s="2"/>
      <c r="FG807" s="2"/>
      <c r="FH807" s="2"/>
      <c r="FI807" s="2"/>
      <c r="FJ807" s="2"/>
      <c r="FK807" s="2"/>
      <c r="FL807" s="2"/>
      <c r="FM807" s="2"/>
      <c r="FN807" s="2"/>
      <c r="FO807" s="2"/>
      <c r="FP807" s="2"/>
      <c r="FQ807" s="2"/>
      <c r="FR807" s="2"/>
      <c r="FS807" s="2"/>
      <c r="FT807" s="2"/>
      <c r="FU807" s="2"/>
      <c r="FV807" s="2"/>
      <c r="FW807" s="2"/>
      <c r="FX807" s="2"/>
      <c r="FY807" s="2"/>
      <c r="FZ807" s="2"/>
      <c r="GA807" s="2"/>
      <c r="GB807" s="2"/>
      <c r="GC807" s="2"/>
      <c r="GD807" s="2"/>
      <c r="GE807" s="2"/>
      <c r="GF807" s="2"/>
      <c r="GG807" s="2"/>
      <c r="GH807" s="2"/>
      <c r="GI807" s="2"/>
      <c r="GJ807" s="2"/>
      <c r="GK807" s="2"/>
      <c r="GL807" s="2"/>
      <c r="GM807" s="2"/>
      <c r="GN807" s="2"/>
      <c r="GO807" s="2"/>
      <c r="GP807" s="2"/>
      <c r="GQ807" s="2"/>
      <c r="GR807" s="2"/>
      <c r="GS807" s="2"/>
      <c r="GT807" s="2"/>
      <c r="GU807" s="2"/>
      <c r="GV807" s="2"/>
      <c r="GW807" s="2"/>
      <c r="GX807" s="2"/>
      <c r="GY807" s="2"/>
      <c r="GZ807" s="2"/>
      <c r="HA807" s="2"/>
      <c r="HB807" s="2"/>
      <c r="HC807" s="2"/>
      <c r="HD807" s="2"/>
      <c r="HE807" s="2"/>
      <c r="HF807" s="2"/>
      <c r="HG807" s="2"/>
      <c r="HH807" s="2"/>
      <c r="HI807" s="2"/>
      <c r="HJ807" s="2"/>
      <c r="HK807" s="2"/>
      <c r="HL807" s="2"/>
      <c r="HM807" s="2"/>
      <c r="HN807" s="2"/>
      <c r="HO807" s="2"/>
      <c r="HP807" s="2"/>
      <c r="HQ807" s="2"/>
      <c r="HR807" s="2"/>
      <c r="HS807" s="2"/>
      <c r="HT807" s="2"/>
      <c r="HU807" s="2"/>
      <c r="HV807" s="2"/>
      <c r="HW807" s="2"/>
      <c r="HX807" s="2"/>
      <c r="HY807" s="2"/>
      <c r="HZ807" s="2"/>
      <c r="IA807" s="2"/>
      <c r="IB807" s="2"/>
      <c r="IC807" s="2"/>
      <c r="ID807" s="2"/>
      <c r="IE807" s="2"/>
      <c r="IF807" s="2"/>
      <c r="IG807" s="2"/>
      <c r="IH807" s="2"/>
      <c r="II807" s="2"/>
      <c r="IJ807" s="2"/>
      <c r="IK807" s="2"/>
      <c r="IL807" s="2"/>
      <c r="IM807" s="2"/>
      <c r="IN807" s="2"/>
      <c r="IO807" s="2"/>
      <c r="IP807" s="2"/>
      <c r="IQ807" s="2"/>
      <c r="IR807" s="2"/>
      <c r="IS807" s="2"/>
      <c r="IT807" s="2"/>
      <c r="IU807" s="2"/>
      <c r="IV807" s="2"/>
      <c r="IW807" s="2"/>
    </row>
    <row r="808" customFormat="false" ht="11.25" hidden="false" customHeight="false" outlineLevel="0" collapsed="false">
      <c r="A808" s="2"/>
      <c r="B808" s="2"/>
      <c r="C808" s="2"/>
      <c r="D808" s="394"/>
      <c r="F808" s="2"/>
      <c r="G808" s="2"/>
      <c r="H808" s="2"/>
      <c r="I808" s="2"/>
      <c r="J808" s="2"/>
      <c r="K808" s="2"/>
      <c r="L808" s="2"/>
      <c r="M808" s="2"/>
      <c r="P808" s="2"/>
      <c r="Q808" s="2"/>
      <c r="R808" s="2"/>
      <c r="X808" s="270"/>
      <c r="Y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95"/>
      <c r="AW808" s="95"/>
      <c r="AX808" s="383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383"/>
      <c r="BX808" s="383"/>
      <c r="BY808" s="383"/>
      <c r="BZ808" s="2"/>
      <c r="CA808" s="2"/>
      <c r="CB808" s="2"/>
      <c r="CC808" s="2"/>
      <c r="CD808" s="2"/>
      <c r="CE808" s="2"/>
      <c r="CF808" s="383"/>
      <c r="CG808" s="383"/>
      <c r="CH808" s="10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383"/>
      <c r="DT808" s="383"/>
      <c r="DU808" s="383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  <c r="FE808" s="2"/>
      <c r="FF808" s="2"/>
      <c r="FG808" s="2"/>
      <c r="FH808" s="2"/>
      <c r="FI808" s="2"/>
      <c r="FJ808" s="2"/>
      <c r="FK808" s="2"/>
      <c r="FL808" s="2"/>
      <c r="FM808" s="2"/>
      <c r="FN808" s="2"/>
      <c r="FO808" s="2"/>
      <c r="FP808" s="2"/>
      <c r="FQ808" s="2"/>
      <c r="FR808" s="2"/>
      <c r="FS808" s="2"/>
      <c r="FT808" s="2"/>
      <c r="FU808" s="2"/>
      <c r="FV808" s="2"/>
      <c r="FW808" s="2"/>
      <c r="FX808" s="2"/>
      <c r="FY808" s="2"/>
      <c r="FZ808" s="2"/>
      <c r="GA808" s="2"/>
      <c r="GB808" s="2"/>
      <c r="GC808" s="2"/>
      <c r="GD808" s="2"/>
      <c r="GE808" s="2"/>
      <c r="GF808" s="2"/>
      <c r="GG808" s="2"/>
      <c r="GH808" s="2"/>
      <c r="GI808" s="2"/>
      <c r="GJ808" s="2"/>
      <c r="GK808" s="2"/>
      <c r="GL808" s="2"/>
      <c r="GM808" s="2"/>
      <c r="GN808" s="2"/>
      <c r="GO808" s="2"/>
      <c r="GP808" s="2"/>
      <c r="GQ808" s="2"/>
      <c r="GR808" s="2"/>
      <c r="GS808" s="2"/>
      <c r="GT808" s="2"/>
      <c r="GU808" s="2"/>
      <c r="GV808" s="2"/>
      <c r="GW808" s="2"/>
      <c r="GX808" s="2"/>
      <c r="GY808" s="2"/>
      <c r="GZ808" s="2"/>
      <c r="HA808" s="2"/>
      <c r="HB808" s="2"/>
      <c r="HC808" s="2"/>
      <c r="HD808" s="2"/>
      <c r="HE808" s="2"/>
      <c r="HF808" s="2"/>
      <c r="HG808" s="2"/>
      <c r="HH808" s="2"/>
      <c r="HI808" s="2"/>
      <c r="HJ808" s="2"/>
      <c r="HK808" s="2"/>
      <c r="HL808" s="2"/>
      <c r="HM808" s="2"/>
      <c r="HN808" s="2"/>
      <c r="HO808" s="2"/>
      <c r="HP808" s="2"/>
      <c r="HQ808" s="2"/>
      <c r="HR808" s="2"/>
      <c r="HS808" s="2"/>
      <c r="HT808" s="2"/>
      <c r="HU808" s="2"/>
      <c r="HV808" s="2"/>
      <c r="HW808" s="2"/>
      <c r="HX808" s="2"/>
      <c r="HY808" s="2"/>
      <c r="HZ808" s="2"/>
      <c r="IA808" s="2"/>
      <c r="IB808" s="2"/>
      <c r="IC808" s="2"/>
      <c r="ID808" s="2"/>
      <c r="IE808" s="2"/>
      <c r="IF808" s="2"/>
      <c r="IG808" s="2"/>
      <c r="IH808" s="2"/>
      <c r="II808" s="2"/>
      <c r="IJ808" s="2"/>
      <c r="IK808" s="2"/>
      <c r="IL808" s="2"/>
      <c r="IM808" s="2"/>
      <c r="IN808" s="2"/>
      <c r="IO808" s="2"/>
      <c r="IP808" s="2"/>
      <c r="IQ808" s="2"/>
      <c r="IR808" s="2"/>
      <c r="IS808" s="2"/>
      <c r="IT808" s="2"/>
      <c r="IU808" s="2"/>
      <c r="IV808" s="2"/>
      <c r="IW808" s="2"/>
    </row>
    <row r="809" customFormat="false" ht="11.25" hidden="false" customHeight="false" outlineLevel="0" collapsed="false">
      <c r="A809" s="2"/>
      <c r="B809" s="2"/>
      <c r="C809" s="2"/>
      <c r="D809" s="394"/>
      <c r="F809" s="2"/>
      <c r="G809" s="2"/>
      <c r="H809" s="2"/>
      <c r="I809" s="2"/>
      <c r="J809" s="2"/>
      <c r="K809" s="2"/>
      <c r="L809" s="2"/>
      <c r="M809" s="2"/>
      <c r="P809" s="2"/>
      <c r="Q809" s="2"/>
      <c r="R809" s="2"/>
      <c r="X809" s="270"/>
      <c r="Y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95"/>
      <c r="AW809" s="95"/>
      <c r="AX809" s="383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383"/>
      <c r="BX809" s="383"/>
      <c r="BY809" s="383"/>
      <c r="BZ809" s="2"/>
      <c r="CA809" s="2"/>
      <c r="CB809" s="2"/>
      <c r="CC809" s="2"/>
      <c r="CD809" s="2"/>
      <c r="CE809" s="2"/>
      <c r="CF809" s="383"/>
      <c r="CG809" s="383"/>
      <c r="CH809" s="10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383"/>
      <c r="DT809" s="383"/>
      <c r="DU809" s="383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  <c r="FE809" s="2"/>
      <c r="FF809" s="2"/>
      <c r="FG809" s="2"/>
      <c r="FH809" s="2"/>
      <c r="FI809" s="2"/>
      <c r="FJ809" s="2"/>
      <c r="FK809" s="2"/>
      <c r="FL809" s="2"/>
      <c r="FM809" s="2"/>
      <c r="FN809" s="2"/>
      <c r="FO809" s="2"/>
      <c r="FP809" s="2"/>
      <c r="FQ809" s="2"/>
      <c r="FR809" s="2"/>
      <c r="FS809" s="2"/>
      <c r="FT809" s="2"/>
      <c r="FU809" s="2"/>
      <c r="FV809" s="2"/>
      <c r="FW809" s="2"/>
      <c r="FX809" s="2"/>
      <c r="FY809" s="2"/>
      <c r="FZ809" s="2"/>
      <c r="GA809" s="2"/>
      <c r="GB809" s="2"/>
      <c r="GC809" s="2"/>
      <c r="GD809" s="2"/>
      <c r="GE809" s="2"/>
      <c r="GF809" s="2"/>
      <c r="GG809" s="2"/>
      <c r="GH809" s="2"/>
      <c r="GI809" s="2"/>
      <c r="GJ809" s="2"/>
      <c r="GK809" s="2"/>
      <c r="GL809" s="2"/>
      <c r="GM809" s="2"/>
      <c r="GN809" s="2"/>
      <c r="GO809" s="2"/>
      <c r="GP809" s="2"/>
      <c r="GQ809" s="2"/>
      <c r="GR809" s="2"/>
      <c r="GS809" s="2"/>
      <c r="GT809" s="2"/>
      <c r="GU809" s="2"/>
      <c r="GV809" s="2"/>
      <c r="GW809" s="2"/>
      <c r="GX809" s="2"/>
      <c r="GY809" s="2"/>
      <c r="GZ809" s="2"/>
      <c r="HA809" s="2"/>
      <c r="HB809" s="2"/>
      <c r="HC809" s="2"/>
      <c r="HD809" s="2"/>
      <c r="HE809" s="2"/>
      <c r="HF809" s="2"/>
      <c r="HG809" s="2"/>
      <c r="HH809" s="2"/>
      <c r="HI809" s="2"/>
      <c r="HJ809" s="2"/>
      <c r="HK809" s="2"/>
      <c r="HL809" s="2"/>
      <c r="HM809" s="2"/>
      <c r="HN809" s="2"/>
      <c r="HO809" s="2"/>
      <c r="HP809" s="2"/>
      <c r="HQ809" s="2"/>
      <c r="HR809" s="2"/>
      <c r="HS809" s="2"/>
      <c r="HT809" s="2"/>
      <c r="HU809" s="2"/>
      <c r="HV809" s="2"/>
      <c r="HW809" s="2"/>
      <c r="HX809" s="2"/>
      <c r="HY809" s="2"/>
      <c r="HZ809" s="2"/>
      <c r="IA809" s="2"/>
      <c r="IB809" s="2"/>
      <c r="IC809" s="2"/>
      <c r="ID809" s="2"/>
      <c r="IE809" s="2"/>
      <c r="IF809" s="2"/>
      <c r="IG809" s="2"/>
      <c r="IH809" s="2"/>
      <c r="II809" s="2"/>
      <c r="IJ809" s="2"/>
      <c r="IK809" s="2"/>
      <c r="IL809" s="2"/>
      <c r="IM809" s="2"/>
      <c r="IN809" s="2"/>
      <c r="IO809" s="2"/>
      <c r="IP809" s="2"/>
      <c r="IQ809" s="2"/>
      <c r="IR809" s="2"/>
      <c r="IS809" s="2"/>
      <c r="IT809" s="2"/>
      <c r="IU809" s="2"/>
      <c r="IV809" s="2"/>
      <c r="IW809" s="2"/>
    </row>
    <row r="810" customFormat="false" ht="11.25" hidden="false" customHeight="false" outlineLevel="0" collapsed="false">
      <c r="A810" s="2"/>
      <c r="B810" s="2"/>
      <c r="C810" s="2"/>
      <c r="D810" s="394"/>
      <c r="F810" s="2"/>
      <c r="G810" s="2"/>
      <c r="H810" s="2"/>
      <c r="I810" s="2"/>
      <c r="J810" s="2"/>
      <c r="K810" s="2"/>
      <c r="L810" s="2"/>
      <c r="M810" s="2"/>
      <c r="P810" s="2"/>
      <c r="Q810" s="2"/>
      <c r="R810" s="2"/>
      <c r="X810" s="270"/>
      <c r="Y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95"/>
      <c r="AW810" s="95"/>
      <c r="AX810" s="383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383"/>
      <c r="BX810" s="383"/>
      <c r="BY810" s="383"/>
      <c r="BZ810" s="2"/>
      <c r="CA810" s="2"/>
      <c r="CB810" s="2"/>
      <c r="CC810" s="2"/>
      <c r="CD810" s="2"/>
      <c r="CE810" s="2"/>
      <c r="CF810" s="383"/>
      <c r="CG810" s="383"/>
      <c r="CH810" s="10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383"/>
      <c r="DT810" s="383"/>
      <c r="DU810" s="383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  <c r="FE810" s="2"/>
      <c r="FF810" s="2"/>
      <c r="FG810" s="2"/>
      <c r="FH810" s="2"/>
      <c r="FI810" s="2"/>
      <c r="FJ810" s="2"/>
      <c r="FK810" s="2"/>
      <c r="FL810" s="2"/>
      <c r="FM810" s="2"/>
      <c r="FN810" s="2"/>
      <c r="FO810" s="2"/>
      <c r="FP810" s="2"/>
      <c r="FQ810" s="2"/>
      <c r="FR810" s="2"/>
      <c r="FS810" s="2"/>
      <c r="FT810" s="2"/>
      <c r="FU810" s="2"/>
      <c r="FV810" s="2"/>
      <c r="FW810" s="2"/>
      <c r="FX810" s="2"/>
      <c r="FY810" s="2"/>
      <c r="FZ810" s="2"/>
      <c r="GA810" s="2"/>
      <c r="GB810" s="2"/>
      <c r="GC810" s="2"/>
      <c r="GD810" s="2"/>
      <c r="GE810" s="2"/>
      <c r="GF810" s="2"/>
      <c r="GG810" s="2"/>
      <c r="GH810" s="2"/>
      <c r="GI810" s="2"/>
      <c r="GJ810" s="2"/>
      <c r="GK810" s="2"/>
      <c r="GL810" s="2"/>
      <c r="GM810" s="2"/>
      <c r="GN810" s="2"/>
      <c r="GO810" s="2"/>
      <c r="GP810" s="2"/>
      <c r="GQ810" s="2"/>
      <c r="GR810" s="2"/>
      <c r="GS810" s="2"/>
      <c r="GT810" s="2"/>
      <c r="GU810" s="2"/>
      <c r="GV810" s="2"/>
      <c r="GW810" s="2"/>
      <c r="GX810" s="2"/>
      <c r="GY810" s="2"/>
      <c r="GZ810" s="2"/>
      <c r="HA810" s="2"/>
      <c r="HB810" s="2"/>
      <c r="HC810" s="2"/>
      <c r="HD810" s="2"/>
      <c r="HE810" s="2"/>
      <c r="HF810" s="2"/>
      <c r="HG810" s="2"/>
      <c r="HH810" s="2"/>
      <c r="HI810" s="2"/>
      <c r="HJ810" s="2"/>
      <c r="HK810" s="2"/>
      <c r="HL810" s="2"/>
      <c r="HM810" s="2"/>
      <c r="HN810" s="2"/>
      <c r="HO810" s="2"/>
      <c r="HP810" s="2"/>
      <c r="HQ810" s="2"/>
      <c r="HR810" s="2"/>
      <c r="HS810" s="2"/>
      <c r="HT810" s="2"/>
      <c r="HU810" s="2"/>
      <c r="HV810" s="2"/>
      <c r="HW810" s="2"/>
      <c r="HX810" s="2"/>
      <c r="HY810" s="2"/>
      <c r="HZ810" s="2"/>
      <c r="IA810" s="2"/>
      <c r="IB810" s="2"/>
      <c r="IC810" s="2"/>
      <c r="ID810" s="2"/>
      <c r="IE810" s="2"/>
      <c r="IF810" s="2"/>
      <c r="IG810" s="2"/>
      <c r="IH810" s="2"/>
      <c r="II810" s="2"/>
      <c r="IJ810" s="2"/>
      <c r="IK810" s="2"/>
      <c r="IL810" s="2"/>
      <c r="IM810" s="2"/>
      <c r="IN810" s="2"/>
      <c r="IO810" s="2"/>
      <c r="IP810" s="2"/>
      <c r="IQ810" s="2"/>
      <c r="IR810" s="2"/>
      <c r="IS810" s="2"/>
      <c r="IT810" s="2"/>
      <c r="IU810" s="2"/>
      <c r="IV810" s="2"/>
      <c r="IW810" s="2"/>
    </row>
    <row r="811" customFormat="false" ht="11.25" hidden="false" customHeight="false" outlineLevel="0" collapsed="false">
      <c r="A811" s="2"/>
      <c r="B811" s="2"/>
      <c r="C811" s="2"/>
      <c r="D811" s="394"/>
      <c r="F811" s="2"/>
      <c r="G811" s="2"/>
      <c r="H811" s="2"/>
      <c r="I811" s="2"/>
      <c r="J811" s="2"/>
      <c r="K811" s="2"/>
      <c r="L811" s="2"/>
      <c r="M811" s="2"/>
      <c r="P811" s="2"/>
      <c r="Q811" s="2"/>
      <c r="R811" s="2"/>
      <c r="X811" s="270"/>
      <c r="Y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95"/>
      <c r="AW811" s="95"/>
      <c r="AX811" s="383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383"/>
      <c r="BX811" s="383"/>
      <c r="BY811" s="383"/>
      <c r="BZ811" s="2"/>
      <c r="CA811" s="2"/>
      <c r="CB811" s="2"/>
      <c r="CC811" s="2"/>
      <c r="CD811" s="2"/>
      <c r="CE811" s="2"/>
      <c r="CF811" s="383"/>
      <c r="CG811" s="383"/>
      <c r="CH811" s="10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383"/>
      <c r="DT811" s="383"/>
      <c r="DU811" s="383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  <c r="FE811" s="2"/>
      <c r="FF811" s="2"/>
      <c r="FG811" s="2"/>
      <c r="FH811" s="2"/>
      <c r="FI811" s="2"/>
      <c r="FJ811" s="2"/>
      <c r="FK811" s="2"/>
      <c r="FL811" s="2"/>
      <c r="FM811" s="2"/>
      <c r="FN811" s="2"/>
      <c r="FO811" s="2"/>
      <c r="FP811" s="2"/>
      <c r="FQ811" s="2"/>
      <c r="FR811" s="2"/>
      <c r="FS811" s="2"/>
      <c r="FT811" s="2"/>
      <c r="FU811" s="2"/>
      <c r="FV811" s="2"/>
      <c r="FW811" s="2"/>
      <c r="FX811" s="2"/>
      <c r="FY811" s="2"/>
      <c r="FZ811" s="2"/>
      <c r="GA811" s="2"/>
      <c r="GB811" s="2"/>
      <c r="GC811" s="2"/>
      <c r="GD811" s="2"/>
      <c r="GE811" s="2"/>
      <c r="GF811" s="2"/>
      <c r="GG811" s="2"/>
      <c r="GH811" s="2"/>
      <c r="GI811" s="2"/>
      <c r="GJ811" s="2"/>
      <c r="GK811" s="2"/>
      <c r="GL811" s="2"/>
      <c r="GM811" s="2"/>
      <c r="GN811" s="2"/>
      <c r="GO811" s="2"/>
      <c r="GP811" s="2"/>
      <c r="GQ811" s="2"/>
      <c r="GR811" s="2"/>
      <c r="GS811" s="2"/>
      <c r="GT811" s="2"/>
      <c r="GU811" s="2"/>
      <c r="GV811" s="2"/>
      <c r="GW811" s="2"/>
      <c r="GX811" s="2"/>
      <c r="GY811" s="2"/>
      <c r="GZ811" s="2"/>
      <c r="HA811" s="2"/>
      <c r="HB811" s="2"/>
      <c r="HC811" s="2"/>
      <c r="HD811" s="2"/>
      <c r="HE811" s="2"/>
      <c r="HF811" s="2"/>
      <c r="HG811" s="2"/>
      <c r="HH811" s="2"/>
      <c r="HI811" s="2"/>
      <c r="HJ811" s="2"/>
      <c r="HK811" s="2"/>
      <c r="HL811" s="2"/>
      <c r="HM811" s="2"/>
      <c r="HN811" s="2"/>
      <c r="HO811" s="2"/>
      <c r="HP811" s="2"/>
      <c r="HQ811" s="2"/>
      <c r="HR811" s="2"/>
      <c r="HS811" s="2"/>
      <c r="HT811" s="2"/>
      <c r="HU811" s="2"/>
      <c r="HV811" s="2"/>
      <c r="HW811" s="2"/>
      <c r="HX811" s="2"/>
      <c r="HY811" s="2"/>
      <c r="HZ811" s="2"/>
      <c r="IA811" s="2"/>
      <c r="IB811" s="2"/>
      <c r="IC811" s="2"/>
      <c r="ID811" s="2"/>
      <c r="IE811" s="2"/>
      <c r="IF811" s="2"/>
      <c r="IG811" s="2"/>
      <c r="IH811" s="2"/>
      <c r="II811" s="2"/>
      <c r="IJ811" s="2"/>
      <c r="IK811" s="2"/>
      <c r="IL811" s="2"/>
      <c r="IM811" s="2"/>
      <c r="IN811" s="2"/>
      <c r="IO811" s="2"/>
      <c r="IP811" s="2"/>
      <c r="IQ811" s="2"/>
      <c r="IR811" s="2"/>
      <c r="IS811" s="2"/>
      <c r="IT811" s="2"/>
      <c r="IU811" s="2"/>
      <c r="IV811" s="2"/>
      <c r="IW811" s="2"/>
    </row>
    <row r="812" customFormat="false" ht="11.25" hidden="false" customHeight="false" outlineLevel="0" collapsed="false">
      <c r="A812" s="2"/>
      <c r="B812" s="2"/>
      <c r="C812" s="2"/>
      <c r="D812" s="394"/>
      <c r="F812" s="2"/>
      <c r="G812" s="2"/>
      <c r="H812" s="2"/>
      <c r="I812" s="2"/>
      <c r="J812" s="2"/>
      <c r="K812" s="2"/>
      <c r="L812" s="2"/>
      <c r="M812" s="2"/>
      <c r="P812" s="2"/>
      <c r="Q812" s="2"/>
      <c r="R812" s="2"/>
      <c r="X812" s="270"/>
      <c r="Y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95"/>
      <c r="AW812" s="95"/>
      <c r="AX812" s="383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383"/>
      <c r="BX812" s="383"/>
      <c r="BY812" s="383"/>
      <c r="BZ812" s="2"/>
      <c r="CA812" s="2"/>
      <c r="CB812" s="2"/>
      <c r="CC812" s="2"/>
      <c r="CD812" s="2"/>
      <c r="CE812" s="2"/>
      <c r="CF812" s="383"/>
      <c r="CG812" s="383"/>
      <c r="CH812" s="10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383"/>
      <c r="DT812" s="383"/>
      <c r="DU812" s="383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  <c r="FE812" s="2"/>
      <c r="FF812" s="2"/>
      <c r="FG812" s="2"/>
      <c r="FH812" s="2"/>
      <c r="FI812" s="2"/>
      <c r="FJ812" s="2"/>
      <c r="FK812" s="2"/>
      <c r="FL812" s="2"/>
      <c r="FM812" s="2"/>
      <c r="FN812" s="2"/>
      <c r="FO812" s="2"/>
      <c r="FP812" s="2"/>
      <c r="FQ812" s="2"/>
      <c r="FR812" s="2"/>
      <c r="FS812" s="2"/>
      <c r="FT812" s="2"/>
      <c r="FU812" s="2"/>
      <c r="FV812" s="2"/>
      <c r="FW812" s="2"/>
      <c r="FX812" s="2"/>
      <c r="FY812" s="2"/>
      <c r="FZ812" s="2"/>
      <c r="GA812" s="2"/>
      <c r="GB812" s="2"/>
      <c r="GC812" s="2"/>
      <c r="GD812" s="2"/>
      <c r="GE812" s="2"/>
      <c r="GF812" s="2"/>
      <c r="GG812" s="2"/>
      <c r="GH812" s="2"/>
      <c r="GI812" s="2"/>
      <c r="GJ812" s="2"/>
      <c r="GK812" s="2"/>
      <c r="GL812" s="2"/>
      <c r="GM812" s="2"/>
      <c r="GN812" s="2"/>
      <c r="GO812" s="2"/>
      <c r="GP812" s="2"/>
      <c r="GQ812" s="2"/>
      <c r="GR812" s="2"/>
      <c r="GS812" s="2"/>
      <c r="GT812" s="2"/>
      <c r="GU812" s="2"/>
      <c r="GV812" s="2"/>
      <c r="GW812" s="2"/>
      <c r="GX812" s="2"/>
      <c r="GY812" s="2"/>
      <c r="GZ812" s="2"/>
      <c r="HA812" s="2"/>
      <c r="HB812" s="2"/>
      <c r="HC812" s="2"/>
      <c r="HD812" s="2"/>
      <c r="HE812" s="2"/>
      <c r="HF812" s="2"/>
      <c r="HG812" s="2"/>
      <c r="HH812" s="2"/>
      <c r="HI812" s="2"/>
      <c r="HJ812" s="2"/>
      <c r="HK812" s="2"/>
      <c r="HL812" s="2"/>
      <c r="HM812" s="2"/>
      <c r="HN812" s="2"/>
      <c r="HO812" s="2"/>
      <c r="HP812" s="2"/>
      <c r="HQ812" s="2"/>
      <c r="HR812" s="2"/>
      <c r="HS812" s="2"/>
      <c r="HT812" s="2"/>
      <c r="HU812" s="2"/>
      <c r="HV812" s="2"/>
      <c r="HW812" s="2"/>
      <c r="HX812" s="2"/>
      <c r="HY812" s="2"/>
      <c r="HZ812" s="2"/>
      <c r="IA812" s="2"/>
      <c r="IB812" s="2"/>
      <c r="IC812" s="2"/>
      <c r="ID812" s="2"/>
      <c r="IE812" s="2"/>
      <c r="IF812" s="2"/>
      <c r="IG812" s="2"/>
      <c r="IH812" s="2"/>
      <c r="II812" s="2"/>
      <c r="IJ812" s="2"/>
      <c r="IK812" s="2"/>
      <c r="IL812" s="2"/>
      <c r="IM812" s="2"/>
      <c r="IN812" s="2"/>
      <c r="IO812" s="2"/>
      <c r="IP812" s="2"/>
      <c r="IQ812" s="2"/>
      <c r="IR812" s="2"/>
      <c r="IS812" s="2"/>
      <c r="IT812" s="2"/>
      <c r="IU812" s="2"/>
      <c r="IV812" s="2"/>
      <c r="IW812" s="2"/>
    </row>
    <row r="813" customFormat="false" ht="11.25" hidden="false" customHeight="false" outlineLevel="0" collapsed="false">
      <c r="A813" s="2"/>
      <c r="B813" s="2"/>
      <c r="C813" s="2"/>
      <c r="D813" s="394"/>
      <c r="F813" s="2"/>
      <c r="G813" s="2"/>
      <c r="H813" s="2"/>
      <c r="I813" s="2"/>
      <c r="J813" s="2"/>
      <c r="K813" s="2"/>
      <c r="L813" s="2"/>
      <c r="M813" s="2"/>
      <c r="P813" s="2"/>
      <c r="Q813" s="2"/>
      <c r="R813" s="2"/>
      <c r="X813" s="270"/>
      <c r="Y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95"/>
      <c r="AW813" s="95"/>
      <c r="AX813" s="383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383"/>
      <c r="BX813" s="383"/>
      <c r="BY813" s="383"/>
      <c r="BZ813" s="2"/>
      <c r="CA813" s="2"/>
      <c r="CB813" s="2"/>
      <c r="CC813" s="2"/>
      <c r="CD813" s="2"/>
      <c r="CE813" s="2"/>
      <c r="CF813" s="383"/>
      <c r="CG813" s="383"/>
      <c r="CH813" s="10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383"/>
      <c r="DT813" s="383"/>
      <c r="DU813" s="383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  <c r="FE813" s="2"/>
      <c r="FF813" s="2"/>
      <c r="FG813" s="2"/>
      <c r="FH813" s="2"/>
      <c r="FI813" s="2"/>
      <c r="FJ813" s="2"/>
      <c r="FK813" s="2"/>
      <c r="FL813" s="2"/>
      <c r="FM813" s="2"/>
      <c r="FN813" s="2"/>
      <c r="FO813" s="2"/>
      <c r="FP813" s="2"/>
      <c r="FQ813" s="2"/>
      <c r="FR813" s="2"/>
      <c r="FS813" s="2"/>
      <c r="FT813" s="2"/>
      <c r="FU813" s="2"/>
      <c r="FV813" s="2"/>
      <c r="FW813" s="2"/>
      <c r="FX813" s="2"/>
      <c r="FY813" s="2"/>
      <c r="FZ813" s="2"/>
      <c r="GA813" s="2"/>
      <c r="GB813" s="2"/>
      <c r="GC813" s="2"/>
      <c r="GD813" s="2"/>
      <c r="GE813" s="2"/>
      <c r="GF813" s="2"/>
      <c r="GG813" s="2"/>
      <c r="GH813" s="2"/>
      <c r="GI813" s="2"/>
      <c r="GJ813" s="2"/>
      <c r="GK813" s="2"/>
      <c r="GL813" s="2"/>
      <c r="GM813" s="2"/>
      <c r="GN813" s="2"/>
      <c r="GO813" s="2"/>
      <c r="GP813" s="2"/>
      <c r="GQ813" s="2"/>
      <c r="GR813" s="2"/>
      <c r="GS813" s="2"/>
      <c r="GT813" s="2"/>
      <c r="GU813" s="2"/>
      <c r="GV813" s="2"/>
      <c r="GW813" s="2"/>
      <c r="GX813" s="2"/>
      <c r="GY813" s="2"/>
      <c r="GZ813" s="2"/>
      <c r="HA813" s="2"/>
      <c r="HB813" s="2"/>
      <c r="HC813" s="2"/>
      <c r="HD813" s="2"/>
      <c r="HE813" s="2"/>
      <c r="HF813" s="2"/>
      <c r="HG813" s="2"/>
      <c r="HH813" s="2"/>
      <c r="HI813" s="2"/>
      <c r="HJ813" s="2"/>
      <c r="HK813" s="2"/>
      <c r="HL813" s="2"/>
      <c r="HM813" s="2"/>
      <c r="HN813" s="2"/>
      <c r="HO813" s="2"/>
      <c r="HP813" s="2"/>
      <c r="HQ813" s="2"/>
      <c r="HR813" s="2"/>
      <c r="HS813" s="2"/>
      <c r="HT813" s="2"/>
      <c r="HU813" s="2"/>
      <c r="HV813" s="2"/>
      <c r="HW813" s="2"/>
      <c r="HX813" s="2"/>
      <c r="HY813" s="2"/>
      <c r="HZ813" s="2"/>
      <c r="IA813" s="2"/>
      <c r="IB813" s="2"/>
      <c r="IC813" s="2"/>
      <c r="ID813" s="2"/>
      <c r="IE813" s="2"/>
      <c r="IF813" s="2"/>
      <c r="IG813" s="2"/>
      <c r="IH813" s="2"/>
      <c r="II813" s="2"/>
      <c r="IJ813" s="2"/>
      <c r="IK813" s="2"/>
      <c r="IL813" s="2"/>
      <c r="IM813" s="2"/>
      <c r="IN813" s="2"/>
      <c r="IO813" s="2"/>
      <c r="IP813" s="2"/>
      <c r="IQ813" s="2"/>
      <c r="IR813" s="2"/>
      <c r="IS813" s="2"/>
      <c r="IT813" s="2"/>
      <c r="IU813" s="2"/>
      <c r="IV813" s="2"/>
      <c r="IW813" s="2"/>
    </row>
    <row r="814" customFormat="false" ht="11.25" hidden="false" customHeight="false" outlineLevel="0" collapsed="false">
      <c r="A814" s="2"/>
      <c r="B814" s="2"/>
      <c r="C814" s="2"/>
      <c r="D814" s="394"/>
      <c r="F814" s="2"/>
      <c r="G814" s="2"/>
      <c r="H814" s="2"/>
      <c r="I814" s="2"/>
      <c r="J814" s="2"/>
      <c r="K814" s="2"/>
      <c r="L814" s="2"/>
      <c r="M814" s="2"/>
      <c r="P814" s="2"/>
      <c r="Q814" s="2"/>
      <c r="R814" s="2"/>
      <c r="X814" s="270"/>
      <c r="Y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95"/>
      <c r="AW814" s="95"/>
      <c r="AX814" s="383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383"/>
      <c r="BX814" s="383"/>
      <c r="BY814" s="383"/>
      <c r="BZ814" s="2"/>
      <c r="CA814" s="2"/>
      <c r="CB814" s="2"/>
      <c r="CC814" s="2"/>
      <c r="CD814" s="2"/>
      <c r="CE814" s="2"/>
      <c r="CF814" s="383"/>
      <c r="CG814" s="383"/>
      <c r="CH814" s="10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383"/>
      <c r="DT814" s="383"/>
      <c r="DU814" s="383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  <c r="FE814" s="2"/>
      <c r="FF814" s="2"/>
      <c r="FG814" s="2"/>
      <c r="FH814" s="2"/>
      <c r="FI814" s="2"/>
      <c r="FJ814" s="2"/>
      <c r="FK814" s="2"/>
      <c r="FL814" s="2"/>
      <c r="FM814" s="2"/>
      <c r="FN814" s="2"/>
      <c r="FO814" s="2"/>
      <c r="FP814" s="2"/>
      <c r="FQ814" s="2"/>
      <c r="FR814" s="2"/>
      <c r="FS814" s="2"/>
      <c r="FT814" s="2"/>
      <c r="FU814" s="2"/>
      <c r="FV814" s="2"/>
      <c r="FW814" s="2"/>
      <c r="FX814" s="2"/>
      <c r="FY814" s="2"/>
      <c r="FZ814" s="2"/>
      <c r="GA814" s="2"/>
      <c r="GB814" s="2"/>
      <c r="GC814" s="2"/>
      <c r="GD814" s="2"/>
      <c r="GE814" s="2"/>
      <c r="GF814" s="2"/>
      <c r="GG814" s="2"/>
      <c r="GH814" s="2"/>
      <c r="GI814" s="2"/>
      <c r="GJ814" s="2"/>
      <c r="GK814" s="2"/>
      <c r="GL814" s="2"/>
      <c r="GM814" s="2"/>
      <c r="GN814" s="2"/>
      <c r="GO814" s="2"/>
      <c r="GP814" s="2"/>
      <c r="GQ814" s="2"/>
      <c r="GR814" s="2"/>
      <c r="GS814" s="2"/>
      <c r="GT814" s="2"/>
      <c r="GU814" s="2"/>
      <c r="GV814" s="2"/>
      <c r="GW814" s="2"/>
      <c r="GX814" s="2"/>
      <c r="GY814" s="2"/>
      <c r="GZ814" s="2"/>
      <c r="HA814" s="2"/>
      <c r="HB814" s="2"/>
      <c r="HC814" s="2"/>
      <c r="HD814" s="2"/>
      <c r="HE814" s="2"/>
      <c r="HF814" s="2"/>
      <c r="HG814" s="2"/>
      <c r="HH814" s="2"/>
      <c r="HI814" s="2"/>
      <c r="HJ814" s="2"/>
      <c r="HK814" s="2"/>
      <c r="HL814" s="2"/>
      <c r="HM814" s="2"/>
      <c r="HN814" s="2"/>
      <c r="HO814" s="2"/>
      <c r="HP814" s="2"/>
      <c r="HQ814" s="2"/>
      <c r="HR814" s="2"/>
      <c r="HS814" s="2"/>
      <c r="HT814" s="2"/>
      <c r="HU814" s="2"/>
      <c r="HV814" s="2"/>
      <c r="HW814" s="2"/>
      <c r="HX814" s="2"/>
      <c r="HY814" s="2"/>
      <c r="HZ814" s="2"/>
      <c r="IA814" s="2"/>
      <c r="IB814" s="2"/>
      <c r="IC814" s="2"/>
      <c r="ID814" s="2"/>
      <c r="IE814" s="2"/>
      <c r="IF814" s="2"/>
      <c r="IG814" s="2"/>
      <c r="IH814" s="2"/>
      <c r="II814" s="2"/>
      <c r="IJ814" s="2"/>
      <c r="IK814" s="2"/>
      <c r="IL814" s="2"/>
      <c r="IM814" s="2"/>
      <c r="IN814" s="2"/>
      <c r="IO814" s="2"/>
      <c r="IP814" s="2"/>
      <c r="IQ814" s="2"/>
      <c r="IR814" s="2"/>
      <c r="IS814" s="2"/>
      <c r="IT814" s="2"/>
      <c r="IU814" s="2"/>
      <c r="IV814" s="2"/>
      <c r="IW814" s="2"/>
    </row>
    <row r="815" customFormat="false" ht="11.25" hidden="false" customHeight="false" outlineLevel="0" collapsed="false">
      <c r="A815" s="2"/>
      <c r="B815" s="2"/>
      <c r="C815" s="2"/>
      <c r="D815" s="394"/>
      <c r="F815" s="2"/>
      <c r="G815" s="2"/>
      <c r="H815" s="2"/>
      <c r="I815" s="2"/>
      <c r="J815" s="2"/>
      <c r="K815" s="2"/>
      <c r="L815" s="2"/>
      <c r="M815" s="2"/>
      <c r="P815" s="2"/>
      <c r="Q815" s="2"/>
      <c r="R815" s="2"/>
      <c r="X815" s="270"/>
      <c r="Y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95"/>
      <c r="AW815" s="95"/>
      <c r="AX815" s="383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383"/>
      <c r="BX815" s="383"/>
      <c r="BY815" s="383"/>
      <c r="BZ815" s="2"/>
      <c r="CA815" s="2"/>
      <c r="CB815" s="2"/>
      <c r="CC815" s="2"/>
      <c r="CD815" s="2"/>
      <c r="CE815" s="2"/>
      <c r="CF815" s="383"/>
      <c r="CG815" s="383"/>
      <c r="CH815" s="10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383"/>
      <c r="DT815" s="383"/>
      <c r="DU815" s="383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  <c r="FE815" s="2"/>
      <c r="FF815" s="2"/>
      <c r="FG815" s="2"/>
      <c r="FH815" s="2"/>
      <c r="FI815" s="2"/>
      <c r="FJ815" s="2"/>
      <c r="FK815" s="2"/>
      <c r="FL815" s="2"/>
      <c r="FM815" s="2"/>
      <c r="FN815" s="2"/>
      <c r="FO815" s="2"/>
      <c r="FP815" s="2"/>
      <c r="FQ815" s="2"/>
      <c r="FR815" s="2"/>
      <c r="FS815" s="2"/>
      <c r="FT815" s="2"/>
      <c r="FU815" s="2"/>
      <c r="FV815" s="2"/>
      <c r="FW815" s="2"/>
      <c r="FX815" s="2"/>
      <c r="FY815" s="2"/>
      <c r="FZ815" s="2"/>
      <c r="GA815" s="2"/>
      <c r="GB815" s="2"/>
      <c r="GC815" s="2"/>
      <c r="GD815" s="2"/>
      <c r="GE815" s="2"/>
      <c r="GF815" s="2"/>
      <c r="GG815" s="2"/>
      <c r="GH815" s="2"/>
      <c r="GI815" s="2"/>
      <c r="GJ815" s="2"/>
      <c r="GK815" s="2"/>
      <c r="GL815" s="2"/>
      <c r="GM815" s="2"/>
      <c r="GN815" s="2"/>
      <c r="GO815" s="2"/>
      <c r="GP815" s="2"/>
      <c r="GQ815" s="2"/>
      <c r="GR815" s="2"/>
      <c r="GS815" s="2"/>
      <c r="GT815" s="2"/>
      <c r="GU815" s="2"/>
      <c r="GV815" s="2"/>
      <c r="GW815" s="2"/>
      <c r="GX815" s="2"/>
      <c r="GY815" s="2"/>
      <c r="GZ815" s="2"/>
      <c r="HA815" s="2"/>
      <c r="HB815" s="2"/>
      <c r="HC815" s="2"/>
      <c r="HD815" s="2"/>
      <c r="HE815" s="2"/>
      <c r="HF815" s="2"/>
      <c r="HG815" s="2"/>
      <c r="HH815" s="2"/>
      <c r="HI815" s="2"/>
      <c r="HJ815" s="2"/>
      <c r="HK815" s="2"/>
      <c r="HL815" s="2"/>
      <c r="HM815" s="2"/>
      <c r="HN815" s="2"/>
      <c r="HO815" s="2"/>
      <c r="HP815" s="2"/>
      <c r="HQ815" s="2"/>
      <c r="HR815" s="2"/>
      <c r="HS815" s="2"/>
      <c r="HT815" s="2"/>
      <c r="HU815" s="2"/>
      <c r="HV815" s="2"/>
      <c r="HW815" s="2"/>
      <c r="HX815" s="2"/>
      <c r="HY815" s="2"/>
      <c r="HZ815" s="2"/>
      <c r="IA815" s="2"/>
      <c r="IB815" s="2"/>
      <c r="IC815" s="2"/>
      <c r="ID815" s="2"/>
      <c r="IE815" s="2"/>
      <c r="IF815" s="2"/>
      <c r="IG815" s="2"/>
      <c r="IH815" s="2"/>
      <c r="II815" s="2"/>
      <c r="IJ815" s="2"/>
      <c r="IK815" s="2"/>
      <c r="IL815" s="2"/>
      <c r="IM815" s="2"/>
      <c r="IN815" s="2"/>
      <c r="IO815" s="2"/>
      <c r="IP815" s="2"/>
      <c r="IQ815" s="2"/>
      <c r="IR815" s="2"/>
      <c r="IS815" s="2"/>
      <c r="IT815" s="2"/>
      <c r="IU815" s="2"/>
      <c r="IV815" s="2"/>
      <c r="IW815" s="2"/>
    </row>
    <row r="816" customFormat="false" ht="11.25" hidden="false" customHeight="false" outlineLevel="0" collapsed="false">
      <c r="A816" s="2"/>
      <c r="B816" s="2"/>
      <c r="C816" s="2"/>
      <c r="D816" s="394"/>
      <c r="F816" s="2"/>
      <c r="G816" s="2"/>
      <c r="H816" s="2"/>
      <c r="I816" s="2"/>
      <c r="J816" s="2"/>
      <c r="K816" s="2"/>
      <c r="L816" s="2"/>
      <c r="M816" s="2"/>
      <c r="P816" s="2"/>
      <c r="Q816" s="2"/>
      <c r="R816" s="2"/>
      <c r="X816" s="270"/>
      <c r="Y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95"/>
      <c r="AW816" s="95"/>
      <c r="AX816" s="383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383"/>
      <c r="BX816" s="383"/>
      <c r="BY816" s="383"/>
      <c r="BZ816" s="2"/>
      <c r="CA816" s="2"/>
      <c r="CB816" s="2"/>
      <c r="CC816" s="2"/>
      <c r="CD816" s="2"/>
      <c r="CE816" s="2"/>
      <c r="CF816" s="383"/>
      <c r="CG816" s="383"/>
      <c r="CH816" s="10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383"/>
      <c r="DT816" s="383"/>
      <c r="DU816" s="383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  <c r="FE816" s="2"/>
      <c r="FF816" s="2"/>
      <c r="FG816" s="2"/>
      <c r="FH816" s="2"/>
      <c r="FI816" s="2"/>
      <c r="FJ816" s="2"/>
      <c r="FK816" s="2"/>
      <c r="FL816" s="2"/>
      <c r="FM816" s="2"/>
      <c r="FN816" s="2"/>
      <c r="FO816" s="2"/>
      <c r="FP816" s="2"/>
      <c r="FQ816" s="2"/>
      <c r="FR816" s="2"/>
      <c r="FS816" s="2"/>
      <c r="FT816" s="2"/>
      <c r="FU816" s="2"/>
      <c r="FV816" s="2"/>
      <c r="FW816" s="2"/>
      <c r="FX816" s="2"/>
      <c r="FY816" s="2"/>
      <c r="FZ816" s="2"/>
      <c r="GA816" s="2"/>
      <c r="GB816" s="2"/>
      <c r="GC816" s="2"/>
      <c r="GD816" s="2"/>
      <c r="GE816" s="2"/>
      <c r="GF816" s="2"/>
      <c r="GG816" s="2"/>
      <c r="GH816" s="2"/>
      <c r="GI816" s="2"/>
      <c r="GJ816" s="2"/>
      <c r="GK816" s="2"/>
      <c r="GL816" s="2"/>
      <c r="GM816" s="2"/>
      <c r="GN816" s="2"/>
      <c r="GO816" s="2"/>
      <c r="GP816" s="2"/>
      <c r="GQ816" s="2"/>
      <c r="GR816" s="2"/>
      <c r="GS816" s="2"/>
      <c r="GT816" s="2"/>
      <c r="GU816" s="2"/>
      <c r="GV816" s="2"/>
      <c r="GW816" s="2"/>
      <c r="GX816" s="2"/>
      <c r="GY816" s="2"/>
      <c r="GZ816" s="2"/>
      <c r="HA816" s="2"/>
      <c r="HB816" s="2"/>
      <c r="HC816" s="2"/>
      <c r="HD816" s="2"/>
      <c r="HE816" s="2"/>
      <c r="HF816" s="2"/>
      <c r="HG816" s="2"/>
      <c r="HH816" s="2"/>
      <c r="HI816" s="2"/>
      <c r="HJ816" s="2"/>
      <c r="HK816" s="2"/>
      <c r="HL816" s="2"/>
      <c r="HM816" s="2"/>
      <c r="HN816" s="2"/>
      <c r="HO816" s="2"/>
      <c r="HP816" s="2"/>
      <c r="HQ816" s="2"/>
      <c r="HR816" s="2"/>
      <c r="HS816" s="2"/>
      <c r="HT816" s="2"/>
      <c r="HU816" s="2"/>
      <c r="HV816" s="2"/>
      <c r="HW816" s="2"/>
      <c r="HX816" s="2"/>
      <c r="HY816" s="2"/>
      <c r="HZ816" s="2"/>
      <c r="IA816" s="2"/>
      <c r="IB816" s="2"/>
      <c r="IC816" s="2"/>
      <c r="ID816" s="2"/>
      <c r="IE816" s="2"/>
      <c r="IF816" s="2"/>
      <c r="IG816" s="2"/>
      <c r="IH816" s="2"/>
      <c r="II816" s="2"/>
      <c r="IJ816" s="2"/>
      <c r="IK816" s="2"/>
      <c r="IL816" s="2"/>
      <c r="IM816" s="2"/>
      <c r="IN816" s="2"/>
      <c r="IO816" s="2"/>
      <c r="IP816" s="2"/>
      <c r="IQ816" s="2"/>
      <c r="IR816" s="2"/>
      <c r="IS816" s="2"/>
      <c r="IT816" s="2"/>
      <c r="IU816" s="2"/>
      <c r="IV816" s="2"/>
      <c r="IW816" s="2"/>
    </row>
    <row r="817" customFormat="false" ht="11.25" hidden="false" customHeight="false" outlineLevel="0" collapsed="false">
      <c r="A817" s="2"/>
      <c r="B817" s="2"/>
      <c r="C817" s="2"/>
      <c r="D817" s="394"/>
      <c r="F817" s="2"/>
      <c r="G817" s="2"/>
      <c r="H817" s="2"/>
      <c r="I817" s="2"/>
      <c r="J817" s="2"/>
      <c r="K817" s="2"/>
      <c r="L817" s="2"/>
      <c r="M817" s="2"/>
      <c r="P817" s="2"/>
      <c r="Q817" s="2"/>
      <c r="R817" s="2"/>
      <c r="X817" s="270"/>
      <c r="Y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95"/>
      <c r="AW817" s="95"/>
      <c r="AX817" s="383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383"/>
      <c r="BX817" s="383"/>
      <c r="BY817" s="383"/>
      <c r="BZ817" s="2"/>
      <c r="CA817" s="2"/>
      <c r="CB817" s="2"/>
      <c r="CC817" s="2"/>
      <c r="CD817" s="2"/>
      <c r="CE817" s="2"/>
      <c r="CF817" s="383"/>
      <c r="CG817" s="383"/>
      <c r="CH817" s="10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383"/>
      <c r="DT817" s="383"/>
      <c r="DU817" s="383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  <c r="FE817" s="2"/>
      <c r="FF817" s="2"/>
      <c r="FG817" s="2"/>
      <c r="FH817" s="2"/>
      <c r="FI817" s="2"/>
      <c r="FJ817" s="2"/>
      <c r="FK817" s="2"/>
      <c r="FL817" s="2"/>
      <c r="FM817" s="2"/>
      <c r="FN817" s="2"/>
      <c r="FO817" s="2"/>
      <c r="FP817" s="2"/>
      <c r="FQ817" s="2"/>
      <c r="FR817" s="2"/>
      <c r="FS817" s="2"/>
      <c r="FT817" s="2"/>
      <c r="FU817" s="2"/>
      <c r="FV817" s="2"/>
      <c r="FW817" s="2"/>
      <c r="FX817" s="2"/>
      <c r="FY817" s="2"/>
      <c r="FZ817" s="2"/>
      <c r="GA817" s="2"/>
      <c r="GB817" s="2"/>
      <c r="GC817" s="2"/>
      <c r="GD817" s="2"/>
      <c r="GE817" s="2"/>
      <c r="GF817" s="2"/>
      <c r="GG817" s="2"/>
      <c r="GH817" s="2"/>
      <c r="GI817" s="2"/>
      <c r="GJ817" s="2"/>
      <c r="GK817" s="2"/>
      <c r="GL817" s="2"/>
      <c r="GM817" s="2"/>
      <c r="GN817" s="2"/>
      <c r="GO817" s="2"/>
      <c r="GP817" s="2"/>
      <c r="GQ817" s="2"/>
      <c r="GR817" s="2"/>
      <c r="GS817" s="2"/>
      <c r="GT817" s="2"/>
      <c r="GU817" s="2"/>
      <c r="GV817" s="2"/>
      <c r="GW817" s="2"/>
      <c r="GX817" s="2"/>
      <c r="GY817" s="2"/>
      <c r="GZ817" s="2"/>
      <c r="HA817" s="2"/>
      <c r="HB817" s="2"/>
      <c r="HC817" s="2"/>
      <c r="HD817" s="2"/>
      <c r="HE817" s="2"/>
      <c r="HF817" s="2"/>
      <c r="HG817" s="2"/>
      <c r="HH817" s="2"/>
      <c r="HI817" s="2"/>
      <c r="HJ817" s="2"/>
      <c r="HK817" s="2"/>
      <c r="HL817" s="2"/>
      <c r="HM817" s="2"/>
      <c r="HN817" s="2"/>
      <c r="HO817" s="2"/>
      <c r="HP817" s="2"/>
      <c r="HQ817" s="2"/>
      <c r="HR817" s="2"/>
      <c r="HS817" s="2"/>
      <c r="HT817" s="2"/>
      <c r="HU817" s="2"/>
      <c r="HV817" s="2"/>
      <c r="HW817" s="2"/>
      <c r="HX817" s="2"/>
      <c r="HY817" s="2"/>
      <c r="HZ817" s="2"/>
      <c r="IA817" s="2"/>
      <c r="IB817" s="2"/>
      <c r="IC817" s="2"/>
      <c r="ID817" s="2"/>
      <c r="IE817" s="2"/>
      <c r="IF817" s="2"/>
      <c r="IG817" s="2"/>
      <c r="IH817" s="2"/>
      <c r="II817" s="2"/>
      <c r="IJ817" s="2"/>
      <c r="IK817" s="2"/>
      <c r="IL817" s="2"/>
      <c r="IM817" s="2"/>
      <c r="IN817" s="2"/>
      <c r="IO817" s="2"/>
      <c r="IP817" s="2"/>
      <c r="IQ817" s="2"/>
      <c r="IR817" s="2"/>
      <c r="IS817" s="2"/>
      <c r="IT817" s="2"/>
      <c r="IU817" s="2"/>
      <c r="IV817" s="2"/>
      <c r="IW817" s="2"/>
    </row>
    <row r="818" customFormat="false" ht="11.25" hidden="false" customHeight="false" outlineLevel="0" collapsed="false">
      <c r="A818" s="2"/>
      <c r="B818" s="2"/>
      <c r="C818" s="2"/>
      <c r="D818" s="394"/>
      <c r="F818" s="2"/>
      <c r="G818" s="2"/>
      <c r="H818" s="2"/>
      <c r="I818" s="2"/>
      <c r="J818" s="2"/>
      <c r="K818" s="2"/>
      <c r="L818" s="2"/>
      <c r="M818" s="2"/>
      <c r="P818" s="2"/>
      <c r="Q818" s="2"/>
      <c r="R818" s="2"/>
      <c r="X818" s="270"/>
      <c r="Y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95"/>
      <c r="AW818" s="95"/>
      <c r="AX818" s="383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383"/>
      <c r="BX818" s="383"/>
      <c r="BY818" s="383"/>
      <c r="BZ818" s="2"/>
      <c r="CA818" s="2"/>
      <c r="CB818" s="2"/>
      <c r="CC818" s="2"/>
      <c r="CD818" s="2"/>
      <c r="CE818" s="2"/>
      <c r="CF818" s="383"/>
      <c r="CG818" s="383"/>
      <c r="CH818" s="10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383"/>
      <c r="DT818" s="383"/>
      <c r="DU818" s="383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  <c r="FE818" s="2"/>
      <c r="FF818" s="2"/>
      <c r="FG818" s="2"/>
      <c r="FH818" s="2"/>
      <c r="FI818" s="2"/>
      <c r="FJ818" s="2"/>
      <c r="FK818" s="2"/>
      <c r="FL818" s="2"/>
      <c r="FM818" s="2"/>
      <c r="FN818" s="2"/>
      <c r="FO818" s="2"/>
      <c r="FP818" s="2"/>
      <c r="FQ818" s="2"/>
      <c r="FR818" s="2"/>
      <c r="FS818" s="2"/>
      <c r="FT818" s="2"/>
      <c r="FU818" s="2"/>
      <c r="FV818" s="2"/>
      <c r="FW818" s="2"/>
      <c r="FX818" s="2"/>
      <c r="FY818" s="2"/>
      <c r="FZ818" s="2"/>
      <c r="GA818" s="2"/>
      <c r="GB818" s="2"/>
      <c r="GC818" s="2"/>
      <c r="GD818" s="2"/>
      <c r="GE818" s="2"/>
      <c r="GF818" s="2"/>
      <c r="GG818" s="2"/>
      <c r="GH818" s="2"/>
      <c r="GI818" s="2"/>
      <c r="GJ818" s="2"/>
      <c r="GK818" s="2"/>
      <c r="GL818" s="2"/>
      <c r="GM818" s="2"/>
      <c r="GN818" s="2"/>
      <c r="GO818" s="2"/>
      <c r="GP818" s="2"/>
      <c r="GQ818" s="2"/>
      <c r="GR818" s="2"/>
      <c r="GS818" s="2"/>
      <c r="GT818" s="2"/>
      <c r="GU818" s="2"/>
      <c r="GV818" s="2"/>
      <c r="GW818" s="2"/>
      <c r="GX818" s="2"/>
      <c r="GY818" s="2"/>
      <c r="GZ818" s="2"/>
      <c r="HA818" s="2"/>
      <c r="HB818" s="2"/>
      <c r="HC818" s="2"/>
      <c r="HD818" s="2"/>
      <c r="HE818" s="2"/>
      <c r="HF818" s="2"/>
      <c r="HG818" s="2"/>
      <c r="HH818" s="2"/>
      <c r="HI818" s="2"/>
      <c r="HJ818" s="2"/>
      <c r="HK818" s="2"/>
      <c r="HL818" s="2"/>
      <c r="HM818" s="2"/>
      <c r="HN818" s="2"/>
      <c r="HO818" s="2"/>
      <c r="HP818" s="2"/>
      <c r="HQ818" s="2"/>
      <c r="HR818" s="2"/>
      <c r="HS818" s="2"/>
      <c r="HT818" s="2"/>
      <c r="HU818" s="2"/>
      <c r="HV818" s="2"/>
      <c r="HW818" s="2"/>
      <c r="HX818" s="2"/>
      <c r="HY818" s="2"/>
      <c r="HZ818" s="2"/>
      <c r="IA818" s="2"/>
      <c r="IB818" s="2"/>
      <c r="IC818" s="2"/>
      <c r="ID818" s="2"/>
      <c r="IE818" s="2"/>
      <c r="IF818" s="2"/>
      <c r="IG818" s="2"/>
      <c r="IH818" s="2"/>
      <c r="II818" s="2"/>
      <c r="IJ818" s="2"/>
      <c r="IK818" s="2"/>
      <c r="IL818" s="2"/>
      <c r="IM818" s="2"/>
      <c r="IN818" s="2"/>
      <c r="IO818" s="2"/>
      <c r="IP818" s="2"/>
      <c r="IQ818" s="2"/>
      <c r="IR818" s="2"/>
      <c r="IS818" s="2"/>
      <c r="IT818" s="2"/>
      <c r="IU818" s="2"/>
      <c r="IV818" s="2"/>
      <c r="IW818" s="2"/>
    </row>
    <row r="819" customFormat="false" ht="11.25" hidden="false" customHeight="false" outlineLevel="0" collapsed="false">
      <c r="A819" s="2"/>
      <c r="B819" s="2"/>
      <c r="C819" s="2"/>
      <c r="D819" s="394"/>
      <c r="F819" s="2"/>
      <c r="G819" s="2"/>
      <c r="H819" s="2"/>
      <c r="I819" s="2"/>
      <c r="J819" s="2"/>
      <c r="K819" s="2"/>
      <c r="L819" s="2"/>
      <c r="M819" s="2"/>
      <c r="P819" s="2"/>
      <c r="Q819" s="2"/>
      <c r="R819" s="2"/>
      <c r="X819" s="270"/>
      <c r="Y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95"/>
      <c r="AW819" s="95"/>
      <c r="AX819" s="383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383"/>
      <c r="BX819" s="383"/>
      <c r="BY819" s="383"/>
      <c r="BZ819" s="2"/>
      <c r="CA819" s="2"/>
      <c r="CB819" s="2"/>
      <c r="CC819" s="2"/>
      <c r="CD819" s="2"/>
      <c r="CE819" s="2"/>
      <c r="CF819" s="383"/>
      <c r="CG819" s="383"/>
      <c r="CH819" s="10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383"/>
      <c r="DT819" s="383"/>
      <c r="DU819" s="383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  <c r="FE819" s="2"/>
      <c r="FF819" s="2"/>
      <c r="FG819" s="2"/>
      <c r="FH819" s="2"/>
      <c r="FI819" s="2"/>
      <c r="FJ819" s="2"/>
      <c r="FK819" s="2"/>
      <c r="FL819" s="2"/>
      <c r="FM819" s="2"/>
      <c r="FN819" s="2"/>
      <c r="FO819" s="2"/>
      <c r="FP819" s="2"/>
      <c r="FQ819" s="2"/>
      <c r="FR819" s="2"/>
      <c r="FS819" s="2"/>
      <c r="FT819" s="2"/>
      <c r="FU819" s="2"/>
      <c r="FV819" s="2"/>
      <c r="FW819" s="2"/>
      <c r="FX819" s="2"/>
      <c r="FY819" s="2"/>
      <c r="FZ819" s="2"/>
      <c r="GA819" s="2"/>
      <c r="GB819" s="2"/>
      <c r="GC819" s="2"/>
      <c r="GD819" s="2"/>
      <c r="GE819" s="2"/>
      <c r="GF819" s="2"/>
      <c r="GG819" s="2"/>
      <c r="GH819" s="2"/>
      <c r="GI819" s="2"/>
      <c r="GJ819" s="2"/>
      <c r="GK819" s="2"/>
      <c r="GL819" s="2"/>
      <c r="GM819" s="2"/>
      <c r="GN819" s="2"/>
      <c r="GO819" s="2"/>
      <c r="GP819" s="2"/>
      <c r="GQ819" s="2"/>
      <c r="GR819" s="2"/>
      <c r="GS819" s="2"/>
      <c r="GT819" s="2"/>
      <c r="GU819" s="2"/>
      <c r="GV819" s="2"/>
      <c r="GW819" s="2"/>
      <c r="GX819" s="2"/>
      <c r="GY819" s="2"/>
      <c r="GZ819" s="2"/>
      <c r="HA819" s="2"/>
      <c r="HB819" s="2"/>
      <c r="HC819" s="2"/>
      <c r="HD819" s="2"/>
      <c r="HE819" s="2"/>
      <c r="HF819" s="2"/>
      <c r="HG819" s="2"/>
      <c r="HH819" s="2"/>
      <c r="HI819" s="2"/>
      <c r="HJ819" s="2"/>
      <c r="HK819" s="2"/>
      <c r="HL819" s="2"/>
      <c r="HM819" s="2"/>
      <c r="HN819" s="2"/>
      <c r="HO819" s="2"/>
      <c r="HP819" s="2"/>
      <c r="HQ819" s="2"/>
      <c r="HR819" s="2"/>
      <c r="HS819" s="2"/>
      <c r="HT819" s="2"/>
      <c r="HU819" s="2"/>
      <c r="HV819" s="2"/>
      <c r="HW819" s="2"/>
      <c r="HX819" s="2"/>
      <c r="HY819" s="2"/>
      <c r="HZ819" s="2"/>
      <c r="IA819" s="2"/>
      <c r="IB819" s="2"/>
      <c r="IC819" s="2"/>
      <c r="ID819" s="2"/>
      <c r="IE819" s="2"/>
      <c r="IF819" s="2"/>
      <c r="IG819" s="2"/>
      <c r="IH819" s="2"/>
      <c r="II819" s="2"/>
      <c r="IJ819" s="2"/>
      <c r="IK819" s="2"/>
      <c r="IL819" s="2"/>
      <c r="IM819" s="2"/>
      <c r="IN819" s="2"/>
      <c r="IO819" s="2"/>
      <c r="IP819" s="2"/>
      <c r="IQ819" s="2"/>
      <c r="IR819" s="2"/>
      <c r="IS819" s="2"/>
      <c r="IT819" s="2"/>
      <c r="IU819" s="2"/>
      <c r="IV819" s="2"/>
      <c r="IW819" s="2"/>
    </row>
    <row r="820" customFormat="false" ht="11.25" hidden="false" customHeight="false" outlineLevel="0" collapsed="false">
      <c r="A820" s="2"/>
      <c r="B820" s="2"/>
      <c r="C820" s="2"/>
      <c r="D820" s="394"/>
      <c r="F820" s="2"/>
      <c r="G820" s="2"/>
      <c r="H820" s="2"/>
      <c r="I820" s="2"/>
      <c r="J820" s="2"/>
      <c r="K820" s="2"/>
      <c r="L820" s="2"/>
      <c r="M820" s="2"/>
      <c r="P820" s="2"/>
      <c r="Q820" s="2"/>
      <c r="R820" s="2"/>
      <c r="X820" s="270"/>
      <c r="Y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95"/>
      <c r="AW820" s="95"/>
      <c r="AX820" s="383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383"/>
      <c r="BX820" s="383"/>
      <c r="BY820" s="383"/>
      <c r="BZ820" s="2"/>
      <c r="CA820" s="2"/>
      <c r="CB820" s="2"/>
      <c r="CC820" s="2"/>
      <c r="CD820" s="2"/>
      <c r="CE820" s="2"/>
      <c r="CF820" s="383"/>
      <c r="CG820" s="383"/>
      <c r="CH820" s="10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383"/>
      <c r="DT820" s="383"/>
      <c r="DU820" s="383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  <c r="FE820" s="2"/>
      <c r="FF820" s="2"/>
      <c r="FG820" s="2"/>
      <c r="FH820" s="2"/>
      <c r="FI820" s="2"/>
      <c r="FJ820" s="2"/>
      <c r="FK820" s="2"/>
      <c r="FL820" s="2"/>
      <c r="FM820" s="2"/>
      <c r="FN820" s="2"/>
      <c r="FO820" s="2"/>
      <c r="FP820" s="2"/>
      <c r="FQ820" s="2"/>
      <c r="FR820" s="2"/>
      <c r="FS820" s="2"/>
      <c r="FT820" s="2"/>
      <c r="FU820" s="2"/>
      <c r="FV820" s="2"/>
      <c r="FW820" s="2"/>
      <c r="FX820" s="2"/>
      <c r="FY820" s="2"/>
      <c r="FZ820" s="2"/>
      <c r="GA820" s="2"/>
      <c r="GB820" s="2"/>
      <c r="GC820" s="2"/>
      <c r="GD820" s="2"/>
      <c r="GE820" s="2"/>
      <c r="GF820" s="2"/>
      <c r="GG820" s="2"/>
      <c r="GH820" s="2"/>
      <c r="GI820" s="2"/>
      <c r="GJ820" s="2"/>
      <c r="GK820" s="2"/>
      <c r="GL820" s="2"/>
      <c r="GM820" s="2"/>
      <c r="GN820" s="2"/>
      <c r="GO820" s="2"/>
      <c r="GP820" s="2"/>
      <c r="GQ820" s="2"/>
      <c r="GR820" s="2"/>
      <c r="GS820" s="2"/>
      <c r="GT820" s="2"/>
      <c r="GU820" s="2"/>
      <c r="GV820" s="2"/>
      <c r="GW820" s="2"/>
      <c r="GX820" s="2"/>
      <c r="GY820" s="2"/>
      <c r="GZ820" s="2"/>
      <c r="HA820" s="2"/>
      <c r="HB820" s="2"/>
      <c r="HC820" s="2"/>
      <c r="HD820" s="2"/>
      <c r="HE820" s="2"/>
      <c r="HF820" s="2"/>
      <c r="HG820" s="2"/>
      <c r="HH820" s="2"/>
      <c r="HI820" s="2"/>
      <c r="HJ820" s="2"/>
      <c r="HK820" s="2"/>
      <c r="HL820" s="2"/>
      <c r="HM820" s="2"/>
      <c r="HN820" s="2"/>
      <c r="HO820" s="2"/>
      <c r="HP820" s="2"/>
      <c r="HQ820" s="2"/>
      <c r="HR820" s="2"/>
      <c r="HS820" s="2"/>
      <c r="HT820" s="2"/>
      <c r="HU820" s="2"/>
      <c r="HV820" s="2"/>
      <c r="HW820" s="2"/>
      <c r="HX820" s="2"/>
      <c r="HY820" s="2"/>
      <c r="HZ820" s="2"/>
      <c r="IA820" s="2"/>
      <c r="IB820" s="2"/>
      <c r="IC820" s="2"/>
      <c r="ID820" s="2"/>
      <c r="IE820" s="2"/>
      <c r="IF820" s="2"/>
      <c r="IG820" s="2"/>
      <c r="IH820" s="2"/>
      <c r="II820" s="2"/>
      <c r="IJ820" s="2"/>
      <c r="IK820" s="2"/>
      <c r="IL820" s="2"/>
      <c r="IM820" s="2"/>
      <c r="IN820" s="2"/>
      <c r="IO820" s="2"/>
      <c r="IP820" s="2"/>
      <c r="IQ820" s="2"/>
      <c r="IR820" s="2"/>
      <c r="IS820" s="2"/>
      <c r="IT820" s="2"/>
      <c r="IU820" s="2"/>
      <c r="IV820" s="2"/>
      <c r="IW820" s="2"/>
    </row>
    <row r="821" customFormat="false" ht="11.25" hidden="false" customHeight="false" outlineLevel="0" collapsed="false">
      <c r="A821" s="2"/>
      <c r="B821" s="2"/>
      <c r="C821" s="2"/>
      <c r="D821" s="394"/>
      <c r="F821" s="2"/>
      <c r="G821" s="2"/>
      <c r="H821" s="2"/>
      <c r="I821" s="2"/>
      <c r="J821" s="2"/>
      <c r="K821" s="2"/>
      <c r="L821" s="2"/>
      <c r="M821" s="2"/>
      <c r="P821" s="2"/>
      <c r="Q821" s="2"/>
      <c r="R821" s="2"/>
      <c r="X821" s="270"/>
      <c r="Y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95"/>
      <c r="AW821" s="95"/>
      <c r="AX821" s="383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383"/>
      <c r="BX821" s="383"/>
      <c r="BY821" s="383"/>
      <c r="BZ821" s="2"/>
      <c r="CA821" s="2"/>
      <c r="CB821" s="2"/>
      <c r="CC821" s="2"/>
      <c r="CD821" s="2"/>
      <c r="CE821" s="2"/>
      <c r="CF821" s="383"/>
      <c r="CG821" s="383"/>
      <c r="CH821" s="10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383"/>
      <c r="DT821" s="383"/>
      <c r="DU821" s="383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  <c r="FE821" s="2"/>
      <c r="FF821" s="2"/>
      <c r="FG821" s="2"/>
      <c r="FH821" s="2"/>
      <c r="FI821" s="2"/>
      <c r="FJ821" s="2"/>
      <c r="FK821" s="2"/>
      <c r="FL821" s="2"/>
      <c r="FM821" s="2"/>
      <c r="FN821" s="2"/>
      <c r="FO821" s="2"/>
      <c r="FP821" s="2"/>
      <c r="FQ821" s="2"/>
      <c r="FR821" s="2"/>
      <c r="FS821" s="2"/>
      <c r="FT821" s="2"/>
      <c r="FU821" s="2"/>
      <c r="FV821" s="2"/>
      <c r="FW821" s="2"/>
      <c r="FX821" s="2"/>
      <c r="FY821" s="2"/>
      <c r="FZ821" s="2"/>
      <c r="GA821" s="2"/>
      <c r="GB821" s="2"/>
      <c r="GC821" s="2"/>
      <c r="GD821" s="2"/>
      <c r="GE821" s="2"/>
      <c r="GF821" s="2"/>
      <c r="GG821" s="2"/>
      <c r="GH821" s="2"/>
      <c r="GI821" s="2"/>
      <c r="GJ821" s="2"/>
      <c r="GK821" s="2"/>
      <c r="GL821" s="2"/>
      <c r="GM821" s="2"/>
      <c r="GN821" s="2"/>
      <c r="GO821" s="2"/>
      <c r="GP821" s="2"/>
      <c r="GQ821" s="2"/>
      <c r="GR821" s="2"/>
      <c r="GS821" s="2"/>
      <c r="GT821" s="2"/>
      <c r="GU821" s="2"/>
      <c r="GV821" s="2"/>
      <c r="GW821" s="2"/>
      <c r="GX821" s="2"/>
      <c r="GY821" s="2"/>
      <c r="GZ821" s="2"/>
      <c r="HA821" s="2"/>
      <c r="HB821" s="2"/>
      <c r="HC821" s="2"/>
      <c r="HD821" s="2"/>
      <c r="HE821" s="2"/>
      <c r="HF821" s="2"/>
      <c r="HG821" s="2"/>
      <c r="HH821" s="2"/>
      <c r="HI821" s="2"/>
      <c r="HJ821" s="2"/>
      <c r="HK821" s="2"/>
      <c r="HL821" s="2"/>
      <c r="HM821" s="2"/>
      <c r="HN821" s="2"/>
      <c r="HO821" s="2"/>
      <c r="HP821" s="2"/>
      <c r="HQ821" s="2"/>
      <c r="HR821" s="2"/>
      <c r="HS821" s="2"/>
      <c r="HT821" s="2"/>
      <c r="HU821" s="2"/>
      <c r="HV821" s="2"/>
      <c r="HW821" s="2"/>
      <c r="HX821" s="2"/>
      <c r="HY821" s="2"/>
      <c r="HZ821" s="2"/>
      <c r="IA821" s="2"/>
      <c r="IB821" s="2"/>
      <c r="IC821" s="2"/>
      <c r="ID821" s="2"/>
      <c r="IE821" s="2"/>
      <c r="IF821" s="2"/>
      <c r="IG821" s="2"/>
      <c r="IH821" s="2"/>
      <c r="II821" s="2"/>
      <c r="IJ821" s="2"/>
      <c r="IK821" s="2"/>
      <c r="IL821" s="2"/>
      <c r="IM821" s="2"/>
      <c r="IN821" s="2"/>
      <c r="IO821" s="2"/>
      <c r="IP821" s="2"/>
      <c r="IQ821" s="2"/>
      <c r="IR821" s="2"/>
      <c r="IS821" s="2"/>
      <c r="IT821" s="2"/>
      <c r="IU821" s="2"/>
      <c r="IV821" s="2"/>
      <c r="IW821" s="2"/>
    </row>
    <row r="822" customFormat="false" ht="11.25" hidden="false" customHeight="false" outlineLevel="0" collapsed="false">
      <c r="A822" s="2"/>
      <c r="B822" s="2"/>
      <c r="C822" s="2"/>
      <c r="D822" s="394"/>
      <c r="F822" s="2"/>
      <c r="G822" s="2"/>
      <c r="H822" s="2"/>
      <c r="I822" s="2"/>
      <c r="J822" s="2"/>
      <c r="K822" s="2"/>
      <c r="L822" s="2"/>
      <c r="M822" s="2"/>
      <c r="P822" s="2"/>
      <c r="Q822" s="2"/>
      <c r="R822" s="2"/>
      <c r="X822" s="270"/>
      <c r="Y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95"/>
      <c r="AW822" s="95"/>
      <c r="AX822" s="383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383"/>
      <c r="BX822" s="383"/>
      <c r="BY822" s="383"/>
      <c r="BZ822" s="2"/>
      <c r="CA822" s="2"/>
      <c r="CB822" s="2"/>
      <c r="CC822" s="2"/>
      <c r="CD822" s="2"/>
      <c r="CE822" s="2"/>
      <c r="CF822" s="383"/>
      <c r="CG822" s="383"/>
      <c r="CH822" s="10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383"/>
      <c r="DT822" s="383"/>
      <c r="DU822" s="383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  <c r="FE822" s="2"/>
      <c r="FF822" s="2"/>
      <c r="FG822" s="2"/>
      <c r="FH822" s="2"/>
      <c r="FI822" s="2"/>
      <c r="FJ822" s="2"/>
      <c r="FK822" s="2"/>
      <c r="FL822" s="2"/>
      <c r="FM822" s="2"/>
      <c r="FN822" s="2"/>
      <c r="FO822" s="2"/>
      <c r="FP822" s="2"/>
      <c r="FQ822" s="2"/>
      <c r="FR822" s="2"/>
      <c r="FS822" s="2"/>
      <c r="FT822" s="2"/>
      <c r="FU822" s="2"/>
      <c r="FV822" s="2"/>
      <c r="FW822" s="2"/>
      <c r="FX822" s="2"/>
      <c r="FY822" s="2"/>
      <c r="FZ822" s="2"/>
      <c r="GA822" s="2"/>
      <c r="GB822" s="2"/>
      <c r="GC822" s="2"/>
      <c r="GD822" s="2"/>
      <c r="GE822" s="2"/>
      <c r="GF822" s="2"/>
      <c r="GG822" s="2"/>
      <c r="GH822" s="2"/>
      <c r="GI822" s="2"/>
      <c r="GJ822" s="2"/>
      <c r="GK822" s="2"/>
      <c r="GL822" s="2"/>
      <c r="GM822" s="2"/>
      <c r="GN822" s="2"/>
      <c r="GO822" s="2"/>
      <c r="GP822" s="2"/>
      <c r="GQ822" s="2"/>
      <c r="GR822" s="2"/>
      <c r="GS822" s="2"/>
      <c r="GT822" s="2"/>
      <c r="GU822" s="2"/>
      <c r="GV822" s="2"/>
      <c r="GW822" s="2"/>
      <c r="GX822" s="2"/>
      <c r="GY822" s="2"/>
      <c r="GZ822" s="2"/>
      <c r="HA822" s="2"/>
      <c r="HB822" s="2"/>
      <c r="HC822" s="2"/>
      <c r="HD822" s="2"/>
      <c r="HE822" s="2"/>
      <c r="HF822" s="2"/>
      <c r="HG822" s="2"/>
      <c r="HH822" s="2"/>
      <c r="HI822" s="2"/>
      <c r="HJ822" s="2"/>
      <c r="HK822" s="2"/>
      <c r="HL822" s="2"/>
      <c r="HM822" s="2"/>
      <c r="HN822" s="2"/>
      <c r="HO822" s="2"/>
      <c r="HP822" s="2"/>
      <c r="HQ822" s="2"/>
      <c r="HR822" s="2"/>
      <c r="HS822" s="2"/>
      <c r="HT822" s="2"/>
      <c r="HU822" s="2"/>
      <c r="HV822" s="2"/>
      <c r="HW822" s="2"/>
      <c r="HX822" s="2"/>
      <c r="HY822" s="2"/>
      <c r="HZ822" s="2"/>
      <c r="IA822" s="2"/>
      <c r="IB822" s="2"/>
      <c r="IC822" s="2"/>
      <c r="ID822" s="2"/>
      <c r="IE822" s="2"/>
      <c r="IF822" s="2"/>
      <c r="IG822" s="2"/>
      <c r="IH822" s="2"/>
      <c r="II822" s="2"/>
      <c r="IJ822" s="2"/>
      <c r="IK822" s="2"/>
      <c r="IL822" s="2"/>
      <c r="IM822" s="2"/>
      <c r="IN822" s="2"/>
      <c r="IO822" s="2"/>
      <c r="IP822" s="2"/>
      <c r="IQ822" s="2"/>
      <c r="IR822" s="2"/>
      <c r="IS822" s="2"/>
      <c r="IT822" s="2"/>
      <c r="IU822" s="2"/>
      <c r="IV822" s="2"/>
      <c r="IW822" s="2"/>
    </row>
    <row r="823" customFormat="false" ht="11.25" hidden="false" customHeight="false" outlineLevel="0" collapsed="false">
      <c r="A823" s="2"/>
      <c r="B823" s="2"/>
      <c r="C823" s="2"/>
      <c r="D823" s="394"/>
      <c r="F823" s="2"/>
      <c r="G823" s="2"/>
      <c r="H823" s="2"/>
      <c r="I823" s="2"/>
      <c r="J823" s="2"/>
      <c r="K823" s="2"/>
      <c r="L823" s="2"/>
      <c r="M823" s="2"/>
      <c r="P823" s="2"/>
      <c r="Q823" s="2"/>
      <c r="R823" s="2"/>
      <c r="X823" s="270"/>
      <c r="Y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95"/>
      <c r="AW823" s="95"/>
      <c r="AX823" s="383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383"/>
      <c r="BX823" s="383"/>
      <c r="BY823" s="383"/>
      <c r="BZ823" s="2"/>
      <c r="CA823" s="2"/>
      <c r="CB823" s="2"/>
      <c r="CC823" s="2"/>
      <c r="CD823" s="2"/>
      <c r="CE823" s="2"/>
      <c r="CF823" s="383"/>
      <c r="CG823" s="383"/>
      <c r="CH823" s="10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383"/>
      <c r="DT823" s="383"/>
      <c r="DU823" s="383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  <c r="FE823" s="2"/>
      <c r="FF823" s="2"/>
      <c r="FG823" s="2"/>
      <c r="FH823" s="2"/>
      <c r="FI823" s="2"/>
      <c r="FJ823" s="2"/>
      <c r="FK823" s="2"/>
      <c r="FL823" s="2"/>
      <c r="FM823" s="2"/>
      <c r="FN823" s="2"/>
      <c r="FO823" s="2"/>
      <c r="FP823" s="2"/>
      <c r="FQ823" s="2"/>
      <c r="FR823" s="2"/>
      <c r="FS823" s="2"/>
      <c r="FT823" s="2"/>
      <c r="FU823" s="2"/>
      <c r="FV823" s="2"/>
      <c r="FW823" s="2"/>
      <c r="FX823" s="2"/>
      <c r="FY823" s="2"/>
      <c r="FZ823" s="2"/>
      <c r="GA823" s="2"/>
      <c r="GB823" s="2"/>
      <c r="GC823" s="2"/>
      <c r="GD823" s="2"/>
      <c r="GE823" s="2"/>
      <c r="GF823" s="2"/>
      <c r="GG823" s="2"/>
      <c r="GH823" s="2"/>
      <c r="GI823" s="2"/>
      <c r="GJ823" s="2"/>
      <c r="GK823" s="2"/>
      <c r="GL823" s="2"/>
      <c r="GM823" s="2"/>
      <c r="GN823" s="2"/>
      <c r="GO823" s="2"/>
      <c r="GP823" s="2"/>
      <c r="GQ823" s="2"/>
      <c r="GR823" s="2"/>
      <c r="GS823" s="2"/>
      <c r="GT823" s="2"/>
      <c r="GU823" s="2"/>
      <c r="GV823" s="2"/>
      <c r="GW823" s="2"/>
      <c r="GX823" s="2"/>
      <c r="GY823" s="2"/>
      <c r="GZ823" s="2"/>
      <c r="HA823" s="2"/>
      <c r="HB823" s="2"/>
      <c r="HC823" s="2"/>
      <c r="HD823" s="2"/>
      <c r="HE823" s="2"/>
      <c r="HF823" s="2"/>
      <c r="HG823" s="2"/>
      <c r="HH823" s="2"/>
      <c r="HI823" s="2"/>
      <c r="HJ823" s="2"/>
      <c r="HK823" s="2"/>
      <c r="HL823" s="2"/>
      <c r="HM823" s="2"/>
      <c r="HN823" s="2"/>
      <c r="HO823" s="2"/>
      <c r="HP823" s="2"/>
      <c r="HQ823" s="2"/>
      <c r="HR823" s="2"/>
      <c r="HS823" s="2"/>
      <c r="HT823" s="2"/>
      <c r="HU823" s="2"/>
      <c r="HV823" s="2"/>
      <c r="HW823" s="2"/>
      <c r="HX823" s="2"/>
      <c r="HY823" s="2"/>
      <c r="HZ823" s="2"/>
      <c r="IA823" s="2"/>
      <c r="IB823" s="2"/>
      <c r="IC823" s="2"/>
      <c r="ID823" s="2"/>
      <c r="IE823" s="2"/>
      <c r="IF823" s="2"/>
      <c r="IG823" s="2"/>
      <c r="IH823" s="2"/>
      <c r="II823" s="2"/>
      <c r="IJ823" s="2"/>
      <c r="IK823" s="2"/>
      <c r="IL823" s="2"/>
      <c r="IM823" s="2"/>
      <c r="IN823" s="2"/>
      <c r="IO823" s="2"/>
      <c r="IP823" s="2"/>
      <c r="IQ823" s="2"/>
      <c r="IR823" s="2"/>
      <c r="IS823" s="2"/>
      <c r="IT823" s="2"/>
      <c r="IU823" s="2"/>
      <c r="IV823" s="2"/>
      <c r="IW823" s="2"/>
    </row>
    <row r="824" customFormat="false" ht="11.25" hidden="false" customHeight="false" outlineLevel="0" collapsed="false">
      <c r="A824" s="2"/>
      <c r="B824" s="2"/>
      <c r="C824" s="2"/>
      <c r="D824" s="394"/>
      <c r="F824" s="2"/>
      <c r="G824" s="2"/>
      <c r="H824" s="2"/>
      <c r="I824" s="2"/>
      <c r="J824" s="2"/>
      <c r="K824" s="2"/>
      <c r="L824" s="2"/>
      <c r="M824" s="2"/>
      <c r="P824" s="2"/>
      <c r="Q824" s="2"/>
      <c r="R824" s="2"/>
      <c r="X824" s="270"/>
      <c r="Y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95"/>
      <c r="AW824" s="95"/>
      <c r="AX824" s="383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383"/>
      <c r="BX824" s="383"/>
      <c r="BY824" s="383"/>
      <c r="BZ824" s="2"/>
      <c r="CA824" s="2"/>
      <c r="CB824" s="2"/>
      <c r="CC824" s="2"/>
      <c r="CD824" s="2"/>
      <c r="CE824" s="2"/>
      <c r="CF824" s="383"/>
      <c r="CG824" s="383"/>
      <c r="CH824" s="10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383"/>
      <c r="DT824" s="383"/>
      <c r="DU824" s="383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  <c r="FE824" s="2"/>
      <c r="FF824" s="2"/>
      <c r="FG824" s="2"/>
      <c r="FH824" s="2"/>
      <c r="FI824" s="2"/>
      <c r="FJ824" s="2"/>
      <c r="FK824" s="2"/>
      <c r="FL824" s="2"/>
      <c r="FM824" s="2"/>
      <c r="FN824" s="2"/>
      <c r="FO824" s="2"/>
      <c r="FP824" s="2"/>
      <c r="FQ824" s="2"/>
      <c r="FR824" s="2"/>
      <c r="FS824" s="2"/>
      <c r="FT824" s="2"/>
      <c r="FU824" s="2"/>
      <c r="FV824" s="2"/>
      <c r="FW824" s="2"/>
      <c r="FX824" s="2"/>
      <c r="FY824" s="2"/>
      <c r="FZ824" s="2"/>
      <c r="GA824" s="2"/>
      <c r="GB824" s="2"/>
      <c r="GC824" s="2"/>
      <c r="GD824" s="2"/>
      <c r="GE824" s="2"/>
      <c r="GF824" s="2"/>
      <c r="GG824" s="2"/>
      <c r="GH824" s="2"/>
      <c r="GI824" s="2"/>
      <c r="GJ824" s="2"/>
      <c r="GK824" s="2"/>
      <c r="GL824" s="2"/>
      <c r="GM824" s="2"/>
      <c r="GN824" s="2"/>
      <c r="GO824" s="2"/>
      <c r="GP824" s="2"/>
      <c r="GQ824" s="2"/>
      <c r="GR824" s="2"/>
      <c r="GS824" s="2"/>
      <c r="GT824" s="2"/>
      <c r="GU824" s="2"/>
      <c r="GV824" s="2"/>
      <c r="GW824" s="2"/>
      <c r="GX824" s="2"/>
      <c r="GY824" s="2"/>
      <c r="GZ824" s="2"/>
      <c r="HA824" s="2"/>
      <c r="HB824" s="2"/>
      <c r="HC824" s="2"/>
      <c r="HD824" s="2"/>
      <c r="HE824" s="2"/>
      <c r="HF824" s="2"/>
      <c r="HG824" s="2"/>
      <c r="HH824" s="2"/>
      <c r="HI824" s="2"/>
      <c r="HJ824" s="2"/>
      <c r="HK824" s="2"/>
      <c r="HL824" s="2"/>
      <c r="HM824" s="2"/>
      <c r="HN824" s="2"/>
      <c r="HO824" s="2"/>
      <c r="HP824" s="2"/>
      <c r="HQ824" s="2"/>
      <c r="HR824" s="2"/>
      <c r="HS824" s="2"/>
      <c r="HT824" s="2"/>
      <c r="HU824" s="2"/>
      <c r="HV824" s="2"/>
      <c r="HW824" s="2"/>
      <c r="HX824" s="2"/>
      <c r="HY824" s="2"/>
      <c r="HZ824" s="2"/>
      <c r="IA824" s="2"/>
      <c r="IB824" s="2"/>
      <c r="IC824" s="2"/>
      <c r="ID824" s="2"/>
      <c r="IE824" s="2"/>
      <c r="IF824" s="2"/>
      <c r="IG824" s="2"/>
      <c r="IH824" s="2"/>
      <c r="II824" s="2"/>
      <c r="IJ824" s="2"/>
      <c r="IK824" s="2"/>
      <c r="IL824" s="2"/>
      <c r="IM824" s="2"/>
      <c r="IN824" s="2"/>
      <c r="IO824" s="2"/>
      <c r="IP824" s="2"/>
      <c r="IQ824" s="2"/>
      <c r="IR824" s="2"/>
      <c r="IS824" s="2"/>
      <c r="IT824" s="2"/>
      <c r="IU824" s="2"/>
      <c r="IV824" s="2"/>
      <c r="IW824" s="2"/>
    </row>
    <row r="825" customFormat="false" ht="11.25" hidden="false" customHeight="false" outlineLevel="0" collapsed="false">
      <c r="A825" s="2"/>
      <c r="B825" s="2"/>
      <c r="C825" s="2"/>
      <c r="D825" s="394"/>
      <c r="F825" s="2"/>
      <c r="G825" s="2"/>
      <c r="H825" s="2"/>
      <c r="I825" s="2"/>
      <c r="J825" s="2"/>
      <c r="K825" s="2"/>
      <c r="L825" s="2"/>
      <c r="M825" s="2"/>
      <c r="P825" s="2"/>
      <c r="Q825" s="2"/>
      <c r="R825" s="2"/>
      <c r="X825" s="270"/>
      <c r="Y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95"/>
      <c r="AW825" s="95"/>
      <c r="AX825" s="383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383"/>
      <c r="BX825" s="383"/>
      <c r="BY825" s="383"/>
      <c r="BZ825" s="2"/>
      <c r="CA825" s="2"/>
      <c r="CB825" s="2"/>
      <c r="CC825" s="2"/>
      <c r="CD825" s="2"/>
      <c r="CE825" s="2"/>
      <c r="CF825" s="383"/>
      <c r="CG825" s="383"/>
      <c r="CH825" s="10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383"/>
      <c r="DT825" s="383"/>
      <c r="DU825" s="383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  <c r="FE825" s="2"/>
      <c r="FF825" s="2"/>
      <c r="FG825" s="2"/>
      <c r="FH825" s="2"/>
      <c r="FI825" s="2"/>
      <c r="FJ825" s="2"/>
      <c r="FK825" s="2"/>
      <c r="FL825" s="2"/>
      <c r="FM825" s="2"/>
      <c r="FN825" s="2"/>
      <c r="FO825" s="2"/>
      <c r="FP825" s="2"/>
      <c r="FQ825" s="2"/>
      <c r="FR825" s="2"/>
      <c r="FS825" s="2"/>
      <c r="FT825" s="2"/>
      <c r="FU825" s="2"/>
      <c r="FV825" s="2"/>
      <c r="FW825" s="2"/>
      <c r="FX825" s="2"/>
      <c r="FY825" s="2"/>
      <c r="FZ825" s="2"/>
      <c r="GA825" s="2"/>
      <c r="GB825" s="2"/>
      <c r="GC825" s="2"/>
      <c r="GD825" s="2"/>
      <c r="GE825" s="2"/>
      <c r="GF825" s="2"/>
      <c r="GG825" s="2"/>
      <c r="GH825" s="2"/>
      <c r="GI825" s="2"/>
      <c r="GJ825" s="2"/>
      <c r="GK825" s="2"/>
      <c r="GL825" s="2"/>
      <c r="GM825" s="2"/>
      <c r="GN825" s="2"/>
      <c r="GO825" s="2"/>
      <c r="GP825" s="2"/>
      <c r="GQ825" s="2"/>
      <c r="GR825" s="2"/>
      <c r="GS825" s="2"/>
      <c r="GT825" s="2"/>
      <c r="GU825" s="2"/>
      <c r="GV825" s="2"/>
      <c r="GW825" s="2"/>
      <c r="GX825" s="2"/>
      <c r="GY825" s="2"/>
      <c r="GZ825" s="2"/>
      <c r="HA825" s="2"/>
      <c r="HB825" s="2"/>
      <c r="HC825" s="2"/>
      <c r="HD825" s="2"/>
      <c r="HE825" s="2"/>
      <c r="HF825" s="2"/>
      <c r="HG825" s="2"/>
      <c r="HH825" s="2"/>
      <c r="HI825" s="2"/>
      <c r="HJ825" s="2"/>
      <c r="HK825" s="2"/>
      <c r="HL825" s="2"/>
      <c r="HM825" s="2"/>
      <c r="HN825" s="2"/>
      <c r="HO825" s="2"/>
      <c r="HP825" s="2"/>
      <c r="HQ825" s="2"/>
      <c r="HR825" s="2"/>
      <c r="HS825" s="2"/>
      <c r="HT825" s="2"/>
      <c r="HU825" s="2"/>
      <c r="HV825" s="2"/>
      <c r="HW825" s="2"/>
      <c r="HX825" s="2"/>
      <c r="HY825" s="2"/>
      <c r="HZ825" s="2"/>
      <c r="IA825" s="2"/>
      <c r="IB825" s="2"/>
      <c r="IC825" s="2"/>
      <c r="ID825" s="2"/>
      <c r="IE825" s="2"/>
      <c r="IF825" s="2"/>
      <c r="IG825" s="2"/>
      <c r="IH825" s="2"/>
      <c r="II825" s="2"/>
      <c r="IJ825" s="2"/>
      <c r="IK825" s="2"/>
      <c r="IL825" s="2"/>
      <c r="IM825" s="2"/>
      <c r="IN825" s="2"/>
      <c r="IO825" s="2"/>
      <c r="IP825" s="2"/>
      <c r="IQ825" s="2"/>
      <c r="IR825" s="2"/>
      <c r="IS825" s="2"/>
      <c r="IT825" s="2"/>
      <c r="IU825" s="2"/>
      <c r="IV825" s="2"/>
      <c r="IW825" s="2"/>
    </row>
    <row r="826" customFormat="false" ht="11.25" hidden="false" customHeight="false" outlineLevel="0" collapsed="false">
      <c r="A826" s="2"/>
      <c r="B826" s="2"/>
      <c r="C826" s="2"/>
      <c r="D826" s="394"/>
      <c r="F826" s="2"/>
      <c r="G826" s="2"/>
      <c r="H826" s="2"/>
      <c r="I826" s="2"/>
      <c r="J826" s="2"/>
      <c r="K826" s="2"/>
      <c r="L826" s="2"/>
      <c r="M826" s="2"/>
      <c r="P826" s="2"/>
      <c r="Q826" s="2"/>
      <c r="R826" s="2"/>
      <c r="X826" s="270"/>
      <c r="Y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95"/>
      <c r="AW826" s="95"/>
      <c r="AX826" s="383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383"/>
      <c r="BX826" s="383"/>
      <c r="BY826" s="383"/>
      <c r="BZ826" s="2"/>
      <c r="CA826" s="2"/>
      <c r="CB826" s="2"/>
      <c r="CC826" s="2"/>
      <c r="CD826" s="2"/>
      <c r="CE826" s="2"/>
      <c r="CF826" s="383"/>
      <c r="CG826" s="383"/>
      <c r="CH826" s="10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383"/>
      <c r="DT826" s="383"/>
      <c r="DU826" s="383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  <c r="FE826" s="2"/>
      <c r="FF826" s="2"/>
      <c r="FG826" s="2"/>
      <c r="FH826" s="2"/>
      <c r="FI826" s="2"/>
      <c r="FJ826" s="2"/>
      <c r="FK826" s="2"/>
      <c r="FL826" s="2"/>
      <c r="FM826" s="2"/>
      <c r="FN826" s="2"/>
      <c r="FO826" s="2"/>
      <c r="FP826" s="2"/>
      <c r="FQ826" s="2"/>
      <c r="FR826" s="2"/>
      <c r="FS826" s="2"/>
      <c r="FT826" s="2"/>
      <c r="FU826" s="2"/>
      <c r="FV826" s="2"/>
      <c r="FW826" s="2"/>
      <c r="FX826" s="2"/>
      <c r="FY826" s="2"/>
      <c r="FZ826" s="2"/>
      <c r="GA826" s="2"/>
      <c r="GB826" s="2"/>
      <c r="GC826" s="2"/>
      <c r="GD826" s="2"/>
      <c r="GE826" s="2"/>
      <c r="GF826" s="2"/>
      <c r="GG826" s="2"/>
      <c r="GH826" s="2"/>
      <c r="GI826" s="2"/>
      <c r="GJ826" s="2"/>
      <c r="GK826" s="2"/>
      <c r="GL826" s="2"/>
      <c r="GM826" s="2"/>
      <c r="GN826" s="2"/>
      <c r="GO826" s="2"/>
      <c r="GP826" s="2"/>
      <c r="GQ826" s="2"/>
      <c r="GR826" s="2"/>
      <c r="GS826" s="2"/>
      <c r="GT826" s="2"/>
      <c r="GU826" s="2"/>
      <c r="GV826" s="2"/>
      <c r="GW826" s="2"/>
      <c r="GX826" s="2"/>
      <c r="GY826" s="2"/>
      <c r="GZ826" s="2"/>
      <c r="HA826" s="2"/>
      <c r="HB826" s="2"/>
      <c r="HC826" s="2"/>
      <c r="HD826" s="2"/>
      <c r="HE826" s="2"/>
      <c r="HF826" s="2"/>
      <c r="HG826" s="2"/>
      <c r="HH826" s="2"/>
      <c r="HI826" s="2"/>
      <c r="HJ826" s="2"/>
      <c r="HK826" s="2"/>
      <c r="HL826" s="2"/>
      <c r="HM826" s="2"/>
      <c r="HN826" s="2"/>
      <c r="HO826" s="2"/>
      <c r="HP826" s="2"/>
      <c r="HQ826" s="2"/>
      <c r="HR826" s="2"/>
      <c r="HS826" s="2"/>
      <c r="HT826" s="2"/>
      <c r="HU826" s="2"/>
      <c r="HV826" s="2"/>
      <c r="HW826" s="2"/>
      <c r="HX826" s="2"/>
      <c r="HY826" s="2"/>
      <c r="HZ826" s="2"/>
      <c r="IA826" s="2"/>
      <c r="IB826" s="2"/>
      <c r="IC826" s="2"/>
      <c r="ID826" s="2"/>
      <c r="IE826" s="2"/>
      <c r="IF826" s="2"/>
      <c r="IG826" s="2"/>
      <c r="IH826" s="2"/>
      <c r="II826" s="2"/>
      <c r="IJ826" s="2"/>
      <c r="IK826" s="2"/>
      <c r="IL826" s="2"/>
      <c r="IM826" s="2"/>
      <c r="IN826" s="2"/>
      <c r="IO826" s="2"/>
      <c r="IP826" s="2"/>
      <c r="IQ826" s="2"/>
      <c r="IR826" s="2"/>
      <c r="IS826" s="2"/>
      <c r="IT826" s="2"/>
      <c r="IU826" s="2"/>
      <c r="IV826" s="2"/>
      <c r="IW826" s="2"/>
    </row>
    <row r="827" customFormat="false" ht="11.25" hidden="false" customHeight="false" outlineLevel="0" collapsed="false">
      <c r="A827" s="2"/>
      <c r="B827" s="2"/>
      <c r="C827" s="2"/>
      <c r="D827" s="394"/>
      <c r="F827" s="2"/>
      <c r="G827" s="2"/>
      <c r="H827" s="2"/>
      <c r="I827" s="2"/>
      <c r="J827" s="2"/>
      <c r="K827" s="2"/>
      <c r="L827" s="2"/>
      <c r="M827" s="2"/>
      <c r="P827" s="2"/>
      <c r="Q827" s="2"/>
      <c r="R827" s="2"/>
      <c r="X827" s="270"/>
      <c r="Y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95"/>
      <c r="AW827" s="95"/>
      <c r="AX827" s="383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383"/>
      <c r="BX827" s="383"/>
      <c r="BY827" s="383"/>
      <c r="BZ827" s="2"/>
      <c r="CA827" s="2"/>
      <c r="CB827" s="2"/>
      <c r="CC827" s="2"/>
      <c r="CD827" s="2"/>
      <c r="CE827" s="2"/>
      <c r="CF827" s="383"/>
      <c r="CG827" s="383"/>
      <c r="CH827" s="10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383"/>
      <c r="DT827" s="383"/>
      <c r="DU827" s="383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  <c r="FE827" s="2"/>
      <c r="FF827" s="2"/>
      <c r="FG827" s="2"/>
      <c r="FH827" s="2"/>
      <c r="FI827" s="2"/>
      <c r="FJ827" s="2"/>
      <c r="FK827" s="2"/>
      <c r="FL827" s="2"/>
      <c r="FM827" s="2"/>
      <c r="FN827" s="2"/>
      <c r="FO827" s="2"/>
      <c r="FP827" s="2"/>
      <c r="FQ827" s="2"/>
      <c r="FR827" s="2"/>
      <c r="FS827" s="2"/>
      <c r="FT827" s="2"/>
      <c r="FU827" s="2"/>
      <c r="FV827" s="2"/>
      <c r="FW827" s="2"/>
      <c r="FX827" s="2"/>
      <c r="FY827" s="2"/>
      <c r="FZ827" s="2"/>
      <c r="GA827" s="2"/>
      <c r="GB827" s="2"/>
      <c r="GC827" s="2"/>
      <c r="GD827" s="2"/>
      <c r="GE827" s="2"/>
      <c r="GF827" s="2"/>
      <c r="GG827" s="2"/>
      <c r="GH827" s="2"/>
      <c r="GI827" s="2"/>
      <c r="GJ827" s="2"/>
      <c r="GK827" s="2"/>
      <c r="GL827" s="2"/>
      <c r="GM827" s="2"/>
      <c r="GN827" s="2"/>
      <c r="GO827" s="2"/>
      <c r="GP827" s="2"/>
      <c r="GQ827" s="2"/>
      <c r="GR827" s="2"/>
      <c r="GS827" s="2"/>
      <c r="GT827" s="2"/>
      <c r="GU827" s="2"/>
      <c r="GV827" s="2"/>
      <c r="GW827" s="2"/>
      <c r="GX827" s="2"/>
      <c r="GY827" s="2"/>
      <c r="GZ827" s="2"/>
      <c r="HA827" s="2"/>
      <c r="HB827" s="2"/>
      <c r="HC827" s="2"/>
      <c r="HD827" s="2"/>
      <c r="HE827" s="2"/>
      <c r="HF827" s="2"/>
      <c r="HG827" s="2"/>
      <c r="HH827" s="2"/>
      <c r="HI827" s="2"/>
      <c r="HJ827" s="2"/>
      <c r="HK827" s="2"/>
      <c r="HL827" s="2"/>
      <c r="HM827" s="2"/>
      <c r="HN827" s="2"/>
      <c r="HO827" s="2"/>
      <c r="HP827" s="2"/>
      <c r="HQ827" s="2"/>
      <c r="HR827" s="2"/>
      <c r="HS827" s="2"/>
      <c r="HT827" s="2"/>
      <c r="HU827" s="2"/>
      <c r="HV827" s="2"/>
      <c r="HW827" s="2"/>
      <c r="HX827" s="2"/>
      <c r="HY827" s="2"/>
      <c r="HZ827" s="2"/>
      <c r="IA827" s="2"/>
      <c r="IB827" s="2"/>
      <c r="IC827" s="2"/>
      <c r="ID827" s="2"/>
      <c r="IE827" s="2"/>
      <c r="IF827" s="2"/>
      <c r="IG827" s="2"/>
      <c r="IH827" s="2"/>
      <c r="II827" s="2"/>
      <c r="IJ827" s="2"/>
      <c r="IK827" s="2"/>
      <c r="IL827" s="2"/>
      <c r="IM827" s="2"/>
      <c r="IN827" s="2"/>
      <c r="IO827" s="2"/>
      <c r="IP827" s="2"/>
      <c r="IQ827" s="2"/>
      <c r="IR827" s="2"/>
      <c r="IS827" s="2"/>
      <c r="IT827" s="2"/>
      <c r="IU827" s="2"/>
      <c r="IV827" s="2"/>
      <c r="IW827" s="2"/>
    </row>
    <row r="828" customFormat="false" ht="11.25" hidden="false" customHeight="false" outlineLevel="0" collapsed="false">
      <c r="A828" s="2"/>
      <c r="B828" s="2"/>
      <c r="C828" s="2"/>
      <c r="D828" s="394"/>
      <c r="F828" s="2"/>
      <c r="G828" s="2"/>
      <c r="H828" s="2"/>
      <c r="I828" s="2"/>
      <c r="J828" s="2"/>
      <c r="K828" s="2"/>
      <c r="L828" s="2"/>
      <c r="M828" s="2"/>
      <c r="P828" s="2"/>
      <c r="Q828" s="2"/>
      <c r="R828" s="2"/>
      <c r="X828" s="270"/>
      <c r="Y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95"/>
      <c r="AW828" s="95"/>
      <c r="AX828" s="383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383"/>
      <c r="BX828" s="383"/>
      <c r="BY828" s="383"/>
      <c r="BZ828" s="2"/>
      <c r="CA828" s="2"/>
      <c r="CB828" s="2"/>
      <c r="CC828" s="2"/>
      <c r="CD828" s="2"/>
      <c r="CE828" s="2"/>
      <c r="CF828" s="383"/>
      <c r="CG828" s="383"/>
      <c r="CH828" s="10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383"/>
      <c r="DT828" s="383"/>
      <c r="DU828" s="383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  <c r="FE828" s="2"/>
      <c r="FF828" s="2"/>
      <c r="FG828" s="2"/>
      <c r="FH828" s="2"/>
      <c r="FI828" s="2"/>
      <c r="FJ828" s="2"/>
      <c r="FK828" s="2"/>
      <c r="FL828" s="2"/>
      <c r="FM828" s="2"/>
      <c r="FN828" s="2"/>
      <c r="FO828" s="2"/>
      <c r="FP828" s="2"/>
      <c r="FQ828" s="2"/>
      <c r="FR828" s="2"/>
      <c r="FS828" s="2"/>
      <c r="FT828" s="2"/>
      <c r="FU828" s="2"/>
      <c r="FV828" s="2"/>
      <c r="FW828" s="2"/>
      <c r="FX828" s="2"/>
      <c r="FY828" s="2"/>
      <c r="FZ828" s="2"/>
      <c r="GA828" s="2"/>
      <c r="GB828" s="2"/>
      <c r="GC828" s="2"/>
      <c r="GD828" s="2"/>
      <c r="GE828" s="2"/>
      <c r="GF828" s="2"/>
      <c r="GG828" s="2"/>
      <c r="GH828" s="2"/>
      <c r="GI828" s="2"/>
      <c r="GJ828" s="2"/>
      <c r="GK828" s="2"/>
      <c r="GL828" s="2"/>
      <c r="GM828" s="2"/>
      <c r="GN828" s="2"/>
      <c r="GO828" s="2"/>
      <c r="GP828" s="2"/>
      <c r="GQ828" s="2"/>
      <c r="GR828" s="2"/>
      <c r="GS828" s="2"/>
      <c r="GT828" s="2"/>
      <c r="GU828" s="2"/>
      <c r="GV828" s="2"/>
      <c r="GW828" s="2"/>
      <c r="GX828" s="2"/>
      <c r="GY828" s="2"/>
      <c r="GZ828" s="2"/>
      <c r="HA828" s="2"/>
      <c r="HB828" s="2"/>
      <c r="HC828" s="2"/>
      <c r="HD828" s="2"/>
      <c r="HE828" s="2"/>
      <c r="HF828" s="2"/>
      <c r="HG828" s="2"/>
      <c r="HH828" s="2"/>
      <c r="HI828" s="2"/>
      <c r="HJ828" s="2"/>
      <c r="HK828" s="2"/>
      <c r="HL828" s="2"/>
      <c r="HM828" s="2"/>
      <c r="HN828" s="2"/>
      <c r="HO828" s="2"/>
      <c r="HP828" s="2"/>
      <c r="HQ828" s="2"/>
      <c r="HR828" s="2"/>
      <c r="HS828" s="2"/>
      <c r="HT828" s="2"/>
      <c r="HU828" s="2"/>
      <c r="HV828" s="2"/>
      <c r="HW828" s="2"/>
      <c r="HX828" s="2"/>
      <c r="HY828" s="2"/>
      <c r="HZ828" s="2"/>
      <c r="IA828" s="2"/>
      <c r="IB828" s="2"/>
      <c r="IC828" s="2"/>
      <c r="ID828" s="2"/>
      <c r="IE828" s="2"/>
      <c r="IF828" s="2"/>
      <c r="IG828" s="2"/>
      <c r="IH828" s="2"/>
      <c r="II828" s="2"/>
      <c r="IJ828" s="2"/>
      <c r="IK828" s="2"/>
      <c r="IL828" s="2"/>
      <c r="IM828" s="2"/>
      <c r="IN828" s="2"/>
      <c r="IO828" s="2"/>
      <c r="IP828" s="2"/>
      <c r="IQ828" s="2"/>
      <c r="IR828" s="2"/>
      <c r="IS828" s="2"/>
      <c r="IT828" s="2"/>
      <c r="IU828" s="2"/>
      <c r="IV828" s="2"/>
      <c r="IW828" s="2"/>
    </row>
    <row r="829" customFormat="false" ht="11.25" hidden="false" customHeight="false" outlineLevel="0" collapsed="false">
      <c r="A829" s="2"/>
      <c r="B829" s="2"/>
      <c r="C829" s="2"/>
      <c r="D829" s="394"/>
      <c r="F829" s="2"/>
      <c r="G829" s="2"/>
      <c r="H829" s="2"/>
      <c r="I829" s="2"/>
      <c r="J829" s="2"/>
      <c r="K829" s="2"/>
      <c r="L829" s="2"/>
      <c r="M829" s="2"/>
      <c r="P829" s="2"/>
      <c r="Q829" s="2"/>
      <c r="R829" s="2"/>
      <c r="X829" s="270"/>
      <c r="Y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95"/>
      <c r="AW829" s="95"/>
      <c r="AX829" s="383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383"/>
      <c r="BX829" s="383"/>
      <c r="BY829" s="383"/>
      <c r="BZ829" s="2"/>
      <c r="CA829" s="2"/>
      <c r="CB829" s="2"/>
      <c r="CC829" s="2"/>
      <c r="CD829" s="2"/>
      <c r="CE829" s="2"/>
      <c r="CF829" s="383"/>
      <c r="CG829" s="383"/>
      <c r="CH829" s="10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383"/>
      <c r="DT829" s="383"/>
      <c r="DU829" s="383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  <c r="FE829" s="2"/>
      <c r="FF829" s="2"/>
      <c r="FG829" s="2"/>
      <c r="FH829" s="2"/>
      <c r="FI829" s="2"/>
      <c r="FJ829" s="2"/>
      <c r="FK829" s="2"/>
      <c r="FL829" s="2"/>
      <c r="FM829" s="2"/>
      <c r="FN829" s="2"/>
      <c r="FO829" s="2"/>
      <c r="FP829" s="2"/>
      <c r="FQ829" s="2"/>
      <c r="FR829" s="2"/>
      <c r="FS829" s="2"/>
      <c r="FT829" s="2"/>
      <c r="FU829" s="2"/>
      <c r="FV829" s="2"/>
      <c r="FW829" s="2"/>
      <c r="FX829" s="2"/>
      <c r="FY829" s="2"/>
      <c r="FZ829" s="2"/>
      <c r="GA829" s="2"/>
      <c r="GB829" s="2"/>
      <c r="GC829" s="2"/>
      <c r="GD829" s="2"/>
      <c r="GE829" s="2"/>
      <c r="GF829" s="2"/>
      <c r="GG829" s="2"/>
      <c r="GH829" s="2"/>
      <c r="GI829" s="2"/>
      <c r="GJ829" s="2"/>
      <c r="GK829" s="2"/>
      <c r="GL829" s="2"/>
      <c r="GM829" s="2"/>
      <c r="GN829" s="2"/>
      <c r="GO829" s="2"/>
      <c r="GP829" s="2"/>
      <c r="GQ829" s="2"/>
      <c r="GR829" s="2"/>
      <c r="GS829" s="2"/>
      <c r="GT829" s="2"/>
      <c r="GU829" s="2"/>
      <c r="GV829" s="2"/>
      <c r="GW829" s="2"/>
      <c r="GX829" s="2"/>
      <c r="GY829" s="2"/>
      <c r="GZ829" s="2"/>
      <c r="HA829" s="2"/>
      <c r="HB829" s="2"/>
      <c r="HC829" s="2"/>
      <c r="HD829" s="2"/>
      <c r="HE829" s="2"/>
      <c r="HF829" s="2"/>
      <c r="HG829" s="2"/>
      <c r="HH829" s="2"/>
      <c r="HI829" s="2"/>
      <c r="HJ829" s="2"/>
      <c r="HK829" s="2"/>
      <c r="HL829" s="2"/>
      <c r="HM829" s="2"/>
      <c r="HN829" s="2"/>
      <c r="HO829" s="2"/>
      <c r="HP829" s="2"/>
      <c r="HQ829" s="2"/>
      <c r="HR829" s="2"/>
      <c r="HS829" s="2"/>
      <c r="HT829" s="2"/>
      <c r="HU829" s="2"/>
      <c r="HV829" s="2"/>
      <c r="HW829" s="2"/>
      <c r="HX829" s="2"/>
      <c r="HY829" s="2"/>
      <c r="HZ829" s="2"/>
      <c r="IA829" s="2"/>
      <c r="IB829" s="2"/>
      <c r="IC829" s="2"/>
      <c r="ID829" s="2"/>
      <c r="IE829" s="2"/>
      <c r="IF829" s="2"/>
      <c r="IG829" s="2"/>
      <c r="IH829" s="2"/>
      <c r="II829" s="2"/>
      <c r="IJ829" s="2"/>
      <c r="IK829" s="2"/>
      <c r="IL829" s="2"/>
      <c r="IM829" s="2"/>
      <c r="IN829" s="2"/>
      <c r="IO829" s="2"/>
      <c r="IP829" s="2"/>
      <c r="IQ829" s="2"/>
      <c r="IR829" s="2"/>
      <c r="IS829" s="2"/>
      <c r="IT829" s="2"/>
      <c r="IU829" s="2"/>
      <c r="IV829" s="2"/>
      <c r="IW829" s="2"/>
    </row>
    <row r="830" customFormat="false" ht="11.25" hidden="false" customHeight="false" outlineLevel="0" collapsed="false">
      <c r="A830" s="2"/>
      <c r="B830" s="2"/>
      <c r="C830" s="2"/>
      <c r="D830" s="394"/>
      <c r="F830" s="2"/>
      <c r="G830" s="2"/>
      <c r="H830" s="2"/>
      <c r="I830" s="2"/>
      <c r="J830" s="2"/>
      <c r="K830" s="2"/>
      <c r="L830" s="2"/>
      <c r="M830" s="2"/>
      <c r="P830" s="2"/>
      <c r="Q830" s="2"/>
      <c r="R830" s="2"/>
      <c r="X830" s="270"/>
      <c r="Y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95"/>
      <c r="AW830" s="95"/>
      <c r="AX830" s="383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383"/>
      <c r="BX830" s="383"/>
      <c r="BY830" s="383"/>
      <c r="BZ830" s="2"/>
      <c r="CA830" s="2"/>
      <c r="CB830" s="2"/>
      <c r="CC830" s="2"/>
      <c r="CD830" s="2"/>
      <c r="CE830" s="2"/>
      <c r="CF830" s="383"/>
      <c r="CG830" s="383"/>
      <c r="CH830" s="10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383"/>
      <c r="DT830" s="383"/>
      <c r="DU830" s="383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  <c r="FE830" s="2"/>
      <c r="FF830" s="2"/>
      <c r="FG830" s="2"/>
      <c r="FH830" s="2"/>
      <c r="FI830" s="2"/>
      <c r="FJ830" s="2"/>
      <c r="FK830" s="2"/>
      <c r="FL830" s="2"/>
      <c r="FM830" s="2"/>
      <c r="FN830" s="2"/>
      <c r="FO830" s="2"/>
      <c r="FP830" s="2"/>
      <c r="FQ830" s="2"/>
      <c r="FR830" s="2"/>
      <c r="FS830" s="2"/>
      <c r="FT830" s="2"/>
      <c r="FU830" s="2"/>
      <c r="FV830" s="2"/>
      <c r="FW830" s="2"/>
      <c r="FX830" s="2"/>
      <c r="FY830" s="2"/>
      <c r="FZ830" s="2"/>
      <c r="GA830" s="2"/>
      <c r="GB830" s="2"/>
      <c r="GC830" s="2"/>
      <c r="GD830" s="2"/>
      <c r="GE830" s="2"/>
      <c r="GF830" s="2"/>
      <c r="GG830" s="2"/>
      <c r="GH830" s="2"/>
      <c r="GI830" s="2"/>
      <c r="GJ830" s="2"/>
      <c r="GK830" s="2"/>
      <c r="GL830" s="2"/>
      <c r="GM830" s="2"/>
      <c r="GN830" s="2"/>
      <c r="GO830" s="2"/>
      <c r="GP830" s="2"/>
      <c r="GQ830" s="2"/>
      <c r="GR830" s="2"/>
      <c r="GS830" s="2"/>
      <c r="GT830" s="2"/>
      <c r="GU830" s="2"/>
      <c r="GV830" s="2"/>
      <c r="GW830" s="2"/>
      <c r="GX830" s="2"/>
      <c r="GY830" s="2"/>
      <c r="GZ830" s="2"/>
      <c r="HA830" s="2"/>
      <c r="HB830" s="2"/>
      <c r="HC830" s="2"/>
      <c r="HD830" s="2"/>
      <c r="HE830" s="2"/>
      <c r="HF830" s="2"/>
      <c r="HG830" s="2"/>
      <c r="HH830" s="2"/>
      <c r="HI830" s="2"/>
      <c r="HJ830" s="2"/>
      <c r="HK830" s="2"/>
      <c r="HL830" s="2"/>
      <c r="HM830" s="2"/>
      <c r="HN830" s="2"/>
      <c r="HO830" s="2"/>
      <c r="HP830" s="2"/>
      <c r="HQ830" s="2"/>
      <c r="HR830" s="2"/>
      <c r="HS830" s="2"/>
      <c r="HT830" s="2"/>
      <c r="HU830" s="2"/>
      <c r="HV830" s="2"/>
      <c r="HW830" s="2"/>
      <c r="HX830" s="2"/>
      <c r="HY830" s="2"/>
      <c r="HZ830" s="2"/>
      <c r="IA830" s="2"/>
      <c r="IB830" s="2"/>
      <c r="IC830" s="2"/>
      <c r="ID830" s="2"/>
      <c r="IE830" s="2"/>
      <c r="IF830" s="2"/>
      <c r="IG830" s="2"/>
      <c r="IH830" s="2"/>
      <c r="II830" s="2"/>
      <c r="IJ830" s="2"/>
      <c r="IK830" s="2"/>
      <c r="IL830" s="2"/>
      <c r="IM830" s="2"/>
      <c r="IN830" s="2"/>
      <c r="IO830" s="2"/>
      <c r="IP830" s="2"/>
      <c r="IQ830" s="2"/>
      <c r="IR830" s="2"/>
      <c r="IS830" s="2"/>
      <c r="IT830" s="2"/>
      <c r="IU830" s="2"/>
      <c r="IV830" s="2"/>
      <c r="IW830" s="2"/>
    </row>
    <row r="831" customFormat="false" ht="11.25" hidden="false" customHeight="false" outlineLevel="0" collapsed="false">
      <c r="A831" s="2"/>
      <c r="B831" s="2"/>
      <c r="C831" s="2"/>
      <c r="D831" s="394"/>
      <c r="F831" s="2"/>
      <c r="G831" s="2"/>
      <c r="H831" s="2"/>
      <c r="I831" s="2"/>
      <c r="J831" s="2"/>
      <c r="K831" s="2"/>
      <c r="L831" s="2"/>
      <c r="M831" s="2"/>
      <c r="P831" s="2"/>
      <c r="Q831" s="2"/>
      <c r="R831" s="2"/>
      <c r="X831" s="270"/>
      <c r="Y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95"/>
      <c r="AW831" s="95"/>
      <c r="AX831" s="383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383"/>
      <c r="BX831" s="383"/>
      <c r="BY831" s="383"/>
      <c r="BZ831" s="2"/>
      <c r="CA831" s="2"/>
      <c r="CB831" s="2"/>
      <c r="CC831" s="2"/>
      <c r="CD831" s="2"/>
      <c r="CE831" s="2"/>
      <c r="CF831" s="383"/>
      <c r="CG831" s="383"/>
      <c r="CH831" s="10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383"/>
      <c r="DT831" s="383"/>
      <c r="DU831" s="383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  <c r="FE831" s="2"/>
      <c r="FF831" s="2"/>
      <c r="FG831" s="2"/>
      <c r="FH831" s="2"/>
      <c r="FI831" s="2"/>
      <c r="FJ831" s="2"/>
      <c r="FK831" s="2"/>
      <c r="FL831" s="2"/>
      <c r="FM831" s="2"/>
      <c r="FN831" s="2"/>
      <c r="FO831" s="2"/>
      <c r="FP831" s="2"/>
      <c r="FQ831" s="2"/>
      <c r="FR831" s="2"/>
      <c r="FS831" s="2"/>
      <c r="FT831" s="2"/>
      <c r="FU831" s="2"/>
      <c r="FV831" s="2"/>
      <c r="FW831" s="2"/>
      <c r="FX831" s="2"/>
      <c r="FY831" s="2"/>
      <c r="FZ831" s="2"/>
      <c r="GA831" s="2"/>
      <c r="GB831" s="2"/>
      <c r="GC831" s="2"/>
      <c r="GD831" s="2"/>
      <c r="GE831" s="2"/>
      <c r="GF831" s="2"/>
      <c r="GG831" s="2"/>
      <c r="GH831" s="2"/>
      <c r="GI831" s="2"/>
      <c r="GJ831" s="2"/>
      <c r="GK831" s="2"/>
      <c r="GL831" s="2"/>
      <c r="GM831" s="2"/>
      <c r="GN831" s="2"/>
      <c r="GO831" s="2"/>
      <c r="GP831" s="2"/>
      <c r="GQ831" s="2"/>
      <c r="GR831" s="2"/>
      <c r="GS831" s="2"/>
      <c r="GT831" s="2"/>
      <c r="GU831" s="2"/>
      <c r="GV831" s="2"/>
      <c r="GW831" s="2"/>
      <c r="GX831" s="2"/>
      <c r="GY831" s="2"/>
      <c r="GZ831" s="2"/>
      <c r="HA831" s="2"/>
      <c r="HB831" s="2"/>
      <c r="HC831" s="2"/>
      <c r="HD831" s="2"/>
      <c r="HE831" s="2"/>
      <c r="HF831" s="2"/>
      <c r="HG831" s="2"/>
      <c r="HH831" s="2"/>
      <c r="HI831" s="2"/>
      <c r="HJ831" s="2"/>
      <c r="HK831" s="2"/>
      <c r="HL831" s="2"/>
      <c r="HM831" s="2"/>
      <c r="HN831" s="2"/>
      <c r="HO831" s="2"/>
      <c r="HP831" s="2"/>
      <c r="HQ831" s="2"/>
      <c r="HR831" s="2"/>
      <c r="HS831" s="2"/>
      <c r="HT831" s="2"/>
      <c r="HU831" s="2"/>
      <c r="HV831" s="2"/>
      <c r="HW831" s="2"/>
      <c r="HX831" s="2"/>
      <c r="HY831" s="2"/>
      <c r="HZ831" s="2"/>
      <c r="IA831" s="2"/>
      <c r="IB831" s="2"/>
      <c r="IC831" s="2"/>
      <c r="ID831" s="2"/>
      <c r="IE831" s="2"/>
      <c r="IF831" s="2"/>
      <c r="IG831" s="2"/>
      <c r="IH831" s="2"/>
      <c r="II831" s="2"/>
      <c r="IJ831" s="2"/>
      <c r="IK831" s="2"/>
      <c r="IL831" s="2"/>
      <c r="IM831" s="2"/>
      <c r="IN831" s="2"/>
      <c r="IO831" s="2"/>
      <c r="IP831" s="2"/>
      <c r="IQ831" s="2"/>
      <c r="IR831" s="2"/>
      <c r="IS831" s="2"/>
      <c r="IT831" s="2"/>
      <c r="IU831" s="2"/>
      <c r="IV831" s="2"/>
      <c r="IW831" s="2"/>
    </row>
    <row r="832" customFormat="false" ht="11.25" hidden="false" customHeight="false" outlineLevel="0" collapsed="false">
      <c r="A832" s="2"/>
      <c r="B832" s="2"/>
      <c r="C832" s="2"/>
      <c r="D832" s="394"/>
      <c r="F832" s="2"/>
      <c r="G832" s="2"/>
      <c r="H832" s="2"/>
      <c r="I832" s="2"/>
      <c r="J832" s="2"/>
      <c r="K832" s="2"/>
      <c r="L832" s="2"/>
      <c r="M832" s="2"/>
      <c r="P832" s="2"/>
      <c r="Q832" s="2"/>
      <c r="R832" s="2"/>
      <c r="X832" s="270"/>
      <c r="Y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95"/>
      <c r="AW832" s="95"/>
      <c r="AX832" s="383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383"/>
      <c r="BX832" s="383"/>
      <c r="BY832" s="383"/>
      <c r="BZ832" s="2"/>
      <c r="CA832" s="2"/>
      <c r="CB832" s="2"/>
      <c r="CC832" s="2"/>
      <c r="CD832" s="2"/>
      <c r="CE832" s="2"/>
      <c r="CF832" s="383"/>
      <c r="CG832" s="383"/>
      <c r="CH832" s="10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383"/>
      <c r="DT832" s="383"/>
      <c r="DU832" s="383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  <c r="FE832" s="2"/>
      <c r="FF832" s="2"/>
      <c r="FG832" s="2"/>
      <c r="FH832" s="2"/>
      <c r="FI832" s="2"/>
      <c r="FJ832" s="2"/>
      <c r="FK832" s="2"/>
      <c r="FL832" s="2"/>
      <c r="FM832" s="2"/>
      <c r="FN832" s="2"/>
      <c r="FO832" s="2"/>
      <c r="FP832" s="2"/>
      <c r="FQ832" s="2"/>
      <c r="FR832" s="2"/>
      <c r="FS832" s="2"/>
      <c r="FT832" s="2"/>
      <c r="FU832" s="2"/>
      <c r="FV832" s="2"/>
      <c r="FW832" s="2"/>
      <c r="FX832" s="2"/>
      <c r="FY832" s="2"/>
      <c r="FZ832" s="2"/>
      <c r="GA832" s="2"/>
      <c r="GB832" s="2"/>
      <c r="GC832" s="2"/>
      <c r="GD832" s="2"/>
      <c r="GE832" s="2"/>
      <c r="GF832" s="2"/>
      <c r="GG832" s="2"/>
      <c r="GH832" s="2"/>
      <c r="GI832" s="2"/>
      <c r="GJ832" s="2"/>
      <c r="GK832" s="2"/>
      <c r="GL832" s="2"/>
      <c r="GM832" s="2"/>
      <c r="GN832" s="2"/>
      <c r="GO832" s="2"/>
      <c r="GP832" s="2"/>
      <c r="GQ832" s="2"/>
      <c r="GR832" s="2"/>
      <c r="GS832" s="2"/>
      <c r="GT832" s="2"/>
      <c r="GU832" s="2"/>
      <c r="GV832" s="2"/>
      <c r="GW832" s="2"/>
      <c r="GX832" s="2"/>
      <c r="GY832" s="2"/>
      <c r="GZ832" s="2"/>
      <c r="HA832" s="2"/>
      <c r="HB832" s="2"/>
      <c r="HC832" s="2"/>
      <c r="HD832" s="2"/>
      <c r="HE832" s="2"/>
      <c r="HF832" s="2"/>
      <c r="HG832" s="2"/>
      <c r="HH832" s="2"/>
      <c r="HI832" s="2"/>
      <c r="HJ832" s="2"/>
      <c r="HK832" s="2"/>
      <c r="HL832" s="2"/>
      <c r="HM832" s="2"/>
      <c r="HN832" s="2"/>
      <c r="HO832" s="2"/>
      <c r="HP832" s="2"/>
      <c r="HQ832" s="2"/>
      <c r="HR832" s="2"/>
      <c r="HS832" s="2"/>
      <c r="HT832" s="2"/>
      <c r="HU832" s="2"/>
      <c r="HV832" s="2"/>
      <c r="HW832" s="2"/>
      <c r="HX832" s="2"/>
      <c r="HY832" s="2"/>
      <c r="HZ832" s="2"/>
      <c r="IA832" s="2"/>
      <c r="IB832" s="2"/>
      <c r="IC832" s="2"/>
      <c r="ID832" s="2"/>
      <c r="IE832" s="2"/>
      <c r="IF832" s="2"/>
      <c r="IG832" s="2"/>
      <c r="IH832" s="2"/>
      <c r="II832" s="2"/>
      <c r="IJ832" s="2"/>
      <c r="IK832" s="2"/>
      <c r="IL832" s="2"/>
      <c r="IM832" s="2"/>
      <c r="IN832" s="2"/>
      <c r="IO832" s="2"/>
      <c r="IP832" s="2"/>
      <c r="IQ832" s="2"/>
      <c r="IR832" s="2"/>
      <c r="IS832" s="2"/>
      <c r="IT832" s="2"/>
      <c r="IU832" s="2"/>
      <c r="IV832" s="2"/>
      <c r="IW832" s="2"/>
    </row>
    <row r="833" customFormat="false" ht="11.25" hidden="false" customHeight="false" outlineLevel="0" collapsed="false">
      <c r="A833" s="2"/>
      <c r="B833" s="2"/>
      <c r="C833" s="2"/>
      <c r="D833" s="394"/>
      <c r="F833" s="2"/>
      <c r="G833" s="2"/>
      <c r="H833" s="2"/>
      <c r="I833" s="2"/>
      <c r="J833" s="2"/>
      <c r="K833" s="2"/>
      <c r="L833" s="2"/>
      <c r="M833" s="2"/>
      <c r="P833" s="2"/>
      <c r="Q833" s="2"/>
      <c r="R833" s="2"/>
      <c r="X833" s="270"/>
      <c r="Y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95"/>
      <c r="AW833" s="95"/>
      <c r="AX833" s="383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383"/>
      <c r="BX833" s="383"/>
      <c r="BY833" s="383"/>
      <c r="BZ833" s="2"/>
      <c r="CA833" s="2"/>
      <c r="CB833" s="2"/>
      <c r="CC833" s="2"/>
      <c r="CD833" s="2"/>
      <c r="CE833" s="2"/>
      <c r="CF833" s="383"/>
      <c r="CG833" s="383"/>
      <c r="CH833" s="10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383"/>
      <c r="DT833" s="383"/>
      <c r="DU833" s="383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  <c r="FE833" s="2"/>
      <c r="FF833" s="2"/>
      <c r="FG833" s="2"/>
      <c r="FH833" s="2"/>
      <c r="FI833" s="2"/>
      <c r="FJ833" s="2"/>
      <c r="FK833" s="2"/>
      <c r="FL833" s="2"/>
      <c r="FM833" s="2"/>
      <c r="FN833" s="2"/>
      <c r="FO833" s="2"/>
      <c r="FP833" s="2"/>
      <c r="FQ833" s="2"/>
      <c r="FR833" s="2"/>
      <c r="FS833" s="2"/>
      <c r="FT833" s="2"/>
      <c r="FU833" s="2"/>
      <c r="FV833" s="2"/>
      <c r="FW833" s="2"/>
      <c r="FX833" s="2"/>
      <c r="FY833" s="2"/>
      <c r="FZ833" s="2"/>
      <c r="GA833" s="2"/>
      <c r="GB833" s="2"/>
      <c r="GC833" s="2"/>
      <c r="GD833" s="2"/>
      <c r="GE833" s="2"/>
      <c r="GF833" s="2"/>
      <c r="GG833" s="2"/>
      <c r="GH833" s="2"/>
      <c r="GI833" s="2"/>
      <c r="GJ833" s="2"/>
      <c r="GK833" s="2"/>
      <c r="GL833" s="2"/>
      <c r="GM833" s="2"/>
      <c r="GN833" s="2"/>
      <c r="GO833" s="2"/>
      <c r="GP833" s="2"/>
      <c r="GQ833" s="2"/>
      <c r="GR833" s="2"/>
      <c r="GS833" s="2"/>
      <c r="GT833" s="2"/>
      <c r="GU833" s="2"/>
      <c r="GV833" s="2"/>
      <c r="GW833" s="2"/>
      <c r="GX833" s="2"/>
      <c r="GY833" s="2"/>
      <c r="GZ833" s="2"/>
      <c r="HA833" s="2"/>
      <c r="HB833" s="2"/>
      <c r="HC833" s="2"/>
      <c r="HD833" s="2"/>
      <c r="HE833" s="2"/>
      <c r="HF833" s="2"/>
      <c r="HG833" s="2"/>
      <c r="HH833" s="2"/>
      <c r="HI833" s="2"/>
      <c r="HJ833" s="2"/>
      <c r="HK833" s="2"/>
      <c r="HL833" s="2"/>
      <c r="HM833" s="2"/>
      <c r="HN833" s="2"/>
      <c r="HO833" s="2"/>
      <c r="HP833" s="2"/>
      <c r="HQ833" s="2"/>
      <c r="HR833" s="2"/>
      <c r="HS833" s="2"/>
      <c r="HT833" s="2"/>
      <c r="HU833" s="2"/>
      <c r="HV833" s="2"/>
      <c r="HW833" s="2"/>
      <c r="HX833" s="2"/>
      <c r="HY833" s="2"/>
      <c r="HZ833" s="2"/>
      <c r="IA833" s="2"/>
      <c r="IB833" s="2"/>
      <c r="IC833" s="2"/>
      <c r="ID833" s="2"/>
      <c r="IE833" s="2"/>
      <c r="IF833" s="2"/>
      <c r="IG833" s="2"/>
      <c r="IH833" s="2"/>
      <c r="II833" s="2"/>
      <c r="IJ833" s="2"/>
      <c r="IK833" s="2"/>
      <c r="IL833" s="2"/>
      <c r="IM833" s="2"/>
      <c r="IN833" s="2"/>
      <c r="IO833" s="2"/>
      <c r="IP833" s="2"/>
      <c r="IQ833" s="2"/>
      <c r="IR833" s="2"/>
      <c r="IS833" s="2"/>
      <c r="IT833" s="2"/>
      <c r="IU833" s="2"/>
      <c r="IV833" s="2"/>
      <c r="IW833" s="2"/>
    </row>
    <row r="834" customFormat="false" ht="11.25" hidden="false" customHeight="false" outlineLevel="0" collapsed="false">
      <c r="A834" s="2"/>
      <c r="B834" s="2"/>
      <c r="C834" s="2"/>
      <c r="D834" s="394"/>
      <c r="F834" s="2"/>
      <c r="G834" s="2"/>
      <c r="H834" s="2"/>
      <c r="I834" s="2"/>
      <c r="J834" s="2"/>
      <c r="K834" s="2"/>
      <c r="L834" s="2"/>
      <c r="M834" s="2"/>
      <c r="P834" s="2"/>
      <c r="Q834" s="2"/>
      <c r="R834" s="2"/>
      <c r="X834" s="270"/>
      <c r="Y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95"/>
      <c r="AW834" s="95"/>
      <c r="AX834" s="383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383"/>
      <c r="BX834" s="383"/>
      <c r="BY834" s="383"/>
      <c r="BZ834" s="2"/>
      <c r="CA834" s="2"/>
      <c r="CB834" s="2"/>
      <c r="CC834" s="2"/>
      <c r="CD834" s="2"/>
      <c r="CE834" s="2"/>
      <c r="CF834" s="383"/>
      <c r="CG834" s="383"/>
      <c r="CH834" s="10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383"/>
      <c r="DT834" s="383"/>
      <c r="DU834" s="383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  <c r="FE834" s="2"/>
      <c r="FF834" s="2"/>
      <c r="FG834" s="2"/>
      <c r="FH834" s="2"/>
      <c r="FI834" s="2"/>
      <c r="FJ834" s="2"/>
      <c r="FK834" s="2"/>
      <c r="FL834" s="2"/>
      <c r="FM834" s="2"/>
      <c r="FN834" s="2"/>
      <c r="FO834" s="2"/>
      <c r="FP834" s="2"/>
      <c r="FQ834" s="2"/>
      <c r="FR834" s="2"/>
      <c r="FS834" s="2"/>
      <c r="FT834" s="2"/>
      <c r="FU834" s="2"/>
      <c r="FV834" s="2"/>
      <c r="FW834" s="2"/>
      <c r="FX834" s="2"/>
      <c r="FY834" s="2"/>
      <c r="FZ834" s="2"/>
      <c r="GA834" s="2"/>
      <c r="GB834" s="2"/>
      <c r="GC834" s="2"/>
      <c r="GD834" s="2"/>
      <c r="GE834" s="2"/>
      <c r="GF834" s="2"/>
      <c r="GG834" s="2"/>
      <c r="GH834" s="2"/>
      <c r="GI834" s="2"/>
      <c r="GJ834" s="2"/>
      <c r="GK834" s="2"/>
      <c r="GL834" s="2"/>
      <c r="GM834" s="2"/>
      <c r="GN834" s="2"/>
      <c r="GO834" s="2"/>
      <c r="GP834" s="2"/>
      <c r="GQ834" s="2"/>
      <c r="GR834" s="2"/>
      <c r="GS834" s="2"/>
      <c r="GT834" s="2"/>
      <c r="GU834" s="2"/>
      <c r="GV834" s="2"/>
      <c r="GW834" s="2"/>
      <c r="GX834" s="2"/>
      <c r="GY834" s="2"/>
      <c r="GZ834" s="2"/>
      <c r="HA834" s="2"/>
      <c r="HB834" s="2"/>
      <c r="HC834" s="2"/>
      <c r="HD834" s="2"/>
      <c r="HE834" s="2"/>
      <c r="HF834" s="2"/>
      <c r="HG834" s="2"/>
      <c r="HH834" s="2"/>
      <c r="HI834" s="2"/>
      <c r="HJ834" s="2"/>
      <c r="HK834" s="2"/>
      <c r="HL834" s="2"/>
      <c r="HM834" s="2"/>
      <c r="HN834" s="2"/>
      <c r="HO834" s="2"/>
      <c r="HP834" s="2"/>
      <c r="HQ834" s="2"/>
      <c r="HR834" s="2"/>
      <c r="HS834" s="2"/>
      <c r="HT834" s="2"/>
      <c r="HU834" s="2"/>
      <c r="HV834" s="2"/>
      <c r="HW834" s="2"/>
      <c r="HX834" s="2"/>
      <c r="HY834" s="2"/>
      <c r="HZ834" s="2"/>
      <c r="IA834" s="2"/>
      <c r="IB834" s="2"/>
      <c r="IC834" s="2"/>
      <c r="ID834" s="2"/>
      <c r="IE834" s="2"/>
      <c r="IF834" s="2"/>
      <c r="IG834" s="2"/>
      <c r="IH834" s="2"/>
      <c r="II834" s="2"/>
      <c r="IJ834" s="2"/>
      <c r="IK834" s="2"/>
      <c r="IL834" s="2"/>
      <c r="IM834" s="2"/>
      <c r="IN834" s="2"/>
      <c r="IO834" s="2"/>
      <c r="IP834" s="2"/>
      <c r="IQ834" s="2"/>
      <c r="IR834" s="2"/>
      <c r="IS834" s="2"/>
      <c r="IT834" s="2"/>
      <c r="IU834" s="2"/>
      <c r="IV834" s="2"/>
      <c r="IW834" s="2"/>
    </row>
    <row r="835" customFormat="false" ht="11.25" hidden="false" customHeight="false" outlineLevel="0" collapsed="false">
      <c r="A835" s="2"/>
      <c r="B835" s="2"/>
      <c r="C835" s="2"/>
      <c r="D835" s="394"/>
      <c r="F835" s="2"/>
      <c r="G835" s="2"/>
      <c r="H835" s="2"/>
      <c r="I835" s="2"/>
      <c r="J835" s="2"/>
      <c r="K835" s="2"/>
      <c r="L835" s="2"/>
      <c r="M835" s="2"/>
      <c r="P835" s="2"/>
      <c r="Q835" s="2"/>
      <c r="R835" s="2"/>
      <c r="X835" s="270"/>
      <c r="Y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95"/>
      <c r="AW835" s="95"/>
      <c r="AX835" s="383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383"/>
      <c r="BX835" s="383"/>
      <c r="BY835" s="383"/>
      <c r="BZ835" s="2"/>
      <c r="CA835" s="2"/>
      <c r="CB835" s="2"/>
      <c r="CC835" s="2"/>
      <c r="CD835" s="2"/>
      <c r="CE835" s="2"/>
      <c r="CF835" s="383"/>
      <c r="CG835" s="383"/>
      <c r="CH835" s="10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383"/>
      <c r="DT835" s="383"/>
      <c r="DU835" s="383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  <c r="FE835" s="2"/>
      <c r="FF835" s="2"/>
      <c r="FG835" s="2"/>
      <c r="FH835" s="2"/>
      <c r="FI835" s="2"/>
      <c r="FJ835" s="2"/>
      <c r="FK835" s="2"/>
      <c r="FL835" s="2"/>
      <c r="FM835" s="2"/>
      <c r="FN835" s="2"/>
      <c r="FO835" s="2"/>
      <c r="FP835" s="2"/>
      <c r="FQ835" s="2"/>
      <c r="FR835" s="2"/>
      <c r="FS835" s="2"/>
      <c r="FT835" s="2"/>
      <c r="FU835" s="2"/>
      <c r="FV835" s="2"/>
      <c r="FW835" s="2"/>
      <c r="FX835" s="2"/>
      <c r="FY835" s="2"/>
      <c r="FZ835" s="2"/>
      <c r="GA835" s="2"/>
      <c r="GB835" s="2"/>
      <c r="GC835" s="2"/>
      <c r="GD835" s="2"/>
      <c r="GE835" s="2"/>
      <c r="GF835" s="2"/>
      <c r="GG835" s="2"/>
      <c r="GH835" s="2"/>
      <c r="GI835" s="2"/>
      <c r="GJ835" s="2"/>
      <c r="GK835" s="2"/>
      <c r="GL835" s="2"/>
      <c r="GM835" s="2"/>
      <c r="GN835" s="2"/>
      <c r="GO835" s="2"/>
      <c r="GP835" s="2"/>
      <c r="GQ835" s="2"/>
      <c r="GR835" s="2"/>
      <c r="GS835" s="2"/>
      <c r="GT835" s="2"/>
      <c r="GU835" s="2"/>
      <c r="GV835" s="2"/>
      <c r="GW835" s="2"/>
      <c r="GX835" s="2"/>
      <c r="GY835" s="2"/>
      <c r="GZ835" s="2"/>
      <c r="HA835" s="2"/>
      <c r="HB835" s="2"/>
      <c r="HC835" s="2"/>
      <c r="HD835" s="2"/>
      <c r="HE835" s="2"/>
      <c r="HF835" s="2"/>
      <c r="HG835" s="2"/>
      <c r="HH835" s="2"/>
      <c r="HI835" s="2"/>
      <c r="HJ835" s="2"/>
      <c r="HK835" s="2"/>
      <c r="HL835" s="2"/>
      <c r="HM835" s="2"/>
      <c r="HN835" s="2"/>
      <c r="HO835" s="2"/>
      <c r="HP835" s="2"/>
      <c r="HQ835" s="2"/>
      <c r="HR835" s="2"/>
      <c r="HS835" s="2"/>
      <c r="HT835" s="2"/>
      <c r="HU835" s="2"/>
      <c r="HV835" s="2"/>
      <c r="HW835" s="2"/>
      <c r="HX835" s="2"/>
      <c r="HY835" s="2"/>
      <c r="HZ835" s="2"/>
      <c r="IA835" s="2"/>
      <c r="IB835" s="2"/>
      <c r="IC835" s="2"/>
      <c r="ID835" s="2"/>
      <c r="IE835" s="2"/>
      <c r="IF835" s="2"/>
      <c r="IG835" s="2"/>
      <c r="IH835" s="2"/>
      <c r="II835" s="2"/>
      <c r="IJ835" s="2"/>
      <c r="IK835" s="2"/>
      <c r="IL835" s="2"/>
      <c r="IM835" s="2"/>
      <c r="IN835" s="2"/>
      <c r="IO835" s="2"/>
      <c r="IP835" s="2"/>
      <c r="IQ835" s="2"/>
      <c r="IR835" s="2"/>
      <c r="IS835" s="2"/>
      <c r="IT835" s="2"/>
      <c r="IU835" s="2"/>
      <c r="IV835" s="2"/>
      <c r="IW835" s="2"/>
    </row>
    <row r="836" customFormat="false" ht="11.25" hidden="false" customHeight="false" outlineLevel="0" collapsed="false">
      <c r="A836" s="2"/>
      <c r="B836" s="2"/>
      <c r="C836" s="2"/>
      <c r="D836" s="394"/>
      <c r="F836" s="2"/>
      <c r="G836" s="2"/>
      <c r="H836" s="2"/>
      <c r="I836" s="2"/>
      <c r="J836" s="2"/>
      <c r="K836" s="2"/>
      <c r="L836" s="2"/>
      <c r="M836" s="2"/>
      <c r="P836" s="2"/>
      <c r="Q836" s="2"/>
      <c r="R836" s="2"/>
      <c r="X836" s="270"/>
      <c r="Y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95"/>
      <c r="AW836" s="95"/>
      <c r="AX836" s="383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383"/>
      <c r="BX836" s="383"/>
      <c r="BY836" s="383"/>
      <c r="BZ836" s="2"/>
      <c r="CA836" s="2"/>
      <c r="CB836" s="2"/>
      <c r="CC836" s="2"/>
      <c r="CD836" s="2"/>
      <c r="CE836" s="2"/>
      <c r="CF836" s="383"/>
      <c r="CG836" s="383"/>
      <c r="CH836" s="10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383"/>
      <c r="DT836" s="383"/>
      <c r="DU836" s="383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  <c r="FE836" s="2"/>
      <c r="FF836" s="2"/>
      <c r="FG836" s="2"/>
      <c r="FH836" s="2"/>
      <c r="FI836" s="2"/>
      <c r="FJ836" s="2"/>
      <c r="FK836" s="2"/>
      <c r="FL836" s="2"/>
      <c r="FM836" s="2"/>
      <c r="FN836" s="2"/>
      <c r="FO836" s="2"/>
      <c r="FP836" s="2"/>
      <c r="FQ836" s="2"/>
      <c r="FR836" s="2"/>
      <c r="FS836" s="2"/>
      <c r="FT836" s="2"/>
      <c r="FU836" s="2"/>
      <c r="FV836" s="2"/>
      <c r="FW836" s="2"/>
      <c r="FX836" s="2"/>
      <c r="FY836" s="2"/>
      <c r="FZ836" s="2"/>
      <c r="GA836" s="2"/>
      <c r="GB836" s="2"/>
      <c r="GC836" s="2"/>
      <c r="GD836" s="2"/>
      <c r="GE836" s="2"/>
      <c r="GF836" s="2"/>
      <c r="GG836" s="2"/>
      <c r="GH836" s="2"/>
      <c r="GI836" s="2"/>
      <c r="GJ836" s="2"/>
      <c r="GK836" s="2"/>
      <c r="GL836" s="2"/>
      <c r="GM836" s="2"/>
      <c r="GN836" s="2"/>
      <c r="GO836" s="2"/>
      <c r="GP836" s="2"/>
      <c r="GQ836" s="2"/>
      <c r="GR836" s="2"/>
      <c r="GS836" s="2"/>
      <c r="GT836" s="2"/>
      <c r="GU836" s="2"/>
      <c r="GV836" s="2"/>
      <c r="GW836" s="2"/>
      <c r="GX836" s="2"/>
      <c r="GY836" s="2"/>
      <c r="GZ836" s="2"/>
      <c r="HA836" s="2"/>
      <c r="HB836" s="2"/>
      <c r="HC836" s="2"/>
      <c r="HD836" s="2"/>
      <c r="HE836" s="2"/>
      <c r="HF836" s="2"/>
      <c r="HG836" s="2"/>
      <c r="HH836" s="2"/>
      <c r="HI836" s="2"/>
      <c r="HJ836" s="2"/>
      <c r="HK836" s="2"/>
      <c r="HL836" s="2"/>
      <c r="HM836" s="2"/>
      <c r="HN836" s="2"/>
      <c r="HO836" s="2"/>
      <c r="HP836" s="2"/>
      <c r="HQ836" s="2"/>
      <c r="HR836" s="2"/>
      <c r="HS836" s="2"/>
      <c r="HT836" s="2"/>
      <c r="HU836" s="2"/>
      <c r="HV836" s="2"/>
      <c r="HW836" s="2"/>
      <c r="HX836" s="2"/>
      <c r="HY836" s="2"/>
      <c r="HZ836" s="2"/>
      <c r="IA836" s="2"/>
      <c r="IB836" s="2"/>
      <c r="IC836" s="2"/>
      <c r="ID836" s="2"/>
      <c r="IE836" s="2"/>
      <c r="IF836" s="2"/>
      <c r="IG836" s="2"/>
      <c r="IH836" s="2"/>
      <c r="II836" s="2"/>
      <c r="IJ836" s="2"/>
      <c r="IK836" s="2"/>
      <c r="IL836" s="2"/>
      <c r="IM836" s="2"/>
      <c r="IN836" s="2"/>
      <c r="IO836" s="2"/>
      <c r="IP836" s="2"/>
      <c r="IQ836" s="2"/>
      <c r="IR836" s="2"/>
      <c r="IS836" s="2"/>
      <c r="IT836" s="2"/>
      <c r="IU836" s="2"/>
      <c r="IV836" s="2"/>
      <c r="IW836" s="2"/>
    </row>
    <row r="837" customFormat="false" ht="11.25" hidden="false" customHeight="false" outlineLevel="0" collapsed="false">
      <c r="A837" s="2"/>
      <c r="B837" s="2"/>
      <c r="C837" s="2"/>
      <c r="D837" s="394"/>
      <c r="F837" s="2"/>
      <c r="G837" s="2"/>
      <c r="H837" s="2"/>
      <c r="I837" s="2"/>
      <c r="J837" s="2"/>
      <c r="K837" s="2"/>
      <c r="L837" s="2"/>
      <c r="M837" s="2"/>
      <c r="P837" s="2"/>
      <c r="Q837" s="2"/>
      <c r="R837" s="2"/>
      <c r="X837" s="270"/>
      <c r="Y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95"/>
      <c r="AW837" s="95"/>
      <c r="AX837" s="383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383"/>
      <c r="BX837" s="383"/>
      <c r="BY837" s="383"/>
      <c r="BZ837" s="2"/>
      <c r="CA837" s="2"/>
      <c r="CB837" s="2"/>
      <c r="CC837" s="2"/>
      <c r="CD837" s="2"/>
      <c r="CE837" s="2"/>
      <c r="CF837" s="383"/>
      <c r="CG837" s="383"/>
      <c r="CH837" s="10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383"/>
      <c r="DT837" s="383"/>
      <c r="DU837" s="383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  <c r="FE837" s="2"/>
      <c r="FF837" s="2"/>
      <c r="FG837" s="2"/>
      <c r="FH837" s="2"/>
      <c r="FI837" s="2"/>
      <c r="FJ837" s="2"/>
      <c r="FK837" s="2"/>
      <c r="FL837" s="2"/>
      <c r="FM837" s="2"/>
      <c r="FN837" s="2"/>
      <c r="FO837" s="2"/>
      <c r="FP837" s="2"/>
      <c r="FQ837" s="2"/>
      <c r="FR837" s="2"/>
      <c r="FS837" s="2"/>
      <c r="FT837" s="2"/>
      <c r="FU837" s="2"/>
      <c r="FV837" s="2"/>
      <c r="FW837" s="2"/>
      <c r="FX837" s="2"/>
      <c r="FY837" s="2"/>
      <c r="FZ837" s="2"/>
      <c r="GA837" s="2"/>
      <c r="GB837" s="2"/>
      <c r="GC837" s="2"/>
      <c r="GD837" s="2"/>
      <c r="GE837" s="2"/>
      <c r="GF837" s="2"/>
      <c r="GG837" s="2"/>
      <c r="GH837" s="2"/>
      <c r="GI837" s="2"/>
      <c r="GJ837" s="2"/>
      <c r="GK837" s="2"/>
      <c r="GL837" s="2"/>
      <c r="GM837" s="2"/>
      <c r="GN837" s="2"/>
      <c r="GO837" s="2"/>
      <c r="GP837" s="2"/>
      <c r="GQ837" s="2"/>
      <c r="GR837" s="2"/>
      <c r="GS837" s="2"/>
      <c r="GT837" s="2"/>
      <c r="GU837" s="2"/>
      <c r="GV837" s="2"/>
      <c r="GW837" s="2"/>
      <c r="GX837" s="2"/>
      <c r="GY837" s="2"/>
      <c r="GZ837" s="2"/>
      <c r="HA837" s="2"/>
      <c r="HB837" s="2"/>
      <c r="HC837" s="2"/>
      <c r="HD837" s="2"/>
      <c r="HE837" s="2"/>
      <c r="HF837" s="2"/>
      <c r="HG837" s="2"/>
      <c r="HH837" s="2"/>
      <c r="HI837" s="2"/>
      <c r="HJ837" s="2"/>
      <c r="HK837" s="2"/>
      <c r="HL837" s="2"/>
      <c r="HM837" s="2"/>
      <c r="HN837" s="2"/>
      <c r="HO837" s="2"/>
      <c r="HP837" s="2"/>
      <c r="HQ837" s="2"/>
      <c r="HR837" s="2"/>
      <c r="HS837" s="2"/>
      <c r="HT837" s="2"/>
      <c r="HU837" s="2"/>
      <c r="HV837" s="2"/>
      <c r="HW837" s="2"/>
      <c r="HX837" s="2"/>
      <c r="HY837" s="2"/>
      <c r="HZ837" s="2"/>
      <c r="IA837" s="2"/>
      <c r="IB837" s="2"/>
      <c r="IC837" s="2"/>
      <c r="ID837" s="2"/>
      <c r="IE837" s="2"/>
      <c r="IF837" s="2"/>
      <c r="IG837" s="2"/>
      <c r="IH837" s="2"/>
      <c r="II837" s="2"/>
      <c r="IJ837" s="2"/>
      <c r="IK837" s="2"/>
      <c r="IL837" s="2"/>
      <c r="IM837" s="2"/>
      <c r="IN837" s="2"/>
      <c r="IO837" s="2"/>
      <c r="IP837" s="2"/>
      <c r="IQ837" s="2"/>
      <c r="IR837" s="2"/>
      <c r="IS837" s="2"/>
      <c r="IT837" s="2"/>
      <c r="IU837" s="2"/>
      <c r="IV837" s="2"/>
      <c r="IW837" s="2"/>
    </row>
    <row r="838" customFormat="false" ht="11.25" hidden="false" customHeight="false" outlineLevel="0" collapsed="false">
      <c r="A838" s="2"/>
      <c r="B838" s="2"/>
      <c r="C838" s="2"/>
      <c r="D838" s="394"/>
      <c r="F838" s="2"/>
      <c r="G838" s="2"/>
      <c r="H838" s="2"/>
      <c r="I838" s="2"/>
      <c r="J838" s="2"/>
      <c r="K838" s="2"/>
      <c r="L838" s="2"/>
      <c r="M838" s="2"/>
      <c r="P838" s="2"/>
      <c r="Q838" s="2"/>
      <c r="R838" s="2"/>
      <c r="X838" s="270"/>
      <c r="Y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95"/>
      <c r="AW838" s="95"/>
      <c r="AX838" s="383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383"/>
      <c r="BX838" s="383"/>
      <c r="BY838" s="383"/>
      <c r="BZ838" s="2"/>
      <c r="CA838" s="2"/>
      <c r="CB838" s="2"/>
      <c r="CC838" s="2"/>
      <c r="CD838" s="2"/>
      <c r="CE838" s="2"/>
      <c r="CF838" s="383"/>
      <c r="CG838" s="383"/>
      <c r="CH838" s="10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383"/>
      <c r="DT838" s="383"/>
      <c r="DU838" s="383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  <c r="FE838" s="2"/>
      <c r="FF838" s="2"/>
      <c r="FG838" s="2"/>
      <c r="FH838" s="2"/>
      <c r="FI838" s="2"/>
      <c r="FJ838" s="2"/>
      <c r="FK838" s="2"/>
      <c r="FL838" s="2"/>
      <c r="FM838" s="2"/>
      <c r="FN838" s="2"/>
      <c r="FO838" s="2"/>
      <c r="FP838" s="2"/>
      <c r="FQ838" s="2"/>
      <c r="FR838" s="2"/>
      <c r="FS838" s="2"/>
      <c r="FT838" s="2"/>
      <c r="FU838" s="2"/>
      <c r="FV838" s="2"/>
      <c r="FW838" s="2"/>
      <c r="FX838" s="2"/>
      <c r="FY838" s="2"/>
      <c r="FZ838" s="2"/>
      <c r="GA838" s="2"/>
      <c r="GB838" s="2"/>
      <c r="GC838" s="2"/>
      <c r="GD838" s="2"/>
      <c r="GE838" s="2"/>
      <c r="GF838" s="2"/>
      <c r="GG838" s="2"/>
      <c r="GH838" s="2"/>
      <c r="GI838" s="2"/>
      <c r="GJ838" s="2"/>
      <c r="GK838" s="2"/>
      <c r="GL838" s="2"/>
      <c r="GM838" s="2"/>
      <c r="GN838" s="2"/>
      <c r="GO838" s="2"/>
      <c r="GP838" s="2"/>
      <c r="GQ838" s="2"/>
      <c r="GR838" s="2"/>
      <c r="GS838" s="2"/>
      <c r="GT838" s="2"/>
      <c r="GU838" s="2"/>
      <c r="GV838" s="2"/>
      <c r="GW838" s="2"/>
      <c r="GX838" s="2"/>
      <c r="GY838" s="2"/>
      <c r="GZ838" s="2"/>
      <c r="HA838" s="2"/>
      <c r="HB838" s="2"/>
      <c r="HC838" s="2"/>
      <c r="HD838" s="2"/>
      <c r="HE838" s="2"/>
      <c r="HF838" s="2"/>
      <c r="HG838" s="2"/>
      <c r="HH838" s="2"/>
      <c r="HI838" s="2"/>
      <c r="HJ838" s="2"/>
      <c r="HK838" s="2"/>
      <c r="HL838" s="2"/>
      <c r="HM838" s="2"/>
      <c r="HN838" s="2"/>
      <c r="HO838" s="2"/>
      <c r="HP838" s="2"/>
      <c r="HQ838" s="2"/>
      <c r="HR838" s="2"/>
      <c r="HS838" s="2"/>
      <c r="HT838" s="2"/>
      <c r="HU838" s="2"/>
      <c r="HV838" s="2"/>
      <c r="HW838" s="2"/>
      <c r="HX838" s="2"/>
      <c r="HY838" s="2"/>
      <c r="HZ838" s="2"/>
      <c r="IA838" s="2"/>
      <c r="IB838" s="2"/>
      <c r="IC838" s="2"/>
      <c r="ID838" s="2"/>
      <c r="IE838" s="2"/>
      <c r="IF838" s="2"/>
      <c r="IG838" s="2"/>
      <c r="IH838" s="2"/>
      <c r="II838" s="2"/>
      <c r="IJ838" s="2"/>
      <c r="IK838" s="2"/>
      <c r="IL838" s="2"/>
      <c r="IM838" s="2"/>
      <c r="IN838" s="2"/>
      <c r="IO838" s="2"/>
      <c r="IP838" s="2"/>
      <c r="IQ838" s="2"/>
      <c r="IR838" s="2"/>
      <c r="IS838" s="2"/>
      <c r="IT838" s="2"/>
      <c r="IU838" s="2"/>
      <c r="IV838" s="2"/>
      <c r="IW838" s="2"/>
    </row>
    <row r="839" customFormat="false" ht="11.25" hidden="false" customHeight="false" outlineLevel="0" collapsed="false">
      <c r="A839" s="2"/>
      <c r="B839" s="2"/>
      <c r="C839" s="2"/>
      <c r="D839" s="394"/>
      <c r="F839" s="2"/>
      <c r="G839" s="2"/>
      <c r="H839" s="2"/>
      <c r="I839" s="2"/>
      <c r="J839" s="2"/>
      <c r="K839" s="2"/>
      <c r="L839" s="2"/>
      <c r="M839" s="2"/>
      <c r="P839" s="2"/>
      <c r="Q839" s="2"/>
      <c r="R839" s="2"/>
      <c r="X839" s="270"/>
      <c r="Y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95"/>
      <c r="AW839" s="95"/>
      <c r="AX839" s="383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383"/>
      <c r="BX839" s="383"/>
      <c r="BY839" s="383"/>
      <c r="BZ839" s="2"/>
      <c r="CA839" s="2"/>
      <c r="CB839" s="2"/>
      <c r="CC839" s="2"/>
      <c r="CD839" s="2"/>
      <c r="CE839" s="2"/>
      <c r="CF839" s="383"/>
      <c r="CG839" s="383"/>
      <c r="CH839" s="10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383"/>
      <c r="DT839" s="383"/>
      <c r="DU839" s="383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  <c r="FE839" s="2"/>
      <c r="FF839" s="2"/>
      <c r="FG839" s="2"/>
      <c r="FH839" s="2"/>
      <c r="FI839" s="2"/>
      <c r="FJ839" s="2"/>
      <c r="FK839" s="2"/>
      <c r="FL839" s="2"/>
      <c r="FM839" s="2"/>
      <c r="FN839" s="2"/>
      <c r="FO839" s="2"/>
      <c r="FP839" s="2"/>
      <c r="FQ839" s="2"/>
      <c r="FR839" s="2"/>
      <c r="FS839" s="2"/>
      <c r="FT839" s="2"/>
      <c r="FU839" s="2"/>
      <c r="FV839" s="2"/>
      <c r="FW839" s="2"/>
      <c r="FX839" s="2"/>
      <c r="FY839" s="2"/>
      <c r="FZ839" s="2"/>
      <c r="GA839" s="2"/>
      <c r="GB839" s="2"/>
      <c r="GC839" s="2"/>
      <c r="GD839" s="2"/>
      <c r="GE839" s="2"/>
      <c r="GF839" s="2"/>
      <c r="GG839" s="2"/>
      <c r="GH839" s="2"/>
      <c r="GI839" s="2"/>
      <c r="GJ839" s="2"/>
      <c r="GK839" s="2"/>
      <c r="GL839" s="2"/>
      <c r="GM839" s="2"/>
      <c r="GN839" s="2"/>
      <c r="GO839" s="2"/>
      <c r="GP839" s="2"/>
      <c r="GQ839" s="2"/>
      <c r="GR839" s="2"/>
      <c r="GS839" s="2"/>
      <c r="GT839" s="2"/>
      <c r="GU839" s="2"/>
      <c r="GV839" s="2"/>
      <c r="GW839" s="2"/>
      <c r="GX839" s="2"/>
      <c r="GY839" s="2"/>
      <c r="GZ839" s="2"/>
      <c r="HA839" s="2"/>
      <c r="HB839" s="2"/>
      <c r="HC839" s="2"/>
      <c r="HD839" s="2"/>
      <c r="HE839" s="2"/>
      <c r="HF839" s="2"/>
      <c r="HG839" s="2"/>
      <c r="HH839" s="2"/>
      <c r="HI839" s="2"/>
      <c r="HJ839" s="2"/>
      <c r="HK839" s="2"/>
      <c r="HL839" s="2"/>
      <c r="HM839" s="2"/>
      <c r="HN839" s="2"/>
      <c r="HO839" s="2"/>
      <c r="HP839" s="2"/>
      <c r="HQ839" s="2"/>
      <c r="HR839" s="2"/>
      <c r="HS839" s="2"/>
      <c r="HT839" s="2"/>
      <c r="HU839" s="2"/>
      <c r="HV839" s="2"/>
      <c r="HW839" s="2"/>
      <c r="HX839" s="2"/>
      <c r="HY839" s="2"/>
      <c r="HZ839" s="2"/>
      <c r="IA839" s="2"/>
      <c r="IB839" s="2"/>
      <c r="IC839" s="2"/>
      <c r="ID839" s="2"/>
      <c r="IE839" s="2"/>
      <c r="IF839" s="2"/>
      <c r="IG839" s="2"/>
      <c r="IH839" s="2"/>
      <c r="II839" s="2"/>
      <c r="IJ839" s="2"/>
      <c r="IK839" s="2"/>
      <c r="IL839" s="2"/>
      <c r="IM839" s="2"/>
      <c r="IN839" s="2"/>
      <c r="IO839" s="2"/>
      <c r="IP839" s="2"/>
      <c r="IQ839" s="2"/>
      <c r="IR839" s="2"/>
      <c r="IS839" s="2"/>
      <c r="IT839" s="2"/>
      <c r="IU839" s="2"/>
      <c r="IV839" s="2"/>
      <c r="IW839" s="2"/>
    </row>
    <row r="840" customFormat="false" ht="11.25" hidden="false" customHeight="false" outlineLevel="0" collapsed="false">
      <c r="A840" s="2"/>
      <c r="B840" s="2"/>
      <c r="C840" s="2"/>
      <c r="D840" s="394"/>
      <c r="F840" s="2"/>
      <c r="G840" s="2"/>
      <c r="H840" s="2"/>
      <c r="I840" s="2"/>
      <c r="J840" s="2"/>
      <c r="K840" s="2"/>
      <c r="L840" s="2"/>
      <c r="M840" s="2"/>
      <c r="P840" s="2"/>
      <c r="Q840" s="2"/>
      <c r="R840" s="2"/>
      <c r="X840" s="270"/>
      <c r="Y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95"/>
      <c r="AW840" s="95"/>
      <c r="AX840" s="383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383"/>
      <c r="BX840" s="383"/>
      <c r="BY840" s="383"/>
      <c r="BZ840" s="2"/>
      <c r="CA840" s="2"/>
      <c r="CB840" s="2"/>
      <c r="CC840" s="2"/>
      <c r="CD840" s="2"/>
      <c r="CE840" s="2"/>
      <c r="CF840" s="383"/>
      <c r="CG840" s="383"/>
      <c r="CH840" s="10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383"/>
      <c r="DT840" s="383"/>
      <c r="DU840" s="383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  <c r="FE840" s="2"/>
      <c r="FF840" s="2"/>
      <c r="FG840" s="2"/>
      <c r="FH840" s="2"/>
      <c r="FI840" s="2"/>
      <c r="FJ840" s="2"/>
      <c r="FK840" s="2"/>
      <c r="FL840" s="2"/>
      <c r="FM840" s="2"/>
      <c r="FN840" s="2"/>
      <c r="FO840" s="2"/>
      <c r="FP840" s="2"/>
      <c r="FQ840" s="2"/>
      <c r="FR840" s="2"/>
      <c r="FS840" s="2"/>
      <c r="FT840" s="2"/>
      <c r="FU840" s="2"/>
      <c r="FV840" s="2"/>
      <c r="FW840" s="2"/>
      <c r="FX840" s="2"/>
      <c r="FY840" s="2"/>
      <c r="FZ840" s="2"/>
      <c r="GA840" s="2"/>
      <c r="GB840" s="2"/>
      <c r="GC840" s="2"/>
      <c r="GD840" s="2"/>
      <c r="GE840" s="2"/>
      <c r="GF840" s="2"/>
      <c r="GG840" s="2"/>
      <c r="GH840" s="2"/>
      <c r="GI840" s="2"/>
      <c r="GJ840" s="2"/>
      <c r="GK840" s="2"/>
      <c r="GL840" s="2"/>
      <c r="GM840" s="2"/>
      <c r="GN840" s="2"/>
      <c r="GO840" s="2"/>
      <c r="GP840" s="2"/>
      <c r="GQ840" s="2"/>
      <c r="GR840" s="2"/>
      <c r="GS840" s="2"/>
      <c r="GT840" s="2"/>
      <c r="GU840" s="2"/>
      <c r="GV840" s="2"/>
      <c r="GW840" s="2"/>
      <c r="GX840" s="2"/>
      <c r="GY840" s="2"/>
      <c r="GZ840" s="2"/>
      <c r="HA840" s="2"/>
      <c r="HB840" s="2"/>
      <c r="HC840" s="2"/>
      <c r="HD840" s="2"/>
      <c r="HE840" s="2"/>
      <c r="HF840" s="2"/>
      <c r="HG840" s="2"/>
      <c r="HH840" s="2"/>
      <c r="HI840" s="2"/>
      <c r="HJ840" s="2"/>
      <c r="HK840" s="2"/>
      <c r="HL840" s="2"/>
      <c r="HM840" s="2"/>
      <c r="HN840" s="2"/>
      <c r="HO840" s="2"/>
      <c r="HP840" s="2"/>
      <c r="HQ840" s="2"/>
      <c r="HR840" s="2"/>
      <c r="HS840" s="2"/>
      <c r="HT840" s="2"/>
      <c r="HU840" s="2"/>
      <c r="HV840" s="2"/>
      <c r="HW840" s="2"/>
      <c r="HX840" s="2"/>
      <c r="HY840" s="2"/>
      <c r="HZ840" s="2"/>
      <c r="IA840" s="2"/>
      <c r="IB840" s="2"/>
      <c r="IC840" s="2"/>
      <c r="ID840" s="2"/>
      <c r="IE840" s="2"/>
      <c r="IF840" s="2"/>
      <c r="IG840" s="2"/>
      <c r="IH840" s="2"/>
      <c r="II840" s="2"/>
      <c r="IJ840" s="2"/>
      <c r="IK840" s="2"/>
      <c r="IL840" s="2"/>
      <c r="IM840" s="2"/>
      <c r="IN840" s="2"/>
      <c r="IO840" s="2"/>
      <c r="IP840" s="2"/>
      <c r="IQ840" s="2"/>
      <c r="IR840" s="2"/>
      <c r="IS840" s="2"/>
      <c r="IT840" s="2"/>
      <c r="IU840" s="2"/>
      <c r="IV840" s="2"/>
      <c r="IW840" s="2"/>
    </row>
    <row r="841" customFormat="false" ht="11.25" hidden="false" customHeight="false" outlineLevel="0" collapsed="false">
      <c r="A841" s="2"/>
      <c r="B841" s="2"/>
      <c r="C841" s="2"/>
      <c r="D841" s="394"/>
      <c r="F841" s="2"/>
      <c r="G841" s="2"/>
      <c r="H841" s="2"/>
      <c r="I841" s="2"/>
      <c r="J841" s="2"/>
      <c r="K841" s="2"/>
      <c r="L841" s="2"/>
      <c r="M841" s="2"/>
      <c r="P841" s="2"/>
      <c r="Q841" s="2"/>
      <c r="R841" s="2"/>
      <c r="X841" s="270"/>
      <c r="Y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95"/>
      <c r="AW841" s="95"/>
      <c r="AX841" s="383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383"/>
      <c r="BX841" s="383"/>
      <c r="BY841" s="383"/>
      <c r="BZ841" s="2"/>
      <c r="CA841" s="2"/>
      <c r="CB841" s="2"/>
      <c r="CC841" s="2"/>
      <c r="CD841" s="2"/>
      <c r="CE841" s="2"/>
      <c r="CF841" s="383"/>
      <c r="CG841" s="383"/>
      <c r="CH841" s="10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383"/>
      <c r="DT841" s="383"/>
      <c r="DU841" s="383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  <c r="FE841" s="2"/>
      <c r="FF841" s="2"/>
      <c r="FG841" s="2"/>
      <c r="FH841" s="2"/>
      <c r="FI841" s="2"/>
      <c r="FJ841" s="2"/>
      <c r="FK841" s="2"/>
      <c r="FL841" s="2"/>
      <c r="FM841" s="2"/>
      <c r="FN841" s="2"/>
      <c r="FO841" s="2"/>
      <c r="FP841" s="2"/>
      <c r="FQ841" s="2"/>
      <c r="FR841" s="2"/>
      <c r="FS841" s="2"/>
      <c r="FT841" s="2"/>
      <c r="FU841" s="2"/>
      <c r="FV841" s="2"/>
      <c r="FW841" s="2"/>
      <c r="FX841" s="2"/>
      <c r="FY841" s="2"/>
      <c r="FZ841" s="2"/>
      <c r="GA841" s="2"/>
      <c r="GB841" s="2"/>
      <c r="GC841" s="2"/>
      <c r="GD841" s="2"/>
      <c r="GE841" s="2"/>
      <c r="GF841" s="2"/>
      <c r="GG841" s="2"/>
      <c r="GH841" s="2"/>
      <c r="GI841" s="2"/>
      <c r="GJ841" s="2"/>
      <c r="GK841" s="2"/>
      <c r="GL841" s="2"/>
      <c r="GM841" s="2"/>
      <c r="GN841" s="2"/>
      <c r="GO841" s="2"/>
      <c r="GP841" s="2"/>
      <c r="GQ841" s="2"/>
      <c r="GR841" s="2"/>
      <c r="GS841" s="2"/>
      <c r="GT841" s="2"/>
      <c r="GU841" s="2"/>
      <c r="GV841" s="2"/>
      <c r="GW841" s="2"/>
      <c r="GX841" s="2"/>
      <c r="GY841" s="2"/>
      <c r="GZ841" s="2"/>
      <c r="HA841" s="2"/>
      <c r="HB841" s="2"/>
      <c r="HC841" s="2"/>
      <c r="HD841" s="2"/>
      <c r="HE841" s="2"/>
      <c r="HF841" s="2"/>
      <c r="HG841" s="2"/>
      <c r="HH841" s="2"/>
      <c r="HI841" s="2"/>
      <c r="HJ841" s="2"/>
      <c r="HK841" s="2"/>
      <c r="HL841" s="2"/>
      <c r="HM841" s="2"/>
      <c r="HN841" s="2"/>
      <c r="HO841" s="2"/>
      <c r="HP841" s="2"/>
      <c r="HQ841" s="2"/>
      <c r="HR841" s="2"/>
      <c r="HS841" s="2"/>
      <c r="HT841" s="2"/>
      <c r="HU841" s="2"/>
      <c r="HV841" s="2"/>
      <c r="HW841" s="2"/>
      <c r="HX841" s="2"/>
      <c r="HY841" s="2"/>
      <c r="HZ841" s="2"/>
      <c r="IA841" s="2"/>
      <c r="IB841" s="2"/>
      <c r="IC841" s="2"/>
      <c r="ID841" s="2"/>
      <c r="IE841" s="2"/>
      <c r="IF841" s="2"/>
      <c r="IG841" s="2"/>
      <c r="IH841" s="2"/>
      <c r="II841" s="2"/>
      <c r="IJ841" s="2"/>
      <c r="IK841" s="2"/>
      <c r="IL841" s="2"/>
      <c r="IM841" s="2"/>
      <c r="IN841" s="2"/>
      <c r="IO841" s="2"/>
      <c r="IP841" s="2"/>
      <c r="IQ841" s="2"/>
      <c r="IR841" s="2"/>
      <c r="IS841" s="2"/>
      <c r="IT841" s="2"/>
      <c r="IU841" s="2"/>
      <c r="IV841" s="2"/>
      <c r="IW841" s="2"/>
    </row>
    <row r="842" customFormat="false" ht="11.25" hidden="false" customHeight="false" outlineLevel="0" collapsed="false">
      <c r="A842" s="2"/>
      <c r="B842" s="2"/>
      <c r="C842" s="2"/>
      <c r="D842" s="394"/>
      <c r="F842" s="2"/>
      <c r="G842" s="2"/>
      <c r="H842" s="2"/>
      <c r="I842" s="2"/>
      <c r="J842" s="2"/>
      <c r="K842" s="2"/>
      <c r="L842" s="2"/>
      <c r="M842" s="2"/>
      <c r="P842" s="2"/>
      <c r="Q842" s="2"/>
      <c r="R842" s="2"/>
      <c r="X842" s="270"/>
      <c r="Y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95"/>
      <c r="AW842" s="95"/>
      <c r="AX842" s="383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383"/>
      <c r="BX842" s="383"/>
      <c r="BY842" s="383"/>
      <c r="BZ842" s="2"/>
      <c r="CA842" s="2"/>
      <c r="CB842" s="2"/>
      <c r="CC842" s="2"/>
      <c r="CD842" s="2"/>
      <c r="CE842" s="2"/>
      <c r="CF842" s="383"/>
      <c r="CG842" s="383"/>
      <c r="CH842" s="10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383"/>
      <c r="DT842" s="383"/>
      <c r="DU842" s="383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  <c r="FE842" s="2"/>
      <c r="FF842" s="2"/>
      <c r="FG842" s="2"/>
      <c r="FH842" s="2"/>
      <c r="FI842" s="2"/>
      <c r="FJ842" s="2"/>
      <c r="FK842" s="2"/>
      <c r="FL842" s="2"/>
      <c r="FM842" s="2"/>
      <c r="FN842" s="2"/>
      <c r="FO842" s="2"/>
      <c r="FP842" s="2"/>
      <c r="FQ842" s="2"/>
      <c r="FR842" s="2"/>
      <c r="FS842" s="2"/>
      <c r="FT842" s="2"/>
      <c r="FU842" s="2"/>
      <c r="FV842" s="2"/>
      <c r="FW842" s="2"/>
      <c r="FX842" s="2"/>
      <c r="FY842" s="2"/>
      <c r="FZ842" s="2"/>
      <c r="GA842" s="2"/>
      <c r="GB842" s="2"/>
      <c r="GC842" s="2"/>
      <c r="GD842" s="2"/>
      <c r="GE842" s="2"/>
      <c r="GF842" s="2"/>
      <c r="GG842" s="2"/>
      <c r="GH842" s="2"/>
      <c r="GI842" s="2"/>
      <c r="GJ842" s="2"/>
      <c r="GK842" s="2"/>
      <c r="GL842" s="2"/>
      <c r="GM842" s="2"/>
      <c r="GN842" s="2"/>
      <c r="GO842" s="2"/>
      <c r="GP842" s="2"/>
      <c r="GQ842" s="2"/>
      <c r="GR842" s="2"/>
      <c r="GS842" s="2"/>
      <c r="GT842" s="2"/>
      <c r="GU842" s="2"/>
      <c r="GV842" s="2"/>
      <c r="GW842" s="2"/>
      <c r="GX842" s="2"/>
      <c r="GY842" s="2"/>
      <c r="GZ842" s="2"/>
      <c r="HA842" s="2"/>
      <c r="HB842" s="2"/>
      <c r="HC842" s="2"/>
      <c r="HD842" s="2"/>
      <c r="HE842" s="2"/>
      <c r="HF842" s="2"/>
      <c r="HG842" s="2"/>
      <c r="HH842" s="2"/>
      <c r="HI842" s="2"/>
      <c r="HJ842" s="2"/>
      <c r="HK842" s="2"/>
      <c r="HL842" s="2"/>
      <c r="HM842" s="2"/>
      <c r="HN842" s="2"/>
      <c r="HO842" s="2"/>
      <c r="HP842" s="2"/>
      <c r="HQ842" s="2"/>
      <c r="HR842" s="2"/>
      <c r="HS842" s="2"/>
      <c r="HT842" s="2"/>
      <c r="HU842" s="2"/>
      <c r="HV842" s="2"/>
      <c r="HW842" s="2"/>
      <c r="HX842" s="2"/>
      <c r="HY842" s="2"/>
      <c r="HZ842" s="2"/>
      <c r="IA842" s="2"/>
      <c r="IB842" s="2"/>
      <c r="IC842" s="2"/>
      <c r="ID842" s="2"/>
      <c r="IE842" s="2"/>
      <c r="IF842" s="2"/>
      <c r="IG842" s="2"/>
      <c r="IH842" s="2"/>
      <c r="II842" s="2"/>
      <c r="IJ842" s="2"/>
      <c r="IK842" s="2"/>
      <c r="IL842" s="2"/>
      <c r="IM842" s="2"/>
      <c r="IN842" s="2"/>
      <c r="IO842" s="2"/>
      <c r="IP842" s="2"/>
      <c r="IQ842" s="2"/>
      <c r="IR842" s="2"/>
      <c r="IS842" s="2"/>
      <c r="IT842" s="2"/>
      <c r="IU842" s="2"/>
      <c r="IV842" s="2"/>
      <c r="IW842" s="2"/>
    </row>
    <row r="843" customFormat="false" ht="11.25" hidden="false" customHeight="false" outlineLevel="0" collapsed="false">
      <c r="A843" s="2"/>
      <c r="B843" s="2"/>
      <c r="C843" s="2"/>
      <c r="D843" s="394"/>
      <c r="F843" s="2"/>
      <c r="G843" s="2"/>
      <c r="H843" s="2"/>
      <c r="I843" s="2"/>
      <c r="J843" s="2"/>
      <c r="K843" s="2"/>
      <c r="L843" s="2"/>
      <c r="M843" s="2"/>
      <c r="P843" s="2"/>
      <c r="Q843" s="2"/>
      <c r="R843" s="2"/>
      <c r="X843" s="270"/>
      <c r="Y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95"/>
      <c r="AW843" s="95"/>
      <c r="AX843" s="383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383"/>
      <c r="BX843" s="383"/>
      <c r="BY843" s="383"/>
      <c r="BZ843" s="2"/>
      <c r="CA843" s="2"/>
      <c r="CB843" s="2"/>
      <c r="CC843" s="2"/>
      <c r="CD843" s="2"/>
      <c r="CE843" s="2"/>
      <c r="CF843" s="383"/>
      <c r="CG843" s="383"/>
      <c r="CH843" s="10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383"/>
      <c r="DT843" s="383"/>
      <c r="DU843" s="383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  <c r="FE843" s="2"/>
      <c r="FF843" s="2"/>
      <c r="FG843" s="2"/>
      <c r="FH843" s="2"/>
      <c r="FI843" s="2"/>
      <c r="FJ843" s="2"/>
      <c r="FK843" s="2"/>
      <c r="FL843" s="2"/>
      <c r="FM843" s="2"/>
      <c r="FN843" s="2"/>
      <c r="FO843" s="2"/>
      <c r="FP843" s="2"/>
      <c r="FQ843" s="2"/>
      <c r="FR843" s="2"/>
      <c r="FS843" s="2"/>
      <c r="FT843" s="2"/>
      <c r="FU843" s="2"/>
      <c r="FV843" s="2"/>
      <c r="FW843" s="2"/>
      <c r="FX843" s="2"/>
      <c r="FY843" s="2"/>
      <c r="FZ843" s="2"/>
      <c r="GA843" s="2"/>
      <c r="GB843" s="2"/>
      <c r="GC843" s="2"/>
      <c r="GD843" s="2"/>
      <c r="GE843" s="2"/>
      <c r="GF843" s="2"/>
      <c r="GG843" s="2"/>
      <c r="GH843" s="2"/>
      <c r="GI843" s="2"/>
      <c r="GJ843" s="2"/>
      <c r="GK843" s="2"/>
      <c r="GL843" s="2"/>
      <c r="GM843" s="2"/>
      <c r="GN843" s="2"/>
      <c r="GO843" s="2"/>
      <c r="GP843" s="2"/>
      <c r="GQ843" s="2"/>
      <c r="GR843" s="2"/>
      <c r="GS843" s="2"/>
      <c r="GT843" s="2"/>
      <c r="GU843" s="2"/>
      <c r="GV843" s="2"/>
      <c r="GW843" s="2"/>
      <c r="GX843" s="2"/>
      <c r="GY843" s="2"/>
      <c r="GZ843" s="2"/>
      <c r="HA843" s="2"/>
      <c r="HB843" s="2"/>
      <c r="HC843" s="2"/>
      <c r="HD843" s="2"/>
      <c r="HE843" s="2"/>
      <c r="HF843" s="2"/>
      <c r="HG843" s="2"/>
      <c r="HH843" s="2"/>
      <c r="HI843" s="2"/>
      <c r="HJ843" s="2"/>
      <c r="HK843" s="2"/>
      <c r="HL843" s="2"/>
      <c r="HM843" s="2"/>
      <c r="HN843" s="2"/>
      <c r="HO843" s="2"/>
      <c r="HP843" s="2"/>
      <c r="HQ843" s="2"/>
      <c r="HR843" s="2"/>
      <c r="HS843" s="2"/>
      <c r="HT843" s="2"/>
      <c r="HU843" s="2"/>
      <c r="HV843" s="2"/>
      <c r="HW843" s="2"/>
      <c r="HX843" s="2"/>
      <c r="HY843" s="2"/>
      <c r="HZ843" s="2"/>
      <c r="IA843" s="2"/>
      <c r="IB843" s="2"/>
      <c r="IC843" s="2"/>
      <c r="ID843" s="2"/>
      <c r="IE843" s="2"/>
      <c r="IF843" s="2"/>
      <c r="IG843" s="2"/>
      <c r="IH843" s="2"/>
      <c r="II843" s="2"/>
      <c r="IJ843" s="2"/>
      <c r="IK843" s="2"/>
      <c r="IL843" s="2"/>
      <c r="IM843" s="2"/>
      <c r="IN843" s="2"/>
      <c r="IO843" s="2"/>
      <c r="IP843" s="2"/>
      <c r="IQ843" s="2"/>
      <c r="IR843" s="2"/>
      <c r="IS843" s="2"/>
      <c r="IT843" s="2"/>
      <c r="IU843" s="2"/>
      <c r="IV843" s="2"/>
      <c r="IW843" s="2"/>
    </row>
    <row r="844" customFormat="false" ht="11.25" hidden="false" customHeight="false" outlineLevel="0" collapsed="false">
      <c r="A844" s="2"/>
      <c r="B844" s="2"/>
      <c r="C844" s="2"/>
      <c r="D844" s="394"/>
      <c r="F844" s="2"/>
      <c r="G844" s="2"/>
      <c r="H844" s="2"/>
      <c r="I844" s="2"/>
      <c r="J844" s="2"/>
      <c r="K844" s="2"/>
      <c r="L844" s="2"/>
      <c r="M844" s="2"/>
      <c r="P844" s="2"/>
      <c r="Q844" s="2"/>
      <c r="R844" s="2"/>
      <c r="X844" s="270"/>
      <c r="Y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95"/>
      <c r="AW844" s="95"/>
      <c r="AX844" s="383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383"/>
      <c r="BX844" s="383"/>
      <c r="BY844" s="383"/>
      <c r="BZ844" s="2"/>
      <c r="CA844" s="2"/>
      <c r="CB844" s="2"/>
      <c r="CC844" s="2"/>
      <c r="CD844" s="2"/>
      <c r="CE844" s="2"/>
      <c r="CF844" s="383"/>
      <c r="CG844" s="383"/>
      <c r="CH844" s="10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383"/>
      <c r="DT844" s="383"/>
      <c r="DU844" s="383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  <c r="FE844" s="2"/>
      <c r="FF844" s="2"/>
      <c r="FG844" s="2"/>
      <c r="FH844" s="2"/>
      <c r="FI844" s="2"/>
      <c r="FJ844" s="2"/>
      <c r="FK844" s="2"/>
      <c r="FL844" s="2"/>
      <c r="FM844" s="2"/>
      <c r="FN844" s="2"/>
      <c r="FO844" s="2"/>
      <c r="FP844" s="2"/>
      <c r="FQ844" s="2"/>
      <c r="FR844" s="2"/>
      <c r="FS844" s="2"/>
      <c r="FT844" s="2"/>
      <c r="FU844" s="2"/>
      <c r="FV844" s="2"/>
      <c r="FW844" s="2"/>
      <c r="FX844" s="2"/>
      <c r="FY844" s="2"/>
      <c r="FZ844" s="2"/>
      <c r="GA844" s="2"/>
      <c r="GB844" s="2"/>
      <c r="GC844" s="2"/>
      <c r="GD844" s="2"/>
      <c r="GE844" s="2"/>
      <c r="GF844" s="2"/>
      <c r="GG844" s="2"/>
      <c r="GH844" s="2"/>
      <c r="GI844" s="2"/>
      <c r="GJ844" s="2"/>
      <c r="GK844" s="2"/>
      <c r="GL844" s="2"/>
      <c r="GM844" s="2"/>
      <c r="GN844" s="2"/>
      <c r="GO844" s="2"/>
      <c r="GP844" s="2"/>
      <c r="GQ844" s="2"/>
      <c r="GR844" s="2"/>
      <c r="GS844" s="2"/>
      <c r="GT844" s="2"/>
      <c r="GU844" s="2"/>
      <c r="GV844" s="2"/>
      <c r="GW844" s="2"/>
      <c r="GX844" s="2"/>
      <c r="GY844" s="2"/>
      <c r="GZ844" s="2"/>
      <c r="HA844" s="2"/>
      <c r="HB844" s="2"/>
      <c r="HC844" s="2"/>
      <c r="HD844" s="2"/>
      <c r="HE844" s="2"/>
      <c r="HF844" s="2"/>
      <c r="HG844" s="2"/>
      <c r="HH844" s="2"/>
      <c r="HI844" s="2"/>
      <c r="HJ844" s="2"/>
      <c r="HK844" s="2"/>
      <c r="HL844" s="2"/>
      <c r="HM844" s="2"/>
      <c r="HN844" s="2"/>
      <c r="HO844" s="2"/>
      <c r="HP844" s="2"/>
      <c r="HQ844" s="2"/>
      <c r="HR844" s="2"/>
      <c r="HS844" s="2"/>
      <c r="HT844" s="2"/>
      <c r="HU844" s="2"/>
      <c r="HV844" s="2"/>
      <c r="HW844" s="2"/>
      <c r="HX844" s="2"/>
      <c r="HY844" s="2"/>
      <c r="HZ844" s="2"/>
      <c r="IA844" s="2"/>
      <c r="IB844" s="2"/>
      <c r="IC844" s="2"/>
      <c r="ID844" s="2"/>
      <c r="IE844" s="2"/>
      <c r="IF844" s="2"/>
      <c r="IG844" s="2"/>
      <c r="IH844" s="2"/>
      <c r="II844" s="2"/>
      <c r="IJ844" s="2"/>
      <c r="IK844" s="2"/>
      <c r="IL844" s="2"/>
      <c r="IM844" s="2"/>
      <c r="IN844" s="2"/>
      <c r="IO844" s="2"/>
      <c r="IP844" s="2"/>
      <c r="IQ844" s="2"/>
      <c r="IR844" s="2"/>
      <c r="IS844" s="2"/>
      <c r="IT844" s="2"/>
      <c r="IU844" s="2"/>
      <c r="IV844" s="2"/>
      <c r="IW844" s="2"/>
    </row>
    <row r="845" customFormat="false" ht="11.25" hidden="false" customHeight="false" outlineLevel="0" collapsed="false">
      <c r="A845" s="2"/>
      <c r="B845" s="2"/>
      <c r="C845" s="2"/>
      <c r="D845" s="394"/>
      <c r="F845" s="2"/>
      <c r="G845" s="2"/>
      <c r="H845" s="2"/>
      <c r="I845" s="2"/>
      <c r="J845" s="2"/>
      <c r="K845" s="2"/>
      <c r="L845" s="2"/>
      <c r="M845" s="2"/>
      <c r="P845" s="2"/>
      <c r="Q845" s="2"/>
      <c r="R845" s="2"/>
      <c r="X845" s="270"/>
      <c r="Y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95"/>
      <c r="AW845" s="95"/>
      <c r="AX845" s="383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383"/>
      <c r="BX845" s="383"/>
      <c r="BY845" s="383"/>
      <c r="BZ845" s="2"/>
      <c r="CA845" s="2"/>
      <c r="CB845" s="2"/>
      <c r="CC845" s="2"/>
      <c r="CD845" s="2"/>
      <c r="CE845" s="2"/>
      <c r="CF845" s="383"/>
      <c r="CG845" s="383"/>
      <c r="CH845" s="10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383"/>
      <c r="DT845" s="383"/>
      <c r="DU845" s="383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  <c r="FE845" s="2"/>
      <c r="FF845" s="2"/>
      <c r="FG845" s="2"/>
      <c r="FH845" s="2"/>
      <c r="FI845" s="2"/>
      <c r="FJ845" s="2"/>
      <c r="FK845" s="2"/>
      <c r="FL845" s="2"/>
      <c r="FM845" s="2"/>
      <c r="FN845" s="2"/>
      <c r="FO845" s="2"/>
      <c r="FP845" s="2"/>
      <c r="FQ845" s="2"/>
      <c r="FR845" s="2"/>
      <c r="FS845" s="2"/>
      <c r="FT845" s="2"/>
      <c r="FU845" s="2"/>
      <c r="FV845" s="2"/>
      <c r="FW845" s="2"/>
      <c r="FX845" s="2"/>
      <c r="FY845" s="2"/>
      <c r="FZ845" s="2"/>
      <c r="GA845" s="2"/>
      <c r="GB845" s="2"/>
      <c r="GC845" s="2"/>
      <c r="GD845" s="2"/>
      <c r="GE845" s="2"/>
      <c r="GF845" s="2"/>
      <c r="GG845" s="2"/>
      <c r="GH845" s="2"/>
      <c r="GI845" s="2"/>
      <c r="GJ845" s="2"/>
      <c r="GK845" s="2"/>
      <c r="GL845" s="2"/>
      <c r="GM845" s="2"/>
      <c r="GN845" s="2"/>
      <c r="GO845" s="2"/>
      <c r="GP845" s="2"/>
      <c r="GQ845" s="2"/>
      <c r="GR845" s="2"/>
      <c r="GS845" s="2"/>
      <c r="GT845" s="2"/>
      <c r="GU845" s="2"/>
      <c r="GV845" s="2"/>
      <c r="GW845" s="2"/>
      <c r="GX845" s="2"/>
      <c r="GY845" s="2"/>
      <c r="GZ845" s="2"/>
      <c r="HA845" s="2"/>
      <c r="HB845" s="2"/>
      <c r="HC845" s="2"/>
      <c r="HD845" s="2"/>
      <c r="HE845" s="2"/>
      <c r="HF845" s="2"/>
      <c r="HG845" s="2"/>
      <c r="HH845" s="2"/>
      <c r="HI845" s="2"/>
      <c r="HJ845" s="2"/>
      <c r="HK845" s="2"/>
      <c r="HL845" s="2"/>
      <c r="HM845" s="2"/>
      <c r="HN845" s="2"/>
      <c r="HO845" s="2"/>
      <c r="HP845" s="2"/>
      <c r="HQ845" s="2"/>
      <c r="HR845" s="2"/>
      <c r="HS845" s="2"/>
      <c r="HT845" s="2"/>
      <c r="HU845" s="2"/>
      <c r="HV845" s="2"/>
      <c r="HW845" s="2"/>
      <c r="HX845" s="2"/>
      <c r="HY845" s="2"/>
      <c r="HZ845" s="2"/>
      <c r="IA845" s="2"/>
      <c r="IB845" s="2"/>
      <c r="IC845" s="2"/>
      <c r="ID845" s="2"/>
      <c r="IE845" s="2"/>
      <c r="IF845" s="2"/>
      <c r="IG845" s="2"/>
      <c r="IH845" s="2"/>
      <c r="II845" s="2"/>
      <c r="IJ845" s="2"/>
      <c r="IK845" s="2"/>
      <c r="IL845" s="2"/>
      <c r="IM845" s="2"/>
      <c r="IN845" s="2"/>
      <c r="IO845" s="2"/>
      <c r="IP845" s="2"/>
      <c r="IQ845" s="2"/>
      <c r="IR845" s="2"/>
      <c r="IS845" s="2"/>
      <c r="IT845" s="2"/>
      <c r="IU845" s="2"/>
      <c r="IV845" s="2"/>
      <c r="IW845" s="2"/>
    </row>
    <row r="846" customFormat="false" ht="11.25" hidden="false" customHeight="false" outlineLevel="0" collapsed="false">
      <c r="A846" s="2"/>
      <c r="B846" s="2"/>
      <c r="C846" s="2"/>
      <c r="D846" s="394"/>
      <c r="F846" s="2"/>
      <c r="G846" s="2"/>
      <c r="H846" s="2"/>
      <c r="I846" s="2"/>
      <c r="J846" s="2"/>
      <c r="K846" s="2"/>
      <c r="L846" s="2"/>
      <c r="M846" s="2"/>
      <c r="P846" s="2"/>
      <c r="Q846" s="2"/>
      <c r="R846" s="2"/>
      <c r="X846" s="270"/>
      <c r="Y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95"/>
      <c r="AW846" s="95"/>
      <c r="AX846" s="383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383"/>
      <c r="BX846" s="383"/>
      <c r="BY846" s="383"/>
      <c r="BZ846" s="2"/>
      <c r="CA846" s="2"/>
      <c r="CB846" s="2"/>
      <c r="CC846" s="2"/>
      <c r="CD846" s="2"/>
      <c r="CE846" s="2"/>
      <c r="CF846" s="383"/>
      <c r="CG846" s="383"/>
      <c r="CH846" s="10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383"/>
      <c r="DT846" s="383"/>
      <c r="DU846" s="383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  <c r="FE846" s="2"/>
      <c r="FF846" s="2"/>
      <c r="FG846" s="2"/>
      <c r="FH846" s="2"/>
      <c r="FI846" s="2"/>
      <c r="FJ846" s="2"/>
      <c r="FK846" s="2"/>
      <c r="FL846" s="2"/>
      <c r="FM846" s="2"/>
      <c r="FN846" s="2"/>
      <c r="FO846" s="2"/>
      <c r="FP846" s="2"/>
      <c r="FQ846" s="2"/>
      <c r="FR846" s="2"/>
      <c r="FS846" s="2"/>
      <c r="FT846" s="2"/>
      <c r="FU846" s="2"/>
      <c r="FV846" s="2"/>
      <c r="FW846" s="2"/>
      <c r="FX846" s="2"/>
      <c r="FY846" s="2"/>
      <c r="FZ846" s="2"/>
      <c r="GA846" s="2"/>
      <c r="GB846" s="2"/>
      <c r="GC846" s="2"/>
      <c r="GD846" s="2"/>
      <c r="GE846" s="2"/>
      <c r="GF846" s="2"/>
      <c r="GG846" s="2"/>
      <c r="GH846" s="2"/>
      <c r="GI846" s="2"/>
      <c r="GJ846" s="2"/>
      <c r="GK846" s="2"/>
      <c r="GL846" s="2"/>
      <c r="GM846" s="2"/>
      <c r="GN846" s="2"/>
      <c r="GO846" s="2"/>
      <c r="GP846" s="2"/>
      <c r="GQ846" s="2"/>
      <c r="GR846" s="2"/>
      <c r="GS846" s="2"/>
      <c r="GT846" s="2"/>
      <c r="GU846" s="2"/>
      <c r="GV846" s="2"/>
      <c r="GW846" s="2"/>
      <c r="GX846" s="2"/>
      <c r="GY846" s="2"/>
      <c r="GZ846" s="2"/>
      <c r="HA846" s="2"/>
      <c r="HB846" s="2"/>
      <c r="HC846" s="2"/>
      <c r="HD846" s="2"/>
      <c r="HE846" s="2"/>
      <c r="HF846" s="2"/>
      <c r="HG846" s="2"/>
      <c r="HH846" s="2"/>
      <c r="HI846" s="2"/>
      <c r="HJ846" s="2"/>
      <c r="HK846" s="2"/>
      <c r="HL846" s="2"/>
      <c r="HM846" s="2"/>
      <c r="HN846" s="2"/>
      <c r="HO846" s="2"/>
      <c r="HP846" s="2"/>
      <c r="HQ846" s="2"/>
      <c r="HR846" s="2"/>
      <c r="HS846" s="2"/>
      <c r="HT846" s="2"/>
      <c r="HU846" s="2"/>
      <c r="HV846" s="2"/>
      <c r="HW846" s="2"/>
      <c r="HX846" s="2"/>
      <c r="HY846" s="2"/>
      <c r="HZ846" s="2"/>
      <c r="IA846" s="2"/>
      <c r="IB846" s="2"/>
      <c r="IC846" s="2"/>
      <c r="ID846" s="2"/>
      <c r="IE846" s="2"/>
      <c r="IF846" s="2"/>
      <c r="IG846" s="2"/>
      <c r="IH846" s="2"/>
      <c r="II846" s="2"/>
      <c r="IJ846" s="2"/>
      <c r="IK846" s="2"/>
      <c r="IL846" s="2"/>
      <c r="IM846" s="2"/>
      <c r="IN846" s="2"/>
      <c r="IO846" s="2"/>
      <c r="IP846" s="2"/>
      <c r="IQ846" s="2"/>
      <c r="IR846" s="2"/>
      <c r="IS846" s="2"/>
      <c r="IT846" s="2"/>
      <c r="IU846" s="2"/>
      <c r="IV846" s="2"/>
      <c r="IW846" s="2"/>
    </row>
    <row r="847" customFormat="false" ht="11.25" hidden="false" customHeight="false" outlineLevel="0" collapsed="false">
      <c r="A847" s="2"/>
      <c r="B847" s="2"/>
      <c r="C847" s="2"/>
      <c r="D847" s="394"/>
      <c r="F847" s="2"/>
      <c r="G847" s="2"/>
      <c r="H847" s="2"/>
      <c r="I847" s="2"/>
      <c r="J847" s="2"/>
      <c r="K847" s="2"/>
      <c r="L847" s="2"/>
      <c r="M847" s="2"/>
      <c r="P847" s="2"/>
      <c r="Q847" s="2"/>
      <c r="R847" s="2"/>
      <c r="X847" s="270"/>
      <c r="Y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95"/>
      <c r="AW847" s="95"/>
      <c r="AX847" s="383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383"/>
      <c r="BX847" s="383"/>
      <c r="BY847" s="383"/>
      <c r="BZ847" s="2"/>
      <c r="CA847" s="2"/>
      <c r="CB847" s="2"/>
      <c r="CC847" s="2"/>
      <c r="CD847" s="2"/>
      <c r="CE847" s="2"/>
      <c r="CF847" s="383"/>
      <c r="CG847" s="383"/>
      <c r="CH847" s="10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383"/>
      <c r="DT847" s="383"/>
      <c r="DU847" s="383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  <c r="FE847" s="2"/>
      <c r="FF847" s="2"/>
      <c r="FG847" s="2"/>
      <c r="FH847" s="2"/>
      <c r="FI847" s="2"/>
      <c r="FJ847" s="2"/>
      <c r="FK847" s="2"/>
      <c r="FL847" s="2"/>
      <c r="FM847" s="2"/>
      <c r="FN847" s="2"/>
      <c r="FO847" s="2"/>
      <c r="FP847" s="2"/>
      <c r="FQ847" s="2"/>
      <c r="FR847" s="2"/>
      <c r="FS847" s="2"/>
      <c r="FT847" s="2"/>
      <c r="FU847" s="2"/>
      <c r="FV847" s="2"/>
      <c r="FW847" s="2"/>
      <c r="FX847" s="2"/>
      <c r="FY847" s="2"/>
      <c r="FZ847" s="2"/>
      <c r="GA847" s="2"/>
      <c r="GB847" s="2"/>
      <c r="GC847" s="2"/>
      <c r="GD847" s="2"/>
      <c r="GE847" s="2"/>
      <c r="GF847" s="2"/>
      <c r="GG847" s="2"/>
      <c r="GH847" s="2"/>
      <c r="GI847" s="2"/>
      <c r="GJ847" s="2"/>
      <c r="GK847" s="2"/>
      <c r="GL847" s="2"/>
      <c r="GM847" s="2"/>
      <c r="GN847" s="2"/>
      <c r="GO847" s="2"/>
      <c r="GP847" s="2"/>
      <c r="GQ847" s="2"/>
      <c r="GR847" s="2"/>
      <c r="GS847" s="2"/>
      <c r="GT847" s="2"/>
      <c r="GU847" s="2"/>
      <c r="GV847" s="2"/>
      <c r="GW847" s="2"/>
      <c r="GX847" s="2"/>
      <c r="GY847" s="2"/>
      <c r="GZ847" s="2"/>
      <c r="HA847" s="2"/>
      <c r="HB847" s="2"/>
      <c r="HC847" s="2"/>
      <c r="HD847" s="2"/>
      <c r="HE847" s="2"/>
      <c r="HF847" s="2"/>
      <c r="HG847" s="2"/>
      <c r="HH847" s="2"/>
      <c r="HI847" s="2"/>
      <c r="HJ847" s="2"/>
      <c r="HK847" s="2"/>
      <c r="HL847" s="2"/>
      <c r="HM847" s="2"/>
      <c r="HN847" s="2"/>
      <c r="HO847" s="2"/>
      <c r="HP847" s="2"/>
      <c r="HQ847" s="2"/>
      <c r="HR847" s="2"/>
      <c r="HS847" s="2"/>
      <c r="HT847" s="2"/>
      <c r="HU847" s="2"/>
      <c r="HV847" s="2"/>
      <c r="HW847" s="2"/>
      <c r="HX847" s="2"/>
      <c r="HY847" s="2"/>
      <c r="HZ847" s="2"/>
      <c r="IA847" s="2"/>
      <c r="IB847" s="2"/>
      <c r="IC847" s="2"/>
      <c r="ID847" s="2"/>
      <c r="IE847" s="2"/>
      <c r="IF847" s="2"/>
      <c r="IG847" s="2"/>
      <c r="IH847" s="2"/>
      <c r="II847" s="2"/>
      <c r="IJ847" s="2"/>
      <c r="IK847" s="2"/>
      <c r="IL847" s="2"/>
      <c r="IM847" s="2"/>
      <c r="IN847" s="2"/>
      <c r="IO847" s="2"/>
      <c r="IP847" s="2"/>
      <c r="IQ847" s="2"/>
      <c r="IR847" s="2"/>
      <c r="IS847" s="2"/>
      <c r="IT847" s="2"/>
      <c r="IU847" s="2"/>
      <c r="IV847" s="2"/>
      <c r="IW847" s="2"/>
    </row>
    <row r="848" customFormat="false" ht="11.25" hidden="false" customHeight="false" outlineLevel="0" collapsed="false">
      <c r="A848" s="2"/>
      <c r="B848" s="2"/>
      <c r="C848" s="2"/>
      <c r="D848" s="394"/>
      <c r="F848" s="2"/>
      <c r="G848" s="2"/>
      <c r="H848" s="2"/>
      <c r="I848" s="2"/>
      <c r="J848" s="2"/>
      <c r="K848" s="2"/>
      <c r="L848" s="2"/>
      <c r="M848" s="2"/>
      <c r="P848" s="2"/>
      <c r="Q848" s="2"/>
      <c r="R848" s="2"/>
      <c r="X848" s="270"/>
      <c r="Y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95"/>
      <c r="AW848" s="95"/>
      <c r="AX848" s="383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383"/>
      <c r="BX848" s="383"/>
      <c r="BY848" s="383"/>
      <c r="BZ848" s="2"/>
      <c r="CA848" s="2"/>
      <c r="CB848" s="2"/>
      <c r="CC848" s="2"/>
      <c r="CD848" s="2"/>
      <c r="CE848" s="2"/>
      <c r="CF848" s="383"/>
      <c r="CG848" s="383"/>
      <c r="CH848" s="10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383"/>
      <c r="DT848" s="383"/>
      <c r="DU848" s="383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  <c r="FE848" s="2"/>
      <c r="FF848" s="2"/>
      <c r="FG848" s="2"/>
      <c r="FH848" s="2"/>
      <c r="FI848" s="2"/>
      <c r="FJ848" s="2"/>
      <c r="FK848" s="2"/>
      <c r="FL848" s="2"/>
      <c r="FM848" s="2"/>
      <c r="FN848" s="2"/>
      <c r="FO848" s="2"/>
      <c r="FP848" s="2"/>
      <c r="FQ848" s="2"/>
      <c r="FR848" s="2"/>
      <c r="FS848" s="2"/>
      <c r="FT848" s="2"/>
      <c r="FU848" s="2"/>
      <c r="FV848" s="2"/>
      <c r="FW848" s="2"/>
      <c r="FX848" s="2"/>
      <c r="FY848" s="2"/>
      <c r="FZ848" s="2"/>
      <c r="GA848" s="2"/>
      <c r="GB848" s="2"/>
      <c r="GC848" s="2"/>
      <c r="GD848" s="2"/>
      <c r="GE848" s="2"/>
      <c r="GF848" s="2"/>
      <c r="GG848" s="2"/>
      <c r="GH848" s="2"/>
      <c r="GI848" s="2"/>
      <c r="GJ848" s="2"/>
      <c r="GK848" s="2"/>
      <c r="GL848" s="2"/>
      <c r="GM848" s="2"/>
      <c r="GN848" s="2"/>
      <c r="GO848" s="2"/>
      <c r="GP848" s="2"/>
      <c r="GQ848" s="2"/>
      <c r="GR848" s="2"/>
      <c r="GS848" s="2"/>
      <c r="GT848" s="2"/>
      <c r="GU848" s="2"/>
      <c r="GV848" s="2"/>
      <c r="GW848" s="2"/>
      <c r="GX848" s="2"/>
      <c r="GY848" s="2"/>
      <c r="GZ848" s="2"/>
      <c r="HA848" s="2"/>
      <c r="HB848" s="2"/>
      <c r="HC848" s="2"/>
      <c r="HD848" s="2"/>
      <c r="HE848" s="2"/>
      <c r="HF848" s="2"/>
      <c r="HG848" s="2"/>
      <c r="HH848" s="2"/>
      <c r="HI848" s="2"/>
      <c r="HJ848" s="2"/>
      <c r="HK848" s="2"/>
      <c r="HL848" s="2"/>
      <c r="HM848" s="2"/>
      <c r="HN848" s="2"/>
      <c r="HO848" s="2"/>
      <c r="HP848" s="2"/>
      <c r="HQ848" s="2"/>
      <c r="HR848" s="2"/>
      <c r="HS848" s="2"/>
      <c r="HT848" s="2"/>
      <c r="HU848" s="2"/>
      <c r="HV848" s="2"/>
      <c r="HW848" s="2"/>
      <c r="HX848" s="2"/>
      <c r="HY848" s="2"/>
      <c r="HZ848" s="2"/>
      <c r="IA848" s="2"/>
      <c r="IB848" s="2"/>
      <c r="IC848" s="2"/>
      <c r="ID848" s="2"/>
      <c r="IE848" s="2"/>
      <c r="IF848" s="2"/>
      <c r="IG848" s="2"/>
      <c r="IH848" s="2"/>
      <c r="II848" s="2"/>
      <c r="IJ848" s="2"/>
      <c r="IK848" s="2"/>
      <c r="IL848" s="2"/>
      <c r="IM848" s="2"/>
      <c r="IN848" s="2"/>
      <c r="IO848" s="2"/>
      <c r="IP848" s="2"/>
      <c r="IQ848" s="2"/>
      <c r="IR848" s="2"/>
      <c r="IS848" s="2"/>
      <c r="IT848" s="2"/>
      <c r="IU848" s="2"/>
      <c r="IV848" s="2"/>
      <c r="IW848" s="2"/>
    </row>
    <row r="849" customFormat="false" ht="11.25" hidden="false" customHeight="false" outlineLevel="0" collapsed="false">
      <c r="A849" s="2"/>
      <c r="B849" s="2"/>
      <c r="C849" s="2"/>
      <c r="D849" s="394"/>
      <c r="F849" s="2"/>
      <c r="G849" s="2"/>
      <c r="H849" s="2"/>
      <c r="I849" s="2"/>
      <c r="J849" s="2"/>
      <c r="K849" s="2"/>
      <c r="L849" s="2"/>
      <c r="M849" s="2"/>
      <c r="P849" s="2"/>
      <c r="Q849" s="2"/>
      <c r="R849" s="2"/>
      <c r="X849" s="270"/>
      <c r="Y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95"/>
      <c r="AW849" s="95"/>
      <c r="AX849" s="383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383"/>
      <c r="BX849" s="383"/>
      <c r="BY849" s="383"/>
      <c r="BZ849" s="2"/>
      <c r="CA849" s="2"/>
      <c r="CB849" s="2"/>
      <c r="CC849" s="2"/>
      <c r="CD849" s="2"/>
      <c r="CE849" s="2"/>
      <c r="CF849" s="383"/>
      <c r="CG849" s="383"/>
      <c r="CH849" s="10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383"/>
      <c r="DT849" s="383"/>
      <c r="DU849" s="383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  <c r="FE849" s="2"/>
      <c r="FF849" s="2"/>
      <c r="FG849" s="2"/>
      <c r="FH849" s="2"/>
      <c r="FI849" s="2"/>
      <c r="FJ849" s="2"/>
      <c r="FK849" s="2"/>
      <c r="FL849" s="2"/>
      <c r="FM849" s="2"/>
      <c r="FN849" s="2"/>
      <c r="FO849" s="2"/>
      <c r="FP849" s="2"/>
      <c r="FQ849" s="2"/>
      <c r="FR849" s="2"/>
      <c r="FS849" s="2"/>
      <c r="FT849" s="2"/>
      <c r="FU849" s="2"/>
      <c r="FV849" s="2"/>
      <c r="FW849" s="2"/>
      <c r="FX849" s="2"/>
      <c r="FY849" s="2"/>
      <c r="FZ849" s="2"/>
      <c r="GA849" s="2"/>
      <c r="GB849" s="2"/>
      <c r="GC849" s="2"/>
      <c r="GD849" s="2"/>
      <c r="GE849" s="2"/>
      <c r="GF849" s="2"/>
      <c r="GG849" s="2"/>
      <c r="GH849" s="2"/>
      <c r="GI849" s="2"/>
      <c r="GJ849" s="2"/>
      <c r="GK849" s="2"/>
      <c r="GL849" s="2"/>
      <c r="GM849" s="2"/>
      <c r="GN849" s="2"/>
      <c r="GO849" s="2"/>
      <c r="GP849" s="2"/>
      <c r="GQ849" s="2"/>
      <c r="GR849" s="2"/>
      <c r="GS849" s="2"/>
      <c r="GT849" s="2"/>
      <c r="GU849" s="2"/>
      <c r="GV849" s="2"/>
      <c r="GW849" s="2"/>
      <c r="GX849" s="2"/>
      <c r="GY849" s="2"/>
      <c r="GZ849" s="2"/>
      <c r="HA849" s="2"/>
      <c r="HB849" s="2"/>
      <c r="HC849" s="2"/>
      <c r="HD849" s="2"/>
      <c r="HE849" s="2"/>
      <c r="HF849" s="2"/>
      <c r="HG849" s="2"/>
      <c r="HH849" s="2"/>
      <c r="HI849" s="2"/>
      <c r="HJ849" s="2"/>
      <c r="HK849" s="2"/>
      <c r="HL849" s="2"/>
      <c r="HM849" s="2"/>
      <c r="HN849" s="2"/>
      <c r="HO849" s="2"/>
      <c r="HP849" s="2"/>
      <c r="HQ849" s="2"/>
      <c r="HR849" s="2"/>
      <c r="HS849" s="2"/>
      <c r="HT849" s="2"/>
      <c r="HU849" s="2"/>
      <c r="HV849" s="2"/>
      <c r="HW849" s="2"/>
      <c r="HX849" s="2"/>
      <c r="HY849" s="2"/>
      <c r="HZ849" s="2"/>
      <c r="IA849" s="2"/>
      <c r="IB849" s="2"/>
      <c r="IC849" s="2"/>
      <c r="ID849" s="2"/>
      <c r="IE849" s="2"/>
      <c r="IF849" s="2"/>
      <c r="IG849" s="2"/>
      <c r="IH849" s="2"/>
      <c r="II849" s="2"/>
      <c r="IJ849" s="2"/>
      <c r="IK849" s="2"/>
      <c r="IL849" s="2"/>
      <c r="IM849" s="2"/>
      <c r="IN849" s="2"/>
      <c r="IO849" s="2"/>
      <c r="IP849" s="2"/>
      <c r="IQ849" s="2"/>
      <c r="IR849" s="2"/>
      <c r="IS849" s="2"/>
      <c r="IT849" s="2"/>
      <c r="IU849" s="2"/>
      <c r="IV849" s="2"/>
      <c r="IW849" s="2"/>
    </row>
    <row r="850" customFormat="false" ht="11.25" hidden="false" customHeight="false" outlineLevel="0" collapsed="false">
      <c r="A850" s="2"/>
      <c r="B850" s="2"/>
      <c r="C850" s="2"/>
      <c r="D850" s="394"/>
      <c r="F850" s="2"/>
      <c r="G850" s="2"/>
      <c r="H850" s="2"/>
      <c r="I850" s="2"/>
      <c r="J850" s="2"/>
      <c r="K850" s="2"/>
      <c r="L850" s="2"/>
      <c r="M850" s="2"/>
      <c r="P850" s="2"/>
      <c r="Q850" s="2"/>
      <c r="R850" s="2"/>
      <c r="X850" s="270"/>
      <c r="Y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95"/>
      <c r="AW850" s="95"/>
      <c r="AX850" s="383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383"/>
      <c r="BX850" s="383"/>
      <c r="BY850" s="383"/>
      <c r="BZ850" s="2"/>
      <c r="CA850" s="2"/>
      <c r="CB850" s="2"/>
      <c r="CC850" s="2"/>
      <c r="CD850" s="2"/>
      <c r="CE850" s="2"/>
      <c r="CF850" s="383"/>
      <c r="CG850" s="383"/>
      <c r="CH850" s="10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383"/>
      <c r="DT850" s="383"/>
      <c r="DU850" s="383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  <c r="FE850" s="2"/>
      <c r="FF850" s="2"/>
      <c r="FG850" s="2"/>
      <c r="FH850" s="2"/>
      <c r="FI850" s="2"/>
      <c r="FJ850" s="2"/>
      <c r="FK850" s="2"/>
      <c r="FL850" s="2"/>
      <c r="FM850" s="2"/>
      <c r="FN850" s="2"/>
      <c r="FO850" s="2"/>
      <c r="FP850" s="2"/>
      <c r="FQ850" s="2"/>
      <c r="FR850" s="2"/>
      <c r="FS850" s="2"/>
      <c r="FT850" s="2"/>
      <c r="FU850" s="2"/>
      <c r="FV850" s="2"/>
      <c r="FW850" s="2"/>
      <c r="FX850" s="2"/>
      <c r="FY850" s="2"/>
      <c r="FZ850" s="2"/>
      <c r="GA850" s="2"/>
      <c r="GB850" s="2"/>
      <c r="GC850" s="2"/>
      <c r="GD850" s="2"/>
      <c r="GE850" s="2"/>
      <c r="GF850" s="2"/>
      <c r="GG850" s="2"/>
      <c r="GH850" s="2"/>
      <c r="GI850" s="2"/>
      <c r="GJ850" s="2"/>
      <c r="GK850" s="2"/>
      <c r="GL850" s="2"/>
      <c r="GM850" s="2"/>
      <c r="GN850" s="2"/>
      <c r="GO850" s="2"/>
      <c r="GP850" s="2"/>
      <c r="GQ850" s="2"/>
      <c r="GR850" s="2"/>
      <c r="GS850" s="2"/>
      <c r="GT850" s="2"/>
      <c r="GU850" s="2"/>
      <c r="GV850" s="2"/>
      <c r="GW850" s="2"/>
      <c r="GX850" s="2"/>
      <c r="GY850" s="2"/>
      <c r="GZ850" s="2"/>
      <c r="HA850" s="2"/>
      <c r="HB850" s="2"/>
      <c r="HC850" s="2"/>
      <c r="HD850" s="2"/>
      <c r="HE850" s="2"/>
      <c r="HF850" s="2"/>
      <c r="HG850" s="2"/>
      <c r="HH850" s="2"/>
      <c r="HI850" s="2"/>
      <c r="HJ850" s="2"/>
      <c r="HK850" s="2"/>
      <c r="HL850" s="2"/>
      <c r="HM850" s="2"/>
      <c r="HN850" s="2"/>
      <c r="HO850" s="2"/>
      <c r="HP850" s="2"/>
      <c r="HQ850" s="2"/>
      <c r="HR850" s="2"/>
      <c r="HS850" s="2"/>
      <c r="HT850" s="2"/>
      <c r="HU850" s="2"/>
      <c r="HV850" s="2"/>
      <c r="HW850" s="2"/>
      <c r="HX850" s="2"/>
      <c r="HY850" s="2"/>
      <c r="HZ850" s="2"/>
      <c r="IA850" s="2"/>
      <c r="IB850" s="2"/>
      <c r="IC850" s="2"/>
      <c r="ID850" s="2"/>
      <c r="IE850" s="2"/>
      <c r="IF850" s="2"/>
      <c r="IG850" s="2"/>
      <c r="IH850" s="2"/>
      <c r="II850" s="2"/>
      <c r="IJ850" s="2"/>
      <c r="IK850" s="2"/>
      <c r="IL850" s="2"/>
      <c r="IM850" s="2"/>
      <c r="IN850" s="2"/>
      <c r="IO850" s="2"/>
      <c r="IP850" s="2"/>
      <c r="IQ850" s="2"/>
      <c r="IR850" s="2"/>
      <c r="IS850" s="2"/>
      <c r="IT850" s="2"/>
      <c r="IU850" s="2"/>
      <c r="IV850" s="2"/>
      <c r="IW850" s="2"/>
    </row>
    <row r="851" customFormat="false" ht="11.25" hidden="false" customHeight="false" outlineLevel="0" collapsed="false">
      <c r="A851" s="2"/>
      <c r="B851" s="2"/>
      <c r="C851" s="2"/>
      <c r="D851" s="394"/>
      <c r="F851" s="2"/>
      <c r="G851" s="2"/>
      <c r="H851" s="2"/>
      <c r="I851" s="2"/>
      <c r="J851" s="2"/>
      <c r="K851" s="2"/>
      <c r="L851" s="2"/>
      <c r="M851" s="2"/>
      <c r="P851" s="2"/>
      <c r="Q851" s="2"/>
      <c r="R851" s="2"/>
      <c r="X851" s="270"/>
      <c r="Y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95"/>
      <c r="AW851" s="95"/>
      <c r="AX851" s="383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383"/>
      <c r="BX851" s="383"/>
      <c r="BY851" s="383"/>
      <c r="BZ851" s="2"/>
      <c r="CA851" s="2"/>
      <c r="CB851" s="2"/>
      <c r="CC851" s="2"/>
      <c r="CD851" s="2"/>
      <c r="CE851" s="2"/>
      <c r="CF851" s="383"/>
      <c r="CG851" s="383"/>
      <c r="CH851" s="10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383"/>
      <c r="DT851" s="383"/>
      <c r="DU851" s="383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  <c r="FE851" s="2"/>
      <c r="FF851" s="2"/>
      <c r="FG851" s="2"/>
      <c r="FH851" s="2"/>
      <c r="FI851" s="2"/>
      <c r="FJ851" s="2"/>
      <c r="FK851" s="2"/>
      <c r="FL851" s="2"/>
      <c r="FM851" s="2"/>
      <c r="FN851" s="2"/>
      <c r="FO851" s="2"/>
      <c r="FP851" s="2"/>
      <c r="FQ851" s="2"/>
      <c r="FR851" s="2"/>
      <c r="FS851" s="2"/>
      <c r="FT851" s="2"/>
      <c r="FU851" s="2"/>
      <c r="FV851" s="2"/>
      <c r="FW851" s="2"/>
      <c r="FX851" s="2"/>
      <c r="FY851" s="2"/>
      <c r="FZ851" s="2"/>
      <c r="GA851" s="2"/>
      <c r="GB851" s="2"/>
      <c r="GC851" s="2"/>
      <c r="GD851" s="2"/>
      <c r="GE851" s="2"/>
      <c r="GF851" s="2"/>
      <c r="GG851" s="2"/>
      <c r="GH851" s="2"/>
      <c r="GI851" s="2"/>
      <c r="GJ851" s="2"/>
      <c r="GK851" s="2"/>
      <c r="GL851" s="2"/>
      <c r="GM851" s="2"/>
      <c r="GN851" s="2"/>
      <c r="GO851" s="2"/>
      <c r="GP851" s="2"/>
      <c r="GQ851" s="2"/>
      <c r="GR851" s="2"/>
      <c r="GS851" s="2"/>
      <c r="GT851" s="2"/>
      <c r="GU851" s="2"/>
      <c r="GV851" s="2"/>
      <c r="GW851" s="2"/>
      <c r="GX851" s="2"/>
      <c r="GY851" s="2"/>
      <c r="GZ851" s="2"/>
      <c r="HA851" s="2"/>
      <c r="HB851" s="2"/>
      <c r="HC851" s="2"/>
      <c r="HD851" s="2"/>
      <c r="HE851" s="2"/>
      <c r="HF851" s="2"/>
      <c r="HG851" s="2"/>
      <c r="HH851" s="2"/>
      <c r="HI851" s="2"/>
      <c r="HJ851" s="2"/>
      <c r="HK851" s="2"/>
      <c r="HL851" s="2"/>
      <c r="HM851" s="2"/>
      <c r="HN851" s="2"/>
      <c r="HO851" s="2"/>
      <c r="HP851" s="2"/>
      <c r="HQ851" s="2"/>
      <c r="HR851" s="2"/>
      <c r="HS851" s="2"/>
      <c r="HT851" s="2"/>
      <c r="HU851" s="2"/>
      <c r="HV851" s="2"/>
      <c r="HW851" s="2"/>
      <c r="HX851" s="2"/>
      <c r="HY851" s="2"/>
      <c r="HZ851" s="2"/>
      <c r="IA851" s="2"/>
      <c r="IB851" s="2"/>
      <c r="IC851" s="2"/>
      <c r="ID851" s="2"/>
      <c r="IE851" s="2"/>
      <c r="IF851" s="2"/>
      <c r="IG851" s="2"/>
      <c r="IH851" s="2"/>
      <c r="II851" s="2"/>
      <c r="IJ851" s="2"/>
      <c r="IK851" s="2"/>
      <c r="IL851" s="2"/>
      <c r="IM851" s="2"/>
      <c r="IN851" s="2"/>
      <c r="IO851" s="2"/>
      <c r="IP851" s="2"/>
      <c r="IQ851" s="2"/>
      <c r="IR851" s="2"/>
      <c r="IS851" s="2"/>
      <c r="IT851" s="2"/>
      <c r="IU851" s="2"/>
      <c r="IV851" s="2"/>
      <c r="IW851" s="2"/>
    </row>
    <row r="852" customFormat="false" ht="11.25" hidden="false" customHeight="false" outlineLevel="0" collapsed="false">
      <c r="A852" s="2"/>
      <c r="B852" s="2"/>
      <c r="C852" s="2"/>
      <c r="D852" s="394"/>
      <c r="F852" s="2"/>
      <c r="G852" s="2"/>
      <c r="H852" s="2"/>
      <c r="I852" s="2"/>
      <c r="J852" s="2"/>
      <c r="K852" s="2"/>
      <c r="L852" s="2"/>
      <c r="M852" s="2"/>
      <c r="P852" s="2"/>
      <c r="Q852" s="2"/>
      <c r="R852" s="2"/>
      <c r="X852" s="270"/>
      <c r="Y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95"/>
      <c r="AW852" s="95"/>
      <c r="AX852" s="383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383"/>
      <c r="BX852" s="383"/>
      <c r="BY852" s="383"/>
      <c r="BZ852" s="2"/>
      <c r="CA852" s="2"/>
      <c r="CB852" s="2"/>
      <c r="CC852" s="2"/>
      <c r="CD852" s="2"/>
      <c r="CE852" s="2"/>
      <c r="CF852" s="383"/>
      <c r="CG852" s="383"/>
      <c r="CH852" s="10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383"/>
      <c r="DT852" s="383"/>
      <c r="DU852" s="383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  <c r="FE852" s="2"/>
      <c r="FF852" s="2"/>
      <c r="FG852" s="2"/>
      <c r="FH852" s="2"/>
      <c r="FI852" s="2"/>
      <c r="FJ852" s="2"/>
      <c r="FK852" s="2"/>
      <c r="FL852" s="2"/>
      <c r="FM852" s="2"/>
      <c r="FN852" s="2"/>
      <c r="FO852" s="2"/>
      <c r="FP852" s="2"/>
      <c r="FQ852" s="2"/>
      <c r="FR852" s="2"/>
      <c r="FS852" s="2"/>
      <c r="FT852" s="2"/>
      <c r="FU852" s="2"/>
      <c r="FV852" s="2"/>
      <c r="FW852" s="2"/>
      <c r="FX852" s="2"/>
      <c r="FY852" s="2"/>
      <c r="FZ852" s="2"/>
      <c r="GA852" s="2"/>
      <c r="GB852" s="2"/>
      <c r="GC852" s="2"/>
      <c r="GD852" s="2"/>
      <c r="GE852" s="2"/>
      <c r="GF852" s="2"/>
      <c r="GG852" s="2"/>
      <c r="GH852" s="2"/>
      <c r="GI852" s="2"/>
      <c r="GJ852" s="2"/>
      <c r="GK852" s="2"/>
      <c r="GL852" s="2"/>
      <c r="GM852" s="2"/>
      <c r="GN852" s="2"/>
      <c r="GO852" s="2"/>
      <c r="GP852" s="2"/>
      <c r="GQ852" s="2"/>
      <c r="GR852" s="2"/>
      <c r="GS852" s="2"/>
      <c r="GT852" s="2"/>
      <c r="GU852" s="2"/>
      <c r="GV852" s="2"/>
      <c r="GW852" s="2"/>
      <c r="GX852" s="2"/>
      <c r="GY852" s="2"/>
      <c r="GZ852" s="2"/>
      <c r="HA852" s="2"/>
      <c r="HB852" s="2"/>
      <c r="HC852" s="2"/>
      <c r="HD852" s="2"/>
      <c r="HE852" s="2"/>
      <c r="HF852" s="2"/>
      <c r="HG852" s="2"/>
      <c r="HH852" s="2"/>
      <c r="HI852" s="2"/>
      <c r="HJ852" s="2"/>
      <c r="HK852" s="2"/>
      <c r="HL852" s="2"/>
      <c r="HM852" s="2"/>
      <c r="HN852" s="2"/>
      <c r="HO852" s="2"/>
      <c r="HP852" s="2"/>
      <c r="HQ852" s="2"/>
      <c r="HR852" s="2"/>
      <c r="HS852" s="2"/>
      <c r="HT852" s="2"/>
      <c r="HU852" s="2"/>
      <c r="HV852" s="2"/>
      <c r="HW852" s="2"/>
      <c r="HX852" s="2"/>
      <c r="HY852" s="2"/>
      <c r="HZ852" s="2"/>
      <c r="IA852" s="2"/>
      <c r="IB852" s="2"/>
      <c r="IC852" s="2"/>
      <c r="ID852" s="2"/>
      <c r="IE852" s="2"/>
      <c r="IF852" s="2"/>
      <c r="IG852" s="2"/>
      <c r="IH852" s="2"/>
      <c r="II852" s="2"/>
      <c r="IJ852" s="2"/>
      <c r="IK852" s="2"/>
      <c r="IL852" s="2"/>
      <c r="IM852" s="2"/>
      <c r="IN852" s="2"/>
      <c r="IO852" s="2"/>
      <c r="IP852" s="2"/>
      <c r="IQ852" s="2"/>
      <c r="IR852" s="2"/>
      <c r="IS852" s="2"/>
      <c r="IT852" s="2"/>
      <c r="IU852" s="2"/>
      <c r="IV852" s="2"/>
      <c r="IW852" s="2"/>
    </row>
    <row r="853" customFormat="false" ht="11.25" hidden="false" customHeight="false" outlineLevel="0" collapsed="false">
      <c r="A853" s="2"/>
      <c r="B853" s="2"/>
      <c r="C853" s="2"/>
      <c r="D853" s="394"/>
      <c r="F853" s="2"/>
      <c r="G853" s="2"/>
      <c r="H853" s="2"/>
      <c r="I853" s="2"/>
      <c r="J853" s="2"/>
      <c r="K853" s="2"/>
      <c r="L853" s="2"/>
      <c r="M853" s="2"/>
      <c r="P853" s="2"/>
      <c r="Q853" s="2"/>
      <c r="R853" s="2"/>
      <c r="X853" s="270"/>
      <c r="Y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95"/>
      <c r="AW853" s="95"/>
      <c r="AX853" s="383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383"/>
      <c r="BX853" s="383"/>
      <c r="BY853" s="383"/>
      <c r="BZ853" s="2"/>
      <c r="CA853" s="2"/>
      <c r="CB853" s="2"/>
      <c r="CC853" s="2"/>
      <c r="CD853" s="2"/>
      <c r="CE853" s="2"/>
      <c r="CF853" s="383"/>
      <c r="CG853" s="383"/>
      <c r="CH853" s="10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383"/>
      <c r="DT853" s="383"/>
      <c r="DU853" s="383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  <c r="FE853" s="2"/>
      <c r="FF853" s="2"/>
      <c r="FG853" s="2"/>
      <c r="FH853" s="2"/>
      <c r="FI853" s="2"/>
      <c r="FJ853" s="2"/>
      <c r="FK853" s="2"/>
      <c r="FL853" s="2"/>
      <c r="FM853" s="2"/>
      <c r="FN853" s="2"/>
      <c r="FO853" s="2"/>
      <c r="FP853" s="2"/>
      <c r="FQ853" s="2"/>
      <c r="FR853" s="2"/>
      <c r="FS853" s="2"/>
      <c r="FT853" s="2"/>
      <c r="FU853" s="2"/>
      <c r="FV853" s="2"/>
      <c r="FW853" s="2"/>
      <c r="FX853" s="2"/>
      <c r="FY853" s="2"/>
      <c r="FZ853" s="2"/>
      <c r="GA853" s="2"/>
      <c r="GB853" s="2"/>
      <c r="GC853" s="2"/>
      <c r="GD853" s="2"/>
      <c r="GE853" s="2"/>
      <c r="GF853" s="2"/>
      <c r="GG853" s="2"/>
      <c r="GH853" s="2"/>
      <c r="GI853" s="2"/>
      <c r="GJ853" s="2"/>
      <c r="GK853" s="2"/>
      <c r="GL853" s="2"/>
      <c r="GM853" s="2"/>
      <c r="GN853" s="2"/>
      <c r="GO853" s="2"/>
      <c r="GP853" s="2"/>
      <c r="GQ853" s="2"/>
      <c r="GR853" s="2"/>
      <c r="GS853" s="2"/>
      <c r="GT853" s="2"/>
      <c r="GU853" s="2"/>
      <c r="GV853" s="2"/>
      <c r="GW853" s="2"/>
      <c r="GX853" s="2"/>
      <c r="GY853" s="2"/>
      <c r="GZ853" s="2"/>
      <c r="HA853" s="2"/>
      <c r="HB853" s="2"/>
      <c r="HC853" s="2"/>
      <c r="HD853" s="2"/>
      <c r="HE853" s="2"/>
      <c r="HF853" s="2"/>
      <c r="HG853" s="2"/>
      <c r="HH853" s="2"/>
      <c r="HI853" s="2"/>
      <c r="HJ853" s="2"/>
      <c r="HK853" s="2"/>
      <c r="HL853" s="2"/>
      <c r="HM853" s="2"/>
      <c r="HN853" s="2"/>
      <c r="HO853" s="2"/>
      <c r="HP853" s="2"/>
      <c r="HQ853" s="2"/>
      <c r="HR853" s="2"/>
      <c r="HS853" s="2"/>
      <c r="HT853" s="2"/>
      <c r="HU853" s="2"/>
      <c r="HV853" s="2"/>
      <c r="HW853" s="2"/>
      <c r="HX853" s="2"/>
      <c r="HY853" s="2"/>
      <c r="HZ853" s="2"/>
      <c r="IA853" s="2"/>
      <c r="IB853" s="2"/>
      <c r="IC853" s="2"/>
      <c r="ID853" s="2"/>
      <c r="IE853" s="2"/>
      <c r="IF853" s="2"/>
      <c r="IG853" s="2"/>
      <c r="IH853" s="2"/>
      <c r="II853" s="2"/>
      <c r="IJ853" s="2"/>
      <c r="IK853" s="2"/>
      <c r="IL853" s="2"/>
      <c r="IM853" s="2"/>
      <c r="IN853" s="2"/>
      <c r="IO853" s="2"/>
      <c r="IP853" s="2"/>
      <c r="IQ853" s="2"/>
      <c r="IR853" s="2"/>
      <c r="IS853" s="2"/>
      <c r="IT853" s="2"/>
      <c r="IU853" s="2"/>
      <c r="IV853" s="2"/>
      <c r="IW853" s="2"/>
    </row>
    <row r="854" customFormat="false" ht="11.25" hidden="false" customHeight="false" outlineLevel="0" collapsed="false">
      <c r="A854" s="2"/>
      <c r="B854" s="2"/>
      <c r="C854" s="2"/>
      <c r="D854" s="394"/>
      <c r="F854" s="2"/>
      <c r="G854" s="2"/>
      <c r="H854" s="2"/>
      <c r="I854" s="2"/>
      <c r="J854" s="2"/>
      <c r="K854" s="2"/>
      <c r="L854" s="2"/>
      <c r="M854" s="2"/>
      <c r="P854" s="2"/>
      <c r="Q854" s="2"/>
      <c r="R854" s="2"/>
      <c r="X854" s="270"/>
      <c r="Y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95"/>
      <c r="AW854" s="95"/>
      <c r="AX854" s="383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383"/>
      <c r="BX854" s="383"/>
      <c r="BY854" s="383"/>
      <c r="BZ854" s="2"/>
      <c r="CA854" s="2"/>
      <c r="CB854" s="2"/>
      <c r="CC854" s="2"/>
      <c r="CD854" s="2"/>
      <c r="CE854" s="2"/>
      <c r="CF854" s="383"/>
      <c r="CG854" s="383"/>
      <c r="CH854" s="10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383"/>
      <c r="DT854" s="383"/>
      <c r="DU854" s="383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  <c r="FE854" s="2"/>
      <c r="FF854" s="2"/>
      <c r="FG854" s="2"/>
      <c r="FH854" s="2"/>
      <c r="FI854" s="2"/>
      <c r="FJ854" s="2"/>
      <c r="FK854" s="2"/>
      <c r="FL854" s="2"/>
      <c r="FM854" s="2"/>
      <c r="FN854" s="2"/>
      <c r="FO854" s="2"/>
      <c r="FP854" s="2"/>
      <c r="FQ854" s="2"/>
      <c r="FR854" s="2"/>
      <c r="FS854" s="2"/>
      <c r="FT854" s="2"/>
      <c r="FU854" s="2"/>
      <c r="FV854" s="2"/>
      <c r="FW854" s="2"/>
      <c r="FX854" s="2"/>
      <c r="FY854" s="2"/>
      <c r="FZ854" s="2"/>
      <c r="GA854" s="2"/>
      <c r="GB854" s="2"/>
      <c r="GC854" s="2"/>
      <c r="GD854" s="2"/>
      <c r="GE854" s="2"/>
      <c r="GF854" s="2"/>
      <c r="GG854" s="2"/>
      <c r="GH854" s="2"/>
      <c r="GI854" s="2"/>
      <c r="GJ854" s="2"/>
      <c r="GK854" s="2"/>
      <c r="GL854" s="2"/>
      <c r="GM854" s="2"/>
      <c r="GN854" s="2"/>
      <c r="GO854" s="2"/>
      <c r="GP854" s="2"/>
      <c r="GQ854" s="2"/>
      <c r="GR854" s="2"/>
      <c r="GS854" s="2"/>
      <c r="GT854" s="2"/>
      <c r="GU854" s="2"/>
      <c r="GV854" s="2"/>
      <c r="GW854" s="2"/>
      <c r="GX854" s="2"/>
      <c r="GY854" s="2"/>
      <c r="GZ854" s="2"/>
      <c r="HA854" s="2"/>
      <c r="HB854" s="2"/>
      <c r="HC854" s="2"/>
      <c r="HD854" s="2"/>
      <c r="HE854" s="2"/>
      <c r="HF854" s="2"/>
      <c r="HG854" s="2"/>
      <c r="HH854" s="2"/>
      <c r="HI854" s="2"/>
      <c r="HJ854" s="2"/>
      <c r="HK854" s="2"/>
      <c r="HL854" s="2"/>
      <c r="HM854" s="2"/>
      <c r="HN854" s="2"/>
      <c r="HO854" s="2"/>
      <c r="HP854" s="2"/>
      <c r="HQ854" s="2"/>
      <c r="HR854" s="2"/>
      <c r="HS854" s="2"/>
      <c r="HT854" s="2"/>
      <c r="HU854" s="2"/>
      <c r="HV854" s="2"/>
      <c r="HW854" s="2"/>
      <c r="HX854" s="2"/>
      <c r="HY854" s="2"/>
      <c r="HZ854" s="2"/>
      <c r="IA854" s="2"/>
      <c r="IB854" s="2"/>
      <c r="IC854" s="2"/>
      <c r="ID854" s="2"/>
      <c r="IE854" s="2"/>
      <c r="IF854" s="2"/>
      <c r="IG854" s="2"/>
      <c r="IH854" s="2"/>
      <c r="II854" s="2"/>
      <c r="IJ854" s="2"/>
      <c r="IK854" s="2"/>
      <c r="IL854" s="2"/>
      <c r="IM854" s="2"/>
      <c r="IN854" s="2"/>
      <c r="IO854" s="2"/>
      <c r="IP854" s="2"/>
      <c r="IQ854" s="2"/>
      <c r="IR854" s="2"/>
      <c r="IS854" s="2"/>
      <c r="IT854" s="2"/>
      <c r="IU854" s="2"/>
      <c r="IV854" s="2"/>
      <c r="IW854" s="2"/>
    </row>
    <row r="855" customFormat="false" ht="11.25" hidden="false" customHeight="false" outlineLevel="0" collapsed="false">
      <c r="A855" s="2"/>
      <c r="B855" s="2"/>
      <c r="C855" s="2"/>
      <c r="D855" s="394"/>
      <c r="F855" s="2"/>
      <c r="G855" s="2"/>
      <c r="H855" s="2"/>
      <c r="I855" s="2"/>
      <c r="J855" s="2"/>
      <c r="K855" s="2"/>
      <c r="L855" s="2"/>
      <c r="M855" s="2"/>
      <c r="P855" s="2"/>
      <c r="Q855" s="2"/>
      <c r="R855" s="2"/>
      <c r="X855" s="270"/>
      <c r="Y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95"/>
      <c r="AW855" s="95"/>
      <c r="AX855" s="383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383"/>
      <c r="BX855" s="383"/>
      <c r="BY855" s="383"/>
      <c r="BZ855" s="2"/>
      <c r="CA855" s="2"/>
      <c r="CB855" s="2"/>
      <c r="CC855" s="2"/>
      <c r="CD855" s="2"/>
      <c r="CE855" s="2"/>
      <c r="CF855" s="383"/>
      <c r="CG855" s="383"/>
      <c r="CH855" s="10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383"/>
      <c r="DT855" s="383"/>
      <c r="DU855" s="383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  <c r="FE855" s="2"/>
      <c r="FF855" s="2"/>
      <c r="FG855" s="2"/>
      <c r="FH855" s="2"/>
      <c r="FI855" s="2"/>
      <c r="FJ855" s="2"/>
      <c r="FK855" s="2"/>
      <c r="FL855" s="2"/>
      <c r="FM855" s="2"/>
      <c r="FN855" s="2"/>
      <c r="FO855" s="2"/>
      <c r="FP855" s="2"/>
      <c r="FQ855" s="2"/>
      <c r="FR855" s="2"/>
      <c r="FS855" s="2"/>
      <c r="FT855" s="2"/>
      <c r="FU855" s="2"/>
      <c r="FV855" s="2"/>
      <c r="FW855" s="2"/>
      <c r="FX855" s="2"/>
      <c r="FY855" s="2"/>
      <c r="FZ855" s="2"/>
      <c r="GA855" s="2"/>
      <c r="GB855" s="2"/>
      <c r="GC855" s="2"/>
      <c r="GD855" s="2"/>
      <c r="GE855" s="2"/>
      <c r="GF855" s="2"/>
      <c r="GG855" s="2"/>
      <c r="GH855" s="2"/>
      <c r="GI855" s="2"/>
      <c r="GJ855" s="2"/>
      <c r="GK855" s="2"/>
      <c r="GL855" s="2"/>
      <c r="GM855" s="2"/>
      <c r="GN855" s="2"/>
      <c r="GO855" s="2"/>
      <c r="GP855" s="2"/>
      <c r="GQ855" s="2"/>
      <c r="GR855" s="2"/>
      <c r="GS855" s="2"/>
      <c r="GT855" s="2"/>
      <c r="GU855" s="2"/>
      <c r="GV855" s="2"/>
      <c r="GW855" s="2"/>
      <c r="GX855" s="2"/>
      <c r="GY855" s="2"/>
      <c r="GZ855" s="2"/>
      <c r="HA855" s="2"/>
      <c r="HB855" s="2"/>
      <c r="HC855" s="2"/>
      <c r="HD855" s="2"/>
      <c r="HE855" s="2"/>
      <c r="HF855" s="2"/>
      <c r="HG855" s="2"/>
      <c r="HH855" s="2"/>
      <c r="HI855" s="2"/>
      <c r="HJ855" s="2"/>
      <c r="HK855" s="2"/>
      <c r="HL855" s="2"/>
      <c r="HM855" s="2"/>
      <c r="HN855" s="2"/>
      <c r="HO855" s="2"/>
      <c r="HP855" s="2"/>
      <c r="HQ855" s="2"/>
      <c r="HR855" s="2"/>
      <c r="HS855" s="2"/>
      <c r="HT855" s="2"/>
      <c r="HU855" s="2"/>
      <c r="HV855" s="2"/>
      <c r="HW855" s="2"/>
      <c r="HX855" s="2"/>
      <c r="HY855" s="2"/>
      <c r="HZ855" s="2"/>
      <c r="IA855" s="2"/>
      <c r="IB855" s="2"/>
      <c r="IC855" s="2"/>
      <c r="ID855" s="2"/>
      <c r="IE855" s="2"/>
      <c r="IF855" s="2"/>
      <c r="IG855" s="2"/>
      <c r="IH855" s="2"/>
      <c r="II855" s="2"/>
      <c r="IJ855" s="2"/>
      <c r="IK855" s="2"/>
      <c r="IL855" s="2"/>
      <c r="IM855" s="2"/>
      <c r="IN855" s="2"/>
      <c r="IO855" s="2"/>
      <c r="IP855" s="2"/>
      <c r="IQ855" s="2"/>
      <c r="IR855" s="2"/>
      <c r="IS855" s="2"/>
      <c r="IT855" s="2"/>
      <c r="IU855" s="2"/>
      <c r="IV855" s="2"/>
      <c r="IW855" s="2"/>
    </row>
    <row r="856" customFormat="false" ht="11.25" hidden="false" customHeight="false" outlineLevel="0" collapsed="false">
      <c r="A856" s="2"/>
      <c r="B856" s="2"/>
      <c r="C856" s="2"/>
      <c r="D856" s="394"/>
      <c r="F856" s="2"/>
      <c r="G856" s="2"/>
      <c r="H856" s="2"/>
      <c r="I856" s="2"/>
      <c r="J856" s="2"/>
      <c r="K856" s="2"/>
      <c r="L856" s="2"/>
      <c r="M856" s="2"/>
      <c r="P856" s="2"/>
      <c r="Q856" s="2"/>
      <c r="R856" s="2"/>
      <c r="X856" s="270"/>
      <c r="Y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95"/>
      <c r="AW856" s="95"/>
      <c r="AX856" s="383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383"/>
      <c r="BX856" s="383"/>
      <c r="BY856" s="383"/>
      <c r="BZ856" s="2"/>
      <c r="CA856" s="2"/>
      <c r="CB856" s="2"/>
      <c r="CC856" s="2"/>
      <c r="CD856" s="2"/>
      <c r="CE856" s="2"/>
      <c r="CF856" s="383"/>
      <c r="CG856" s="383"/>
      <c r="CH856" s="10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383"/>
      <c r="DT856" s="383"/>
      <c r="DU856" s="383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  <c r="FE856" s="2"/>
      <c r="FF856" s="2"/>
      <c r="FG856" s="2"/>
      <c r="FH856" s="2"/>
      <c r="FI856" s="2"/>
      <c r="FJ856" s="2"/>
      <c r="FK856" s="2"/>
      <c r="FL856" s="2"/>
      <c r="FM856" s="2"/>
      <c r="FN856" s="2"/>
      <c r="FO856" s="2"/>
      <c r="FP856" s="2"/>
      <c r="FQ856" s="2"/>
      <c r="FR856" s="2"/>
      <c r="FS856" s="2"/>
      <c r="FT856" s="2"/>
      <c r="FU856" s="2"/>
      <c r="FV856" s="2"/>
      <c r="FW856" s="2"/>
      <c r="FX856" s="2"/>
      <c r="FY856" s="2"/>
      <c r="FZ856" s="2"/>
      <c r="GA856" s="2"/>
      <c r="GB856" s="2"/>
      <c r="GC856" s="2"/>
      <c r="GD856" s="2"/>
      <c r="GE856" s="2"/>
      <c r="GF856" s="2"/>
      <c r="GG856" s="2"/>
      <c r="GH856" s="2"/>
      <c r="GI856" s="2"/>
      <c r="GJ856" s="2"/>
      <c r="GK856" s="2"/>
      <c r="GL856" s="2"/>
      <c r="GM856" s="2"/>
      <c r="GN856" s="2"/>
      <c r="GO856" s="2"/>
      <c r="GP856" s="2"/>
      <c r="GQ856" s="2"/>
      <c r="GR856" s="2"/>
      <c r="GS856" s="2"/>
      <c r="GT856" s="2"/>
      <c r="GU856" s="2"/>
      <c r="GV856" s="2"/>
      <c r="GW856" s="2"/>
      <c r="GX856" s="2"/>
      <c r="GY856" s="2"/>
      <c r="GZ856" s="2"/>
      <c r="HA856" s="2"/>
      <c r="HB856" s="2"/>
      <c r="HC856" s="2"/>
      <c r="HD856" s="2"/>
      <c r="HE856" s="2"/>
      <c r="HF856" s="2"/>
      <c r="HG856" s="2"/>
      <c r="HH856" s="2"/>
      <c r="HI856" s="2"/>
      <c r="HJ856" s="2"/>
      <c r="HK856" s="2"/>
      <c r="HL856" s="2"/>
      <c r="HM856" s="2"/>
      <c r="HN856" s="2"/>
      <c r="HO856" s="2"/>
      <c r="HP856" s="2"/>
      <c r="HQ856" s="2"/>
      <c r="HR856" s="2"/>
      <c r="HS856" s="2"/>
      <c r="HT856" s="2"/>
      <c r="HU856" s="2"/>
      <c r="HV856" s="2"/>
      <c r="HW856" s="2"/>
      <c r="HX856" s="2"/>
      <c r="HY856" s="2"/>
      <c r="HZ856" s="2"/>
      <c r="IA856" s="2"/>
      <c r="IB856" s="2"/>
      <c r="IC856" s="2"/>
      <c r="ID856" s="2"/>
      <c r="IE856" s="2"/>
      <c r="IF856" s="2"/>
      <c r="IG856" s="2"/>
      <c r="IH856" s="2"/>
      <c r="II856" s="2"/>
      <c r="IJ856" s="2"/>
      <c r="IK856" s="2"/>
      <c r="IL856" s="2"/>
      <c r="IM856" s="2"/>
      <c r="IN856" s="2"/>
      <c r="IO856" s="2"/>
      <c r="IP856" s="2"/>
      <c r="IQ856" s="2"/>
      <c r="IR856" s="2"/>
      <c r="IS856" s="2"/>
      <c r="IT856" s="2"/>
      <c r="IU856" s="2"/>
      <c r="IV856" s="2"/>
      <c r="IW856" s="2"/>
    </row>
    <row r="857" customFormat="false" ht="11.25" hidden="false" customHeight="false" outlineLevel="0" collapsed="false">
      <c r="A857" s="2"/>
      <c r="B857" s="2"/>
      <c r="C857" s="2"/>
      <c r="D857" s="394"/>
      <c r="F857" s="2"/>
      <c r="G857" s="2"/>
      <c r="H857" s="2"/>
      <c r="I857" s="2"/>
      <c r="J857" s="2"/>
      <c r="K857" s="2"/>
      <c r="L857" s="2"/>
      <c r="M857" s="2"/>
      <c r="P857" s="2"/>
      <c r="Q857" s="2"/>
      <c r="R857" s="2"/>
      <c r="X857" s="270"/>
      <c r="Y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95"/>
      <c r="AW857" s="95"/>
      <c r="AX857" s="383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383"/>
      <c r="BX857" s="383"/>
      <c r="BY857" s="383"/>
      <c r="BZ857" s="2"/>
      <c r="CA857" s="2"/>
      <c r="CB857" s="2"/>
      <c r="CC857" s="2"/>
      <c r="CD857" s="2"/>
      <c r="CE857" s="2"/>
      <c r="CF857" s="383"/>
      <c r="CG857" s="383"/>
      <c r="CH857" s="10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383"/>
      <c r="DT857" s="383"/>
      <c r="DU857" s="383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  <c r="FE857" s="2"/>
      <c r="FF857" s="2"/>
      <c r="FG857" s="2"/>
      <c r="FH857" s="2"/>
      <c r="FI857" s="2"/>
      <c r="FJ857" s="2"/>
      <c r="FK857" s="2"/>
      <c r="FL857" s="2"/>
      <c r="FM857" s="2"/>
      <c r="FN857" s="2"/>
      <c r="FO857" s="2"/>
      <c r="FP857" s="2"/>
      <c r="FQ857" s="2"/>
      <c r="FR857" s="2"/>
      <c r="FS857" s="2"/>
      <c r="FT857" s="2"/>
      <c r="FU857" s="2"/>
      <c r="FV857" s="2"/>
      <c r="FW857" s="2"/>
      <c r="FX857" s="2"/>
      <c r="FY857" s="2"/>
      <c r="FZ857" s="2"/>
      <c r="GA857" s="2"/>
      <c r="GB857" s="2"/>
      <c r="GC857" s="2"/>
      <c r="GD857" s="2"/>
      <c r="GE857" s="2"/>
      <c r="GF857" s="2"/>
      <c r="GG857" s="2"/>
      <c r="GH857" s="2"/>
      <c r="GI857" s="2"/>
      <c r="GJ857" s="2"/>
      <c r="GK857" s="2"/>
      <c r="GL857" s="2"/>
      <c r="GM857" s="2"/>
      <c r="GN857" s="2"/>
      <c r="GO857" s="2"/>
      <c r="GP857" s="2"/>
      <c r="GQ857" s="2"/>
      <c r="GR857" s="2"/>
      <c r="GS857" s="2"/>
      <c r="GT857" s="2"/>
      <c r="GU857" s="2"/>
      <c r="GV857" s="2"/>
      <c r="GW857" s="2"/>
      <c r="GX857" s="2"/>
      <c r="GY857" s="2"/>
      <c r="GZ857" s="2"/>
      <c r="HA857" s="2"/>
      <c r="HB857" s="2"/>
      <c r="HC857" s="2"/>
      <c r="HD857" s="2"/>
      <c r="HE857" s="2"/>
      <c r="HF857" s="2"/>
      <c r="HG857" s="2"/>
      <c r="HH857" s="2"/>
      <c r="HI857" s="2"/>
      <c r="HJ857" s="2"/>
      <c r="HK857" s="2"/>
      <c r="HL857" s="2"/>
      <c r="HM857" s="2"/>
      <c r="HN857" s="2"/>
      <c r="HO857" s="2"/>
      <c r="HP857" s="2"/>
      <c r="HQ857" s="2"/>
      <c r="HR857" s="2"/>
      <c r="HS857" s="2"/>
      <c r="HT857" s="2"/>
      <c r="HU857" s="2"/>
      <c r="HV857" s="2"/>
      <c r="HW857" s="2"/>
      <c r="HX857" s="2"/>
      <c r="HY857" s="2"/>
      <c r="HZ857" s="2"/>
      <c r="IA857" s="2"/>
      <c r="IB857" s="2"/>
      <c r="IC857" s="2"/>
      <c r="ID857" s="2"/>
      <c r="IE857" s="2"/>
      <c r="IF857" s="2"/>
      <c r="IG857" s="2"/>
      <c r="IH857" s="2"/>
      <c r="II857" s="2"/>
      <c r="IJ857" s="2"/>
      <c r="IK857" s="2"/>
      <c r="IL857" s="2"/>
      <c r="IM857" s="2"/>
      <c r="IN857" s="2"/>
      <c r="IO857" s="2"/>
      <c r="IP857" s="2"/>
      <c r="IQ857" s="2"/>
      <c r="IR857" s="2"/>
      <c r="IS857" s="2"/>
      <c r="IT857" s="2"/>
      <c r="IU857" s="2"/>
      <c r="IV857" s="2"/>
      <c r="IW857" s="2"/>
    </row>
    <row r="858" customFormat="false" ht="11.25" hidden="false" customHeight="false" outlineLevel="0" collapsed="false">
      <c r="A858" s="2"/>
      <c r="B858" s="2"/>
      <c r="C858" s="2"/>
      <c r="D858" s="394"/>
      <c r="F858" s="2"/>
      <c r="G858" s="2"/>
      <c r="H858" s="2"/>
      <c r="I858" s="2"/>
      <c r="J858" s="2"/>
      <c r="K858" s="2"/>
      <c r="L858" s="2"/>
      <c r="M858" s="2"/>
      <c r="P858" s="2"/>
      <c r="Q858" s="2"/>
      <c r="R858" s="2"/>
      <c r="X858" s="270"/>
      <c r="Y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95"/>
      <c r="AW858" s="95"/>
      <c r="AX858" s="383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383"/>
      <c r="BX858" s="383"/>
      <c r="BY858" s="383"/>
      <c r="BZ858" s="2"/>
      <c r="CA858" s="2"/>
      <c r="CB858" s="2"/>
      <c r="CC858" s="2"/>
      <c r="CD858" s="2"/>
      <c r="CE858" s="2"/>
      <c r="CF858" s="383"/>
      <c r="CG858" s="383"/>
      <c r="CH858" s="10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383"/>
      <c r="DT858" s="383"/>
      <c r="DU858" s="383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  <c r="FE858" s="2"/>
      <c r="FF858" s="2"/>
      <c r="FG858" s="2"/>
      <c r="FH858" s="2"/>
      <c r="FI858" s="2"/>
      <c r="FJ858" s="2"/>
      <c r="FK858" s="2"/>
      <c r="FL858" s="2"/>
      <c r="FM858" s="2"/>
      <c r="FN858" s="2"/>
      <c r="FO858" s="2"/>
      <c r="FP858" s="2"/>
      <c r="FQ858" s="2"/>
      <c r="FR858" s="2"/>
      <c r="FS858" s="2"/>
      <c r="FT858" s="2"/>
      <c r="FU858" s="2"/>
      <c r="FV858" s="2"/>
      <c r="FW858" s="2"/>
      <c r="FX858" s="2"/>
      <c r="FY858" s="2"/>
      <c r="FZ858" s="2"/>
      <c r="GA858" s="2"/>
      <c r="GB858" s="2"/>
      <c r="GC858" s="2"/>
      <c r="GD858" s="2"/>
      <c r="GE858" s="2"/>
      <c r="GF858" s="2"/>
      <c r="GG858" s="2"/>
      <c r="GH858" s="2"/>
      <c r="GI858" s="2"/>
      <c r="GJ858" s="2"/>
      <c r="GK858" s="2"/>
      <c r="GL858" s="2"/>
      <c r="GM858" s="2"/>
      <c r="GN858" s="2"/>
      <c r="GO858" s="2"/>
      <c r="GP858" s="2"/>
      <c r="GQ858" s="2"/>
      <c r="GR858" s="2"/>
      <c r="GS858" s="2"/>
      <c r="GT858" s="2"/>
      <c r="GU858" s="2"/>
      <c r="GV858" s="2"/>
      <c r="GW858" s="2"/>
      <c r="GX858" s="2"/>
      <c r="GY858" s="2"/>
      <c r="GZ858" s="2"/>
      <c r="HA858" s="2"/>
      <c r="HB858" s="2"/>
      <c r="HC858" s="2"/>
      <c r="HD858" s="2"/>
      <c r="HE858" s="2"/>
      <c r="HF858" s="2"/>
      <c r="HG858" s="2"/>
      <c r="HH858" s="2"/>
      <c r="HI858" s="2"/>
      <c r="HJ858" s="2"/>
      <c r="HK858" s="2"/>
      <c r="HL858" s="2"/>
      <c r="HM858" s="2"/>
      <c r="HN858" s="2"/>
      <c r="HO858" s="2"/>
      <c r="HP858" s="2"/>
      <c r="HQ858" s="2"/>
      <c r="HR858" s="2"/>
      <c r="HS858" s="2"/>
      <c r="HT858" s="2"/>
      <c r="HU858" s="2"/>
      <c r="HV858" s="2"/>
      <c r="HW858" s="2"/>
      <c r="HX858" s="2"/>
      <c r="HY858" s="2"/>
      <c r="HZ858" s="2"/>
      <c r="IA858" s="2"/>
      <c r="IB858" s="2"/>
      <c r="IC858" s="2"/>
      <c r="ID858" s="2"/>
      <c r="IE858" s="2"/>
      <c r="IF858" s="2"/>
      <c r="IG858" s="2"/>
      <c r="IH858" s="2"/>
      <c r="II858" s="2"/>
      <c r="IJ858" s="2"/>
      <c r="IK858" s="2"/>
      <c r="IL858" s="2"/>
      <c r="IM858" s="2"/>
      <c r="IN858" s="2"/>
      <c r="IO858" s="2"/>
      <c r="IP858" s="2"/>
      <c r="IQ858" s="2"/>
      <c r="IR858" s="2"/>
      <c r="IS858" s="2"/>
      <c r="IT858" s="2"/>
      <c r="IU858" s="2"/>
      <c r="IV858" s="2"/>
      <c r="IW858" s="2"/>
    </row>
    <row r="859" customFormat="false" ht="11.25" hidden="false" customHeight="false" outlineLevel="0" collapsed="false">
      <c r="A859" s="2"/>
      <c r="B859" s="2"/>
      <c r="C859" s="2"/>
      <c r="D859" s="394"/>
      <c r="F859" s="2"/>
      <c r="G859" s="2"/>
      <c r="H859" s="2"/>
      <c r="I859" s="2"/>
      <c r="J859" s="2"/>
      <c r="K859" s="2"/>
      <c r="L859" s="2"/>
      <c r="M859" s="2"/>
      <c r="P859" s="2"/>
      <c r="Q859" s="2"/>
      <c r="R859" s="2"/>
      <c r="X859" s="270"/>
      <c r="Y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95"/>
      <c r="AW859" s="95"/>
      <c r="AX859" s="383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383"/>
      <c r="BX859" s="383"/>
      <c r="BY859" s="383"/>
      <c r="BZ859" s="2"/>
      <c r="CA859" s="2"/>
      <c r="CB859" s="2"/>
      <c r="CC859" s="2"/>
      <c r="CD859" s="2"/>
      <c r="CE859" s="2"/>
      <c r="CF859" s="383"/>
      <c r="CG859" s="383"/>
      <c r="CH859" s="10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383"/>
      <c r="DT859" s="383"/>
      <c r="DU859" s="383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  <c r="FE859" s="2"/>
      <c r="FF859" s="2"/>
      <c r="FG859" s="2"/>
      <c r="FH859" s="2"/>
      <c r="FI859" s="2"/>
      <c r="FJ859" s="2"/>
      <c r="FK859" s="2"/>
      <c r="FL859" s="2"/>
      <c r="FM859" s="2"/>
      <c r="FN859" s="2"/>
      <c r="FO859" s="2"/>
      <c r="FP859" s="2"/>
      <c r="FQ859" s="2"/>
      <c r="FR859" s="2"/>
      <c r="FS859" s="2"/>
      <c r="FT859" s="2"/>
      <c r="FU859" s="2"/>
      <c r="FV859" s="2"/>
      <c r="FW859" s="2"/>
      <c r="FX859" s="2"/>
      <c r="FY859" s="2"/>
      <c r="FZ859" s="2"/>
      <c r="GA859" s="2"/>
      <c r="GB859" s="2"/>
      <c r="GC859" s="2"/>
      <c r="GD859" s="2"/>
      <c r="GE859" s="2"/>
      <c r="GF859" s="2"/>
      <c r="GG859" s="2"/>
      <c r="GH859" s="2"/>
      <c r="GI859" s="2"/>
      <c r="GJ859" s="2"/>
      <c r="GK859" s="2"/>
      <c r="GL859" s="2"/>
      <c r="GM859" s="2"/>
      <c r="GN859" s="2"/>
      <c r="GO859" s="2"/>
      <c r="GP859" s="2"/>
      <c r="GQ859" s="2"/>
      <c r="GR859" s="2"/>
      <c r="GS859" s="2"/>
      <c r="GT859" s="2"/>
      <c r="GU859" s="2"/>
      <c r="GV859" s="2"/>
      <c r="GW859" s="2"/>
      <c r="GX859" s="2"/>
      <c r="GY859" s="2"/>
      <c r="GZ859" s="2"/>
      <c r="HA859" s="2"/>
      <c r="HB859" s="2"/>
      <c r="HC859" s="2"/>
      <c r="HD859" s="2"/>
      <c r="HE859" s="2"/>
      <c r="HF859" s="2"/>
      <c r="HG859" s="2"/>
      <c r="HH859" s="2"/>
      <c r="HI859" s="2"/>
      <c r="HJ859" s="2"/>
      <c r="HK859" s="2"/>
      <c r="HL859" s="2"/>
      <c r="HM859" s="2"/>
      <c r="HN859" s="2"/>
      <c r="HO859" s="2"/>
      <c r="HP859" s="2"/>
      <c r="HQ859" s="2"/>
      <c r="HR859" s="2"/>
      <c r="HS859" s="2"/>
      <c r="HT859" s="2"/>
      <c r="HU859" s="2"/>
      <c r="HV859" s="2"/>
      <c r="HW859" s="2"/>
      <c r="HX859" s="2"/>
      <c r="HY859" s="2"/>
      <c r="HZ859" s="2"/>
      <c r="IA859" s="2"/>
      <c r="IB859" s="2"/>
      <c r="IC859" s="2"/>
      <c r="ID859" s="2"/>
      <c r="IE859" s="2"/>
      <c r="IF859" s="2"/>
      <c r="IG859" s="2"/>
      <c r="IH859" s="2"/>
      <c r="II859" s="2"/>
      <c r="IJ859" s="2"/>
      <c r="IK859" s="2"/>
      <c r="IL859" s="2"/>
      <c r="IM859" s="2"/>
      <c r="IN859" s="2"/>
      <c r="IO859" s="2"/>
      <c r="IP859" s="2"/>
      <c r="IQ859" s="2"/>
      <c r="IR859" s="2"/>
      <c r="IS859" s="2"/>
      <c r="IT859" s="2"/>
      <c r="IU859" s="2"/>
      <c r="IV859" s="2"/>
      <c r="IW859" s="2"/>
    </row>
    <row r="860" customFormat="false" ht="11.25" hidden="false" customHeight="false" outlineLevel="0" collapsed="false">
      <c r="A860" s="2"/>
      <c r="B860" s="2"/>
      <c r="C860" s="2"/>
      <c r="D860" s="394"/>
      <c r="F860" s="2"/>
      <c r="G860" s="2"/>
      <c r="H860" s="2"/>
      <c r="I860" s="2"/>
      <c r="J860" s="2"/>
      <c r="K860" s="2"/>
      <c r="L860" s="2"/>
      <c r="M860" s="2"/>
      <c r="P860" s="2"/>
      <c r="Q860" s="2"/>
      <c r="R860" s="2"/>
      <c r="X860" s="270"/>
      <c r="Y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95"/>
      <c r="AW860" s="95"/>
      <c r="AX860" s="383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383"/>
      <c r="BX860" s="383"/>
      <c r="BY860" s="383"/>
      <c r="BZ860" s="2"/>
      <c r="CA860" s="2"/>
      <c r="CB860" s="2"/>
      <c r="CC860" s="2"/>
      <c r="CD860" s="2"/>
      <c r="CE860" s="2"/>
      <c r="CF860" s="383"/>
      <c r="CG860" s="383"/>
      <c r="CH860" s="10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383"/>
      <c r="DT860" s="383"/>
      <c r="DU860" s="383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  <c r="FE860" s="2"/>
      <c r="FF860" s="2"/>
      <c r="FG860" s="2"/>
      <c r="FH860" s="2"/>
      <c r="FI860" s="2"/>
      <c r="FJ860" s="2"/>
      <c r="FK860" s="2"/>
      <c r="FL860" s="2"/>
      <c r="FM860" s="2"/>
      <c r="FN860" s="2"/>
      <c r="FO860" s="2"/>
      <c r="FP860" s="2"/>
      <c r="FQ860" s="2"/>
      <c r="FR860" s="2"/>
      <c r="FS860" s="2"/>
      <c r="FT860" s="2"/>
      <c r="FU860" s="2"/>
      <c r="FV860" s="2"/>
      <c r="FW860" s="2"/>
      <c r="FX860" s="2"/>
      <c r="FY860" s="2"/>
      <c r="FZ860" s="2"/>
      <c r="GA860" s="2"/>
      <c r="GB860" s="2"/>
      <c r="GC860" s="2"/>
      <c r="GD860" s="2"/>
      <c r="GE860" s="2"/>
      <c r="GF860" s="2"/>
      <c r="GG860" s="2"/>
      <c r="GH860" s="2"/>
      <c r="GI860" s="2"/>
      <c r="GJ860" s="2"/>
      <c r="GK860" s="2"/>
      <c r="GL860" s="2"/>
      <c r="GM860" s="2"/>
      <c r="GN860" s="2"/>
      <c r="GO860" s="2"/>
      <c r="GP860" s="2"/>
      <c r="GQ860" s="2"/>
      <c r="GR860" s="2"/>
      <c r="GS860" s="2"/>
      <c r="GT860" s="2"/>
      <c r="GU860" s="2"/>
      <c r="GV860" s="2"/>
      <c r="GW860" s="2"/>
      <c r="GX860" s="2"/>
      <c r="GY860" s="2"/>
      <c r="GZ860" s="2"/>
      <c r="HA860" s="2"/>
      <c r="HB860" s="2"/>
      <c r="HC860" s="2"/>
      <c r="HD860" s="2"/>
      <c r="HE860" s="2"/>
      <c r="HF860" s="2"/>
      <c r="HG860" s="2"/>
      <c r="HH860" s="2"/>
      <c r="HI860" s="2"/>
      <c r="HJ860" s="2"/>
      <c r="HK860" s="2"/>
      <c r="HL860" s="2"/>
      <c r="HM860" s="2"/>
      <c r="HN860" s="2"/>
      <c r="HO860" s="2"/>
      <c r="HP860" s="2"/>
      <c r="HQ860" s="2"/>
      <c r="HR860" s="2"/>
      <c r="HS860" s="2"/>
      <c r="HT860" s="2"/>
      <c r="HU860" s="2"/>
      <c r="HV860" s="2"/>
      <c r="HW860" s="2"/>
      <c r="HX860" s="2"/>
      <c r="HY860" s="2"/>
      <c r="HZ860" s="2"/>
      <c r="IA860" s="2"/>
      <c r="IB860" s="2"/>
      <c r="IC860" s="2"/>
      <c r="ID860" s="2"/>
      <c r="IE860" s="2"/>
      <c r="IF860" s="2"/>
      <c r="IG860" s="2"/>
      <c r="IH860" s="2"/>
      <c r="II860" s="2"/>
      <c r="IJ860" s="2"/>
      <c r="IK860" s="2"/>
      <c r="IL860" s="2"/>
      <c r="IM860" s="2"/>
      <c r="IN860" s="2"/>
      <c r="IO860" s="2"/>
      <c r="IP860" s="2"/>
      <c r="IQ860" s="2"/>
      <c r="IR860" s="2"/>
      <c r="IS860" s="2"/>
      <c r="IT860" s="2"/>
      <c r="IU860" s="2"/>
      <c r="IV860" s="2"/>
      <c r="IW860" s="2"/>
    </row>
    <row r="861" customFormat="false" ht="11.25" hidden="false" customHeight="false" outlineLevel="0" collapsed="false">
      <c r="A861" s="2"/>
      <c r="B861" s="2"/>
      <c r="C861" s="2"/>
      <c r="D861" s="394"/>
      <c r="F861" s="2"/>
      <c r="G861" s="2"/>
      <c r="H861" s="2"/>
      <c r="I861" s="2"/>
      <c r="J861" s="2"/>
      <c r="K861" s="2"/>
      <c r="L861" s="2"/>
      <c r="M861" s="2"/>
      <c r="P861" s="2"/>
      <c r="Q861" s="2"/>
      <c r="R861" s="2"/>
      <c r="X861" s="270"/>
      <c r="Y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95"/>
      <c r="AW861" s="95"/>
      <c r="AX861" s="383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383"/>
      <c r="BX861" s="383"/>
      <c r="BY861" s="383"/>
      <c r="BZ861" s="2"/>
      <c r="CA861" s="2"/>
      <c r="CB861" s="2"/>
      <c r="CC861" s="2"/>
      <c r="CD861" s="2"/>
      <c r="CE861" s="2"/>
      <c r="CF861" s="383"/>
      <c r="CG861" s="383"/>
      <c r="CH861" s="10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383"/>
      <c r="DT861" s="383"/>
      <c r="DU861" s="383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  <c r="FE861" s="2"/>
      <c r="FF861" s="2"/>
      <c r="FG861" s="2"/>
      <c r="FH861" s="2"/>
      <c r="FI861" s="2"/>
      <c r="FJ861" s="2"/>
      <c r="FK861" s="2"/>
      <c r="FL861" s="2"/>
      <c r="FM861" s="2"/>
      <c r="FN861" s="2"/>
      <c r="FO861" s="2"/>
      <c r="FP861" s="2"/>
      <c r="FQ861" s="2"/>
      <c r="FR861" s="2"/>
      <c r="FS861" s="2"/>
      <c r="FT861" s="2"/>
      <c r="FU861" s="2"/>
      <c r="FV861" s="2"/>
      <c r="FW861" s="2"/>
      <c r="FX861" s="2"/>
      <c r="FY861" s="2"/>
      <c r="FZ861" s="2"/>
      <c r="GA861" s="2"/>
      <c r="GB861" s="2"/>
      <c r="GC861" s="2"/>
      <c r="GD861" s="2"/>
      <c r="GE861" s="2"/>
      <c r="GF861" s="2"/>
      <c r="GG861" s="2"/>
      <c r="GH861" s="2"/>
      <c r="GI861" s="2"/>
      <c r="GJ861" s="2"/>
      <c r="GK861" s="2"/>
      <c r="GL861" s="2"/>
      <c r="GM861" s="2"/>
      <c r="GN861" s="2"/>
      <c r="GO861" s="2"/>
      <c r="GP861" s="2"/>
      <c r="GQ861" s="2"/>
      <c r="GR861" s="2"/>
      <c r="GS861" s="2"/>
      <c r="GT861" s="2"/>
      <c r="GU861" s="2"/>
      <c r="GV861" s="2"/>
      <c r="GW861" s="2"/>
      <c r="GX861" s="2"/>
      <c r="GY861" s="2"/>
      <c r="GZ861" s="2"/>
      <c r="HA861" s="2"/>
      <c r="HB861" s="2"/>
      <c r="HC861" s="2"/>
      <c r="HD861" s="2"/>
      <c r="HE861" s="2"/>
      <c r="HF861" s="2"/>
      <c r="HG861" s="2"/>
      <c r="HH861" s="2"/>
      <c r="HI861" s="2"/>
      <c r="HJ861" s="2"/>
      <c r="HK861" s="2"/>
      <c r="HL861" s="2"/>
      <c r="HM861" s="2"/>
      <c r="HN861" s="2"/>
      <c r="HO861" s="2"/>
      <c r="HP861" s="2"/>
      <c r="HQ861" s="2"/>
      <c r="HR861" s="2"/>
      <c r="HS861" s="2"/>
      <c r="HT861" s="2"/>
      <c r="HU861" s="2"/>
      <c r="HV861" s="2"/>
      <c r="HW861" s="2"/>
      <c r="HX861" s="2"/>
      <c r="HY861" s="2"/>
      <c r="HZ861" s="2"/>
      <c r="IA861" s="2"/>
      <c r="IB861" s="2"/>
      <c r="IC861" s="2"/>
      <c r="ID861" s="2"/>
      <c r="IE861" s="2"/>
      <c r="IF861" s="2"/>
      <c r="IG861" s="2"/>
      <c r="IH861" s="2"/>
      <c r="II861" s="2"/>
      <c r="IJ861" s="2"/>
      <c r="IK861" s="2"/>
      <c r="IL861" s="2"/>
      <c r="IM861" s="2"/>
      <c r="IN861" s="2"/>
      <c r="IO861" s="2"/>
      <c r="IP861" s="2"/>
      <c r="IQ861" s="2"/>
      <c r="IR861" s="2"/>
      <c r="IS861" s="2"/>
      <c r="IT861" s="2"/>
      <c r="IU861" s="2"/>
      <c r="IV861" s="2"/>
      <c r="IW861" s="2"/>
    </row>
    <row r="862" customFormat="false" ht="11.25" hidden="false" customHeight="false" outlineLevel="0" collapsed="false">
      <c r="A862" s="2"/>
      <c r="B862" s="2"/>
      <c r="C862" s="2"/>
      <c r="D862" s="394"/>
      <c r="F862" s="2"/>
      <c r="G862" s="2"/>
      <c r="H862" s="2"/>
      <c r="I862" s="2"/>
      <c r="J862" s="2"/>
      <c r="K862" s="2"/>
      <c r="L862" s="2"/>
      <c r="M862" s="2"/>
      <c r="P862" s="2"/>
      <c r="Q862" s="2"/>
      <c r="R862" s="2"/>
      <c r="X862" s="270"/>
      <c r="Y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95"/>
      <c r="AW862" s="95"/>
      <c r="AX862" s="383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383"/>
      <c r="BX862" s="383"/>
      <c r="BY862" s="383"/>
      <c r="BZ862" s="2"/>
      <c r="CA862" s="2"/>
      <c r="CB862" s="2"/>
      <c r="CC862" s="2"/>
      <c r="CD862" s="2"/>
      <c r="CE862" s="2"/>
      <c r="CF862" s="383"/>
      <c r="CG862" s="383"/>
      <c r="CH862" s="10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383"/>
      <c r="DT862" s="383"/>
      <c r="DU862" s="383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  <c r="FE862" s="2"/>
      <c r="FF862" s="2"/>
      <c r="FG862" s="2"/>
      <c r="FH862" s="2"/>
      <c r="FI862" s="2"/>
      <c r="FJ862" s="2"/>
      <c r="FK862" s="2"/>
      <c r="FL862" s="2"/>
      <c r="FM862" s="2"/>
      <c r="FN862" s="2"/>
      <c r="FO862" s="2"/>
      <c r="FP862" s="2"/>
      <c r="FQ862" s="2"/>
      <c r="FR862" s="2"/>
      <c r="FS862" s="2"/>
      <c r="FT862" s="2"/>
      <c r="FU862" s="2"/>
      <c r="FV862" s="2"/>
      <c r="FW862" s="2"/>
      <c r="FX862" s="2"/>
      <c r="FY862" s="2"/>
      <c r="FZ862" s="2"/>
      <c r="GA862" s="2"/>
      <c r="GB862" s="2"/>
      <c r="GC862" s="2"/>
      <c r="GD862" s="2"/>
      <c r="GE862" s="2"/>
      <c r="GF862" s="2"/>
      <c r="GG862" s="2"/>
      <c r="GH862" s="2"/>
      <c r="GI862" s="2"/>
      <c r="GJ862" s="2"/>
      <c r="GK862" s="2"/>
      <c r="GL862" s="2"/>
      <c r="GM862" s="2"/>
      <c r="GN862" s="2"/>
      <c r="GO862" s="2"/>
      <c r="GP862" s="2"/>
      <c r="GQ862" s="2"/>
      <c r="GR862" s="2"/>
      <c r="GS862" s="2"/>
      <c r="GT862" s="2"/>
      <c r="GU862" s="2"/>
      <c r="GV862" s="2"/>
      <c r="GW862" s="2"/>
      <c r="GX862" s="2"/>
      <c r="GY862" s="2"/>
      <c r="GZ862" s="2"/>
      <c r="HA862" s="2"/>
      <c r="HB862" s="2"/>
      <c r="HC862" s="2"/>
      <c r="HD862" s="2"/>
      <c r="HE862" s="2"/>
      <c r="HF862" s="2"/>
      <c r="HG862" s="2"/>
      <c r="HH862" s="2"/>
      <c r="HI862" s="2"/>
      <c r="HJ862" s="2"/>
      <c r="HK862" s="2"/>
      <c r="HL862" s="2"/>
      <c r="HM862" s="2"/>
      <c r="HN862" s="2"/>
      <c r="HO862" s="2"/>
      <c r="HP862" s="2"/>
      <c r="HQ862" s="2"/>
      <c r="HR862" s="2"/>
      <c r="HS862" s="2"/>
      <c r="HT862" s="2"/>
      <c r="HU862" s="2"/>
      <c r="HV862" s="2"/>
      <c r="HW862" s="2"/>
      <c r="HX862" s="2"/>
      <c r="HY862" s="2"/>
      <c r="HZ862" s="2"/>
      <c r="IA862" s="2"/>
      <c r="IB862" s="2"/>
      <c r="IC862" s="2"/>
      <c r="ID862" s="2"/>
      <c r="IE862" s="2"/>
      <c r="IF862" s="2"/>
      <c r="IG862" s="2"/>
      <c r="IH862" s="2"/>
      <c r="II862" s="2"/>
      <c r="IJ862" s="2"/>
      <c r="IK862" s="2"/>
      <c r="IL862" s="2"/>
      <c r="IM862" s="2"/>
      <c r="IN862" s="2"/>
      <c r="IO862" s="2"/>
      <c r="IP862" s="2"/>
      <c r="IQ862" s="2"/>
      <c r="IR862" s="2"/>
      <c r="IS862" s="2"/>
      <c r="IT862" s="2"/>
      <c r="IU862" s="2"/>
      <c r="IV862" s="2"/>
      <c r="IW862" s="2"/>
    </row>
    <row r="863" customFormat="false" ht="11.25" hidden="false" customHeight="false" outlineLevel="0" collapsed="false">
      <c r="A863" s="2"/>
      <c r="B863" s="2"/>
      <c r="C863" s="2"/>
      <c r="D863" s="394"/>
      <c r="F863" s="2"/>
      <c r="G863" s="2"/>
      <c r="H863" s="2"/>
      <c r="I863" s="2"/>
      <c r="J863" s="2"/>
      <c r="K863" s="2"/>
      <c r="L863" s="2"/>
      <c r="M863" s="2"/>
      <c r="P863" s="2"/>
      <c r="Q863" s="2"/>
      <c r="R863" s="2"/>
      <c r="X863" s="270"/>
      <c r="Y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95"/>
      <c r="AW863" s="95"/>
      <c r="AX863" s="383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383"/>
      <c r="BX863" s="383"/>
      <c r="BY863" s="383"/>
      <c r="BZ863" s="2"/>
      <c r="CA863" s="2"/>
      <c r="CB863" s="2"/>
      <c r="CC863" s="2"/>
      <c r="CD863" s="2"/>
      <c r="CE863" s="2"/>
      <c r="CF863" s="383"/>
      <c r="CG863" s="383"/>
      <c r="CH863" s="10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383"/>
      <c r="DT863" s="383"/>
      <c r="DU863" s="383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  <c r="FE863" s="2"/>
      <c r="FF863" s="2"/>
      <c r="FG863" s="2"/>
      <c r="FH863" s="2"/>
      <c r="FI863" s="2"/>
      <c r="FJ863" s="2"/>
      <c r="FK863" s="2"/>
      <c r="FL863" s="2"/>
      <c r="FM863" s="2"/>
      <c r="FN863" s="2"/>
      <c r="FO863" s="2"/>
      <c r="FP863" s="2"/>
      <c r="FQ863" s="2"/>
      <c r="FR863" s="2"/>
      <c r="FS863" s="2"/>
      <c r="FT863" s="2"/>
      <c r="FU863" s="2"/>
      <c r="FV863" s="2"/>
      <c r="FW863" s="2"/>
      <c r="FX863" s="2"/>
      <c r="FY863" s="2"/>
      <c r="FZ863" s="2"/>
      <c r="GA863" s="2"/>
      <c r="GB863" s="2"/>
      <c r="GC863" s="2"/>
      <c r="GD863" s="2"/>
      <c r="GE863" s="2"/>
      <c r="GF863" s="2"/>
      <c r="GG863" s="2"/>
      <c r="GH863" s="2"/>
      <c r="GI863" s="2"/>
      <c r="GJ863" s="2"/>
      <c r="GK863" s="2"/>
      <c r="GL863" s="2"/>
      <c r="GM863" s="2"/>
      <c r="GN863" s="2"/>
      <c r="GO863" s="2"/>
      <c r="GP863" s="2"/>
      <c r="GQ863" s="2"/>
      <c r="GR863" s="2"/>
      <c r="GS863" s="2"/>
      <c r="GT863" s="2"/>
      <c r="GU863" s="2"/>
      <c r="GV863" s="2"/>
      <c r="GW863" s="2"/>
      <c r="GX863" s="2"/>
      <c r="GY863" s="2"/>
      <c r="GZ863" s="2"/>
      <c r="HA863" s="2"/>
      <c r="HB863" s="2"/>
      <c r="HC863" s="2"/>
      <c r="HD863" s="2"/>
      <c r="HE863" s="2"/>
      <c r="HF863" s="2"/>
      <c r="HG863" s="2"/>
      <c r="HH863" s="2"/>
      <c r="HI863" s="2"/>
      <c r="HJ863" s="2"/>
      <c r="HK863" s="2"/>
      <c r="HL863" s="2"/>
      <c r="HM863" s="2"/>
      <c r="HN863" s="2"/>
      <c r="HO863" s="2"/>
      <c r="HP863" s="2"/>
      <c r="HQ863" s="2"/>
      <c r="HR863" s="2"/>
      <c r="HS863" s="2"/>
      <c r="HT863" s="2"/>
      <c r="HU863" s="2"/>
      <c r="HV863" s="2"/>
      <c r="HW863" s="2"/>
      <c r="HX863" s="2"/>
      <c r="HY863" s="2"/>
      <c r="HZ863" s="2"/>
      <c r="IA863" s="2"/>
      <c r="IB863" s="2"/>
      <c r="IC863" s="2"/>
      <c r="ID863" s="2"/>
      <c r="IE863" s="2"/>
      <c r="IF863" s="2"/>
      <c r="IG863" s="2"/>
      <c r="IH863" s="2"/>
      <c r="II863" s="2"/>
      <c r="IJ863" s="2"/>
      <c r="IK863" s="2"/>
      <c r="IL863" s="2"/>
      <c r="IM863" s="2"/>
      <c r="IN863" s="2"/>
      <c r="IO863" s="2"/>
      <c r="IP863" s="2"/>
      <c r="IQ863" s="2"/>
      <c r="IR863" s="2"/>
      <c r="IS863" s="2"/>
      <c r="IT863" s="2"/>
      <c r="IU863" s="2"/>
      <c r="IV863" s="2"/>
      <c r="IW863" s="2"/>
    </row>
    <row r="864" customFormat="false" ht="11.25" hidden="false" customHeight="false" outlineLevel="0" collapsed="false">
      <c r="A864" s="2"/>
      <c r="B864" s="2"/>
      <c r="C864" s="2"/>
      <c r="D864" s="394"/>
      <c r="F864" s="2"/>
      <c r="G864" s="2"/>
      <c r="H864" s="2"/>
      <c r="I864" s="2"/>
      <c r="J864" s="2"/>
      <c r="K864" s="2"/>
      <c r="L864" s="2"/>
      <c r="M864" s="2"/>
      <c r="P864" s="2"/>
      <c r="Q864" s="2"/>
      <c r="R864" s="2"/>
      <c r="X864" s="270"/>
      <c r="Y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95"/>
      <c r="AW864" s="95"/>
      <c r="AX864" s="383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383"/>
      <c r="BX864" s="383"/>
      <c r="BY864" s="383"/>
      <c r="BZ864" s="2"/>
      <c r="CA864" s="2"/>
      <c r="CB864" s="2"/>
      <c r="CC864" s="2"/>
      <c r="CD864" s="2"/>
      <c r="CE864" s="2"/>
      <c r="CF864" s="383"/>
      <c r="CG864" s="383"/>
      <c r="CH864" s="10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383"/>
      <c r="DT864" s="383"/>
      <c r="DU864" s="383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  <c r="FE864" s="2"/>
      <c r="FF864" s="2"/>
      <c r="FG864" s="2"/>
      <c r="FH864" s="2"/>
      <c r="FI864" s="2"/>
      <c r="FJ864" s="2"/>
      <c r="FK864" s="2"/>
      <c r="FL864" s="2"/>
      <c r="FM864" s="2"/>
      <c r="FN864" s="2"/>
      <c r="FO864" s="2"/>
      <c r="FP864" s="2"/>
      <c r="FQ864" s="2"/>
      <c r="FR864" s="2"/>
      <c r="FS864" s="2"/>
      <c r="FT864" s="2"/>
      <c r="FU864" s="2"/>
      <c r="FV864" s="2"/>
      <c r="FW864" s="2"/>
      <c r="FX864" s="2"/>
      <c r="FY864" s="2"/>
      <c r="FZ864" s="2"/>
      <c r="GA864" s="2"/>
      <c r="GB864" s="2"/>
      <c r="GC864" s="2"/>
      <c r="GD864" s="2"/>
      <c r="GE864" s="2"/>
      <c r="GF864" s="2"/>
      <c r="GG864" s="2"/>
      <c r="GH864" s="2"/>
      <c r="GI864" s="2"/>
      <c r="GJ864" s="2"/>
      <c r="GK864" s="2"/>
      <c r="GL864" s="2"/>
      <c r="GM864" s="2"/>
      <c r="GN864" s="2"/>
      <c r="GO864" s="2"/>
      <c r="GP864" s="2"/>
      <c r="GQ864" s="2"/>
      <c r="GR864" s="2"/>
      <c r="GS864" s="2"/>
      <c r="GT864" s="2"/>
      <c r="GU864" s="2"/>
      <c r="GV864" s="2"/>
      <c r="GW864" s="2"/>
      <c r="GX864" s="2"/>
      <c r="GY864" s="2"/>
      <c r="GZ864" s="2"/>
      <c r="HA864" s="2"/>
      <c r="HB864" s="2"/>
      <c r="HC864" s="2"/>
      <c r="HD864" s="2"/>
      <c r="HE864" s="2"/>
      <c r="HF864" s="2"/>
      <c r="HG864" s="2"/>
      <c r="HH864" s="2"/>
      <c r="HI864" s="2"/>
      <c r="HJ864" s="2"/>
      <c r="HK864" s="2"/>
      <c r="HL864" s="2"/>
      <c r="HM864" s="2"/>
      <c r="HN864" s="2"/>
      <c r="HO864" s="2"/>
      <c r="HP864" s="2"/>
      <c r="HQ864" s="2"/>
      <c r="HR864" s="2"/>
      <c r="HS864" s="2"/>
      <c r="HT864" s="2"/>
      <c r="HU864" s="2"/>
      <c r="HV864" s="2"/>
      <c r="HW864" s="2"/>
      <c r="HX864" s="2"/>
      <c r="HY864" s="2"/>
      <c r="HZ864" s="2"/>
      <c r="IA864" s="2"/>
      <c r="IB864" s="2"/>
      <c r="IC864" s="2"/>
      <c r="ID864" s="2"/>
      <c r="IE864" s="2"/>
      <c r="IF864" s="2"/>
      <c r="IG864" s="2"/>
      <c r="IH864" s="2"/>
      <c r="II864" s="2"/>
      <c r="IJ864" s="2"/>
      <c r="IK864" s="2"/>
      <c r="IL864" s="2"/>
      <c r="IM864" s="2"/>
      <c r="IN864" s="2"/>
      <c r="IO864" s="2"/>
      <c r="IP864" s="2"/>
      <c r="IQ864" s="2"/>
      <c r="IR864" s="2"/>
      <c r="IS864" s="2"/>
      <c r="IT864" s="2"/>
      <c r="IU864" s="2"/>
      <c r="IV864" s="2"/>
      <c r="IW864" s="2"/>
    </row>
    <row r="865" customFormat="false" ht="11.25" hidden="false" customHeight="false" outlineLevel="0" collapsed="false">
      <c r="A865" s="2"/>
      <c r="B865" s="2"/>
      <c r="C865" s="2"/>
      <c r="D865" s="394"/>
      <c r="F865" s="2"/>
      <c r="G865" s="2"/>
      <c r="H865" s="2"/>
      <c r="I865" s="2"/>
      <c r="J865" s="2"/>
      <c r="K865" s="2"/>
      <c r="L865" s="2"/>
      <c r="M865" s="2"/>
      <c r="P865" s="2"/>
      <c r="Q865" s="2"/>
      <c r="R865" s="2"/>
      <c r="X865" s="270"/>
      <c r="Y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95"/>
      <c r="AW865" s="95"/>
      <c r="AX865" s="383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383"/>
      <c r="BX865" s="383"/>
      <c r="BY865" s="383"/>
      <c r="BZ865" s="2"/>
      <c r="CA865" s="2"/>
      <c r="CB865" s="2"/>
      <c r="CC865" s="2"/>
      <c r="CD865" s="2"/>
      <c r="CE865" s="2"/>
      <c r="CF865" s="383"/>
      <c r="CG865" s="383"/>
      <c r="CH865" s="10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383"/>
      <c r="DT865" s="383"/>
      <c r="DU865" s="383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  <c r="FE865" s="2"/>
      <c r="FF865" s="2"/>
      <c r="FG865" s="2"/>
      <c r="FH865" s="2"/>
      <c r="FI865" s="2"/>
      <c r="FJ865" s="2"/>
      <c r="FK865" s="2"/>
      <c r="FL865" s="2"/>
      <c r="FM865" s="2"/>
      <c r="FN865" s="2"/>
      <c r="FO865" s="2"/>
      <c r="FP865" s="2"/>
      <c r="FQ865" s="2"/>
      <c r="FR865" s="2"/>
      <c r="FS865" s="2"/>
      <c r="FT865" s="2"/>
      <c r="FU865" s="2"/>
      <c r="FV865" s="2"/>
      <c r="FW865" s="2"/>
      <c r="FX865" s="2"/>
      <c r="FY865" s="2"/>
      <c r="FZ865" s="2"/>
      <c r="GA865" s="2"/>
      <c r="GB865" s="2"/>
      <c r="GC865" s="2"/>
      <c r="GD865" s="2"/>
      <c r="GE865" s="2"/>
      <c r="GF865" s="2"/>
      <c r="GG865" s="2"/>
      <c r="GH865" s="2"/>
      <c r="GI865" s="2"/>
      <c r="GJ865" s="2"/>
      <c r="GK865" s="2"/>
      <c r="GL865" s="2"/>
      <c r="GM865" s="2"/>
      <c r="GN865" s="2"/>
      <c r="GO865" s="2"/>
      <c r="GP865" s="2"/>
      <c r="GQ865" s="2"/>
      <c r="GR865" s="2"/>
      <c r="GS865" s="2"/>
      <c r="GT865" s="2"/>
      <c r="GU865" s="2"/>
      <c r="GV865" s="2"/>
      <c r="GW865" s="2"/>
      <c r="GX865" s="2"/>
      <c r="GY865" s="2"/>
      <c r="GZ865" s="2"/>
      <c r="HA865" s="2"/>
      <c r="HB865" s="2"/>
      <c r="HC865" s="2"/>
      <c r="HD865" s="2"/>
      <c r="HE865" s="2"/>
      <c r="HF865" s="2"/>
      <c r="HG865" s="2"/>
      <c r="HH865" s="2"/>
      <c r="HI865" s="2"/>
      <c r="HJ865" s="2"/>
      <c r="HK865" s="2"/>
      <c r="HL865" s="2"/>
      <c r="HM865" s="2"/>
      <c r="HN865" s="2"/>
      <c r="HO865" s="2"/>
      <c r="HP865" s="2"/>
      <c r="HQ865" s="2"/>
      <c r="HR865" s="2"/>
      <c r="HS865" s="2"/>
      <c r="HT865" s="2"/>
      <c r="HU865" s="2"/>
      <c r="HV865" s="2"/>
      <c r="HW865" s="2"/>
      <c r="HX865" s="2"/>
      <c r="HY865" s="2"/>
      <c r="HZ865" s="2"/>
      <c r="IA865" s="2"/>
      <c r="IB865" s="2"/>
      <c r="IC865" s="2"/>
      <c r="ID865" s="2"/>
      <c r="IE865" s="2"/>
      <c r="IF865" s="2"/>
      <c r="IG865" s="2"/>
      <c r="IH865" s="2"/>
      <c r="II865" s="2"/>
      <c r="IJ865" s="2"/>
      <c r="IK865" s="2"/>
      <c r="IL865" s="2"/>
      <c r="IM865" s="2"/>
      <c r="IN865" s="2"/>
      <c r="IO865" s="2"/>
      <c r="IP865" s="2"/>
      <c r="IQ865" s="2"/>
      <c r="IR865" s="2"/>
      <c r="IS865" s="2"/>
      <c r="IT865" s="2"/>
      <c r="IU865" s="2"/>
      <c r="IV865" s="2"/>
      <c r="IW865" s="2"/>
    </row>
    <row r="866" customFormat="false" ht="11.25" hidden="false" customHeight="false" outlineLevel="0" collapsed="false">
      <c r="A866" s="2"/>
      <c r="B866" s="2"/>
      <c r="C866" s="2"/>
      <c r="D866" s="394"/>
      <c r="F866" s="2"/>
      <c r="G866" s="2"/>
      <c r="H866" s="2"/>
      <c r="I866" s="2"/>
      <c r="J866" s="2"/>
      <c r="K866" s="2"/>
      <c r="L866" s="2"/>
      <c r="M866" s="2"/>
      <c r="P866" s="2"/>
      <c r="Q866" s="2"/>
      <c r="R866" s="2"/>
      <c r="X866" s="270"/>
      <c r="Y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95"/>
      <c r="AW866" s="95"/>
      <c r="AX866" s="383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383"/>
      <c r="BX866" s="383"/>
      <c r="BY866" s="383"/>
      <c r="BZ866" s="2"/>
      <c r="CA866" s="2"/>
      <c r="CB866" s="2"/>
      <c r="CC866" s="2"/>
      <c r="CD866" s="2"/>
      <c r="CE866" s="2"/>
      <c r="CF866" s="383"/>
      <c r="CG866" s="383"/>
      <c r="CH866" s="10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383"/>
      <c r="DT866" s="383"/>
      <c r="DU866" s="383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  <c r="FE866" s="2"/>
      <c r="FF866" s="2"/>
      <c r="FG866" s="2"/>
      <c r="FH866" s="2"/>
      <c r="FI866" s="2"/>
      <c r="FJ866" s="2"/>
      <c r="FK866" s="2"/>
      <c r="FL866" s="2"/>
      <c r="FM866" s="2"/>
      <c r="FN866" s="2"/>
      <c r="FO866" s="2"/>
      <c r="FP866" s="2"/>
      <c r="FQ866" s="2"/>
      <c r="FR866" s="2"/>
      <c r="FS866" s="2"/>
      <c r="FT866" s="2"/>
      <c r="FU866" s="2"/>
      <c r="FV866" s="2"/>
      <c r="FW866" s="2"/>
      <c r="FX866" s="2"/>
      <c r="FY866" s="2"/>
      <c r="FZ866" s="2"/>
      <c r="GA866" s="2"/>
      <c r="GB866" s="2"/>
      <c r="GC866" s="2"/>
      <c r="GD866" s="2"/>
      <c r="GE866" s="2"/>
      <c r="GF866" s="2"/>
      <c r="GG866" s="2"/>
      <c r="GH866" s="2"/>
      <c r="GI866" s="2"/>
      <c r="GJ866" s="2"/>
      <c r="GK866" s="2"/>
      <c r="GL866" s="2"/>
      <c r="GM866" s="2"/>
      <c r="GN866" s="2"/>
      <c r="GO866" s="2"/>
      <c r="GP866" s="2"/>
      <c r="GQ866" s="2"/>
      <c r="GR866" s="2"/>
      <c r="GS866" s="2"/>
      <c r="GT866" s="2"/>
      <c r="GU866" s="2"/>
      <c r="GV866" s="2"/>
      <c r="GW866" s="2"/>
      <c r="GX866" s="2"/>
      <c r="GY866" s="2"/>
      <c r="GZ866" s="2"/>
      <c r="HA866" s="2"/>
      <c r="HB866" s="2"/>
      <c r="HC866" s="2"/>
      <c r="HD866" s="2"/>
      <c r="HE866" s="2"/>
      <c r="HF866" s="2"/>
      <c r="HG866" s="2"/>
      <c r="HH866" s="2"/>
      <c r="HI866" s="2"/>
      <c r="HJ866" s="2"/>
      <c r="HK866" s="2"/>
      <c r="HL866" s="2"/>
      <c r="HM866" s="2"/>
      <c r="HN866" s="2"/>
      <c r="HO866" s="2"/>
      <c r="HP866" s="2"/>
      <c r="HQ866" s="2"/>
      <c r="HR866" s="2"/>
      <c r="HS866" s="2"/>
      <c r="HT866" s="2"/>
      <c r="HU866" s="2"/>
      <c r="HV866" s="2"/>
      <c r="HW866" s="2"/>
      <c r="HX866" s="2"/>
      <c r="HY866" s="2"/>
      <c r="HZ866" s="2"/>
      <c r="IA866" s="2"/>
      <c r="IB866" s="2"/>
      <c r="IC866" s="2"/>
      <c r="ID866" s="2"/>
      <c r="IE866" s="2"/>
      <c r="IF866" s="2"/>
      <c r="IG866" s="2"/>
      <c r="IH866" s="2"/>
      <c r="II866" s="2"/>
      <c r="IJ866" s="2"/>
      <c r="IK866" s="2"/>
      <c r="IL866" s="2"/>
      <c r="IM866" s="2"/>
      <c r="IN866" s="2"/>
      <c r="IO866" s="2"/>
      <c r="IP866" s="2"/>
      <c r="IQ866" s="2"/>
      <c r="IR866" s="2"/>
      <c r="IS866" s="2"/>
      <c r="IT866" s="2"/>
      <c r="IU866" s="2"/>
      <c r="IV866" s="2"/>
      <c r="IW866" s="2"/>
    </row>
    <row r="867" customFormat="false" ht="11.25" hidden="false" customHeight="false" outlineLevel="0" collapsed="false">
      <c r="A867" s="2"/>
      <c r="B867" s="2"/>
      <c r="C867" s="2"/>
      <c r="D867" s="394"/>
      <c r="F867" s="2"/>
      <c r="G867" s="2"/>
      <c r="H867" s="2"/>
      <c r="I867" s="2"/>
      <c r="J867" s="2"/>
      <c r="K867" s="2"/>
      <c r="L867" s="2"/>
      <c r="M867" s="2"/>
      <c r="P867" s="2"/>
      <c r="Q867" s="2"/>
      <c r="R867" s="2"/>
      <c r="X867" s="270"/>
      <c r="Y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95"/>
      <c r="AW867" s="95"/>
      <c r="AX867" s="383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383"/>
      <c r="BX867" s="383"/>
      <c r="BY867" s="383"/>
      <c r="BZ867" s="2"/>
      <c r="CA867" s="2"/>
      <c r="CB867" s="2"/>
      <c r="CC867" s="2"/>
      <c r="CD867" s="2"/>
      <c r="CE867" s="2"/>
      <c r="CF867" s="383"/>
      <c r="CG867" s="383"/>
      <c r="CH867" s="10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383"/>
      <c r="DT867" s="383"/>
      <c r="DU867" s="383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  <c r="FE867" s="2"/>
      <c r="FF867" s="2"/>
      <c r="FG867" s="2"/>
      <c r="FH867" s="2"/>
      <c r="FI867" s="2"/>
      <c r="FJ867" s="2"/>
      <c r="FK867" s="2"/>
      <c r="FL867" s="2"/>
      <c r="FM867" s="2"/>
      <c r="FN867" s="2"/>
      <c r="FO867" s="2"/>
      <c r="FP867" s="2"/>
      <c r="FQ867" s="2"/>
      <c r="FR867" s="2"/>
      <c r="FS867" s="2"/>
      <c r="FT867" s="2"/>
      <c r="FU867" s="2"/>
      <c r="FV867" s="2"/>
      <c r="FW867" s="2"/>
      <c r="FX867" s="2"/>
      <c r="FY867" s="2"/>
      <c r="FZ867" s="2"/>
      <c r="GA867" s="2"/>
      <c r="GB867" s="2"/>
      <c r="GC867" s="2"/>
      <c r="GD867" s="2"/>
      <c r="GE867" s="2"/>
      <c r="GF867" s="2"/>
      <c r="GG867" s="2"/>
      <c r="GH867" s="2"/>
      <c r="GI867" s="2"/>
      <c r="GJ867" s="2"/>
      <c r="GK867" s="2"/>
      <c r="GL867" s="2"/>
      <c r="GM867" s="2"/>
      <c r="GN867" s="2"/>
      <c r="GO867" s="2"/>
      <c r="GP867" s="2"/>
      <c r="GQ867" s="2"/>
      <c r="GR867" s="2"/>
      <c r="GS867" s="2"/>
      <c r="GT867" s="2"/>
      <c r="GU867" s="2"/>
      <c r="GV867" s="2"/>
      <c r="GW867" s="2"/>
      <c r="GX867" s="2"/>
      <c r="GY867" s="2"/>
      <c r="GZ867" s="2"/>
      <c r="HA867" s="2"/>
      <c r="HB867" s="2"/>
      <c r="HC867" s="2"/>
      <c r="HD867" s="2"/>
      <c r="HE867" s="2"/>
      <c r="HF867" s="2"/>
      <c r="HG867" s="2"/>
      <c r="HH867" s="2"/>
      <c r="HI867" s="2"/>
      <c r="HJ867" s="2"/>
      <c r="HK867" s="2"/>
      <c r="HL867" s="2"/>
      <c r="HM867" s="2"/>
      <c r="HN867" s="2"/>
      <c r="HO867" s="2"/>
      <c r="HP867" s="2"/>
      <c r="HQ867" s="2"/>
      <c r="HR867" s="2"/>
      <c r="HS867" s="2"/>
      <c r="HT867" s="2"/>
      <c r="HU867" s="2"/>
      <c r="HV867" s="2"/>
      <c r="HW867" s="2"/>
      <c r="HX867" s="2"/>
      <c r="HY867" s="2"/>
      <c r="HZ867" s="2"/>
      <c r="IA867" s="2"/>
      <c r="IB867" s="2"/>
      <c r="IC867" s="2"/>
      <c r="ID867" s="2"/>
      <c r="IE867" s="2"/>
      <c r="IF867" s="2"/>
      <c r="IG867" s="2"/>
      <c r="IH867" s="2"/>
      <c r="II867" s="2"/>
      <c r="IJ867" s="2"/>
      <c r="IK867" s="2"/>
      <c r="IL867" s="2"/>
      <c r="IM867" s="2"/>
      <c r="IN867" s="2"/>
      <c r="IO867" s="2"/>
      <c r="IP867" s="2"/>
      <c r="IQ867" s="2"/>
      <c r="IR867" s="2"/>
      <c r="IS867" s="2"/>
      <c r="IT867" s="2"/>
      <c r="IU867" s="2"/>
      <c r="IV867" s="2"/>
      <c r="IW867" s="2"/>
    </row>
    <row r="868" customFormat="false" ht="11.25" hidden="false" customHeight="false" outlineLevel="0" collapsed="false">
      <c r="A868" s="2"/>
      <c r="B868" s="2"/>
      <c r="C868" s="2"/>
      <c r="D868" s="394"/>
      <c r="F868" s="2"/>
      <c r="G868" s="2"/>
      <c r="H868" s="2"/>
      <c r="I868" s="2"/>
      <c r="J868" s="2"/>
      <c r="K868" s="2"/>
      <c r="L868" s="2"/>
      <c r="M868" s="2"/>
      <c r="P868" s="2"/>
      <c r="Q868" s="2"/>
      <c r="R868" s="2"/>
      <c r="X868" s="270"/>
      <c r="Y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95"/>
      <c r="AW868" s="95"/>
      <c r="AX868" s="383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383"/>
      <c r="BX868" s="383"/>
      <c r="BY868" s="383"/>
      <c r="BZ868" s="2"/>
      <c r="CA868" s="2"/>
      <c r="CB868" s="2"/>
      <c r="CC868" s="2"/>
      <c r="CD868" s="2"/>
      <c r="CE868" s="2"/>
      <c r="CF868" s="383"/>
      <c r="CG868" s="383"/>
      <c r="CH868" s="10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383"/>
      <c r="DT868" s="383"/>
      <c r="DU868" s="383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  <c r="FE868" s="2"/>
      <c r="FF868" s="2"/>
      <c r="FG868" s="2"/>
      <c r="FH868" s="2"/>
      <c r="FI868" s="2"/>
      <c r="FJ868" s="2"/>
      <c r="FK868" s="2"/>
      <c r="FL868" s="2"/>
      <c r="FM868" s="2"/>
      <c r="FN868" s="2"/>
      <c r="FO868" s="2"/>
      <c r="FP868" s="2"/>
      <c r="FQ868" s="2"/>
      <c r="FR868" s="2"/>
      <c r="FS868" s="2"/>
      <c r="FT868" s="2"/>
      <c r="FU868" s="2"/>
      <c r="FV868" s="2"/>
      <c r="FW868" s="2"/>
      <c r="FX868" s="2"/>
      <c r="FY868" s="2"/>
      <c r="FZ868" s="2"/>
      <c r="GA868" s="2"/>
      <c r="GB868" s="2"/>
      <c r="GC868" s="2"/>
      <c r="GD868" s="2"/>
      <c r="GE868" s="2"/>
      <c r="GF868" s="2"/>
      <c r="GG868" s="2"/>
      <c r="GH868" s="2"/>
      <c r="GI868" s="2"/>
      <c r="GJ868" s="2"/>
      <c r="GK868" s="2"/>
      <c r="GL868" s="2"/>
      <c r="GM868" s="2"/>
      <c r="GN868" s="2"/>
      <c r="GO868" s="2"/>
      <c r="GP868" s="2"/>
      <c r="GQ868" s="2"/>
      <c r="GR868" s="2"/>
      <c r="GS868" s="2"/>
      <c r="GT868" s="2"/>
      <c r="GU868" s="2"/>
      <c r="GV868" s="2"/>
      <c r="GW868" s="2"/>
      <c r="GX868" s="2"/>
      <c r="GY868" s="2"/>
      <c r="GZ868" s="2"/>
      <c r="HA868" s="2"/>
      <c r="HB868" s="2"/>
      <c r="HC868" s="2"/>
      <c r="HD868" s="2"/>
      <c r="HE868" s="2"/>
      <c r="HF868" s="2"/>
      <c r="HG868" s="2"/>
      <c r="HH868" s="2"/>
      <c r="HI868" s="2"/>
      <c r="HJ868" s="2"/>
      <c r="HK868" s="2"/>
      <c r="HL868" s="2"/>
      <c r="HM868" s="2"/>
      <c r="HN868" s="2"/>
      <c r="HO868" s="2"/>
      <c r="HP868" s="2"/>
      <c r="HQ868" s="2"/>
      <c r="HR868" s="2"/>
      <c r="HS868" s="2"/>
      <c r="HT868" s="2"/>
      <c r="HU868" s="2"/>
      <c r="HV868" s="2"/>
      <c r="HW868" s="2"/>
      <c r="HX868" s="2"/>
      <c r="HY868" s="2"/>
      <c r="HZ868" s="2"/>
      <c r="IA868" s="2"/>
      <c r="IB868" s="2"/>
      <c r="IC868" s="2"/>
      <c r="ID868" s="2"/>
      <c r="IE868" s="2"/>
      <c r="IF868" s="2"/>
      <c r="IG868" s="2"/>
      <c r="IH868" s="2"/>
      <c r="II868" s="2"/>
      <c r="IJ868" s="2"/>
      <c r="IK868" s="2"/>
      <c r="IL868" s="2"/>
      <c r="IM868" s="2"/>
      <c r="IN868" s="2"/>
      <c r="IO868" s="2"/>
      <c r="IP868" s="2"/>
      <c r="IQ868" s="2"/>
      <c r="IR868" s="2"/>
      <c r="IS868" s="2"/>
      <c r="IT868" s="2"/>
      <c r="IU868" s="2"/>
      <c r="IV868" s="2"/>
      <c r="IW868" s="2"/>
    </row>
    <row r="869" customFormat="false" ht="11.25" hidden="false" customHeight="false" outlineLevel="0" collapsed="false">
      <c r="A869" s="2"/>
      <c r="B869" s="2"/>
      <c r="C869" s="2"/>
      <c r="D869" s="394"/>
      <c r="F869" s="2"/>
      <c r="G869" s="2"/>
      <c r="H869" s="2"/>
      <c r="I869" s="2"/>
      <c r="J869" s="2"/>
      <c r="K869" s="2"/>
      <c r="L869" s="2"/>
      <c r="M869" s="2"/>
      <c r="P869" s="2"/>
      <c r="Q869" s="2"/>
      <c r="R869" s="2"/>
      <c r="X869" s="270"/>
      <c r="Y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95"/>
      <c r="AW869" s="95"/>
      <c r="AX869" s="383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383"/>
      <c r="BX869" s="383"/>
      <c r="BY869" s="383"/>
      <c r="BZ869" s="2"/>
      <c r="CA869" s="2"/>
      <c r="CB869" s="2"/>
      <c r="CC869" s="2"/>
      <c r="CD869" s="2"/>
      <c r="CE869" s="2"/>
      <c r="CF869" s="383"/>
      <c r="CG869" s="383"/>
      <c r="CH869" s="10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383"/>
      <c r="DT869" s="383"/>
      <c r="DU869" s="383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  <c r="FE869" s="2"/>
      <c r="FF869" s="2"/>
      <c r="FG869" s="2"/>
      <c r="FH869" s="2"/>
      <c r="FI869" s="2"/>
      <c r="FJ869" s="2"/>
      <c r="FK869" s="2"/>
      <c r="FL869" s="2"/>
      <c r="FM869" s="2"/>
      <c r="FN869" s="2"/>
      <c r="FO869" s="2"/>
      <c r="FP869" s="2"/>
      <c r="FQ869" s="2"/>
      <c r="FR869" s="2"/>
      <c r="FS869" s="2"/>
      <c r="FT869" s="2"/>
      <c r="FU869" s="2"/>
      <c r="FV869" s="2"/>
      <c r="FW869" s="2"/>
      <c r="FX869" s="2"/>
      <c r="FY869" s="2"/>
      <c r="FZ869" s="2"/>
      <c r="GA869" s="2"/>
      <c r="GB869" s="2"/>
      <c r="GC869" s="2"/>
      <c r="GD869" s="2"/>
      <c r="GE869" s="2"/>
      <c r="GF869" s="2"/>
      <c r="GG869" s="2"/>
      <c r="GH869" s="2"/>
      <c r="GI869" s="2"/>
      <c r="GJ869" s="2"/>
      <c r="GK869" s="2"/>
      <c r="GL869" s="2"/>
      <c r="GM869" s="2"/>
      <c r="GN869" s="2"/>
      <c r="GO869" s="2"/>
      <c r="GP869" s="2"/>
      <c r="GQ869" s="2"/>
      <c r="GR869" s="2"/>
      <c r="GS869" s="2"/>
      <c r="GT869" s="2"/>
      <c r="GU869" s="2"/>
      <c r="GV869" s="2"/>
      <c r="GW869" s="2"/>
      <c r="GX869" s="2"/>
      <c r="GY869" s="2"/>
      <c r="GZ869" s="2"/>
      <c r="HA869" s="2"/>
      <c r="HB869" s="2"/>
      <c r="HC869" s="2"/>
      <c r="HD869" s="2"/>
      <c r="HE869" s="2"/>
      <c r="HF869" s="2"/>
      <c r="HG869" s="2"/>
      <c r="HH869" s="2"/>
      <c r="HI869" s="2"/>
      <c r="HJ869" s="2"/>
      <c r="HK869" s="2"/>
      <c r="HL869" s="2"/>
      <c r="HM869" s="2"/>
      <c r="HN869" s="2"/>
      <c r="HO869" s="2"/>
      <c r="HP869" s="2"/>
      <c r="HQ869" s="2"/>
      <c r="HR869" s="2"/>
      <c r="HS869" s="2"/>
      <c r="HT869" s="2"/>
      <c r="HU869" s="2"/>
      <c r="HV869" s="2"/>
      <c r="HW869" s="2"/>
      <c r="HX869" s="2"/>
      <c r="HY869" s="2"/>
      <c r="HZ869" s="2"/>
      <c r="IA869" s="2"/>
      <c r="IB869" s="2"/>
      <c r="IC869" s="2"/>
      <c r="ID869" s="2"/>
      <c r="IE869" s="2"/>
      <c r="IF869" s="2"/>
      <c r="IG869" s="2"/>
      <c r="IH869" s="2"/>
      <c r="II869" s="2"/>
      <c r="IJ869" s="2"/>
      <c r="IK869" s="2"/>
      <c r="IL869" s="2"/>
      <c r="IM869" s="2"/>
      <c r="IN869" s="2"/>
      <c r="IO869" s="2"/>
      <c r="IP869" s="2"/>
      <c r="IQ869" s="2"/>
      <c r="IR869" s="2"/>
      <c r="IS869" s="2"/>
      <c r="IT869" s="2"/>
      <c r="IU869" s="2"/>
      <c r="IV869" s="2"/>
      <c r="IW869" s="2"/>
    </row>
    <row r="870" customFormat="false" ht="11.25" hidden="false" customHeight="false" outlineLevel="0" collapsed="false">
      <c r="A870" s="2"/>
      <c r="B870" s="2"/>
      <c r="C870" s="2"/>
      <c r="D870" s="394"/>
      <c r="F870" s="2"/>
      <c r="G870" s="2"/>
      <c r="H870" s="2"/>
      <c r="I870" s="2"/>
      <c r="J870" s="2"/>
      <c r="K870" s="2"/>
      <c r="L870" s="2"/>
      <c r="M870" s="2"/>
      <c r="P870" s="2"/>
      <c r="Q870" s="2"/>
      <c r="R870" s="2"/>
      <c r="X870" s="270"/>
      <c r="Y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95"/>
      <c r="AW870" s="95"/>
      <c r="AX870" s="383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383"/>
      <c r="BX870" s="383"/>
      <c r="BY870" s="383"/>
      <c r="BZ870" s="2"/>
      <c r="CA870" s="2"/>
      <c r="CB870" s="2"/>
      <c r="CC870" s="2"/>
      <c r="CD870" s="2"/>
      <c r="CE870" s="2"/>
      <c r="CF870" s="383"/>
      <c r="CG870" s="383"/>
      <c r="CH870" s="10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383"/>
      <c r="DT870" s="383"/>
      <c r="DU870" s="383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  <c r="FE870" s="2"/>
      <c r="FF870" s="2"/>
      <c r="FG870" s="2"/>
      <c r="FH870" s="2"/>
      <c r="FI870" s="2"/>
      <c r="FJ870" s="2"/>
      <c r="FK870" s="2"/>
      <c r="FL870" s="2"/>
      <c r="FM870" s="2"/>
      <c r="FN870" s="2"/>
      <c r="FO870" s="2"/>
      <c r="FP870" s="2"/>
      <c r="FQ870" s="2"/>
      <c r="FR870" s="2"/>
      <c r="FS870" s="2"/>
      <c r="FT870" s="2"/>
      <c r="FU870" s="2"/>
      <c r="FV870" s="2"/>
      <c r="FW870" s="2"/>
      <c r="FX870" s="2"/>
      <c r="FY870" s="2"/>
      <c r="FZ870" s="2"/>
      <c r="GA870" s="2"/>
      <c r="GB870" s="2"/>
      <c r="GC870" s="2"/>
      <c r="GD870" s="2"/>
      <c r="GE870" s="2"/>
      <c r="GF870" s="2"/>
      <c r="GG870" s="2"/>
      <c r="GH870" s="2"/>
      <c r="GI870" s="2"/>
      <c r="GJ870" s="2"/>
      <c r="GK870" s="2"/>
      <c r="GL870" s="2"/>
      <c r="GM870" s="2"/>
      <c r="GN870" s="2"/>
      <c r="GO870" s="2"/>
      <c r="GP870" s="2"/>
      <c r="GQ870" s="2"/>
      <c r="GR870" s="2"/>
      <c r="GS870" s="2"/>
      <c r="GT870" s="2"/>
      <c r="GU870" s="2"/>
      <c r="GV870" s="2"/>
      <c r="GW870" s="2"/>
      <c r="GX870" s="2"/>
      <c r="GY870" s="2"/>
      <c r="GZ870" s="2"/>
      <c r="HA870" s="2"/>
      <c r="HB870" s="2"/>
      <c r="HC870" s="2"/>
      <c r="HD870" s="2"/>
      <c r="HE870" s="2"/>
      <c r="HF870" s="2"/>
      <c r="HG870" s="2"/>
      <c r="HH870" s="2"/>
      <c r="HI870" s="2"/>
      <c r="HJ870" s="2"/>
      <c r="HK870" s="2"/>
      <c r="HL870" s="2"/>
      <c r="HM870" s="2"/>
      <c r="HN870" s="2"/>
      <c r="HO870" s="2"/>
      <c r="HP870" s="2"/>
      <c r="HQ870" s="2"/>
      <c r="HR870" s="2"/>
      <c r="HS870" s="2"/>
      <c r="HT870" s="2"/>
      <c r="HU870" s="2"/>
      <c r="HV870" s="2"/>
      <c r="HW870" s="2"/>
      <c r="HX870" s="2"/>
      <c r="HY870" s="2"/>
      <c r="HZ870" s="2"/>
      <c r="IA870" s="2"/>
      <c r="IB870" s="2"/>
      <c r="IC870" s="2"/>
      <c r="ID870" s="2"/>
      <c r="IE870" s="2"/>
      <c r="IF870" s="2"/>
      <c r="IG870" s="2"/>
      <c r="IH870" s="2"/>
      <c r="II870" s="2"/>
      <c r="IJ870" s="2"/>
      <c r="IK870" s="2"/>
      <c r="IL870" s="2"/>
      <c r="IM870" s="2"/>
      <c r="IN870" s="2"/>
      <c r="IO870" s="2"/>
      <c r="IP870" s="2"/>
      <c r="IQ870" s="2"/>
      <c r="IR870" s="2"/>
      <c r="IS870" s="2"/>
      <c r="IT870" s="2"/>
      <c r="IU870" s="2"/>
      <c r="IV870" s="2"/>
      <c r="IW870" s="2"/>
    </row>
    <row r="871" customFormat="false" ht="11.25" hidden="false" customHeight="false" outlineLevel="0" collapsed="false">
      <c r="A871" s="2"/>
      <c r="B871" s="2"/>
      <c r="C871" s="2"/>
      <c r="D871" s="394"/>
      <c r="F871" s="2"/>
      <c r="G871" s="2"/>
      <c r="H871" s="2"/>
      <c r="I871" s="2"/>
      <c r="J871" s="2"/>
      <c r="K871" s="2"/>
      <c r="L871" s="2"/>
      <c r="M871" s="2"/>
      <c r="P871" s="2"/>
      <c r="Q871" s="2"/>
      <c r="R871" s="2"/>
      <c r="X871" s="270"/>
      <c r="Y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95"/>
      <c r="AW871" s="95"/>
      <c r="AX871" s="383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383"/>
      <c r="BX871" s="383"/>
      <c r="BY871" s="383"/>
      <c r="BZ871" s="2"/>
      <c r="CA871" s="2"/>
      <c r="CB871" s="2"/>
      <c r="CC871" s="2"/>
      <c r="CD871" s="2"/>
      <c r="CE871" s="2"/>
      <c r="CF871" s="383"/>
      <c r="CG871" s="383"/>
      <c r="CH871" s="10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383"/>
      <c r="DT871" s="383"/>
      <c r="DU871" s="383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  <c r="FE871" s="2"/>
      <c r="FF871" s="2"/>
      <c r="FG871" s="2"/>
      <c r="FH871" s="2"/>
      <c r="FI871" s="2"/>
      <c r="FJ871" s="2"/>
      <c r="FK871" s="2"/>
      <c r="FL871" s="2"/>
      <c r="FM871" s="2"/>
      <c r="FN871" s="2"/>
      <c r="FO871" s="2"/>
      <c r="FP871" s="2"/>
      <c r="FQ871" s="2"/>
      <c r="FR871" s="2"/>
      <c r="FS871" s="2"/>
      <c r="FT871" s="2"/>
      <c r="FU871" s="2"/>
      <c r="FV871" s="2"/>
      <c r="FW871" s="2"/>
      <c r="FX871" s="2"/>
      <c r="FY871" s="2"/>
      <c r="FZ871" s="2"/>
      <c r="GA871" s="2"/>
      <c r="GB871" s="2"/>
      <c r="GC871" s="2"/>
      <c r="GD871" s="2"/>
      <c r="GE871" s="2"/>
      <c r="GF871" s="2"/>
      <c r="GG871" s="2"/>
      <c r="GH871" s="2"/>
      <c r="GI871" s="2"/>
      <c r="GJ871" s="2"/>
      <c r="GK871" s="2"/>
      <c r="GL871" s="2"/>
      <c r="GM871" s="2"/>
      <c r="GN871" s="2"/>
      <c r="GO871" s="2"/>
      <c r="GP871" s="2"/>
      <c r="GQ871" s="2"/>
      <c r="GR871" s="2"/>
      <c r="GS871" s="2"/>
      <c r="GT871" s="2"/>
      <c r="GU871" s="2"/>
      <c r="GV871" s="2"/>
      <c r="GW871" s="2"/>
      <c r="GX871" s="2"/>
      <c r="GY871" s="2"/>
      <c r="GZ871" s="2"/>
      <c r="HA871" s="2"/>
      <c r="HB871" s="2"/>
      <c r="HC871" s="2"/>
      <c r="HD871" s="2"/>
      <c r="HE871" s="2"/>
      <c r="HF871" s="2"/>
      <c r="HG871" s="2"/>
      <c r="HH871" s="2"/>
      <c r="HI871" s="2"/>
      <c r="HJ871" s="2"/>
      <c r="HK871" s="2"/>
      <c r="HL871" s="2"/>
      <c r="HM871" s="2"/>
      <c r="HN871" s="2"/>
      <c r="HO871" s="2"/>
      <c r="HP871" s="2"/>
      <c r="HQ871" s="2"/>
      <c r="HR871" s="2"/>
      <c r="HS871" s="2"/>
      <c r="HT871" s="2"/>
      <c r="HU871" s="2"/>
      <c r="HV871" s="2"/>
      <c r="HW871" s="2"/>
      <c r="HX871" s="2"/>
      <c r="HY871" s="2"/>
      <c r="HZ871" s="2"/>
      <c r="IA871" s="2"/>
      <c r="IB871" s="2"/>
      <c r="IC871" s="2"/>
      <c r="ID871" s="2"/>
      <c r="IE871" s="2"/>
      <c r="IF871" s="2"/>
      <c r="IG871" s="2"/>
      <c r="IH871" s="2"/>
      <c r="II871" s="2"/>
      <c r="IJ871" s="2"/>
      <c r="IK871" s="2"/>
      <c r="IL871" s="2"/>
      <c r="IM871" s="2"/>
      <c r="IN871" s="2"/>
      <c r="IO871" s="2"/>
      <c r="IP871" s="2"/>
      <c r="IQ871" s="2"/>
      <c r="IR871" s="2"/>
      <c r="IS871" s="2"/>
      <c r="IT871" s="2"/>
      <c r="IU871" s="2"/>
      <c r="IV871" s="2"/>
      <c r="IW871" s="2"/>
    </row>
    <row r="872" customFormat="false" ht="11.25" hidden="false" customHeight="false" outlineLevel="0" collapsed="false">
      <c r="A872" s="2"/>
      <c r="B872" s="2"/>
      <c r="C872" s="2"/>
      <c r="D872" s="394"/>
      <c r="F872" s="2"/>
      <c r="G872" s="2"/>
      <c r="H872" s="2"/>
      <c r="I872" s="2"/>
      <c r="J872" s="2"/>
      <c r="K872" s="2"/>
      <c r="L872" s="2"/>
      <c r="M872" s="2"/>
      <c r="P872" s="2"/>
      <c r="Q872" s="2"/>
      <c r="R872" s="2"/>
      <c r="X872" s="270"/>
      <c r="Y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95"/>
      <c r="AW872" s="95"/>
      <c r="AX872" s="383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383"/>
      <c r="BX872" s="383"/>
      <c r="BY872" s="383"/>
      <c r="BZ872" s="2"/>
      <c r="CA872" s="2"/>
      <c r="CB872" s="2"/>
      <c r="CC872" s="2"/>
      <c r="CD872" s="2"/>
      <c r="CE872" s="2"/>
      <c r="CF872" s="383"/>
      <c r="CG872" s="383"/>
      <c r="CH872" s="10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383"/>
      <c r="DT872" s="383"/>
      <c r="DU872" s="383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  <c r="FE872" s="2"/>
      <c r="FF872" s="2"/>
      <c r="FG872" s="2"/>
      <c r="FH872" s="2"/>
      <c r="FI872" s="2"/>
      <c r="FJ872" s="2"/>
      <c r="FK872" s="2"/>
      <c r="FL872" s="2"/>
      <c r="FM872" s="2"/>
      <c r="FN872" s="2"/>
      <c r="FO872" s="2"/>
      <c r="FP872" s="2"/>
      <c r="FQ872" s="2"/>
      <c r="FR872" s="2"/>
      <c r="FS872" s="2"/>
      <c r="FT872" s="2"/>
      <c r="FU872" s="2"/>
      <c r="FV872" s="2"/>
      <c r="FW872" s="2"/>
      <c r="FX872" s="2"/>
      <c r="FY872" s="2"/>
      <c r="FZ872" s="2"/>
      <c r="GA872" s="2"/>
      <c r="GB872" s="2"/>
      <c r="GC872" s="2"/>
      <c r="GD872" s="2"/>
      <c r="GE872" s="2"/>
      <c r="GF872" s="2"/>
      <c r="GG872" s="2"/>
      <c r="GH872" s="2"/>
      <c r="GI872" s="2"/>
      <c r="GJ872" s="2"/>
      <c r="GK872" s="2"/>
      <c r="GL872" s="2"/>
      <c r="GM872" s="2"/>
      <c r="GN872" s="2"/>
      <c r="GO872" s="2"/>
      <c r="GP872" s="2"/>
      <c r="GQ872" s="2"/>
      <c r="GR872" s="2"/>
      <c r="GS872" s="2"/>
      <c r="GT872" s="2"/>
      <c r="GU872" s="2"/>
      <c r="GV872" s="2"/>
      <c r="GW872" s="2"/>
      <c r="GX872" s="2"/>
      <c r="GY872" s="2"/>
      <c r="GZ872" s="2"/>
      <c r="HA872" s="2"/>
      <c r="HB872" s="2"/>
      <c r="HC872" s="2"/>
      <c r="HD872" s="2"/>
      <c r="HE872" s="2"/>
      <c r="HF872" s="2"/>
      <c r="HG872" s="2"/>
      <c r="HH872" s="2"/>
      <c r="HI872" s="2"/>
      <c r="HJ872" s="2"/>
      <c r="HK872" s="2"/>
      <c r="HL872" s="2"/>
      <c r="HM872" s="2"/>
      <c r="HN872" s="2"/>
      <c r="HO872" s="2"/>
      <c r="HP872" s="2"/>
      <c r="HQ872" s="2"/>
      <c r="HR872" s="2"/>
      <c r="HS872" s="2"/>
      <c r="HT872" s="2"/>
      <c r="HU872" s="2"/>
      <c r="HV872" s="2"/>
      <c r="HW872" s="2"/>
      <c r="HX872" s="2"/>
      <c r="HY872" s="2"/>
      <c r="HZ872" s="2"/>
      <c r="IA872" s="2"/>
      <c r="IB872" s="2"/>
      <c r="IC872" s="2"/>
      <c r="ID872" s="2"/>
      <c r="IE872" s="2"/>
      <c r="IF872" s="2"/>
      <c r="IG872" s="2"/>
      <c r="IH872" s="2"/>
      <c r="II872" s="2"/>
      <c r="IJ872" s="2"/>
      <c r="IK872" s="2"/>
      <c r="IL872" s="2"/>
      <c r="IM872" s="2"/>
      <c r="IN872" s="2"/>
      <c r="IO872" s="2"/>
      <c r="IP872" s="2"/>
      <c r="IQ872" s="2"/>
      <c r="IR872" s="2"/>
      <c r="IS872" s="2"/>
      <c r="IT872" s="2"/>
      <c r="IU872" s="2"/>
      <c r="IV872" s="2"/>
      <c r="IW872" s="2"/>
    </row>
    <row r="873" customFormat="false" ht="11.25" hidden="false" customHeight="false" outlineLevel="0" collapsed="false">
      <c r="A873" s="2"/>
      <c r="B873" s="2"/>
      <c r="C873" s="2"/>
      <c r="D873" s="394"/>
      <c r="F873" s="2"/>
      <c r="G873" s="2"/>
      <c r="H873" s="2"/>
      <c r="I873" s="2"/>
      <c r="J873" s="2"/>
      <c r="K873" s="2"/>
      <c r="L873" s="2"/>
      <c r="M873" s="2"/>
      <c r="P873" s="2"/>
      <c r="Q873" s="2"/>
      <c r="R873" s="2"/>
      <c r="X873" s="270"/>
      <c r="Y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95"/>
      <c r="AW873" s="95"/>
      <c r="AX873" s="383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383"/>
      <c r="BX873" s="383"/>
      <c r="BY873" s="383"/>
      <c r="BZ873" s="2"/>
      <c r="CA873" s="2"/>
      <c r="CB873" s="2"/>
      <c r="CC873" s="2"/>
      <c r="CD873" s="2"/>
      <c r="CE873" s="2"/>
      <c r="CF873" s="383"/>
      <c r="CG873" s="383"/>
      <c r="CH873" s="10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383"/>
      <c r="DT873" s="383"/>
      <c r="DU873" s="383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  <c r="FE873" s="2"/>
      <c r="FF873" s="2"/>
      <c r="FG873" s="2"/>
      <c r="FH873" s="2"/>
      <c r="FI873" s="2"/>
      <c r="FJ873" s="2"/>
      <c r="FK873" s="2"/>
      <c r="FL873" s="2"/>
      <c r="FM873" s="2"/>
      <c r="FN873" s="2"/>
      <c r="FO873" s="2"/>
      <c r="FP873" s="2"/>
      <c r="FQ873" s="2"/>
      <c r="FR873" s="2"/>
      <c r="FS873" s="2"/>
      <c r="FT873" s="2"/>
      <c r="FU873" s="2"/>
      <c r="FV873" s="2"/>
      <c r="FW873" s="2"/>
      <c r="FX873" s="2"/>
      <c r="FY873" s="2"/>
      <c r="FZ873" s="2"/>
      <c r="GA873" s="2"/>
      <c r="GB873" s="2"/>
      <c r="GC873" s="2"/>
      <c r="GD873" s="2"/>
      <c r="GE873" s="2"/>
      <c r="GF873" s="2"/>
      <c r="GG873" s="2"/>
      <c r="GH873" s="2"/>
      <c r="GI873" s="2"/>
      <c r="GJ873" s="2"/>
      <c r="GK873" s="2"/>
      <c r="GL873" s="2"/>
      <c r="GM873" s="2"/>
      <c r="GN873" s="2"/>
      <c r="GO873" s="2"/>
      <c r="GP873" s="2"/>
      <c r="GQ873" s="2"/>
      <c r="GR873" s="2"/>
      <c r="GS873" s="2"/>
      <c r="GT873" s="2"/>
      <c r="GU873" s="2"/>
      <c r="GV873" s="2"/>
      <c r="GW873" s="2"/>
      <c r="GX873" s="2"/>
      <c r="GY873" s="2"/>
      <c r="GZ873" s="2"/>
      <c r="HA873" s="2"/>
      <c r="HB873" s="2"/>
      <c r="HC873" s="2"/>
      <c r="HD873" s="2"/>
      <c r="HE873" s="2"/>
      <c r="HF873" s="2"/>
      <c r="HG873" s="2"/>
      <c r="HH873" s="2"/>
      <c r="HI873" s="2"/>
      <c r="HJ873" s="2"/>
      <c r="HK873" s="2"/>
      <c r="HL873" s="2"/>
      <c r="HM873" s="2"/>
      <c r="HN873" s="2"/>
      <c r="HO873" s="2"/>
      <c r="HP873" s="2"/>
      <c r="HQ873" s="2"/>
      <c r="HR873" s="2"/>
      <c r="HS873" s="2"/>
      <c r="HT873" s="2"/>
      <c r="HU873" s="2"/>
      <c r="HV873" s="2"/>
      <c r="HW873" s="2"/>
      <c r="HX873" s="2"/>
      <c r="HY873" s="2"/>
      <c r="HZ873" s="2"/>
      <c r="IA873" s="2"/>
      <c r="IB873" s="2"/>
      <c r="IC873" s="2"/>
      <c r="ID873" s="2"/>
      <c r="IE873" s="2"/>
      <c r="IF873" s="2"/>
      <c r="IG873" s="2"/>
      <c r="IH873" s="2"/>
      <c r="II873" s="2"/>
      <c r="IJ873" s="2"/>
      <c r="IK873" s="2"/>
      <c r="IL873" s="2"/>
      <c r="IM873" s="2"/>
      <c r="IN873" s="2"/>
      <c r="IO873" s="2"/>
      <c r="IP873" s="2"/>
      <c r="IQ873" s="2"/>
      <c r="IR873" s="2"/>
      <c r="IS873" s="2"/>
      <c r="IT873" s="2"/>
      <c r="IU873" s="2"/>
      <c r="IV873" s="2"/>
      <c r="IW873" s="2"/>
    </row>
    <row r="874" customFormat="false" ht="11.25" hidden="false" customHeight="false" outlineLevel="0" collapsed="false">
      <c r="A874" s="2"/>
      <c r="B874" s="2"/>
      <c r="C874" s="2"/>
      <c r="D874" s="394"/>
      <c r="F874" s="2"/>
      <c r="G874" s="2"/>
      <c r="H874" s="2"/>
      <c r="I874" s="2"/>
      <c r="J874" s="2"/>
      <c r="K874" s="2"/>
      <c r="L874" s="2"/>
      <c r="M874" s="2"/>
      <c r="P874" s="2"/>
      <c r="Q874" s="2"/>
      <c r="R874" s="2"/>
      <c r="X874" s="270"/>
      <c r="Y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95"/>
      <c r="AW874" s="95"/>
      <c r="AX874" s="383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383"/>
      <c r="BX874" s="383"/>
      <c r="BY874" s="383"/>
      <c r="BZ874" s="2"/>
      <c r="CA874" s="2"/>
      <c r="CB874" s="2"/>
      <c r="CC874" s="2"/>
      <c r="CD874" s="2"/>
      <c r="CE874" s="2"/>
      <c r="CF874" s="383"/>
      <c r="CG874" s="383"/>
      <c r="CH874" s="10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383"/>
      <c r="DT874" s="383"/>
      <c r="DU874" s="383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  <c r="FE874" s="2"/>
      <c r="FF874" s="2"/>
      <c r="FG874" s="2"/>
      <c r="FH874" s="2"/>
      <c r="FI874" s="2"/>
      <c r="FJ874" s="2"/>
      <c r="FK874" s="2"/>
      <c r="FL874" s="2"/>
      <c r="FM874" s="2"/>
      <c r="FN874" s="2"/>
      <c r="FO874" s="2"/>
      <c r="FP874" s="2"/>
      <c r="FQ874" s="2"/>
      <c r="FR874" s="2"/>
      <c r="FS874" s="2"/>
      <c r="FT874" s="2"/>
      <c r="FU874" s="2"/>
      <c r="FV874" s="2"/>
      <c r="FW874" s="2"/>
      <c r="FX874" s="2"/>
      <c r="FY874" s="2"/>
      <c r="FZ874" s="2"/>
      <c r="GA874" s="2"/>
      <c r="GB874" s="2"/>
      <c r="GC874" s="2"/>
      <c r="GD874" s="2"/>
      <c r="GE874" s="2"/>
      <c r="GF874" s="2"/>
      <c r="GG874" s="2"/>
      <c r="GH874" s="2"/>
      <c r="GI874" s="2"/>
      <c r="GJ874" s="2"/>
      <c r="GK874" s="2"/>
      <c r="GL874" s="2"/>
      <c r="GM874" s="2"/>
      <c r="GN874" s="2"/>
      <c r="GO874" s="2"/>
      <c r="GP874" s="2"/>
      <c r="GQ874" s="2"/>
      <c r="GR874" s="2"/>
      <c r="GS874" s="2"/>
      <c r="GT874" s="2"/>
      <c r="GU874" s="2"/>
      <c r="GV874" s="2"/>
      <c r="GW874" s="2"/>
      <c r="GX874" s="2"/>
      <c r="GY874" s="2"/>
      <c r="GZ874" s="2"/>
      <c r="HA874" s="2"/>
      <c r="HB874" s="2"/>
      <c r="HC874" s="2"/>
      <c r="HD874" s="2"/>
      <c r="HE874" s="2"/>
      <c r="HF874" s="2"/>
      <c r="HG874" s="2"/>
      <c r="HH874" s="2"/>
      <c r="HI874" s="2"/>
      <c r="HJ874" s="2"/>
      <c r="HK874" s="2"/>
      <c r="HL874" s="2"/>
      <c r="HM874" s="2"/>
      <c r="HN874" s="2"/>
      <c r="HO874" s="2"/>
      <c r="HP874" s="2"/>
      <c r="HQ874" s="2"/>
      <c r="HR874" s="2"/>
      <c r="HS874" s="2"/>
      <c r="HT874" s="2"/>
      <c r="HU874" s="2"/>
      <c r="HV874" s="2"/>
      <c r="HW874" s="2"/>
      <c r="HX874" s="2"/>
      <c r="HY874" s="2"/>
      <c r="HZ874" s="2"/>
      <c r="IA874" s="2"/>
      <c r="IB874" s="2"/>
      <c r="IC874" s="2"/>
      <c r="ID874" s="2"/>
      <c r="IE874" s="2"/>
      <c r="IF874" s="2"/>
      <c r="IG874" s="2"/>
      <c r="IH874" s="2"/>
      <c r="II874" s="2"/>
      <c r="IJ874" s="2"/>
      <c r="IK874" s="2"/>
      <c r="IL874" s="2"/>
      <c r="IM874" s="2"/>
      <c r="IN874" s="2"/>
      <c r="IO874" s="2"/>
      <c r="IP874" s="2"/>
      <c r="IQ874" s="2"/>
      <c r="IR874" s="2"/>
      <c r="IS874" s="2"/>
      <c r="IT874" s="2"/>
      <c r="IU874" s="2"/>
      <c r="IV874" s="2"/>
      <c r="IW874" s="2"/>
    </row>
    <row r="875" customFormat="false" ht="11.25" hidden="false" customHeight="false" outlineLevel="0" collapsed="false">
      <c r="A875" s="2"/>
      <c r="B875" s="2"/>
      <c r="C875" s="2"/>
      <c r="D875" s="394"/>
      <c r="F875" s="2"/>
      <c r="G875" s="2"/>
      <c r="H875" s="2"/>
      <c r="I875" s="2"/>
      <c r="J875" s="2"/>
      <c r="K875" s="2"/>
      <c r="L875" s="2"/>
      <c r="M875" s="2"/>
      <c r="P875" s="2"/>
      <c r="Q875" s="2"/>
      <c r="R875" s="2"/>
      <c r="X875" s="270"/>
      <c r="Y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95"/>
      <c r="AW875" s="95"/>
      <c r="AX875" s="383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383"/>
      <c r="BX875" s="383"/>
      <c r="BY875" s="383"/>
      <c r="BZ875" s="2"/>
      <c r="CA875" s="2"/>
      <c r="CB875" s="2"/>
      <c r="CC875" s="2"/>
      <c r="CD875" s="2"/>
      <c r="CE875" s="2"/>
      <c r="CF875" s="383"/>
      <c r="CG875" s="383"/>
      <c r="CH875" s="10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383"/>
      <c r="DT875" s="383"/>
      <c r="DU875" s="383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  <c r="FE875" s="2"/>
      <c r="FF875" s="2"/>
      <c r="FG875" s="2"/>
      <c r="FH875" s="2"/>
      <c r="FI875" s="2"/>
      <c r="FJ875" s="2"/>
      <c r="FK875" s="2"/>
      <c r="FL875" s="2"/>
      <c r="FM875" s="2"/>
      <c r="FN875" s="2"/>
      <c r="FO875" s="2"/>
      <c r="FP875" s="2"/>
      <c r="FQ875" s="2"/>
      <c r="FR875" s="2"/>
      <c r="FS875" s="2"/>
      <c r="FT875" s="2"/>
      <c r="FU875" s="2"/>
      <c r="FV875" s="2"/>
      <c r="FW875" s="2"/>
      <c r="FX875" s="2"/>
      <c r="FY875" s="2"/>
      <c r="FZ875" s="2"/>
      <c r="GA875" s="2"/>
      <c r="GB875" s="2"/>
      <c r="GC875" s="2"/>
      <c r="GD875" s="2"/>
      <c r="GE875" s="2"/>
      <c r="GF875" s="2"/>
      <c r="GG875" s="2"/>
      <c r="GH875" s="2"/>
      <c r="GI875" s="2"/>
      <c r="GJ875" s="2"/>
      <c r="GK875" s="2"/>
      <c r="GL875" s="2"/>
      <c r="GM875" s="2"/>
      <c r="GN875" s="2"/>
      <c r="GO875" s="2"/>
      <c r="GP875" s="2"/>
      <c r="GQ875" s="2"/>
      <c r="GR875" s="2"/>
      <c r="GS875" s="2"/>
      <c r="GT875" s="2"/>
      <c r="GU875" s="2"/>
      <c r="GV875" s="2"/>
      <c r="GW875" s="2"/>
      <c r="GX875" s="2"/>
      <c r="GY875" s="2"/>
      <c r="GZ875" s="2"/>
      <c r="HA875" s="2"/>
      <c r="HB875" s="2"/>
      <c r="HC875" s="2"/>
      <c r="HD875" s="2"/>
      <c r="HE875" s="2"/>
      <c r="HF875" s="2"/>
      <c r="HG875" s="2"/>
      <c r="HH875" s="2"/>
      <c r="HI875" s="2"/>
      <c r="HJ875" s="2"/>
      <c r="HK875" s="2"/>
      <c r="HL875" s="2"/>
      <c r="HM875" s="2"/>
      <c r="HN875" s="2"/>
      <c r="HO875" s="2"/>
      <c r="HP875" s="2"/>
      <c r="HQ875" s="2"/>
      <c r="HR875" s="2"/>
      <c r="HS875" s="2"/>
      <c r="HT875" s="2"/>
      <c r="HU875" s="2"/>
      <c r="HV875" s="2"/>
      <c r="HW875" s="2"/>
      <c r="HX875" s="2"/>
      <c r="HY875" s="2"/>
      <c r="HZ875" s="2"/>
      <c r="IA875" s="2"/>
      <c r="IB875" s="2"/>
      <c r="IC875" s="2"/>
      <c r="ID875" s="2"/>
      <c r="IE875" s="2"/>
      <c r="IF875" s="2"/>
      <c r="IG875" s="2"/>
      <c r="IH875" s="2"/>
      <c r="II875" s="2"/>
      <c r="IJ875" s="2"/>
      <c r="IK875" s="2"/>
      <c r="IL875" s="2"/>
      <c r="IM875" s="2"/>
      <c r="IN875" s="2"/>
      <c r="IO875" s="2"/>
      <c r="IP875" s="2"/>
      <c r="IQ875" s="2"/>
      <c r="IR875" s="2"/>
      <c r="IS875" s="2"/>
      <c r="IT875" s="2"/>
      <c r="IU875" s="2"/>
      <c r="IV875" s="2"/>
      <c r="IW875" s="2"/>
    </row>
    <row r="876" customFormat="false" ht="11.25" hidden="false" customHeight="false" outlineLevel="0" collapsed="false">
      <c r="A876" s="2"/>
      <c r="B876" s="2"/>
      <c r="C876" s="2"/>
      <c r="D876" s="394"/>
      <c r="F876" s="2"/>
      <c r="G876" s="2"/>
      <c r="H876" s="2"/>
      <c r="I876" s="2"/>
      <c r="J876" s="2"/>
      <c r="K876" s="2"/>
      <c r="L876" s="2"/>
      <c r="M876" s="2"/>
      <c r="P876" s="2"/>
      <c r="Q876" s="2"/>
      <c r="R876" s="2"/>
      <c r="X876" s="270"/>
      <c r="Y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95"/>
      <c r="AW876" s="95"/>
      <c r="AX876" s="383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383"/>
      <c r="BX876" s="383"/>
      <c r="BY876" s="383"/>
      <c r="BZ876" s="2"/>
      <c r="CA876" s="2"/>
      <c r="CB876" s="2"/>
      <c r="CC876" s="2"/>
      <c r="CD876" s="2"/>
      <c r="CE876" s="2"/>
      <c r="CF876" s="383"/>
      <c r="CG876" s="383"/>
      <c r="CH876" s="10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383"/>
      <c r="DT876" s="383"/>
      <c r="DU876" s="383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  <c r="FE876" s="2"/>
      <c r="FF876" s="2"/>
      <c r="FG876" s="2"/>
      <c r="FH876" s="2"/>
      <c r="FI876" s="2"/>
      <c r="FJ876" s="2"/>
      <c r="FK876" s="2"/>
      <c r="FL876" s="2"/>
      <c r="FM876" s="2"/>
      <c r="FN876" s="2"/>
      <c r="FO876" s="2"/>
      <c r="FP876" s="2"/>
      <c r="FQ876" s="2"/>
      <c r="FR876" s="2"/>
      <c r="FS876" s="2"/>
      <c r="FT876" s="2"/>
      <c r="FU876" s="2"/>
      <c r="FV876" s="2"/>
      <c r="FW876" s="2"/>
      <c r="FX876" s="2"/>
      <c r="FY876" s="2"/>
      <c r="FZ876" s="2"/>
      <c r="GA876" s="2"/>
      <c r="GB876" s="2"/>
      <c r="GC876" s="2"/>
      <c r="GD876" s="2"/>
      <c r="GE876" s="2"/>
      <c r="GF876" s="2"/>
      <c r="GG876" s="2"/>
      <c r="GH876" s="2"/>
      <c r="GI876" s="2"/>
      <c r="GJ876" s="2"/>
      <c r="GK876" s="2"/>
      <c r="GL876" s="2"/>
      <c r="GM876" s="2"/>
      <c r="GN876" s="2"/>
      <c r="GO876" s="2"/>
      <c r="GP876" s="2"/>
      <c r="GQ876" s="2"/>
      <c r="GR876" s="2"/>
      <c r="GS876" s="2"/>
      <c r="GT876" s="2"/>
      <c r="GU876" s="2"/>
      <c r="GV876" s="2"/>
      <c r="GW876" s="2"/>
      <c r="GX876" s="2"/>
      <c r="GY876" s="2"/>
      <c r="GZ876" s="2"/>
      <c r="HA876" s="2"/>
      <c r="HB876" s="2"/>
      <c r="HC876" s="2"/>
      <c r="HD876" s="2"/>
      <c r="HE876" s="2"/>
      <c r="HF876" s="2"/>
      <c r="HG876" s="2"/>
      <c r="HH876" s="2"/>
      <c r="HI876" s="2"/>
      <c r="HJ876" s="2"/>
      <c r="HK876" s="2"/>
      <c r="HL876" s="2"/>
      <c r="HM876" s="2"/>
      <c r="HN876" s="2"/>
      <c r="HO876" s="2"/>
      <c r="HP876" s="2"/>
      <c r="HQ876" s="2"/>
      <c r="HR876" s="2"/>
      <c r="HS876" s="2"/>
      <c r="HT876" s="2"/>
      <c r="HU876" s="2"/>
      <c r="HV876" s="2"/>
      <c r="HW876" s="2"/>
      <c r="HX876" s="2"/>
      <c r="HY876" s="2"/>
      <c r="HZ876" s="2"/>
      <c r="IA876" s="2"/>
      <c r="IB876" s="2"/>
      <c r="IC876" s="2"/>
      <c r="ID876" s="2"/>
      <c r="IE876" s="2"/>
      <c r="IF876" s="2"/>
      <c r="IG876" s="2"/>
      <c r="IH876" s="2"/>
      <c r="II876" s="2"/>
      <c r="IJ876" s="2"/>
      <c r="IK876" s="2"/>
      <c r="IL876" s="2"/>
      <c r="IM876" s="2"/>
      <c r="IN876" s="2"/>
      <c r="IO876" s="2"/>
      <c r="IP876" s="2"/>
      <c r="IQ876" s="2"/>
      <c r="IR876" s="2"/>
      <c r="IS876" s="2"/>
      <c r="IT876" s="2"/>
      <c r="IU876" s="2"/>
      <c r="IV876" s="2"/>
      <c r="IW876" s="2"/>
    </row>
    <row r="877" customFormat="false" ht="11.25" hidden="false" customHeight="false" outlineLevel="0" collapsed="false">
      <c r="A877" s="2"/>
      <c r="B877" s="2"/>
      <c r="C877" s="2"/>
      <c r="D877" s="394"/>
      <c r="F877" s="2"/>
      <c r="G877" s="2"/>
      <c r="H877" s="2"/>
      <c r="I877" s="2"/>
      <c r="J877" s="2"/>
      <c r="K877" s="2"/>
      <c r="L877" s="2"/>
      <c r="M877" s="2"/>
      <c r="P877" s="2"/>
      <c r="Q877" s="2"/>
      <c r="R877" s="2"/>
      <c r="X877" s="270"/>
      <c r="Y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95"/>
      <c r="AW877" s="95"/>
      <c r="AX877" s="383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383"/>
      <c r="BX877" s="383"/>
      <c r="BY877" s="383"/>
      <c r="BZ877" s="2"/>
      <c r="CA877" s="2"/>
      <c r="CB877" s="2"/>
      <c r="CC877" s="2"/>
      <c r="CD877" s="2"/>
      <c r="CE877" s="2"/>
      <c r="CF877" s="383"/>
      <c r="CG877" s="383"/>
      <c r="CH877" s="10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383"/>
      <c r="DT877" s="383"/>
      <c r="DU877" s="383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  <c r="FE877" s="2"/>
      <c r="FF877" s="2"/>
      <c r="FG877" s="2"/>
      <c r="FH877" s="2"/>
      <c r="FI877" s="2"/>
      <c r="FJ877" s="2"/>
      <c r="FK877" s="2"/>
      <c r="FL877" s="2"/>
      <c r="FM877" s="2"/>
      <c r="FN877" s="2"/>
      <c r="FO877" s="2"/>
      <c r="FP877" s="2"/>
      <c r="FQ877" s="2"/>
      <c r="FR877" s="2"/>
      <c r="FS877" s="2"/>
      <c r="FT877" s="2"/>
      <c r="FU877" s="2"/>
      <c r="FV877" s="2"/>
      <c r="FW877" s="2"/>
      <c r="FX877" s="2"/>
      <c r="FY877" s="2"/>
      <c r="FZ877" s="2"/>
      <c r="GA877" s="2"/>
      <c r="GB877" s="2"/>
      <c r="GC877" s="2"/>
      <c r="GD877" s="2"/>
      <c r="GE877" s="2"/>
      <c r="GF877" s="2"/>
      <c r="GG877" s="2"/>
      <c r="GH877" s="2"/>
      <c r="GI877" s="2"/>
      <c r="GJ877" s="2"/>
      <c r="GK877" s="2"/>
      <c r="GL877" s="2"/>
      <c r="GM877" s="2"/>
      <c r="GN877" s="2"/>
      <c r="GO877" s="2"/>
      <c r="GP877" s="2"/>
      <c r="GQ877" s="2"/>
      <c r="GR877" s="2"/>
      <c r="GS877" s="2"/>
      <c r="GT877" s="2"/>
      <c r="GU877" s="2"/>
      <c r="GV877" s="2"/>
      <c r="GW877" s="2"/>
      <c r="GX877" s="2"/>
      <c r="GY877" s="2"/>
      <c r="GZ877" s="2"/>
      <c r="HA877" s="2"/>
      <c r="HB877" s="2"/>
      <c r="HC877" s="2"/>
      <c r="HD877" s="2"/>
      <c r="HE877" s="2"/>
      <c r="HF877" s="2"/>
      <c r="HG877" s="2"/>
      <c r="HH877" s="2"/>
      <c r="HI877" s="2"/>
      <c r="HJ877" s="2"/>
      <c r="HK877" s="2"/>
      <c r="HL877" s="2"/>
      <c r="HM877" s="2"/>
      <c r="HN877" s="2"/>
      <c r="HO877" s="2"/>
      <c r="HP877" s="2"/>
      <c r="HQ877" s="2"/>
      <c r="HR877" s="2"/>
      <c r="HS877" s="2"/>
      <c r="HT877" s="2"/>
      <c r="HU877" s="2"/>
      <c r="HV877" s="2"/>
      <c r="HW877" s="2"/>
      <c r="HX877" s="2"/>
      <c r="HY877" s="2"/>
      <c r="HZ877" s="2"/>
      <c r="IA877" s="2"/>
      <c r="IB877" s="2"/>
      <c r="IC877" s="2"/>
      <c r="ID877" s="2"/>
      <c r="IE877" s="2"/>
      <c r="IF877" s="2"/>
      <c r="IG877" s="2"/>
      <c r="IH877" s="2"/>
      <c r="II877" s="2"/>
      <c r="IJ877" s="2"/>
      <c r="IK877" s="2"/>
      <c r="IL877" s="2"/>
      <c r="IM877" s="2"/>
      <c r="IN877" s="2"/>
      <c r="IO877" s="2"/>
      <c r="IP877" s="2"/>
      <c r="IQ877" s="2"/>
      <c r="IR877" s="2"/>
      <c r="IS877" s="2"/>
      <c r="IT877" s="2"/>
      <c r="IU877" s="2"/>
      <c r="IV877" s="2"/>
      <c r="IW877" s="2"/>
    </row>
    <row r="878" customFormat="false" ht="11.25" hidden="false" customHeight="false" outlineLevel="0" collapsed="false">
      <c r="A878" s="2"/>
      <c r="B878" s="2"/>
      <c r="C878" s="2"/>
      <c r="D878" s="394"/>
      <c r="F878" s="2"/>
      <c r="G878" s="2"/>
      <c r="H878" s="2"/>
      <c r="I878" s="2"/>
      <c r="J878" s="2"/>
      <c r="K878" s="2"/>
      <c r="L878" s="2"/>
      <c r="M878" s="2"/>
      <c r="P878" s="2"/>
      <c r="Q878" s="2"/>
      <c r="R878" s="2"/>
      <c r="X878" s="270"/>
      <c r="Y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95"/>
      <c r="AW878" s="95"/>
      <c r="AX878" s="383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383"/>
      <c r="BX878" s="383"/>
      <c r="BY878" s="383"/>
      <c r="BZ878" s="2"/>
      <c r="CA878" s="2"/>
      <c r="CB878" s="2"/>
      <c r="CC878" s="2"/>
      <c r="CD878" s="2"/>
      <c r="CE878" s="2"/>
      <c r="CF878" s="383"/>
      <c r="CG878" s="383"/>
      <c r="CH878" s="10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383"/>
      <c r="DT878" s="383"/>
      <c r="DU878" s="383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  <c r="FE878" s="2"/>
      <c r="FF878" s="2"/>
      <c r="FG878" s="2"/>
      <c r="FH878" s="2"/>
      <c r="FI878" s="2"/>
      <c r="FJ878" s="2"/>
      <c r="FK878" s="2"/>
      <c r="FL878" s="2"/>
      <c r="FM878" s="2"/>
      <c r="FN878" s="2"/>
      <c r="FO878" s="2"/>
      <c r="FP878" s="2"/>
      <c r="FQ878" s="2"/>
      <c r="FR878" s="2"/>
      <c r="FS878" s="2"/>
      <c r="FT878" s="2"/>
      <c r="FU878" s="2"/>
      <c r="FV878" s="2"/>
      <c r="FW878" s="2"/>
      <c r="FX878" s="2"/>
      <c r="FY878" s="2"/>
      <c r="FZ878" s="2"/>
      <c r="GA878" s="2"/>
      <c r="GB878" s="2"/>
      <c r="GC878" s="2"/>
      <c r="GD878" s="2"/>
      <c r="GE878" s="2"/>
      <c r="GF878" s="2"/>
      <c r="GG878" s="2"/>
      <c r="GH878" s="2"/>
      <c r="GI878" s="2"/>
      <c r="GJ878" s="2"/>
      <c r="GK878" s="2"/>
      <c r="GL878" s="2"/>
      <c r="GM878" s="2"/>
      <c r="GN878" s="2"/>
      <c r="GO878" s="2"/>
      <c r="GP878" s="2"/>
      <c r="GQ878" s="2"/>
      <c r="GR878" s="2"/>
      <c r="GS878" s="2"/>
      <c r="GT878" s="2"/>
      <c r="GU878" s="2"/>
      <c r="GV878" s="2"/>
      <c r="GW878" s="2"/>
      <c r="GX878" s="2"/>
      <c r="GY878" s="2"/>
      <c r="GZ878" s="2"/>
      <c r="HA878" s="2"/>
      <c r="HB878" s="2"/>
      <c r="HC878" s="2"/>
      <c r="HD878" s="2"/>
      <c r="HE878" s="2"/>
      <c r="HF878" s="2"/>
      <c r="HG878" s="2"/>
      <c r="HH878" s="2"/>
      <c r="HI878" s="2"/>
      <c r="HJ878" s="2"/>
      <c r="HK878" s="2"/>
      <c r="HL878" s="2"/>
      <c r="HM878" s="2"/>
      <c r="HN878" s="2"/>
      <c r="HO878" s="2"/>
      <c r="HP878" s="2"/>
      <c r="HQ878" s="2"/>
      <c r="HR878" s="2"/>
      <c r="HS878" s="2"/>
      <c r="HT878" s="2"/>
      <c r="HU878" s="2"/>
      <c r="HV878" s="2"/>
      <c r="HW878" s="2"/>
      <c r="HX878" s="2"/>
      <c r="HY878" s="2"/>
      <c r="HZ878" s="2"/>
      <c r="IA878" s="2"/>
      <c r="IB878" s="2"/>
      <c r="IC878" s="2"/>
      <c r="ID878" s="2"/>
      <c r="IE878" s="2"/>
      <c r="IF878" s="2"/>
      <c r="IG878" s="2"/>
      <c r="IH878" s="2"/>
      <c r="II878" s="2"/>
      <c r="IJ878" s="2"/>
      <c r="IK878" s="2"/>
      <c r="IL878" s="2"/>
      <c r="IM878" s="2"/>
      <c r="IN878" s="2"/>
      <c r="IO878" s="2"/>
      <c r="IP878" s="2"/>
      <c r="IQ878" s="2"/>
      <c r="IR878" s="2"/>
      <c r="IS878" s="2"/>
      <c r="IT878" s="2"/>
      <c r="IU878" s="2"/>
      <c r="IV878" s="2"/>
      <c r="IW878" s="2"/>
    </row>
    <row r="879" customFormat="false" ht="11.25" hidden="false" customHeight="false" outlineLevel="0" collapsed="false">
      <c r="A879" s="2"/>
      <c r="B879" s="2"/>
      <c r="C879" s="2"/>
      <c r="D879" s="394"/>
      <c r="F879" s="2"/>
      <c r="G879" s="2"/>
      <c r="H879" s="2"/>
      <c r="I879" s="2"/>
      <c r="J879" s="2"/>
      <c r="K879" s="2"/>
      <c r="L879" s="2"/>
      <c r="M879" s="2"/>
      <c r="P879" s="2"/>
      <c r="Q879" s="2"/>
      <c r="R879" s="2"/>
      <c r="X879" s="270"/>
      <c r="Y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95"/>
      <c r="AW879" s="95"/>
      <c r="AX879" s="383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383"/>
      <c r="BX879" s="383"/>
      <c r="BY879" s="383"/>
      <c r="BZ879" s="2"/>
      <c r="CA879" s="2"/>
      <c r="CB879" s="2"/>
      <c r="CC879" s="2"/>
      <c r="CD879" s="2"/>
      <c r="CE879" s="2"/>
      <c r="CF879" s="383"/>
      <c r="CG879" s="383"/>
      <c r="CH879" s="10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383"/>
      <c r="DT879" s="383"/>
      <c r="DU879" s="383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  <c r="FE879" s="2"/>
      <c r="FF879" s="2"/>
      <c r="FG879" s="2"/>
      <c r="FH879" s="2"/>
      <c r="FI879" s="2"/>
      <c r="FJ879" s="2"/>
      <c r="FK879" s="2"/>
      <c r="FL879" s="2"/>
      <c r="FM879" s="2"/>
      <c r="FN879" s="2"/>
      <c r="FO879" s="2"/>
      <c r="FP879" s="2"/>
      <c r="FQ879" s="2"/>
      <c r="FR879" s="2"/>
      <c r="FS879" s="2"/>
      <c r="FT879" s="2"/>
      <c r="FU879" s="2"/>
      <c r="FV879" s="2"/>
      <c r="FW879" s="2"/>
      <c r="FX879" s="2"/>
      <c r="FY879" s="2"/>
      <c r="FZ879" s="2"/>
      <c r="GA879" s="2"/>
      <c r="GB879" s="2"/>
      <c r="GC879" s="2"/>
      <c r="GD879" s="2"/>
      <c r="GE879" s="2"/>
      <c r="GF879" s="2"/>
      <c r="GG879" s="2"/>
      <c r="GH879" s="2"/>
      <c r="GI879" s="2"/>
      <c r="GJ879" s="2"/>
      <c r="GK879" s="2"/>
      <c r="GL879" s="2"/>
      <c r="GM879" s="2"/>
      <c r="GN879" s="2"/>
      <c r="GO879" s="2"/>
      <c r="GP879" s="2"/>
      <c r="GQ879" s="2"/>
      <c r="GR879" s="2"/>
      <c r="GS879" s="2"/>
      <c r="GT879" s="2"/>
      <c r="GU879" s="2"/>
      <c r="GV879" s="2"/>
      <c r="GW879" s="2"/>
      <c r="GX879" s="2"/>
      <c r="GY879" s="2"/>
      <c r="GZ879" s="2"/>
      <c r="HA879" s="2"/>
      <c r="HB879" s="2"/>
      <c r="HC879" s="2"/>
      <c r="HD879" s="2"/>
      <c r="HE879" s="2"/>
      <c r="HF879" s="2"/>
      <c r="HG879" s="2"/>
      <c r="HH879" s="2"/>
      <c r="HI879" s="2"/>
      <c r="HJ879" s="2"/>
      <c r="HK879" s="2"/>
      <c r="HL879" s="2"/>
      <c r="HM879" s="2"/>
      <c r="HN879" s="2"/>
      <c r="HO879" s="2"/>
      <c r="HP879" s="2"/>
      <c r="HQ879" s="2"/>
      <c r="HR879" s="2"/>
      <c r="HS879" s="2"/>
      <c r="HT879" s="2"/>
      <c r="HU879" s="2"/>
      <c r="HV879" s="2"/>
      <c r="HW879" s="2"/>
      <c r="HX879" s="2"/>
      <c r="HY879" s="2"/>
      <c r="HZ879" s="2"/>
      <c r="IA879" s="2"/>
      <c r="IB879" s="2"/>
      <c r="IC879" s="2"/>
      <c r="ID879" s="2"/>
      <c r="IE879" s="2"/>
      <c r="IF879" s="2"/>
      <c r="IG879" s="2"/>
      <c r="IH879" s="2"/>
      <c r="II879" s="2"/>
      <c r="IJ879" s="2"/>
      <c r="IK879" s="2"/>
      <c r="IL879" s="2"/>
      <c r="IM879" s="2"/>
      <c r="IN879" s="2"/>
      <c r="IO879" s="2"/>
      <c r="IP879" s="2"/>
      <c r="IQ879" s="2"/>
      <c r="IR879" s="2"/>
      <c r="IS879" s="2"/>
      <c r="IT879" s="2"/>
      <c r="IU879" s="2"/>
      <c r="IV879" s="2"/>
      <c r="IW879" s="2"/>
    </row>
    <row r="880" customFormat="false" ht="11.25" hidden="false" customHeight="false" outlineLevel="0" collapsed="false">
      <c r="A880" s="2"/>
      <c r="B880" s="2"/>
      <c r="C880" s="2"/>
      <c r="D880" s="394"/>
      <c r="F880" s="2"/>
      <c r="G880" s="2"/>
      <c r="H880" s="2"/>
      <c r="I880" s="2"/>
      <c r="J880" s="2"/>
      <c r="K880" s="2"/>
      <c r="L880" s="2"/>
      <c r="M880" s="2"/>
      <c r="P880" s="2"/>
      <c r="Q880" s="2"/>
      <c r="R880" s="2"/>
      <c r="X880" s="270"/>
      <c r="Y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95"/>
      <c r="AW880" s="95"/>
      <c r="AX880" s="383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383"/>
      <c r="BX880" s="383"/>
      <c r="BY880" s="383"/>
      <c r="BZ880" s="2"/>
      <c r="CA880" s="2"/>
      <c r="CB880" s="2"/>
      <c r="CC880" s="2"/>
      <c r="CD880" s="2"/>
      <c r="CE880" s="2"/>
      <c r="CF880" s="383"/>
      <c r="CG880" s="383"/>
      <c r="CH880" s="10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383"/>
      <c r="DT880" s="383"/>
      <c r="DU880" s="383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  <c r="FE880" s="2"/>
      <c r="FF880" s="2"/>
      <c r="FG880" s="2"/>
      <c r="FH880" s="2"/>
      <c r="FI880" s="2"/>
      <c r="FJ880" s="2"/>
      <c r="FK880" s="2"/>
      <c r="FL880" s="2"/>
      <c r="FM880" s="2"/>
      <c r="FN880" s="2"/>
      <c r="FO880" s="2"/>
      <c r="FP880" s="2"/>
      <c r="FQ880" s="2"/>
      <c r="FR880" s="2"/>
      <c r="FS880" s="2"/>
      <c r="FT880" s="2"/>
      <c r="FU880" s="2"/>
      <c r="FV880" s="2"/>
      <c r="FW880" s="2"/>
      <c r="FX880" s="2"/>
      <c r="FY880" s="2"/>
      <c r="FZ880" s="2"/>
      <c r="GA880" s="2"/>
      <c r="GB880" s="2"/>
      <c r="GC880" s="2"/>
      <c r="GD880" s="2"/>
      <c r="GE880" s="2"/>
      <c r="GF880" s="2"/>
      <c r="GG880" s="2"/>
      <c r="GH880" s="2"/>
      <c r="GI880" s="2"/>
      <c r="GJ880" s="2"/>
      <c r="GK880" s="2"/>
      <c r="GL880" s="2"/>
      <c r="GM880" s="2"/>
      <c r="GN880" s="2"/>
      <c r="GO880" s="2"/>
      <c r="GP880" s="2"/>
      <c r="GQ880" s="2"/>
      <c r="GR880" s="2"/>
      <c r="GS880" s="2"/>
      <c r="GT880" s="2"/>
      <c r="GU880" s="2"/>
      <c r="GV880" s="2"/>
      <c r="GW880" s="2"/>
      <c r="GX880" s="2"/>
      <c r="GY880" s="2"/>
      <c r="GZ880" s="2"/>
      <c r="HA880" s="2"/>
      <c r="HB880" s="2"/>
      <c r="HC880" s="2"/>
      <c r="HD880" s="2"/>
      <c r="HE880" s="2"/>
      <c r="HF880" s="2"/>
      <c r="HG880" s="2"/>
      <c r="HH880" s="2"/>
      <c r="HI880" s="2"/>
      <c r="HJ880" s="2"/>
      <c r="HK880" s="2"/>
      <c r="HL880" s="2"/>
      <c r="HM880" s="2"/>
      <c r="HN880" s="2"/>
      <c r="HO880" s="2"/>
      <c r="HP880" s="2"/>
      <c r="HQ880" s="2"/>
      <c r="HR880" s="2"/>
      <c r="HS880" s="2"/>
      <c r="HT880" s="2"/>
      <c r="HU880" s="2"/>
      <c r="HV880" s="2"/>
      <c r="HW880" s="2"/>
      <c r="HX880" s="2"/>
      <c r="HY880" s="2"/>
      <c r="HZ880" s="2"/>
      <c r="IA880" s="2"/>
      <c r="IB880" s="2"/>
      <c r="IC880" s="2"/>
      <c r="ID880" s="2"/>
      <c r="IE880" s="2"/>
      <c r="IF880" s="2"/>
      <c r="IG880" s="2"/>
      <c r="IH880" s="2"/>
      <c r="II880" s="2"/>
      <c r="IJ880" s="2"/>
      <c r="IK880" s="2"/>
      <c r="IL880" s="2"/>
      <c r="IM880" s="2"/>
      <c r="IN880" s="2"/>
      <c r="IO880" s="2"/>
      <c r="IP880" s="2"/>
      <c r="IQ880" s="2"/>
      <c r="IR880" s="2"/>
      <c r="IS880" s="2"/>
      <c r="IT880" s="2"/>
      <c r="IU880" s="2"/>
      <c r="IV880" s="2"/>
      <c r="IW880" s="2"/>
    </row>
    <row r="881" customFormat="false" ht="11.25" hidden="false" customHeight="false" outlineLevel="0" collapsed="false">
      <c r="A881" s="2"/>
      <c r="B881" s="2"/>
      <c r="C881" s="2"/>
      <c r="D881" s="394"/>
      <c r="F881" s="2"/>
      <c r="G881" s="2"/>
      <c r="H881" s="2"/>
      <c r="I881" s="2"/>
      <c r="J881" s="2"/>
      <c r="K881" s="2"/>
      <c r="L881" s="2"/>
      <c r="M881" s="2"/>
      <c r="P881" s="2"/>
      <c r="Q881" s="2"/>
      <c r="R881" s="2"/>
      <c r="X881" s="270"/>
      <c r="Y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95"/>
      <c r="AW881" s="95"/>
      <c r="AX881" s="383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383"/>
      <c r="BX881" s="383"/>
      <c r="BY881" s="383"/>
      <c r="BZ881" s="2"/>
      <c r="CA881" s="2"/>
      <c r="CB881" s="2"/>
      <c r="CC881" s="2"/>
      <c r="CD881" s="2"/>
      <c r="CE881" s="2"/>
      <c r="CF881" s="383"/>
      <c r="CG881" s="383"/>
      <c r="CH881" s="10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383"/>
      <c r="DT881" s="383"/>
      <c r="DU881" s="383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  <c r="FE881" s="2"/>
      <c r="FF881" s="2"/>
      <c r="FG881" s="2"/>
      <c r="FH881" s="2"/>
      <c r="FI881" s="2"/>
      <c r="FJ881" s="2"/>
      <c r="FK881" s="2"/>
      <c r="FL881" s="2"/>
      <c r="FM881" s="2"/>
      <c r="FN881" s="2"/>
      <c r="FO881" s="2"/>
      <c r="FP881" s="2"/>
      <c r="FQ881" s="2"/>
      <c r="FR881" s="2"/>
      <c r="FS881" s="2"/>
      <c r="FT881" s="2"/>
      <c r="FU881" s="2"/>
      <c r="FV881" s="2"/>
      <c r="FW881" s="2"/>
      <c r="FX881" s="2"/>
      <c r="FY881" s="2"/>
      <c r="FZ881" s="2"/>
      <c r="GA881" s="2"/>
      <c r="GB881" s="2"/>
      <c r="GC881" s="2"/>
      <c r="GD881" s="2"/>
      <c r="GE881" s="2"/>
      <c r="GF881" s="2"/>
      <c r="GG881" s="2"/>
      <c r="GH881" s="2"/>
      <c r="GI881" s="2"/>
      <c r="GJ881" s="2"/>
      <c r="GK881" s="2"/>
      <c r="GL881" s="2"/>
      <c r="GM881" s="2"/>
      <c r="GN881" s="2"/>
      <c r="GO881" s="2"/>
      <c r="GP881" s="2"/>
      <c r="GQ881" s="2"/>
      <c r="GR881" s="2"/>
      <c r="GS881" s="2"/>
      <c r="GT881" s="2"/>
      <c r="GU881" s="2"/>
      <c r="GV881" s="2"/>
      <c r="GW881" s="2"/>
      <c r="GX881" s="2"/>
      <c r="GY881" s="2"/>
      <c r="GZ881" s="2"/>
      <c r="HA881" s="2"/>
      <c r="HB881" s="2"/>
      <c r="HC881" s="2"/>
      <c r="HD881" s="2"/>
      <c r="HE881" s="2"/>
      <c r="HF881" s="2"/>
      <c r="HG881" s="2"/>
      <c r="HH881" s="2"/>
      <c r="HI881" s="2"/>
      <c r="HJ881" s="2"/>
      <c r="HK881" s="2"/>
      <c r="HL881" s="2"/>
      <c r="HM881" s="2"/>
      <c r="HN881" s="2"/>
      <c r="HO881" s="2"/>
      <c r="HP881" s="2"/>
      <c r="HQ881" s="2"/>
      <c r="HR881" s="2"/>
      <c r="HS881" s="2"/>
      <c r="HT881" s="2"/>
      <c r="HU881" s="2"/>
      <c r="HV881" s="2"/>
      <c r="HW881" s="2"/>
      <c r="HX881" s="2"/>
      <c r="HY881" s="2"/>
      <c r="HZ881" s="2"/>
      <c r="IA881" s="2"/>
      <c r="IB881" s="2"/>
      <c r="IC881" s="2"/>
      <c r="ID881" s="2"/>
      <c r="IE881" s="2"/>
      <c r="IF881" s="2"/>
      <c r="IG881" s="2"/>
      <c r="IH881" s="2"/>
      <c r="II881" s="2"/>
      <c r="IJ881" s="2"/>
      <c r="IK881" s="2"/>
      <c r="IL881" s="2"/>
      <c r="IM881" s="2"/>
      <c r="IN881" s="2"/>
      <c r="IO881" s="2"/>
      <c r="IP881" s="2"/>
      <c r="IQ881" s="2"/>
      <c r="IR881" s="2"/>
      <c r="IS881" s="2"/>
      <c r="IT881" s="2"/>
      <c r="IU881" s="2"/>
      <c r="IV881" s="2"/>
      <c r="IW881" s="2"/>
    </row>
    <row r="882" customFormat="false" ht="11.25" hidden="false" customHeight="false" outlineLevel="0" collapsed="false">
      <c r="A882" s="2"/>
      <c r="B882" s="2"/>
      <c r="C882" s="2"/>
      <c r="D882" s="394"/>
      <c r="F882" s="2"/>
      <c r="G882" s="2"/>
      <c r="H882" s="2"/>
      <c r="I882" s="2"/>
      <c r="J882" s="2"/>
      <c r="K882" s="2"/>
      <c r="L882" s="2"/>
      <c r="M882" s="2"/>
      <c r="P882" s="2"/>
      <c r="Q882" s="2"/>
      <c r="R882" s="2"/>
      <c r="X882" s="270"/>
      <c r="Y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95"/>
      <c r="AW882" s="95"/>
      <c r="AX882" s="383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383"/>
      <c r="BX882" s="383"/>
      <c r="BY882" s="383"/>
      <c r="BZ882" s="2"/>
      <c r="CA882" s="2"/>
      <c r="CB882" s="2"/>
      <c r="CC882" s="2"/>
      <c r="CD882" s="2"/>
      <c r="CE882" s="2"/>
      <c r="CF882" s="383"/>
      <c r="CG882" s="383"/>
      <c r="CH882" s="10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383"/>
      <c r="DT882" s="383"/>
      <c r="DU882" s="383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  <c r="FE882" s="2"/>
      <c r="FF882" s="2"/>
      <c r="FG882" s="2"/>
      <c r="FH882" s="2"/>
      <c r="FI882" s="2"/>
      <c r="FJ882" s="2"/>
      <c r="FK882" s="2"/>
      <c r="FL882" s="2"/>
      <c r="FM882" s="2"/>
      <c r="FN882" s="2"/>
      <c r="FO882" s="2"/>
      <c r="FP882" s="2"/>
      <c r="FQ882" s="2"/>
      <c r="FR882" s="2"/>
      <c r="FS882" s="2"/>
      <c r="FT882" s="2"/>
      <c r="FU882" s="2"/>
      <c r="FV882" s="2"/>
      <c r="FW882" s="2"/>
      <c r="FX882" s="2"/>
      <c r="FY882" s="2"/>
      <c r="FZ882" s="2"/>
      <c r="GA882" s="2"/>
      <c r="GB882" s="2"/>
      <c r="GC882" s="2"/>
      <c r="GD882" s="2"/>
      <c r="GE882" s="2"/>
      <c r="GF882" s="2"/>
      <c r="GG882" s="2"/>
      <c r="GH882" s="2"/>
      <c r="GI882" s="2"/>
      <c r="GJ882" s="2"/>
      <c r="GK882" s="2"/>
      <c r="GL882" s="2"/>
      <c r="GM882" s="2"/>
      <c r="GN882" s="2"/>
      <c r="GO882" s="2"/>
      <c r="GP882" s="2"/>
      <c r="GQ882" s="2"/>
      <c r="GR882" s="2"/>
      <c r="GS882" s="2"/>
      <c r="GT882" s="2"/>
      <c r="GU882" s="2"/>
      <c r="GV882" s="2"/>
      <c r="GW882" s="2"/>
      <c r="GX882" s="2"/>
      <c r="GY882" s="2"/>
      <c r="GZ882" s="2"/>
      <c r="HA882" s="2"/>
      <c r="HB882" s="2"/>
      <c r="HC882" s="2"/>
      <c r="HD882" s="2"/>
      <c r="HE882" s="2"/>
      <c r="HF882" s="2"/>
      <c r="HG882" s="2"/>
      <c r="HH882" s="2"/>
      <c r="HI882" s="2"/>
      <c r="HJ882" s="2"/>
      <c r="HK882" s="2"/>
      <c r="HL882" s="2"/>
      <c r="HM882" s="2"/>
      <c r="HN882" s="2"/>
      <c r="HO882" s="2"/>
      <c r="HP882" s="2"/>
      <c r="HQ882" s="2"/>
      <c r="HR882" s="2"/>
      <c r="HS882" s="2"/>
      <c r="HT882" s="2"/>
      <c r="HU882" s="2"/>
      <c r="HV882" s="2"/>
      <c r="HW882" s="2"/>
      <c r="HX882" s="2"/>
      <c r="HY882" s="2"/>
      <c r="HZ882" s="2"/>
      <c r="IA882" s="2"/>
      <c r="IB882" s="2"/>
      <c r="IC882" s="2"/>
      <c r="ID882" s="2"/>
      <c r="IE882" s="2"/>
      <c r="IF882" s="2"/>
      <c r="IG882" s="2"/>
      <c r="IH882" s="2"/>
      <c r="II882" s="2"/>
      <c r="IJ882" s="2"/>
      <c r="IK882" s="2"/>
      <c r="IL882" s="2"/>
      <c r="IM882" s="2"/>
      <c r="IN882" s="2"/>
      <c r="IO882" s="2"/>
      <c r="IP882" s="2"/>
      <c r="IQ882" s="2"/>
      <c r="IR882" s="2"/>
      <c r="IS882" s="2"/>
      <c r="IT882" s="2"/>
      <c r="IU882" s="2"/>
      <c r="IV882" s="2"/>
      <c r="IW882" s="2"/>
    </row>
    <row r="883" customFormat="false" ht="11.25" hidden="false" customHeight="false" outlineLevel="0" collapsed="false">
      <c r="A883" s="2"/>
      <c r="B883" s="2"/>
      <c r="C883" s="2"/>
      <c r="D883" s="394"/>
      <c r="F883" s="2"/>
      <c r="G883" s="2"/>
      <c r="H883" s="2"/>
      <c r="I883" s="2"/>
      <c r="J883" s="2"/>
      <c r="K883" s="2"/>
      <c r="L883" s="2"/>
      <c r="M883" s="2"/>
      <c r="P883" s="2"/>
      <c r="Q883" s="2"/>
      <c r="R883" s="2"/>
      <c r="X883" s="270"/>
      <c r="Y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95"/>
      <c r="AW883" s="95"/>
      <c r="AX883" s="383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383"/>
      <c r="BX883" s="383"/>
      <c r="BY883" s="383"/>
      <c r="BZ883" s="2"/>
      <c r="CA883" s="2"/>
      <c r="CB883" s="2"/>
      <c r="CC883" s="2"/>
      <c r="CD883" s="2"/>
      <c r="CE883" s="2"/>
      <c r="CF883" s="383"/>
      <c r="CG883" s="383"/>
      <c r="CH883" s="10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383"/>
      <c r="DT883" s="383"/>
      <c r="DU883" s="383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  <c r="FE883" s="2"/>
      <c r="FF883" s="2"/>
      <c r="FG883" s="2"/>
      <c r="FH883" s="2"/>
      <c r="FI883" s="2"/>
      <c r="FJ883" s="2"/>
      <c r="FK883" s="2"/>
      <c r="FL883" s="2"/>
      <c r="FM883" s="2"/>
      <c r="FN883" s="2"/>
      <c r="FO883" s="2"/>
      <c r="FP883" s="2"/>
      <c r="FQ883" s="2"/>
      <c r="FR883" s="2"/>
      <c r="FS883" s="2"/>
      <c r="FT883" s="2"/>
      <c r="FU883" s="2"/>
      <c r="FV883" s="2"/>
      <c r="FW883" s="2"/>
      <c r="FX883" s="2"/>
      <c r="FY883" s="2"/>
      <c r="FZ883" s="2"/>
      <c r="GA883" s="2"/>
      <c r="GB883" s="2"/>
      <c r="GC883" s="2"/>
      <c r="GD883" s="2"/>
      <c r="GE883" s="2"/>
      <c r="GF883" s="2"/>
      <c r="GG883" s="2"/>
      <c r="GH883" s="2"/>
      <c r="GI883" s="2"/>
      <c r="GJ883" s="2"/>
      <c r="GK883" s="2"/>
      <c r="GL883" s="2"/>
      <c r="GM883" s="2"/>
      <c r="GN883" s="2"/>
      <c r="GO883" s="2"/>
      <c r="GP883" s="2"/>
      <c r="GQ883" s="2"/>
      <c r="GR883" s="2"/>
      <c r="GS883" s="2"/>
      <c r="GT883" s="2"/>
      <c r="GU883" s="2"/>
      <c r="GV883" s="2"/>
      <c r="GW883" s="2"/>
      <c r="GX883" s="2"/>
      <c r="GY883" s="2"/>
      <c r="GZ883" s="2"/>
      <c r="HA883" s="2"/>
      <c r="HB883" s="2"/>
      <c r="HC883" s="2"/>
      <c r="HD883" s="2"/>
      <c r="HE883" s="2"/>
      <c r="HF883" s="2"/>
      <c r="HG883" s="2"/>
      <c r="HH883" s="2"/>
      <c r="HI883" s="2"/>
      <c r="HJ883" s="2"/>
      <c r="HK883" s="2"/>
      <c r="HL883" s="2"/>
      <c r="HM883" s="2"/>
      <c r="HN883" s="2"/>
      <c r="HO883" s="2"/>
      <c r="HP883" s="2"/>
      <c r="HQ883" s="2"/>
      <c r="HR883" s="2"/>
      <c r="HS883" s="2"/>
      <c r="HT883" s="2"/>
      <c r="HU883" s="2"/>
      <c r="HV883" s="2"/>
      <c r="HW883" s="2"/>
      <c r="HX883" s="2"/>
      <c r="HY883" s="2"/>
      <c r="HZ883" s="2"/>
      <c r="IA883" s="2"/>
      <c r="IB883" s="2"/>
      <c r="IC883" s="2"/>
      <c r="ID883" s="2"/>
      <c r="IE883" s="2"/>
      <c r="IF883" s="2"/>
      <c r="IG883" s="2"/>
      <c r="IH883" s="2"/>
      <c r="II883" s="2"/>
      <c r="IJ883" s="2"/>
      <c r="IK883" s="2"/>
      <c r="IL883" s="2"/>
      <c r="IM883" s="2"/>
      <c r="IN883" s="2"/>
      <c r="IO883" s="2"/>
      <c r="IP883" s="2"/>
      <c r="IQ883" s="2"/>
      <c r="IR883" s="2"/>
      <c r="IS883" s="2"/>
      <c r="IT883" s="2"/>
      <c r="IU883" s="2"/>
      <c r="IV883" s="2"/>
      <c r="IW883" s="2"/>
    </row>
    <row r="884" customFormat="false" ht="11.25" hidden="false" customHeight="false" outlineLevel="0" collapsed="false">
      <c r="A884" s="2"/>
      <c r="B884" s="2"/>
      <c r="C884" s="2"/>
      <c r="D884" s="394"/>
      <c r="F884" s="2"/>
      <c r="G884" s="2"/>
      <c r="H884" s="2"/>
      <c r="I884" s="2"/>
      <c r="J884" s="2"/>
      <c r="K884" s="2"/>
      <c r="L884" s="2"/>
      <c r="M884" s="2"/>
      <c r="P884" s="2"/>
      <c r="Q884" s="2"/>
      <c r="R884" s="2"/>
      <c r="X884" s="270"/>
      <c r="Y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95"/>
      <c r="AW884" s="95"/>
      <c r="AX884" s="383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383"/>
      <c r="BX884" s="383"/>
      <c r="BY884" s="383"/>
      <c r="BZ884" s="2"/>
      <c r="CA884" s="2"/>
      <c r="CB884" s="2"/>
      <c r="CC884" s="2"/>
      <c r="CD884" s="2"/>
      <c r="CE884" s="2"/>
      <c r="CF884" s="383"/>
      <c r="CG884" s="383"/>
      <c r="CH884" s="10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383"/>
      <c r="DT884" s="383"/>
      <c r="DU884" s="383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  <c r="FE884" s="2"/>
      <c r="FF884" s="2"/>
      <c r="FG884" s="2"/>
      <c r="FH884" s="2"/>
      <c r="FI884" s="2"/>
      <c r="FJ884" s="2"/>
      <c r="FK884" s="2"/>
      <c r="FL884" s="2"/>
      <c r="FM884" s="2"/>
      <c r="FN884" s="2"/>
      <c r="FO884" s="2"/>
      <c r="FP884" s="2"/>
      <c r="FQ884" s="2"/>
      <c r="FR884" s="2"/>
      <c r="FS884" s="2"/>
      <c r="FT884" s="2"/>
      <c r="FU884" s="2"/>
      <c r="FV884" s="2"/>
      <c r="FW884" s="2"/>
      <c r="FX884" s="2"/>
      <c r="FY884" s="2"/>
      <c r="FZ884" s="2"/>
      <c r="GA884" s="2"/>
      <c r="GB884" s="2"/>
      <c r="GC884" s="2"/>
      <c r="GD884" s="2"/>
      <c r="GE884" s="2"/>
      <c r="GF884" s="2"/>
      <c r="GG884" s="2"/>
      <c r="GH884" s="2"/>
      <c r="GI884" s="2"/>
      <c r="GJ884" s="2"/>
      <c r="GK884" s="2"/>
      <c r="GL884" s="2"/>
      <c r="GM884" s="2"/>
      <c r="GN884" s="2"/>
      <c r="GO884" s="2"/>
      <c r="GP884" s="2"/>
      <c r="GQ884" s="2"/>
      <c r="GR884" s="2"/>
      <c r="GS884" s="2"/>
      <c r="GT884" s="2"/>
      <c r="GU884" s="2"/>
      <c r="GV884" s="2"/>
      <c r="GW884" s="2"/>
      <c r="GX884" s="2"/>
      <c r="GY884" s="2"/>
      <c r="GZ884" s="2"/>
      <c r="HA884" s="2"/>
      <c r="HB884" s="2"/>
      <c r="HC884" s="2"/>
      <c r="HD884" s="2"/>
      <c r="HE884" s="2"/>
      <c r="HF884" s="2"/>
      <c r="HG884" s="2"/>
      <c r="HH884" s="2"/>
      <c r="HI884" s="2"/>
      <c r="HJ884" s="2"/>
      <c r="HK884" s="2"/>
      <c r="HL884" s="2"/>
      <c r="HM884" s="2"/>
      <c r="HN884" s="2"/>
      <c r="HO884" s="2"/>
      <c r="HP884" s="2"/>
      <c r="HQ884" s="2"/>
      <c r="HR884" s="2"/>
      <c r="HS884" s="2"/>
      <c r="HT884" s="2"/>
      <c r="HU884" s="2"/>
      <c r="HV884" s="2"/>
      <c r="HW884" s="2"/>
      <c r="HX884" s="2"/>
      <c r="HY884" s="2"/>
      <c r="HZ884" s="2"/>
      <c r="IA884" s="2"/>
      <c r="IB884" s="2"/>
      <c r="IC884" s="2"/>
      <c r="ID884" s="2"/>
      <c r="IE884" s="2"/>
      <c r="IF884" s="2"/>
      <c r="IG884" s="2"/>
      <c r="IH884" s="2"/>
      <c r="II884" s="2"/>
      <c r="IJ884" s="2"/>
      <c r="IK884" s="2"/>
      <c r="IL884" s="2"/>
      <c r="IM884" s="2"/>
      <c r="IN884" s="2"/>
      <c r="IO884" s="2"/>
      <c r="IP884" s="2"/>
      <c r="IQ884" s="2"/>
      <c r="IR884" s="2"/>
      <c r="IS884" s="2"/>
      <c r="IT884" s="2"/>
      <c r="IU884" s="2"/>
      <c r="IV884" s="2"/>
      <c r="IW884" s="2"/>
    </row>
    <row r="885" customFormat="false" ht="11.25" hidden="false" customHeight="false" outlineLevel="0" collapsed="false">
      <c r="A885" s="2"/>
      <c r="B885" s="2"/>
      <c r="C885" s="2"/>
      <c r="D885" s="394"/>
      <c r="F885" s="2"/>
      <c r="G885" s="2"/>
      <c r="H885" s="2"/>
      <c r="I885" s="2"/>
      <c r="J885" s="2"/>
      <c r="K885" s="2"/>
      <c r="L885" s="2"/>
      <c r="M885" s="2"/>
      <c r="P885" s="2"/>
      <c r="Q885" s="2"/>
      <c r="R885" s="2"/>
      <c r="X885" s="270"/>
      <c r="Y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95"/>
      <c r="AW885" s="95"/>
      <c r="AX885" s="383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383"/>
      <c r="BX885" s="383"/>
      <c r="BY885" s="383"/>
      <c r="BZ885" s="2"/>
      <c r="CA885" s="2"/>
      <c r="CB885" s="2"/>
      <c r="CC885" s="2"/>
      <c r="CD885" s="2"/>
      <c r="CE885" s="2"/>
      <c r="CF885" s="383"/>
      <c r="CG885" s="383"/>
      <c r="CH885" s="10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383"/>
      <c r="DT885" s="383"/>
      <c r="DU885" s="383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  <c r="FE885" s="2"/>
      <c r="FF885" s="2"/>
      <c r="FG885" s="2"/>
      <c r="FH885" s="2"/>
      <c r="FI885" s="2"/>
      <c r="FJ885" s="2"/>
      <c r="FK885" s="2"/>
      <c r="FL885" s="2"/>
      <c r="FM885" s="2"/>
      <c r="FN885" s="2"/>
      <c r="FO885" s="2"/>
      <c r="FP885" s="2"/>
      <c r="FQ885" s="2"/>
      <c r="FR885" s="2"/>
      <c r="FS885" s="2"/>
      <c r="FT885" s="2"/>
      <c r="FU885" s="2"/>
      <c r="FV885" s="2"/>
      <c r="FW885" s="2"/>
      <c r="FX885" s="2"/>
      <c r="FY885" s="2"/>
      <c r="FZ885" s="2"/>
      <c r="GA885" s="2"/>
      <c r="GB885" s="2"/>
      <c r="GC885" s="2"/>
      <c r="GD885" s="2"/>
      <c r="GE885" s="2"/>
      <c r="GF885" s="2"/>
      <c r="GG885" s="2"/>
      <c r="GH885" s="2"/>
      <c r="GI885" s="2"/>
      <c r="GJ885" s="2"/>
      <c r="GK885" s="2"/>
      <c r="GL885" s="2"/>
      <c r="GM885" s="2"/>
      <c r="GN885" s="2"/>
      <c r="GO885" s="2"/>
      <c r="GP885" s="2"/>
      <c r="GQ885" s="2"/>
      <c r="GR885" s="2"/>
      <c r="GS885" s="2"/>
      <c r="GT885" s="2"/>
      <c r="GU885" s="2"/>
      <c r="GV885" s="2"/>
      <c r="GW885" s="2"/>
      <c r="GX885" s="2"/>
      <c r="GY885" s="2"/>
      <c r="GZ885" s="2"/>
      <c r="HA885" s="2"/>
      <c r="HB885" s="2"/>
      <c r="HC885" s="2"/>
      <c r="HD885" s="2"/>
      <c r="HE885" s="2"/>
      <c r="HF885" s="2"/>
      <c r="HG885" s="2"/>
      <c r="HH885" s="2"/>
      <c r="HI885" s="2"/>
      <c r="HJ885" s="2"/>
      <c r="HK885" s="2"/>
      <c r="HL885" s="2"/>
      <c r="HM885" s="2"/>
      <c r="HN885" s="2"/>
      <c r="HO885" s="2"/>
      <c r="HP885" s="2"/>
      <c r="HQ885" s="2"/>
      <c r="HR885" s="2"/>
      <c r="HS885" s="2"/>
      <c r="HT885" s="2"/>
      <c r="HU885" s="2"/>
      <c r="HV885" s="2"/>
      <c r="HW885" s="2"/>
      <c r="HX885" s="2"/>
      <c r="HY885" s="2"/>
      <c r="HZ885" s="2"/>
      <c r="IA885" s="2"/>
      <c r="IB885" s="2"/>
      <c r="IC885" s="2"/>
      <c r="ID885" s="2"/>
      <c r="IE885" s="2"/>
      <c r="IF885" s="2"/>
      <c r="IG885" s="2"/>
      <c r="IH885" s="2"/>
      <c r="II885" s="2"/>
      <c r="IJ885" s="2"/>
      <c r="IK885" s="2"/>
      <c r="IL885" s="2"/>
      <c r="IM885" s="2"/>
      <c r="IN885" s="2"/>
      <c r="IO885" s="2"/>
      <c r="IP885" s="2"/>
      <c r="IQ885" s="2"/>
      <c r="IR885" s="2"/>
      <c r="IS885" s="2"/>
      <c r="IT885" s="2"/>
      <c r="IU885" s="2"/>
      <c r="IV885" s="2"/>
      <c r="IW885" s="2"/>
    </row>
    <row r="886" customFormat="false" ht="11.25" hidden="false" customHeight="false" outlineLevel="0" collapsed="false">
      <c r="A886" s="2"/>
      <c r="B886" s="2"/>
      <c r="C886" s="2"/>
      <c r="D886" s="394"/>
      <c r="F886" s="2"/>
      <c r="G886" s="2"/>
      <c r="H886" s="2"/>
      <c r="I886" s="2"/>
      <c r="J886" s="2"/>
      <c r="K886" s="2"/>
      <c r="L886" s="2"/>
      <c r="M886" s="2"/>
      <c r="P886" s="2"/>
      <c r="Q886" s="2"/>
      <c r="R886" s="2"/>
      <c r="X886" s="270"/>
      <c r="Y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95"/>
      <c r="AW886" s="95"/>
      <c r="AX886" s="383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383"/>
      <c r="BX886" s="383"/>
      <c r="BY886" s="383"/>
      <c r="BZ886" s="2"/>
      <c r="CA886" s="2"/>
      <c r="CB886" s="2"/>
      <c r="CC886" s="2"/>
      <c r="CD886" s="2"/>
      <c r="CE886" s="2"/>
      <c r="CF886" s="383"/>
      <c r="CG886" s="383"/>
      <c r="CH886" s="10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383"/>
      <c r="DT886" s="383"/>
      <c r="DU886" s="383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  <c r="FE886" s="2"/>
      <c r="FF886" s="2"/>
      <c r="FG886" s="2"/>
      <c r="FH886" s="2"/>
      <c r="FI886" s="2"/>
      <c r="FJ886" s="2"/>
      <c r="FK886" s="2"/>
      <c r="FL886" s="2"/>
      <c r="FM886" s="2"/>
      <c r="FN886" s="2"/>
      <c r="FO886" s="2"/>
      <c r="FP886" s="2"/>
      <c r="FQ886" s="2"/>
      <c r="FR886" s="2"/>
      <c r="FS886" s="2"/>
      <c r="FT886" s="2"/>
      <c r="FU886" s="2"/>
      <c r="FV886" s="2"/>
      <c r="FW886" s="2"/>
      <c r="FX886" s="2"/>
      <c r="FY886" s="2"/>
      <c r="FZ886" s="2"/>
      <c r="GA886" s="2"/>
      <c r="GB886" s="2"/>
      <c r="GC886" s="2"/>
      <c r="GD886" s="2"/>
      <c r="GE886" s="2"/>
      <c r="GF886" s="2"/>
      <c r="GG886" s="2"/>
      <c r="GH886" s="2"/>
      <c r="GI886" s="2"/>
      <c r="GJ886" s="2"/>
      <c r="GK886" s="2"/>
      <c r="GL886" s="2"/>
      <c r="GM886" s="2"/>
      <c r="GN886" s="2"/>
      <c r="GO886" s="2"/>
      <c r="GP886" s="2"/>
      <c r="GQ886" s="2"/>
      <c r="GR886" s="2"/>
      <c r="GS886" s="2"/>
      <c r="GT886" s="2"/>
      <c r="GU886" s="2"/>
      <c r="GV886" s="2"/>
      <c r="GW886" s="2"/>
      <c r="GX886" s="2"/>
      <c r="GY886" s="2"/>
      <c r="GZ886" s="2"/>
      <c r="HA886" s="2"/>
      <c r="HB886" s="2"/>
      <c r="HC886" s="2"/>
      <c r="HD886" s="2"/>
      <c r="HE886" s="2"/>
      <c r="HF886" s="2"/>
      <c r="HG886" s="2"/>
      <c r="HH886" s="2"/>
      <c r="HI886" s="2"/>
      <c r="HJ886" s="2"/>
      <c r="HK886" s="2"/>
      <c r="HL886" s="2"/>
      <c r="HM886" s="2"/>
      <c r="HN886" s="2"/>
      <c r="HO886" s="2"/>
      <c r="HP886" s="2"/>
      <c r="HQ886" s="2"/>
      <c r="HR886" s="2"/>
      <c r="HS886" s="2"/>
      <c r="HT886" s="2"/>
      <c r="HU886" s="2"/>
      <c r="HV886" s="2"/>
      <c r="HW886" s="2"/>
      <c r="HX886" s="2"/>
      <c r="HY886" s="2"/>
      <c r="HZ886" s="2"/>
      <c r="IA886" s="2"/>
      <c r="IB886" s="2"/>
      <c r="IC886" s="2"/>
      <c r="ID886" s="2"/>
      <c r="IE886" s="2"/>
      <c r="IF886" s="2"/>
      <c r="IG886" s="2"/>
      <c r="IH886" s="2"/>
      <c r="II886" s="2"/>
      <c r="IJ886" s="2"/>
      <c r="IK886" s="2"/>
      <c r="IL886" s="2"/>
      <c r="IM886" s="2"/>
      <c r="IN886" s="2"/>
      <c r="IO886" s="2"/>
      <c r="IP886" s="2"/>
      <c r="IQ886" s="2"/>
      <c r="IR886" s="2"/>
      <c r="IS886" s="2"/>
      <c r="IT886" s="2"/>
      <c r="IU886" s="2"/>
      <c r="IV886" s="2"/>
      <c r="IW886" s="2"/>
    </row>
    <row r="887" customFormat="false" ht="11.25" hidden="false" customHeight="false" outlineLevel="0" collapsed="false">
      <c r="A887" s="2"/>
      <c r="B887" s="2"/>
      <c r="C887" s="2"/>
      <c r="D887" s="394"/>
      <c r="F887" s="2"/>
      <c r="G887" s="2"/>
      <c r="H887" s="2"/>
      <c r="I887" s="2"/>
      <c r="J887" s="2"/>
      <c r="K887" s="2"/>
      <c r="L887" s="2"/>
      <c r="M887" s="2"/>
      <c r="P887" s="2"/>
      <c r="Q887" s="2"/>
      <c r="R887" s="2"/>
      <c r="X887" s="270"/>
      <c r="Y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95"/>
      <c r="AW887" s="95"/>
      <c r="AX887" s="383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383"/>
      <c r="BX887" s="383"/>
      <c r="BY887" s="383"/>
      <c r="BZ887" s="2"/>
      <c r="CA887" s="2"/>
      <c r="CB887" s="2"/>
      <c r="CC887" s="2"/>
      <c r="CD887" s="2"/>
      <c r="CE887" s="2"/>
      <c r="CF887" s="383"/>
      <c r="CG887" s="383"/>
      <c r="CH887" s="10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383"/>
      <c r="DT887" s="383"/>
      <c r="DU887" s="383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  <c r="FE887" s="2"/>
      <c r="FF887" s="2"/>
      <c r="FG887" s="2"/>
      <c r="FH887" s="2"/>
      <c r="FI887" s="2"/>
      <c r="FJ887" s="2"/>
      <c r="FK887" s="2"/>
      <c r="FL887" s="2"/>
      <c r="FM887" s="2"/>
      <c r="FN887" s="2"/>
      <c r="FO887" s="2"/>
      <c r="FP887" s="2"/>
      <c r="FQ887" s="2"/>
      <c r="FR887" s="2"/>
      <c r="FS887" s="2"/>
      <c r="FT887" s="2"/>
      <c r="FU887" s="2"/>
      <c r="FV887" s="2"/>
      <c r="FW887" s="2"/>
      <c r="FX887" s="2"/>
      <c r="FY887" s="2"/>
      <c r="FZ887" s="2"/>
      <c r="GA887" s="2"/>
      <c r="GB887" s="2"/>
      <c r="GC887" s="2"/>
      <c r="GD887" s="2"/>
      <c r="GE887" s="2"/>
      <c r="GF887" s="2"/>
      <c r="GG887" s="2"/>
      <c r="GH887" s="2"/>
      <c r="GI887" s="2"/>
      <c r="GJ887" s="2"/>
      <c r="GK887" s="2"/>
      <c r="GL887" s="2"/>
      <c r="GM887" s="2"/>
      <c r="GN887" s="2"/>
      <c r="GO887" s="2"/>
      <c r="GP887" s="2"/>
      <c r="GQ887" s="2"/>
      <c r="GR887" s="2"/>
      <c r="GS887" s="2"/>
      <c r="GT887" s="2"/>
      <c r="GU887" s="2"/>
      <c r="GV887" s="2"/>
      <c r="GW887" s="2"/>
      <c r="GX887" s="2"/>
      <c r="GY887" s="2"/>
      <c r="GZ887" s="2"/>
      <c r="HA887" s="2"/>
      <c r="HB887" s="2"/>
      <c r="HC887" s="2"/>
      <c r="HD887" s="2"/>
      <c r="HE887" s="2"/>
      <c r="HF887" s="2"/>
      <c r="HG887" s="2"/>
      <c r="HH887" s="2"/>
      <c r="HI887" s="2"/>
      <c r="HJ887" s="2"/>
      <c r="HK887" s="2"/>
      <c r="HL887" s="2"/>
      <c r="HM887" s="2"/>
      <c r="HN887" s="2"/>
      <c r="HO887" s="2"/>
      <c r="HP887" s="2"/>
      <c r="HQ887" s="2"/>
      <c r="HR887" s="2"/>
      <c r="HS887" s="2"/>
      <c r="HT887" s="2"/>
      <c r="HU887" s="2"/>
      <c r="HV887" s="2"/>
      <c r="HW887" s="2"/>
      <c r="HX887" s="2"/>
      <c r="HY887" s="2"/>
      <c r="HZ887" s="2"/>
      <c r="IA887" s="2"/>
      <c r="IB887" s="2"/>
      <c r="IC887" s="2"/>
      <c r="ID887" s="2"/>
      <c r="IE887" s="2"/>
      <c r="IF887" s="2"/>
      <c r="IG887" s="2"/>
      <c r="IH887" s="2"/>
      <c r="II887" s="2"/>
      <c r="IJ887" s="2"/>
      <c r="IK887" s="2"/>
      <c r="IL887" s="2"/>
      <c r="IM887" s="2"/>
      <c r="IN887" s="2"/>
      <c r="IO887" s="2"/>
      <c r="IP887" s="2"/>
      <c r="IQ887" s="2"/>
      <c r="IR887" s="2"/>
      <c r="IS887" s="2"/>
      <c r="IT887" s="2"/>
      <c r="IU887" s="2"/>
      <c r="IV887" s="2"/>
      <c r="IW887" s="2"/>
    </row>
    <row r="888" customFormat="false" ht="11.25" hidden="false" customHeight="false" outlineLevel="0" collapsed="false">
      <c r="A888" s="2"/>
      <c r="B888" s="2"/>
      <c r="C888" s="2"/>
      <c r="D888" s="394"/>
      <c r="F888" s="2"/>
      <c r="G888" s="2"/>
      <c r="H888" s="2"/>
      <c r="I888" s="2"/>
      <c r="J888" s="2"/>
      <c r="K888" s="2"/>
      <c r="L888" s="2"/>
      <c r="M888" s="2"/>
      <c r="P888" s="2"/>
      <c r="Q888" s="2"/>
      <c r="R888" s="2"/>
      <c r="X888" s="270"/>
      <c r="Y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95"/>
      <c r="AW888" s="95"/>
      <c r="AX888" s="383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383"/>
      <c r="BX888" s="383"/>
      <c r="BY888" s="383"/>
      <c r="BZ888" s="2"/>
      <c r="CA888" s="2"/>
      <c r="CB888" s="2"/>
      <c r="CC888" s="2"/>
      <c r="CD888" s="2"/>
      <c r="CE888" s="2"/>
      <c r="CF888" s="383"/>
      <c r="CG888" s="383"/>
      <c r="CH888" s="10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383"/>
      <c r="DT888" s="383"/>
      <c r="DU888" s="383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  <c r="FE888" s="2"/>
      <c r="FF888" s="2"/>
      <c r="FG888" s="2"/>
      <c r="FH888" s="2"/>
      <c r="FI888" s="2"/>
      <c r="FJ888" s="2"/>
      <c r="FK888" s="2"/>
      <c r="FL888" s="2"/>
      <c r="FM888" s="2"/>
      <c r="FN888" s="2"/>
      <c r="FO888" s="2"/>
      <c r="FP888" s="2"/>
      <c r="FQ888" s="2"/>
      <c r="FR888" s="2"/>
      <c r="FS888" s="2"/>
      <c r="FT888" s="2"/>
      <c r="FU888" s="2"/>
      <c r="FV888" s="2"/>
      <c r="FW888" s="2"/>
      <c r="FX888" s="2"/>
      <c r="FY888" s="2"/>
      <c r="FZ888" s="2"/>
      <c r="GA888" s="2"/>
      <c r="GB888" s="2"/>
      <c r="GC888" s="2"/>
      <c r="GD888" s="2"/>
      <c r="GE888" s="2"/>
      <c r="GF888" s="2"/>
      <c r="GG888" s="2"/>
      <c r="GH888" s="2"/>
      <c r="GI888" s="2"/>
      <c r="GJ888" s="2"/>
      <c r="GK888" s="2"/>
      <c r="GL888" s="2"/>
      <c r="GM888" s="2"/>
      <c r="GN888" s="2"/>
      <c r="GO888" s="2"/>
      <c r="GP888" s="2"/>
      <c r="GQ888" s="2"/>
      <c r="GR888" s="2"/>
      <c r="GS888" s="2"/>
      <c r="GT888" s="2"/>
      <c r="GU888" s="2"/>
      <c r="GV888" s="2"/>
      <c r="GW888" s="2"/>
      <c r="GX888" s="2"/>
      <c r="GY888" s="2"/>
      <c r="GZ888" s="2"/>
      <c r="HA888" s="2"/>
      <c r="HB888" s="2"/>
      <c r="HC888" s="2"/>
      <c r="HD888" s="2"/>
      <c r="HE888" s="2"/>
      <c r="HF888" s="2"/>
      <c r="HG888" s="2"/>
      <c r="HH888" s="2"/>
      <c r="HI888" s="2"/>
      <c r="HJ888" s="2"/>
      <c r="HK888" s="2"/>
      <c r="HL888" s="2"/>
      <c r="HM888" s="2"/>
      <c r="HN888" s="2"/>
      <c r="HO888" s="2"/>
      <c r="HP888" s="2"/>
      <c r="HQ888" s="2"/>
      <c r="HR888" s="2"/>
      <c r="HS888" s="2"/>
      <c r="HT888" s="2"/>
      <c r="HU888" s="2"/>
      <c r="HV888" s="2"/>
      <c r="HW888" s="2"/>
      <c r="HX888" s="2"/>
      <c r="HY888" s="2"/>
      <c r="HZ888" s="2"/>
      <c r="IA888" s="2"/>
      <c r="IB888" s="2"/>
      <c r="IC888" s="2"/>
      <c r="ID888" s="2"/>
      <c r="IE888" s="2"/>
      <c r="IF888" s="2"/>
      <c r="IG888" s="2"/>
      <c r="IH888" s="2"/>
      <c r="II888" s="2"/>
      <c r="IJ888" s="2"/>
      <c r="IK888" s="2"/>
      <c r="IL888" s="2"/>
      <c r="IM888" s="2"/>
      <c r="IN888" s="2"/>
      <c r="IO888" s="2"/>
      <c r="IP888" s="2"/>
      <c r="IQ888" s="2"/>
      <c r="IR888" s="2"/>
      <c r="IS888" s="2"/>
      <c r="IT888" s="2"/>
      <c r="IU888" s="2"/>
      <c r="IV888" s="2"/>
      <c r="IW888" s="2"/>
    </row>
    <row r="889" customFormat="false" ht="11.25" hidden="false" customHeight="false" outlineLevel="0" collapsed="false">
      <c r="A889" s="2"/>
      <c r="B889" s="2"/>
      <c r="C889" s="2"/>
      <c r="D889" s="394"/>
      <c r="F889" s="2"/>
      <c r="G889" s="2"/>
      <c r="H889" s="2"/>
      <c r="I889" s="2"/>
      <c r="J889" s="2"/>
      <c r="K889" s="2"/>
      <c r="L889" s="2"/>
      <c r="M889" s="2"/>
      <c r="P889" s="2"/>
      <c r="Q889" s="2"/>
      <c r="R889" s="2"/>
      <c r="X889" s="270"/>
      <c r="Y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95"/>
      <c r="AW889" s="95"/>
      <c r="AX889" s="383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383"/>
      <c r="BX889" s="383"/>
      <c r="BY889" s="383"/>
      <c r="BZ889" s="2"/>
      <c r="CA889" s="2"/>
      <c r="CB889" s="2"/>
      <c r="CC889" s="2"/>
      <c r="CD889" s="2"/>
      <c r="CE889" s="2"/>
      <c r="CF889" s="383"/>
      <c r="CG889" s="383"/>
      <c r="CH889" s="10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383"/>
      <c r="DT889" s="383"/>
      <c r="DU889" s="383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  <c r="FE889" s="2"/>
      <c r="FF889" s="2"/>
      <c r="FG889" s="2"/>
      <c r="FH889" s="2"/>
      <c r="FI889" s="2"/>
      <c r="FJ889" s="2"/>
      <c r="FK889" s="2"/>
      <c r="FL889" s="2"/>
      <c r="FM889" s="2"/>
      <c r="FN889" s="2"/>
      <c r="FO889" s="2"/>
      <c r="FP889" s="2"/>
      <c r="FQ889" s="2"/>
      <c r="FR889" s="2"/>
      <c r="FS889" s="2"/>
      <c r="FT889" s="2"/>
      <c r="FU889" s="2"/>
      <c r="FV889" s="2"/>
      <c r="FW889" s="2"/>
      <c r="FX889" s="2"/>
      <c r="FY889" s="2"/>
      <c r="FZ889" s="2"/>
      <c r="GA889" s="2"/>
      <c r="GB889" s="2"/>
      <c r="GC889" s="2"/>
      <c r="GD889" s="2"/>
      <c r="GE889" s="2"/>
      <c r="GF889" s="2"/>
      <c r="GG889" s="2"/>
      <c r="GH889" s="2"/>
      <c r="GI889" s="2"/>
      <c r="GJ889" s="2"/>
      <c r="GK889" s="2"/>
      <c r="GL889" s="2"/>
      <c r="GM889" s="2"/>
      <c r="GN889" s="2"/>
      <c r="GO889" s="2"/>
      <c r="GP889" s="2"/>
      <c r="GQ889" s="2"/>
      <c r="GR889" s="2"/>
      <c r="GS889" s="2"/>
      <c r="GT889" s="2"/>
      <c r="GU889" s="2"/>
      <c r="GV889" s="2"/>
      <c r="GW889" s="2"/>
      <c r="GX889" s="2"/>
      <c r="GY889" s="2"/>
      <c r="GZ889" s="2"/>
      <c r="HA889" s="2"/>
      <c r="HB889" s="2"/>
      <c r="HC889" s="2"/>
      <c r="HD889" s="2"/>
      <c r="HE889" s="2"/>
      <c r="HF889" s="2"/>
      <c r="HG889" s="2"/>
      <c r="HH889" s="2"/>
      <c r="HI889" s="2"/>
      <c r="HJ889" s="2"/>
      <c r="HK889" s="2"/>
      <c r="HL889" s="2"/>
      <c r="HM889" s="2"/>
      <c r="HN889" s="2"/>
      <c r="HO889" s="2"/>
      <c r="HP889" s="2"/>
      <c r="HQ889" s="2"/>
      <c r="HR889" s="2"/>
      <c r="HS889" s="2"/>
      <c r="HT889" s="2"/>
      <c r="HU889" s="2"/>
      <c r="HV889" s="2"/>
      <c r="HW889" s="2"/>
      <c r="HX889" s="2"/>
      <c r="HY889" s="2"/>
      <c r="HZ889" s="2"/>
      <c r="IA889" s="2"/>
      <c r="IB889" s="2"/>
      <c r="IC889" s="2"/>
      <c r="ID889" s="2"/>
      <c r="IE889" s="2"/>
      <c r="IF889" s="2"/>
      <c r="IG889" s="2"/>
      <c r="IH889" s="2"/>
      <c r="II889" s="2"/>
      <c r="IJ889" s="2"/>
      <c r="IK889" s="2"/>
      <c r="IL889" s="2"/>
      <c r="IM889" s="2"/>
      <c r="IN889" s="2"/>
      <c r="IO889" s="2"/>
      <c r="IP889" s="2"/>
      <c r="IQ889" s="2"/>
      <c r="IR889" s="2"/>
      <c r="IS889" s="2"/>
      <c r="IT889" s="2"/>
      <c r="IU889" s="2"/>
      <c r="IV889" s="2"/>
      <c r="IW889" s="2"/>
    </row>
    <row r="890" customFormat="false" ht="11.25" hidden="false" customHeight="false" outlineLevel="0" collapsed="false">
      <c r="A890" s="2"/>
      <c r="B890" s="2"/>
      <c r="C890" s="2"/>
      <c r="D890" s="394"/>
      <c r="F890" s="2"/>
      <c r="G890" s="2"/>
      <c r="H890" s="2"/>
      <c r="I890" s="2"/>
      <c r="J890" s="2"/>
      <c r="K890" s="2"/>
      <c r="L890" s="2"/>
      <c r="M890" s="2"/>
      <c r="P890" s="2"/>
      <c r="Q890" s="2"/>
      <c r="R890" s="2"/>
      <c r="X890" s="270"/>
      <c r="Y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95"/>
      <c r="AW890" s="95"/>
      <c r="AX890" s="383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383"/>
      <c r="BX890" s="383"/>
      <c r="BY890" s="383"/>
      <c r="BZ890" s="2"/>
      <c r="CA890" s="2"/>
      <c r="CB890" s="2"/>
      <c r="CC890" s="2"/>
      <c r="CD890" s="2"/>
      <c r="CE890" s="2"/>
      <c r="CF890" s="383"/>
      <c r="CG890" s="383"/>
      <c r="CH890" s="10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383"/>
      <c r="DT890" s="383"/>
      <c r="DU890" s="383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  <c r="FE890" s="2"/>
      <c r="FF890" s="2"/>
      <c r="FG890" s="2"/>
      <c r="FH890" s="2"/>
      <c r="FI890" s="2"/>
      <c r="FJ890" s="2"/>
      <c r="FK890" s="2"/>
      <c r="FL890" s="2"/>
      <c r="FM890" s="2"/>
      <c r="FN890" s="2"/>
      <c r="FO890" s="2"/>
      <c r="FP890" s="2"/>
      <c r="FQ890" s="2"/>
      <c r="FR890" s="2"/>
      <c r="FS890" s="2"/>
      <c r="FT890" s="2"/>
      <c r="FU890" s="2"/>
      <c r="FV890" s="2"/>
      <c r="FW890" s="2"/>
      <c r="FX890" s="2"/>
      <c r="FY890" s="2"/>
      <c r="FZ890" s="2"/>
      <c r="GA890" s="2"/>
      <c r="GB890" s="2"/>
      <c r="GC890" s="2"/>
      <c r="GD890" s="2"/>
      <c r="GE890" s="2"/>
      <c r="GF890" s="2"/>
      <c r="GG890" s="2"/>
      <c r="GH890" s="2"/>
      <c r="GI890" s="2"/>
      <c r="GJ890" s="2"/>
      <c r="GK890" s="2"/>
      <c r="GL890" s="2"/>
      <c r="GM890" s="2"/>
      <c r="GN890" s="2"/>
      <c r="GO890" s="2"/>
      <c r="GP890" s="2"/>
      <c r="GQ890" s="2"/>
      <c r="GR890" s="2"/>
      <c r="GS890" s="2"/>
      <c r="GT890" s="2"/>
      <c r="GU890" s="2"/>
      <c r="GV890" s="2"/>
      <c r="GW890" s="2"/>
      <c r="GX890" s="2"/>
      <c r="GY890" s="2"/>
      <c r="GZ890" s="2"/>
      <c r="HA890" s="2"/>
      <c r="HB890" s="2"/>
      <c r="HC890" s="2"/>
      <c r="HD890" s="2"/>
      <c r="HE890" s="2"/>
      <c r="HF890" s="2"/>
      <c r="HG890" s="2"/>
      <c r="HH890" s="2"/>
      <c r="HI890" s="2"/>
      <c r="HJ890" s="2"/>
      <c r="HK890" s="2"/>
      <c r="HL890" s="2"/>
      <c r="HM890" s="2"/>
      <c r="HN890" s="2"/>
      <c r="HO890" s="2"/>
      <c r="HP890" s="2"/>
      <c r="HQ890" s="2"/>
      <c r="HR890" s="2"/>
      <c r="HS890" s="2"/>
      <c r="HT890" s="2"/>
      <c r="HU890" s="2"/>
      <c r="HV890" s="2"/>
      <c r="HW890" s="2"/>
      <c r="HX890" s="2"/>
      <c r="HY890" s="2"/>
      <c r="HZ890" s="2"/>
      <c r="IA890" s="2"/>
      <c r="IB890" s="2"/>
      <c r="IC890" s="2"/>
      <c r="ID890" s="2"/>
      <c r="IE890" s="2"/>
      <c r="IF890" s="2"/>
      <c r="IG890" s="2"/>
      <c r="IH890" s="2"/>
      <c r="II890" s="2"/>
      <c r="IJ890" s="2"/>
      <c r="IK890" s="2"/>
      <c r="IL890" s="2"/>
      <c r="IM890" s="2"/>
      <c r="IN890" s="2"/>
      <c r="IO890" s="2"/>
      <c r="IP890" s="2"/>
      <c r="IQ890" s="2"/>
      <c r="IR890" s="2"/>
      <c r="IS890" s="2"/>
      <c r="IT890" s="2"/>
      <c r="IU890" s="2"/>
      <c r="IV890" s="2"/>
      <c r="IW890" s="2"/>
    </row>
    <row r="891" customFormat="false" ht="11.25" hidden="false" customHeight="false" outlineLevel="0" collapsed="false">
      <c r="A891" s="2"/>
      <c r="B891" s="2"/>
      <c r="C891" s="2"/>
      <c r="D891" s="394"/>
      <c r="F891" s="2"/>
      <c r="G891" s="2"/>
      <c r="H891" s="2"/>
      <c r="I891" s="2"/>
      <c r="J891" s="2"/>
      <c r="K891" s="2"/>
      <c r="L891" s="2"/>
      <c r="M891" s="2"/>
      <c r="P891" s="2"/>
      <c r="Q891" s="2"/>
      <c r="R891" s="2"/>
      <c r="X891" s="270"/>
      <c r="Y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95"/>
      <c r="AW891" s="95"/>
      <c r="AX891" s="383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383"/>
      <c r="BX891" s="383"/>
      <c r="BY891" s="383"/>
      <c r="BZ891" s="2"/>
      <c r="CA891" s="2"/>
      <c r="CB891" s="2"/>
      <c r="CC891" s="2"/>
      <c r="CD891" s="2"/>
      <c r="CE891" s="2"/>
      <c r="CF891" s="383"/>
      <c r="CG891" s="383"/>
      <c r="CH891" s="10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383"/>
      <c r="DT891" s="383"/>
      <c r="DU891" s="383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  <c r="FE891" s="2"/>
      <c r="FF891" s="2"/>
      <c r="FG891" s="2"/>
      <c r="FH891" s="2"/>
      <c r="FI891" s="2"/>
      <c r="FJ891" s="2"/>
      <c r="FK891" s="2"/>
      <c r="FL891" s="2"/>
      <c r="FM891" s="2"/>
      <c r="FN891" s="2"/>
      <c r="FO891" s="2"/>
      <c r="FP891" s="2"/>
      <c r="FQ891" s="2"/>
      <c r="FR891" s="2"/>
      <c r="FS891" s="2"/>
      <c r="FT891" s="2"/>
      <c r="FU891" s="2"/>
      <c r="FV891" s="2"/>
      <c r="FW891" s="2"/>
      <c r="FX891" s="2"/>
      <c r="FY891" s="2"/>
      <c r="FZ891" s="2"/>
      <c r="GA891" s="2"/>
      <c r="GB891" s="2"/>
      <c r="GC891" s="2"/>
      <c r="GD891" s="2"/>
      <c r="GE891" s="2"/>
      <c r="GF891" s="2"/>
      <c r="GG891" s="2"/>
      <c r="GH891" s="2"/>
      <c r="GI891" s="2"/>
      <c r="GJ891" s="2"/>
      <c r="GK891" s="2"/>
      <c r="GL891" s="2"/>
      <c r="GM891" s="2"/>
      <c r="GN891" s="2"/>
      <c r="GO891" s="2"/>
      <c r="GP891" s="2"/>
      <c r="GQ891" s="2"/>
      <c r="GR891" s="2"/>
      <c r="GS891" s="2"/>
      <c r="GT891" s="2"/>
      <c r="GU891" s="2"/>
      <c r="GV891" s="2"/>
      <c r="GW891" s="2"/>
      <c r="GX891" s="2"/>
      <c r="GY891" s="2"/>
      <c r="GZ891" s="2"/>
      <c r="HA891" s="2"/>
      <c r="HB891" s="2"/>
      <c r="HC891" s="2"/>
      <c r="HD891" s="2"/>
      <c r="HE891" s="2"/>
      <c r="HF891" s="2"/>
      <c r="HG891" s="2"/>
      <c r="HH891" s="2"/>
      <c r="HI891" s="2"/>
      <c r="HJ891" s="2"/>
      <c r="HK891" s="2"/>
      <c r="HL891" s="2"/>
      <c r="HM891" s="2"/>
      <c r="HN891" s="2"/>
      <c r="HO891" s="2"/>
      <c r="HP891" s="2"/>
      <c r="HQ891" s="2"/>
      <c r="HR891" s="2"/>
      <c r="HS891" s="2"/>
      <c r="HT891" s="2"/>
      <c r="HU891" s="2"/>
      <c r="HV891" s="2"/>
      <c r="HW891" s="2"/>
      <c r="HX891" s="2"/>
      <c r="HY891" s="2"/>
      <c r="HZ891" s="2"/>
      <c r="IA891" s="2"/>
      <c r="IB891" s="2"/>
      <c r="IC891" s="2"/>
      <c r="ID891" s="2"/>
      <c r="IE891" s="2"/>
      <c r="IF891" s="2"/>
      <c r="IG891" s="2"/>
      <c r="IH891" s="2"/>
      <c r="II891" s="2"/>
      <c r="IJ891" s="2"/>
      <c r="IK891" s="2"/>
      <c r="IL891" s="2"/>
      <c r="IM891" s="2"/>
      <c r="IN891" s="2"/>
      <c r="IO891" s="2"/>
      <c r="IP891" s="2"/>
      <c r="IQ891" s="2"/>
      <c r="IR891" s="2"/>
      <c r="IS891" s="2"/>
      <c r="IT891" s="2"/>
      <c r="IU891" s="2"/>
      <c r="IV891" s="2"/>
      <c r="IW891" s="2"/>
    </row>
    <row r="892" customFormat="false" ht="11.25" hidden="false" customHeight="false" outlineLevel="0" collapsed="false">
      <c r="A892" s="2"/>
      <c r="B892" s="2"/>
      <c r="C892" s="2"/>
      <c r="D892" s="394"/>
      <c r="F892" s="2"/>
      <c r="G892" s="2"/>
      <c r="H892" s="2"/>
      <c r="I892" s="2"/>
      <c r="J892" s="2"/>
      <c r="K892" s="2"/>
      <c r="L892" s="2"/>
      <c r="M892" s="2"/>
      <c r="P892" s="2"/>
      <c r="Q892" s="2"/>
      <c r="R892" s="2"/>
      <c r="X892" s="270"/>
      <c r="Y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95"/>
      <c r="AW892" s="95"/>
      <c r="AX892" s="383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383"/>
      <c r="BX892" s="383"/>
      <c r="BY892" s="383"/>
      <c r="BZ892" s="2"/>
      <c r="CA892" s="2"/>
      <c r="CB892" s="2"/>
      <c r="CC892" s="2"/>
      <c r="CD892" s="2"/>
      <c r="CE892" s="2"/>
      <c r="CF892" s="383"/>
      <c r="CG892" s="383"/>
      <c r="CH892" s="10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383"/>
      <c r="DT892" s="383"/>
      <c r="DU892" s="383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  <c r="FE892" s="2"/>
      <c r="FF892" s="2"/>
      <c r="FG892" s="2"/>
      <c r="FH892" s="2"/>
      <c r="FI892" s="2"/>
      <c r="FJ892" s="2"/>
      <c r="FK892" s="2"/>
      <c r="FL892" s="2"/>
      <c r="FM892" s="2"/>
      <c r="FN892" s="2"/>
      <c r="FO892" s="2"/>
      <c r="FP892" s="2"/>
      <c r="FQ892" s="2"/>
      <c r="FR892" s="2"/>
      <c r="FS892" s="2"/>
      <c r="FT892" s="2"/>
      <c r="FU892" s="2"/>
      <c r="FV892" s="2"/>
      <c r="FW892" s="2"/>
      <c r="FX892" s="2"/>
      <c r="FY892" s="2"/>
      <c r="FZ892" s="2"/>
      <c r="GA892" s="2"/>
      <c r="GB892" s="2"/>
      <c r="GC892" s="2"/>
      <c r="GD892" s="2"/>
      <c r="GE892" s="2"/>
      <c r="GF892" s="2"/>
      <c r="GG892" s="2"/>
      <c r="GH892" s="2"/>
      <c r="GI892" s="2"/>
      <c r="GJ892" s="2"/>
      <c r="GK892" s="2"/>
      <c r="GL892" s="2"/>
      <c r="GM892" s="2"/>
      <c r="GN892" s="2"/>
      <c r="GO892" s="2"/>
      <c r="GP892" s="2"/>
      <c r="GQ892" s="2"/>
      <c r="GR892" s="2"/>
      <c r="GS892" s="2"/>
      <c r="GT892" s="2"/>
      <c r="GU892" s="2"/>
      <c r="GV892" s="2"/>
      <c r="GW892" s="2"/>
      <c r="GX892" s="2"/>
      <c r="GY892" s="2"/>
      <c r="GZ892" s="2"/>
      <c r="HA892" s="2"/>
      <c r="HB892" s="2"/>
      <c r="HC892" s="2"/>
      <c r="HD892" s="2"/>
      <c r="HE892" s="2"/>
      <c r="HF892" s="2"/>
      <c r="HG892" s="2"/>
      <c r="HH892" s="2"/>
      <c r="HI892" s="2"/>
      <c r="HJ892" s="2"/>
      <c r="HK892" s="2"/>
      <c r="HL892" s="2"/>
      <c r="HM892" s="2"/>
      <c r="HN892" s="2"/>
      <c r="HO892" s="2"/>
      <c r="HP892" s="2"/>
      <c r="HQ892" s="2"/>
      <c r="HR892" s="2"/>
      <c r="HS892" s="2"/>
      <c r="HT892" s="2"/>
      <c r="HU892" s="2"/>
      <c r="HV892" s="2"/>
      <c r="HW892" s="2"/>
      <c r="HX892" s="2"/>
      <c r="HY892" s="2"/>
      <c r="HZ892" s="2"/>
      <c r="IA892" s="2"/>
      <c r="IB892" s="2"/>
      <c r="IC892" s="2"/>
      <c r="ID892" s="2"/>
      <c r="IE892" s="2"/>
      <c r="IF892" s="2"/>
      <c r="IG892" s="2"/>
      <c r="IH892" s="2"/>
      <c r="II892" s="2"/>
      <c r="IJ892" s="2"/>
      <c r="IK892" s="2"/>
      <c r="IL892" s="2"/>
      <c r="IM892" s="2"/>
      <c r="IN892" s="2"/>
      <c r="IO892" s="2"/>
      <c r="IP892" s="2"/>
      <c r="IQ892" s="2"/>
      <c r="IR892" s="2"/>
      <c r="IS892" s="2"/>
      <c r="IT892" s="2"/>
      <c r="IU892" s="2"/>
      <c r="IV892" s="2"/>
      <c r="IW892" s="2"/>
    </row>
    <row r="893" customFormat="false" ht="11.25" hidden="false" customHeight="false" outlineLevel="0" collapsed="false">
      <c r="A893" s="2"/>
      <c r="B893" s="2"/>
      <c r="C893" s="2"/>
      <c r="D893" s="394"/>
      <c r="F893" s="2"/>
      <c r="G893" s="2"/>
      <c r="H893" s="2"/>
      <c r="I893" s="2"/>
      <c r="J893" s="2"/>
      <c r="K893" s="2"/>
      <c r="L893" s="2"/>
      <c r="M893" s="2"/>
      <c r="P893" s="2"/>
      <c r="Q893" s="2"/>
      <c r="R893" s="2"/>
      <c r="X893" s="270"/>
      <c r="Y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95"/>
      <c r="AW893" s="95"/>
      <c r="AX893" s="383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383"/>
      <c r="BX893" s="383"/>
      <c r="BY893" s="383"/>
      <c r="BZ893" s="2"/>
      <c r="CA893" s="2"/>
      <c r="CB893" s="2"/>
      <c r="CC893" s="2"/>
      <c r="CD893" s="2"/>
      <c r="CE893" s="2"/>
      <c r="CF893" s="383"/>
      <c r="CG893" s="383"/>
      <c r="CH893" s="10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383"/>
      <c r="DT893" s="383"/>
      <c r="DU893" s="383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  <c r="FE893" s="2"/>
      <c r="FF893" s="2"/>
      <c r="FG893" s="2"/>
      <c r="FH893" s="2"/>
      <c r="FI893" s="2"/>
      <c r="FJ893" s="2"/>
      <c r="FK893" s="2"/>
      <c r="FL893" s="2"/>
      <c r="FM893" s="2"/>
      <c r="FN893" s="2"/>
      <c r="FO893" s="2"/>
      <c r="FP893" s="2"/>
      <c r="FQ893" s="2"/>
      <c r="FR893" s="2"/>
      <c r="FS893" s="2"/>
      <c r="FT893" s="2"/>
      <c r="FU893" s="2"/>
      <c r="FV893" s="2"/>
      <c r="FW893" s="2"/>
      <c r="FX893" s="2"/>
      <c r="FY893" s="2"/>
      <c r="FZ893" s="2"/>
      <c r="GA893" s="2"/>
      <c r="GB893" s="2"/>
      <c r="GC893" s="2"/>
      <c r="GD893" s="2"/>
      <c r="GE893" s="2"/>
      <c r="GF893" s="2"/>
      <c r="GG893" s="2"/>
      <c r="GH893" s="2"/>
      <c r="GI893" s="2"/>
      <c r="GJ893" s="2"/>
      <c r="GK893" s="2"/>
      <c r="GL893" s="2"/>
      <c r="GM893" s="2"/>
      <c r="GN893" s="2"/>
      <c r="GO893" s="2"/>
      <c r="GP893" s="2"/>
      <c r="GQ893" s="2"/>
      <c r="GR893" s="2"/>
      <c r="GS893" s="2"/>
      <c r="GT893" s="2"/>
      <c r="GU893" s="2"/>
      <c r="GV893" s="2"/>
      <c r="GW893" s="2"/>
      <c r="GX893" s="2"/>
      <c r="GY893" s="2"/>
      <c r="GZ893" s="2"/>
      <c r="HA893" s="2"/>
      <c r="HB893" s="2"/>
      <c r="HC893" s="2"/>
      <c r="HD893" s="2"/>
      <c r="HE893" s="2"/>
      <c r="HF893" s="2"/>
      <c r="HG893" s="2"/>
      <c r="HH893" s="2"/>
      <c r="HI893" s="2"/>
      <c r="HJ893" s="2"/>
      <c r="HK893" s="2"/>
      <c r="HL893" s="2"/>
      <c r="HM893" s="2"/>
      <c r="HN893" s="2"/>
      <c r="HO893" s="2"/>
      <c r="HP893" s="2"/>
      <c r="HQ893" s="2"/>
      <c r="HR893" s="2"/>
      <c r="HS893" s="2"/>
      <c r="HT893" s="2"/>
      <c r="HU893" s="2"/>
      <c r="HV893" s="2"/>
      <c r="HW893" s="2"/>
      <c r="HX893" s="2"/>
      <c r="HY893" s="2"/>
      <c r="HZ893" s="2"/>
      <c r="IA893" s="2"/>
      <c r="IB893" s="2"/>
      <c r="IC893" s="2"/>
      <c r="ID893" s="2"/>
      <c r="IE893" s="2"/>
      <c r="IF893" s="2"/>
      <c r="IG893" s="2"/>
      <c r="IH893" s="2"/>
      <c r="II893" s="2"/>
      <c r="IJ893" s="2"/>
      <c r="IK893" s="2"/>
      <c r="IL893" s="2"/>
      <c r="IM893" s="2"/>
      <c r="IN893" s="2"/>
      <c r="IO893" s="2"/>
      <c r="IP893" s="2"/>
      <c r="IQ893" s="2"/>
      <c r="IR893" s="2"/>
      <c r="IS893" s="2"/>
      <c r="IT893" s="2"/>
      <c r="IU893" s="2"/>
      <c r="IV893" s="2"/>
      <c r="IW893" s="2"/>
    </row>
    <row r="894" customFormat="false" ht="11.25" hidden="false" customHeight="false" outlineLevel="0" collapsed="false">
      <c r="A894" s="2"/>
      <c r="B894" s="2"/>
      <c r="C894" s="2"/>
      <c r="D894" s="394"/>
      <c r="F894" s="2"/>
      <c r="G894" s="2"/>
      <c r="H894" s="2"/>
      <c r="I894" s="2"/>
      <c r="J894" s="2"/>
      <c r="K894" s="2"/>
      <c r="L894" s="2"/>
      <c r="M894" s="2"/>
      <c r="P894" s="2"/>
      <c r="Q894" s="2"/>
      <c r="R894" s="2"/>
      <c r="X894" s="270"/>
      <c r="Y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95"/>
      <c r="AW894" s="95"/>
      <c r="AX894" s="383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383"/>
      <c r="BX894" s="383"/>
      <c r="BY894" s="383"/>
      <c r="BZ894" s="2"/>
      <c r="CA894" s="2"/>
      <c r="CB894" s="2"/>
      <c r="CC894" s="2"/>
      <c r="CD894" s="2"/>
      <c r="CE894" s="2"/>
      <c r="CF894" s="383"/>
      <c r="CG894" s="383"/>
      <c r="CH894" s="10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383"/>
      <c r="DT894" s="383"/>
      <c r="DU894" s="383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  <c r="FE894" s="2"/>
      <c r="FF894" s="2"/>
      <c r="FG894" s="2"/>
      <c r="FH894" s="2"/>
      <c r="FI894" s="2"/>
      <c r="FJ894" s="2"/>
      <c r="FK894" s="2"/>
      <c r="FL894" s="2"/>
      <c r="FM894" s="2"/>
      <c r="FN894" s="2"/>
      <c r="FO894" s="2"/>
      <c r="FP894" s="2"/>
      <c r="FQ894" s="2"/>
      <c r="FR894" s="2"/>
      <c r="FS894" s="2"/>
      <c r="FT894" s="2"/>
      <c r="FU894" s="2"/>
      <c r="FV894" s="2"/>
      <c r="FW894" s="2"/>
      <c r="FX894" s="2"/>
      <c r="FY894" s="2"/>
      <c r="FZ894" s="2"/>
      <c r="GA894" s="2"/>
      <c r="GB894" s="2"/>
      <c r="GC894" s="2"/>
      <c r="GD894" s="2"/>
      <c r="GE894" s="2"/>
      <c r="GF894" s="2"/>
      <c r="GG894" s="2"/>
      <c r="GH894" s="2"/>
      <c r="GI894" s="2"/>
      <c r="GJ894" s="2"/>
      <c r="GK894" s="2"/>
      <c r="GL894" s="2"/>
      <c r="GM894" s="2"/>
      <c r="GN894" s="2"/>
      <c r="GO894" s="2"/>
      <c r="GP894" s="2"/>
      <c r="GQ894" s="2"/>
      <c r="GR894" s="2"/>
      <c r="GS894" s="2"/>
      <c r="GT894" s="2"/>
      <c r="GU894" s="2"/>
      <c r="GV894" s="2"/>
      <c r="GW894" s="2"/>
      <c r="GX894" s="2"/>
      <c r="GY894" s="2"/>
      <c r="GZ894" s="2"/>
      <c r="HA894" s="2"/>
      <c r="HB894" s="2"/>
      <c r="HC894" s="2"/>
      <c r="HD894" s="2"/>
      <c r="HE894" s="2"/>
      <c r="HF894" s="2"/>
      <c r="HG894" s="2"/>
      <c r="HH894" s="2"/>
      <c r="HI894" s="2"/>
      <c r="HJ894" s="2"/>
      <c r="HK894" s="2"/>
      <c r="HL894" s="2"/>
      <c r="HM894" s="2"/>
      <c r="HN894" s="2"/>
      <c r="HO894" s="2"/>
      <c r="HP894" s="2"/>
      <c r="HQ894" s="2"/>
      <c r="HR894" s="2"/>
      <c r="HS894" s="2"/>
      <c r="HT894" s="2"/>
      <c r="HU894" s="2"/>
      <c r="HV894" s="2"/>
      <c r="HW894" s="2"/>
      <c r="HX894" s="2"/>
      <c r="HY894" s="2"/>
      <c r="HZ894" s="2"/>
      <c r="IA894" s="2"/>
      <c r="IB894" s="2"/>
      <c r="IC894" s="2"/>
      <c r="ID894" s="2"/>
      <c r="IE894" s="2"/>
      <c r="IF894" s="2"/>
      <c r="IG894" s="2"/>
      <c r="IH894" s="2"/>
      <c r="II894" s="2"/>
      <c r="IJ894" s="2"/>
      <c r="IK894" s="2"/>
      <c r="IL894" s="2"/>
      <c r="IM894" s="2"/>
      <c r="IN894" s="2"/>
      <c r="IO894" s="2"/>
      <c r="IP894" s="2"/>
      <c r="IQ894" s="2"/>
      <c r="IR894" s="2"/>
      <c r="IS894" s="2"/>
      <c r="IT894" s="2"/>
      <c r="IU894" s="2"/>
      <c r="IV894" s="2"/>
      <c r="IW894" s="2"/>
    </row>
    <row r="895" customFormat="false" ht="11.25" hidden="false" customHeight="false" outlineLevel="0" collapsed="false">
      <c r="A895" s="2"/>
      <c r="B895" s="2"/>
      <c r="C895" s="2"/>
      <c r="D895" s="394"/>
      <c r="F895" s="2"/>
      <c r="G895" s="2"/>
      <c r="H895" s="2"/>
      <c r="I895" s="2"/>
      <c r="J895" s="2"/>
      <c r="K895" s="2"/>
      <c r="L895" s="2"/>
      <c r="M895" s="2"/>
      <c r="P895" s="2"/>
      <c r="Q895" s="2"/>
      <c r="R895" s="2"/>
      <c r="X895" s="270"/>
      <c r="Y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95"/>
      <c r="AW895" s="95"/>
      <c r="AX895" s="383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383"/>
      <c r="BX895" s="383"/>
      <c r="BY895" s="383"/>
      <c r="BZ895" s="2"/>
      <c r="CA895" s="2"/>
      <c r="CB895" s="2"/>
      <c r="CC895" s="2"/>
      <c r="CD895" s="2"/>
      <c r="CE895" s="2"/>
      <c r="CF895" s="383"/>
      <c r="CG895" s="383"/>
      <c r="CH895" s="10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383"/>
      <c r="DT895" s="383"/>
      <c r="DU895" s="383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  <c r="FE895" s="2"/>
      <c r="FF895" s="2"/>
      <c r="FG895" s="2"/>
      <c r="FH895" s="2"/>
      <c r="FI895" s="2"/>
      <c r="FJ895" s="2"/>
      <c r="FK895" s="2"/>
      <c r="FL895" s="2"/>
      <c r="FM895" s="2"/>
      <c r="FN895" s="2"/>
      <c r="FO895" s="2"/>
      <c r="FP895" s="2"/>
      <c r="FQ895" s="2"/>
      <c r="FR895" s="2"/>
      <c r="FS895" s="2"/>
      <c r="FT895" s="2"/>
      <c r="FU895" s="2"/>
      <c r="FV895" s="2"/>
      <c r="FW895" s="2"/>
      <c r="FX895" s="2"/>
      <c r="FY895" s="2"/>
      <c r="FZ895" s="2"/>
      <c r="GA895" s="2"/>
      <c r="GB895" s="2"/>
      <c r="GC895" s="2"/>
      <c r="GD895" s="2"/>
      <c r="GE895" s="2"/>
      <c r="GF895" s="2"/>
      <c r="GG895" s="2"/>
      <c r="GH895" s="2"/>
      <c r="GI895" s="2"/>
      <c r="GJ895" s="2"/>
      <c r="GK895" s="2"/>
      <c r="GL895" s="2"/>
      <c r="GM895" s="2"/>
      <c r="GN895" s="2"/>
      <c r="GO895" s="2"/>
      <c r="GP895" s="2"/>
      <c r="GQ895" s="2"/>
      <c r="GR895" s="2"/>
      <c r="GS895" s="2"/>
      <c r="GT895" s="2"/>
      <c r="GU895" s="2"/>
      <c r="GV895" s="2"/>
      <c r="GW895" s="2"/>
      <c r="GX895" s="2"/>
      <c r="GY895" s="2"/>
      <c r="GZ895" s="2"/>
      <c r="HA895" s="2"/>
      <c r="HB895" s="2"/>
      <c r="HC895" s="2"/>
      <c r="HD895" s="2"/>
      <c r="HE895" s="2"/>
      <c r="HF895" s="2"/>
      <c r="HG895" s="2"/>
      <c r="HH895" s="2"/>
      <c r="HI895" s="2"/>
      <c r="HJ895" s="2"/>
      <c r="HK895" s="2"/>
      <c r="HL895" s="2"/>
      <c r="HM895" s="2"/>
      <c r="HN895" s="2"/>
      <c r="HO895" s="2"/>
      <c r="HP895" s="2"/>
      <c r="HQ895" s="2"/>
      <c r="HR895" s="2"/>
      <c r="HS895" s="2"/>
      <c r="HT895" s="2"/>
      <c r="HU895" s="2"/>
      <c r="HV895" s="2"/>
      <c r="HW895" s="2"/>
      <c r="HX895" s="2"/>
      <c r="HY895" s="2"/>
      <c r="HZ895" s="2"/>
      <c r="IA895" s="2"/>
      <c r="IB895" s="2"/>
      <c r="IC895" s="2"/>
      <c r="ID895" s="2"/>
      <c r="IE895" s="2"/>
      <c r="IF895" s="2"/>
      <c r="IG895" s="2"/>
      <c r="IH895" s="2"/>
      <c r="II895" s="2"/>
      <c r="IJ895" s="2"/>
      <c r="IK895" s="2"/>
      <c r="IL895" s="2"/>
      <c r="IM895" s="2"/>
      <c r="IN895" s="2"/>
      <c r="IO895" s="2"/>
      <c r="IP895" s="2"/>
      <c r="IQ895" s="2"/>
      <c r="IR895" s="2"/>
      <c r="IS895" s="2"/>
      <c r="IT895" s="2"/>
      <c r="IU895" s="2"/>
      <c r="IV895" s="2"/>
      <c r="IW895" s="2"/>
    </row>
    <row r="896" customFormat="false" ht="11.25" hidden="false" customHeight="false" outlineLevel="0" collapsed="false">
      <c r="A896" s="2"/>
      <c r="B896" s="2"/>
      <c r="C896" s="2"/>
      <c r="D896" s="394"/>
      <c r="F896" s="2"/>
      <c r="G896" s="2"/>
      <c r="H896" s="2"/>
      <c r="I896" s="2"/>
      <c r="J896" s="2"/>
      <c r="K896" s="2"/>
      <c r="L896" s="2"/>
      <c r="M896" s="2"/>
      <c r="P896" s="2"/>
      <c r="Q896" s="2"/>
      <c r="R896" s="2"/>
      <c r="X896" s="270"/>
      <c r="Y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95"/>
      <c r="AW896" s="95"/>
      <c r="AX896" s="383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383"/>
      <c r="BX896" s="383"/>
      <c r="BY896" s="383"/>
      <c r="BZ896" s="2"/>
      <c r="CA896" s="2"/>
      <c r="CB896" s="2"/>
      <c r="CC896" s="2"/>
      <c r="CD896" s="2"/>
      <c r="CE896" s="2"/>
      <c r="CF896" s="383"/>
      <c r="CG896" s="383"/>
      <c r="CH896" s="10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383"/>
      <c r="DT896" s="383"/>
      <c r="DU896" s="383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  <c r="FE896" s="2"/>
      <c r="FF896" s="2"/>
      <c r="FG896" s="2"/>
      <c r="FH896" s="2"/>
      <c r="FI896" s="2"/>
      <c r="FJ896" s="2"/>
      <c r="FK896" s="2"/>
      <c r="FL896" s="2"/>
      <c r="FM896" s="2"/>
      <c r="FN896" s="2"/>
      <c r="FO896" s="2"/>
      <c r="FP896" s="2"/>
      <c r="FQ896" s="2"/>
      <c r="FR896" s="2"/>
      <c r="FS896" s="2"/>
      <c r="FT896" s="2"/>
      <c r="FU896" s="2"/>
      <c r="FV896" s="2"/>
      <c r="FW896" s="2"/>
      <c r="FX896" s="2"/>
      <c r="FY896" s="2"/>
      <c r="FZ896" s="2"/>
      <c r="GA896" s="2"/>
      <c r="GB896" s="2"/>
      <c r="GC896" s="2"/>
      <c r="GD896" s="2"/>
      <c r="GE896" s="2"/>
      <c r="GF896" s="2"/>
      <c r="GG896" s="2"/>
      <c r="GH896" s="2"/>
      <c r="GI896" s="2"/>
      <c r="GJ896" s="2"/>
      <c r="GK896" s="2"/>
      <c r="GL896" s="2"/>
      <c r="GM896" s="2"/>
      <c r="GN896" s="2"/>
      <c r="GO896" s="2"/>
      <c r="GP896" s="2"/>
      <c r="GQ896" s="2"/>
      <c r="GR896" s="2"/>
      <c r="GS896" s="2"/>
      <c r="GT896" s="2"/>
      <c r="GU896" s="2"/>
      <c r="GV896" s="2"/>
      <c r="GW896" s="2"/>
      <c r="GX896" s="2"/>
      <c r="GY896" s="2"/>
      <c r="GZ896" s="2"/>
      <c r="HA896" s="2"/>
      <c r="HB896" s="2"/>
      <c r="HC896" s="2"/>
      <c r="HD896" s="2"/>
      <c r="HE896" s="2"/>
      <c r="HF896" s="2"/>
      <c r="HG896" s="2"/>
      <c r="HH896" s="2"/>
      <c r="HI896" s="2"/>
      <c r="HJ896" s="2"/>
      <c r="HK896" s="2"/>
      <c r="HL896" s="2"/>
      <c r="HM896" s="2"/>
      <c r="HN896" s="2"/>
      <c r="HO896" s="2"/>
      <c r="HP896" s="2"/>
      <c r="HQ896" s="2"/>
      <c r="HR896" s="2"/>
      <c r="HS896" s="2"/>
      <c r="HT896" s="2"/>
      <c r="HU896" s="2"/>
      <c r="HV896" s="2"/>
      <c r="HW896" s="2"/>
      <c r="HX896" s="2"/>
      <c r="HY896" s="2"/>
      <c r="HZ896" s="2"/>
      <c r="IA896" s="2"/>
      <c r="IB896" s="2"/>
      <c r="IC896" s="2"/>
      <c r="ID896" s="2"/>
      <c r="IE896" s="2"/>
      <c r="IF896" s="2"/>
      <c r="IG896" s="2"/>
      <c r="IH896" s="2"/>
      <c r="II896" s="2"/>
      <c r="IJ896" s="2"/>
      <c r="IK896" s="2"/>
      <c r="IL896" s="2"/>
      <c r="IM896" s="2"/>
      <c r="IN896" s="2"/>
      <c r="IO896" s="2"/>
      <c r="IP896" s="2"/>
      <c r="IQ896" s="2"/>
      <c r="IR896" s="2"/>
      <c r="IS896" s="2"/>
      <c r="IT896" s="2"/>
      <c r="IU896" s="2"/>
      <c r="IV896" s="2"/>
      <c r="IW896" s="2"/>
    </row>
    <row r="897" customFormat="false" ht="11.25" hidden="false" customHeight="false" outlineLevel="0" collapsed="false">
      <c r="A897" s="2"/>
      <c r="B897" s="2"/>
      <c r="C897" s="2"/>
      <c r="D897" s="394"/>
      <c r="F897" s="2"/>
      <c r="G897" s="2"/>
      <c r="H897" s="2"/>
      <c r="I897" s="2"/>
      <c r="J897" s="2"/>
      <c r="K897" s="2"/>
      <c r="L897" s="2"/>
      <c r="M897" s="2"/>
      <c r="P897" s="2"/>
      <c r="Q897" s="2"/>
      <c r="R897" s="2"/>
      <c r="X897" s="270"/>
      <c r="Y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95"/>
      <c r="AW897" s="95"/>
      <c r="AX897" s="383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383"/>
      <c r="BX897" s="383"/>
      <c r="BY897" s="383"/>
      <c r="BZ897" s="2"/>
      <c r="CA897" s="2"/>
      <c r="CB897" s="2"/>
      <c r="CC897" s="2"/>
      <c r="CD897" s="2"/>
      <c r="CE897" s="2"/>
      <c r="CF897" s="383"/>
      <c r="CG897" s="383"/>
      <c r="CH897" s="10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383"/>
      <c r="DT897" s="383"/>
      <c r="DU897" s="383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  <c r="FE897" s="2"/>
      <c r="FF897" s="2"/>
      <c r="FG897" s="2"/>
      <c r="FH897" s="2"/>
      <c r="FI897" s="2"/>
      <c r="FJ897" s="2"/>
      <c r="FK897" s="2"/>
      <c r="FL897" s="2"/>
      <c r="FM897" s="2"/>
      <c r="FN897" s="2"/>
      <c r="FO897" s="2"/>
      <c r="FP897" s="2"/>
      <c r="FQ897" s="2"/>
      <c r="FR897" s="2"/>
      <c r="FS897" s="2"/>
      <c r="FT897" s="2"/>
      <c r="FU897" s="2"/>
      <c r="FV897" s="2"/>
      <c r="FW897" s="2"/>
      <c r="FX897" s="2"/>
      <c r="FY897" s="2"/>
      <c r="FZ897" s="2"/>
      <c r="GA897" s="2"/>
      <c r="GB897" s="2"/>
      <c r="GC897" s="2"/>
      <c r="GD897" s="2"/>
      <c r="GE897" s="2"/>
      <c r="GF897" s="2"/>
      <c r="GG897" s="2"/>
      <c r="GH897" s="2"/>
      <c r="GI897" s="2"/>
      <c r="GJ897" s="2"/>
      <c r="GK897" s="2"/>
      <c r="GL897" s="2"/>
      <c r="GM897" s="2"/>
      <c r="GN897" s="2"/>
      <c r="GO897" s="2"/>
      <c r="GP897" s="2"/>
      <c r="GQ897" s="2"/>
      <c r="GR897" s="2"/>
      <c r="GS897" s="2"/>
      <c r="GT897" s="2"/>
      <c r="GU897" s="2"/>
      <c r="GV897" s="2"/>
      <c r="GW897" s="2"/>
      <c r="GX897" s="2"/>
      <c r="GY897" s="2"/>
      <c r="GZ897" s="2"/>
      <c r="HA897" s="2"/>
      <c r="HB897" s="2"/>
      <c r="HC897" s="2"/>
      <c r="HD897" s="2"/>
      <c r="HE897" s="2"/>
      <c r="HF897" s="2"/>
      <c r="HG897" s="2"/>
      <c r="HH897" s="2"/>
      <c r="HI897" s="2"/>
      <c r="HJ897" s="2"/>
      <c r="HK897" s="2"/>
      <c r="HL897" s="2"/>
      <c r="HM897" s="2"/>
      <c r="HN897" s="2"/>
      <c r="HO897" s="2"/>
      <c r="HP897" s="2"/>
      <c r="HQ897" s="2"/>
      <c r="HR897" s="2"/>
      <c r="HS897" s="2"/>
      <c r="HT897" s="2"/>
      <c r="HU897" s="2"/>
      <c r="HV897" s="2"/>
      <c r="HW897" s="2"/>
      <c r="HX897" s="2"/>
      <c r="HY897" s="2"/>
      <c r="HZ897" s="2"/>
      <c r="IA897" s="2"/>
      <c r="IB897" s="2"/>
      <c r="IC897" s="2"/>
      <c r="ID897" s="2"/>
      <c r="IE897" s="2"/>
      <c r="IF897" s="2"/>
      <c r="IG897" s="2"/>
      <c r="IH897" s="2"/>
      <c r="II897" s="2"/>
      <c r="IJ897" s="2"/>
      <c r="IK897" s="2"/>
      <c r="IL897" s="2"/>
      <c r="IM897" s="2"/>
      <c r="IN897" s="2"/>
      <c r="IO897" s="2"/>
      <c r="IP897" s="2"/>
      <c r="IQ897" s="2"/>
      <c r="IR897" s="2"/>
      <c r="IS897" s="2"/>
      <c r="IT897" s="2"/>
      <c r="IU897" s="2"/>
      <c r="IV897" s="2"/>
      <c r="IW897" s="2"/>
    </row>
    <row r="898" customFormat="false" ht="11.25" hidden="false" customHeight="false" outlineLevel="0" collapsed="false">
      <c r="A898" s="2"/>
      <c r="B898" s="2"/>
      <c r="C898" s="2"/>
      <c r="D898" s="394"/>
      <c r="F898" s="2"/>
      <c r="G898" s="2"/>
      <c r="H898" s="2"/>
      <c r="I898" s="2"/>
      <c r="J898" s="2"/>
      <c r="K898" s="2"/>
      <c r="L898" s="2"/>
      <c r="M898" s="2"/>
      <c r="P898" s="2"/>
      <c r="Q898" s="2"/>
      <c r="R898" s="2"/>
      <c r="X898" s="270"/>
      <c r="Y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95"/>
      <c r="AW898" s="95"/>
      <c r="AX898" s="383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383"/>
      <c r="BX898" s="383"/>
      <c r="BY898" s="383"/>
      <c r="BZ898" s="2"/>
      <c r="CA898" s="2"/>
      <c r="CB898" s="2"/>
      <c r="CC898" s="2"/>
      <c r="CD898" s="2"/>
      <c r="CE898" s="2"/>
      <c r="CF898" s="383"/>
      <c r="CG898" s="383"/>
      <c r="CH898" s="10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383"/>
      <c r="DT898" s="383"/>
      <c r="DU898" s="383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  <c r="FE898" s="2"/>
      <c r="FF898" s="2"/>
      <c r="FG898" s="2"/>
      <c r="FH898" s="2"/>
      <c r="FI898" s="2"/>
      <c r="FJ898" s="2"/>
      <c r="FK898" s="2"/>
      <c r="FL898" s="2"/>
      <c r="FM898" s="2"/>
      <c r="FN898" s="2"/>
      <c r="FO898" s="2"/>
      <c r="FP898" s="2"/>
      <c r="FQ898" s="2"/>
      <c r="FR898" s="2"/>
      <c r="FS898" s="2"/>
      <c r="FT898" s="2"/>
      <c r="FU898" s="2"/>
      <c r="FV898" s="2"/>
      <c r="FW898" s="2"/>
      <c r="FX898" s="2"/>
      <c r="FY898" s="2"/>
      <c r="FZ898" s="2"/>
      <c r="GA898" s="2"/>
      <c r="GB898" s="2"/>
      <c r="GC898" s="2"/>
      <c r="GD898" s="2"/>
      <c r="GE898" s="2"/>
      <c r="GF898" s="2"/>
      <c r="GG898" s="2"/>
      <c r="GH898" s="2"/>
      <c r="GI898" s="2"/>
      <c r="GJ898" s="2"/>
      <c r="GK898" s="2"/>
      <c r="GL898" s="2"/>
      <c r="GM898" s="2"/>
      <c r="GN898" s="2"/>
      <c r="GO898" s="2"/>
      <c r="GP898" s="2"/>
      <c r="GQ898" s="2"/>
      <c r="GR898" s="2"/>
      <c r="GS898" s="2"/>
      <c r="GT898" s="2"/>
      <c r="GU898" s="2"/>
      <c r="GV898" s="2"/>
      <c r="GW898" s="2"/>
      <c r="GX898" s="2"/>
      <c r="GY898" s="2"/>
      <c r="GZ898" s="2"/>
      <c r="HA898" s="2"/>
      <c r="HB898" s="2"/>
      <c r="HC898" s="2"/>
      <c r="HD898" s="2"/>
      <c r="HE898" s="2"/>
      <c r="HF898" s="2"/>
      <c r="HG898" s="2"/>
      <c r="HH898" s="2"/>
      <c r="HI898" s="2"/>
      <c r="HJ898" s="2"/>
      <c r="HK898" s="2"/>
      <c r="HL898" s="2"/>
      <c r="HM898" s="2"/>
      <c r="HN898" s="2"/>
      <c r="HO898" s="2"/>
      <c r="HP898" s="2"/>
      <c r="HQ898" s="2"/>
      <c r="HR898" s="2"/>
      <c r="HS898" s="2"/>
      <c r="HT898" s="2"/>
      <c r="HU898" s="2"/>
      <c r="HV898" s="2"/>
      <c r="HW898" s="2"/>
      <c r="HX898" s="2"/>
      <c r="HY898" s="2"/>
      <c r="HZ898" s="2"/>
      <c r="IA898" s="2"/>
      <c r="IB898" s="2"/>
      <c r="IC898" s="2"/>
      <c r="ID898" s="2"/>
      <c r="IE898" s="2"/>
      <c r="IF898" s="2"/>
      <c r="IG898" s="2"/>
      <c r="IH898" s="2"/>
      <c r="II898" s="2"/>
      <c r="IJ898" s="2"/>
      <c r="IK898" s="2"/>
      <c r="IL898" s="2"/>
      <c r="IM898" s="2"/>
      <c r="IN898" s="2"/>
      <c r="IO898" s="2"/>
      <c r="IP898" s="2"/>
      <c r="IQ898" s="2"/>
      <c r="IR898" s="2"/>
      <c r="IS898" s="2"/>
      <c r="IT898" s="2"/>
      <c r="IU898" s="2"/>
      <c r="IV898" s="2"/>
      <c r="IW898" s="2"/>
    </row>
    <row r="899" customFormat="false" ht="11.25" hidden="false" customHeight="false" outlineLevel="0" collapsed="false">
      <c r="A899" s="2"/>
      <c r="B899" s="2"/>
      <c r="C899" s="2"/>
      <c r="D899" s="394"/>
      <c r="F899" s="2"/>
      <c r="G899" s="2"/>
      <c r="H899" s="2"/>
      <c r="I899" s="2"/>
      <c r="J899" s="2"/>
      <c r="K899" s="2"/>
      <c r="L899" s="2"/>
      <c r="M899" s="2"/>
      <c r="P899" s="2"/>
      <c r="Q899" s="2"/>
      <c r="R899" s="2"/>
      <c r="X899" s="270"/>
      <c r="Y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95"/>
      <c r="AW899" s="95"/>
      <c r="AX899" s="383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383"/>
      <c r="BX899" s="383"/>
      <c r="BY899" s="383"/>
      <c r="BZ899" s="2"/>
      <c r="CA899" s="2"/>
      <c r="CB899" s="2"/>
      <c r="CC899" s="2"/>
      <c r="CD899" s="2"/>
      <c r="CE899" s="2"/>
      <c r="CF899" s="383"/>
      <c r="CG899" s="383"/>
      <c r="CH899" s="10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383"/>
      <c r="DT899" s="383"/>
      <c r="DU899" s="383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  <c r="FE899" s="2"/>
      <c r="FF899" s="2"/>
      <c r="FG899" s="2"/>
      <c r="FH899" s="2"/>
      <c r="FI899" s="2"/>
      <c r="FJ899" s="2"/>
      <c r="FK899" s="2"/>
      <c r="FL899" s="2"/>
      <c r="FM899" s="2"/>
      <c r="FN899" s="2"/>
      <c r="FO899" s="2"/>
      <c r="FP899" s="2"/>
      <c r="FQ899" s="2"/>
      <c r="FR899" s="2"/>
      <c r="FS899" s="2"/>
      <c r="FT899" s="2"/>
      <c r="FU899" s="2"/>
      <c r="FV899" s="2"/>
      <c r="FW899" s="2"/>
      <c r="FX899" s="2"/>
      <c r="FY899" s="2"/>
      <c r="FZ899" s="2"/>
      <c r="GA899" s="2"/>
      <c r="GB899" s="2"/>
      <c r="GC899" s="2"/>
      <c r="GD899" s="2"/>
      <c r="GE899" s="2"/>
      <c r="GF899" s="2"/>
      <c r="GG899" s="2"/>
      <c r="GH899" s="2"/>
      <c r="GI899" s="2"/>
      <c r="GJ899" s="2"/>
      <c r="GK899" s="2"/>
      <c r="GL899" s="2"/>
      <c r="GM899" s="2"/>
      <c r="GN899" s="2"/>
      <c r="GO899" s="2"/>
      <c r="GP899" s="2"/>
      <c r="GQ899" s="2"/>
      <c r="GR899" s="2"/>
      <c r="GS899" s="2"/>
      <c r="GT899" s="2"/>
      <c r="GU899" s="2"/>
      <c r="GV899" s="2"/>
      <c r="GW899" s="2"/>
      <c r="GX899" s="2"/>
      <c r="GY899" s="2"/>
      <c r="GZ899" s="2"/>
      <c r="HA899" s="2"/>
      <c r="HB899" s="2"/>
      <c r="HC899" s="2"/>
      <c r="HD899" s="2"/>
      <c r="HE899" s="2"/>
      <c r="HF899" s="2"/>
      <c r="HG899" s="2"/>
      <c r="HH899" s="2"/>
      <c r="HI899" s="2"/>
      <c r="HJ899" s="2"/>
      <c r="HK899" s="2"/>
      <c r="HL899" s="2"/>
      <c r="HM899" s="2"/>
      <c r="HN899" s="2"/>
      <c r="HO899" s="2"/>
      <c r="HP899" s="2"/>
      <c r="HQ899" s="2"/>
      <c r="HR899" s="2"/>
      <c r="HS899" s="2"/>
      <c r="HT899" s="2"/>
      <c r="HU899" s="2"/>
      <c r="HV899" s="2"/>
      <c r="HW899" s="2"/>
      <c r="HX899" s="2"/>
      <c r="HY899" s="2"/>
      <c r="HZ899" s="2"/>
      <c r="IA899" s="2"/>
      <c r="IB899" s="2"/>
      <c r="IC899" s="2"/>
      <c r="ID899" s="2"/>
      <c r="IE899" s="2"/>
      <c r="IF899" s="2"/>
      <c r="IG899" s="2"/>
      <c r="IH899" s="2"/>
      <c r="II899" s="2"/>
      <c r="IJ899" s="2"/>
      <c r="IK899" s="2"/>
      <c r="IL899" s="2"/>
      <c r="IM899" s="2"/>
      <c r="IN899" s="2"/>
      <c r="IO899" s="2"/>
      <c r="IP899" s="2"/>
      <c r="IQ899" s="2"/>
      <c r="IR899" s="2"/>
      <c r="IS899" s="2"/>
      <c r="IT899" s="2"/>
      <c r="IU899" s="2"/>
      <c r="IV899" s="2"/>
      <c r="IW899" s="2"/>
    </row>
    <row r="900" customFormat="false" ht="11.25" hidden="false" customHeight="false" outlineLevel="0" collapsed="false">
      <c r="A900" s="2"/>
      <c r="B900" s="2"/>
      <c r="C900" s="2"/>
      <c r="D900" s="394"/>
      <c r="F900" s="2"/>
      <c r="G900" s="2"/>
      <c r="H900" s="2"/>
      <c r="I900" s="2"/>
      <c r="J900" s="2"/>
      <c r="K900" s="2"/>
      <c r="L900" s="2"/>
      <c r="M900" s="2"/>
      <c r="P900" s="2"/>
      <c r="Q900" s="2"/>
      <c r="R900" s="2"/>
      <c r="X900" s="270"/>
      <c r="Y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95"/>
      <c r="AW900" s="95"/>
      <c r="AX900" s="383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383"/>
      <c r="BX900" s="383"/>
      <c r="BY900" s="383"/>
      <c r="BZ900" s="2"/>
      <c r="CA900" s="2"/>
      <c r="CB900" s="2"/>
      <c r="CC900" s="2"/>
      <c r="CD900" s="2"/>
      <c r="CE900" s="2"/>
      <c r="CF900" s="383"/>
      <c r="CG900" s="383"/>
      <c r="CH900" s="10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383"/>
      <c r="DT900" s="383"/>
      <c r="DU900" s="383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  <c r="FE900" s="2"/>
      <c r="FF900" s="2"/>
      <c r="FG900" s="2"/>
      <c r="FH900" s="2"/>
      <c r="FI900" s="2"/>
      <c r="FJ900" s="2"/>
      <c r="FK900" s="2"/>
      <c r="FL900" s="2"/>
      <c r="FM900" s="2"/>
      <c r="FN900" s="2"/>
      <c r="FO900" s="2"/>
      <c r="FP900" s="2"/>
      <c r="FQ900" s="2"/>
      <c r="FR900" s="2"/>
      <c r="FS900" s="2"/>
      <c r="FT900" s="2"/>
      <c r="FU900" s="2"/>
      <c r="FV900" s="2"/>
      <c r="FW900" s="2"/>
      <c r="FX900" s="2"/>
      <c r="FY900" s="2"/>
      <c r="FZ900" s="2"/>
      <c r="GA900" s="2"/>
      <c r="GB900" s="2"/>
      <c r="GC900" s="2"/>
      <c r="GD900" s="2"/>
      <c r="GE900" s="2"/>
      <c r="GF900" s="2"/>
      <c r="GG900" s="2"/>
      <c r="GH900" s="2"/>
      <c r="GI900" s="2"/>
      <c r="GJ900" s="2"/>
      <c r="GK900" s="2"/>
      <c r="GL900" s="2"/>
      <c r="GM900" s="2"/>
      <c r="GN900" s="2"/>
      <c r="GO900" s="2"/>
      <c r="GP900" s="2"/>
      <c r="GQ900" s="2"/>
      <c r="GR900" s="2"/>
      <c r="GS900" s="2"/>
      <c r="GT900" s="2"/>
      <c r="GU900" s="2"/>
      <c r="GV900" s="2"/>
      <c r="GW900" s="2"/>
      <c r="GX900" s="2"/>
      <c r="GY900" s="2"/>
      <c r="GZ900" s="2"/>
      <c r="HA900" s="2"/>
      <c r="HB900" s="2"/>
      <c r="HC900" s="2"/>
      <c r="HD900" s="2"/>
      <c r="HE900" s="2"/>
      <c r="HF900" s="2"/>
      <c r="HG900" s="2"/>
      <c r="HH900" s="2"/>
      <c r="HI900" s="2"/>
      <c r="HJ900" s="2"/>
      <c r="HK900" s="2"/>
      <c r="HL900" s="2"/>
      <c r="HM900" s="2"/>
      <c r="HN900" s="2"/>
      <c r="HO900" s="2"/>
      <c r="HP900" s="2"/>
      <c r="HQ900" s="2"/>
      <c r="HR900" s="2"/>
      <c r="HS900" s="2"/>
      <c r="HT900" s="2"/>
      <c r="HU900" s="2"/>
      <c r="HV900" s="2"/>
      <c r="HW900" s="2"/>
      <c r="HX900" s="2"/>
      <c r="HY900" s="2"/>
      <c r="HZ900" s="2"/>
      <c r="IA900" s="2"/>
      <c r="IB900" s="2"/>
      <c r="IC900" s="2"/>
      <c r="ID900" s="2"/>
      <c r="IE900" s="2"/>
      <c r="IF900" s="2"/>
      <c r="IG900" s="2"/>
      <c r="IH900" s="2"/>
      <c r="II900" s="2"/>
      <c r="IJ900" s="2"/>
      <c r="IK900" s="2"/>
      <c r="IL900" s="2"/>
      <c r="IM900" s="2"/>
      <c r="IN900" s="2"/>
      <c r="IO900" s="2"/>
      <c r="IP900" s="2"/>
      <c r="IQ900" s="2"/>
      <c r="IR900" s="2"/>
      <c r="IS900" s="2"/>
      <c r="IT900" s="2"/>
      <c r="IU900" s="2"/>
      <c r="IV900" s="2"/>
      <c r="IW900" s="2"/>
    </row>
    <row r="901" customFormat="false" ht="11.25" hidden="false" customHeight="false" outlineLevel="0" collapsed="false">
      <c r="A901" s="2"/>
      <c r="B901" s="2"/>
      <c r="C901" s="2"/>
      <c r="D901" s="394"/>
      <c r="F901" s="2"/>
      <c r="G901" s="2"/>
      <c r="H901" s="2"/>
      <c r="I901" s="2"/>
      <c r="J901" s="2"/>
      <c r="K901" s="2"/>
      <c r="L901" s="2"/>
      <c r="M901" s="2"/>
      <c r="P901" s="2"/>
      <c r="Q901" s="2"/>
      <c r="R901" s="2"/>
      <c r="X901" s="270"/>
      <c r="Y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95"/>
      <c r="AW901" s="95"/>
      <c r="AX901" s="383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383"/>
      <c r="BX901" s="383"/>
      <c r="BY901" s="383"/>
      <c r="BZ901" s="2"/>
      <c r="CA901" s="2"/>
      <c r="CB901" s="2"/>
      <c r="CC901" s="2"/>
      <c r="CD901" s="2"/>
      <c r="CE901" s="2"/>
      <c r="CF901" s="383"/>
      <c r="CG901" s="383"/>
      <c r="CH901" s="10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383"/>
      <c r="DT901" s="383"/>
      <c r="DU901" s="383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  <c r="FE901" s="2"/>
      <c r="FF901" s="2"/>
      <c r="FG901" s="2"/>
      <c r="FH901" s="2"/>
      <c r="FI901" s="2"/>
      <c r="FJ901" s="2"/>
      <c r="FK901" s="2"/>
      <c r="FL901" s="2"/>
      <c r="FM901" s="2"/>
      <c r="FN901" s="2"/>
      <c r="FO901" s="2"/>
      <c r="FP901" s="2"/>
      <c r="FQ901" s="2"/>
      <c r="FR901" s="2"/>
      <c r="FS901" s="2"/>
      <c r="FT901" s="2"/>
      <c r="FU901" s="2"/>
      <c r="FV901" s="2"/>
      <c r="FW901" s="2"/>
      <c r="FX901" s="2"/>
      <c r="FY901" s="2"/>
      <c r="FZ901" s="2"/>
      <c r="GA901" s="2"/>
      <c r="GB901" s="2"/>
      <c r="GC901" s="2"/>
      <c r="GD901" s="2"/>
      <c r="GE901" s="2"/>
      <c r="GF901" s="2"/>
      <c r="GG901" s="2"/>
      <c r="GH901" s="2"/>
      <c r="GI901" s="2"/>
      <c r="GJ901" s="2"/>
      <c r="GK901" s="2"/>
      <c r="GL901" s="2"/>
      <c r="GM901" s="2"/>
      <c r="GN901" s="2"/>
      <c r="GO901" s="2"/>
      <c r="GP901" s="2"/>
      <c r="GQ901" s="2"/>
      <c r="GR901" s="2"/>
      <c r="GS901" s="2"/>
      <c r="GT901" s="2"/>
      <c r="GU901" s="2"/>
      <c r="GV901" s="2"/>
      <c r="GW901" s="2"/>
      <c r="GX901" s="2"/>
      <c r="GY901" s="2"/>
      <c r="GZ901" s="2"/>
      <c r="HA901" s="2"/>
      <c r="HB901" s="2"/>
      <c r="HC901" s="2"/>
      <c r="HD901" s="2"/>
      <c r="HE901" s="2"/>
      <c r="HF901" s="2"/>
      <c r="HG901" s="2"/>
      <c r="HH901" s="2"/>
      <c r="HI901" s="2"/>
      <c r="HJ901" s="2"/>
      <c r="HK901" s="2"/>
      <c r="HL901" s="2"/>
      <c r="HM901" s="2"/>
      <c r="HN901" s="2"/>
      <c r="HO901" s="2"/>
      <c r="HP901" s="2"/>
      <c r="HQ901" s="2"/>
      <c r="HR901" s="2"/>
      <c r="HS901" s="2"/>
      <c r="HT901" s="2"/>
      <c r="HU901" s="2"/>
      <c r="HV901" s="2"/>
      <c r="HW901" s="2"/>
      <c r="HX901" s="2"/>
      <c r="HY901" s="2"/>
      <c r="HZ901" s="2"/>
      <c r="IA901" s="2"/>
      <c r="IB901" s="2"/>
      <c r="IC901" s="2"/>
      <c r="ID901" s="2"/>
      <c r="IE901" s="2"/>
      <c r="IF901" s="2"/>
      <c r="IG901" s="2"/>
      <c r="IH901" s="2"/>
      <c r="II901" s="2"/>
      <c r="IJ901" s="2"/>
      <c r="IK901" s="2"/>
      <c r="IL901" s="2"/>
      <c r="IM901" s="2"/>
      <c r="IN901" s="2"/>
      <c r="IO901" s="2"/>
      <c r="IP901" s="2"/>
      <c r="IQ901" s="2"/>
      <c r="IR901" s="2"/>
      <c r="IS901" s="2"/>
      <c r="IT901" s="2"/>
      <c r="IU901" s="2"/>
      <c r="IV901" s="2"/>
      <c r="IW901" s="2"/>
    </row>
    <row r="902" customFormat="false" ht="11.25" hidden="false" customHeight="false" outlineLevel="0" collapsed="false">
      <c r="A902" s="2"/>
      <c r="B902" s="2"/>
      <c r="C902" s="2"/>
      <c r="D902" s="394"/>
      <c r="F902" s="2"/>
      <c r="G902" s="2"/>
      <c r="H902" s="2"/>
      <c r="I902" s="2"/>
      <c r="J902" s="2"/>
      <c r="K902" s="2"/>
      <c r="L902" s="2"/>
      <c r="M902" s="2"/>
      <c r="P902" s="2"/>
      <c r="Q902" s="2"/>
      <c r="R902" s="2"/>
      <c r="X902" s="270"/>
      <c r="Y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95"/>
      <c r="AW902" s="95"/>
      <c r="AX902" s="383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383"/>
      <c r="BX902" s="383"/>
      <c r="BY902" s="383"/>
      <c r="BZ902" s="2"/>
      <c r="CA902" s="2"/>
      <c r="CB902" s="2"/>
      <c r="CC902" s="2"/>
      <c r="CD902" s="2"/>
      <c r="CE902" s="2"/>
      <c r="CF902" s="383"/>
      <c r="CG902" s="383"/>
      <c r="CH902" s="10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383"/>
      <c r="DT902" s="383"/>
      <c r="DU902" s="383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  <c r="FE902" s="2"/>
      <c r="FF902" s="2"/>
      <c r="FG902" s="2"/>
      <c r="FH902" s="2"/>
      <c r="FI902" s="2"/>
      <c r="FJ902" s="2"/>
      <c r="FK902" s="2"/>
      <c r="FL902" s="2"/>
      <c r="FM902" s="2"/>
      <c r="FN902" s="2"/>
      <c r="FO902" s="2"/>
      <c r="FP902" s="2"/>
      <c r="FQ902" s="2"/>
      <c r="FR902" s="2"/>
      <c r="FS902" s="2"/>
      <c r="FT902" s="2"/>
      <c r="FU902" s="2"/>
      <c r="FV902" s="2"/>
      <c r="FW902" s="2"/>
      <c r="FX902" s="2"/>
      <c r="FY902" s="2"/>
      <c r="FZ902" s="2"/>
      <c r="GA902" s="2"/>
      <c r="GB902" s="2"/>
      <c r="GC902" s="2"/>
      <c r="GD902" s="2"/>
      <c r="GE902" s="2"/>
      <c r="GF902" s="2"/>
      <c r="GG902" s="2"/>
      <c r="GH902" s="2"/>
      <c r="GI902" s="2"/>
      <c r="GJ902" s="2"/>
      <c r="GK902" s="2"/>
      <c r="GL902" s="2"/>
      <c r="GM902" s="2"/>
      <c r="GN902" s="2"/>
      <c r="GO902" s="2"/>
      <c r="GP902" s="2"/>
      <c r="GQ902" s="2"/>
      <c r="GR902" s="2"/>
      <c r="GS902" s="2"/>
      <c r="GT902" s="2"/>
      <c r="GU902" s="2"/>
      <c r="GV902" s="2"/>
      <c r="GW902" s="2"/>
      <c r="GX902" s="2"/>
      <c r="GY902" s="2"/>
      <c r="GZ902" s="2"/>
      <c r="HA902" s="2"/>
      <c r="HB902" s="2"/>
      <c r="HC902" s="2"/>
      <c r="HD902" s="2"/>
      <c r="HE902" s="2"/>
      <c r="HF902" s="2"/>
      <c r="HG902" s="2"/>
      <c r="HH902" s="2"/>
      <c r="HI902" s="2"/>
      <c r="HJ902" s="2"/>
      <c r="HK902" s="2"/>
      <c r="HL902" s="2"/>
      <c r="HM902" s="2"/>
      <c r="HN902" s="2"/>
      <c r="HO902" s="2"/>
      <c r="HP902" s="2"/>
      <c r="HQ902" s="2"/>
      <c r="HR902" s="2"/>
      <c r="HS902" s="2"/>
      <c r="HT902" s="2"/>
      <c r="HU902" s="2"/>
      <c r="HV902" s="2"/>
      <c r="HW902" s="2"/>
      <c r="HX902" s="2"/>
      <c r="HY902" s="2"/>
      <c r="HZ902" s="2"/>
      <c r="IA902" s="2"/>
      <c r="IB902" s="2"/>
      <c r="IC902" s="2"/>
      <c r="ID902" s="2"/>
      <c r="IE902" s="2"/>
      <c r="IF902" s="2"/>
      <c r="IG902" s="2"/>
      <c r="IH902" s="2"/>
      <c r="II902" s="2"/>
      <c r="IJ902" s="2"/>
      <c r="IK902" s="2"/>
      <c r="IL902" s="2"/>
      <c r="IM902" s="2"/>
      <c r="IN902" s="2"/>
      <c r="IO902" s="2"/>
      <c r="IP902" s="2"/>
      <c r="IQ902" s="2"/>
      <c r="IR902" s="2"/>
      <c r="IS902" s="2"/>
      <c r="IT902" s="2"/>
      <c r="IU902" s="2"/>
      <c r="IV902" s="2"/>
      <c r="IW902" s="2"/>
    </row>
    <row r="903" customFormat="false" ht="11.25" hidden="false" customHeight="false" outlineLevel="0" collapsed="false">
      <c r="A903" s="2"/>
      <c r="B903" s="2"/>
      <c r="C903" s="2"/>
      <c r="D903" s="394"/>
      <c r="F903" s="2"/>
      <c r="G903" s="2"/>
      <c r="H903" s="2"/>
      <c r="I903" s="2"/>
      <c r="J903" s="2"/>
      <c r="K903" s="2"/>
      <c r="L903" s="2"/>
      <c r="M903" s="2"/>
      <c r="P903" s="2"/>
      <c r="Q903" s="2"/>
      <c r="R903" s="2"/>
      <c r="X903" s="270"/>
      <c r="Y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95"/>
      <c r="AW903" s="95"/>
      <c r="AX903" s="383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383"/>
      <c r="BX903" s="383"/>
      <c r="BY903" s="383"/>
      <c r="BZ903" s="2"/>
      <c r="CA903" s="2"/>
      <c r="CB903" s="2"/>
      <c r="CC903" s="2"/>
      <c r="CD903" s="2"/>
      <c r="CE903" s="2"/>
      <c r="CF903" s="383"/>
      <c r="CG903" s="383"/>
      <c r="CH903" s="10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383"/>
      <c r="DT903" s="383"/>
      <c r="DU903" s="383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  <c r="FE903" s="2"/>
      <c r="FF903" s="2"/>
      <c r="FG903" s="2"/>
      <c r="FH903" s="2"/>
      <c r="FI903" s="2"/>
      <c r="FJ903" s="2"/>
      <c r="FK903" s="2"/>
      <c r="FL903" s="2"/>
      <c r="FM903" s="2"/>
      <c r="FN903" s="2"/>
      <c r="FO903" s="2"/>
      <c r="FP903" s="2"/>
      <c r="FQ903" s="2"/>
      <c r="FR903" s="2"/>
      <c r="FS903" s="2"/>
      <c r="FT903" s="2"/>
      <c r="FU903" s="2"/>
      <c r="FV903" s="2"/>
      <c r="FW903" s="2"/>
      <c r="FX903" s="2"/>
      <c r="FY903" s="2"/>
      <c r="FZ903" s="2"/>
      <c r="GA903" s="2"/>
      <c r="GB903" s="2"/>
      <c r="GC903" s="2"/>
      <c r="GD903" s="2"/>
      <c r="GE903" s="2"/>
      <c r="GF903" s="2"/>
      <c r="GG903" s="2"/>
      <c r="GH903" s="2"/>
      <c r="GI903" s="2"/>
      <c r="GJ903" s="2"/>
      <c r="GK903" s="2"/>
      <c r="GL903" s="2"/>
      <c r="GM903" s="2"/>
      <c r="GN903" s="2"/>
      <c r="GO903" s="2"/>
      <c r="GP903" s="2"/>
      <c r="GQ903" s="2"/>
      <c r="GR903" s="2"/>
      <c r="GS903" s="2"/>
      <c r="GT903" s="2"/>
      <c r="GU903" s="2"/>
      <c r="GV903" s="2"/>
      <c r="GW903" s="2"/>
      <c r="GX903" s="2"/>
      <c r="GY903" s="2"/>
      <c r="GZ903" s="2"/>
      <c r="HA903" s="2"/>
      <c r="HB903" s="2"/>
      <c r="HC903" s="2"/>
      <c r="HD903" s="2"/>
      <c r="HE903" s="2"/>
      <c r="HF903" s="2"/>
      <c r="HG903" s="2"/>
      <c r="HH903" s="2"/>
      <c r="HI903" s="2"/>
      <c r="HJ903" s="2"/>
      <c r="HK903" s="2"/>
      <c r="HL903" s="2"/>
      <c r="HM903" s="2"/>
      <c r="HN903" s="2"/>
      <c r="HO903" s="2"/>
      <c r="HP903" s="2"/>
      <c r="HQ903" s="2"/>
      <c r="HR903" s="2"/>
      <c r="HS903" s="2"/>
      <c r="HT903" s="2"/>
      <c r="HU903" s="2"/>
      <c r="HV903" s="2"/>
      <c r="HW903" s="2"/>
      <c r="HX903" s="2"/>
      <c r="HY903" s="2"/>
      <c r="HZ903" s="2"/>
      <c r="IA903" s="2"/>
      <c r="IB903" s="2"/>
      <c r="IC903" s="2"/>
      <c r="ID903" s="2"/>
      <c r="IE903" s="2"/>
      <c r="IF903" s="2"/>
      <c r="IG903" s="2"/>
      <c r="IH903" s="2"/>
      <c r="II903" s="2"/>
      <c r="IJ903" s="2"/>
      <c r="IK903" s="2"/>
      <c r="IL903" s="2"/>
      <c r="IM903" s="2"/>
      <c r="IN903" s="2"/>
      <c r="IO903" s="2"/>
      <c r="IP903" s="2"/>
      <c r="IQ903" s="2"/>
      <c r="IR903" s="2"/>
      <c r="IS903" s="2"/>
      <c r="IT903" s="2"/>
      <c r="IU903" s="2"/>
      <c r="IV903" s="2"/>
      <c r="IW903" s="2"/>
    </row>
    <row r="904" customFormat="false" ht="11.25" hidden="false" customHeight="false" outlineLevel="0" collapsed="false">
      <c r="A904" s="2"/>
      <c r="B904" s="2"/>
      <c r="C904" s="2"/>
      <c r="D904" s="394"/>
      <c r="F904" s="2"/>
      <c r="G904" s="2"/>
      <c r="H904" s="2"/>
      <c r="I904" s="2"/>
      <c r="J904" s="2"/>
      <c r="K904" s="2"/>
      <c r="L904" s="2"/>
      <c r="M904" s="2"/>
      <c r="P904" s="2"/>
      <c r="Q904" s="2"/>
      <c r="R904" s="2"/>
      <c r="X904" s="270"/>
      <c r="Y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95"/>
      <c r="AW904" s="95"/>
      <c r="AX904" s="383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383"/>
      <c r="BX904" s="383"/>
      <c r="BY904" s="383"/>
      <c r="BZ904" s="2"/>
      <c r="CA904" s="2"/>
      <c r="CB904" s="2"/>
      <c r="CC904" s="2"/>
      <c r="CD904" s="2"/>
      <c r="CE904" s="2"/>
      <c r="CF904" s="383"/>
      <c r="CG904" s="383"/>
      <c r="CH904" s="10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383"/>
      <c r="DT904" s="383"/>
      <c r="DU904" s="383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  <c r="FE904" s="2"/>
      <c r="FF904" s="2"/>
      <c r="FG904" s="2"/>
      <c r="FH904" s="2"/>
      <c r="FI904" s="2"/>
      <c r="FJ904" s="2"/>
      <c r="FK904" s="2"/>
      <c r="FL904" s="2"/>
      <c r="FM904" s="2"/>
      <c r="FN904" s="2"/>
      <c r="FO904" s="2"/>
      <c r="FP904" s="2"/>
      <c r="FQ904" s="2"/>
      <c r="FR904" s="2"/>
      <c r="FS904" s="2"/>
      <c r="FT904" s="2"/>
      <c r="FU904" s="2"/>
      <c r="FV904" s="2"/>
      <c r="FW904" s="2"/>
      <c r="FX904" s="2"/>
      <c r="FY904" s="2"/>
      <c r="FZ904" s="2"/>
      <c r="GA904" s="2"/>
      <c r="GB904" s="2"/>
      <c r="GC904" s="2"/>
      <c r="GD904" s="2"/>
      <c r="GE904" s="2"/>
      <c r="GF904" s="2"/>
      <c r="GG904" s="2"/>
      <c r="GH904" s="2"/>
      <c r="GI904" s="2"/>
      <c r="GJ904" s="2"/>
      <c r="GK904" s="2"/>
      <c r="GL904" s="2"/>
      <c r="GM904" s="2"/>
      <c r="GN904" s="2"/>
      <c r="GO904" s="2"/>
      <c r="GP904" s="2"/>
      <c r="GQ904" s="2"/>
      <c r="GR904" s="2"/>
      <c r="GS904" s="2"/>
      <c r="GT904" s="2"/>
      <c r="GU904" s="2"/>
      <c r="GV904" s="2"/>
      <c r="GW904" s="2"/>
      <c r="GX904" s="2"/>
      <c r="GY904" s="2"/>
      <c r="GZ904" s="2"/>
      <c r="HA904" s="2"/>
      <c r="HB904" s="2"/>
      <c r="HC904" s="2"/>
      <c r="HD904" s="2"/>
      <c r="HE904" s="2"/>
      <c r="HF904" s="2"/>
      <c r="HG904" s="2"/>
      <c r="HH904" s="2"/>
      <c r="HI904" s="2"/>
      <c r="HJ904" s="2"/>
      <c r="HK904" s="2"/>
      <c r="HL904" s="2"/>
      <c r="HM904" s="2"/>
      <c r="HN904" s="2"/>
      <c r="HO904" s="2"/>
      <c r="HP904" s="2"/>
      <c r="HQ904" s="2"/>
      <c r="HR904" s="2"/>
      <c r="HS904" s="2"/>
      <c r="HT904" s="2"/>
      <c r="HU904" s="2"/>
      <c r="HV904" s="2"/>
      <c r="HW904" s="2"/>
      <c r="HX904" s="2"/>
      <c r="HY904" s="2"/>
      <c r="HZ904" s="2"/>
      <c r="IA904" s="2"/>
      <c r="IB904" s="2"/>
      <c r="IC904" s="2"/>
      <c r="ID904" s="2"/>
      <c r="IE904" s="2"/>
      <c r="IF904" s="2"/>
      <c r="IG904" s="2"/>
      <c r="IH904" s="2"/>
      <c r="II904" s="2"/>
      <c r="IJ904" s="2"/>
      <c r="IK904" s="2"/>
      <c r="IL904" s="2"/>
      <c r="IM904" s="2"/>
      <c r="IN904" s="2"/>
      <c r="IO904" s="2"/>
      <c r="IP904" s="2"/>
      <c r="IQ904" s="2"/>
      <c r="IR904" s="2"/>
      <c r="IS904" s="2"/>
      <c r="IT904" s="2"/>
      <c r="IU904" s="2"/>
      <c r="IV904" s="2"/>
      <c r="IW904" s="2"/>
    </row>
    <row r="905" customFormat="false" ht="11.25" hidden="false" customHeight="false" outlineLevel="0" collapsed="false">
      <c r="A905" s="2"/>
      <c r="B905" s="2"/>
      <c r="C905" s="2"/>
      <c r="D905" s="394"/>
      <c r="F905" s="2"/>
      <c r="G905" s="2"/>
      <c r="H905" s="2"/>
      <c r="I905" s="2"/>
      <c r="J905" s="2"/>
      <c r="K905" s="2"/>
      <c r="L905" s="2"/>
      <c r="M905" s="2"/>
      <c r="P905" s="2"/>
      <c r="Q905" s="2"/>
      <c r="R905" s="2"/>
      <c r="X905" s="270"/>
      <c r="Y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95"/>
      <c r="AW905" s="95"/>
      <c r="AX905" s="383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383"/>
      <c r="BX905" s="383"/>
      <c r="BY905" s="383"/>
      <c r="BZ905" s="2"/>
      <c r="CA905" s="2"/>
      <c r="CB905" s="2"/>
      <c r="CC905" s="2"/>
      <c r="CD905" s="2"/>
      <c r="CE905" s="2"/>
      <c r="CF905" s="383"/>
      <c r="CG905" s="383"/>
      <c r="CH905" s="10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383"/>
      <c r="DT905" s="383"/>
      <c r="DU905" s="383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  <c r="FE905" s="2"/>
      <c r="FF905" s="2"/>
      <c r="FG905" s="2"/>
      <c r="FH905" s="2"/>
      <c r="FI905" s="2"/>
      <c r="FJ905" s="2"/>
      <c r="FK905" s="2"/>
      <c r="FL905" s="2"/>
      <c r="FM905" s="2"/>
      <c r="FN905" s="2"/>
      <c r="FO905" s="2"/>
      <c r="FP905" s="2"/>
      <c r="FQ905" s="2"/>
      <c r="FR905" s="2"/>
      <c r="FS905" s="2"/>
      <c r="FT905" s="2"/>
      <c r="FU905" s="2"/>
      <c r="FV905" s="2"/>
      <c r="FW905" s="2"/>
      <c r="FX905" s="2"/>
      <c r="FY905" s="2"/>
      <c r="FZ905" s="2"/>
      <c r="GA905" s="2"/>
      <c r="GB905" s="2"/>
      <c r="GC905" s="2"/>
      <c r="GD905" s="2"/>
      <c r="GE905" s="2"/>
      <c r="GF905" s="2"/>
      <c r="GG905" s="2"/>
      <c r="GH905" s="2"/>
      <c r="GI905" s="2"/>
      <c r="GJ905" s="2"/>
      <c r="GK905" s="2"/>
      <c r="GL905" s="2"/>
      <c r="GM905" s="2"/>
      <c r="GN905" s="2"/>
      <c r="GO905" s="2"/>
      <c r="GP905" s="2"/>
      <c r="GQ905" s="2"/>
      <c r="GR905" s="2"/>
      <c r="GS905" s="2"/>
      <c r="GT905" s="2"/>
      <c r="GU905" s="2"/>
      <c r="GV905" s="2"/>
      <c r="GW905" s="2"/>
      <c r="GX905" s="2"/>
      <c r="GY905" s="2"/>
      <c r="GZ905" s="2"/>
      <c r="HA905" s="2"/>
      <c r="HB905" s="2"/>
      <c r="HC905" s="2"/>
      <c r="HD905" s="2"/>
      <c r="HE905" s="2"/>
      <c r="HF905" s="2"/>
      <c r="HG905" s="2"/>
      <c r="HH905" s="2"/>
      <c r="HI905" s="2"/>
      <c r="HJ905" s="2"/>
      <c r="HK905" s="2"/>
      <c r="HL905" s="2"/>
      <c r="HM905" s="2"/>
      <c r="HN905" s="2"/>
      <c r="HO905" s="2"/>
      <c r="HP905" s="2"/>
      <c r="HQ905" s="2"/>
      <c r="HR905" s="2"/>
      <c r="HS905" s="2"/>
      <c r="HT905" s="2"/>
      <c r="HU905" s="2"/>
      <c r="HV905" s="2"/>
      <c r="HW905" s="2"/>
      <c r="HX905" s="2"/>
      <c r="HY905" s="2"/>
      <c r="HZ905" s="2"/>
      <c r="IA905" s="2"/>
      <c r="IB905" s="2"/>
      <c r="IC905" s="2"/>
      <c r="ID905" s="2"/>
      <c r="IE905" s="2"/>
      <c r="IF905" s="2"/>
      <c r="IG905" s="2"/>
      <c r="IH905" s="2"/>
      <c r="II905" s="2"/>
      <c r="IJ905" s="2"/>
      <c r="IK905" s="2"/>
      <c r="IL905" s="2"/>
      <c r="IM905" s="2"/>
      <c r="IN905" s="2"/>
      <c r="IO905" s="2"/>
      <c r="IP905" s="2"/>
      <c r="IQ905" s="2"/>
      <c r="IR905" s="2"/>
      <c r="IS905" s="2"/>
      <c r="IT905" s="2"/>
      <c r="IU905" s="2"/>
      <c r="IV905" s="2"/>
      <c r="IW905" s="2"/>
    </row>
    <row r="906" customFormat="false" ht="11.25" hidden="false" customHeight="false" outlineLevel="0" collapsed="false">
      <c r="A906" s="2"/>
      <c r="B906" s="2"/>
      <c r="C906" s="2"/>
      <c r="D906" s="394"/>
      <c r="F906" s="2"/>
      <c r="G906" s="2"/>
      <c r="H906" s="2"/>
      <c r="I906" s="2"/>
      <c r="J906" s="2"/>
      <c r="K906" s="2"/>
      <c r="L906" s="2"/>
      <c r="M906" s="2"/>
      <c r="P906" s="2"/>
      <c r="Q906" s="2"/>
      <c r="R906" s="2"/>
      <c r="X906" s="270"/>
      <c r="Y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95"/>
      <c r="AW906" s="95"/>
      <c r="AX906" s="383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383"/>
      <c r="BX906" s="383"/>
      <c r="BY906" s="383"/>
      <c r="BZ906" s="2"/>
      <c r="CA906" s="2"/>
      <c r="CB906" s="2"/>
      <c r="CC906" s="2"/>
      <c r="CD906" s="2"/>
      <c r="CE906" s="2"/>
      <c r="CF906" s="383"/>
      <c r="CG906" s="383"/>
      <c r="CH906" s="10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383"/>
      <c r="DT906" s="383"/>
      <c r="DU906" s="383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  <c r="FE906" s="2"/>
      <c r="FF906" s="2"/>
      <c r="FG906" s="2"/>
      <c r="FH906" s="2"/>
      <c r="FI906" s="2"/>
      <c r="FJ906" s="2"/>
      <c r="FK906" s="2"/>
      <c r="FL906" s="2"/>
      <c r="FM906" s="2"/>
      <c r="FN906" s="2"/>
      <c r="FO906" s="2"/>
      <c r="FP906" s="2"/>
      <c r="FQ906" s="2"/>
      <c r="FR906" s="2"/>
      <c r="FS906" s="2"/>
      <c r="FT906" s="2"/>
      <c r="FU906" s="2"/>
      <c r="FV906" s="2"/>
      <c r="FW906" s="2"/>
      <c r="FX906" s="2"/>
      <c r="FY906" s="2"/>
      <c r="FZ906" s="2"/>
      <c r="GA906" s="2"/>
      <c r="GB906" s="2"/>
      <c r="GC906" s="2"/>
      <c r="GD906" s="2"/>
      <c r="GE906" s="2"/>
      <c r="GF906" s="2"/>
      <c r="GG906" s="2"/>
      <c r="GH906" s="2"/>
      <c r="GI906" s="2"/>
      <c r="GJ906" s="2"/>
      <c r="GK906" s="2"/>
      <c r="GL906" s="2"/>
      <c r="GM906" s="2"/>
      <c r="GN906" s="2"/>
      <c r="GO906" s="2"/>
      <c r="GP906" s="2"/>
      <c r="GQ906" s="2"/>
      <c r="GR906" s="2"/>
      <c r="GS906" s="2"/>
      <c r="GT906" s="2"/>
      <c r="GU906" s="2"/>
      <c r="GV906" s="2"/>
      <c r="GW906" s="2"/>
      <c r="GX906" s="2"/>
      <c r="GY906" s="2"/>
      <c r="GZ906" s="2"/>
      <c r="HA906" s="2"/>
      <c r="HB906" s="2"/>
      <c r="HC906" s="2"/>
      <c r="HD906" s="2"/>
      <c r="HE906" s="2"/>
      <c r="HF906" s="2"/>
      <c r="HG906" s="2"/>
      <c r="HH906" s="2"/>
      <c r="HI906" s="2"/>
      <c r="HJ906" s="2"/>
      <c r="HK906" s="2"/>
      <c r="HL906" s="2"/>
      <c r="HM906" s="2"/>
      <c r="HN906" s="2"/>
      <c r="HO906" s="2"/>
      <c r="HP906" s="2"/>
      <c r="HQ906" s="2"/>
      <c r="HR906" s="2"/>
      <c r="HS906" s="2"/>
      <c r="HT906" s="2"/>
      <c r="HU906" s="2"/>
      <c r="HV906" s="2"/>
      <c r="HW906" s="2"/>
      <c r="HX906" s="2"/>
      <c r="HY906" s="2"/>
      <c r="HZ906" s="2"/>
      <c r="IA906" s="2"/>
      <c r="IB906" s="2"/>
      <c r="IC906" s="2"/>
      <c r="ID906" s="2"/>
      <c r="IE906" s="2"/>
      <c r="IF906" s="2"/>
      <c r="IG906" s="2"/>
      <c r="IH906" s="2"/>
      <c r="II906" s="2"/>
      <c r="IJ906" s="2"/>
      <c r="IK906" s="2"/>
      <c r="IL906" s="2"/>
      <c r="IM906" s="2"/>
      <c r="IN906" s="2"/>
      <c r="IO906" s="2"/>
      <c r="IP906" s="2"/>
      <c r="IQ906" s="2"/>
      <c r="IR906" s="2"/>
      <c r="IS906" s="2"/>
      <c r="IT906" s="2"/>
      <c r="IU906" s="2"/>
      <c r="IV906" s="2"/>
      <c r="IW906" s="2"/>
    </row>
    <row r="907" customFormat="false" ht="11.25" hidden="false" customHeight="false" outlineLevel="0" collapsed="false">
      <c r="A907" s="2"/>
      <c r="B907" s="2"/>
      <c r="C907" s="2"/>
      <c r="D907" s="394"/>
      <c r="F907" s="2"/>
      <c r="G907" s="2"/>
      <c r="H907" s="2"/>
      <c r="I907" s="2"/>
      <c r="J907" s="2"/>
      <c r="K907" s="2"/>
      <c r="L907" s="2"/>
      <c r="M907" s="2"/>
      <c r="P907" s="2"/>
      <c r="Q907" s="2"/>
      <c r="R907" s="2"/>
      <c r="X907" s="270"/>
      <c r="Y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95"/>
      <c r="AW907" s="95"/>
      <c r="AX907" s="383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383"/>
      <c r="BX907" s="383"/>
      <c r="BY907" s="383"/>
      <c r="BZ907" s="2"/>
      <c r="CA907" s="2"/>
      <c r="CB907" s="2"/>
      <c r="CC907" s="2"/>
      <c r="CD907" s="2"/>
      <c r="CE907" s="2"/>
      <c r="CF907" s="383"/>
      <c r="CG907" s="383"/>
      <c r="CH907" s="10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383"/>
      <c r="DT907" s="383"/>
      <c r="DU907" s="383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  <c r="FE907" s="2"/>
      <c r="FF907" s="2"/>
      <c r="FG907" s="2"/>
      <c r="FH907" s="2"/>
      <c r="FI907" s="2"/>
      <c r="FJ907" s="2"/>
      <c r="FK907" s="2"/>
      <c r="FL907" s="2"/>
      <c r="FM907" s="2"/>
      <c r="FN907" s="2"/>
      <c r="FO907" s="2"/>
      <c r="FP907" s="2"/>
      <c r="FQ907" s="2"/>
      <c r="FR907" s="2"/>
      <c r="FS907" s="2"/>
      <c r="FT907" s="2"/>
      <c r="FU907" s="2"/>
      <c r="FV907" s="2"/>
      <c r="FW907" s="2"/>
      <c r="FX907" s="2"/>
      <c r="FY907" s="2"/>
      <c r="FZ907" s="2"/>
      <c r="GA907" s="2"/>
      <c r="GB907" s="2"/>
      <c r="GC907" s="2"/>
      <c r="GD907" s="2"/>
      <c r="GE907" s="2"/>
      <c r="GF907" s="2"/>
      <c r="GG907" s="2"/>
      <c r="GH907" s="2"/>
      <c r="GI907" s="2"/>
      <c r="GJ907" s="2"/>
      <c r="GK907" s="2"/>
      <c r="GL907" s="2"/>
      <c r="GM907" s="2"/>
      <c r="GN907" s="2"/>
      <c r="GO907" s="2"/>
      <c r="GP907" s="2"/>
      <c r="GQ907" s="2"/>
      <c r="GR907" s="2"/>
      <c r="GS907" s="2"/>
      <c r="GT907" s="2"/>
      <c r="GU907" s="2"/>
      <c r="GV907" s="2"/>
      <c r="GW907" s="2"/>
      <c r="GX907" s="2"/>
      <c r="GY907" s="2"/>
      <c r="GZ907" s="2"/>
      <c r="HA907" s="2"/>
      <c r="HB907" s="2"/>
      <c r="HC907" s="2"/>
      <c r="HD907" s="2"/>
      <c r="HE907" s="2"/>
      <c r="HF907" s="2"/>
      <c r="HG907" s="2"/>
      <c r="HH907" s="2"/>
      <c r="HI907" s="2"/>
      <c r="HJ907" s="2"/>
      <c r="HK907" s="2"/>
      <c r="HL907" s="2"/>
      <c r="HM907" s="2"/>
      <c r="HN907" s="2"/>
      <c r="HO907" s="2"/>
      <c r="HP907" s="2"/>
      <c r="HQ907" s="2"/>
      <c r="HR907" s="2"/>
      <c r="HS907" s="2"/>
      <c r="HT907" s="2"/>
      <c r="HU907" s="2"/>
      <c r="HV907" s="2"/>
      <c r="HW907" s="2"/>
      <c r="HX907" s="2"/>
      <c r="HY907" s="2"/>
      <c r="HZ907" s="2"/>
      <c r="IA907" s="2"/>
      <c r="IB907" s="2"/>
      <c r="IC907" s="2"/>
      <c r="ID907" s="2"/>
      <c r="IE907" s="2"/>
      <c r="IF907" s="2"/>
      <c r="IG907" s="2"/>
      <c r="IH907" s="2"/>
      <c r="II907" s="2"/>
      <c r="IJ907" s="2"/>
      <c r="IK907" s="2"/>
      <c r="IL907" s="2"/>
      <c r="IM907" s="2"/>
      <c r="IN907" s="2"/>
      <c r="IO907" s="2"/>
      <c r="IP907" s="2"/>
      <c r="IQ907" s="2"/>
      <c r="IR907" s="2"/>
      <c r="IS907" s="2"/>
      <c r="IT907" s="2"/>
      <c r="IU907" s="2"/>
      <c r="IV907" s="2"/>
      <c r="IW907" s="2"/>
    </row>
    <row r="908" customFormat="false" ht="11.25" hidden="false" customHeight="false" outlineLevel="0" collapsed="false">
      <c r="A908" s="2"/>
      <c r="B908" s="2"/>
      <c r="C908" s="2"/>
      <c r="D908" s="394"/>
      <c r="F908" s="2"/>
      <c r="G908" s="2"/>
      <c r="H908" s="2"/>
      <c r="I908" s="2"/>
      <c r="J908" s="2"/>
      <c r="K908" s="2"/>
      <c r="L908" s="2"/>
      <c r="M908" s="2"/>
      <c r="P908" s="2"/>
      <c r="Q908" s="2"/>
      <c r="R908" s="2"/>
      <c r="X908" s="270"/>
      <c r="Y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95"/>
      <c r="AW908" s="95"/>
      <c r="AX908" s="383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383"/>
      <c r="BX908" s="383"/>
      <c r="BY908" s="383"/>
      <c r="BZ908" s="2"/>
      <c r="CA908" s="2"/>
      <c r="CB908" s="2"/>
      <c r="CC908" s="2"/>
      <c r="CD908" s="2"/>
      <c r="CE908" s="2"/>
      <c r="CF908" s="383"/>
      <c r="CG908" s="383"/>
      <c r="CH908" s="10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383"/>
      <c r="DT908" s="383"/>
      <c r="DU908" s="383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  <c r="FE908" s="2"/>
      <c r="FF908" s="2"/>
      <c r="FG908" s="2"/>
      <c r="FH908" s="2"/>
      <c r="FI908" s="2"/>
      <c r="FJ908" s="2"/>
      <c r="FK908" s="2"/>
      <c r="FL908" s="2"/>
      <c r="FM908" s="2"/>
      <c r="FN908" s="2"/>
      <c r="FO908" s="2"/>
      <c r="FP908" s="2"/>
      <c r="FQ908" s="2"/>
      <c r="FR908" s="2"/>
      <c r="FS908" s="2"/>
      <c r="FT908" s="2"/>
      <c r="FU908" s="2"/>
      <c r="FV908" s="2"/>
      <c r="FW908" s="2"/>
      <c r="FX908" s="2"/>
      <c r="FY908" s="2"/>
      <c r="FZ908" s="2"/>
      <c r="GA908" s="2"/>
      <c r="GB908" s="2"/>
      <c r="GC908" s="2"/>
      <c r="GD908" s="2"/>
      <c r="GE908" s="2"/>
      <c r="GF908" s="2"/>
      <c r="GG908" s="2"/>
      <c r="GH908" s="2"/>
      <c r="GI908" s="2"/>
      <c r="GJ908" s="2"/>
      <c r="GK908" s="2"/>
      <c r="GL908" s="2"/>
      <c r="GM908" s="2"/>
      <c r="GN908" s="2"/>
      <c r="GO908" s="2"/>
      <c r="GP908" s="2"/>
      <c r="GQ908" s="2"/>
      <c r="GR908" s="2"/>
      <c r="GS908" s="2"/>
      <c r="GT908" s="2"/>
      <c r="GU908" s="2"/>
      <c r="GV908" s="2"/>
      <c r="GW908" s="2"/>
      <c r="GX908" s="2"/>
      <c r="GY908" s="2"/>
      <c r="GZ908" s="2"/>
      <c r="HA908" s="2"/>
      <c r="HB908" s="2"/>
      <c r="HC908" s="2"/>
      <c r="HD908" s="2"/>
      <c r="HE908" s="2"/>
      <c r="HF908" s="2"/>
      <c r="HG908" s="2"/>
      <c r="HH908" s="2"/>
      <c r="HI908" s="2"/>
      <c r="HJ908" s="2"/>
      <c r="HK908" s="2"/>
      <c r="HL908" s="2"/>
      <c r="HM908" s="2"/>
      <c r="HN908" s="2"/>
      <c r="HO908" s="2"/>
      <c r="HP908" s="2"/>
      <c r="HQ908" s="2"/>
      <c r="HR908" s="2"/>
      <c r="HS908" s="2"/>
      <c r="HT908" s="2"/>
      <c r="HU908" s="2"/>
      <c r="HV908" s="2"/>
      <c r="HW908" s="2"/>
      <c r="HX908" s="2"/>
      <c r="HY908" s="2"/>
      <c r="HZ908" s="2"/>
      <c r="IA908" s="2"/>
      <c r="IB908" s="2"/>
      <c r="IC908" s="2"/>
      <c r="ID908" s="2"/>
      <c r="IE908" s="2"/>
      <c r="IF908" s="2"/>
      <c r="IG908" s="2"/>
      <c r="IH908" s="2"/>
      <c r="II908" s="2"/>
      <c r="IJ908" s="2"/>
      <c r="IK908" s="2"/>
      <c r="IL908" s="2"/>
      <c r="IM908" s="2"/>
      <c r="IN908" s="2"/>
      <c r="IO908" s="2"/>
      <c r="IP908" s="2"/>
      <c r="IQ908" s="2"/>
      <c r="IR908" s="2"/>
      <c r="IS908" s="2"/>
      <c r="IT908" s="2"/>
      <c r="IU908" s="2"/>
      <c r="IV908" s="2"/>
      <c r="IW908" s="2"/>
    </row>
    <row r="909" customFormat="false" ht="11.25" hidden="false" customHeight="false" outlineLevel="0" collapsed="false">
      <c r="A909" s="2"/>
      <c r="B909" s="2"/>
      <c r="C909" s="2"/>
      <c r="D909" s="394"/>
      <c r="F909" s="2"/>
      <c r="G909" s="2"/>
      <c r="H909" s="2"/>
      <c r="I909" s="2"/>
      <c r="J909" s="2"/>
      <c r="K909" s="2"/>
      <c r="L909" s="2"/>
      <c r="M909" s="2"/>
      <c r="P909" s="2"/>
      <c r="Q909" s="2"/>
      <c r="R909" s="2"/>
      <c r="X909" s="270"/>
      <c r="Y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95"/>
      <c r="AW909" s="95"/>
      <c r="AX909" s="383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383"/>
      <c r="BX909" s="383"/>
      <c r="BY909" s="383"/>
      <c r="BZ909" s="2"/>
      <c r="CA909" s="2"/>
      <c r="CB909" s="2"/>
      <c r="CC909" s="2"/>
      <c r="CD909" s="2"/>
      <c r="CE909" s="2"/>
      <c r="CF909" s="383"/>
      <c r="CG909" s="383"/>
      <c r="CH909" s="10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383"/>
      <c r="DT909" s="383"/>
      <c r="DU909" s="383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  <c r="FE909" s="2"/>
      <c r="FF909" s="2"/>
      <c r="FG909" s="2"/>
      <c r="FH909" s="2"/>
      <c r="FI909" s="2"/>
      <c r="FJ909" s="2"/>
      <c r="FK909" s="2"/>
      <c r="FL909" s="2"/>
      <c r="FM909" s="2"/>
      <c r="FN909" s="2"/>
      <c r="FO909" s="2"/>
      <c r="FP909" s="2"/>
      <c r="FQ909" s="2"/>
      <c r="FR909" s="2"/>
      <c r="FS909" s="2"/>
      <c r="FT909" s="2"/>
      <c r="FU909" s="2"/>
      <c r="FV909" s="2"/>
      <c r="FW909" s="2"/>
      <c r="FX909" s="2"/>
      <c r="FY909" s="2"/>
      <c r="FZ909" s="2"/>
      <c r="GA909" s="2"/>
      <c r="GB909" s="2"/>
      <c r="GC909" s="2"/>
      <c r="GD909" s="2"/>
      <c r="GE909" s="2"/>
      <c r="GF909" s="2"/>
      <c r="GG909" s="2"/>
      <c r="GH909" s="2"/>
      <c r="GI909" s="2"/>
      <c r="GJ909" s="2"/>
      <c r="GK909" s="2"/>
      <c r="GL909" s="2"/>
      <c r="GM909" s="2"/>
      <c r="GN909" s="2"/>
      <c r="GO909" s="2"/>
      <c r="GP909" s="2"/>
      <c r="GQ909" s="2"/>
      <c r="GR909" s="2"/>
      <c r="GS909" s="2"/>
      <c r="GT909" s="2"/>
      <c r="GU909" s="2"/>
      <c r="GV909" s="2"/>
      <c r="GW909" s="2"/>
      <c r="GX909" s="2"/>
      <c r="GY909" s="2"/>
      <c r="GZ909" s="2"/>
      <c r="HA909" s="2"/>
      <c r="HB909" s="2"/>
      <c r="HC909" s="2"/>
      <c r="HD909" s="2"/>
      <c r="HE909" s="2"/>
      <c r="HF909" s="2"/>
      <c r="HG909" s="2"/>
      <c r="HH909" s="2"/>
      <c r="HI909" s="2"/>
      <c r="HJ909" s="2"/>
      <c r="HK909" s="2"/>
      <c r="HL909" s="2"/>
      <c r="HM909" s="2"/>
      <c r="HN909" s="2"/>
      <c r="HO909" s="2"/>
      <c r="HP909" s="2"/>
      <c r="HQ909" s="2"/>
      <c r="HR909" s="2"/>
      <c r="HS909" s="2"/>
      <c r="HT909" s="2"/>
      <c r="HU909" s="2"/>
      <c r="HV909" s="2"/>
      <c r="HW909" s="2"/>
      <c r="HX909" s="2"/>
      <c r="HY909" s="2"/>
      <c r="HZ909" s="2"/>
      <c r="IA909" s="2"/>
      <c r="IB909" s="2"/>
      <c r="IC909" s="2"/>
      <c r="ID909" s="2"/>
      <c r="IE909" s="2"/>
      <c r="IF909" s="2"/>
      <c r="IG909" s="2"/>
      <c r="IH909" s="2"/>
      <c r="II909" s="2"/>
      <c r="IJ909" s="2"/>
      <c r="IK909" s="2"/>
      <c r="IL909" s="2"/>
      <c r="IM909" s="2"/>
      <c r="IN909" s="2"/>
      <c r="IO909" s="2"/>
      <c r="IP909" s="2"/>
      <c r="IQ909" s="2"/>
      <c r="IR909" s="2"/>
      <c r="IS909" s="2"/>
      <c r="IT909" s="2"/>
      <c r="IU909" s="2"/>
      <c r="IV909" s="2"/>
      <c r="IW909" s="2"/>
    </row>
    <row r="910" customFormat="false" ht="11.25" hidden="false" customHeight="false" outlineLevel="0" collapsed="false">
      <c r="A910" s="2"/>
      <c r="B910" s="2"/>
      <c r="C910" s="2"/>
      <c r="D910" s="394"/>
      <c r="F910" s="2"/>
      <c r="G910" s="2"/>
      <c r="H910" s="2"/>
      <c r="I910" s="2"/>
      <c r="J910" s="2"/>
      <c r="K910" s="2"/>
      <c r="L910" s="2"/>
      <c r="M910" s="2"/>
      <c r="P910" s="2"/>
      <c r="Q910" s="2"/>
      <c r="R910" s="2"/>
      <c r="X910" s="270"/>
      <c r="Y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95"/>
      <c r="AW910" s="95"/>
      <c r="AX910" s="383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383"/>
      <c r="BX910" s="383"/>
      <c r="BY910" s="383"/>
      <c r="BZ910" s="2"/>
      <c r="CA910" s="2"/>
      <c r="CB910" s="2"/>
      <c r="CC910" s="2"/>
      <c r="CD910" s="2"/>
      <c r="CE910" s="2"/>
      <c r="CF910" s="383"/>
      <c r="CG910" s="383"/>
      <c r="CH910" s="10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383"/>
      <c r="DT910" s="383"/>
      <c r="DU910" s="383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  <c r="FE910" s="2"/>
      <c r="FF910" s="2"/>
      <c r="FG910" s="2"/>
      <c r="FH910" s="2"/>
      <c r="FI910" s="2"/>
      <c r="FJ910" s="2"/>
      <c r="FK910" s="2"/>
      <c r="FL910" s="2"/>
      <c r="FM910" s="2"/>
      <c r="FN910" s="2"/>
      <c r="FO910" s="2"/>
      <c r="FP910" s="2"/>
      <c r="FQ910" s="2"/>
      <c r="FR910" s="2"/>
      <c r="FS910" s="2"/>
      <c r="FT910" s="2"/>
      <c r="FU910" s="2"/>
      <c r="FV910" s="2"/>
      <c r="FW910" s="2"/>
      <c r="FX910" s="2"/>
      <c r="FY910" s="2"/>
      <c r="FZ910" s="2"/>
      <c r="GA910" s="2"/>
      <c r="GB910" s="2"/>
      <c r="GC910" s="2"/>
      <c r="GD910" s="2"/>
      <c r="GE910" s="2"/>
      <c r="GF910" s="2"/>
      <c r="GG910" s="2"/>
      <c r="GH910" s="2"/>
      <c r="GI910" s="2"/>
      <c r="GJ910" s="2"/>
      <c r="GK910" s="2"/>
      <c r="GL910" s="2"/>
      <c r="GM910" s="2"/>
      <c r="GN910" s="2"/>
      <c r="GO910" s="2"/>
      <c r="GP910" s="2"/>
      <c r="GQ910" s="2"/>
      <c r="GR910" s="2"/>
      <c r="GS910" s="2"/>
      <c r="GT910" s="2"/>
      <c r="GU910" s="2"/>
      <c r="GV910" s="2"/>
      <c r="GW910" s="2"/>
      <c r="GX910" s="2"/>
      <c r="GY910" s="2"/>
      <c r="GZ910" s="2"/>
      <c r="HA910" s="2"/>
      <c r="HB910" s="2"/>
      <c r="HC910" s="2"/>
      <c r="HD910" s="2"/>
      <c r="HE910" s="2"/>
      <c r="HF910" s="2"/>
      <c r="HG910" s="2"/>
      <c r="HH910" s="2"/>
      <c r="HI910" s="2"/>
      <c r="HJ910" s="2"/>
      <c r="HK910" s="2"/>
      <c r="HL910" s="2"/>
      <c r="HM910" s="2"/>
      <c r="HN910" s="2"/>
      <c r="HO910" s="2"/>
      <c r="HP910" s="2"/>
      <c r="HQ910" s="2"/>
      <c r="HR910" s="2"/>
      <c r="HS910" s="2"/>
      <c r="HT910" s="2"/>
      <c r="HU910" s="2"/>
      <c r="HV910" s="2"/>
      <c r="HW910" s="2"/>
      <c r="HX910" s="2"/>
      <c r="HY910" s="2"/>
      <c r="HZ910" s="2"/>
      <c r="IA910" s="2"/>
      <c r="IB910" s="2"/>
      <c r="IC910" s="2"/>
      <c r="ID910" s="2"/>
      <c r="IE910" s="2"/>
      <c r="IF910" s="2"/>
      <c r="IG910" s="2"/>
      <c r="IH910" s="2"/>
      <c r="II910" s="2"/>
      <c r="IJ910" s="2"/>
      <c r="IK910" s="2"/>
      <c r="IL910" s="2"/>
      <c r="IM910" s="2"/>
      <c r="IN910" s="2"/>
      <c r="IO910" s="2"/>
      <c r="IP910" s="2"/>
      <c r="IQ910" s="2"/>
      <c r="IR910" s="2"/>
      <c r="IS910" s="2"/>
      <c r="IT910" s="2"/>
      <c r="IU910" s="2"/>
      <c r="IV910" s="2"/>
      <c r="IW910" s="2"/>
    </row>
    <row r="911" customFormat="false" ht="11.25" hidden="false" customHeight="false" outlineLevel="0" collapsed="false">
      <c r="A911" s="2"/>
      <c r="B911" s="2"/>
      <c r="C911" s="2"/>
      <c r="D911" s="394"/>
      <c r="F911" s="2"/>
      <c r="G911" s="2"/>
      <c r="H911" s="2"/>
      <c r="I911" s="2"/>
      <c r="J911" s="2"/>
      <c r="K911" s="2"/>
      <c r="L911" s="2"/>
      <c r="M911" s="2"/>
      <c r="P911" s="2"/>
      <c r="Q911" s="2"/>
      <c r="R911" s="2"/>
      <c r="X911" s="270"/>
      <c r="Y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95"/>
      <c r="AW911" s="95"/>
      <c r="AX911" s="383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383"/>
      <c r="BX911" s="383"/>
      <c r="BY911" s="383"/>
      <c r="BZ911" s="2"/>
      <c r="CA911" s="2"/>
      <c r="CB911" s="2"/>
      <c r="CC911" s="2"/>
      <c r="CD911" s="2"/>
      <c r="CE911" s="2"/>
      <c r="CF911" s="383"/>
      <c r="CG911" s="383"/>
      <c r="CH911" s="10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383"/>
      <c r="DT911" s="383"/>
      <c r="DU911" s="383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  <c r="FE911" s="2"/>
      <c r="FF911" s="2"/>
      <c r="FG911" s="2"/>
      <c r="FH911" s="2"/>
      <c r="FI911" s="2"/>
      <c r="FJ911" s="2"/>
      <c r="FK911" s="2"/>
      <c r="FL911" s="2"/>
      <c r="FM911" s="2"/>
      <c r="FN911" s="2"/>
      <c r="FO911" s="2"/>
      <c r="FP911" s="2"/>
      <c r="FQ911" s="2"/>
      <c r="FR911" s="2"/>
      <c r="FS911" s="2"/>
      <c r="FT911" s="2"/>
      <c r="FU911" s="2"/>
      <c r="FV911" s="2"/>
      <c r="FW911" s="2"/>
      <c r="FX911" s="2"/>
      <c r="FY911" s="2"/>
      <c r="FZ911" s="2"/>
      <c r="GA911" s="2"/>
      <c r="GB911" s="2"/>
      <c r="GC911" s="2"/>
      <c r="GD911" s="2"/>
      <c r="GE911" s="2"/>
      <c r="GF911" s="2"/>
      <c r="GG911" s="2"/>
      <c r="GH911" s="2"/>
      <c r="GI911" s="2"/>
      <c r="GJ911" s="2"/>
      <c r="GK911" s="2"/>
      <c r="GL911" s="2"/>
      <c r="GM911" s="2"/>
      <c r="GN911" s="2"/>
      <c r="GO911" s="2"/>
      <c r="GP911" s="2"/>
      <c r="GQ911" s="2"/>
      <c r="GR911" s="2"/>
      <c r="GS911" s="2"/>
      <c r="GT911" s="2"/>
      <c r="GU911" s="2"/>
      <c r="GV911" s="2"/>
      <c r="GW911" s="2"/>
      <c r="GX911" s="2"/>
      <c r="GY911" s="2"/>
      <c r="GZ911" s="2"/>
      <c r="HA911" s="2"/>
      <c r="HB911" s="2"/>
      <c r="HC911" s="2"/>
      <c r="HD911" s="2"/>
      <c r="HE911" s="2"/>
      <c r="HF911" s="2"/>
      <c r="HG911" s="2"/>
      <c r="HH911" s="2"/>
      <c r="HI911" s="2"/>
      <c r="HJ911" s="2"/>
      <c r="HK911" s="2"/>
      <c r="HL911" s="2"/>
      <c r="HM911" s="2"/>
      <c r="HN911" s="2"/>
      <c r="HO911" s="2"/>
      <c r="HP911" s="2"/>
      <c r="HQ911" s="2"/>
      <c r="HR911" s="2"/>
      <c r="HS911" s="2"/>
      <c r="HT911" s="2"/>
      <c r="HU911" s="2"/>
      <c r="HV911" s="2"/>
      <c r="HW911" s="2"/>
      <c r="HX911" s="2"/>
      <c r="HY911" s="2"/>
      <c r="HZ911" s="2"/>
      <c r="IA911" s="2"/>
      <c r="IB911" s="2"/>
      <c r="IC911" s="2"/>
      <c r="ID911" s="2"/>
      <c r="IE911" s="2"/>
      <c r="IF911" s="2"/>
      <c r="IG911" s="2"/>
      <c r="IH911" s="2"/>
      <c r="II911" s="2"/>
      <c r="IJ911" s="2"/>
      <c r="IK911" s="2"/>
      <c r="IL911" s="2"/>
      <c r="IM911" s="2"/>
      <c r="IN911" s="2"/>
      <c r="IO911" s="2"/>
      <c r="IP911" s="2"/>
      <c r="IQ911" s="2"/>
      <c r="IR911" s="2"/>
      <c r="IS911" s="2"/>
      <c r="IT911" s="2"/>
      <c r="IU911" s="2"/>
      <c r="IV911" s="2"/>
      <c r="IW911" s="2"/>
    </row>
    <row r="912" customFormat="false" ht="11.25" hidden="false" customHeight="false" outlineLevel="0" collapsed="false">
      <c r="A912" s="2"/>
      <c r="B912" s="2"/>
      <c r="C912" s="2"/>
      <c r="D912" s="394"/>
      <c r="F912" s="2"/>
      <c r="G912" s="2"/>
      <c r="H912" s="2"/>
      <c r="I912" s="2"/>
      <c r="J912" s="2"/>
      <c r="K912" s="2"/>
      <c r="L912" s="2"/>
      <c r="M912" s="2"/>
      <c r="P912" s="2"/>
      <c r="Q912" s="2"/>
      <c r="R912" s="2"/>
      <c r="X912" s="270"/>
      <c r="Y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95"/>
      <c r="AW912" s="95"/>
      <c r="AX912" s="383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383"/>
      <c r="BX912" s="383"/>
      <c r="BY912" s="383"/>
      <c r="BZ912" s="2"/>
      <c r="CA912" s="2"/>
      <c r="CB912" s="2"/>
      <c r="CC912" s="2"/>
      <c r="CD912" s="2"/>
      <c r="CE912" s="2"/>
      <c r="CF912" s="383"/>
      <c r="CG912" s="383"/>
      <c r="CH912" s="10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383"/>
      <c r="DT912" s="383"/>
      <c r="DU912" s="383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  <c r="FE912" s="2"/>
      <c r="FF912" s="2"/>
      <c r="FG912" s="2"/>
      <c r="FH912" s="2"/>
      <c r="FI912" s="2"/>
      <c r="FJ912" s="2"/>
      <c r="FK912" s="2"/>
      <c r="FL912" s="2"/>
      <c r="FM912" s="2"/>
      <c r="FN912" s="2"/>
      <c r="FO912" s="2"/>
      <c r="FP912" s="2"/>
      <c r="FQ912" s="2"/>
      <c r="FR912" s="2"/>
      <c r="FS912" s="2"/>
      <c r="FT912" s="2"/>
      <c r="FU912" s="2"/>
      <c r="FV912" s="2"/>
      <c r="FW912" s="2"/>
      <c r="FX912" s="2"/>
      <c r="FY912" s="2"/>
      <c r="FZ912" s="2"/>
      <c r="GA912" s="2"/>
      <c r="GB912" s="2"/>
      <c r="GC912" s="2"/>
      <c r="GD912" s="2"/>
      <c r="GE912" s="2"/>
      <c r="GF912" s="2"/>
      <c r="GG912" s="2"/>
      <c r="GH912" s="2"/>
      <c r="GI912" s="2"/>
      <c r="GJ912" s="2"/>
      <c r="GK912" s="2"/>
      <c r="GL912" s="2"/>
      <c r="GM912" s="2"/>
      <c r="GN912" s="2"/>
      <c r="GO912" s="2"/>
      <c r="GP912" s="2"/>
      <c r="GQ912" s="2"/>
      <c r="GR912" s="2"/>
      <c r="GS912" s="2"/>
      <c r="GT912" s="2"/>
      <c r="GU912" s="2"/>
      <c r="GV912" s="2"/>
      <c r="GW912" s="2"/>
      <c r="GX912" s="2"/>
      <c r="GY912" s="2"/>
      <c r="GZ912" s="2"/>
      <c r="HA912" s="2"/>
      <c r="HB912" s="2"/>
      <c r="HC912" s="2"/>
      <c r="HD912" s="2"/>
      <c r="HE912" s="2"/>
      <c r="HF912" s="2"/>
      <c r="HG912" s="2"/>
      <c r="HH912" s="2"/>
      <c r="HI912" s="2"/>
      <c r="HJ912" s="2"/>
      <c r="HK912" s="2"/>
      <c r="HL912" s="2"/>
      <c r="HM912" s="2"/>
      <c r="HN912" s="2"/>
      <c r="HO912" s="2"/>
      <c r="HP912" s="2"/>
      <c r="HQ912" s="2"/>
      <c r="HR912" s="2"/>
      <c r="HS912" s="2"/>
      <c r="HT912" s="2"/>
      <c r="HU912" s="2"/>
      <c r="HV912" s="2"/>
      <c r="HW912" s="2"/>
      <c r="HX912" s="2"/>
      <c r="HY912" s="2"/>
      <c r="HZ912" s="2"/>
      <c r="IA912" s="2"/>
      <c r="IB912" s="2"/>
      <c r="IC912" s="2"/>
      <c r="ID912" s="2"/>
      <c r="IE912" s="2"/>
      <c r="IF912" s="2"/>
      <c r="IG912" s="2"/>
      <c r="IH912" s="2"/>
      <c r="II912" s="2"/>
      <c r="IJ912" s="2"/>
      <c r="IK912" s="2"/>
      <c r="IL912" s="2"/>
      <c r="IM912" s="2"/>
      <c r="IN912" s="2"/>
      <c r="IO912" s="2"/>
      <c r="IP912" s="2"/>
      <c r="IQ912" s="2"/>
      <c r="IR912" s="2"/>
      <c r="IS912" s="2"/>
      <c r="IT912" s="2"/>
      <c r="IU912" s="2"/>
      <c r="IV912" s="2"/>
      <c r="IW912" s="2"/>
    </row>
    <row r="913" customFormat="false" ht="11.25" hidden="false" customHeight="false" outlineLevel="0" collapsed="false">
      <c r="A913" s="2"/>
      <c r="B913" s="2"/>
      <c r="C913" s="2"/>
      <c r="D913" s="394"/>
      <c r="F913" s="2"/>
      <c r="G913" s="2"/>
      <c r="H913" s="2"/>
      <c r="I913" s="2"/>
      <c r="J913" s="2"/>
      <c r="K913" s="2"/>
      <c r="L913" s="2"/>
      <c r="M913" s="2"/>
      <c r="P913" s="2"/>
      <c r="Q913" s="2"/>
      <c r="R913" s="2"/>
      <c r="X913" s="270"/>
      <c r="Y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95"/>
      <c r="AW913" s="95"/>
      <c r="AX913" s="383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383"/>
      <c r="BX913" s="383"/>
      <c r="BY913" s="383"/>
      <c r="BZ913" s="2"/>
      <c r="CA913" s="2"/>
      <c r="CB913" s="2"/>
      <c r="CC913" s="2"/>
      <c r="CD913" s="2"/>
      <c r="CE913" s="2"/>
      <c r="CF913" s="383"/>
      <c r="CG913" s="383"/>
      <c r="CH913" s="10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383"/>
      <c r="DT913" s="383"/>
      <c r="DU913" s="383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  <c r="FE913" s="2"/>
      <c r="FF913" s="2"/>
      <c r="FG913" s="2"/>
      <c r="FH913" s="2"/>
      <c r="FI913" s="2"/>
      <c r="FJ913" s="2"/>
      <c r="FK913" s="2"/>
      <c r="FL913" s="2"/>
      <c r="FM913" s="2"/>
      <c r="FN913" s="2"/>
      <c r="FO913" s="2"/>
      <c r="FP913" s="2"/>
      <c r="FQ913" s="2"/>
      <c r="FR913" s="2"/>
      <c r="FS913" s="2"/>
      <c r="FT913" s="2"/>
      <c r="FU913" s="2"/>
      <c r="FV913" s="2"/>
      <c r="FW913" s="2"/>
      <c r="FX913" s="2"/>
      <c r="FY913" s="2"/>
      <c r="FZ913" s="2"/>
      <c r="GA913" s="2"/>
      <c r="GB913" s="2"/>
      <c r="GC913" s="2"/>
      <c r="GD913" s="2"/>
      <c r="GE913" s="2"/>
      <c r="GF913" s="2"/>
      <c r="GG913" s="2"/>
      <c r="GH913" s="2"/>
      <c r="GI913" s="2"/>
      <c r="GJ913" s="2"/>
      <c r="GK913" s="2"/>
      <c r="GL913" s="2"/>
      <c r="GM913" s="2"/>
      <c r="GN913" s="2"/>
      <c r="GO913" s="2"/>
      <c r="GP913" s="2"/>
      <c r="GQ913" s="2"/>
      <c r="GR913" s="2"/>
      <c r="GS913" s="2"/>
      <c r="GT913" s="2"/>
      <c r="GU913" s="2"/>
      <c r="GV913" s="2"/>
      <c r="GW913" s="2"/>
      <c r="GX913" s="2"/>
      <c r="GY913" s="2"/>
      <c r="GZ913" s="2"/>
      <c r="HA913" s="2"/>
      <c r="HB913" s="2"/>
      <c r="HC913" s="2"/>
      <c r="HD913" s="2"/>
      <c r="HE913" s="2"/>
      <c r="HF913" s="2"/>
      <c r="HG913" s="2"/>
      <c r="HH913" s="2"/>
      <c r="HI913" s="2"/>
      <c r="HJ913" s="2"/>
      <c r="HK913" s="2"/>
      <c r="HL913" s="2"/>
      <c r="HM913" s="2"/>
      <c r="HN913" s="2"/>
      <c r="HO913" s="2"/>
      <c r="HP913" s="2"/>
      <c r="HQ913" s="2"/>
      <c r="HR913" s="2"/>
      <c r="HS913" s="2"/>
      <c r="HT913" s="2"/>
      <c r="HU913" s="2"/>
      <c r="HV913" s="2"/>
      <c r="HW913" s="2"/>
      <c r="HX913" s="2"/>
      <c r="HY913" s="2"/>
      <c r="HZ913" s="2"/>
      <c r="IA913" s="2"/>
      <c r="IB913" s="2"/>
      <c r="IC913" s="2"/>
      <c r="ID913" s="2"/>
      <c r="IE913" s="2"/>
      <c r="IF913" s="2"/>
      <c r="IG913" s="2"/>
      <c r="IH913" s="2"/>
      <c r="II913" s="2"/>
      <c r="IJ913" s="2"/>
      <c r="IK913" s="2"/>
      <c r="IL913" s="2"/>
      <c r="IM913" s="2"/>
      <c r="IN913" s="2"/>
      <c r="IO913" s="2"/>
      <c r="IP913" s="2"/>
      <c r="IQ913" s="2"/>
      <c r="IR913" s="2"/>
      <c r="IS913" s="2"/>
      <c r="IT913" s="2"/>
      <c r="IU913" s="2"/>
      <c r="IV913" s="2"/>
      <c r="IW913" s="2"/>
    </row>
    <row r="914" customFormat="false" ht="11.25" hidden="false" customHeight="false" outlineLevel="0" collapsed="false">
      <c r="A914" s="2"/>
      <c r="B914" s="2"/>
      <c r="C914" s="2"/>
      <c r="D914" s="394"/>
      <c r="F914" s="2"/>
      <c r="G914" s="2"/>
      <c r="H914" s="2"/>
      <c r="I914" s="2"/>
      <c r="J914" s="2"/>
      <c r="K914" s="2"/>
      <c r="L914" s="2"/>
      <c r="M914" s="2"/>
      <c r="P914" s="2"/>
      <c r="Q914" s="2"/>
      <c r="R914" s="2"/>
      <c r="X914" s="270"/>
      <c r="Y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95"/>
      <c r="AW914" s="95"/>
      <c r="AX914" s="383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383"/>
      <c r="BX914" s="383"/>
      <c r="BY914" s="383"/>
      <c r="BZ914" s="2"/>
      <c r="CA914" s="2"/>
      <c r="CB914" s="2"/>
      <c r="CC914" s="2"/>
      <c r="CD914" s="2"/>
      <c r="CE914" s="2"/>
      <c r="CF914" s="383"/>
      <c r="CG914" s="383"/>
      <c r="CH914" s="10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383"/>
      <c r="DT914" s="383"/>
      <c r="DU914" s="383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  <c r="FE914" s="2"/>
      <c r="FF914" s="2"/>
      <c r="FG914" s="2"/>
      <c r="FH914" s="2"/>
      <c r="FI914" s="2"/>
      <c r="FJ914" s="2"/>
      <c r="FK914" s="2"/>
      <c r="FL914" s="2"/>
      <c r="FM914" s="2"/>
      <c r="FN914" s="2"/>
      <c r="FO914" s="2"/>
      <c r="FP914" s="2"/>
      <c r="FQ914" s="2"/>
      <c r="FR914" s="2"/>
      <c r="FS914" s="2"/>
      <c r="FT914" s="2"/>
      <c r="FU914" s="2"/>
      <c r="FV914" s="2"/>
      <c r="FW914" s="2"/>
      <c r="FX914" s="2"/>
      <c r="FY914" s="2"/>
      <c r="FZ914" s="2"/>
      <c r="GA914" s="2"/>
      <c r="GB914" s="2"/>
      <c r="GC914" s="2"/>
      <c r="GD914" s="2"/>
      <c r="GE914" s="2"/>
      <c r="GF914" s="2"/>
      <c r="GG914" s="2"/>
      <c r="GH914" s="2"/>
      <c r="GI914" s="2"/>
      <c r="GJ914" s="2"/>
      <c r="GK914" s="2"/>
      <c r="GL914" s="2"/>
      <c r="GM914" s="2"/>
      <c r="GN914" s="2"/>
      <c r="GO914" s="2"/>
      <c r="GP914" s="2"/>
      <c r="GQ914" s="2"/>
      <c r="GR914" s="2"/>
      <c r="GS914" s="2"/>
      <c r="GT914" s="2"/>
      <c r="GU914" s="2"/>
      <c r="GV914" s="2"/>
      <c r="GW914" s="2"/>
      <c r="GX914" s="2"/>
      <c r="GY914" s="2"/>
      <c r="GZ914" s="2"/>
      <c r="HA914" s="2"/>
      <c r="HB914" s="2"/>
      <c r="HC914" s="2"/>
      <c r="HD914" s="2"/>
      <c r="HE914" s="2"/>
      <c r="HF914" s="2"/>
      <c r="HG914" s="2"/>
      <c r="HH914" s="2"/>
      <c r="HI914" s="2"/>
      <c r="HJ914" s="2"/>
      <c r="HK914" s="2"/>
      <c r="HL914" s="2"/>
      <c r="HM914" s="2"/>
      <c r="HN914" s="2"/>
      <c r="HO914" s="2"/>
      <c r="HP914" s="2"/>
      <c r="HQ914" s="2"/>
      <c r="HR914" s="2"/>
      <c r="HS914" s="2"/>
      <c r="HT914" s="2"/>
      <c r="HU914" s="2"/>
      <c r="HV914" s="2"/>
      <c r="HW914" s="2"/>
      <c r="HX914" s="2"/>
      <c r="HY914" s="2"/>
      <c r="HZ914" s="2"/>
      <c r="IA914" s="2"/>
      <c r="IB914" s="2"/>
      <c r="IC914" s="2"/>
      <c r="ID914" s="2"/>
      <c r="IE914" s="2"/>
      <c r="IF914" s="2"/>
      <c r="IG914" s="2"/>
      <c r="IH914" s="2"/>
      <c r="II914" s="2"/>
      <c r="IJ914" s="2"/>
      <c r="IK914" s="2"/>
      <c r="IL914" s="2"/>
      <c r="IM914" s="2"/>
      <c r="IN914" s="2"/>
      <c r="IO914" s="2"/>
      <c r="IP914" s="2"/>
      <c r="IQ914" s="2"/>
      <c r="IR914" s="2"/>
      <c r="IS914" s="2"/>
      <c r="IT914" s="2"/>
      <c r="IU914" s="2"/>
      <c r="IV914" s="2"/>
      <c r="IW914" s="2"/>
    </row>
    <row r="915" customFormat="false" ht="11.25" hidden="false" customHeight="false" outlineLevel="0" collapsed="false">
      <c r="A915" s="2"/>
      <c r="B915" s="2"/>
      <c r="C915" s="2"/>
      <c r="D915" s="394"/>
      <c r="F915" s="2"/>
      <c r="G915" s="2"/>
      <c r="H915" s="2"/>
      <c r="I915" s="2"/>
      <c r="J915" s="2"/>
      <c r="K915" s="2"/>
      <c r="L915" s="2"/>
      <c r="M915" s="2"/>
      <c r="P915" s="2"/>
      <c r="Q915" s="2"/>
      <c r="R915" s="2"/>
      <c r="X915" s="270"/>
      <c r="Y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95"/>
      <c r="AW915" s="95"/>
      <c r="AX915" s="383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383"/>
      <c r="BX915" s="383"/>
      <c r="BY915" s="383"/>
      <c r="BZ915" s="2"/>
      <c r="CA915" s="2"/>
      <c r="CB915" s="2"/>
      <c r="CC915" s="2"/>
      <c r="CD915" s="2"/>
      <c r="CE915" s="2"/>
      <c r="CF915" s="383"/>
      <c r="CG915" s="383"/>
      <c r="CH915" s="10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383"/>
      <c r="DT915" s="383"/>
      <c r="DU915" s="383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  <c r="FE915" s="2"/>
      <c r="FF915" s="2"/>
      <c r="FG915" s="2"/>
      <c r="FH915" s="2"/>
      <c r="FI915" s="2"/>
      <c r="FJ915" s="2"/>
      <c r="FK915" s="2"/>
      <c r="FL915" s="2"/>
      <c r="FM915" s="2"/>
      <c r="FN915" s="2"/>
      <c r="FO915" s="2"/>
      <c r="FP915" s="2"/>
      <c r="FQ915" s="2"/>
      <c r="FR915" s="2"/>
      <c r="FS915" s="2"/>
      <c r="FT915" s="2"/>
      <c r="FU915" s="2"/>
      <c r="FV915" s="2"/>
      <c r="FW915" s="2"/>
      <c r="FX915" s="2"/>
      <c r="FY915" s="2"/>
      <c r="FZ915" s="2"/>
      <c r="GA915" s="2"/>
      <c r="GB915" s="2"/>
      <c r="GC915" s="2"/>
      <c r="GD915" s="2"/>
      <c r="GE915" s="2"/>
      <c r="GF915" s="2"/>
      <c r="GG915" s="2"/>
      <c r="GH915" s="2"/>
      <c r="GI915" s="2"/>
      <c r="GJ915" s="2"/>
      <c r="GK915" s="2"/>
      <c r="GL915" s="2"/>
      <c r="GM915" s="2"/>
      <c r="GN915" s="2"/>
      <c r="GO915" s="2"/>
      <c r="GP915" s="2"/>
      <c r="GQ915" s="2"/>
      <c r="GR915" s="2"/>
      <c r="GS915" s="2"/>
      <c r="GT915" s="2"/>
      <c r="GU915" s="2"/>
      <c r="GV915" s="2"/>
      <c r="GW915" s="2"/>
      <c r="GX915" s="2"/>
      <c r="GY915" s="2"/>
      <c r="GZ915" s="2"/>
      <c r="HA915" s="2"/>
      <c r="HB915" s="2"/>
      <c r="HC915" s="2"/>
      <c r="HD915" s="2"/>
      <c r="HE915" s="2"/>
      <c r="HF915" s="2"/>
      <c r="HG915" s="2"/>
      <c r="HH915" s="2"/>
      <c r="HI915" s="2"/>
      <c r="HJ915" s="2"/>
      <c r="HK915" s="2"/>
      <c r="HL915" s="2"/>
      <c r="HM915" s="2"/>
      <c r="HN915" s="2"/>
      <c r="HO915" s="2"/>
      <c r="HP915" s="2"/>
      <c r="HQ915" s="2"/>
      <c r="HR915" s="2"/>
      <c r="HS915" s="2"/>
      <c r="HT915" s="2"/>
      <c r="HU915" s="2"/>
      <c r="HV915" s="2"/>
      <c r="HW915" s="2"/>
      <c r="HX915" s="2"/>
      <c r="HY915" s="2"/>
      <c r="HZ915" s="2"/>
      <c r="IA915" s="2"/>
      <c r="IB915" s="2"/>
      <c r="IC915" s="2"/>
      <c r="ID915" s="2"/>
      <c r="IE915" s="2"/>
      <c r="IF915" s="2"/>
      <c r="IG915" s="2"/>
      <c r="IH915" s="2"/>
      <c r="II915" s="2"/>
      <c r="IJ915" s="2"/>
      <c r="IK915" s="2"/>
      <c r="IL915" s="2"/>
      <c r="IM915" s="2"/>
      <c r="IN915" s="2"/>
      <c r="IO915" s="2"/>
      <c r="IP915" s="2"/>
      <c r="IQ915" s="2"/>
      <c r="IR915" s="2"/>
      <c r="IS915" s="2"/>
      <c r="IT915" s="2"/>
      <c r="IU915" s="2"/>
      <c r="IV915" s="2"/>
      <c r="IW915" s="2"/>
    </row>
    <row r="916" customFormat="false" ht="11.25" hidden="false" customHeight="false" outlineLevel="0" collapsed="false">
      <c r="A916" s="2"/>
      <c r="B916" s="2"/>
      <c r="C916" s="2"/>
      <c r="D916" s="394"/>
      <c r="F916" s="2"/>
      <c r="G916" s="2"/>
      <c r="H916" s="2"/>
      <c r="I916" s="2"/>
      <c r="J916" s="2"/>
      <c r="K916" s="2"/>
      <c r="L916" s="2"/>
      <c r="M916" s="2"/>
      <c r="P916" s="2"/>
      <c r="Q916" s="2"/>
      <c r="R916" s="2"/>
      <c r="X916" s="270"/>
      <c r="Y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95"/>
      <c r="AW916" s="95"/>
      <c r="AX916" s="383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383"/>
      <c r="BX916" s="383"/>
      <c r="BY916" s="383"/>
      <c r="BZ916" s="2"/>
      <c r="CA916" s="2"/>
      <c r="CB916" s="2"/>
      <c r="CC916" s="2"/>
      <c r="CD916" s="2"/>
      <c r="CE916" s="2"/>
      <c r="CF916" s="383"/>
      <c r="CG916" s="383"/>
      <c r="CH916" s="10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383"/>
      <c r="DT916" s="383"/>
      <c r="DU916" s="383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  <c r="FE916" s="2"/>
      <c r="FF916" s="2"/>
      <c r="FG916" s="2"/>
      <c r="FH916" s="2"/>
      <c r="FI916" s="2"/>
      <c r="FJ916" s="2"/>
      <c r="FK916" s="2"/>
      <c r="FL916" s="2"/>
      <c r="FM916" s="2"/>
      <c r="FN916" s="2"/>
      <c r="FO916" s="2"/>
      <c r="FP916" s="2"/>
      <c r="FQ916" s="2"/>
      <c r="FR916" s="2"/>
      <c r="FS916" s="2"/>
      <c r="FT916" s="2"/>
      <c r="FU916" s="2"/>
      <c r="FV916" s="2"/>
      <c r="FW916" s="2"/>
      <c r="FX916" s="2"/>
      <c r="FY916" s="2"/>
      <c r="FZ916" s="2"/>
      <c r="GA916" s="2"/>
      <c r="GB916" s="2"/>
      <c r="GC916" s="2"/>
      <c r="GD916" s="2"/>
      <c r="GE916" s="2"/>
      <c r="GF916" s="2"/>
      <c r="GG916" s="2"/>
      <c r="GH916" s="2"/>
      <c r="GI916" s="2"/>
      <c r="GJ916" s="2"/>
      <c r="GK916" s="2"/>
      <c r="GL916" s="2"/>
      <c r="GM916" s="2"/>
      <c r="GN916" s="2"/>
      <c r="GO916" s="2"/>
      <c r="GP916" s="2"/>
      <c r="GQ916" s="2"/>
      <c r="GR916" s="2"/>
      <c r="GS916" s="2"/>
      <c r="GT916" s="2"/>
      <c r="GU916" s="2"/>
      <c r="GV916" s="2"/>
      <c r="GW916" s="2"/>
      <c r="GX916" s="2"/>
      <c r="GY916" s="2"/>
      <c r="GZ916" s="2"/>
      <c r="HA916" s="2"/>
      <c r="HB916" s="2"/>
      <c r="HC916" s="2"/>
      <c r="HD916" s="2"/>
      <c r="HE916" s="2"/>
      <c r="HF916" s="2"/>
      <c r="HG916" s="2"/>
      <c r="HH916" s="2"/>
      <c r="HI916" s="2"/>
      <c r="HJ916" s="2"/>
      <c r="HK916" s="2"/>
      <c r="HL916" s="2"/>
      <c r="HM916" s="2"/>
      <c r="HN916" s="2"/>
      <c r="HO916" s="2"/>
      <c r="HP916" s="2"/>
      <c r="HQ916" s="2"/>
      <c r="HR916" s="2"/>
      <c r="HS916" s="2"/>
      <c r="HT916" s="2"/>
      <c r="HU916" s="2"/>
      <c r="HV916" s="2"/>
      <c r="HW916" s="2"/>
      <c r="HX916" s="2"/>
      <c r="HY916" s="2"/>
      <c r="HZ916" s="2"/>
      <c r="IA916" s="2"/>
      <c r="IB916" s="2"/>
      <c r="IC916" s="2"/>
      <c r="ID916" s="2"/>
      <c r="IE916" s="2"/>
      <c r="IF916" s="2"/>
      <c r="IG916" s="2"/>
      <c r="IH916" s="2"/>
      <c r="II916" s="2"/>
      <c r="IJ916" s="2"/>
      <c r="IK916" s="2"/>
      <c r="IL916" s="2"/>
      <c r="IM916" s="2"/>
      <c r="IN916" s="2"/>
      <c r="IO916" s="2"/>
      <c r="IP916" s="2"/>
      <c r="IQ916" s="2"/>
      <c r="IR916" s="2"/>
      <c r="IS916" s="2"/>
      <c r="IT916" s="2"/>
      <c r="IU916" s="2"/>
      <c r="IV916" s="2"/>
      <c r="IW916" s="2"/>
    </row>
    <row r="917" customFormat="false" ht="11.25" hidden="false" customHeight="false" outlineLevel="0" collapsed="false">
      <c r="A917" s="2"/>
      <c r="B917" s="2"/>
      <c r="C917" s="2"/>
      <c r="D917" s="394"/>
      <c r="F917" s="2"/>
      <c r="G917" s="2"/>
      <c r="H917" s="2"/>
      <c r="I917" s="2"/>
      <c r="J917" s="2"/>
      <c r="K917" s="2"/>
      <c r="L917" s="2"/>
      <c r="M917" s="2"/>
      <c r="P917" s="2"/>
      <c r="Q917" s="2"/>
      <c r="R917" s="2"/>
      <c r="X917" s="270"/>
      <c r="Y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95"/>
      <c r="AW917" s="95"/>
      <c r="AX917" s="383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383"/>
      <c r="BX917" s="383"/>
      <c r="BY917" s="383"/>
      <c r="BZ917" s="2"/>
      <c r="CA917" s="2"/>
      <c r="CB917" s="2"/>
      <c r="CC917" s="2"/>
      <c r="CD917" s="2"/>
      <c r="CE917" s="2"/>
      <c r="CF917" s="383"/>
      <c r="CG917" s="383"/>
      <c r="CH917" s="10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383"/>
      <c r="DT917" s="383"/>
      <c r="DU917" s="383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  <c r="FE917" s="2"/>
      <c r="FF917" s="2"/>
      <c r="FG917" s="2"/>
      <c r="FH917" s="2"/>
      <c r="FI917" s="2"/>
      <c r="FJ917" s="2"/>
      <c r="FK917" s="2"/>
      <c r="FL917" s="2"/>
      <c r="FM917" s="2"/>
      <c r="FN917" s="2"/>
      <c r="FO917" s="2"/>
      <c r="FP917" s="2"/>
      <c r="FQ917" s="2"/>
      <c r="FR917" s="2"/>
      <c r="FS917" s="2"/>
      <c r="FT917" s="2"/>
      <c r="FU917" s="2"/>
      <c r="FV917" s="2"/>
      <c r="FW917" s="2"/>
      <c r="FX917" s="2"/>
      <c r="FY917" s="2"/>
      <c r="FZ917" s="2"/>
      <c r="GA917" s="2"/>
      <c r="GB917" s="2"/>
      <c r="GC917" s="2"/>
      <c r="GD917" s="2"/>
      <c r="GE917" s="2"/>
      <c r="GF917" s="2"/>
      <c r="GG917" s="2"/>
      <c r="GH917" s="2"/>
      <c r="GI917" s="2"/>
      <c r="GJ917" s="2"/>
      <c r="GK917" s="2"/>
      <c r="GL917" s="2"/>
      <c r="GM917" s="2"/>
      <c r="GN917" s="2"/>
      <c r="GO917" s="2"/>
      <c r="GP917" s="2"/>
      <c r="GQ917" s="2"/>
      <c r="GR917" s="2"/>
      <c r="GS917" s="2"/>
      <c r="GT917" s="2"/>
      <c r="GU917" s="2"/>
      <c r="GV917" s="2"/>
      <c r="GW917" s="2"/>
      <c r="GX917" s="2"/>
      <c r="GY917" s="2"/>
      <c r="GZ917" s="2"/>
      <c r="HA917" s="2"/>
      <c r="HB917" s="2"/>
      <c r="HC917" s="2"/>
      <c r="HD917" s="2"/>
      <c r="HE917" s="2"/>
      <c r="HF917" s="2"/>
      <c r="HG917" s="2"/>
      <c r="HH917" s="2"/>
      <c r="HI917" s="2"/>
      <c r="HJ917" s="2"/>
      <c r="HK917" s="2"/>
      <c r="HL917" s="2"/>
      <c r="HM917" s="2"/>
      <c r="HN917" s="2"/>
      <c r="HO917" s="2"/>
      <c r="HP917" s="2"/>
      <c r="HQ917" s="2"/>
      <c r="HR917" s="2"/>
      <c r="HS917" s="2"/>
      <c r="HT917" s="2"/>
      <c r="HU917" s="2"/>
      <c r="HV917" s="2"/>
      <c r="HW917" s="2"/>
      <c r="HX917" s="2"/>
      <c r="HY917" s="2"/>
      <c r="HZ917" s="2"/>
      <c r="IA917" s="2"/>
      <c r="IB917" s="2"/>
      <c r="IC917" s="2"/>
      <c r="ID917" s="2"/>
      <c r="IE917" s="2"/>
      <c r="IF917" s="2"/>
      <c r="IG917" s="2"/>
      <c r="IH917" s="2"/>
      <c r="II917" s="2"/>
      <c r="IJ917" s="2"/>
      <c r="IK917" s="2"/>
      <c r="IL917" s="2"/>
      <c r="IM917" s="2"/>
      <c r="IN917" s="2"/>
      <c r="IO917" s="2"/>
      <c r="IP917" s="2"/>
      <c r="IQ917" s="2"/>
      <c r="IR917" s="2"/>
      <c r="IS917" s="2"/>
      <c r="IT917" s="2"/>
      <c r="IU917" s="2"/>
      <c r="IV917" s="2"/>
      <c r="IW917" s="2"/>
    </row>
    <row r="918" customFormat="false" ht="11.25" hidden="false" customHeight="false" outlineLevel="0" collapsed="false">
      <c r="A918" s="2"/>
      <c r="B918" s="2"/>
      <c r="C918" s="2"/>
      <c r="D918" s="394"/>
      <c r="F918" s="2"/>
      <c r="G918" s="2"/>
      <c r="H918" s="2"/>
      <c r="I918" s="2"/>
      <c r="J918" s="2"/>
      <c r="K918" s="2"/>
      <c r="L918" s="2"/>
      <c r="M918" s="2"/>
      <c r="P918" s="2"/>
      <c r="Q918" s="2"/>
      <c r="R918" s="2"/>
      <c r="X918" s="270"/>
      <c r="Y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95"/>
      <c r="AW918" s="95"/>
      <c r="AX918" s="383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383"/>
      <c r="BX918" s="383"/>
      <c r="BY918" s="383"/>
      <c r="BZ918" s="2"/>
      <c r="CA918" s="2"/>
      <c r="CB918" s="2"/>
      <c r="CC918" s="2"/>
      <c r="CD918" s="2"/>
      <c r="CE918" s="2"/>
      <c r="CF918" s="383"/>
      <c r="CG918" s="383"/>
      <c r="CH918" s="10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383"/>
      <c r="DT918" s="383"/>
      <c r="DU918" s="383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  <c r="FE918" s="2"/>
      <c r="FF918" s="2"/>
      <c r="FG918" s="2"/>
      <c r="FH918" s="2"/>
      <c r="FI918" s="2"/>
      <c r="FJ918" s="2"/>
      <c r="FK918" s="2"/>
      <c r="FL918" s="2"/>
      <c r="FM918" s="2"/>
      <c r="FN918" s="2"/>
      <c r="FO918" s="2"/>
      <c r="FP918" s="2"/>
      <c r="FQ918" s="2"/>
      <c r="FR918" s="2"/>
      <c r="FS918" s="2"/>
      <c r="FT918" s="2"/>
      <c r="FU918" s="2"/>
      <c r="FV918" s="2"/>
      <c r="FW918" s="2"/>
      <c r="FX918" s="2"/>
      <c r="FY918" s="2"/>
      <c r="FZ918" s="2"/>
      <c r="GA918" s="2"/>
      <c r="GB918" s="2"/>
      <c r="GC918" s="2"/>
      <c r="GD918" s="2"/>
      <c r="GE918" s="2"/>
      <c r="GF918" s="2"/>
      <c r="GG918" s="2"/>
      <c r="GH918" s="2"/>
      <c r="GI918" s="2"/>
      <c r="GJ918" s="2"/>
      <c r="GK918" s="2"/>
      <c r="GL918" s="2"/>
      <c r="GM918" s="2"/>
      <c r="GN918" s="2"/>
      <c r="GO918" s="2"/>
      <c r="GP918" s="2"/>
      <c r="GQ918" s="2"/>
      <c r="GR918" s="2"/>
      <c r="GS918" s="2"/>
      <c r="GT918" s="2"/>
      <c r="GU918" s="2"/>
      <c r="GV918" s="2"/>
      <c r="GW918" s="2"/>
      <c r="GX918" s="2"/>
      <c r="GY918" s="2"/>
      <c r="GZ918" s="2"/>
      <c r="HA918" s="2"/>
      <c r="HB918" s="2"/>
      <c r="HC918" s="2"/>
      <c r="HD918" s="2"/>
      <c r="HE918" s="2"/>
      <c r="HF918" s="2"/>
      <c r="HG918" s="2"/>
      <c r="HH918" s="2"/>
      <c r="HI918" s="2"/>
      <c r="HJ918" s="2"/>
      <c r="HK918" s="2"/>
      <c r="HL918" s="2"/>
      <c r="HM918" s="2"/>
      <c r="HN918" s="2"/>
      <c r="HO918" s="2"/>
      <c r="HP918" s="2"/>
      <c r="HQ918" s="2"/>
      <c r="HR918" s="2"/>
      <c r="HS918" s="2"/>
      <c r="HT918" s="2"/>
      <c r="HU918" s="2"/>
      <c r="HV918" s="2"/>
      <c r="HW918" s="2"/>
      <c r="HX918" s="2"/>
      <c r="HY918" s="2"/>
      <c r="HZ918" s="2"/>
      <c r="IA918" s="2"/>
      <c r="IB918" s="2"/>
      <c r="IC918" s="2"/>
      <c r="ID918" s="2"/>
      <c r="IE918" s="2"/>
      <c r="IF918" s="2"/>
      <c r="IG918" s="2"/>
      <c r="IH918" s="2"/>
      <c r="II918" s="2"/>
      <c r="IJ918" s="2"/>
      <c r="IK918" s="2"/>
      <c r="IL918" s="2"/>
      <c r="IM918" s="2"/>
      <c r="IN918" s="2"/>
      <c r="IO918" s="2"/>
      <c r="IP918" s="2"/>
      <c r="IQ918" s="2"/>
      <c r="IR918" s="2"/>
      <c r="IS918" s="2"/>
      <c r="IT918" s="2"/>
      <c r="IU918" s="2"/>
      <c r="IV918" s="2"/>
      <c r="IW918" s="2"/>
    </row>
    <row r="919" customFormat="false" ht="11.25" hidden="false" customHeight="false" outlineLevel="0" collapsed="false">
      <c r="A919" s="2"/>
      <c r="B919" s="2"/>
      <c r="C919" s="2"/>
      <c r="D919" s="394"/>
      <c r="F919" s="2"/>
      <c r="G919" s="2"/>
      <c r="H919" s="2"/>
      <c r="I919" s="2"/>
      <c r="J919" s="2"/>
      <c r="K919" s="2"/>
      <c r="L919" s="2"/>
      <c r="M919" s="2"/>
      <c r="P919" s="2"/>
      <c r="Q919" s="2"/>
      <c r="R919" s="2"/>
      <c r="X919" s="270"/>
      <c r="Y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95"/>
      <c r="AW919" s="95"/>
      <c r="AX919" s="383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383"/>
      <c r="BX919" s="383"/>
      <c r="BY919" s="383"/>
      <c r="BZ919" s="2"/>
      <c r="CA919" s="2"/>
      <c r="CB919" s="2"/>
      <c r="CC919" s="2"/>
      <c r="CD919" s="2"/>
      <c r="CE919" s="2"/>
      <c r="CF919" s="383"/>
      <c r="CG919" s="383"/>
      <c r="CH919" s="10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383"/>
      <c r="DT919" s="383"/>
      <c r="DU919" s="383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  <c r="FE919" s="2"/>
      <c r="FF919" s="2"/>
      <c r="FG919" s="2"/>
      <c r="FH919" s="2"/>
      <c r="FI919" s="2"/>
      <c r="FJ919" s="2"/>
      <c r="FK919" s="2"/>
      <c r="FL919" s="2"/>
      <c r="FM919" s="2"/>
      <c r="FN919" s="2"/>
      <c r="FO919" s="2"/>
      <c r="FP919" s="2"/>
      <c r="FQ919" s="2"/>
      <c r="FR919" s="2"/>
      <c r="FS919" s="2"/>
      <c r="FT919" s="2"/>
      <c r="FU919" s="2"/>
      <c r="FV919" s="2"/>
      <c r="FW919" s="2"/>
      <c r="FX919" s="2"/>
      <c r="FY919" s="2"/>
      <c r="FZ919" s="2"/>
      <c r="GA919" s="2"/>
      <c r="GB919" s="2"/>
      <c r="GC919" s="2"/>
      <c r="GD919" s="2"/>
      <c r="GE919" s="2"/>
      <c r="GF919" s="2"/>
      <c r="GG919" s="2"/>
      <c r="GH919" s="2"/>
      <c r="GI919" s="2"/>
      <c r="GJ919" s="2"/>
      <c r="GK919" s="2"/>
      <c r="GL919" s="2"/>
      <c r="GM919" s="2"/>
      <c r="GN919" s="2"/>
      <c r="GO919" s="2"/>
      <c r="GP919" s="2"/>
      <c r="GQ919" s="2"/>
      <c r="GR919" s="2"/>
      <c r="GS919" s="2"/>
      <c r="GT919" s="2"/>
      <c r="GU919" s="2"/>
      <c r="GV919" s="2"/>
      <c r="GW919" s="2"/>
      <c r="GX919" s="2"/>
      <c r="GY919" s="2"/>
      <c r="GZ919" s="2"/>
      <c r="HA919" s="2"/>
      <c r="HB919" s="2"/>
      <c r="HC919" s="2"/>
      <c r="HD919" s="2"/>
      <c r="HE919" s="2"/>
      <c r="HF919" s="2"/>
      <c r="HG919" s="2"/>
      <c r="HH919" s="2"/>
      <c r="HI919" s="2"/>
      <c r="HJ919" s="2"/>
      <c r="HK919" s="2"/>
      <c r="HL919" s="2"/>
      <c r="HM919" s="2"/>
      <c r="HN919" s="2"/>
      <c r="HO919" s="2"/>
      <c r="HP919" s="2"/>
      <c r="HQ919" s="2"/>
      <c r="HR919" s="2"/>
      <c r="HS919" s="2"/>
      <c r="HT919" s="2"/>
      <c r="HU919" s="2"/>
      <c r="HV919" s="2"/>
      <c r="HW919" s="2"/>
      <c r="HX919" s="2"/>
      <c r="HY919" s="2"/>
      <c r="HZ919" s="2"/>
      <c r="IA919" s="2"/>
      <c r="IB919" s="2"/>
      <c r="IC919" s="2"/>
      <c r="ID919" s="2"/>
      <c r="IE919" s="2"/>
      <c r="IF919" s="2"/>
      <c r="IG919" s="2"/>
      <c r="IH919" s="2"/>
      <c r="II919" s="2"/>
      <c r="IJ919" s="2"/>
      <c r="IK919" s="2"/>
      <c r="IL919" s="2"/>
      <c r="IM919" s="2"/>
      <c r="IN919" s="2"/>
      <c r="IO919" s="2"/>
      <c r="IP919" s="2"/>
      <c r="IQ919" s="2"/>
      <c r="IR919" s="2"/>
      <c r="IS919" s="2"/>
      <c r="IT919" s="2"/>
      <c r="IU919" s="2"/>
      <c r="IV919" s="2"/>
      <c r="IW919" s="2"/>
    </row>
    <row r="920" customFormat="false" ht="11.25" hidden="false" customHeight="false" outlineLevel="0" collapsed="false">
      <c r="A920" s="2"/>
      <c r="B920" s="2"/>
      <c r="C920" s="2"/>
      <c r="D920" s="394"/>
      <c r="F920" s="2"/>
      <c r="G920" s="2"/>
      <c r="H920" s="2"/>
      <c r="I920" s="2"/>
      <c r="J920" s="2"/>
      <c r="K920" s="2"/>
      <c r="L920" s="2"/>
      <c r="M920" s="2"/>
      <c r="P920" s="2"/>
      <c r="Q920" s="2"/>
      <c r="R920" s="2"/>
      <c r="X920" s="270"/>
      <c r="Y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95"/>
      <c r="AW920" s="95"/>
      <c r="AX920" s="383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383"/>
      <c r="BX920" s="383"/>
      <c r="BY920" s="383"/>
      <c r="BZ920" s="2"/>
      <c r="CA920" s="2"/>
      <c r="CB920" s="2"/>
      <c r="CC920" s="2"/>
      <c r="CD920" s="2"/>
      <c r="CE920" s="2"/>
      <c r="CF920" s="383"/>
      <c r="CG920" s="383"/>
      <c r="CH920" s="10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383"/>
      <c r="DT920" s="383"/>
      <c r="DU920" s="383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  <c r="FE920" s="2"/>
      <c r="FF920" s="2"/>
      <c r="FG920" s="2"/>
      <c r="FH920" s="2"/>
      <c r="FI920" s="2"/>
      <c r="FJ920" s="2"/>
      <c r="FK920" s="2"/>
      <c r="FL920" s="2"/>
      <c r="FM920" s="2"/>
      <c r="FN920" s="2"/>
      <c r="FO920" s="2"/>
      <c r="FP920" s="2"/>
      <c r="FQ920" s="2"/>
      <c r="FR920" s="2"/>
      <c r="FS920" s="2"/>
      <c r="FT920" s="2"/>
      <c r="FU920" s="2"/>
      <c r="FV920" s="2"/>
      <c r="FW920" s="2"/>
      <c r="FX920" s="2"/>
      <c r="FY920" s="2"/>
      <c r="FZ920" s="2"/>
      <c r="GA920" s="2"/>
      <c r="GB920" s="2"/>
      <c r="GC920" s="2"/>
      <c r="GD920" s="2"/>
      <c r="GE920" s="2"/>
      <c r="GF920" s="2"/>
      <c r="GG920" s="2"/>
      <c r="GH920" s="2"/>
      <c r="GI920" s="2"/>
      <c r="GJ920" s="2"/>
      <c r="GK920" s="2"/>
      <c r="GL920" s="2"/>
      <c r="GM920" s="2"/>
      <c r="GN920" s="2"/>
      <c r="GO920" s="2"/>
      <c r="GP920" s="2"/>
      <c r="GQ920" s="2"/>
      <c r="GR920" s="2"/>
      <c r="GS920" s="2"/>
      <c r="GT920" s="2"/>
      <c r="GU920" s="2"/>
      <c r="GV920" s="2"/>
      <c r="GW920" s="2"/>
      <c r="GX920" s="2"/>
      <c r="GY920" s="2"/>
      <c r="GZ920" s="2"/>
      <c r="HA920" s="2"/>
      <c r="HB920" s="2"/>
      <c r="HC920" s="2"/>
      <c r="HD920" s="2"/>
      <c r="HE920" s="2"/>
      <c r="HF920" s="2"/>
      <c r="HG920" s="2"/>
      <c r="HH920" s="2"/>
      <c r="HI920" s="2"/>
      <c r="HJ920" s="2"/>
      <c r="HK920" s="2"/>
      <c r="HL920" s="2"/>
      <c r="HM920" s="2"/>
      <c r="HN920" s="2"/>
      <c r="HO920" s="2"/>
      <c r="HP920" s="2"/>
      <c r="HQ920" s="2"/>
      <c r="HR920" s="2"/>
      <c r="HS920" s="2"/>
      <c r="HT920" s="2"/>
      <c r="HU920" s="2"/>
      <c r="HV920" s="2"/>
      <c r="HW920" s="2"/>
      <c r="HX920" s="2"/>
      <c r="HY920" s="2"/>
      <c r="HZ920" s="2"/>
      <c r="IA920" s="2"/>
      <c r="IB920" s="2"/>
      <c r="IC920" s="2"/>
      <c r="ID920" s="2"/>
      <c r="IE920" s="2"/>
      <c r="IF920" s="2"/>
      <c r="IG920" s="2"/>
      <c r="IH920" s="2"/>
      <c r="II920" s="2"/>
      <c r="IJ920" s="2"/>
      <c r="IK920" s="2"/>
      <c r="IL920" s="2"/>
      <c r="IM920" s="2"/>
      <c r="IN920" s="2"/>
      <c r="IO920" s="2"/>
      <c r="IP920" s="2"/>
      <c r="IQ920" s="2"/>
      <c r="IR920" s="2"/>
      <c r="IS920" s="2"/>
      <c r="IT920" s="2"/>
      <c r="IU920" s="2"/>
      <c r="IV920" s="2"/>
      <c r="IW920" s="2"/>
    </row>
    <row r="921" customFormat="false" ht="11.25" hidden="false" customHeight="false" outlineLevel="0" collapsed="false">
      <c r="A921" s="2"/>
      <c r="B921" s="2"/>
      <c r="C921" s="2"/>
      <c r="D921" s="394"/>
      <c r="F921" s="2"/>
      <c r="G921" s="2"/>
      <c r="H921" s="2"/>
      <c r="I921" s="2"/>
      <c r="J921" s="2"/>
      <c r="K921" s="2"/>
      <c r="L921" s="2"/>
      <c r="M921" s="2"/>
      <c r="P921" s="2"/>
      <c r="Q921" s="2"/>
      <c r="R921" s="2"/>
      <c r="X921" s="270"/>
      <c r="Y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95"/>
      <c r="AW921" s="95"/>
      <c r="AX921" s="383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383"/>
      <c r="BX921" s="383"/>
      <c r="BY921" s="383"/>
      <c r="BZ921" s="2"/>
      <c r="CA921" s="2"/>
      <c r="CB921" s="2"/>
      <c r="CC921" s="2"/>
      <c r="CD921" s="2"/>
      <c r="CE921" s="2"/>
      <c r="CF921" s="383"/>
      <c r="CG921" s="383"/>
      <c r="CH921" s="10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383"/>
      <c r="DT921" s="383"/>
      <c r="DU921" s="383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  <c r="FE921" s="2"/>
      <c r="FF921" s="2"/>
      <c r="FG921" s="2"/>
      <c r="FH921" s="2"/>
      <c r="FI921" s="2"/>
      <c r="FJ921" s="2"/>
      <c r="FK921" s="2"/>
      <c r="FL921" s="2"/>
      <c r="FM921" s="2"/>
      <c r="FN921" s="2"/>
      <c r="FO921" s="2"/>
      <c r="FP921" s="2"/>
      <c r="FQ921" s="2"/>
      <c r="FR921" s="2"/>
      <c r="FS921" s="2"/>
      <c r="FT921" s="2"/>
      <c r="FU921" s="2"/>
      <c r="FV921" s="2"/>
      <c r="FW921" s="2"/>
      <c r="FX921" s="2"/>
      <c r="FY921" s="2"/>
      <c r="FZ921" s="2"/>
      <c r="GA921" s="2"/>
      <c r="GB921" s="2"/>
      <c r="GC921" s="2"/>
      <c r="GD921" s="2"/>
      <c r="GE921" s="2"/>
      <c r="GF921" s="2"/>
      <c r="GG921" s="2"/>
      <c r="GH921" s="2"/>
      <c r="GI921" s="2"/>
      <c r="GJ921" s="2"/>
      <c r="GK921" s="2"/>
      <c r="GL921" s="2"/>
      <c r="GM921" s="2"/>
      <c r="GN921" s="2"/>
      <c r="GO921" s="2"/>
      <c r="GP921" s="2"/>
      <c r="GQ921" s="2"/>
      <c r="GR921" s="2"/>
      <c r="GS921" s="2"/>
      <c r="GT921" s="2"/>
      <c r="GU921" s="2"/>
      <c r="GV921" s="2"/>
      <c r="GW921" s="2"/>
      <c r="GX921" s="2"/>
      <c r="GY921" s="2"/>
      <c r="GZ921" s="2"/>
      <c r="HA921" s="2"/>
      <c r="HB921" s="2"/>
      <c r="HC921" s="2"/>
      <c r="HD921" s="2"/>
      <c r="HE921" s="2"/>
      <c r="HF921" s="2"/>
      <c r="HG921" s="2"/>
      <c r="HH921" s="2"/>
      <c r="HI921" s="2"/>
      <c r="HJ921" s="2"/>
      <c r="HK921" s="2"/>
      <c r="HL921" s="2"/>
      <c r="HM921" s="2"/>
      <c r="HN921" s="2"/>
      <c r="HO921" s="2"/>
      <c r="HP921" s="2"/>
      <c r="HQ921" s="2"/>
      <c r="HR921" s="2"/>
      <c r="HS921" s="2"/>
      <c r="HT921" s="2"/>
      <c r="HU921" s="2"/>
      <c r="HV921" s="2"/>
      <c r="HW921" s="2"/>
      <c r="HX921" s="2"/>
      <c r="HY921" s="2"/>
      <c r="HZ921" s="2"/>
      <c r="IA921" s="2"/>
      <c r="IB921" s="2"/>
      <c r="IC921" s="2"/>
      <c r="ID921" s="2"/>
      <c r="IE921" s="2"/>
      <c r="IF921" s="2"/>
      <c r="IG921" s="2"/>
      <c r="IH921" s="2"/>
      <c r="II921" s="2"/>
      <c r="IJ921" s="2"/>
      <c r="IK921" s="2"/>
      <c r="IL921" s="2"/>
      <c r="IM921" s="2"/>
      <c r="IN921" s="2"/>
      <c r="IO921" s="2"/>
      <c r="IP921" s="2"/>
      <c r="IQ921" s="2"/>
      <c r="IR921" s="2"/>
      <c r="IS921" s="2"/>
      <c r="IT921" s="2"/>
      <c r="IU921" s="2"/>
      <c r="IV921" s="2"/>
      <c r="IW921" s="2"/>
    </row>
    <row r="922" customFormat="false" ht="11.25" hidden="false" customHeight="false" outlineLevel="0" collapsed="false">
      <c r="A922" s="2"/>
      <c r="B922" s="2"/>
      <c r="C922" s="2"/>
      <c r="D922" s="394"/>
      <c r="F922" s="2"/>
      <c r="G922" s="2"/>
      <c r="H922" s="2"/>
      <c r="I922" s="2"/>
      <c r="J922" s="2"/>
      <c r="K922" s="2"/>
      <c r="L922" s="2"/>
      <c r="M922" s="2"/>
      <c r="P922" s="2"/>
      <c r="Q922" s="2"/>
      <c r="R922" s="2"/>
      <c r="X922" s="270"/>
      <c r="Y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95"/>
      <c r="AW922" s="95"/>
      <c r="AX922" s="383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383"/>
      <c r="BX922" s="383"/>
      <c r="BY922" s="383"/>
      <c r="BZ922" s="2"/>
      <c r="CA922" s="2"/>
      <c r="CB922" s="2"/>
      <c r="CC922" s="2"/>
      <c r="CD922" s="2"/>
      <c r="CE922" s="2"/>
      <c r="CF922" s="383"/>
      <c r="CG922" s="383"/>
      <c r="CH922" s="10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383"/>
      <c r="DT922" s="383"/>
      <c r="DU922" s="383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  <c r="FE922" s="2"/>
      <c r="FF922" s="2"/>
      <c r="FG922" s="2"/>
      <c r="FH922" s="2"/>
      <c r="FI922" s="2"/>
      <c r="FJ922" s="2"/>
      <c r="FK922" s="2"/>
      <c r="FL922" s="2"/>
      <c r="FM922" s="2"/>
      <c r="FN922" s="2"/>
      <c r="FO922" s="2"/>
      <c r="FP922" s="2"/>
      <c r="FQ922" s="2"/>
      <c r="FR922" s="2"/>
      <c r="FS922" s="2"/>
      <c r="FT922" s="2"/>
      <c r="FU922" s="2"/>
      <c r="FV922" s="2"/>
      <c r="FW922" s="2"/>
      <c r="FX922" s="2"/>
      <c r="FY922" s="2"/>
      <c r="FZ922" s="2"/>
      <c r="GA922" s="2"/>
      <c r="GB922" s="2"/>
      <c r="GC922" s="2"/>
      <c r="GD922" s="2"/>
      <c r="GE922" s="2"/>
      <c r="GF922" s="2"/>
      <c r="GG922" s="2"/>
      <c r="GH922" s="2"/>
      <c r="GI922" s="2"/>
      <c r="GJ922" s="2"/>
      <c r="GK922" s="2"/>
      <c r="GL922" s="2"/>
      <c r="GM922" s="2"/>
      <c r="GN922" s="2"/>
      <c r="GO922" s="2"/>
      <c r="GP922" s="2"/>
      <c r="GQ922" s="2"/>
      <c r="GR922" s="2"/>
      <c r="GS922" s="2"/>
      <c r="GT922" s="2"/>
      <c r="GU922" s="2"/>
      <c r="GV922" s="2"/>
      <c r="GW922" s="2"/>
      <c r="GX922" s="2"/>
      <c r="GY922" s="2"/>
      <c r="GZ922" s="2"/>
      <c r="HA922" s="2"/>
      <c r="HB922" s="2"/>
      <c r="HC922" s="2"/>
      <c r="HD922" s="2"/>
      <c r="HE922" s="2"/>
      <c r="HF922" s="2"/>
      <c r="HG922" s="2"/>
      <c r="HH922" s="2"/>
      <c r="HI922" s="2"/>
      <c r="HJ922" s="2"/>
      <c r="HK922" s="2"/>
      <c r="HL922" s="2"/>
      <c r="HM922" s="2"/>
      <c r="HN922" s="2"/>
      <c r="HO922" s="2"/>
      <c r="HP922" s="2"/>
      <c r="HQ922" s="2"/>
      <c r="HR922" s="2"/>
      <c r="HS922" s="2"/>
      <c r="HT922" s="2"/>
      <c r="HU922" s="2"/>
      <c r="HV922" s="2"/>
      <c r="HW922" s="2"/>
      <c r="HX922" s="2"/>
      <c r="HY922" s="2"/>
      <c r="HZ922" s="2"/>
      <c r="IA922" s="2"/>
      <c r="IB922" s="2"/>
      <c r="IC922" s="2"/>
      <c r="ID922" s="2"/>
      <c r="IE922" s="2"/>
      <c r="IF922" s="2"/>
      <c r="IG922" s="2"/>
      <c r="IH922" s="2"/>
      <c r="II922" s="2"/>
      <c r="IJ922" s="2"/>
      <c r="IK922" s="2"/>
      <c r="IL922" s="2"/>
      <c r="IM922" s="2"/>
      <c r="IN922" s="2"/>
      <c r="IO922" s="2"/>
      <c r="IP922" s="2"/>
      <c r="IQ922" s="2"/>
      <c r="IR922" s="2"/>
      <c r="IS922" s="2"/>
      <c r="IT922" s="2"/>
      <c r="IU922" s="2"/>
      <c r="IV922" s="2"/>
      <c r="IW922" s="2"/>
    </row>
    <row r="923" customFormat="false" ht="11.25" hidden="false" customHeight="false" outlineLevel="0" collapsed="false">
      <c r="A923" s="2"/>
      <c r="B923" s="2"/>
      <c r="C923" s="2"/>
      <c r="D923" s="394"/>
      <c r="F923" s="2"/>
      <c r="G923" s="2"/>
      <c r="H923" s="2"/>
      <c r="I923" s="2"/>
      <c r="J923" s="2"/>
      <c r="K923" s="2"/>
      <c r="L923" s="2"/>
      <c r="M923" s="2"/>
      <c r="P923" s="2"/>
      <c r="Q923" s="2"/>
      <c r="R923" s="2"/>
      <c r="X923" s="270"/>
      <c r="Y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95"/>
      <c r="AW923" s="95"/>
      <c r="AX923" s="383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383"/>
      <c r="BX923" s="383"/>
      <c r="BY923" s="383"/>
      <c r="BZ923" s="2"/>
      <c r="CA923" s="2"/>
      <c r="CB923" s="2"/>
      <c r="CC923" s="2"/>
      <c r="CD923" s="2"/>
      <c r="CE923" s="2"/>
      <c r="CF923" s="383"/>
      <c r="CG923" s="383"/>
      <c r="CH923" s="10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383"/>
      <c r="DT923" s="383"/>
      <c r="DU923" s="383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  <c r="FE923" s="2"/>
      <c r="FF923" s="2"/>
      <c r="FG923" s="2"/>
      <c r="FH923" s="2"/>
      <c r="FI923" s="2"/>
      <c r="FJ923" s="2"/>
      <c r="FK923" s="2"/>
      <c r="FL923" s="2"/>
      <c r="FM923" s="2"/>
      <c r="FN923" s="2"/>
      <c r="FO923" s="2"/>
      <c r="FP923" s="2"/>
      <c r="FQ923" s="2"/>
      <c r="FR923" s="2"/>
      <c r="FS923" s="2"/>
      <c r="FT923" s="2"/>
      <c r="FU923" s="2"/>
      <c r="FV923" s="2"/>
      <c r="FW923" s="2"/>
      <c r="FX923" s="2"/>
      <c r="FY923" s="2"/>
      <c r="FZ923" s="2"/>
      <c r="GA923" s="2"/>
      <c r="GB923" s="2"/>
      <c r="GC923" s="2"/>
      <c r="GD923" s="2"/>
      <c r="GE923" s="2"/>
      <c r="GF923" s="2"/>
      <c r="GG923" s="2"/>
      <c r="GH923" s="2"/>
      <c r="GI923" s="2"/>
      <c r="GJ923" s="2"/>
      <c r="GK923" s="2"/>
      <c r="GL923" s="2"/>
      <c r="GM923" s="2"/>
      <c r="GN923" s="2"/>
      <c r="GO923" s="2"/>
      <c r="GP923" s="2"/>
      <c r="GQ923" s="2"/>
      <c r="GR923" s="2"/>
      <c r="GS923" s="2"/>
      <c r="GT923" s="2"/>
      <c r="GU923" s="2"/>
      <c r="GV923" s="2"/>
      <c r="GW923" s="2"/>
      <c r="GX923" s="2"/>
      <c r="GY923" s="2"/>
      <c r="GZ923" s="2"/>
      <c r="HA923" s="2"/>
      <c r="HB923" s="2"/>
      <c r="HC923" s="2"/>
      <c r="HD923" s="2"/>
      <c r="HE923" s="2"/>
      <c r="HF923" s="2"/>
      <c r="HG923" s="2"/>
      <c r="HH923" s="2"/>
      <c r="HI923" s="2"/>
      <c r="HJ923" s="2"/>
      <c r="HK923" s="2"/>
      <c r="HL923" s="2"/>
      <c r="HM923" s="2"/>
      <c r="HN923" s="2"/>
      <c r="HO923" s="2"/>
      <c r="HP923" s="2"/>
      <c r="HQ923" s="2"/>
      <c r="HR923" s="2"/>
      <c r="HS923" s="2"/>
      <c r="HT923" s="2"/>
      <c r="HU923" s="2"/>
      <c r="HV923" s="2"/>
      <c r="HW923" s="2"/>
      <c r="HX923" s="2"/>
      <c r="HY923" s="2"/>
      <c r="HZ923" s="2"/>
      <c r="IA923" s="2"/>
      <c r="IB923" s="2"/>
      <c r="IC923" s="2"/>
      <c r="ID923" s="2"/>
      <c r="IE923" s="2"/>
      <c r="IF923" s="2"/>
      <c r="IG923" s="2"/>
      <c r="IH923" s="2"/>
      <c r="II923" s="2"/>
      <c r="IJ923" s="2"/>
      <c r="IK923" s="2"/>
      <c r="IL923" s="2"/>
      <c r="IM923" s="2"/>
      <c r="IN923" s="2"/>
      <c r="IO923" s="2"/>
      <c r="IP923" s="2"/>
      <c r="IQ923" s="2"/>
      <c r="IR923" s="2"/>
      <c r="IS923" s="2"/>
      <c r="IT923" s="2"/>
      <c r="IU923" s="2"/>
      <c r="IV923" s="2"/>
      <c r="IW923" s="2"/>
    </row>
    <row r="924" customFormat="false" ht="11.25" hidden="false" customHeight="false" outlineLevel="0" collapsed="false">
      <c r="A924" s="2"/>
      <c r="B924" s="2"/>
      <c r="C924" s="2"/>
      <c r="D924" s="394"/>
      <c r="F924" s="2"/>
      <c r="G924" s="2"/>
      <c r="H924" s="2"/>
      <c r="I924" s="2"/>
      <c r="J924" s="2"/>
      <c r="K924" s="2"/>
      <c r="L924" s="2"/>
      <c r="M924" s="2"/>
      <c r="P924" s="2"/>
      <c r="Q924" s="2"/>
      <c r="R924" s="2"/>
      <c r="X924" s="270"/>
      <c r="Y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95"/>
      <c r="AW924" s="95"/>
      <c r="AX924" s="383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383"/>
      <c r="BX924" s="383"/>
      <c r="BY924" s="383"/>
      <c r="BZ924" s="2"/>
      <c r="CA924" s="2"/>
      <c r="CB924" s="2"/>
      <c r="CC924" s="2"/>
      <c r="CD924" s="2"/>
      <c r="CE924" s="2"/>
      <c r="CF924" s="383"/>
      <c r="CG924" s="383"/>
      <c r="CH924" s="10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383"/>
      <c r="DT924" s="383"/>
      <c r="DU924" s="383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  <c r="FE924" s="2"/>
      <c r="FF924" s="2"/>
      <c r="FG924" s="2"/>
      <c r="FH924" s="2"/>
      <c r="FI924" s="2"/>
      <c r="FJ924" s="2"/>
      <c r="FK924" s="2"/>
      <c r="FL924" s="2"/>
      <c r="FM924" s="2"/>
      <c r="FN924" s="2"/>
      <c r="FO924" s="2"/>
      <c r="FP924" s="2"/>
      <c r="FQ924" s="2"/>
      <c r="FR924" s="2"/>
      <c r="FS924" s="2"/>
      <c r="FT924" s="2"/>
      <c r="FU924" s="2"/>
      <c r="FV924" s="2"/>
      <c r="FW924" s="2"/>
      <c r="FX924" s="2"/>
      <c r="FY924" s="2"/>
      <c r="FZ924" s="2"/>
      <c r="GA924" s="2"/>
      <c r="GB924" s="2"/>
      <c r="GC924" s="2"/>
      <c r="GD924" s="2"/>
      <c r="GE924" s="2"/>
      <c r="GF924" s="2"/>
      <c r="GG924" s="2"/>
      <c r="GH924" s="2"/>
      <c r="GI924" s="2"/>
      <c r="GJ924" s="2"/>
      <c r="GK924" s="2"/>
      <c r="GL924" s="2"/>
      <c r="GM924" s="2"/>
      <c r="GN924" s="2"/>
      <c r="GO924" s="2"/>
      <c r="GP924" s="2"/>
      <c r="GQ924" s="2"/>
      <c r="GR924" s="2"/>
      <c r="GS924" s="2"/>
      <c r="GT924" s="2"/>
      <c r="GU924" s="2"/>
      <c r="GV924" s="2"/>
      <c r="GW924" s="2"/>
      <c r="GX924" s="2"/>
      <c r="GY924" s="2"/>
      <c r="GZ924" s="2"/>
      <c r="HA924" s="2"/>
      <c r="HB924" s="2"/>
      <c r="HC924" s="2"/>
      <c r="HD924" s="2"/>
      <c r="HE924" s="2"/>
      <c r="HF924" s="2"/>
      <c r="HG924" s="2"/>
      <c r="HH924" s="2"/>
      <c r="HI924" s="2"/>
      <c r="HJ924" s="2"/>
      <c r="HK924" s="2"/>
      <c r="HL924" s="2"/>
      <c r="HM924" s="2"/>
      <c r="HN924" s="2"/>
      <c r="HO924" s="2"/>
      <c r="HP924" s="2"/>
      <c r="HQ924" s="2"/>
      <c r="HR924" s="2"/>
      <c r="HS924" s="2"/>
      <c r="HT924" s="2"/>
      <c r="HU924" s="2"/>
      <c r="HV924" s="2"/>
      <c r="HW924" s="2"/>
      <c r="HX924" s="2"/>
      <c r="HY924" s="2"/>
      <c r="HZ924" s="2"/>
      <c r="IA924" s="2"/>
      <c r="IB924" s="2"/>
      <c r="IC924" s="2"/>
      <c r="ID924" s="2"/>
      <c r="IE924" s="2"/>
      <c r="IF924" s="2"/>
      <c r="IG924" s="2"/>
      <c r="IH924" s="2"/>
      <c r="II924" s="2"/>
      <c r="IJ924" s="2"/>
      <c r="IK924" s="2"/>
      <c r="IL924" s="2"/>
      <c r="IM924" s="2"/>
      <c r="IN924" s="2"/>
      <c r="IO924" s="2"/>
      <c r="IP924" s="2"/>
      <c r="IQ924" s="2"/>
      <c r="IR924" s="2"/>
      <c r="IS924" s="2"/>
      <c r="IT924" s="2"/>
      <c r="IU924" s="2"/>
      <c r="IV924" s="2"/>
      <c r="IW924" s="2"/>
    </row>
    <row r="925" customFormat="false" ht="11.25" hidden="false" customHeight="false" outlineLevel="0" collapsed="false">
      <c r="A925" s="2"/>
      <c r="B925" s="2"/>
      <c r="C925" s="2"/>
      <c r="D925" s="394"/>
      <c r="F925" s="2"/>
      <c r="G925" s="2"/>
      <c r="H925" s="2"/>
      <c r="I925" s="2"/>
      <c r="J925" s="2"/>
      <c r="K925" s="2"/>
      <c r="L925" s="2"/>
      <c r="M925" s="2"/>
      <c r="P925" s="2"/>
      <c r="Q925" s="2"/>
      <c r="R925" s="2"/>
      <c r="X925" s="270"/>
      <c r="Y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95"/>
      <c r="AW925" s="95"/>
      <c r="AX925" s="383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383"/>
      <c r="BX925" s="383"/>
      <c r="BY925" s="383"/>
      <c r="BZ925" s="2"/>
      <c r="CA925" s="2"/>
      <c r="CB925" s="2"/>
      <c r="CC925" s="2"/>
      <c r="CD925" s="2"/>
      <c r="CE925" s="2"/>
      <c r="CF925" s="383"/>
      <c r="CG925" s="383"/>
      <c r="CH925" s="10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383"/>
      <c r="DT925" s="383"/>
      <c r="DU925" s="383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  <c r="FE925" s="2"/>
      <c r="FF925" s="2"/>
      <c r="FG925" s="2"/>
      <c r="FH925" s="2"/>
      <c r="FI925" s="2"/>
      <c r="FJ925" s="2"/>
      <c r="FK925" s="2"/>
      <c r="FL925" s="2"/>
      <c r="FM925" s="2"/>
      <c r="FN925" s="2"/>
      <c r="FO925" s="2"/>
      <c r="FP925" s="2"/>
      <c r="FQ925" s="2"/>
      <c r="FR925" s="2"/>
      <c r="FS925" s="2"/>
      <c r="FT925" s="2"/>
      <c r="FU925" s="2"/>
      <c r="FV925" s="2"/>
      <c r="FW925" s="2"/>
      <c r="FX925" s="2"/>
      <c r="FY925" s="2"/>
      <c r="FZ925" s="2"/>
      <c r="GA925" s="2"/>
      <c r="GB925" s="2"/>
      <c r="GC925" s="2"/>
      <c r="GD925" s="2"/>
      <c r="GE925" s="2"/>
      <c r="GF925" s="2"/>
      <c r="GG925" s="2"/>
      <c r="GH925" s="2"/>
      <c r="GI925" s="2"/>
      <c r="GJ925" s="2"/>
      <c r="GK925" s="2"/>
      <c r="GL925" s="2"/>
      <c r="GM925" s="2"/>
      <c r="GN925" s="2"/>
      <c r="GO925" s="2"/>
      <c r="GP925" s="2"/>
      <c r="GQ925" s="2"/>
      <c r="GR925" s="2"/>
      <c r="GS925" s="2"/>
      <c r="GT925" s="2"/>
      <c r="GU925" s="2"/>
      <c r="GV925" s="2"/>
      <c r="GW925" s="2"/>
      <c r="GX925" s="2"/>
      <c r="GY925" s="2"/>
      <c r="GZ925" s="2"/>
      <c r="HA925" s="2"/>
      <c r="HB925" s="2"/>
      <c r="HC925" s="2"/>
      <c r="HD925" s="2"/>
      <c r="HE925" s="2"/>
      <c r="HF925" s="2"/>
      <c r="HG925" s="2"/>
      <c r="HH925" s="2"/>
      <c r="HI925" s="2"/>
      <c r="HJ925" s="2"/>
      <c r="HK925" s="2"/>
      <c r="HL925" s="2"/>
      <c r="HM925" s="2"/>
      <c r="HN925" s="2"/>
      <c r="HO925" s="2"/>
      <c r="HP925" s="2"/>
      <c r="HQ925" s="2"/>
      <c r="HR925" s="2"/>
      <c r="HS925" s="2"/>
      <c r="HT925" s="2"/>
      <c r="HU925" s="2"/>
      <c r="HV925" s="2"/>
      <c r="HW925" s="2"/>
      <c r="HX925" s="2"/>
      <c r="HY925" s="2"/>
      <c r="HZ925" s="2"/>
      <c r="IA925" s="2"/>
      <c r="IB925" s="2"/>
      <c r="IC925" s="2"/>
      <c r="ID925" s="2"/>
      <c r="IE925" s="2"/>
      <c r="IF925" s="2"/>
      <c r="IG925" s="2"/>
      <c r="IH925" s="2"/>
      <c r="II925" s="2"/>
      <c r="IJ925" s="2"/>
      <c r="IK925" s="2"/>
      <c r="IL925" s="2"/>
      <c r="IM925" s="2"/>
      <c r="IN925" s="2"/>
      <c r="IO925" s="2"/>
      <c r="IP925" s="2"/>
      <c r="IQ925" s="2"/>
      <c r="IR925" s="2"/>
      <c r="IS925" s="2"/>
      <c r="IT925" s="2"/>
      <c r="IU925" s="2"/>
      <c r="IV925" s="2"/>
      <c r="IW925" s="2"/>
    </row>
    <row r="926" customFormat="false" ht="11.25" hidden="false" customHeight="false" outlineLevel="0" collapsed="false">
      <c r="A926" s="2"/>
      <c r="B926" s="2"/>
      <c r="C926" s="2"/>
      <c r="D926" s="394"/>
      <c r="F926" s="2"/>
      <c r="G926" s="2"/>
      <c r="H926" s="2"/>
      <c r="I926" s="2"/>
      <c r="J926" s="2"/>
      <c r="K926" s="2"/>
      <c r="L926" s="2"/>
      <c r="M926" s="2"/>
      <c r="P926" s="2"/>
      <c r="Q926" s="2"/>
      <c r="R926" s="2"/>
      <c r="X926" s="270"/>
      <c r="Y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95"/>
      <c r="AW926" s="95"/>
      <c r="AX926" s="383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383"/>
      <c r="BX926" s="383"/>
      <c r="BY926" s="383"/>
      <c r="BZ926" s="2"/>
      <c r="CA926" s="2"/>
      <c r="CB926" s="2"/>
      <c r="CC926" s="2"/>
      <c r="CD926" s="2"/>
      <c r="CE926" s="2"/>
      <c r="CF926" s="383"/>
      <c r="CG926" s="383"/>
      <c r="CH926" s="10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383"/>
      <c r="DT926" s="383"/>
      <c r="DU926" s="383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  <c r="FE926" s="2"/>
      <c r="FF926" s="2"/>
      <c r="FG926" s="2"/>
      <c r="FH926" s="2"/>
      <c r="FI926" s="2"/>
      <c r="FJ926" s="2"/>
      <c r="FK926" s="2"/>
      <c r="FL926" s="2"/>
      <c r="FM926" s="2"/>
      <c r="FN926" s="2"/>
      <c r="FO926" s="2"/>
      <c r="FP926" s="2"/>
      <c r="FQ926" s="2"/>
      <c r="FR926" s="2"/>
      <c r="FS926" s="2"/>
      <c r="FT926" s="2"/>
      <c r="FU926" s="2"/>
      <c r="FV926" s="2"/>
      <c r="FW926" s="2"/>
      <c r="FX926" s="2"/>
      <c r="FY926" s="2"/>
      <c r="FZ926" s="2"/>
      <c r="GA926" s="2"/>
      <c r="GB926" s="2"/>
      <c r="GC926" s="2"/>
      <c r="GD926" s="2"/>
      <c r="GE926" s="2"/>
      <c r="GF926" s="2"/>
      <c r="GG926" s="2"/>
      <c r="GH926" s="2"/>
      <c r="GI926" s="2"/>
      <c r="GJ926" s="2"/>
      <c r="GK926" s="2"/>
      <c r="GL926" s="2"/>
      <c r="GM926" s="2"/>
      <c r="GN926" s="2"/>
      <c r="GO926" s="2"/>
      <c r="GP926" s="2"/>
      <c r="GQ926" s="2"/>
      <c r="GR926" s="2"/>
      <c r="GS926" s="2"/>
      <c r="GT926" s="2"/>
      <c r="GU926" s="2"/>
      <c r="GV926" s="2"/>
      <c r="GW926" s="2"/>
      <c r="GX926" s="2"/>
      <c r="GY926" s="2"/>
      <c r="GZ926" s="2"/>
      <c r="HA926" s="2"/>
      <c r="HB926" s="2"/>
      <c r="HC926" s="2"/>
      <c r="HD926" s="2"/>
      <c r="HE926" s="2"/>
      <c r="HF926" s="2"/>
      <c r="HG926" s="2"/>
      <c r="HH926" s="2"/>
      <c r="HI926" s="2"/>
      <c r="HJ926" s="2"/>
      <c r="HK926" s="2"/>
      <c r="HL926" s="2"/>
      <c r="HM926" s="2"/>
      <c r="HN926" s="2"/>
      <c r="HO926" s="2"/>
      <c r="HP926" s="2"/>
      <c r="HQ926" s="2"/>
      <c r="HR926" s="2"/>
      <c r="HS926" s="2"/>
      <c r="HT926" s="2"/>
      <c r="HU926" s="2"/>
      <c r="HV926" s="2"/>
      <c r="HW926" s="2"/>
      <c r="HX926" s="2"/>
      <c r="HY926" s="2"/>
      <c r="HZ926" s="2"/>
      <c r="IA926" s="2"/>
      <c r="IB926" s="2"/>
      <c r="IC926" s="2"/>
      <c r="ID926" s="2"/>
      <c r="IE926" s="2"/>
      <c r="IF926" s="2"/>
      <c r="IG926" s="2"/>
      <c r="IH926" s="2"/>
      <c r="II926" s="2"/>
      <c r="IJ926" s="2"/>
      <c r="IK926" s="2"/>
      <c r="IL926" s="2"/>
      <c r="IM926" s="2"/>
      <c r="IN926" s="2"/>
      <c r="IO926" s="2"/>
      <c r="IP926" s="2"/>
      <c r="IQ926" s="2"/>
      <c r="IR926" s="2"/>
      <c r="IS926" s="2"/>
      <c r="IT926" s="2"/>
      <c r="IU926" s="2"/>
      <c r="IV926" s="2"/>
      <c r="IW926" s="2"/>
    </row>
    <row r="927" customFormat="false" ht="11.25" hidden="false" customHeight="false" outlineLevel="0" collapsed="false">
      <c r="A927" s="2"/>
      <c r="B927" s="2"/>
      <c r="C927" s="2"/>
      <c r="D927" s="394"/>
      <c r="F927" s="2"/>
      <c r="G927" s="2"/>
      <c r="H927" s="2"/>
      <c r="I927" s="2"/>
      <c r="J927" s="2"/>
      <c r="K927" s="2"/>
      <c r="L927" s="2"/>
      <c r="M927" s="2"/>
      <c r="P927" s="2"/>
      <c r="Q927" s="2"/>
      <c r="R927" s="2"/>
      <c r="X927" s="270"/>
      <c r="Y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95"/>
      <c r="AW927" s="95"/>
      <c r="AX927" s="383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383"/>
      <c r="BX927" s="383"/>
      <c r="BY927" s="383"/>
      <c r="BZ927" s="2"/>
      <c r="CA927" s="2"/>
      <c r="CB927" s="2"/>
      <c r="CC927" s="2"/>
      <c r="CD927" s="2"/>
      <c r="CE927" s="2"/>
      <c r="CF927" s="383"/>
      <c r="CG927" s="383"/>
      <c r="CH927" s="10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383"/>
      <c r="DT927" s="383"/>
      <c r="DU927" s="383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  <c r="FE927" s="2"/>
      <c r="FF927" s="2"/>
      <c r="FG927" s="2"/>
      <c r="FH927" s="2"/>
      <c r="FI927" s="2"/>
      <c r="FJ927" s="2"/>
      <c r="FK927" s="2"/>
      <c r="FL927" s="2"/>
      <c r="FM927" s="2"/>
      <c r="FN927" s="2"/>
      <c r="FO927" s="2"/>
      <c r="FP927" s="2"/>
      <c r="FQ927" s="2"/>
      <c r="FR927" s="2"/>
      <c r="FS927" s="2"/>
      <c r="FT927" s="2"/>
      <c r="FU927" s="2"/>
      <c r="FV927" s="2"/>
      <c r="FW927" s="2"/>
      <c r="FX927" s="2"/>
      <c r="FY927" s="2"/>
      <c r="FZ927" s="2"/>
      <c r="GA927" s="2"/>
      <c r="GB927" s="2"/>
      <c r="GC927" s="2"/>
      <c r="GD927" s="2"/>
      <c r="GE927" s="2"/>
      <c r="GF927" s="2"/>
      <c r="GG927" s="2"/>
      <c r="GH927" s="2"/>
      <c r="GI927" s="2"/>
      <c r="GJ927" s="2"/>
      <c r="GK927" s="2"/>
      <c r="GL927" s="2"/>
      <c r="GM927" s="2"/>
      <c r="GN927" s="2"/>
      <c r="GO927" s="2"/>
      <c r="GP927" s="2"/>
      <c r="GQ927" s="2"/>
      <c r="GR927" s="2"/>
      <c r="GS927" s="2"/>
      <c r="GT927" s="2"/>
      <c r="GU927" s="2"/>
      <c r="GV927" s="2"/>
      <c r="GW927" s="2"/>
      <c r="GX927" s="2"/>
      <c r="GY927" s="2"/>
      <c r="GZ927" s="2"/>
      <c r="HA927" s="2"/>
      <c r="HB927" s="2"/>
      <c r="HC927" s="2"/>
      <c r="HD927" s="2"/>
      <c r="HE927" s="2"/>
      <c r="HF927" s="2"/>
      <c r="HG927" s="2"/>
      <c r="HH927" s="2"/>
      <c r="HI927" s="2"/>
      <c r="HJ927" s="2"/>
      <c r="HK927" s="2"/>
      <c r="HL927" s="2"/>
      <c r="HM927" s="2"/>
      <c r="HN927" s="2"/>
      <c r="HO927" s="2"/>
      <c r="HP927" s="2"/>
      <c r="HQ927" s="2"/>
      <c r="HR927" s="2"/>
      <c r="HS927" s="2"/>
      <c r="HT927" s="2"/>
      <c r="HU927" s="2"/>
      <c r="HV927" s="2"/>
      <c r="HW927" s="2"/>
      <c r="HX927" s="2"/>
      <c r="HY927" s="2"/>
      <c r="HZ927" s="2"/>
      <c r="IA927" s="2"/>
      <c r="IB927" s="2"/>
      <c r="IC927" s="2"/>
      <c r="ID927" s="2"/>
      <c r="IE927" s="2"/>
      <c r="IF927" s="2"/>
      <c r="IG927" s="2"/>
      <c r="IH927" s="2"/>
      <c r="II927" s="2"/>
      <c r="IJ927" s="2"/>
      <c r="IK927" s="2"/>
      <c r="IL927" s="2"/>
      <c r="IM927" s="2"/>
      <c r="IN927" s="2"/>
      <c r="IO927" s="2"/>
      <c r="IP927" s="2"/>
      <c r="IQ927" s="2"/>
      <c r="IR927" s="2"/>
      <c r="IS927" s="2"/>
      <c r="IT927" s="2"/>
      <c r="IU927" s="2"/>
      <c r="IV927" s="2"/>
      <c r="IW927" s="2"/>
    </row>
    <row r="928" customFormat="false" ht="11.25" hidden="false" customHeight="false" outlineLevel="0" collapsed="false">
      <c r="A928" s="2"/>
      <c r="B928" s="2"/>
      <c r="C928" s="2"/>
      <c r="D928" s="394"/>
      <c r="F928" s="2"/>
      <c r="G928" s="2"/>
      <c r="H928" s="2"/>
      <c r="I928" s="2"/>
      <c r="J928" s="2"/>
      <c r="K928" s="2"/>
      <c r="L928" s="2"/>
      <c r="M928" s="2"/>
      <c r="P928" s="2"/>
      <c r="Q928" s="2"/>
      <c r="R928" s="2"/>
      <c r="X928" s="270"/>
      <c r="Y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95"/>
      <c r="AW928" s="95"/>
      <c r="AX928" s="383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383"/>
      <c r="BX928" s="383"/>
      <c r="BY928" s="383"/>
      <c r="BZ928" s="2"/>
      <c r="CA928" s="2"/>
      <c r="CB928" s="2"/>
      <c r="CC928" s="2"/>
      <c r="CD928" s="2"/>
      <c r="CE928" s="2"/>
      <c r="CF928" s="383"/>
      <c r="CG928" s="383"/>
      <c r="CH928" s="10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383"/>
      <c r="DT928" s="383"/>
      <c r="DU928" s="383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  <c r="FE928" s="2"/>
      <c r="FF928" s="2"/>
      <c r="FG928" s="2"/>
      <c r="FH928" s="2"/>
      <c r="FI928" s="2"/>
      <c r="FJ928" s="2"/>
      <c r="FK928" s="2"/>
      <c r="FL928" s="2"/>
      <c r="FM928" s="2"/>
      <c r="FN928" s="2"/>
      <c r="FO928" s="2"/>
      <c r="FP928" s="2"/>
      <c r="FQ928" s="2"/>
      <c r="FR928" s="2"/>
      <c r="FS928" s="2"/>
      <c r="FT928" s="2"/>
      <c r="FU928" s="2"/>
      <c r="FV928" s="2"/>
      <c r="FW928" s="2"/>
      <c r="FX928" s="2"/>
      <c r="FY928" s="2"/>
      <c r="FZ928" s="2"/>
      <c r="GA928" s="2"/>
      <c r="GB928" s="2"/>
      <c r="GC928" s="2"/>
      <c r="GD928" s="2"/>
      <c r="GE928" s="2"/>
      <c r="GF928" s="2"/>
      <c r="GG928" s="2"/>
      <c r="GH928" s="2"/>
      <c r="GI928" s="2"/>
      <c r="GJ928" s="2"/>
      <c r="GK928" s="2"/>
      <c r="GL928" s="2"/>
      <c r="GM928" s="2"/>
      <c r="GN928" s="2"/>
      <c r="GO928" s="2"/>
      <c r="GP928" s="2"/>
      <c r="GQ928" s="2"/>
      <c r="GR928" s="2"/>
      <c r="GS928" s="2"/>
      <c r="GT928" s="2"/>
      <c r="GU928" s="2"/>
      <c r="GV928" s="2"/>
      <c r="GW928" s="2"/>
      <c r="GX928" s="2"/>
      <c r="GY928" s="2"/>
      <c r="GZ928" s="2"/>
      <c r="HA928" s="2"/>
      <c r="HB928" s="2"/>
      <c r="HC928" s="2"/>
      <c r="HD928" s="2"/>
      <c r="HE928" s="2"/>
      <c r="HF928" s="2"/>
      <c r="HG928" s="2"/>
      <c r="HH928" s="2"/>
      <c r="HI928" s="2"/>
      <c r="HJ928" s="2"/>
      <c r="HK928" s="2"/>
      <c r="HL928" s="2"/>
      <c r="HM928" s="2"/>
      <c r="HN928" s="2"/>
      <c r="HO928" s="2"/>
      <c r="HP928" s="2"/>
      <c r="HQ928" s="2"/>
      <c r="HR928" s="2"/>
      <c r="HS928" s="2"/>
      <c r="HT928" s="2"/>
      <c r="HU928" s="2"/>
      <c r="HV928" s="2"/>
      <c r="HW928" s="2"/>
      <c r="HX928" s="2"/>
      <c r="HY928" s="2"/>
      <c r="HZ928" s="2"/>
      <c r="IA928" s="2"/>
      <c r="IB928" s="2"/>
      <c r="IC928" s="2"/>
      <c r="ID928" s="2"/>
      <c r="IE928" s="2"/>
      <c r="IF928" s="2"/>
      <c r="IG928" s="2"/>
      <c r="IH928" s="2"/>
      <c r="II928" s="2"/>
      <c r="IJ928" s="2"/>
      <c r="IK928" s="2"/>
      <c r="IL928" s="2"/>
      <c r="IM928" s="2"/>
      <c r="IN928" s="2"/>
      <c r="IO928" s="2"/>
      <c r="IP928" s="2"/>
      <c r="IQ928" s="2"/>
      <c r="IR928" s="2"/>
      <c r="IS928" s="2"/>
      <c r="IT928" s="2"/>
      <c r="IU928" s="2"/>
      <c r="IV928" s="2"/>
      <c r="IW928" s="2"/>
    </row>
    <row r="929" customFormat="false" ht="11.25" hidden="false" customHeight="false" outlineLevel="0" collapsed="false">
      <c r="A929" s="2"/>
      <c r="B929" s="2"/>
      <c r="C929" s="2"/>
      <c r="D929" s="394"/>
      <c r="F929" s="2"/>
      <c r="G929" s="2"/>
      <c r="H929" s="2"/>
      <c r="I929" s="2"/>
      <c r="J929" s="2"/>
      <c r="K929" s="2"/>
      <c r="L929" s="2"/>
      <c r="M929" s="2"/>
      <c r="P929" s="2"/>
      <c r="Q929" s="2"/>
      <c r="R929" s="2"/>
      <c r="X929" s="270"/>
      <c r="Y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95"/>
      <c r="AW929" s="95"/>
      <c r="AX929" s="383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383"/>
      <c r="BX929" s="383"/>
      <c r="BY929" s="383"/>
      <c r="BZ929" s="2"/>
      <c r="CA929" s="2"/>
      <c r="CB929" s="2"/>
      <c r="CC929" s="2"/>
      <c r="CD929" s="2"/>
      <c r="CE929" s="2"/>
      <c r="CF929" s="383"/>
      <c r="CG929" s="383"/>
      <c r="CH929" s="10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383"/>
      <c r="DT929" s="383"/>
      <c r="DU929" s="383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  <c r="FE929" s="2"/>
      <c r="FF929" s="2"/>
      <c r="FG929" s="2"/>
      <c r="FH929" s="2"/>
      <c r="FI929" s="2"/>
      <c r="FJ929" s="2"/>
      <c r="FK929" s="2"/>
      <c r="FL929" s="2"/>
      <c r="FM929" s="2"/>
      <c r="FN929" s="2"/>
      <c r="FO929" s="2"/>
      <c r="FP929" s="2"/>
      <c r="FQ929" s="2"/>
      <c r="FR929" s="2"/>
      <c r="FS929" s="2"/>
      <c r="FT929" s="2"/>
      <c r="FU929" s="2"/>
      <c r="FV929" s="2"/>
      <c r="FW929" s="2"/>
      <c r="FX929" s="2"/>
      <c r="FY929" s="2"/>
      <c r="FZ929" s="2"/>
      <c r="GA929" s="2"/>
      <c r="GB929" s="2"/>
      <c r="GC929" s="2"/>
      <c r="GD929" s="2"/>
      <c r="GE929" s="2"/>
      <c r="GF929" s="2"/>
      <c r="GG929" s="2"/>
      <c r="GH929" s="2"/>
      <c r="GI929" s="2"/>
      <c r="GJ929" s="2"/>
      <c r="GK929" s="2"/>
      <c r="GL929" s="2"/>
      <c r="GM929" s="2"/>
      <c r="GN929" s="2"/>
      <c r="GO929" s="2"/>
      <c r="GP929" s="2"/>
      <c r="GQ929" s="2"/>
      <c r="GR929" s="2"/>
      <c r="GS929" s="2"/>
      <c r="GT929" s="2"/>
      <c r="GU929" s="2"/>
      <c r="GV929" s="2"/>
      <c r="GW929" s="2"/>
      <c r="GX929" s="2"/>
      <c r="GY929" s="2"/>
      <c r="GZ929" s="2"/>
      <c r="HA929" s="2"/>
      <c r="HB929" s="2"/>
      <c r="HC929" s="2"/>
      <c r="HD929" s="2"/>
      <c r="HE929" s="2"/>
      <c r="HF929" s="2"/>
      <c r="HG929" s="2"/>
      <c r="HH929" s="2"/>
      <c r="HI929" s="2"/>
      <c r="HJ929" s="2"/>
      <c r="HK929" s="2"/>
      <c r="HL929" s="2"/>
      <c r="HM929" s="2"/>
      <c r="HN929" s="2"/>
      <c r="HO929" s="2"/>
      <c r="HP929" s="2"/>
      <c r="HQ929" s="2"/>
      <c r="HR929" s="2"/>
      <c r="HS929" s="2"/>
      <c r="HT929" s="2"/>
      <c r="HU929" s="2"/>
      <c r="HV929" s="2"/>
      <c r="HW929" s="2"/>
      <c r="HX929" s="2"/>
      <c r="HY929" s="2"/>
      <c r="HZ929" s="2"/>
      <c r="IA929" s="2"/>
      <c r="IB929" s="2"/>
      <c r="IC929" s="2"/>
      <c r="ID929" s="2"/>
      <c r="IE929" s="2"/>
      <c r="IF929" s="2"/>
      <c r="IG929" s="2"/>
      <c r="IH929" s="2"/>
      <c r="II929" s="2"/>
      <c r="IJ929" s="2"/>
      <c r="IK929" s="2"/>
      <c r="IL929" s="2"/>
      <c r="IM929" s="2"/>
      <c r="IN929" s="2"/>
      <c r="IO929" s="2"/>
      <c r="IP929" s="2"/>
      <c r="IQ929" s="2"/>
      <c r="IR929" s="2"/>
      <c r="IS929" s="2"/>
      <c r="IT929" s="2"/>
      <c r="IU929" s="2"/>
      <c r="IV929" s="2"/>
      <c r="IW929" s="2"/>
    </row>
    <row r="930" customFormat="false" ht="11.25" hidden="false" customHeight="false" outlineLevel="0" collapsed="false">
      <c r="A930" s="2"/>
      <c r="B930" s="2"/>
      <c r="C930" s="2"/>
      <c r="D930" s="394"/>
      <c r="F930" s="2"/>
      <c r="G930" s="2"/>
      <c r="H930" s="2"/>
      <c r="I930" s="2"/>
      <c r="J930" s="2"/>
      <c r="K930" s="2"/>
      <c r="L930" s="2"/>
      <c r="M930" s="2"/>
      <c r="P930" s="2"/>
      <c r="Q930" s="2"/>
      <c r="R930" s="2"/>
      <c r="X930" s="270"/>
      <c r="Y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95"/>
      <c r="AW930" s="95"/>
      <c r="AX930" s="383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383"/>
      <c r="BX930" s="383"/>
      <c r="BY930" s="383"/>
      <c r="BZ930" s="2"/>
      <c r="CA930" s="2"/>
      <c r="CB930" s="2"/>
      <c r="CC930" s="2"/>
      <c r="CD930" s="2"/>
      <c r="CE930" s="2"/>
      <c r="CF930" s="383"/>
      <c r="CG930" s="383"/>
      <c r="CH930" s="10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383"/>
      <c r="DT930" s="383"/>
      <c r="DU930" s="383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  <c r="FE930" s="2"/>
      <c r="FF930" s="2"/>
      <c r="FG930" s="2"/>
      <c r="FH930" s="2"/>
      <c r="FI930" s="2"/>
      <c r="FJ930" s="2"/>
      <c r="FK930" s="2"/>
      <c r="FL930" s="2"/>
      <c r="FM930" s="2"/>
      <c r="FN930" s="2"/>
      <c r="FO930" s="2"/>
      <c r="FP930" s="2"/>
      <c r="FQ930" s="2"/>
      <c r="FR930" s="2"/>
      <c r="FS930" s="2"/>
      <c r="FT930" s="2"/>
      <c r="FU930" s="2"/>
      <c r="FV930" s="2"/>
      <c r="FW930" s="2"/>
      <c r="FX930" s="2"/>
      <c r="FY930" s="2"/>
      <c r="FZ930" s="2"/>
      <c r="GA930" s="2"/>
      <c r="GB930" s="2"/>
      <c r="GC930" s="2"/>
      <c r="GD930" s="2"/>
      <c r="GE930" s="2"/>
      <c r="GF930" s="2"/>
      <c r="GG930" s="2"/>
      <c r="GH930" s="2"/>
      <c r="GI930" s="2"/>
      <c r="GJ930" s="2"/>
      <c r="GK930" s="2"/>
      <c r="GL930" s="2"/>
      <c r="GM930" s="2"/>
      <c r="GN930" s="2"/>
      <c r="GO930" s="2"/>
      <c r="GP930" s="2"/>
      <c r="GQ930" s="2"/>
      <c r="GR930" s="2"/>
      <c r="GS930" s="2"/>
      <c r="GT930" s="2"/>
      <c r="GU930" s="2"/>
      <c r="GV930" s="2"/>
      <c r="GW930" s="2"/>
      <c r="GX930" s="2"/>
      <c r="GY930" s="2"/>
      <c r="GZ930" s="2"/>
      <c r="HA930" s="2"/>
      <c r="HB930" s="2"/>
      <c r="HC930" s="2"/>
      <c r="HD930" s="2"/>
      <c r="HE930" s="2"/>
      <c r="HF930" s="2"/>
      <c r="HG930" s="2"/>
      <c r="HH930" s="2"/>
      <c r="HI930" s="2"/>
      <c r="HJ930" s="2"/>
      <c r="HK930" s="2"/>
      <c r="HL930" s="2"/>
      <c r="HM930" s="2"/>
      <c r="HN930" s="2"/>
      <c r="HO930" s="2"/>
      <c r="HP930" s="2"/>
      <c r="HQ930" s="2"/>
      <c r="HR930" s="2"/>
      <c r="HS930" s="2"/>
      <c r="HT930" s="2"/>
      <c r="HU930" s="2"/>
      <c r="HV930" s="2"/>
      <c r="HW930" s="2"/>
      <c r="HX930" s="2"/>
      <c r="HY930" s="2"/>
      <c r="HZ930" s="2"/>
      <c r="IA930" s="2"/>
      <c r="IB930" s="2"/>
      <c r="IC930" s="2"/>
      <c r="ID930" s="2"/>
      <c r="IE930" s="2"/>
      <c r="IF930" s="2"/>
      <c r="IG930" s="2"/>
      <c r="IH930" s="2"/>
      <c r="II930" s="2"/>
      <c r="IJ930" s="2"/>
      <c r="IK930" s="2"/>
      <c r="IL930" s="2"/>
      <c r="IM930" s="2"/>
      <c r="IN930" s="2"/>
      <c r="IO930" s="2"/>
      <c r="IP930" s="2"/>
      <c r="IQ930" s="2"/>
      <c r="IR930" s="2"/>
      <c r="IS930" s="2"/>
      <c r="IT930" s="2"/>
      <c r="IU930" s="2"/>
      <c r="IV930" s="2"/>
      <c r="IW930" s="2"/>
    </row>
    <row r="931" customFormat="false" ht="11.25" hidden="false" customHeight="false" outlineLevel="0" collapsed="false">
      <c r="A931" s="2"/>
      <c r="B931" s="2"/>
      <c r="C931" s="2"/>
      <c r="D931" s="394"/>
      <c r="F931" s="2"/>
      <c r="G931" s="2"/>
      <c r="H931" s="2"/>
      <c r="I931" s="2"/>
      <c r="J931" s="2"/>
      <c r="K931" s="2"/>
      <c r="L931" s="2"/>
      <c r="M931" s="2"/>
      <c r="P931" s="2"/>
      <c r="Q931" s="2"/>
      <c r="R931" s="2"/>
      <c r="X931" s="270"/>
      <c r="Y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95"/>
      <c r="AW931" s="95"/>
      <c r="AX931" s="383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383"/>
      <c r="BX931" s="383"/>
      <c r="BY931" s="383"/>
      <c r="BZ931" s="2"/>
      <c r="CA931" s="2"/>
      <c r="CB931" s="2"/>
      <c r="CC931" s="2"/>
      <c r="CD931" s="2"/>
      <c r="CE931" s="2"/>
      <c r="CF931" s="383"/>
      <c r="CG931" s="383"/>
      <c r="CH931" s="10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383"/>
      <c r="DT931" s="383"/>
      <c r="DU931" s="383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  <c r="FE931" s="2"/>
      <c r="FF931" s="2"/>
      <c r="FG931" s="2"/>
      <c r="FH931" s="2"/>
      <c r="FI931" s="2"/>
      <c r="FJ931" s="2"/>
      <c r="FK931" s="2"/>
      <c r="FL931" s="2"/>
      <c r="FM931" s="2"/>
      <c r="FN931" s="2"/>
      <c r="FO931" s="2"/>
      <c r="FP931" s="2"/>
      <c r="FQ931" s="2"/>
      <c r="FR931" s="2"/>
      <c r="FS931" s="2"/>
      <c r="FT931" s="2"/>
      <c r="FU931" s="2"/>
      <c r="FV931" s="2"/>
      <c r="FW931" s="2"/>
      <c r="FX931" s="2"/>
      <c r="FY931" s="2"/>
      <c r="FZ931" s="2"/>
      <c r="GA931" s="2"/>
      <c r="GB931" s="2"/>
      <c r="GC931" s="2"/>
      <c r="GD931" s="2"/>
      <c r="GE931" s="2"/>
      <c r="GF931" s="2"/>
      <c r="GG931" s="2"/>
      <c r="GH931" s="2"/>
      <c r="GI931" s="2"/>
      <c r="GJ931" s="2"/>
      <c r="GK931" s="2"/>
      <c r="GL931" s="2"/>
      <c r="GM931" s="2"/>
      <c r="GN931" s="2"/>
      <c r="GO931" s="2"/>
      <c r="GP931" s="2"/>
      <c r="GQ931" s="2"/>
      <c r="GR931" s="2"/>
      <c r="GS931" s="2"/>
      <c r="GT931" s="2"/>
      <c r="GU931" s="2"/>
      <c r="GV931" s="2"/>
      <c r="GW931" s="2"/>
      <c r="GX931" s="2"/>
      <c r="GY931" s="2"/>
      <c r="GZ931" s="2"/>
      <c r="HA931" s="2"/>
      <c r="HB931" s="2"/>
      <c r="HC931" s="2"/>
      <c r="HD931" s="2"/>
      <c r="HE931" s="2"/>
      <c r="HF931" s="2"/>
      <c r="HG931" s="2"/>
      <c r="HH931" s="2"/>
      <c r="HI931" s="2"/>
      <c r="HJ931" s="2"/>
      <c r="HK931" s="2"/>
      <c r="HL931" s="2"/>
      <c r="HM931" s="2"/>
      <c r="HN931" s="2"/>
      <c r="HO931" s="2"/>
      <c r="HP931" s="2"/>
      <c r="HQ931" s="2"/>
      <c r="HR931" s="2"/>
      <c r="HS931" s="2"/>
      <c r="HT931" s="2"/>
      <c r="HU931" s="2"/>
      <c r="HV931" s="2"/>
      <c r="HW931" s="2"/>
      <c r="HX931" s="2"/>
      <c r="HY931" s="2"/>
      <c r="HZ931" s="2"/>
      <c r="IA931" s="2"/>
      <c r="IB931" s="2"/>
      <c r="IC931" s="2"/>
      <c r="ID931" s="2"/>
      <c r="IE931" s="2"/>
      <c r="IF931" s="2"/>
      <c r="IG931" s="2"/>
      <c r="IH931" s="2"/>
      <c r="II931" s="2"/>
      <c r="IJ931" s="2"/>
      <c r="IK931" s="2"/>
      <c r="IL931" s="2"/>
      <c r="IM931" s="2"/>
      <c r="IN931" s="2"/>
      <c r="IO931" s="2"/>
      <c r="IP931" s="2"/>
      <c r="IQ931" s="2"/>
      <c r="IR931" s="2"/>
      <c r="IS931" s="2"/>
      <c r="IT931" s="2"/>
      <c r="IU931" s="2"/>
      <c r="IV931" s="2"/>
      <c r="IW931" s="2"/>
    </row>
    <row r="932" customFormat="false" ht="11.25" hidden="false" customHeight="false" outlineLevel="0" collapsed="false">
      <c r="A932" s="2"/>
      <c r="B932" s="2"/>
      <c r="C932" s="2"/>
      <c r="D932" s="394"/>
      <c r="F932" s="2"/>
      <c r="G932" s="2"/>
      <c r="H932" s="2"/>
      <c r="I932" s="2"/>
      <c r="J932" s="2"/>
      <c r="K932" s="2"/>
      <c r="L932" s="2"/>
      <c r="M932" s="2"/>
      <c r="P932" s="2"/>
      <c r="Q932" s="2"/>
      <c r="R932" s="2"/>
      <c r="X932" s="270"/>
      <c r="Y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95"/>
      <c r="AW932" s="95"/>
      <c r="AX932" s="383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383"/>
      <c r="BX932" s="383"/>
      <c r="BY932" s="383"/>
      <c r="BZ932" s="2"/>
      <c r="CA932" s="2"/>
      <c r="CB932" s="2"/>
      <c r="CC932" s="2"/>
      <c r="CD932" s="2"/>
      <c r="CE932" s="2"/>
      <c r="CF932" s="383"/>
      <c r="CG932" s="383"/>
      <c r="CH932" s="10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383"/>
      <c r="DT932" s="383"/>
      <c r="DU932" s="383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  <c r="FE932" s="2"/>
      <c r="FF932" s="2"/>
      <c r="FG932" s="2"/>
      <c r="FH932" s="2"/>
      <c r="FI932" s="2"/>
      <c r="FJ932" s="2"/>
      <c r="FK932" s="2"/>
      <c r="FL932" s="2"/>
      <c r="FM932" s="2"/>
      <c r="FN932" s="2"/>
      <c r="FO932" s="2"/>
      <c r="FP932" s="2"/>
      <c r="FQ932" s="2"/>
      <c r="FR932" s="2"/>
      <c r="FS932" s="2"/>
      <c r="FT932" s="2"/>
      <c r="FU932" s="2"/>
      <c r="FV932" s="2"/>
      <c r="FW932" s="2"/>
      <c r="FX932" s="2"/>
      <c r="FY932" s="2"/>
      <c r="FZ932" s="2"/>
      <c r="GA932" s="2"/>
      <c r="GB932" s="2"/>
      <c r="GC932" s="2"/>
      <c r="GD932" s="2"/>
      <c r="GE932" s="2"/>
      <c r="GF932" s="2"/>
      <c r="GG932" s="2"/>
      <c r="GH932" s="2"/>
      <c r="GI932" s="2"/>
      <c r="GJ932" s="2"/>
      <c r="GK932" s="2"/>
      <c r="GL932" s="2"/>
      <c r="GM932" s="2"/>
      <c r="GN932" s="2"/>
      <c r="GO932" s="2"/>
      <c r="GP932" s="2"/>
      <c r="GQ932" s="2"/>
      <c r="GR932" s="2"/>
      <c r="GS932" s="2"/>
      <c r="GT932" s="2"/>
      <c r="GU932" s="2"/>
      <c r="GV932" s="2"/>
      <c r="GW932" s="2"/>
      <c r="GX932" s="2"/>
      <c r="GY932" s="2"/>
      <c r="GZ932" s="2"/>
      <c r="HA932" s="2"/>
      <c r="HB932" s="2"/>
      <c r="HC932" s="2"/>
      <c r="HD932" s="2"/>
      <c r="HE932" s="2"/>
      <c r="HF932" s="2"/>
      <c r="HG932" s="2"/>
      <c r="HH932" s="2"/>
      <c r="HI932" s="2"/>
      <c r="HJ932" s="2"/>
      <c r="HK932" s="2"/>
      <c r="HL932" s="2"/>
      <c r="HM932" s="2"/>
      <c r="HN932" s="2"/>
      <c r="HO932" s="2"/>
      <c r="HP932" s="2"/>
      <c r="HQ932" s="2"/>
      <c r="HR932" s="2"/>
      <c r="HS932" s="2"/>
      <c r="HT932" s="2"/>
      <c r="HU932" s="2"/>
      <c r="HV932" s="2"/>
      <c r="HW932" s="2"/>
      <c r="HX932" s="2"/>
      <c r="HY932" s="2"/>
      <c r="HZ932" s="2"/>
      <c r="IA932" s="2"/>
      <c r="IB932" s="2"/>
      <c r="IC932" s="2"/>
      <c r="ID932" s="2"/>
      <c r="IE932" s="2"/>
      <c r="IF932" s="2"/>
      <c r="IG932" s="2"/>
      <c r="IH932" s="2"/>
      <c r="II932" s="2"/>
      <c r="IJ932" s="2"/>
      <c r="IK932" s="2"/>
      <c r="IL932" s="2"/>
      <c r="IM932" s="2"/>
      <c r="IN932" s="2"/>
      <c r="IO932" s="2"/>
      <c r="IP932" s="2"/>
      <c r="IQ932" s="2"/>
      <c r="IR932" s="2"/>
      <c r="IS932" s="2"/>
      <c r="IT932" s="2"/>
      <c r="IU932" s="2"/>
      <c r="IV932" s="2"/>
      <c r="IW932" s="2"/>
    </row>
    <row r="933" customFormat="false" ht="11.25" hidden="false" customHeight="false" outlineLevel="0" collapsed="false">
      <c r="A933" s="2"/>
      <c r="B933" s="2"/>
      <c r="C933" s="2"/>
      <c r="D933" s="394"/>
      <c r="F933" s="2"/>
      <c r="G933" s="2"/>
      <c r="H933" s="2"/>
      <c r="I933" s="2"/>
      <c r="J933" s="2"/>
      <c r="K933" s="2"/>
      <c r="L933" s="2"/>
      <c r="M933" s="2"/>
      <c r="P933" s="2"/>
      <c r="Q933" s="2"/>
      <c r="R933" s="2"/>
      <c r="X933" s="270"/>
      <c r="Y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95"/>
      <c r="AW933" s="95"/>
      <c r="AX933" s="383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383"/>
      <c r="BX933" s="383"/>
      <c r="BY933" s="383"/>
      <c r="BZ933" s="2"/>
      <c r="CA933" s="2"/>
      <c r="CB933" s="2"/>
      <c r="CC933" s="2"/>
      <c r="CD933" s="2"/>
      <c r="CE933" s="2"/>
      <c r="CF933" s="383"/>
      <c r="CG933" s="383"/>
      <c r="CH933" s="10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383"/>
      <c r="DT933" s="383"/>
      <c r="DU933" s="383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  <c r="FE933" s="2"/>
      <c r="FF933" s="2"/>
      <c r="FG933" s="2"/>
      <c r="FH933" s="2"/>
      <c r="FI933" s="2"/>
      <c r="FJ933" s="2"/>
      <c r="FK933" s="2"/>
      <c r="FL933" s="2"/>
      <c r="FM933" s="2"/>
      <c r="FN933" s="2"/>
      <c r="FO933" s="2"/>
      <c r="FP933" s="2"/>
      <c r="FQ933" s="2"/>
      <c r="FR933" s="2"/>
      <c r="FS933" s="2"/>
      <c r="FT933" s="2"/>
      <c r="FU933" s="2"/>
      <c r="FV933" s="2"/>
      <c r="FW933" s="2"/>
      <c r="FX933" s="2"/>
      <c r="FY933" s="2"/>
      <c r="FZ933" s="2"/>
      <c r="GA933" s="2"/>
      <c r="GB933" s="2"/>
      <c r="GC933" s="2"/>
      <c r="GD933" s="2"/>
      <c r="GE933" s="2"/>
      <c r="GF933" s="2"/>
      <c r="GG933" s="2"/>
      <c r="GH933" s="2"/>
      <c r="GI933" s="2"/>
      <c r="GJ933" s="2"/>
      <c r="GK933" s="2"/>
      <c r="GL933" s="2"/>
      <c r="GM933" s="2"/>
      <c r="GN933" s="2"/>
      <c r="GO933" s="2"/>
      <c r="GP933" s="2"/>
      <c r="GQ933" s="2"/>
      <c r="GR933" s="2"/>
      <c r="GS933" s="2"/>
      <c r="GT933" s="2"/>
      <c r="GU933" s="2"/>
      <c r="GV933" s="2"/>
      <c r="GW933" s="2"/>
      <c r="GX933" s="2"/>
      <c r="GY933" s="2"/>
      <c r="GZ933" s="2"/>
      <c r="HA933" s="2"/>
      <c r="HB933" s="2"/>
      <c r="HC933" s="2"/>
      <c r="HD933" s="2"/>
      <c r="HE933" s="2"/>
      <c r="HF933" s="2"/>
      <c r="HG933" s="2"/>
      <c r="HH933" s="2"/>
      <c r="HI933" s="2"/>
      <c r="HJ933" s="2"/>
      <c r="HK933" s="2"/>
      <c r="HL933" s="2"/>
      <c r="HM933" s="2"/>
      <c r="HN933" s="2"/>
      <c r="HO933" s="2"/>
      <c r="HP933" s="2"/>
      <c r="HQ933" s="2"/>
      <c r="HR933" s="2"/>
      <c r="HS933" s="2"/>
      <c r="HT933" s="2"/>
      <c r="HU933" s="2"/>
      <c r="HV933" s="2"/>
      <c r="HW933" s="2"/>
      <c r="HX933" s="2"/>
      <c r="HY933" s="2"/>
      <c r="HZ933" s="2"/>
      <c r="IA933" s="2"/>
      <c r="IB933" s="2"/>
      <c r="IC933" s="2"/>
      <c r="ID933" s="2"/>
      <c r="IE933" s="2"/>
      <c r="IF933" s="2"/>
      <c r="IG933" s="2"/>
      <c r="IH933" s="2"/>
      <c r="II933" s="2"/>
      <c r="IJ933" s="2"/>
      <c r="IK933" s="2"/>
      <c r="IL933" s="2"/>
      <c r="IM933" s="2"/>
      <c r="IN933" s="2"/>
      <c r="IO933" s="2"/>
      <c r="IP933" s="2"/>
      <c r="IQ933" s="2"/>
      <c r="IR933" s="2"/>
      <c r="IS933" s="2"/>
      <c r="IT933" s="2"/>
      <c r="IU933" s="2"/>
      <c r="IV933" s="2"/>
      <c r="IW933" s="2"/>
    </row>
    <row r="934" customFormat="false" ht="11.25" hidden="false" customHeight="false" outlineLevel="0" collapsed="false">
      <c r="A934" s="2"/>
      <c r="B934" s="2"/>
      <c r="C934" s="2"/>
      <c r="D934" s="394"/>
      <c r="F934" s="2"/>
      <c r="G934" s="2"/>
      <c r="H934" s="2"/>
      <c r="I934" s="2"/>
      <c r="J934" s="2"/>
      <c r="K934" s="2"/>
      <c r="L934" s="2"/>
      <c r="M934" s="2"/>
      <c r="P934" s="2"/>
      <c r="Q934" s="2"/>
      <c r="R934" s="2"/>
      <c r="X934" s="270"/>
      <c r="Y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95"/>
      <c r="AW934" s="95"/>
      <c r="AX934" s="383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383"/>
      <c r="BX934" s="383"/>
      <c r="BY934" s="383"/>
      <c r="BZ934" s="2"/>
      <c r="CA934" s="2"/>
      <c r="CB934" s="2"/>
      <c r="CC934" s="2"/>
      <c r="CD934" s="2"/>
      <c r="CE934" s="2"/>
      <c r="CF934" s="383"/>
      <c r="CG934" s="383"/>
      <c r="CH934" s="10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383"/>
      <c r="DT934" s="383"/>
      <c r="DU934" s="383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  <c r="FE934" s="2"/>
      <c r="FF934" s="2"/>
      <c r="FG934" s="2"/>
      <c r="FH934" s="2"/>
      <c r="FI934" s="2"/>
      <c r="FJ934" s="2"/>
      <c r="FK934" s="2"/>
      <c r="FL934" s="2"/>
      <c r="FM934" s="2"/>
      <c r="FN934" s="2"/>
      <c r="FO934" s="2"/>
      <c r="FP934" s="2"/>
      <c r="FQ934" s="2"/>
      <c r="FR934" s="2"/>
      <c r="FS934" s="2"/>
      <c r="FT934" s="2"/>
      <c r="FU934" s="2"/>
      <c r="FV934" s="2"/>
      <c r="FW934" s="2"/>
      <c r="FX934" s="2"/>
      <c r="FY934" s="2"/>
      <c r="FZ934" s="2"/>
      <c r="GA934" s="2"/>
      <c r="GB934" s="2"/>
      <c r="GC934" s="2"/>
      <c r="GD934" s="2"/>
      <c r="GE934" s="2"/>
      <c r="GF934" s="2"/>
      <c r="GG934" s="2"/>
      <c r="GH934" s="2"/>
      <c r="GI934" s="2"/>
      <c r="GJ934" s="2"/>
      <c r="GK934" s="2"/>
      <c r="GL934" s="2"/>
      <c r="GM934" s="2"/>
      <c r="GN934" s="2"/>
      <c r="GO934" s="2"/>
      <c r="GP934" s="2"/>
      <c r="GQ934" s="2"/>
      <c r="GR934" s="2"/>
      <c r="GS934" s="2"/>
      <c r="GT934" s="2"/>
      <c r="GU934" s="2"/>
      <c r="GV934" s="2"/>
      <c r="GW934" s="2"/>
      <c r="GX934" s="2"/>
      <c r="GY934" s="2"/>
      <c r="GZ934" s="2"/>
      <c r="HA934" s="2"/>
      <c r="HB934" s="2"/>
      <c r="HC934" s="2"/>
      <c r="HD934" s="2"/>
      <c r="HE934" s="2"/>
      <c r="HF934" s="2"/>
      <c r="HG934" s="2"/>
      <c r="HH934" s="2"/>
      <c r="HI934" s="2"/>
      <c r="HJ934" s="2"/>
      <c r="HK934" s="2"/>
      <c r="HL934" s="2"/>
      <c r="HM934" s="2"/>
      <c r="HN934" s="2"/>
      <c r="HO934" s="2"/>
      <c r="HP934" s="2"/>
      <c r="HQ934" s="2"/>
      <c r="HR934" s="2"/>
      <c r="HS934" s="2"/>
      <c r="HT934" s="2"/>
      <c r="HU934" s="2"/>
      <c r="HV934" s="2"/>
      <c r="HW934" s="2"/>
      <c r="HX934" s="2"/>
      <c r="HY934" s="2"/>
      <c r="HZ934" s="2"/>
      <c r="IA934" s="2"/>
      <c r="IB934" s="2"/>
      <c r="IC934" s="2"/>
      <c r="ID934" s="2"/>
      <c r="IE934" s="2"/>
      <c r="IF934" s="2"/>
      <c r="IG934" s="2"/>
      <c r="IH934" s="2"/>
      <c r="II934" s="2"/>
      <c r="IJ934" s="2"/>
      <c r="IK934" s="2"/>
      <c r="IL934" s="2"/>
      <c r="IM934" s="2"/>
      <c r="IN934" s="2"/>
      <c r="IO934" s="2"/>
      <c r="IP934" s="2"/>
      <c r="IQ934" s="2"/>
      <c r="IR934" s="2"/>
      <c r="IS934" s="2"/>
      <c r="IT934" s="2"/>
      <c r="IU934" s="2"/>
      <c r="IV934" s="2"/>
      <c r="IW934" s="2"/>
    </row>
    <row r="935" customFormat="false" ht="11.25" hidden="false" customHeight="false" outlineLevel="0" collapsed="false">
      <c r="A935" s="2"/>
      <c r="B935" s="2"/>
      <c r="C935" s="2"/>
      <c r="D935" s="394"/>
      <c r="F935" s="2"/>
      <c r="G935" s="2"/>
      <c r="H935" s="2"/>
      <c r="I935" s="2"/>
      <c r="J935" s="2"/>
      <c r="K935" s="2"/>
      <c r="L935" s="2"/>
      <c r="M935" s="2"/>
      <c r="P935" s="2"/>
      <c r="Q935" s="2"/>
      <c r="R935" s="2"/>
      <c r="X935" s="270"/>
      <c r="Y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95"/>
      <c r="AW935" s="95"/>
      <c r="AX935" s="383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383"/>
      <c r="BX935" s="383"/>
      <c r="BY935" s="383"/>
      <c r="BZ935" s="2"/>
      <c r="CA935" s="2"/>
      <c r="CB935" s="2"/>
      <c r="CC935" s="2"/>
      <c r="CD935" s="2"/>
      <c r="CE935" s="2"/>
      <c r="CF935" s="383"/>
      <c r="CG935" s="383"/>
      <c r="CH935" s="10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383"/>
      <c r="DT935" s="383"/>
      <c r="DU935" s="383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  <c r="FE935" s="2"/>
      <c r="FF935" s="2"/>
      <c r="FG935" s="2"/>
      <c r="FH935" s="2"/>
      <c r="FI935" s="2"/>
      <c r="FJ935" s="2"/>
      <c r="FK935" s="2"/>
      <c r="FL935" s="2"/>
      <c r="FM935" s="2"/>
      <c r="FN935" s="2"/>
      <c r="FO935" s="2"/>
      <c r="FP935" s="2"/>
      <c r="FQ935" s="2"/>
      <c r="FR935" s="2"/>
      <c r="FS935" s="2"/>
      <c r="FT935" s="2"/>
      <c r="FU935" s="2"/>
      <c r="FV935" s="2"/>
      <c r="FW935" s="2"/>
      <c r="FX935" s="2"/>
      <c r="FY935" s="2"/>
      <c r="FZ935" s="2"/>
      <c r="GA935" s="2"/>
      <c r="GB935" s="2"/>
      <c r="GC935" s="2"/>
      <c r="GD935" s="2"/>
      <c r="GE935" s="2"/>
      <c r="GF935" s="2"/>
      <c r="GG935" s="2"/>
      <c r="GH935" s="2"/>
      <c r="GI935" s="2"/>
      <c r="GJ935" s="2"/>
      <c r="GK935" s="2"/>
      <c r="GL935" s="2"/>
      <c r="GM935" s="2"/>
      <c r="GN935" s="2"/>
      <c r="GO935" s="2"/>
      <c r="GP935" s="2"/>
      <c r="GQ935" s="2"/>
      <c r="GR935" s="2"/>
      <c r="GS935" s="2"/>
      <c r="GT935" s="2"/>
      <c r="GU935" s="2"/>
      <c r="GV935" s="2"/>
      <c r="GW935" s="2"/>
      <c r="GX935" s="2"/>
      <c r="GY935" s="2"/>
      <c r="GZ935" s="2"/>
      <c r="HA935" s="2"/>
      <c r="HB935" s="2"/>
      <c r="HC935" s="2"/>
      <c r="HD935" s="2"/>
      <c r="HE935" s="2"/>
      <c r="HF935" s="2"/>
      <c r="HG935" s="2"/>
      <c r="HH935" s="2"/>
      <c r="HI935" s="2"/>
      <c r="HJ935" s="2"/>
      <c r="HK935" s="2"/>
      <c r="HL935" s="2"/>
      <c r="HM935" s="2"/>
      <c r="HN935" s="2"/>
      <c r="HO935" s="2"/>
      <c r="HP935" s="2"/>
      <c r="HQ935" s="2"/>
      <c r="HR935" s="2"/>
      <c r="HS935" s="2"/>
      <c r="HT935" s="2"/>
      <c r="HU935" s="2"/>
      <c r="HV935" s="2"/>
      <c r="HW935" s="2"/>
      <c r="HX935" s="2"/>
      <c r="HY935" s="2"/>
      <c r="HZ935" s="2"/>
      <c r="IA935" s="2"/>
      <c r="IB935" s="2"/>
      <c r="IC935" s="2"/>
      <c r="ID935" s="2"/>
      <c r="IE935" s="2"/>
      <c r="IF935" s="2"/>
      <c r="IG935" s="2"/>
      <c r="IH935" s="2"/>
      <c r="II935" s="2"/>
      <c r="IJ935" s="2"/>
      <c r="IK935" s="2"/>
      <c r="IL935" s="2"/>
      <c r="IM935" s="2"/>
      <c r="IN935" s="2"/>
      <c r="IO935" s="2"/>
      <c r="IP935" s="2"/>
      <c r="IQ935" s="2"/>
      <c r="IR935" s="2"/>
      <c r="IS935" s="2"/>
      <c r="IT935" s="2"/>
      <c r="IU935" s="2"/>
      <c r="IV935" s="2"/>
      <c r="IW935" s="2"/>
    </row>
    <row r="936" customFormat="false" ht="11.25" hidden="false" customHeight="false" outlineLevel="0" collapsed="false">
      <c r="A936" s="2"/>
      <c r="B936" s="2"/>
      <c r="C936" s="2"/>
      <c r="D936" s="394"/>
      <c r="F936" s="2"/>
      <c r="G936" s="2"/>
      <c r="H936" s="2"/>
      <c r="I936" s="2"/>
      <c r="J936" s="2"/>
      <c r="K936" s="2"/>
      <c r="L936" s="2"/>
      <c r="M936" s="2"/>
      <c r="P936" s="2"/>
      <c r="Q936" s="2"/>
      <c r="R936" s="2"/>
      <c r="X936" s="270"/>
      <c r="Y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95"/>
      <c r="AW936" s="95"/>
      <c r="AX936" s="383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383"/>
      <c r="BX936" s="383"/>
      <c r="BY936" s="383"/>
      <c r="BZ936" s="2"/>
      <c r="CA936" s="2"/>
      <c r="CB936" s="2"/>
      <c r="CC936" s="2"/>
      <c r="CD936" s="2"/>
      <c r="CE936" s="2"/>
      <c r="CF936" s="383"/>
      <c r="CG936" s="383"/>
      <c r="CH936" s="10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383"/>
      <c r="DT936" s="383"/>
      <c r="DU936" s="383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  <c r="FE936" s="2"/>
      <c r="FF936" s="2"/>
      <c r="FG936" s="2"/>
      <c r="FH936" s="2"/>
      <c r="FI936" s="2"/>
      <c r="FJ936" s="2"/>
      <c r="FK936" s="2"/>
      <c r="FL936" s="2"/>
      <c r="FM936" s="2"/>
      <c r="FN936" s="2"/>
      <c r="FO936" s="2"/>
      <c r="FP936" s="2"/>
      <c r="FQ936" s="2"/>
      <c r="FR936" s="2"/>
      <c r="FS936" s="2"/>
      <c r="FT936" s="2"/>
      <c r="FU936" s="2"/>
      <c r="FV936" s="2"/>
      <c r="FW936" s="2"/>
      <c r="FX936" s="2"/>
      <c r="FY936" s="2"/>
      <c r="FZ936" s="2"/>
      <c r="GA936" s="2"/>
      <c r="GB936" s="2"/>
      <c r="GC936" s="2"/>
      <c r="GD936" s="2"/>
      <c r="GE936" s="2"/>
      <c r="GF936" s="2"/>
      <c r="GG936" s="2"/>
      <c r="GH936" s="2"/>
      <c r="GI936" s="2"/>
      <c r="GJ936" s="2"/>
      <c r="GK936" s="2"/>
      <c r="GL936" s="2"/>
      <c r="GM936" s="2"/>
      <c r="GN936" s="2"/>
      <c r="GO936" s="2"/>
      <c r="GP936" s="2"/>
      <c r="GQ936" s="2"/>
      <c r="GR936" s="2"/>
      <c r="GS936" s="2"/>
      <c r="GT936" s="2"/>
      <c r="GU936" s="2"/>
      <c r="GV936" s="2"/>
      <c r="GW936" s="2"/>
      <c r="GX936" s="2"/>
      <c r="GY936" s="2"/>
      <c r="GZ936" s="2"/>
      <c r="HA936" s="2"/>
      <c r="HB936" s="2"/>
      <c r="HC936" s="2"/>
      <c r="HD936" s="2"/>
      <c r="HE936" s="2"/>
      <c r="HF936" s="2"/>
      <c r="HG936" s="2"/>
      <c r="HH936" s="2"/>
      <c r="HI936" s="2"/>
      <c r="HJ936" s="2"/>
      <c r="HK936" s="2"/>
      <c r="HL936" s="2"/>
      <c r="HM936" s="2"/>
      <c r="HN936" s="2"/>
      <c r="HO936" s="2"/>
      <c r="HP936" s="2"/>
      <c r="HQ936" s="2"/>
      <c r="HR936" s="2"/>
      <c r="HS936" s="2"/>
      <c r="HT936" s="2"/>
      <c r="HU936" s="2"/>
      <c r="HV936" s="2"/>
      <c r="HW936" s="2"/>
      <c r="HX936" s="2"/>
      <c r="HY936" s="2"/>
      <c r="HZ936" s="2"/>
      <c r="IA936" s="2"/>
      <c r="IB936" s="2"/>
      <c r="IC936" s="2"/>
      <c r="ID936" s="2"/>
      <c r="IE936" s="2"/>
      <c r="IF936" s="2"/>
      <c r="IG936" s="2"/>
      <c r="IH936" s="2"/>
      <c r="II936" s="2"/>
      <c r="IJ936" s="2"/>
      <c r="IK936" s="2"/>
      <c r="IL936" s="2"/>
      <c r="IM936" s="2"/>
      <c r="IN936" s="2"/>
      <c r="IO936" s="2"/>
      <c r="IP936" s="2"/>
      <c r="IQ936" s="2"/>
      <c r="IR936" s="2"/>
      <c r="IS936" s="2"/>
      <c r="IT936" s="2"/>
      <c r="IU936" s="2"/>
      <c r="IV936" s="2"/>
      <c r="IW936" s="2"/>
    </row>
    <row r="937" customFormat="false" ht="11.25" hidden="false" customHeight="false" outlineLevel="0" collapsed="false">
      <c r="A937" s="2"/>
      <c r="B937" s="2"/>
      <c r="C937" s="2"/>
      <c r="D937" s="394"/>
      <c r="F937" s="2"/>
      <c r="G937" s="2"/>
      <c r="H937" s="2"/>
      <c r="I937" s="2"/>
      <c r="J937" s="2"/>
      <c r="K937" s="2"/>
      <c r="L937" s="2"/>
      <c r="M937" s="2"/>
      <c r="P937" s="2"/>
      <c r="Q937" s="2"/>
      <c r="R937" s="2"/>
      <c r="X937" s="270"/>
      <c r="Y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95"/>
      <c r="AW937" s="95"/>
      <c r="AX937" s="383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383"/>
      <c r="BX937" s="383"/>
      <c r="BY937" s="383"/>
      <c r="BZ937" s="2"/>
      <c r="CA937" s="2"/>
      <c r="CB937" s="2"/>
      <c r="CC937" s="2"/>
      <c r="CD937" s="2"/>
      <c r="CE937" s="2"/>
      <c r="CF937" s="383"/>
      <c r="CG937" s="383"/>
      <c r="CH937" s="10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383"/>
      <c r="DT937" s="383"/>
      <c r="DU937" s="383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  <c r="FE937" s="2"/>
      <c r="FF937" s="2"/>
      <c r="FG937" s="2"/>
      <c r="FH937" s="2"/>
      <c r="FI937" s="2"/>
      <c r="FJ937" s="2"/>
      <c r="FK937" s="2"/>
      <c r="FL937" s="2"/>
      <c r="FM937" s="2"/>
      <c r="FN937" s="2"/>
      <c r="FO937" s="2"/>
      <c r="FP937" s="2"/>
      <c r="FQ937" s="2"/>
      <c r="FR937" s="2"/>
      <c r="FS937" s="2"/>
      <c r="FT937" s="2"/>
      <c r="FU937" s="2"/>
      <c r="FV937" s="2"/>
      <c r="FW937" s="2"/>
      <c r="FX937" s="2"/>
      <c r="FY937" s="2"/>
      <c r="FZ937" s="2"/>
      <c r="GA937" s="2"/>
      <c r="GB937" s="2"/>
      <c r="GC937" s="2"/>
      <c r="GD937" s="2"/>
      <c r="GE937" s="2"/>
      <c r="GF937" s="2"/>
      <c r="GG937" s="2"/>
      <c r="GH937" s="2"/>
      <c r="GI937" s="2"/>
      <c r="GJ937" s="2"/>
      <c r="GK937" s="2"/>
      <c r="GL937" s="2"/>
      <c r="GM937" s="2"/>
      <c r="GN937" s="2"/>
      <c r="GO937" s="2"/>
      <c r="GP937" s="2"/>
      <c r="GQ937" s="2"/>
      <c r="GR937" s="2"/>
      <c r="GS937" s="2"/>
      <c r="GT937" s="2"/>
      <c r="GU937" s="2"/>
      <c r="GV937" s="2"/>
      <c r="GW937" s="2"/>
      <c r="GX937" s="2"/>
      <c r="GY937" s="2"/>
      <c r="GZ937" s="2"/>
      <c r="HA937" s="2"/>
      <c r="HB937" s="2"/>
      <c r="HC937" s="2"/>
      <c r="HD937" s="2"/>
      <c r="HE937" s="2"/>
      <c r="HF937" s="2"/>
      <c r="HG937" s="2"/>
      <c r="HH937" s="2"/>
      <c r="HI937" s="2"/>
      <c r="HJ937" s="2"/>
      <c r="HK937" s="2"/>
      <c r="HL937" s="2"/>
      <c r="HM937" s="2"/>
      <c r="HN937" s="2"/>
      <c r="HO937" s="2"/>
      <c r="HP937" s="2"/>
      <c r="HQ937" s="2"/>
      <c r="HR937" s="2"/>
      <c r="HS937" s="2"/>
      <c r="HT937" s="2"/>
      <c r="HU937" s="2"/>
      <c r="HV937" s="2"/>
      <c r="HW937" s="2"/>
      <c r="HX937" s="2"/>
      <c r="HY937" s="2"/>
      <c r="HZ937" s="2"/>
      <c r="IA937" s="2"/>
      <c r="IB937" s="2"/>
      <c r="IC937" s="2"/>
      <c r="ID937" s="2"/>
      <c r="IE937" s="2"/>
      <c r="IF937" s="2"/>
      <c r="IG937" s="2"/>
      <c r="IH937" s="2"/>
      <c r="II937" s="2"/>
      <c r="IJ937" s="2"/>
      <c r="IK937" s="2"/>
      <c r="IL937" s="2"/>
      <c r="IM937" s="2"/>
      <c r="IN937" s="2"/>
      <c r="IO937" s="2"/>
      <c r="IP937" s="2"/>
      <c r="IQ937" s="2"/>
      <c r="IR937" s="2"/>
      <c r="IS937" s="2"/>
      <c r="IT937" s="2"/>
      <c r="IU937" s="2"/>
      <c r="IV937" s="2"/>
      <c r="IW937" s="2"/>
    </row>
    <row r="938" customFormat="false" ht="11.25" hidden="false" customHeight="false" outlineLevel="0" collapsed="false">
      <c r="A938" s="2"/>
      <c r="B938" s="2"/>
      <c r="C938" s="2"/>
      <c r="D938" s="394"/>
      <c r="F938" s="2"/>
      <c r="G938" s="2"/>
      <c r="H938" s="2"/>
      <c r="I938" s="2"/>
      <c r="J938" s="2"/>
      <c r="K938" s="2"/>
      <c r="L938" s="2"/>
      <c r="M938" s="2"/>
      <c r="P938" s="2"/>
      <c r="Q938" s="2"/>
      <c r="R938" s="2"/>
      <c r="X938" s="270"/>
      <c r="Y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95"/>
      <c r="AW938" s="95"/>
      <c r="AX938" s="383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383"/>
      <c r="BX938" s="383"/>
      <c r="BY938" s="383"/>
      <c r="BZ938" s="2"/>
      <c r="CA938" s="2"/>
      <c r="CB938" s="2"/>
      <c r="CC938" s="2"/>
      <c r="CD938" s="2"/>
      <c r="CE938" s="2"/>
      <c r="CF938" s="383"/>
      <c r="CG938" s="383"/>
      <c r="CH938" s="10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383"/>
      <c r="DT938" s="383"/>
      <c r="DU938" s="383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  <c r="FE938" s="2"/>
      <c r="FF938" s="2"/>
      <c r="FG938" s="2"/>
      <c r="FH938" s="2"/>
      <c r="FI938" s="2"/>
      <c r="FJ938" s="2"/>
      <c r="FK938" s="2"/>
      <c r="FL938" s="2"/>
      <c r="FM938" s="2"/>
      <c r="FN938" s="2"/>
      <c r="FO938" s="2"/>
      <c r="FP938" s="2"/>
      <c r="FQ938" s="2"/>
      <c r="FR938" s="2"/>
      <c r="FS938" s="2"/>
      <c r="FT938" s="2"/>
      <c r="FU938" s="2"/>
      <c r="FV938" s="2"/>
      <c r="FW938" s="2"/>
      <c r="FX938" s="2"/>
      <c r="FY938" s="2"/>
      <c r="FZ938" s="2"/>
      <c r="GA938" s="2"/>
      <c r="GB938" s="2"/>
      <c r="GC938" s="2"/>
      <c r="GD938" s="2"/>
      <c r="GE938" s="2"/>
      <c r="GF938" s="2"/>
      <c r="GG938" s="2"/>
      <c r="GH938" s="2"/>
      <c r="GI938" s="2"/>
      <c r="GJ938" s="2"/>
      <c r="GK938" s="2"/>
      <c r="GL938" s="2"/>
      <c r="GM938" s="2"/>
      <c r="GN938" s="2"/>
      <c r="GO938" s="2"/>
      <c r="GP938" s="2"/>
      <c r="GQ938" s="2"/>
      <c r="GR938" s="2"/>
      <c r="GS938" s="2"/>
      <c r="GT938" s="2"/>
      <c r="GU938" s="2"/>
      <c r="GV938" s="2"/>
      <c r="GW938" s="2"/>
      <c r="GX938" s="2"/>
      <c r="GY938" s="2"/>
      <c r="GZ938" s="2"/>
      <c r="HA938" s="2"/>
      <c r="HB938" s="2"/>
      <c r="HC938" s="2"/>
      <c r="HD938" s="2"/>
      <c r="HE938" s="2"/>
      <c r="HF938" s="2"/>
      <c r="HG938" s="2"/>
      <c r="HH938" s="2"/>
      <c r="HI938" s="2"/>
      <c r="HJ938" s="2"/>
      <c r="HK938" s="2"/>
      <c r="HL938" s="2"/>
      <c r="HM938" s="2"/>
      <c r="HN938" s="2"/>
      <c r="HO938" s="2"/>
      <c r="HP938" s="2"/>
      <c r="HQ938" s="2"/>
      <c r="HR938" s="2"/>
      <c r="HS938" s="2"/>
      <c r="HT938" s="2"/>
      <c r="HU938" s="2"/>
      <c r="HV938" s="2"/>
      <c r="HW938" s="2"/>
      <c r="HX938" s="2"/>
      <c r="HY938" s="2"/>
      <c r="HZ938" s="2"/>
      <c r="IA938" s="2"/>
      <c r="IB938" s="2"/>
      <c r="IC938" s="2"/>
      <c r="ID938" s="2"/>
      <c r="IE938" s="2"/>
      <c r="IF938" s="2"/>
      <c r="IG938" s="2"/>
      <c r="IH938" s="2"/>
      <c r="II938" s="2"/>
      <c r="IJ938" s="2"/>
      <c r="IK938" s="2"/>
      <c r="IL938" s="2"/>
      <c r="IM938" s="2"/>
      <c r="IN938" s="2"/>
      <c r="IO938" s="2"/>
      <c r="IP938" s="2"/>
      <c r="IQ938" s="2"/>
      <c r="IR938" s="2"/>
      <c r="IS938" s="2"/>
      <c r="IT938" s="2"/>
      <c r="IU938" s="2"/>
      <c r="IV938" s="2"/>
      <c r="IW938" s="2"/>
    </row>
    <row r="939" customFormat="false" ht="11.25" hidden="false" customHeight="false" outlineLevel="0" collapsed="false">
      <c r="A939" s="2"/>
      <c r="B939" s="2"/>
      <c r="C939" s="2"/>
      <c r="D939" s="394"/>
      <c r="F939" s="2"/>
      <c r="G939" s="2"/>
      <c r="H939" s="2"/>
      <c r="I939" s="2"/>
      <c r="J939" s="2"/>
      <c r="K939" s="2"/>
      <c r="L939" s="2"/>
      <c r="M939" s="2"/>
      <c r="P939" s="2"/>
      <c r="Q939" s="2"/>
      <c r="R939" s="2"/>
      <c r="X939" s="270"/>
      <c r="Y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95"/>
      <c r="AW939" s="95"/>
      <c r="AX939" s="383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383"/>
      <c r="BX939" s="383"/>
      <c r="BY939" s="383"/>
      <c r="BZ939" s="2"/>
      <c r="CA939" s="2"/>
      <c r="CB939" s="2"/>
      <c r="CC939" s="2"/>
      <c r="CD939" s="2"/>
      <c r="CE939" s="2"/>
      <c r="CF939" s="383"/>
      <c r="CG939" s="383"/>
      <c r="CH939" s="10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383"/>
      <c r="DT939" s="383"/>
      <c r="DU939" s="383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  <c r="FE939" s="2"/>
      <c r="FF939" s="2"/>
      <c r="FG939" s="2"/>
      <c r="FH939" s="2"/>
      <c r="FI939" s="2"/>
      <c r="FJ939" s="2"/>
      <c r="FK939" s="2"/>
      <c r="FL939" s="2"/>
      <c r="FM939" s="2"/>
      <c r="FN939" s="2"/>
      <c r="FO939" s="2"/>
      <c r="FP939" s="2"/>
      <c r="FQ939" s="2"/>
      <c r="FR939" s="2"/>
      <c r="FS939" s="2"/>
      <c r="FT939" s="2"/>
      <c r="FU939" s="2"/>
      <c r="FV939" s="2"/>
      <c r="FW939" s="2"/>
      <c r="FX939" s="2"/>
      <c r="FY939" s="2"/>
      <c r="FZ939" s="2"/>
      <c r="GA939" s="2"/>
      <c r="GB939" s="2"/>
      <c r="GC939" s="2"/>
      <c r="GD939" s="2"/>
      <c r="GE939" s="2"/>
      <c r="GF939" s="2"/>
      <c r="GG939" s="2"/>
      <c r="GH939" s="2"/>
      <c r="GI939" s="2"/>
      <c r="GJ939" s="2"/>
      <c r="GK939" s="2"/>
      <c r="GL939" s="2"/>
      <c r="GM939" s="2"/>
      <c r="GN939" s="2"/>
      <c r="GO939" s="2"/>
      <c r="GP939" s="2"/>
      <c r="GQ939" s="2"/>
      <c r="GR939" s="2"/>
      <c r="GS939" s="2"/>
      <c r="GT939" s="2"/>
      <c r="GU939" s="2"/>
      <c r="GV939" s="2"/>
      <c r="GW939" s="2"/>
      <c r="GX939" s="2"/>
      <c r="GY939" s="2"/>
      <c r="GZ939" s="2"/>
      <c r="HA939" s="2"/>
      <c r="HB939" s="2"/>
      <c r="HC939" s="2"/>
      <c r="HD939" s="2"/>
      <c r="HE939" s="2"/>
      <c r="HF939" s="2"/>
      <c r="HG939" s="2"/>
      <c r="HH939" s="2"/>
      <c r="HI939" s="2"/>
      <c r="HJ939" s="2"/>
      <c r="HK939" s="2"/>
      <c r="HL939" s="2"/>
      <c r="HM939" s="2"/>
      <c r="HN939" s="2"/>
      <c r="HO939" s="2"/>
      <c r="HP939" s="2"/>
      <c r="HQ939" s="2"/>
      <c r="HR939" s="2"/>
      <c r="HS939" s="2"/>
      <c r="HT939" s="2"/>
      <c r="HU939" s="2"/>
      <c r="HV939" s="2"/>
      <c r="HW939" s="2"/>
      <c r="HX939" s="2"/>
      <c r="HY939" s="2"/>
      <c r="HZ939" s="2"/>
      <c r="IA939" s="2"/>
      <c r="IB939" s="2"/>
      <c r="IC939" s="2"/>
      <c r="ID939" s="2"/>
      <c r="IE939" s="2"/>
      <c r="IF939" s="2"/>
      <c r="IG939" s="2"/>
      <c r="IH939" s="2"/>
      <c r="II939" s="2"/>
      <c r="IJ939" s="2"/>
      <c r="IK939" s="2"/>
      <c r="IL939" s="2"/>
      <c r="IM939" s="2"/>
      <c r="IN939" s="2"/>
      <c r="IO939" s="2"/>
      <c r="IP939" s="2"/>
      <c r="IQ939" s="2"/>
      <c r="IR939" s="2"/>
      <c r="IS939" s="2"/>
      <c r="IT939" s="2"/>
      <c r="IU939" s="2"/>
      <c r="IV939" s="2"/>
      <c r="IW939" s="2"/>
    </row>
    <row r="940" customFormat="false" ht="11.25" hidden="false" customHeight="false" outlineLevel="0" collapsed="false">
      <c r="A940" s="2"/>
      <c r="B940" s="2"/>
      <c r="C940" s="2"/>
      <c r="D940" s="394"/>
      <c r="F940" s="2"/>
      <c r="G940" s="2"/>
      <c r="H940" s="2"/>
      <c r="I940" s="2"/>
      <c r="J940" s="2"/>
      <c r="K940" s="2"/>
      <c r="L940" s="2"/>
      <c r="M940" s="2"/>
      <c r="P940" s="2"/>
      <c r="Q940" s="2"/>
      <c r="R940" s="2"/>
      <c r="X940" s="270"/>
      <c r="Y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95"/>
      <c r="AW940" s="95"/>
      <c r="AX940" s="383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383"/>
      <c r="BX940" s="383"/>
      <c r="BY940" s="383"/>
      <c r="BZ940" s="2"/>
      <c r="CA940" s="2"/>
      <c r="CB940" s="2"/>
      <c r="CC940" s="2"/>
      <c r="CD940" s="2"/>
      <c r="CE940" s="2"/>
      <c r="CF940" s="383"/>
      <c r="CG940" s="383"/>
      <c r="CH940" s="10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383"/>
      <c r="DT940" s="383"/>
      <c r="DU940" s="383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  <c r="FE940" s="2"/>
      <c r="FF940" s="2"/>
      <c r="FG940" s="2"/>
      <c r="FH940" s="2"/>
      <c r="FI940" s="2"/>
      <c r="FJ940" s="2"/>
      <c r="FK940" s="2"/>
      <c r="FL940" s="2"/>
      <c r="FM940" s="2"/>
      <c r="FN940" s="2"/>
      <c r="FO940" s="2"/>
      <c r="FP940" s="2"/>
      <c r="FQ940" s="2"/>
      <c r="FR940" s="2"/>
      <c r="FS940" s="2"/>
      <c r="FT940" s="2"/>
      <c r="FU940" s="2"/>
      <c r="FV940" s="2"/>
      <c r="FW940" s="2"/>
      <c r="FX940" s="2"/>
      <c r="FY940" s="2"/>
      <c r="FZ940" s="2"/>
      <c r="GA940" s="2"/>
      <c r="GB940" s="2"/>
      <c r="GC940" s="2"/>
      <c r="GD940" s="2"/>
      <c r="GE940" s="2"/>
      <c r="GF940" s="2"/>
      <c r="GG940" s="2"/>
      <c r="GH940" s="2"/>
      <c r="GI940" s="2"/>
      <c r="GJ940" s="2"/>
      <c r="GK940" s="2"/>
      <c r="GL940" s="2"/>
      <c r="GM940" s="2"/>
      <c r="GN940" s="2"/>
      <c r="GO940" s="2"/>
      <c r="GP940" s="2"/>
      <c r="GQ940" s="2"/>
      <c r="GR940" s="2"/>
      <c r="GS940" s="2"/>
      <c r="GT940" s="2"/>
      <c r="GU940" s="2"/>
      <c r="GV940" s="2"/>
      <c r="GW940" s="2"/>
      <c r="GX940" s="2"/>
      <c r="GY940" s="2"/>
      <c r="GZ940" s="2"/>
      <c r="HA940" s="2"/>
      <c r="HB940" s="2"/>
      <c r="HC940" s="2"/>
      <c r="HD940" s="2"/>
      <c r="HE940" s="2"/>
      <c r="HF940" s="2"/>
      <c r="HG940" s="2"/>
      <c r="HH940" s="2"/>
      <c r="HI940" s="2"/>
      <c r="HJ940" s="2"/>
      <c r="HK940" s="2"/>
      <c r="HL940" s="2"/>
      <c r="HM940" s="2"/>
      <c r="HN940" s="2"/>
      <c r="HO940" s="2"/>
      <c r="HP940" s="2"/>
      <c r="HQ940" s="2"/>
      <c r="HR940" s="2"/>
      <c r="HS940" s="2"/>
      <c r="HT940" s="2"/>
      <c r="HU940" s="2"/>
      <c r="HV940" s="2"/>
      <c r="HW940" s="2"/>
      <c r="HX940" s="2"/>
      <c r="HY940" s="2"/>
      <c r="HZ940" s="2"/>
      <c r="IA940" s="2"/>
      <c r="IB940" s="2"/>
      <c r="IC940" s="2"/>
      <c r="ID940" s="2"/>
      <c r="IE940" s="2"/>
      <c r="IF940" s="2"/>
      <c r="IG940" s="2"/>
      <c r="IH940" s="2"/>
      <c r="II940" s="2"/>
      <c r="IJ940" s="2"/>
      <c r="IK940" s="2"/>
      <c r="IL940" s="2"/>
      <c r="IM940" s="2"/>
      <c r="IN940" s="2"/>
      <c r="IO940" s="2"/>
      <c r="IP940" s="2"/>
      <c r="IQ940" s="2"/>
      <c r="IR940" s="2"/>
      <c r="IS940" s="2"/>
      <c r="IT940" s="2"/>
      <c r="IU940" s="2"/>
      <c r="IV940" s="2"/>
      <c r="IW940" s="2"/>
    </row>
    <row r="941" customFormat="false" ht="11.25" hidden="false" customHeight="false" outlineLevel="0" collapsed="false">
      <c r="A941" s="2"/>
      <c r="B941" s="2"/>
      <c r="C941" s="2"/>
      <c r="D941" s="394"/>
      <c r="F941" s="2"/>
      <c r="G941" s="2"/>
      <c r="H941" s="2"/>
      <c r="I941" s="2"/>
      <c r="J941" s="2"/>
      <c r="K941" s="2"/>
      <c r="L941" s="2"/>
      <c r="M941" s="2"/>
      <c r="P941" s="2"/>
      <c r="Q941" s="2"/>
      <c r="R941" s="2"/>
      <c r="X941" s="270"/>
      <c r="Y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95"/>
      <c r="AW941" s="95"/>
      <c r="AX941" s="383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383"/>
      <c r="BX941" s="383"/>
      <c r="BY941" s="383"/>
      <c r="BZ941" s="2"/>
      <c r="CA941" s="2"/>
      <c r="CB941" s="2"/>
      <c r="CC941" s="2"/>
      <c r="CD941" s="2"/>
      <c r="CE941" s="2"/>
      <c r="CF941" s="383"/>
      <c r="CG941" s="383"/>
      <c r="CH941" s="10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383"/>
      <c r="DT941" s="383"/>
      <c r="DU941" s="383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  <c r="FE941" s="2"/>
      <c r="FF941" s="2"/>
      <c r="FG941" s="2"/>
      <c r="FH941" s="2"/>
      <c r="FI941" s="2"/>
      <c r="FJ941" s="2"/>
      <c r="FK941" s="2"/>
      <c r="FL941" s="2"/>
      <c r="FM941" s="2"/>
      <c r="FN941" s="2"/>
      <c r="FO941" s="2"/>
      <c r="FP941" s="2"/>
      <c r="FQ941" s="2"/>
      <c r="FR941" s="2"/>
      <c r="FS941" s="2"/>
      <c r="FT941" s="2"/>
      <c r="FU941" s="2"/>
      <c r="FV941" s="2"/>
      <c r="FW941" s="2"/>
      <c r="FX941" s="2"/>
      <c r="FY941" s="2"/>
      <c r="FZ941" s="2"/>
      <c r="GA941" s="2"/>
      <c r="GB941" s="2"/>
      <c r="GC941" s="2"/>
      <c r="GD941" s="2"/>
      <c r="GE941" s="2"/>
      <c r="GF941" s="2"/>
      <c r="GG941" s="2"/>
      <c r="GH941" s="2"/>
      <c r="GI941" s="2"/>
      <c r="GJ941" s="2"/>
      <c r="GK941" s="2"/>
      <c r="GL941" s="2"/>
      <c r="GM941" s="2"/>
      <c r="GN941" s="2"/>
      <c r="GO941" s="2"/>
      <c r="GP941" s="2"/>
      <c r="GQ941" s="2"/>
      <c r="GR941" s="2"/>
      <c r="GS941" s="2"/>
      <c r="GT941" s="2"/>
      <c r="GU941" s="2"/>
      <c r="GV941" s="2"/>
      <c r="GW941" s="2"/>
      <c r="GX941" s="2"/>
      <c r="GY941" s="2"/>
      <c r="GZ941" s="2"/>
      <c r="HA941" s="2"/>
      <c r="HB941" s="2"/>
      <c r="HC941" s="2"/>
      <c r="HD941" s="2"/>
      <c r="HE941" s="2"/>
      <c r="HF941" s="2"/>
      <c r="HG941" s="2"/>
      <c r="HH941" s="2"/>
      <c r="HI941" s="2"/>
      <c r="HJ941" s="2"/>
      <c r="HK941" s="2"/>
      <c r="HL941" s="2"/>
      <c r="HM941" s="2"/>
      <c r="HN941" s="2"/>
      <c r="HO941" s="2"/>
      <c r="HP941" s="2"/>
      <c r="HQ941" s="2"/>
      <c r="HR941" s="2"/>
      <c r="HS941" s="2"/>
      <c r="HT941" s="2"/>
      <c r="HU941" s="2"/>
      <c r="HV941" s="2"/>
      <c r="HW941" s="2"/>
      <c r="HX941" s="2"/>
      <c r="HY941" s="2"/>
      <c r="HZ941" s="2"/>
      <c r="IA941" s="2"/>
      <c r="IB941" s="2"/>
      <c r="IC941" s="2"/>
      <c r="ID941" s="2"/>
      <c r="IE941" s="2"/>
      <c r="IF941" s="2"/>
      <c r="IG941" s="2"/>
      <c r="IH941" s="2"/>
      <c r="II941" s="2"/>
      <c r="IJ941" s="2"/>
      <c r="IK941" s="2"/>
      <c r="IL941" s="2"/>
      <c r="IM941" s="2"/>
      <c r="IN941" s="2"/>
      <c r="IO941" s="2"/>
      <c r="IP941" s="2"/>
      <c r="IQ941" s="2"/>
      <c r="IR941" s="2"/>
      <c r="IS941" s="2"/>
      <c r="IT941" s="2"/>
      <c r="IU941" s="2"/>
      <c r="IV941" s="2"/>
      <c r="IW941" s="2"/>
    </row>
    <row r="942" customFormat="false" ht="11.25" hidden="false" customHeight="false" outlineLevel="0" collapsed="false">
      <c r="A942" s="2"/>
      <c r="B942" s="2"/>
      <c r="C942" s="2"/>
      <c r="D942" s="394"/>
      <c r="F942" s="2"/>
      <c r="G942" s="2"/>
      <c r="H942" s="2"/>
      <c r="I942" s="2"/>
      <c r="J942" s="2"/>
      <c r="K942" s="2"/>
      <c r="L942" s="2"/>
      <c r="M942" s="2"/>
      <c r="P942" s="2"/>
      <c r="Q942" s="2"/>
      <c r="R942" s="2"/>
      <c r="X942" s="270"/>
      <c r="Y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95"/>
      <c r="AW942" s="95"/>
      <c r="AX942" s="383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383"/>
      <c r="BX942" s="383"/>
      <c r="BY942" s="383"/>
      <c r="BZ942" s="2"/>
      <c r="CA942" s="2"/>
      <c r="CB942" s="2"/>
      <c r="CC942" s="2"/>
      <c r="CD942" s="2"/>
      <c r="CE942" s="2"/>
      <c r="CF942" s="383"/>
      <c r="CG942" s="383"/>
      <c r="CH942" s="10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383"/>
      <c r="DT942" s="383"/>
      <c r="DU942" s="383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  <c r="FE942" s="2"/>
      <c r="FF942" s="2"/>
      <c r="FG942" s="2"/>
      <c r="FH942" s="2"/>
      <c r="FI942" s="2"/>
      <c r="FJ942" s="2"/>
      <c r="FK942" s="2"/>
      <c r="FL942" s="2"/>
      <c r="FM942" s="2"/>
      <c r="FN942" s="2"/>
      <c r="FO942" s="2"/>
      <c r="FP942" s="2"/>
      <c r="FQ942" s="2"/>
      <c r="FR942" s="2"/>
      <c r="FS942" s="2"/>
      <c r="FT942" s="2"/>
      <c r="FU942" s="2"/>
      <c r="FV942" s="2"/>
      <c r="FW942" s="2"/>
      <c r="FX942" s="2"/>
      <c r="FY942" s="2"/>
      <c r="FZ942" s="2"/>
      <c r="GA942" s="2"/>
      <c r="GB942" s="2"/>
      <c r="GC942" s="2"/>
      <c r="GD942" s="2"/>
      <c r="GE942" s="2"/>
      <c r="GF942" s="2"/>
      <c r="GG942" s="2"/>
      <c r="GH942" s="2"/>
      <c r="GI942" s="2"/>
      <c r="GJ942" s="2"/>
      <c r="GK942" s="2"/>
      <c r="GL942" s="2"/>
      <c r="GM942" s="2"/>
      <c r="GN942" s="2"/>
      <c r="GO942" s="2"/>
      <c r="GP942" s="2"/>
      <c r="GQ942" s="2"/>
      <c r="GR942" s="2"/>
      <c r="GS942" s="2"/>
      <c r="GT942" s="2"/>
      <c r="GU942" s="2"/>
      <c r="GV942" s="2"/>
      <c r="GW942" s="2"/>
      <c r="GX942" s="2"/>
      <c r="GY942" s="2"/>
      <c r="GZ942" s="2"/>
      <c r="HA942" s="2"/>
      <c r="HB942" s="2"/>
      <c r="HC942" s="2"/>
      <c r="HD942" s="2"/>
      <c r="HE942" s="2"/>
      <c r="HF942" s="2"/>
      <c r="HG942" s="2"/>
      <c r="HH942" s="2"/>
      <c r="HI942" s="2"/>
      <c r="HJ942" s="2"/>
      <c r="HK942" s="2"/>
      <c r="HL942" s="2"/>
      <c r="HM942" s="2"/>
      <c r="HN942" s="2"/>
      <c r="HO942" s="2"/>
      <c r="HP942" s="2"/>
      <c r="HQ942" s="2"/>
      <c r="HR942" s="2"/>
      <c r="HS942" s="2"/>
      <c r="HT942" s="2"/>
      <c r="HU942" s="2"/>
      <c r="HV942" s="2"/>
      <c r="HW942" s="2"/>
      <c r="HX942" s="2"/>
      <c r="HY942" s="2"/>
      <c r="HZ942" s="2"/>
      <c r="IA942" s="2"/>
      <c r="IB942" s="2"/>
      <c r="IC942" s="2"/>
      <c r="ID942" s="2"/>
      <c r="IE942" s="2"/>
      <c r="IF942" s="2"/>
      <c r="IG942" s="2"/>
      <c r="IH942" s="2"/>
      <c r="II942" s="2"/>
      <c r="IJ942" s="2"/>
      <c r="IK942" s="2"/>
      <c r="IL942" s="2"/>
      <c r="IM942" s="2"/>
      <c r="IN942" s="2"/>
      <c r="IO942" s="2"/>
      <c r="IP942" s="2"/>
      <c r="IQ942" s="2"/>
      <c r="IR942" s="2"/>
      <c r="IS942" s="2"/>
      <c r="IT942" s="2"/>
      <c r="IU942" s="2"/>
      <c r="IV942" s="2"/>
      <c r="IW942" s="2"/>
    </row>
    <row r="943" customFormat="false" ht="11.25" hidden="false" customHeight="false" outlineLevel="0" collapsed="false">
      <c r="A943" s="2"/>
      <c r="B943" s="2"/>
      <c r="C943" s="2"/>
      <c r="D943" s="394"/>
      <c r="F943" s="2"/>
      <c r="G943" s="2"/>
      <c r="H943" s="2"/>
      <c r="I943" s="2"/>
      <c r="J943" s="2"/>
      <c r="K943" s="2"/>
      <c r="L943" s="2"/>
      <c r="M943" s="2"/>
      <c r="P943" s="2"/>
      <c r="Q943" s="2"/>
      <c r="R943" s="2"/>
      <c r="X943" s="270"/>
      <c r="Y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95"/>
      <c r="AW943" s="95"/>
      <c r="AX943" s="383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383"/>
      <c r="BX943" s="383"/>
      <c r="BY943" s="383"/>
      <c r="BZ943" s="2"/>
      <c r="CA943" s="2"/>
      <c r="CB943" s="2"/>
      <c r="CC943" s="2"/>
      <c r="CD943" s="2"/>
      <c r="CE943" s="2"/>
      <c r="CF943" s="383"/>
      <c r="CG943" s="383"/>
      <c r="CH943" s="10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383"/>
      <c r="DT943" s="383"/>
      <c r="DU943" s="383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  <c r="FE943" s="2"/>
      <c r="FF943" s="2"/>
      <c r="FG943" s="2"/>
      <c r="FH943" s="2"/>
      <c r="FI943" s="2"/>
      <c r="FJ943" s="2"/>
      <c r="FK943" s="2"/>
      <c r="FL943" s="2"/>
      <c r="FM943" s="2"/>
      <c r="FN943" s="2"/>
      <c r="FO943" s="2"/>
      <c r="FP943" s="2"/>
      <c r="FQ943" s="2"/>
      <c r="FR943" s="2"/>
      <c r="FS943" s="2"/>
      <c r="FT943" s="2"/>
      <c r="FU943" s="2"/>
      <c r="FV943" s="2"/>
      <c r="FW943" s="2"/>
      <c r="FX943" s="2"/>
      <c r="FY943" s="2"/>
      <c r="FZ943" s="2"/>
      <c r="GA943" s="2"/>
      <c r="GB943" s="2"/>
      <c r="GC943" s="2"/>
      <c r="GD943" s="2"/>
      <c r="GE943" s="2"/>
      <c r="GF943" s="2"/>
      <c r="GG943" s="2"/>
      <c r="GH943" s="2"/>
      <c r="GI943" s="2"/>
      <c r="GJ943" s="2"/>
      <c r="GK943" s="2"/>
      <c r="GL943" s="2"/>
      <c r="GM943" s="2"/>
      <c r="GN943" s="2"/>
      <c r="GO943" s="2"/>
      <c r="GP943" s="2"/>
      <c r="GQ943" s="2"/>
      <c r="GR943" s="2"/>
      <c r="GS943" s="2"/>
      <c r="GT943" s="2"/>
      <c r="GU943" s="2"/>
      <c r="GV943" s="2"/>
      <c r="GW943" s="2"/>
      <c r="GX943" s="2"/>
      <c r="GY943" s="2"/>
      <c r="GZ943" s="2"/>
      <c r="HA943" s="2"/>
      <c r="HB943" s="2"/>
      <c r="HC943" s="2"/>
      <c r="HD943" s="2"/>
      <c r="HE943" s="2"/>
      <c r="HF943" s="2"/>
      <c r="HG943" s="2"/>
      <c r="HH943" s="2"/>
      <c r="HI943" s="2"/>
      <c r="HJ943" s="2"/>
      <c r="HK943" s="2"/>
      <c r="HL943" s="2"/>
      <c r="HM943" s="2"/>
      <c r="HN943" s="2"/>
      <c r="HO943" s="2"/>
      <c r="HP943" s="2"/>
      <c r="HQ943" s="2"/>
      <c r="HR943" s="2"/>
      <c r="HS943" s="2"/>
      <c r="HT943" s="2"/>
      <c r="HU943" s="2"/>
      <c r="HV943" s="2"/>
      <c r="HW943" s="2"/>
      <c r="HX943" s="2"/>
      <c r="HY943" s="2"/>
      <c r="HZ943" s="2"/>
      <c r="IA943" s="2"/>
      <c r="IB943" s="2"/>
      <c r="IC943" s="2"/>
      <c r="ID943" s="2"/>
      <c r="IE943" s="2"/>
      <c r="IF943" s="2"/>
      <c r="IG943" s="2"/>
      <c r="IH943" s="2"/>
      <c r="II943" s="2"/>
      <c r="IJ943" s="2"/>
      <c r="IK943" s="2"/>
      <c r="IL943" s="2"/>
      <c r="IM943" s="2"/>
      <c r="IN943" s="2"/>
      <c r="IO943" s="2"/>
      <c r="IP943" s="2"/>
      <c r="IQ943" s="2"/>
      <c r="IR943" s="2"/>
      <c r="IS943" s="2"/>
      <c r="IT943" s="2"/>
      <c r="IU943" s="2"/>
      <c r="IV943" s="2"/>
      <c r="IW943" s="2"/>
    </row>
    <row r="944" customFormat="false" ht="11.25" hidden="false" customHeight="false" outlineLevel="0" collapsed="false">
      <c r="A944" s="2"/>
      <c r="B944" s="2"/>
      <c r="C944" s="2"/>
      <c r="D944" s="394"/>
      <c r="F944" s="2"/>
      <c r="G944" s="2"/>
      <c r="H944" s="2"/>
      <c r="I944" s="2"/>
      <c r="J944" s="2"/>
      <c r="K944" s="2"/>
      <c r="L944" s="2"/>
      <c r="M944" s="2"/>
      <c r="P944" s="2"/>
      <c r="Q944" s="2"/>
      <c r="R944" s="2"/>
      <c r="X944" s="270"/>
      <c r="Y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95"/>
      <c r="AW944" s="95"/>
      <c r="AX944" s="383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383"/>
      <c r="BX944" s="383"/>
      <c r="BY944" s="383"/>
      <c r="BZ944" s="2"/>
      <c r="CA944" s="2"/>
      <c r="CB944" s="2"/>
      <c r="CC944" s="2"/>
      <c r="CD944" s="2"/>
      <c r="CE944" s="2"/>
      <c r="CF944" s="383"/>
      <c r="CG944" s="383"/>
      <c r="CH944" s="10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383"/>
      <c r="DT944" s="383"/>
      <c r="DU944" s="383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  <c r="FE944" s="2"/>
      <c r="FF944" s="2"/>
      <c r="FG944" s="2"/>
      <c r="FH944" s="2"/>
      <c r="FI944" s="2"/>
      <c r="FJ944" s="2"/>
      <c r="FK944" s="2"/>
      <c r="FL944" s="2"/>
      <c r="FM944" s="2"/>
      <c r="FN944" s="2"/>
      <c r="FO944" s="2"/>
      <c r="FP944" s="2"/>
      <c r="FQ944" s="2"/>
      <c r="FR944" s="2"/>
      <c r="FS944" s="2"/>
      <c r="FT944" s="2"/>
      <c r="FU944" s="2"/>
      <c r="FV944" s="2"/>
      <c r="FW944" s="2"/>
      <c r="FX944" s="2"/>
      <c r="FY944" s="2"/>
      <c r="FZ944" s="2"/>
      <c r="GA944" s="2"/>
      <c r="GB944" s="2"/>
      <c r="GC944" s="2"/>
      <c r="GD944" s="2"/>
      <c r="GE944" s="2"/>
      <c r="GF944" s="2"/>
      <c r="GG944" s="2"/>
      <c r="GH944" s="2"/>
      <c r="GI944" s="2"/>
      <c r="GJ944" s="2"/>
      <c r="GK944" s="2"/>
      <c r="GL944" s="2"/>
      <c r="GM944" s="2"/>
      <c r="GN944" s="2"/>
      <c r="GO944" s="2"/>
      <c r="GP944" s="2"/>
      <c r="GQ944" s="2"/>
      <c r="GR944" s="2"/>
      <c r="GS944" s="2"/>
      <c r="GT944" s="2"/>
      <c r="GU944" s="2"/>
      <c r="GV944" s="2"/>
      <c r="GW944" s="2"/>
      <c r="GX944" s="2"/>
      <c r="GY944" s="2"/>
      <c r="GZ944" s="2"/>
      <c r="HA944" s="2"/>
      <c r="HB944" s="2"/>
      <c r="HC944" s="2"/>
      <c r="HD944" s="2"/>
      <c r="HE944" s="2"/>
      <c r="HF944" s="2"/>
      <c r="HG944" s="2"/>
      <c r="HH944" s="2"/>
      <c r="HI944" s="2"/>
      <c r="HJ944" s="2"/>
      <c r="HK944" s="2"/>
      <c r="HL944" s="2"/>
      <c r="HM944" s="2"/>
      <c r="HN944" s="2"/>
      <c r="HO944" s="2"/>
      <c r="HP944" s="2"/>
      <c r="HQ944" s="2"/>
      <c r="HR944" s="2"/>
      <c r="HS944" s="2"/>
      <c r="HT944" s="2"/>
      <c r="HU944" s="2"/>
      <c r="HV944" s="2"/>
      <c r="HW944" s="2"/>
      <c r="HX944" s="2"/>
      <c r="HY944" s="2"/>
      <c r="HZ944" s="2"/>
      <c r="IA944" s="2"/>
      <c r="IB944" s="2"/>
      <c r="IC944" s="2"/>
      <c r="ID944" s="2"/>
      <c r="IE944" s="2"/>
      <c r="IF944" s="2"/>
      <c r="IG944" s="2"/>
      <c r="IH944" s="2"/>
      <c r="II944" s="2"/>
      <c r="IJ944" s="2"/>
      <c r="IK944" s="2"/>
      <c r="IL944" s="2"/>
      <c r="IM944" s="2"/>
      <c r="IN944" s="2"/>
      <c r="IO944" s="2"/>
      <c r="IP944" s="2"/>
      <c r="IQ944" s="2"/>
      <c r="IR944" s="2"/>
      <c r="IS944" s="2"/>
      <c r="IT944" s="2"/>
      <c r="IU944" s="2"/>
      <c r="IV944" s="2"/>
      <c r="IW944" s="2"/>
    </row>
    <row r="945" customFormat="false" ht="11.25" hidden="false" customHeight="false" outlineLevel="0" collapsed="false">
      <c r="A945" s="2"/>
      <c r="B945" s="2"/>
      <c r="C945" s="2"/>
      <c r="D945" s="394"/>
      <c r="F945" s="2"/>
      <c r="G945" s="2"/>
      <c r="H945" s="2"/>
      <c r="I945" s="2"/>
      <c r="J945" s="2"/>
      <c r="K945" s="2"/>
      <c r="L945" s="2"/>
      <c r="M945" s="2"/>
      <c r="P945" s="2"/>
      <c r="Q945" s="2"/>
      <c r="R945" s="2"/>
      <c r="X945" s="270"/>
      <c r="Y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95"/>
      <c r="AW945" s="95"/>
      <c r="AX945" s="383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383"/>
      <c r="BX945" s="383"/>
      <c r="BY945" s="383"/>
      <c r="BZ945" s="2"/>
      <c r="CA945" s="2"/>
      <c r="CB945" s="2"/>
      <c r="CC945" s="2"/>
      <c r="CD945" s="2"/>
      <c r="CE945" s="2"/>
      <c r="CF945" s="383"/>
      <c r="CG945" s="383"/>
      <c r="CH945" s="10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383"/>
      <c r="DT945" s="383"/>
      <c r="DU945" s="383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  <c r="FE945" s="2"/>
      <c r="FF945" s="2"/>
      <c r="FG945" s="2"/>
      <c r="FH945" s="2"/>
      <c r="FI945" s="2"/>
      <c r="FJ945" s="2"/>
      <c r="FK945" s="2"/>
      <c r="FL945" s="2"/>
      <c r="FM945" s="2"/>
      <c r="FN945" s="2"/>
      <c r="FO945" s="2"/>
      <c r="FP945" s="2"/>
      <c r="FQ945" s="2"/>
      <c r="FR945" s="2"/>
      <c r="FS945" s="2"/>
      <c r="FT945" s="2"/>
      <c r="FU945" s="2"/>
      <c r="FV945" s="2"/>
      <c r="FW945" s="2"/>
      <c r="FX945" s="2"/>
      <c r="FY945" s="2"/>
      <c r="FZ945" s="2"/>
      <c r="GA945" s="2"/>
      <c r="GB945" s="2"/>
      <c r="GC945" s="2"/>
      <c r="GD945" s="2"/>
      <c r="GE945" s="2"/>
      <c r="GF945" s="2"/>
      <c r="GG945" s="2"/>
      <c r="GH945" s="2"/>
      <c r="GI945" s="2"/>
      <c r="GJ945" s="2"/>
      <c r="GK945" s="2"/>
      <c r="GL945" s="2"/>
      <c r="GM945" s="2"/>
      <c r="GN945" s="2"/>
      <c r="GO945" s="2"/>
      <c r="GP945" s="2"/>
      <c r="GQ945" s="2"/>
      <c r="GR945" s="2"/>
      <c r="GS945" s="2"/>
      <c r="GT945" s="2"/>
      <c r="GU945" s="2"/>
      <c r="GV945" s="2"/>
      <c r="GW945" s="2"/>
      <c r="GX945" s="2"/>
      <c r="GY945" s="2"/>
      <c r="GZ945" s="2"/>
      <c r="HA945" s="2"/>
      <c r="HB945" s="2"/>
      <c r="HC945" s="2"/>
      <c r="HD945" s="2"/>
      <c r="HE945" s="2"/>
      <c r="HF945" s="2"/>
      <c r="HG945" s="2"/>
      <c r="HH945" s="2"/>
      <c r="HI945" s="2"/>
      <c r="HJ945" s="2"/>
      <c r="HK945" s="2"/>
      <c r="HL945" s="2"/>
      <c r="HM945" s="2"/>
      <c r="HN945" s="2"/>
      <c r="HO945" s="2"/>
      <c r="HP945" s="2"/>
      <c r="HQ945" s="2"/>
      <c r="HR945" s="2"/>
      <c r="HS945" s="2"/>
      <c r="HT945" s="2"/>
      <c r="HU945" s="2"/>
      <c r="HV945" s="2"/>
      <c r="HW945" s="2"/>
      <c r="HX945" s="2"/>
      <c r="HY945" s="2"/>
      <c r="HZ945" s="2"/>
      <c r="IA945" s="2"/>
      <c r="IB945" s="2"/>
      <c r="IC945" s="2"/>
      <c r="ID945" s="2"/>
      <c r="IE945" s="2"/>
      <c r="IF945" s="2"/>
      <c r="IG945" s="2"/>
      <c r="IH945" s="2"/>
      <c r="II945" s="2"/>
      <c r="IJ945" s="2"/>
      <c r="IK945" s="2"/>
      <c r="IL945" s="2"/>
      <c r="IM945" s="2"/>
      <c r="IN945" s="2"/>
      <c r="IO945" s="2"/>
      <c r="IP945" s="2"/>
      <c r="IQ945" s="2"/>
      <c r="IR945" s="2"/>
      <c r="IS945" s="2"/>
      <c r="IT945" s="2"/>
      <c r="IU945" s="2"/>
      <c r="IV945" s="2"/>
      <c r="IW945" s="2"/>
    </row>
    <row r="946" customFormat="false" ht="11.25" hidden="false" customHeight="false" outlineLevel="0" collapsed="false">
      <c r="A946" s="2"/>
      <c r="B946" s="2"/>
      <c r="C946" s="2"/>
      <c r="D946" s="394"/>
      <c r="F946" s="2"/>
      <c r="G946" s="2"/>
      <c r="H946" s="2"/>
      <c r="I946" s="2"/>
      <c r="J946" s="2"/>
      <c r="K946" s="2"/>
      <c r="L946" s="2"/>
      <c r="M946" s="2"/>
      <c r="P946" s="2"/>
      <c r="Q946" s="2"/>
      <c r="R946" s="2"/>
      <c r="X946" s="270"/>
      <c r="Y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95"/>
      <c r="AW946" s="95"/>
      <c r="AX946" s="383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383"/>
      <c r="BX946" s="383"/>
      <c r="BY946" s="383"/>
      <c r="BZ946" s="2"/>
      <c r="CA946" s="2"/>
      <c r="CB946" s="2"/>
      <c r="CC946" s="2"/>
      <c r="CD946" s="2"/>
      <c r="CE946" s="2"/>
      <c r="CF946" s="383"/>
      <c r="CG946" s="383"/>
      <c r="CH946" s="10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383"/>
      <c r="DT946" s="383"/>
      <c r="DU946" s="383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  <c r="FE946" s="2"/>
      <c r="FF946" s="2"/>
      <c r="FG946" s="2"/>
      <c r="FH946" s="2"/>
      <c r="FI946" s="2"/>
      <c r="FJ946" s="2"/>
      <c r="FK946" s="2"/>
      <c r="FL946" s="2"/>
      <c r="FM946" s="2"/>
      <c r="FN946" s="2"/>
      <c r="FO946" s="2"/>
      <c r="FP946" s="2"/>
      <c r="FQ946" s="2"/>
      <c r="FR946" s="2"/>
      <c r="FS946" s="2"/>
      <c r="FT946" s="2"/>
      <c r="FU946" s="2"/>
      <c r="FV946" s="2"/>
      <c r="FW946" s="2"/>
      <c r="FX946" s="2"/>
      <c r="FY946" s="2"/>
      <c r="FZ946" s="2"/>
      <c r="GA946" s="2"/>
      <c r="GB946" s="2"/>
      <c r="GC946" s="2"/>
      <c r="GD946" s="2"/>
      <c r="GE946" s="2"/>
      <c r="GF946" s="2"/>
      <c r="GG946" s="2"/>
      <c r="GH946" s="2"/>
      <c r="GI946" s="2"/>
      <c r="GJ946" s="2"/>
      <c r="GK946" s="2"/>
      <c r="GL946" s="2"/>
      <c r="GM946" s="2"/>
      <c r="GN946" s="2"/>
      <c r="GO946" s="2"/>
      <c r="GP946" s="2"/>
      <c r="GQ946" s="2"/>
      <c r="GR946" s="2"/>
      <c r="GS946" s="2"/>
      <c r="GT946" s="2"/>
      <c r="GU946" s="2"/>
      <c r="GV946" s="2"/>
      <c r="GW946" s="2"/>
      <c r="GX946" s="2"/>
      <c r="GY946" s="2"/>
      <c r="GZ946" s="2"/>
      <c r="HA946" s="2"/>
      <c r="HB946" s="2"/>
      <c r="HC946" s="2"/>
      <c r="HD946" s="2"/>
      <c r="HE946" s="2"/>
      <c r="HF946" s="2"/>
      <c r="HG946" s="2"/>
      <c r="HH946" s="2"/>
      <c r="HI946" s="2"/>
      <c r="HJ946" s="2"/>
      <c r="HK946" s="2"/>
      <c r="HL946" s="2"/>
      <c r="HM946" s="2"/>
      <c r="HN946" s="2"/>
      <c r="HO946" s="2"/>
      <c r="HP946" s="2"/>
      <c r="HQ946" s="2"/>
      <c r="HR946" s="2"/>
      <c r="HS946" s="2"/>
      <c r="HT946" s="2"/>
      <c r="HU946" s="2"/>
      <c r="HV946" s="2"/>
      <c r="HW946" s="2"/>
      <c r="HX946" s="2"/>
      <c r="HY946" s="2"/>
      <c r="HZ946" s="2"/>
      <c r="IA946" s="2"/>
      <c r="IB946" s="2"/>
      <c r="IC946" s="2"/>
      <c r="ID946" s="2"/>
      <c r="IE946" s="2"/>
      <c r="IF946" s="2"/>
      <c r="IG946" s="2"/>
      <c r="IH946" s="2"/>
      <c r="II946" s="2"/>
      <c r="IJ946" s="2"/>
      <c r="IK946" s="2"/>
      <c r="IL946" s="2"/>
      <c r="IM946" s="2"/>
      <c r="IN946" s="2"/>
      <c r="IO946" s="2"/>
      <c r="IP946" s="2"/>
      <c r="IQ946" s="2"/>
      <c r="IR946" s="2"/>
      <c r="IS946" s="2"/>
      <c r="IT946" s="2"/>
      <c r="IU946" s="2"/>
      <c r="IV946" s="2"/>
      <c r="IW946" s="2"/>
    </row>
    <row r="947" customFormat="false" ht="11.25" hidden="false" customHeight="false" outlineLevel="0" collapsed="false">
      <c r="A947" s="2"/>
      <c r="B947" s="2"/>
      <c r="C947" s="2"/>
      <c r="D947" s="394"/>
      <c r="F947" s="2"/>
      <c r="G947" s="2"/>
      <c r="H947" s="2"/>
      <c r="I947" s="2"/>
      <c r="J947" s="2"/>
      <c r="K947" s="2"/>
      <c r="L947" s="2"/>
      <c r="M947" s="2"/>
      <c r="P947" s="2"/>
      <c r="Q947" s="2"/>
      <c r="R947" s="2"/>
      <c r="X947" s="270"/>
      <c r="Y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95"/>
      <c r="AW947" s="95"/>
      <c r="AX947" s="383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383"/>
      <c r="BX947" s="383"/>
      <c r="BY947" s="383"/>
      <c r="BZ947" s="2"/>
      <c r="CA947" s="2"/>
      <c r="CB947" s="2"/>
      <c r="CC947" s="2"/>
      <c r="CD947" s="2"/>
      <c r="CE947" s="2"/>
      <c r="CF947" s="383"/>
      <c r="CG947" s="383"/>
      <c r="CH947" s="10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383"/>
      <c r="DT947" s="383"/>
      <c r="DU947" s="383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  <c r="FE947" s="2"/>
      <c r="FF947" s="2"/>
      <c r="FG947" s="2"/>
      <c r="FH947" s="2"/>
      <c r="FI947" s="2"/>
      <c r="FJ947" s="2"/>
      <c r="FK947" s="2"/>
      <c r="FL947" s="2"/>
      <c r="FM947" s="2"/>
      <c r="FN947" s="2"/>
      <c r="FO947" s="2"/>
      <c r="FP947" s="2"/>
      <c r="FQ947" s="2"/>
      <c r="FR947" s="2"/>
      <c r="FS947" s="2"/>
      <c r="FT947" s="2"/>
      <c r="FU947" s="2"/>
      <c r="FV947" s="2"/>
      <c r="FW947" s="2"/>
      <c r="FX947" s="2"/>
      <c r="FY947" s="2"/>
      <c r="FZ947" s="2"/>
      <c r="GA947" s="2"/>
      <c r="GB947" s="2"/>
      <c r="GC947" s="2"/>
      <c r="GD947" s="2"/>
      <c r="GE947" s="2"/>
      <c r="GF947" s="2"/>
      <c r="GG947" s="2"/>
      <c r="GH947" s="2"/>
      <c r="GI947" s="2"/>
      <c r="GJ947" s="2"/>
      <c r="GK947" s="2"/>
      <c r="GL947" s="2"/>
      <c r="GM947" s="2"/>
      <c r="GN947" s="2"/>
      <c r="GO947" s="2"/>
      <c r="GP947" s="2"/>
      <c r="GQ947" s="2"/>
      <c r="GR947" s="2"/>
      <c r="GS947" s="2"/>
      <c r="GT947" s="2"/>
      <c r="GU947" s="2"/>
      <c r="GV947" s="2"/>
      <c r="GW947" s="2"/>
      <c r="GX947" s="2"/>
      <c r="GY947" s="2"/>
      <c r="GZ947" s="2"/>
      <c r="HA947" s="2"/>
      <c r="HB947" s="2"/>
      <c r="HC947" s="2"/>
      <c r="HD947" s="2"/>
      <c r="HE947" s="2"/>
      <c r="HF947" s="2"/>
      <c r="HG947" s="2"/>
      <c r="HH947" s="2"/>
      <c r="HI947" s="2"/>
      <c r="HJ947" s="2"/>
      <c r="HK947" s="2"/>
      <c r="HL947" s="2"/>
      <c r="HM947" s="2"/>
      <c r="HN947" s="2"/>
      <c r="HO947" s="2"/>
      <c r="HP947" s="2"/>
      <c r="HQ947" s="2"/>
      <c r="HR947" s="2"/>
      <c r="HS947" s="2"/>
      <c r="HT947" s="2"/>
      <c r="HU947" s="2"/>
      <c r="HV947" s="2"/>
      <c r="HW947" s="2"/>
      <c r="HX947" s="2"/>
      <c r="HY947" s="2"/>
      <c r="HZ947" s="2"/>
      <c r="IA947" s="2"/>
      <c r="IB947" s="2"/>
      <c r="IC947" s="2"/>
      <c r="ID947" s="2"/>
      <c r="IE947" s="2"/>
      <c r="IF947" s="2"/>
      <c r="IG947" s="2"/>
      <c r="IH947" s="2"/>
      <c r="II947" s="2"/>
      <c r="IJ947" s="2"/>
      <c r="IK947" s="2"/>
      <c r="IL947" s="2"/>
      <c r="IM947" s="2"/>
      <c r="IN947" s="2"/>
      <c r="IO947" s="2"/>
      <c r="IP947" s="2"/>
      <c r="IQ947" s="2"/>
      <c r="IR947" s="2"/>
      <c r="IS947" s="2"/>
      <c r="IT947" s="2"/>
      <c r="IU947" s="2"/>
      <c r="IV947" s="2"/>
      <c r="IW947" s="2"/>
    </row>
    <row r="948" customFormat="false" ht="11.25" hidden="false" customHeight="false" outlineLevel="0" collapsed="false">
      <c r="A948" s="2"/>
      <c r="B948" s="2"/>
      <c r="C948" s="2"/>
      <c r="D948" s="394"/>
      <c r="F948" s="2"/>
      <c r="G948" s="2"/>
      <c r="H948" s="2"/>
      <c r="I948" s="2"/>
      <c r="J948" s="2"/>
      <c r="K948" s="2"/>
      <c r="L948" s="2"/>
      <c r="M948" s="2"/>
      <c r="P948" s="2"/>
      <c r="Q948" s="2"/>
      <c r="R948" s="2"/>
      <c r="X948" s="270"/>
      <c r="Y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95"/>
      <c r="AW948" s="95"/>
      <c r="AX948" s="383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383"/>
      <c r="BX948" s="383"/>
      <c r="BY948" s="383"/>
      <c r="BZ948" s="2"/>
      <c r="CA948" s="2"/>
      <c r="CB948" s="2"/>
      <c r="CC948" s="2"/>
      <c r="CD948" s="2"/>
      <c r="CE948" s="2"/>
      <c r="CF948" s="383"/>
      <c r="CG948" s="383"/>
      <c r="CH948" s="10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383"/>
      <c r="DT948" s="383"/>
      <c r="DU948" s="383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  <c r="FE948" s="2"/>
      <c r="FF948" s="2"/>
      <c r="FG948" s="2"/>
      <c r="FH948" s="2"/>
      <c r="FI948" s="2"/>
      <c r="FJ948" s="2"/>
      <c r="FK948" s="2"/>
      <c r="FL948" s="2"/>
      <c r="FM948" s="2"/>
      <c r="FN948" s="2"/>
      <c r="FO948" s="2"/>
      <c r="FP948" s="2"/>
      <c r="FQ948" s="2"/>
      <c r="FR948" s="2"/>
      <c r="FS948" s="2"/>
      <c r="FT948" s="2"/>
      <c r="FU948" s="2"/>
      <c r="FV948" s="2"/>
      <c r="FW948" s="2"/>
      <c r="FX948" s="2"/>
      <c r="FY948" s="2"/>
      <c r="FZ948" s="2"/>
      <c r="GA948" s="2"/>
      <c r="GB948" s="2"/>
      <c r="GC948" s="2"/>
      <c r="GD948" s="2"/>
      <c r="GE948" s="2"/>
      <c r="GF948" s="2"/>
      <c r="GG948" s="2"/>
      <c r="GH948" s="2"/>
      <c r="GI948" s="2"/>
      <c r="GJ948" s="2"/>
      <c r="GK948" s="2"/>
      <c r="GL948" s="2"/>
      <c r="GM948" s="2"/>
      <c r="GN948" s="2"/>
      <c r="GO948" s="2"/>
      <c r="GP948" s="2"/>
      <c r="GQ948" s="2"/>
      <c r="GR948" s="2"/>
      <c r="GS948" s="2"/>
      <c r="GT948" s="2"/>
      <c r="GU948" s="2"/>
      <c r="GV948" s="2"/>
      <c r="GW948" s="2"/>
      <c r="GX948" s="2"/>
      <c r="GY948" s="2"/>
      <c r="GZ948" s="2"/>
      <c r="HA948" s="2"/>
      <c r="HB948" s="2"/>
      <c r="HC948" s="2"/>
      <c r="HD948" s="2"/>
      <c r="HE948" s="2"/>
      <c r="HF948" s="2"/>
      <c r="HG948" s="2"/>
      <c r="HH948" s="2"/>
      <c r="HI948" s="2"/>
      <c r="HJ948" s="2"/>
      <c r="HK948" s="2"/>
      <c r="HL948" s="2"/>
      <c r="HM948" s="2"/>
      <c r="HN948" s="2"/>
      <c r="HO948" s="2"/>
      <c r="HP948" s="2"/>
      <c r="HQ948" s="2"/>
      <c r="HR948" s="2"/>
      <c r="HS948" s="2"/>
      <c r="HT948" s="2"/>
      <c r="HU948" s="2"/>
      <c r="HV948" s="2"/>
      <c r="HW948" s="2"/>
      <c r="HX948" s="2"/>
      <c r="HY948" s="2"/>
      <c r="HZ948" s="2"/>
      <c r="IA948" s="2"/>
      <c r="IB948" s="2"/>
      <c r="IC948" s="2"/>
      <c r="ID948" s="2"/>
      <c r="IE948" s="2"/>
      <c r="IF948" s="2"/>
      <c r="IG948" s="2"/>
      <c r="IH948" s="2"/>
      <c r="II948" s="2"/>
      <c r="IJ948" s="2"/>
      <c r="IK948" s="2"/>
      <c r="IL948" s="2"/>
      <c r="IM948" s="2"/>
      <c r="IN948" s="2"/>
      <c r="IO948" s="2"/>
      <c r="IP948" s="2"/>
      <c r="IQ948" s="2"/>
      <c r="IR948" s="2"/>
      <c r="IS948" s="2"/>
      <c r="IT948" s="2"/>
      <c r="IU948" s="2"/>
      <c r="IV948" s="2"/>
      <c r="IW948" s="2"/>
    </row>
    <row r="949" customFormat="false" ht="11.25" hidden="false" customHeight="false" outlineLevel="0" collapsed="false">
      <c r="A949" s="2"/>
      <c r="B949" s="2"/>
      <c r="C949" s="2"/>
      <c r="D949" s="394"/>
      <c r="F949" s="2"/>
      <c r="G949" s="2"/>
      <c r="H949" s="2"/>
      <c r="I949" s="2"/>
      <c r="J949" s="2"/>
      <c r="K949" s="2"/>
      <c r="L949" s="2"/>
      <c r="M949" s="2"/>
      <c r="P949" s="2"/>
      <c r="Q949" s="2"/>
      <c r="R949" s="2"/>
      <c r="X949" s="270"/>
      <c r="Y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95"/>
      <c r="AW949" s="95"/>
      <c r="AX949" s="383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383"/>
      <c r="BX949" s="383"/>
      <c r="BY949" s="383"/>
      <c r="BZ949" s="2"/>
      <c r="CA949" s="2"/>
      <c r="CB949" s="2"/>
      <c r="CC949" s="2"/>
      <c r="CD949" s="2"/>
      <c r="CE949" s="2"/>
      <c r="CF949" s="383"/>
      <c r="CG949" s="383"/>
      <c r="CH949" s="10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383"/>
      <c r="DT949" s="383"/>
      <c r="DU949" s="383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  <c r="FE949" s="2"/>
      <c r="FF949" s="2"/>
      <c r="FG949" s="2"/>
      <c r="FH949" s="2"/>
      <c r="FI949" s="2"/>
      <c r="FJ949" s="2"/>
      <c r="FK949" s="2"/>
      <c r="FL949" s="2"/>
      <c r="FM949" s="2"/>
      <c r="FN949" s="2"/>
      <c r="FO949" s="2"/>
      <c r="FP949" s="2"/>
      <c r="FQ949" s="2"/>
      <c r="FR949" s="2"/>
      <c r="FS949" s="2"/>
      <c r="FT949" s="2"/>
      <c r="FU949" s="2"/>
      <c r="FV949" s="2"/>
      <c r="FW949" s="2"/>
      <c r="FX949" s="2"/>
      <c r="FY949" s="2"/>
      <c r="FZ949" s="2"/>
      <c r="GA949" s="2"/>
      <c r="GB949" s="2"/>
      <c r="GC949" s="2"/>
      <c r="GD949" s="2"/>
      <c r="GE949" s="2"/>
      <c r="GF949" s="2"/>
      <c r="GG949" s="2"/>
      <c r="GH949" s="2"/>
      <c r="GI949" s="2"/>
      <c r="GJ949" s="2"/>
      <c r="GK949" s="2"/>
      <c r="GL949" s="2"/>
      <c r="GM949" s="2"/>
      <c r="GN949" s="2"/>
      <c r="GO949" s="2"/>
      <c r="GP949" s="2"/>
      <c r="GQ949" s="2"/>
      <c r="GR949" s="2"/>
      <c r="GS949" s="2"/>
      <c r="GT949" s="2"/>
      <c r="GU949" s="2"/>
      <c r="GV949" s="2"/>
      <c r="GW949" s="2"/>
      <c r="GX949" s="2"/>
      <c r="GY949" s="2"/>
      <c r="GZ949" s="2"/>
      <c r="HA949" s="2"/>
      <c r="HB949" s="2"/>
      <c r="HC949" s="2"/>
      <c r="HD949" s="2"/>
      <c r="HE949" s="2"/>
      <c r="HF949" s="2"/>
      <c r="HG949" s="2"/>
      <c r="HH949" s="2"/>
      <c r="HI949" s="2"/>
      <c r="HJ949" s="2"/>
      <c r="HK949" s="2"/>
      <c r="HL949" s="2"/>
      <c r="HM949" s="2"/>
      <c r="HN949" s="2"/>
      <c r="HO949" s="2"/>
      <c r="HP949" s="2"/>
      <c r="HQ949" s="2"/>
      <c r="HR949" s="2"/>
      <c r="HS949" s="2"/>
      <c r="HT949" s="2"/>
      <c r="HU949" s="2"/>
      <c r="HV949" s="2"/>
      <c r="HW949" s="2"/>
      <c r="HX949" s="2"/>
      <c r="HY949" s="2"/>
      <c r="HZ949" s="2"/>
      <c r="IA949" s="2"/>
      <c r="IB949" s="2"/>
      <c r="IC949" s="2"/>
      <c r="ID949" s="2"/>
      <c r="IE949" s="2"/>
      <c r="IF949" s="2"/>
      <c r="IG949" s="2"/>
      <c r="IH949" s="2"/>
      <c r="II949" s="2"/>
      <c r="IJ949" s="2"/>
      <c r="IK949" s="2"/>
      <c r="IL949" s="2"/>
      <c r="IM949" s="2"/>
      <c r="IN949" s="2"/>
      <c r="IO949" s="2"/>
      <c r="IP949" s="2"/>
      <c r="IQ949" s="2"/>
      <c r="IR949" s="2"/>
      <c r="IS949" s="2"/>
      <c r="IT949" s="2"/>
      <c r="IU949" s="2"/>
      <c r="IV949" s="2"/>
      <c r="IW949" s="2"/>
    </row>
    <row r="950" customFormat="false" ht="11.25" hidden="false" customHeight="false" outlineLevel="0" collapsed="false">
      <c r="A950" s="2"/>
      <c r="B950" s="2"/>
      <c r="C950" s="2"/>
      <c r="D950" s="394"/>
      <c r="F950" s="2"/>
      <c r="G950" s="2"/>
      <c r="H950" s="2"/>
      <c r="I950" s="2"/>
      <c r="J950" s="2"/>
      <c r="K950" s="2"/>
      <c r="L950" s="2"/>
      <c r="M950" s="2"/>
      <c r="P950" s="2"/>
      <c r="Q950" s="2"/>
      <c r="R950" s="2"/>
      <c r="X950" s="270"/>
      <c r="Y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95"/>
      <c r="AW950" s="95"/>
      <c r="AX950" s="383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383"/>
      <c r="BX950" s="383"/>
      <c r="BY950" s="383"/>
      <c r="BZ950" s="2"/>
      <c r="CA950" s="2"/>
      <c r="CB950" s="2"/>
      <c r="CC950" s="2"/>
      <c r="CD950" s="2"/>
      <c r="CE950" s="2"/>
      <c r="CF950" s="383"/>
      <c r="CG950" s="383"/>
      <c r="CH950" s="10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383"/>
      <c r="DT950" s="383"/>
      <c r="DU950" s="383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  <c r="FE950" s="2"/>
      <c r="FF950" s="2"/>
      <c r="FG950" s="2"/>
      <c r="FH950" s="2"/>
      <c r="FI950" s="2"/>
      <c r="FJ950" s="2"/>
      <c r="FK950" s="2"/>
      <c r="FL950" s="2"/>
      <c r="FM950" s="2"/>
      <c r="FN950" s="2"/>
      <c r="FO950" s="2"/>
      <c r="FP950" s="2"/>
      <c r="FQ950" s="2"/>
      <c r="FR950" s="2"/>
      <c r="FS950" s="2"/>
      <c r="FT950" s="2"/>
      <c r="FU950" s="2"/>
      <c r="FV950" s="2"/>
      <c r="FW950" s="2"/>
      <c r="FX950" s="2"/>
      <c r="FY950" s="2"/>
      <c r="FZ950" s="2"/>
      <c r="GA950" s="2"/>
      <c r="GB950" s="2"/>
      <c r="GC950" s="2"/>
      <c r="GD950" s="2"/>
      <c r="GE950" s="2"/>
      <c r="GF950" s="2"/>
      <c r="GG950" s="2"/>
      <c r="GH950" s="2"/>
      <c r="GI950" s="2"/>
      <c r="GJ950" s="2"/>
      <c r="GK950" s="2"/>
      <c r="GL950" s="2"/>
      <c r="GM950" s="2"/>
      <c r="GN950" s="2"/>
      <c r="GO950" s="2"/>
      <c r="GP950" s="2"/>
      <c r="GQ950" s="2"/>
      <c r="GR950" s="2"/>
      <c r="GS950" s="2"/>
      <c r="GT950" s="2"/>
      <c r="GU950" s="2"/>
      <c r="GV950" s="2"/>
      <c r="GW950" s="2"/>
      <c r="GX950" s="2"/>
      <c r="GY950" s="2"/>
      <c r="GZ950" s="2"/>
      <c r="HA950" s="2"/>
      <c r="HB950" s="2"/>
      <c r="HC950" s="2"/>
      <c r="HD950" s="2"/>
      <c r="HE950" s="2"/>
      <c r="HF950" s="2"/>
      <c r="HG950" s="2"/>
      <c r="HH950" s="2"/>
      <c r="HI950" s="2"/>
      <c r="HJ950" s="2"/>
      <c r="HK950" s="2"/>
      <c r="HL950" s="2"/>
      <c r="HM950" s="2"/>
      <c r="HN950" s="2"/>
      <c r="HO950" s="2"/>
      <c r="HP950" s="2"/>
      <c r="HQ950" s="2"/>
      <c r="HR950" s="2"/>
      <c r="HS950" s="2"/>
      <c r="HT950" s="2"/>
      <c r="HU950" s="2"/>
      <c r="HV950" s="2"/>
      <c r="HW950" s="2"/>
      <c r="HX950" s="2"/>
      <c r="HY950" s="2"/>
      <c r="HZ950" s="2"/>
      <c r="IA950" s="2"/>
      <c r="IB950" s="2"/>
      <c r="IC950" s="2"/>
      <c r="ID950" s="2"/>
      <c r="IE950" s="2"/>
      <c r="IF950" s="2"/>
      <c r="IG950" s="2"/>
      <c r="IH950" s="2"/>
      <c r="II950" s="2"/>
      <c r="IJ950" s="2"/>
      <c r="IK950" s="2"/>
      <c r="IL950" s="2"/>
      <c r="IM950" s="2"/>
      <c r="IN950" s="2"/>
      <c r="IO950" s="2"/>
      <c r="IP950" s="2"/>
      <c r="IQ950" s="2"/>
      <c r="IR950" s="2"/>
      <c r="IS950" s="2"/>
      <c r="IT950" s="2"/>
      <c r="IU950" s="2"/>
      <c r="IV950" s="2"/>
      <c r="IW950" s="2"/>
    </row>
    <row r="951" customFormat="false" ht="11.25" hidden="false" customHeight="false" outlineLevel="0" collapsed="false">
      <c r="A951" s="2"/>
      <c r="B951" s="2"/>
      <c r="C951" s="2"/>
      <c r="D951" s="394"/>
      <c r="F951" s="2"/>
      <c r="G951" s="2"/>
      <c r="H951" s="2"/>
      <c r="I951" s="2"/>
      <c r="J951" s="2"/>
      <c r="K951" s="2"/>
      <c r="L951" s="2"/>
      <c r="M951" s="2"/>
      <c r="P951" s="2"/>
      <c r="Q951" s="2"/>
      <c r="R951" s="2"/>
      <c r="X951" s="270"/>
      <c r="Y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95"/>
      <c r="AW951" s="95"/>
      <c r="AX951" s="383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383"/>
      <c r="BX951" s="383"/>
      <c r="BY951" s="383"/>
      <c r="BZ951" s="2"/>
      <c r="CA951" s="2"/>
      <c r="CB951" s="2"/>
      <c r="CC951" s="2"/>
      <c r="CD951" s="2"/>
      <c r="CE951" s="2"/>
      <c r="CF951" s="383"/>
      <c r="CG951" s="383"/>
      <c r="CH951" s="10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383"/>
      <c r="DT951" s="383"/>
      <c r="DU951" s="383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  <c r="FE951" s="2"/>
      <c r="FF951" s="2"/>
      <c r="FG951" s="2"/>
      <c r="FH951" s="2"/>
      <c r="FI951" s="2"/>
      <c r="FJ951" s="2"/>
      <c r="FK951" s="2"/>
      <c r="FL951" s="2"/>
      <c r="FM951" s="2"/>
      <c r="FN951" s="2"/>
      <c r="FO951" s="2"/>
      <c r="FP951" s="2"/>
      <c r="FQ951" s="2"/>
      <c r="FR951" s="2"/>
      <c r="FS951" s="2"/>
      <c r="FT951" s="2"/>
      <c r="FU951" s="2"/>
      <c r="FV951" s="2"/>
      <c r="FW951" s="2"/>
      <c r="FX951" s="2"/>
      <c r="FY951" s="2"/>
      <c r="FZ951" s="2"/>
      <c r="GA951" s="2"/>
      <c r="GB951" s="2"/>
      <c r="GC951" s="2"/>
      <c r="GD951" s="2"/>
      <c r="GE951" s="2"/>
      <c r="GF951" s="2"/>
      <c r="GG951" s="2"/>
      <c r="GH951" s="2"/>
      <c r="GI951" s="2"/>
      <c r="GJ951" s="2"/>
      <c r="GK951" s="2"/>
      <c r="GL951" s="2"/>
      <c r="GM951" s="2"/>
      <c r="GN951" s="2"/>
      <c r="GO951" s="2"/>
      <c r="GP951" s="2"/>
      <c r="GQ951" s="2"/>
      <c r="GR951" s="2"/>
      <c r="GS951" s="2"/>
      <c r="GT951" s="2"/>
      <c r="GU951" s="2"/>
      <c r="GV951" s="2"/>
      <c r="GW951" s="2"/>
      <c r="GX951" s="2"/>
      <c r="GY951" s="2"/>
      <c r="GZ951" s="2"/>
      <c r="HA951" s="2"/>
      <c r="HB951" s="2"/>
      <c r="HC951" s="2"/>
      <c r="HD951" s="2"/>
      <c r="HE951" s="2"/>
      <c r="HF951" s="2"/>
      <c r="HG951" s="2"/>
      <c r="HH951" s="2"/>
      <c r="HI951" s="2"/>
      <c r="HJ951" s="2"/>
      <c r="HK951" s="2"/>
      <c r="HL951" s="2"/>
      <c r="HM951" s="2"/>
      <c r="HN951" s="2"/>
      <c r="HO951" s="2"/>
      <c r="HP951" s="2"/>
      <c r="HQ951" s="2"/>
      <c r="HR951" s="2"/>
      <c r="HS951" s="2"/>
      <c r="HT951" s="2"/>
      <c r="HU951" s="2"/>
      <c r="HV951" s="2"/>
      <c r="HW951" s="2"/>
      <c r="HX951" s="2"/>
      <c r="HY951" s="2"/>
      <c r="HZ951" s="2"/>
      <c r="IA951" s="2"/>
      <c r="IB951" s="2"/>
      <c r="IC951" s="2"/>
      <c r="ID951" s="2"/>
      <c r="IE951" s="2"/>
      <c r="IF951" s="2"/>
      <c r="IG951" s="2"/>
      <c r="IH951" s="2"/>
      <c r="II951" s="2"/>
      <c r="IJ951" s="2"/>
      <c r="IK951" s="2"/>
      <c r="IL951" s="2"/>
      <c r="IM951" s="2"/>
      <c r="IN951" s="2"/>
      <c r="IO951" s="2"/>
      <c r="IP951" s="2"/>
      <c r="IQ951" s="2"/>
      <c r="IR951" s="2"/>
      <c r="IS951" s="2"/>
      <c r="IT951" s="2"/>
      <c r="IU951" s="2"/>
      <c r="IV951" s="2"/>
      <c r="IW951" s="2"/>
    </row>
    <row r="952" customFormat="false" ht="11.25" hidden="false" customHeight="false" outlineLevel="0" collapsed="false">
      <c r="A952" s="2"/>
      <c r="B952" s="2"/>
      <c r="C952" s="2"/>
      <c r="D952" s="394"/>
      <c r="F952" s="2"/>
      <c r="G952" s="2"/>
      <c r="H952" s="2"/>
      <c r="I952" s="2"/>
      <c r="J952" s="2"/>
      <c r="K952" s="2"/>
      <c r="L952" s="2"/>
      <c r="M952" s="2"/>
      <c r="P952" s="2"/>
      <c r="Q952" s="2"/>
      <c r="R952" s="2"/>
      <c r="X952" s="270"/>
      <c r="Y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95"/>
      <c r="AW952" s="95"/>
      <c r="AX952" s="383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383"/>
      <c r="BX952" s="383"/>
      <c r="BY952" s="383"/>
      <c r="BZ952" s="2"/>
      <c r="CA952" s="2"/>
      <c r="CB952" s="2"/>
      <c r="CC952" s="2"/>
      <c r="CD952" s="2"/>
      <c r="CE952" s="2"/>
      <c r="CF952" s="383"/>
      <c r="CG952" s="383"/>
      <c r="CH952" s="10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383"/>
      <c r="DT952" s="383"/>
      <c r="DU952" s="383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  <c r="FE952" s="2"/>
      <c r="FF952" s="2"/>
      <c r="FG952" s="2"/>
      <c r="FH952" s="2"/>
      <c r="FI952" s="2"/>
      <c r="FJ952" s="2"/>
      <c r="FK952" s="2"/>
      <c r="FL952" s="2"/>
      <c r="FM952" s="2"/>
      <c r="FN952" s="2"/>
      <c r="FO952" s="2"/>
      <c r="FP952" s="2"/>
      <c r="FQ952" s="2"/>
      <c r="FR952" s="2"/>
      <c r="FS952" s="2"/>
      <c r="FT952" s="2"/>
      <c r="FU952" s="2"/>
      <c r="FV952" s="2"/>
      <c r="FW952" s="2"/>
      <c r="FX952" s="2"/>
      <c r="FY952" s="2"/>
      <c r="FZ952" s="2"/>
      <c r="GA952" s="2"/>
      <c r="GB952" s="2"/>
      <c r="GC952" s="2"/>
      <c r="GD952" s="2"/>
      <c r="GE952" s="2"/>
      <c r="GF952" s="2"/>
      <c r="GG952" s="2"/>
      <c r="GH952" s="2"/>
      <c r="GI952" s="2"/>
      <c r="GJ952" s="2"/>
      <c r="GK952" s="2"/>
      <c r="GL952" s="2"/>
      <c r="GM952" s="2"/>
      <c r="GN952" s="2"/>
      <c r="GO952" s="2"/>
      <c r="GP952" s="2"/>
      <c r="GQ952" s="2"/>
      <c r="GR952" s="2"/>
      <c r="GS952" s="2"/>
      <c r="GT952" s="2"/>
      <c r="GU952" s="2"/>
      <c r="GV952" s="2"/>
      <c r="GW952" s="2"/>
      <c r="GX952" s="2"/>
      <c r="GY952" s="2"/>
      <c r="GZ952" s="2"/>
      <c r="HA952" s="2"/>
      <c r="HB952" s="2"/>
      <c r="HC952" s="2"/>
      <c r="HD952" s="2"/>
      <c r="HE952" s="2"/>
      <c r="HF952" s="2"/>
      <c r="HG952" s="2"/>
      <c r="HH952" s="2"/>
      <c r="HI952" s="2"/>
      <c r="HJ952" s="2"/>
      <c r="HK952" s="2"/>
      <c r="HL952" s="2"/>
      <c r="HM952" s="2"/>
      <c r="HN952" s="2"/>
      <c r="HO952" s="2"/>
      <c r="HP952" s="2"/>
      <c r="HQ952" s="2"/>
      <c r="HR952" s="2"/>
      <c r="HS952" s="2"/>
      <c r="HT952" s="2"/>
      <c r="HU952" s="2"/>
      <c r="HV952" s="2"/>
      <c r="HW952" s="2"/>
      <c r="HX952" s="2"/>
      <c r="HY952" s="2"/>
      <c r="HZ952" s="2"/>
      <c r="IA952" s="2"/>
      <c r="IB952" s="2"/>
      <c r="IC952" s="2"/>
      <c r="ID952" s="2"/>
      <c r="IE952" s="2"/>
      <c r="IF952" s="2"/>
      <c r="IG952" s="2"/>
      <c r="IH952" s="2"/>
      <c r="II952" s="2"/>
      <c r="IJ952" s="2"/>
      <c r="IK952" s="2"/>
      <c r="IL952" s="2"/>
      <c r="IM952" s="2"/>
      <c r="IN952" s="2"/>
      <c r="IO952" s="2"/>
      <c r="IP952" s="2"/>
      <c r="IQ952" s="2"/>
      <c r="IR952" s="2"/>
      <c r="IS952" s="2"/>
      <c r="IT952" s="2"/>
      <c r="IU952" s="2"/>
      <c r="IV952" s="2"/>
      <c r="IW952" s="2"/>
    </row>
    <row r="953" customFormat="false" ht="11.25" hidden="false" customHeight="false" outlineLevel="0" collapsed="false">
      <c r="A953" s="2"/>
      <c r="B953" s="2"/>
      <c r="C953" s="2"/>
      <c r="D953" s="394"/>
      <c r="F953" s="2"/>
      <c r="G953" s="2"/>
      <c r="H953" s="2"/>
      <c r="I953" s="2"/>
      <c r="J953" s="2"/>
      <c r="K953" s="2"/>
      <c r="L953" s="2"/>
      <c r="M953" s="2"/>
      <c r="P953" s="2"/>
      <c r="Q953" s="2"/>
      <c r="R953" s="2"/>
      <c r="X953" s="270"/>
      <c r="Y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95"/>
      <c r="AW953" s="95"/>
      <c r="AX953" s="383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383"/>
      <c r="BX953" s="383"/>
      <c r="BY953" s="383"/>
      <c r="BZ953" s="2"/>
      <c r="CA953" s="2"/>
      <c r="CB953" s="2"/>
      <c r="CC953" s="2"/>
      <c r="CD953" s="2"/>
      <c r="CE953" s="2"/>
      <c r="CF953" s="383"/>
      <c r="CG953" s="383"/>
      <c r="CH953" s="10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383"/>
      <c r="DT953" s="383"/>
      <c r="DU953" s="383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  <c r="FE953" s="2"/>
      <c r="FF953" s="2"/>
      <c r="FG953" s="2"/>
      <c r="FH953" s="2"/>
      <c r="FI953" s="2"/>
      <c r="FJ953" s="2"/>
      <c r="FK953" s="2"/>
      <c r="FL953" s="2"/>
      <c r="FM953" s="2"/>
      <c r="FN953" s="2"/>
      <c r="FO953" s="2"/>
      <c r="FP953" s="2"/>
      <c r="FQ953" s="2"/>
      <c r="FR953" s="2"/>
      <c r="FS953" s="2"/>
      <c r="FT953" s="2"/>
      <c r="FU953" s="2"/>
      <c r="FV953" s="2"/>
      <c r="FW953" s="2"/>
      <c r="FX953" s="2"/>
      <c r="FY953" s="2"/>
      <c r="FZ953" s="2"/>
      <c r="GA953" s="2"/>
      <c r="GB953" s="2"/>
      <c r="GC953" s="2"/>
      <c r="GD953" s="2"/>
      <c r="GE953" s="2"/>
      <c r="GF953" s="2"/>
      <c r="GG953" s="2"/>
      <c r="GH953" s="2"/>
      <c r="GI953" s="2"/>
      <c r="GJ953" s="2"/>
      <c r="GK953" s="2"/>
      <c r="GL953" s="2"/>
      <c r="GM953" s="2"/>
      <c r="GN953" s="2"/>
      <c r="GO953" s="2"/>
      <c r="GP953" s="2"/>
      <c r="GQ953" s="2"/>
      <c r="GR953" s="2"/>
      <c r="GS953" s="2"/>
      <c r="GT953" s="2"/>
      <c r="GU953" s="2"/>
      <c r="GV953" s="2"/>
      <c r="GW953" s="2"/>
      <c r="GX953" s="2"/>
      <c r="GY953" s="2"/>
      <c r="GZ953" s="2"/>
      <c r="HA953" s="2"/>
      <c r="HB953" s="2"/>
      <c r="HC953" s="2"/>
      <c r="HD953" s="2"/>
      <c r="HE953" s="2"/>
      <c r="HF953" s="2"/>
      <c r="HG953" s="2"/>
      <c r="HH953" s="2"/>
      <c r="HI953" s="2"/>
      <c r="HJ953" s="2"/>
      <c r="HK953" s="2"/>
      <c r="HL953" s="2"/>
      <c r="HM953" s="2"/>
      <c r="HN953" s="2"/>
      <c r="HO953" s="2"/>
      <c r="HP953" s="2"/>
      <c r="HQ953" s="2"/>
      <c r="HR953" s="2"/>
      <c r="HS953" s="2"/>
      <c r="HT953" s="2"/>
      <c r="HU953" s="2"/>
      <c r="HV953" s="2"/>
      <c r="HW953" s="2"/>
      <c r="HX953" s="2"/>
      <c r="HY953" s="2"/>
      <c r="HZ953" s="2"/>
      <c r="IA953" s="2"/>
      <c r="IB953" s="2"/>
      <c r="IC953" s="2"/>
      <c r="ID953" s="2"/>
      <c r="IE953" s="2"/>
      <c r="IF953" s="2"/>
      <c r="IG953" s="2"/>
      <c r="IH953" s="2"/>
      <c r="II953" s="2"/>
      <c r="IJ953" s="2"/>
      <c r="IK953" s="2"/>
      <c r="IL953" s="2"/>
      <c r="IM953" s="2"/>
      <c r="IN953" s="2"/>
      <c r="IO953" s="2"/>
      <c r="IP953" s="2"/>
      <c r="IQ953" s="2"/>
      <c r="IR953" s="2"/>
      <c r="IS953" s="2"/>
      <c r="IT953" s="2"/>
      <c r="IU953" s="2"/>
      <c r="IV953" s="2"/>
      <c r="IW953" s="2"/>
    </row>
    <row r="954" customFormat="false" ht="11.25" hidden="false" customHeight="false" outlineLevel="0" collapsed="false">
      <c r="A954" s="2"/>
      <c r="B954" s="2"/>
      <c r="C954" s="2"/>
      <c r="D954" s="394"/>
      <c r="F954" s="2"/>
      <c r="G954" s="2"/>
      <c r="H954" s="2"/>
      <c r="I954" s="2"/>
      <c r="J954" s="2"/>
      <c r="K954" s="2"/>
      <c r="L954" s="2"/>
      <c r="M954" s="2"/>
      <c r="P954" s="2"/>
      <c r="Q954" s="2"/>
      <c r="R954" s="2"/>
      <c r="X954" s="270"/>
      <c r="Y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95"/>
      <c r="AW954" s="95"/>
      <c r="AX954" s="383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383"/>
      <c r="BX954" s="383"/>
      <c r="BY954" s="383"/>
      <c r="BZ954" s="2"/>
      <c r="CA954" s="2"/>
      <c r="CB954" s="2"/>
      <c r="CC954" s="2"/>
      <c r="CD954" s="2"/>
      <c r="CE954" s="2"/>
      <c r="CF954" s="383"/>
      <c r="CG954" s="383"/>
      <c r="CH954" s="10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383"/>
      <c r="DT954" s="383"/>
      <c r="DU954" s="383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  <c r="FE954" s="2"/>
      <c r="FF954" s="2"/>
      <c r="FG954" s="2"/>
      <c r="FH954" s="2"/>
      <c r="FI954" s="2"/>
      <c r="FJ954" s="2"/>
      <c r="FK954" s="2"/>
      <c r="FL954" s="2"/>
      <c r="FM954" s="2"/>
      <c r="FN954" s="2"/>
      <c r="FO954" s="2"/>
      <c r="FP954" s="2"/>
      <c r="FQ954" s="2"/>
      <c r="FR954" s="2"/>
      <c r="FS954" s="2"/>
      <c r="FT954" s="2"/>
      <c r="FU954" s="2"/>
      <c r="FV954" s="2"/>
      <c r="FW954" s="2"/>
      <c r="FX954" s="2"/>
      <c r="FY954" s="2"/>
      <c r="FZ954" s="2"/>
      <c r="GA954" s="2"/>
      <c r="GB954" s="2"/>
      <c r="GC954" s="2"/>
      <c r="GD954" s="2"/>
      <c r="GE954" s="2"/>
      <c r="GF954" s="2"/>
      <c r="GG954" s="2"/>
      <c r="GH954" s="2"/>
      <c r="GI954" s="2"/>
      <c r="GJ954" s="2"/>
      <c r="GK954" s="2"/>
      <c r="GL954" s="2"/>
      <c r="GM954" s="2"/>
      <c r="GN954" s="2"/>
      <c r="GO954" s="2"/>
      <c r="GP954" s="2"/>
      <c r="GQ954" s="2"/>
      <c r="GR954" s="2"/>
      <c r="GS954" s="2"/>
      <c r="GT954" s="2"/>
      <c r="GU954" s="2"/>
      <c r="GV954" s="2"/>
      <c r="GW954" s="2"/>
      <c r="GX954" s="2"/>
      <c r="GY954" s="2"/>
      <c r="GZ954" s="2"/>
      <c r="HA954" s="2"/>
      <c r="HB954" s="2"/>
      <c r="HC954" s="2"/>
      <c r="HD954" s="2"/>
      <c r="HE954" s="2"/>
      <c r="HF954" s="2"/>
      <c r="HG954" s="2"/>
      <c r="HH954" s="2"/>
      <c r="HI954" s="2"/>
      <c r="HJ954" s="2"/>
      <c r="HK954" s="2"/>
      <c r="HL954" s="2"/>
      <c r="HM954" s="2"/>
      <c r="HN954" s="2"/>
      <c r="HO954" s="2"/>
      <c r="HP954" s="2"/>
      <c r="HQ954" s="2"/>
      <c r="HR954" s="2"/>
      <c r="HS954" s="2"/>
      <c r="HT954" s="2"/>
      <c r="HU954" s="2"/>
      <c r="HV954" s="2"/>
      <c r="HW954" s="2"/>
      <c r="HX954" s="2"/>
      <c r="HY954" s="2"/>
      <c r="HZ954" s="2"/>
      <c r="IA954" s="2"/>
      <c r="IB954" s="2"/>
      <c r="IC954" s="2"/>
      <c r="ID954" s="2"/>
      <c r="IE954" s="2"/>
      <c r="IF954" s="2"/>
      <c r="IG954" s="2"/>
      <c r="IH954" s="2"/>
      <c r="II954" s="2"/>
      <c r="IJ954" s="2"/>
      <c r="IK954" s="2"/>
      <c r="IL954" s="2"/>
      <c r="IM954" s="2"/>
      <c r="IN954" s="2"/>
      <c r="IO954" s="2"/>
      <c r="IP954" s="2"/>
      <c r="IQ954" s="2"/>
      <c r="IR954" s="2"/>
      <c r="IS954" s="2"/>
      <c r="IT954" s="2"/>
      <c r="IU954" s="2"/>
      <c r="IV954" s="2"/>
      <c r="IW954" s="2"/>
    </row>
    <row r="955" customFormat="false" ht="11.25" hidden="false" customHeight="false" outlineLevel="0" collapsed="false">
      <c r="A955" s="2"/>
      <c r="B955" s="2"/>
      <c r="C955" s="2"/>
      <c r="D955" s="394"/>
      <c r="F955" s="2"/>
      <c r="G955" s="2"/>
      <c r="H955" s="2"/>
      <c r="I955" s="2"/>
      <c r="J955" s="2"/>
      <c r="K955" s="2"/>
      <c r="L955" s="2"/>
      <c r="M955" s="2"/>
      <c r="P955" s="2"/>
      <c r="Q955" s="2"/>
      <c r="R955" s="2"/>
      <c r="X955" s="270"/>
      <c r="Y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95"/>
      <c r="AW955" s="95"/>
      <c r="AX955" s="383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383"/>
      <c r="BX955" s="383"/>
      <c r="BY955" s="383"/>
      <c r="BZ955" s="2"/>
      <c r="CA955" s="2"/>
      <c r="CB955" s="2"/>
      <c r="CC955" s="2"/>
      <c r="CD955" s="2"/>
      <c r="CE955" s="2"/>
      <c r="CF955" s="383"/>
      <c r="CG955" s="383"/>
      <c r="CH955" s="10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383"/>
      <c r="DT955" s="383"/>
      <c r="DU955" s="383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  <c r="FE955" s="2"/>
      <c r="FF955" s="2"/>
      <c r="FG955" s="2"/>
      <c r="FH955" s="2"/>
      <c r="FI955" s="2"/>
      <c r="FJ955" s="2"/>
      <c r="FK955" s="2"/>
      <c r="FL955" s="2"/>
      <c r="FM955" s="2"/>
      <c r="FN955" s="2"/>
      <c r="FO955" s="2"/>
      <c r="FP955" s="2"/>
      <c r="FQ955" s="2"/>
      <c r="FR955" s="2"/>
      <c r="FS955" s="2"/>
      <c r="FT955" s="2"/>
      <c r="FU955" s="2"/>
      <c r="FV955" s="2"/>
      <c r="FW955" s="2"/>
      <c r="FX955" s="2"/>
      <c r="FY955" s="2"/>
      <c r="FZ955" s="2"/>
      <c r="GA955" s="2"/>
      <c r="GB955" s="2"/>
      <c r="GC955" s="2"/>
      <c r="GD955" s="2"/>
      <c r="GE955" s="2"/>
      <c r="GF955" s="2"/>
      <c r="GG955" s="2"/>
      <c r="GH955" s="2"/>
      <c r="GI955" s="2"/>
      <c r="GJ955" s="2"/>
      <c r="GK955" s="2"/>
      <c r="GL955" s="2"/>
      <c r="GM955" s="2"/>
      <c r="GN955" s="2"/>
      <c r="GO955" s="2"/>
      <c r="GP955" s="2"/>
      <c r="GQ955" s="2"/>
      <c r="GR955" s="2"/>
      <c r="GS955" s="2"/>
      <c r="GT955" s="2"/>
      <c r="GU955" s="2"/>
      <c r="GV955" s="2"/>
      <c r="GW955" s="2"/>
      <c r="GX955" s="2"/>
      <c r="GY955" s="2"/>
      <c r="GZ955" s="2"/>
      <c r="HA955" s="2"/>
      <c r="HB955" s="2"/>
      <c r="HC955" s="2"/>
      <c r="HD955" s="2"/>
      <c r="HE955" s="2"/>
      <c r="HF955" s="2"/>
      <c r="HG955" s="2"/>
      <c r="HH955" s="2"/>
      <c r="HI955" s="2"/>
      <c r="HJ955" s="2"/>
      <c r="HK955" s="2"/>
      <c r="HL955" s="2"/>
      <c r="HM955" s="2"/>
      <c r="HN955" s="2"/>
      <c r="HO955" s="2"/>
      <c r="HP955" s="2"/>
      <c r="HQ955" s="2"/>
      <c r="HR955" s="2"/>
      <c r="HS955" s="2"/>
      <c r="HT955" s="2"/>
      <c r="HU955" s="2"/>
      <c r="HV955" s="2"/>
      <c r="HW955" s="2"/>
      <c r="HX955" s="2"/>
      <c r="HY955" s="2"/>
      <c r="HZ955" s="2"/>
      <c r="IA955" s="2"/>
      <c r="IB955" s="2"/>
      <c r="IC955" s="2"/>
      <c r="ID955" s="2"/>
      <c r="IE955" s="2"/>
      <c r="IF955" s="2"/>
      <c r="IG955" s="2"/>
      <c r="IH955" s="2"/>
      <c r="II955" s="2"/>
      <c r="IJ955" s="2"/>
      <c r="IK955" s="2"/>
      <c r="IL955" s="2"/>
      <c r="IM955" s="2"/>
      <c r="IN955" s="2"/>
      <c r="IO955" s="2"/>
      <c r="IP955" s="2"/>
      <c r="IQ955" s="2"/>
      <c r="IR955" s="2"/>
      <c r="IS955" s="2"/>
      <c r="IT955" s="2"/>
      <c r="IU955" s="2"/>
      <c r="IV955" s="2"/>
      <c r="IW955" s="2"/>
    </row>
    <row r="956" customFormat="false" ht="11.25" hidden="false" customHeight="false" outlineLevel="0" collapsed="false">
      <c r="A956" s="2"/>
      <c r="B956" s="2"/>
      <c r="C956" s="2"/>
      <c r="D956" s="394"/>
      <c r="F956" s="2"/>
      <c r="G956" s="2"/>
      <c r="H956" s="2"/>
      <c r="I956" s="2"/>
      <c r="J956" s="2"/>
      <c r="K956" s="2"/>
      <c r="L956" s="2"/>
      <c r="M956" s="2"/>
      <c r="P956" s="2"/>
      <c r="Q956" s="2"/>
      <c r="R956" s="2"/>
      <c r="X956" s="270"/>
      <c r="Y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95"/>
      <c r="AW956" s="95"/>
      <c r="AX956" s="383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383"/>
      <c r="BX956" s="383"/>
      <c r="BY956" s="383"/>
      <c r="BZ956" s="2"/>
      <c r="CA956" s="2"/>
      <c r="CB956" s="2"/>
      <c r="CC956" s="2"/>
      <c r="CD956" s="2"/>
      <c r="CE956" s="2"/>
      <c r="CF956" s="383"/>
      <c r="CG956" s="383"/>
      <c r="CH956" s="10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383"/>
      <c r="DT956" s="383"/>
      <c r="DU956" s="383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  <c r="FE956" s="2"/>
      <c r="FF956" s="2"/>
      <c r="FG956" s="2"/>
      <c r="FH956" s="2"/>
      <c r="FI956" s="2"/>
      <c r="FJ956" s="2"/>
      <c r="FK956" s="2"/>
      <c r="FL956" s="2"/>
      <c r="FM956" s="2"/>
      <c r="FN956" s="2"/>
      <c r="FO956" s="2"/>
      <c r="FP956" s="2"/>
      <c r="FQ956" s="2"/>
      <c r="FR956" s="2"/>
      <c r="FS956" s="2"/>
      <c r="FT956" s="2"/>
      <c r="FU956" s="2"/>
      <c r="FV956" s="2"/>
      <c r="FW956" s="2"/>
      <c r="FX956" s="2"/>
      <c r="FY956" s="2"/>
      <c r="FZ956" s="2"/>
      <c r="GA956" s="2"/>
      <c r="GB956" s="2"/>
      <c r="GC956" s="2"/>
      <c r="GD956" s="2"/>
      <c r="GE956" s="2"/>
      <c r="GF956" s="2"/>
      <c r="GG956" s="2"/>
      <c r="GH956" s="2"/>
      <c r="GI956" s="2"/>
      <c r="GJ956" s="2"/>
      <c r="GK956" s="2"/>
      <c r="GL956" s="2"/>
      <c r="GM956" s="2"/>
      <c r="GN956" s="2"/>
      <c r="GO956" s="2"/>
      <c r="GP956" s="2"/>
      <c r="GQ956" s="2"/>
      <c r="GR956" s="2"/>
      <c r="GS956" s="2"/>
      <c r="GT956" s="2"/>
      <c r="GU956" s="2"/>
      <c r="GV956" s="2"/>
      <c r="GW956" s="2"/>
      <c r="GX956" s="2"/>
      <c r="GY956" s="2"/>
      <c r="GZ956" s="2"/>
      <c r="HA956" s="2"/>
      <c r="HB956" s="2"/>
      <c r="HC956" s="2"/>
      <c r="HD956" s="2"/>
      <c r="HE956" s="2"/>
      <c r="HF956" s="2"/>
      <c r="HG956" s="2"/>
      <c r="HH956" s="2"/>
      <c r="HI956" s="2"/>
      <c r="HJ956" s="2"/>
      <c r="HK956" s="2"/>
      <c r="HL956" s="2"/>
      <c r="HM956" s="2"/>
      <c r="HN956" s="2"/>
      <c r="HO956" s="2"/>
      <c r="HP956" s="2"/>
      <c r="HQ956" s="2"/>
      <c r="HR956" s="2"/>
      <c r="HS956" s="2"/>
      <c r="HT956" s="2"/>
      <c r="HU956" s="2"/>
      <c r="HV956" s="2"/>
      <c r="HW956" s="2"/>
      <c r="HX956" s="2"/>
      <c r="HY956" s="2"/>
      <c r="HZ956" s="2"/>
      <c r="IA956" s="2"/>
      <c r="IB956" s="2"/>
      <c r="IC956" s="2"/>
      <c r="ID956" s="2"/>
      <c r="IE956" s="2"/>
      <c r="IF956" s="2"/>
      <c r="IG956" s="2"/>
      <c r="IH956" s="2"/>
      <c r="II956" s="2"/>
      <c r="IJ956" s="2"/>
      <c r="IK956" s="2"/>
      <c r="IL956" s="2"/>
      <c r="IM956" s="2"/>
      <c r="IN956" s="2"/>
      <c r="IO956" s="2"/>
      <c r="IP956" s="2"/>
      <c r="IQ956" s="2"/>
      <c r="IR956" s="2"/>
      <c r="IS956" s="2"/>
      <c r="IT956" s="2"/>
      <c r="IU956" s="2"/>
      <c r="IV956" s="2"/>
      <c r="IW956" s="2"/>
    </row>
    <row r="957" customFormat="false" ht="11.25" hidden="false" customHeight="false" outlineLevel="0" collapsed="false">
      <c r="A957" s="2"/>
      <c r="B957" s="2"/>
      <c r="C957" s="2"/>
      <c r="D957" s="394"/>
      <c r="F957" s="2"/>
      <c r="G957" s="2"/>
      <c r="H957" s="2"/>
      <c r="I957" s="2"/>
      <c r="J957" s="2"/>
      <c r="K957" s="2"/>
      <c r="L957" s="2"/>
      <c r="M957" s="2"/>
      <c r="P957" s="2"/>
      <c r="Q957" s="2"/>
      <c r="R957" s="2"/>
      <c r="X957" s="270"/>
      <c r="Y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95"/>
      <c r="AW957" s="95"/>
      <c r="AX957" s="383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383"/>
      <c r="BX957" s="383"/>
      <c r="BY957" s="383"/>
      <c r="BZ957" s="2"/>
      <c r="CA957" s="2"/>
      <c r="CB957" s="2"/>
      <c r="CC957" s="2"/>
      <c r="CD957" s="2"/>
      <c r="CE957" s="2"/>
      <c r="CF957" s="383"/>
      <c r="CG957" s="383"/>
      <c r="CH957" s="10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383"/>
      <c r="DT957" s="383"/>
      <c r="DU957" s="383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  <c r="FE957" s="2"/>
      <c r="FF957" s="2"/>
      <c r="FG957" s="2"/>
      <c r="FH957" s="2"/>
      <c r="FI957" s="2"/>
      <c r="FJ957" s="2"/>
      <c r="FK957" s="2"/>
      <c r="FL957" s="2"/>
      <c r="FM957" s="2"/>
      <c r="FN957" s="2"/>
      <c r="FO957" s="2"/>
      <c r="FP957" s="2"/>
      <c r="FQ957" s="2"/>
      <c r="FR957" s="2"/>
      <c r="FS957" s="2"/>
      <c r="FT957" s="2"/>
      <c r="FU957" s="2"/>
      <c r="FV957" s="2"/>
      <c r="FW957" s="2"/>
      <c r="FX957" s="2"/>
      <c r="FY957" s="2"/>
      <c r="FZ957" s="2"/>
      <c r="GA957" s="2"/>
      <c r="GB957" s="2"/>
      <c r="GC957" s="2"/>
      <c r="GD957" s="2"/>
      <c r="GE957" s="2"/>
      <c r="GF957" s="2"/>
      <c r="GG957" s="2"/>
      <c r="GH957" s="2"/>
      <c r="GI957" s="2"/>
      <c r="GJ957" s="2"/>
      <c r="GK957" s="2"/>
      <c r="GL957" s="2"/>
      <c r="GM957" s="2"/>
      <c r="GN957" s="2"/>
      <c r="GO957" s="2"/>
      <c r="GP957" s="2"/>
      <c r="GQ957" s="2"/>
      <c r="GR957" s="2"/>
      <c r="GS957" s="2"/>
      <c r="GT957" s="2"/>
      <c r="GU957" s="2"/>
      <c r="GV957" s="2"/>
      <c r="GW957" s="2"/>
      <c r="GX957" s="2"/>
      <c r="GY957" s="2"/>
      <c r="GZ957" s="2"/>
      <c r="HA957" s="2"/>
      <c r="HB957" s="2"/>
      <c r="HC957" s="2"/>
      <c r="HD957" s="2"/>
      <c r="HE957" s="2"/>
      <c r="HF957" s="2"/>
      <c r="HG957" s="2"/>
      <c r="HH957" s="2"/>
      <c r="HI957" s="2"/>
      <c r="HJ957" s="2"/>
      <c r="HK957" s="2"/>
      <c r="HL957" s="2"/>
      <c r="HM957" s="2"/>
      <c r="HN957" s="2"/>
      <c r="HO957" s="2"/>
      <c r="HP957" s="2"/>
      <c r="HQ957" s="2"/>
      <c r="HR957" s="2"/>
      <c r="HS957" s="2"/>
      <c r="HT957" s="2"/>
      <c r="HU957" s="2"/>
      <c r="HV957" s="2"/>
      <c r="HW957" s="2"/>
      <c r="HX957" s="2"/>
      <c r="HY957" s="2"/>
      <c r="HZ957" s="2"/>
      <c r="IA957" s="2"/>
      <c r="IB957" s="2"/>
      <c r="IC957" s="2"/>
      <c r="ID957" s="2"/>
      <c r="IE957" s="2"/>
      <c r="IF957" s="2"/>
      <c r="IG957" s="2"/>
      <c r="IH957" s="2"/>
      <c r="II957" s="2"/>
      <c r="IJ957" s="2"/>
      <c r="IK957" s="2"/>
      <c r="IL957" s="2"/>
      <c r="IM957" s="2"/>
      <c r="IN957" s="2"/>
      <c r="IO957" s="2"/>
      <c r="IP957" s="2"/>
      <c r="IQ957" s="2"/>
      <c r="IR957" s="2"/>
      <c r="IS957" s="2"/>
      <c r="IT957" s="2"/>
      <c r="IU957" s="2"/>
      <c r="IV957" s="2"/>
      <c r="IW957" s="2"/>
    </row>
    <row r="958" customFormat="false" ht="11.25" hidden="false" customHeight="false" outlineLevel="0" collapsed="false">
      <c r="A958" s="2"/>
      <c r="B958" s="2"/>
      <c r="C958" s="2"/>
      <c r="D958" s="394"/>
      <c r="F958" s="2"/>
      <c r="G958" s="2"/>
      <c r="H958" s="2"/>
      <c r="I958" s="2"/>
      <c r="J958" s="2"/>
      <c r="K958" s="2"/>
      <c r="L958" s="2"/>
      <c r="M958" s="2"/>
      <c r="P958" s="2"/>
      <c r="Q958" s="2"/>
      <c r="R958" s="2"/>
      <c r="X958" s="270"/>
      <c r="Y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95"/>
      <c r="AW958" s="95"/>
      <c r="AX958" s="383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383"/>
      <c r="BX958" s="383"/>
      <c r="BY958" s="383"/>
      <c r="BZ958" s="2"/>
      <c r="CA958" s="2"/>
      <c r="CB958" s="2"/>
      <c r="CC958" s="2"/>
      <c r="CD958" s="2"/>
      <c r="CE958" s="2"/>
      <c r="CF958" s="383"/>
      <c r="CG958" s="383"/>
      <c r="CH958" s="10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383"/>
      <c r="DT958" s="383"/>
      <c r="DU958" s="383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  <c r="FE958" s="2"/>
      <c r="FF958" s="2"/>
      <c r="FG958" s="2"/>
      <c r="FH958" s="2"/>
      <c r="FI958" s="2"/>
      <c r="FJ958" s="2"/>
      <c r="FK958" s="2"/>
      <c r="FL958" s="2"/>
      <c r="FM958" s="2"/>
      <c r="FN958" s="2"/>
      <c r="FO958" s="2"/>
      <c r="FP958" s="2"/>
      <c r="FQ958" s="2"/>
      <c r="FR958" s="2"/>
      <c r="FS958" s="2"/>
      <c r="FT958" s="2"/>
      <c r="FU958" s="2"/>
      <c r="FV958" s="2"/>
      <c r="FW958" s="2"/>
      <c r="FX958" s="2"/>
      <c r="FY958" s="2"/>
      <c r="FZ958" s="2"/>
      <c r="GA958" s="2"/>
      <c r="GB958" s="2"/>
      <c r="GC958" s="2"/>
      <c r="GD958" s="2"/>
      <c r="GE958" s="2"/>
      <c r="GF958" s="2"/>
      <c r="GG958" s="2"/>
      <c r="GH958" s="2"/>
      <c r="GI958" s="2"/>
      <c r="GJ958" s="2"/>
      <c r="GK958" s="2"/>
      <c r="GL958" s="2"/>
      <c r="GM958" s="2"/>
      <c r="GN958" s="2"/>
      <c r="GO958" s="2"/>
      <c r="GP958" s="2"/>
      <c r="GQ958" s="2"/>
      <c r="GR958" s="2"/>
      <c r="GS958" s="2"/>
      <c r="GT958" s="2"/>
      <c r="GU958" s="2"/>
      <c r="GV958" s="2"/>
      <c r="GW958" s="2"/>
      <c r="GX958" s="2"/>
      <c r="GY958" s="2"/>
      <c r="GZ958" s="2"/>
      <c r="HA958" s="2"/>
      <c r="HB958" s="2"/>
      <c r="HC958" s="2"/>
      <c r="HD958" s="2"/>
      <c r="HE958" s="2"/>
      <c r="HF958" s="2"/>
      <c r="HG958" s="2"/>
      <c r="HH958" s="2"/>
      <c r="HI958" s="2"/>
      <c r="HJ958" s="2"/>
      <c r="HK958" s="2"/>
      <c r="HL958" s="2"/>
      <c r="HM958" s="2"/>
      <c r="HN958" s="2"/>
      <c r="HO958" s="2"/>
      <c r="HP958" s="2"/>
      <c r="HQ958" s="2"/>
      <c r="HR958" s="2"/>
      <c r="HS958" s="2"/>
      <c r="HT958" s="2"/>
      <c r="HU958" s="2"/>
      <c r="HV958" s="2"/>
      <c r="HW958" s="2"/>
      <c r="HX958" s="2"/>
      <c r="HY958" s="2"/>
      <c r="HZ958" s="2"/>
      <c r="IA958" s="2"/>
      <c r="IB958" s="2"/>
      <c r="IC958" s="2"/>
      <c r="ID958" s="2"/>
      <c r="IE958" s="2"/>
      <c r="IF958" s="2"/>
      <c r="IG958" s="2"/>
      <c r="IH958" s="2"/>
      <c r="II958" s="2"/>
      <c r="IJ958" s="2"/>
      <c r="IK958" s="2"/>
      <c r="IL958" s="2"/>
      <c r="IM958" s="2"/>
      <c r="IN958" s="2"/>
      <c r="IO958" s="2"/>
      <c r="IP958" s="2"/>
      <c r="IQ958" s="2"/>
      <c r="IR958" s="2"/>
      <c r="IS958" s="2"/>
      <c r="IT958" s="2"/>
      <c r="IU958" s="2"/>
      <c r="IV958" s="2"/>
      <c r="IW958" s="2"/>
    </row>
    <row r="959" customFormat="false" ht="11.25" hidden="false" customHeight="false" outlineLevel="0" collapsed="false">
      <c r="A959" s="2"/>
      <c r="B959" s="2"/>
      <c r="C959" s="2"/>
      <c r="D959" s="394"/>
      <c r="F959" s="2"/>
      <c r="G959" s="2"/>
      <c r="H959" s="2"/>
      <c r="I959" s="2"/>
      <c r="J959" s="2"/>
      <c r="K959" s="2"/>
      <c r="L959" s="2"/>
      <c r="M959" s="2"/>
      <c r="P959" s="2"/>
      <c r="Q959" s="2"/>
      <c r="R959" s="2"/>
      <c r="X959" s="270"/>
      <c r="Y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95"/>
      <c r="AW959" s="95"/>
      <c r="AX959" s="383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383"/>
      <c r="BX959" s="383"/>
      <c r="BY959" s="383"/>
      <c r="BZ959" s="2"/>
      <c r="CA959" s="2"/>
      <c r="CB959" s="2"/>
      <c r="CC959" s="2"/>
      <c r="CD959" s="2"/>
      <c r="CE959" s="2"/>
      <c r="CF959" s="383"/>
      <c r="CG959" s="383"/>
      <c r="CH959" s="10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383"/>
      <c r="DT959" s="383"/>
      <c r="DU959" s="383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  <c r="FE959" s="2"/>
      <c r="FF959" s="2"/>
      <c r="FG959" s="2"/>
      <c r="FH959" s="2"/>
      <c r="FI959" s="2"/>
      <c r="FJ959" s="2"/>
      <c r="FK959" s="2"/>
      <c r="FL959" s="2"/>
      <c r="FM959" s="2"/>
      <c r="FN959" s="2"/>
      <c r="FO959" s="2"/>
      <c r="FP959" s="2"/>
      <c r="FQ959" s="2"/>
      <c r="FR959" s="2"/>
      <c r="FS959" s="2"/>
      <c r="FT959" s="2"/>
      <c r="FU959" s="2"/>
      <c r="FV959" s="2"/>
      <c r="FW959" s="2"/>
      <c r="FX959" s="2"/>
      <c r="FY959" s="2"/>
      <c r="FZ959" s="2"/>
      <c r="GA959" s="2"/>
      <c r="GB959" s="2"/>
      <c r="GC959" s="2"/>
      <c r="GD959" s="2"/>
      <c r="GE959" s="2"/>
      <c r="GF959" s="2"/>
      <c r="GG959" s="2"/>
      <c r="GH959" s="2"/>
      <c r="GI959" s="2"/>
      <c r="GJ959" s="2"/>
      <c r="GK959" s="2"/>
      <c r="GL959" s="2"/>
      <c r="GM959" s="2"/>
      <c r="GN959" s="2"/>
      <c r="GO959" s="2"/>
      <c r="GP959" s="2"/>
      <c r="GQ959" s="2"/>
      <c r="GR959" s="2"/>
      <c r="GS959" s="2"/>
      <c r="GT959" s="2"/>
      <c r="GU959" s="2"/>
      <c r="GV959" s="2"/>
      <c r="GW959" s="2"/>
      <c r="GX959" s="2"/>
      <c r="GY959" s="2"/>
      <c r="GZ959" s="2"/>
      <c r="HA959" s="2"/>
      <c r="HB959" s="2"/>
      <c r="HC959" s="2"/>
      <c r="HD959" s="2"/>
      <c r="HE959" s="2"/>
      <c r="HF959" s="2"/>
      <c r="HG959" s="2"/>
      <c r="HH959" s="2"/>
      <c r="HI959" s="2"/>
      <c r="HJ959" s="2"/>
      <c r="HK959" s="2"/>
      <c r="HL959" s="2"/>
      <c r="HM959" s="2"/>
      <c r="HN959" s="2"/>
      <c r="HO959" s="2"/>
      <c r="HP959" s="2"/>
      <c r="HQ959" s="2"/>
      <c r="HR959" s="2"/>
      <c r="HS959" s="2"/>
      <c r="HT959" s="2"/>
      <c r="HU959" s="2"/>
      <c r="HV959" s="2"/>
      <c r="HW959" s="2"/>
      <c r="HX959" s="2"/>
      <c r="HY959" s="2"/>
      <c r="HZ959" s="2"/>
      <c r="IA959" s="2"/>
      <c r="IB959" s="2"/>
      <c r="IC959" s="2"/>
      <c r="ID959" s="2"/>
      <c r="IE959" s="2"/>
      <c r="IF959" s="2"/>
      <c r="IG959" s="2"/>
      <c r="IH959" s="2"/>
      <c r="II959" s="2"/>
      <c r="IJ959" s="2"/>
      <c r="IK959" s="2"/>
      <c r="IL959" s="2"/>
      <c r="IM959" s="2"/>
      <c r="IN959" s="2"/>
      <c r="IO959" s="2"/>
      <c r="IP959" s="2"/>
      <c r="IQ959" s="2"/>
      <c r="IR959" s="2"/>
      <c r="IS959" s="2"/>
      <c r="IT959" s="2"/>
      <c r="IU959" s="2"/>
      <c r="IV959" s="2"/>
      <c r="IW959" s="2"/>
    </row>
    <row r="960" customFormat="false" ht="11.25" hidden="false" customHeight="false" outlineLevel="0" collapsed="false">
      <c r="A960" s="2"/>
      <c r="B960" s="2"/>
      <c r="C960" s="2"/>
      <c r="D960" s="394"/>
      <c r="F960" s="2"/>
      <c r="G960" s="2"/>
      <c r="H960" s="2"/>
      <c r="I960" s="2"/>
      <c r="J960" s="2"/>
      <c r="K960" s="2"/>
      <c r="L960" s="2"/>
      <c r="M960" s="2"/>
      <c r="P960" s="2"/>
      <c r="Q960" s="2"/>
      <c r="R960" s="2"/>
      <c r="X960" s="270"/>
      <c r="Y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95"/>
      <c r="AW960" s="95"/>
      <c r="AX960" s="383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383"/>
      <c r="BX960" s="383"/>
      <c r="BY960" s="383"/>
      <c r="BZ960" s="2"/>
      <c r="CA960" s="2"/>
      <c r="CB960" s="2"/>
      <c r="CC960" s="2"/>
      <c r="CD960" s="2"/>
      <c r="CE960" s="2"/>
      <c r="CF960" s="383"/>
      <c r="CG960" s="383"/>
      <c r="CH960" s="10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383"/>
      <c r="DT960" s="383"/>
      <c r="DU960" s="383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  <c r="FE960" s="2"/>
      <c r="FF960" s="2"/>
      <c r="FG960" s="2"/>
      <c r="FH960" s="2"/>
      <c r="FI960" s="2"/>
      <c r="FJ960" s="2"/>
      <c r="FK960" s="2"/>
      <c r="FL960" s="2"/>
      <c r="FM960" s="2"/>
      <c r="FN960" s="2"/>
      <c r="FO960" s="2"/>
      <c r="FP960" s="2"/>
      <c r="FQ960" s="2"/>
      <c r="FR960" s="2"/>
      <c r="FS960" s="2"/>
      <c r="FT960" s="2"/>
      <c r="FU960" s="2"/>
      <c r="FV960" s="2"/>
      <c r="FW960" s="2"/>
      <c r="FX960" s="2"/>
      <c r="FY960" s="2"/>
      <c r="FZ960" s="2"/>
      <c r="GA960" s="2"/>
      <c r="GB960" s="2"/>
      <c r="GC960" s="2"/>
      <c r="GD960" s="2"/>
      <c r="GE960" s="2"/>
      <c r="GF960" s="2"/>
      <c r="GG960" s="2"/>
      <c r="GH960" s="2"/>
      <c r="GI960" s="2"/>
      <c r="GJ960" s="2"/>
      <c r="GK960" s="2"/>
      <c r="GL960" s="2"/>
      <c r="GM960" s="2"/>
      <c r="GN960" s="2"/>
      <c r="GO960" s="2"/>
      <c r="GP960" s="2"/>
      <c r="GQ960" s="2"/>
      <c r="GR960" s="2"/>
      <c r="GS960" s="2"/>
      <c r="GT960" s="2"/>
      <c r="GU960" s="2"/>
      <c r="GV960" s="2"/>
      <c r="GW960" s="2"/>
      <c r="GX960" s="2"/>
      <c r="GY960" s="2"/>
      <c r="GZ960" s="2"/>
      <c r="HA960" s="2"/>
      <c r="HB960" s="2"/>
      <c r="HC960" s="2"/>
      <c r="HD960" s="2"/>
      <c r="HE960" s="2"/>
      <c r="HF960" s="2"/>
      <c r="HG960" s="2"/>
      <c r="HH960" s="2"/>
      <c r="HI960" s="2"/>
      <c r="HJ960" s="2"/>
      <c r="HK960" s="2"/>
      <c r="HL960" s="2"/>
      <c r="HM960" s="2"/>
      <c r="HN960" s="2"/>
      <c r="HO960" s="2"/>
      <c r="HP960" s="2"/>
      <c r="HQ960" s="2"/>
      <c r="HR960" s="2"/>
      <c r="HS960" s="2"/>
      <c r="HT960" s="2"/>
      <c r="HU960" s="2"/>
      <c r="HV960" s="2"/>
      <c r="HW960" s="2"/>
      <c r="HX960" s="2"/>
      <c r="HY960" s="2"/>
      <c r="HZ960" s="2"/>
      <c r="IA960" s="2"/>
      <c r="IB960" s="2"/>
      <c r="IC960" s="2"/>
      <c r="ID960" s="2"/>
      <c r="IE960" s="2"/>
      <c r="IF960" s="2"/>
      <c r="IG960" s="2"/>
      <c r="IH960" s="2"/>
      <c r="II960" s="2"/>
      <c r="IJ960" s="2"/>
      <c r="IK960" s="2"/>
      <c r="IL960" s="2"/>
      <c r="IM960" s="2"/>
      <c r="IN960" s="2"/>
      <c r="IO960" s="2"/>
      <c r="IP960" s="2"/>
      <c r="IQ960" s="2"/>
      <c r="IR960" s="2"/>
      <c r="IS960" s="2"/>
      <c r="IT960" s="2"/>
      <c r="IU960" s="2"/>
      <c r="IV960" s="2"/>
      <c r="IW960" s="2"/>
    </row>
    <row r="961" customFormat="false" ht="11.25" hidden="false" customHeight="false" outlineLevel="0" collapsed="false">
      <c r="A961" s="2"/>
      <c r="B961" s="2"/>
      <c r="C961" s="2"/>
      <c r="D961" s="394"/>
      <c r="F961" s="2"/>
      <c r="G961" s="2"/>
      <c r="H961" s="2"/>
      <c r="I961" s="2"/>
      <c r="J961" s="2"/>
      <c r="K961" s="2"/>
      <c r="L961" s="2"/>
      <c r="M961" s="2"/>
      <c r="P961" s="2"/>
      <c r="Q961" s="2"/>
      <c r="R961" s="2"/>
      <c r="X961" s="270"/>
      <c r="Y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95"/>
      <c r="AW961" s="95"/>
      <c r="AX961" s="383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383"/>
      <c r="BX961" s="383"/>
      <c r="BY961" s="383"/>
      <c r="BZ961" s="2"/>
      <c r="CA961" s="2"/>
      <c r="CB961" s="2"/>
      <c r="CC961" s="2"/>
      <c r="CD961" s="2"/>
      <c r="CE961" s="2"/>
      <c r="CF961" s="383"/>
      <c r="CG961" s="383"/>
      <c r="CH961" s="10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383"/>
      <c r="DT961" s="383"/>
      <c r="DU961" s="383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  <c r="FE961" s="2"/>
      <c r="FF961" s="2"/>
      <c r="FG961" s="2"/>
      <c r="FH961" s="2"/>
      <c r="FI961" s="2"/>
      <c r="FJ961" s="2"/>
      <c r="FK961" s="2"/>
      <c r="FL961" s="2"/>
      <c r="FM961" s="2"/>
      <c r="FN961" s="2"/>
      <c r="FO961" s="2"/>
      <c r="FP961" s="2"/>
      <c r="FQ961" s="2"/>
      <c r="FR961" s="2"/>
      <c r="FS961" s="2"/>
      <c r="FT961" s="2"/>
      <c r="FU961" s="2"/>
      <c r="FV961" s="2"/>
      <c r="FW961" s="2"/>
      <c r="FX961" s="2"/>
      <c r="FY961" s="2"/>
      <c r="FZ961" s="2"/>
      <c r="GA961" s="2"/>
      <c r="GB961" s="2"/>
      <c r="GC961" s="2"/>
      <c r="GD961" s="2"/>
      <c r="GE961" s="2"/>
      <c r="GF961" s="2"/>
      <c r="GG961" s="2"/>
      <c r="GH961" s="2"/>
      <c r="GI961" s="2"/>
      <c r="GJ961" s="2"/>
      <c r="GK961" s="2"/>
      <c r="GL961" s="2"/>
      <c r="GM961" s="2"/>
      <c r="GN961" s="2"/>
      <c r="GO961" s="2"/>
      <c r="GP961" s="2"/>
      <c r="GQ961" s="2"/>
      <c r="GR961" s="2"/>
      <c r="GS961" s="2"/>
      <c r="GT961" s="2"/>
      <c r="GU961" s="2"/>
      <c r="GV961" s="2"/>
      <c r="GW961" s="2"/>
      <c r="GX961" s="2"/>
      <c r="GY961" s="2"/>
      <c r="GZ961" s="2"/>
      <c r="HA961" s="2"/>
      <c r="HB961" s="2"/>
      <c r="HC961" s="2"/>
      <c r="HD961" s="2"/>
      <c r="HE961" s="2"/>
      <c r="HF961" s="2"/>
      <c r="HG961" s="2"/>
      <c r="HH961" s="2"/>
      <c r="HI961" s="2"/>
      <c r="HJ961" s="2"/>
      <c r="HK961" s="2"/>
      <c r="HL961" s="2"/>
      <c r="HM961" s="2"/>
      <c r="HN961" s="2"/>
      <c r="HO961" s="2"/>
      <c r="HP961" s="2"/>
      <c r="HQ961" s="2"/>
      <c r="HR961" s="2"/>
      <c r="HS961" s="2"/>
      <c r="HT961" s="2"/>
      <c r="HU961" s="2"/>
      <c r="HV961" s="2"/>
      <c r="HW961" s="2"/>
      <c r="HX961" s="2"/>
      <c r="HY961" s="2"/>
      <c r="HZ961" s="2"/>
      <c r="IA961" s="2"/>
      <c r="IB961" s="2"/>
      <c r="IC961" s="2"/>
      <c r="ID961" s="2"/>
      <c r="IE961" s="2"/>
      <c r="IF961" s="2"/>
      <c r="IG961" s="2"/>
      <c r="IH961" s="2"/>
      <c r="II961" s="2"/>
      <c r="IJ961" s="2"/>
      <c r="IK961" s="2"/>
      <c r="IL961" s="2"/>
      <c r="IM961" s="2"/>
      <c r="IN961" s="2"/>
      <c r="IO961" s="2"/>
      <c r="IP961" s="2"/>
      <c r="IQ961" s="2"/>
      <c r="IR961" s="2"/>
      <c r="IS961" s="2"/>
      <c r="IT961" s="2"/>
      <c r="IU961" s="2"/>
      <c r="IV961" s="2"/>
      <c r="IW961" s="2"/>
    </row>
    <row r="962" customFormat="false" ht="11.25" hidden="false" customHeight="false" outlineLevel="0" collapsed="false">
      <c r="A962" s="2"/>
      <c r="B962" s="2"/>
      <c r="C962" s="2"/>
      <c r="D962" s="394"/>
      <c r="F962" s="2"/>
      <c r="G962" s="2"/>
      <c r="H962" s="2"/>
      <c r="I962" s="2"/>
      <c r="J962" s="2"/>
      <c r="K962" s="2"/>
      <c r="L962" s="2"/>
      <c r="M962" s="2"/>
      <c r="P962" s="2"/>
      <c r="Q962" s="2"/>
      <c r="R962" s="2"/>
      <c r="X962" s="270"/>
      <c r="Y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95"/>
      <c r="AW962" s="95"/>
      <c r="AX962" s="383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383"/>
      <c r="BX962" s="383"/>
      <c r="BY962" s="383"/>
      <c r="BZ962" s="2"/>
      <c r="CA962" s="2"/>
      <c r="CB962" s="2"/>
      <c r="CC962" s="2"/>
      <c r="CD962" s="2"/>
      <c r="CE962" s="2"/>
      <c r="CF962" s="383"/>
      <c r="CG962" s="383"/>
      <c r="CH962" s="10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383"/>
      <c r="DT962" s="383"/>
      <c r="DU962" s="383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  <c r="FE962" s="2"/>
      <c r="FF962" s="2"/>
      <c r="FG962" s="2"/>
      <c r="FH962" s="2"/>
      <c r="FI962" s="2"/>
      <c r="FJ962" s="2"/>
      <c r="FK962" s="2"/>
      <c r="FL962" s="2"/>
      <c r="FM962" s="2"/>
      <c r="FN962" s="2"/>
      <c r="FO962" s="2"/>
      <c r="FP962" s="2"/>
      <c r="FQ962" s="2"/>
      <c r="FR962" s="2"/>
      <c r="FS962" s="2"/>
      <c r="FT962" s="2"/>
      <c r="FU962" s="2"/>
      <c r="FV962" s="2"/>
      <c r="FW962" s="2"/>
      <c r="FX962" s="2"/>
      <c r="FY962" s="2"/>
      <c r="FZ962" s="2"/>
      <c r="GA962" s="2"/>
      <c r="GB962" s="2"/>
      <c r="GC962" s="2"/>
      <c r="GD962" s="2"/>
      <c r="GE962" s="2"/>
      <c r="GF962" s="2"/>
      <c r="GG962" s="2"/>
      <c r="GH962" s="2"/>
      <c r="GI962" s="2"/>
      <c r="GJ962" s="2"/>
      <c r="GK962" s="2"/>
      <c r="GL962" s="2"/>
      <c r="GM962" s="2"/>
      <c r="GN962" s="2"/>
      <c r="GO962" s="2"/>
      <c r="GP962" s="2"/>
      <c r="GQ962" s="2"/>
      <c r="GR962" s="2"/>
      <c r="GS962" s="2"/>
      <c r="GT962" s="2"/>
      <c r="GU962" s="2"/>
      <c r="GV962" s="2"/>
      <c r="GW962" s="2"/>
      <c r="GX962" s="2"/>
      <c r="GY962" s="2"/>
      <c r="GZ962" s="2"/>
      <c r="HA962" s="2"/>
      <c r="HB962" s="2"/>
      <c r="HC962" s="2"/>
      <c r="HD962" s="2"/>
      <c r="HE962" s="2"/>
      <c r="HF962" s="2"/>
      <c r="HG962" s="2"/>
      <c r="HH962" s="2"/>
      <c r="HI962" s="2"/>
      <c r="HJ962" s="2"/>
      <c r="HK962" s="2"/>
      <c r="HL962" s="2"/>
      <c r="HM962" s="2"/>
      <c r="HN962" s="2"/>
      <c r="HO962" s="2"/>
      <c r="HP962" s="2"/>
      <c r="HQ962" s="2"/>
      <c r="HR962" s="2"/>
      <c r="HS962" s="2"/>
      <c r="HT962" s="2"/>
      <c r="HU962" s="2"/>
      <c r="HV962" s="2"/>
      <c r="HW962" s="2"/>
      <c r="HX962" s="2"/>
      <c r="HY962" s="2"/>
      <c r="HZ962" s="2"/>
      <c r="IA962" s="2"/>
      <c r="IB962" s="2"/>
      <c r="IC962" s="2"/>
      <c r="ID962" s="2"/>
      <c r="IE962" s="2"/>
      <c r="IF962" s="2"/>
      <c r="IG962" s="2"/>
      <c r="IH962" s="2"/>
      <c r="II962" s="2"/>
      <c r="IJ962" s="2"/>
      <c r="IK962" s="2"/>
      <c r="IL962" s="2"/>
      <c r="IM962" s="2"/>
      <c r="IN962" s="2"/>
      <c r="IO962" s="2"/>
      <c r="IP962" s="2"/>
      <c r="IQ962" s="2"/>
      <c r="IR962" s="2"/>
      <c r="IS962" s="2"/>
      <c r="IT962" s="2"/>
      <c r="IU962" s="2"/>
      <c r="IV962" s="2"/>
      <c r="IW962" s="2"/>
    </row>
    <row r="963" customFormat="false" ht="11.25" hidden="false" customHeight="false" outlineLevel="0" collapsed="false">
      <c r="A963" s="2"/>
      <c r="B963" s="2"/>
      <c r="C963" s="2"/>
      <c r="D963" s="394"/>
      <c r="F963" s="2"/>
      <c r="G963" s="2"/>
      <c r="H963" s="2"/>
      <c r="I963" s="2"/>
      <c r="J963" s="2"/>
      <c r="K963" s="2"/>
      <c r="L963" s="2"/>
      <c r="M963" s="2"/>
      <c r="P963" s="2"/>
      <c r="Q963" s="2"/>
      <c r="R963" s="2"/>
      <c r="X963" s="270"/>
      <c r="Y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95"/>
      <c r="AW963" s="95"/>
      <c r="AX963" s="383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383"/>
      <c r="BX963" s="383"/>
      <c r="BY963" s="383"/>
      <c r="BZ963" s="2"/>
      <c r="CA963" s="2"/>
      <c r="CB963" s="2"/>
      <c r="CC963" s="2"/>
      <c r="CD963" s="2"/>
      <c r="CE963" s="2"/>
      <c r="CF963" s="383"/>
      <c r="CG963" s="383"/>
      <c r="CH963" s="10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383"/>
      <c r="DT963" s="383"/>
      <c r="DU963" s="383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  <c r="FE963" s="2"/>
      <c r="FF963" s="2"/>
      <c r="FG963" s="2"/>
      <c r="FH963" s="2"/>
      <c r="FI963" s="2"/>
      <c r="FJ963" s="2"/>
      <c r="FK963" s="2"/>
      <c r="FL963" s="2"/>
      <c r="FM963" s="2"/>
      <c r="FN963" s="2"/>
      <c r="FO963" s="2"/>
      <c r="FP963" s="2"/>
      <c r="FQ963" s="2"/>
      <c r="FR963" s="2"/>
      <c r="FS963" s="2"/>
      <c r="FT963" s="2"/>
      <c r="FU963" s="2"/>
      <c r="FV963" s="2"/>
      <c r="FW963" s="2"/>
      <c r="FX963" s="2"/>
      <c r="FY963" s="2"/>
      <c r="FZ963" s="2"/>
      <c r="GA963" s="2"/>
      <c r="GB963" s="2"/>
      <c r="GC963" s="2"/>
      <c r="GD963" s="2"/>
      <c r="GE963" s="2"/>
      <c r="GF963" s="2"/>
      <c r="GG963" s="2"/>
      <c r="GH963" s="2"/>
      <c r="GI963" s="2"/>
      <c r="GJ963" s="2"/>
      <c r="GK963" s="2"/>
      <c r="GL963" s="2"/>
      <c r="GM963" s="2"/>
      <c r="GN963" s="2"/>
      <c r="GO963" s="2"/>
      <c r="GP963" s="2"/>
      <c r="GQ963" s="2"/>
      <c r="GR963" s="2"/>
      <c r="GS963" s="2"/>
      <c r="GT963" s="2"/>
      <c r="GU963" s="2"/>
      <c r="GV963" s="2"/>
      <c r="GW963" s="2"/>
      <c r="GX963" s="2"/>
      <c r="GY963" s="2"/>
      <c r="GZ963" s="2"/>
      <c r="HA963" s="2"/>
      <c r="HB963" s="2"/>
      <c r="HC963" s="2"/>
      <c r="HD963" s="2"/>
      <c r="HE963" s="2"/>
      <c r="HF963" s="2"/>
      <c r="HG963" s="2"/>
      <c r="HH963" s="2"/>
      <c r="HI963" s="2"/>
      <c r="HJ963" s="2"/>
      <c r="HK963" s="2"/>
      <c r="HL963" s="2"/>
      <c r="HM963" s="2"/>
      <c r="HN963" s="2"/>
      <c r="HO963" s="2"/>
      <c r="HP963" s="2"/>
      <c r="HQ963" s="2"/>
      <c r="HR963" s="2"/>
      <c r="HS963" s="2"/>
      <c r="HT963" s="2"/>
      <c r="HU963" s="2"/>
      <c r="HV963" s="2"/>
      <c r="HW963" s="2"/>
      <c r="HX963" s="2"/>
      <c r="HY963" s="2"/>
      <c r="HZ963" s="2"/>
      <c r="IA963" s="2"/>
      <c r="IB963" s="2"/>
      <c r="IC963" s="2"/>
      <c r="ID963" s="2"/>
      <c r="IE963" s="2"/>
      <c r="IF963" s="2"/>
      <c r="IG963" s="2"/>
      <c r="IH963" s="2"/>
      <c r="II963" s="2"/>
      <c r="IJ963" s="2"/>
      <c r="IK963" s="2"/>
      <c r="IL963" s="2"/>
      <c r="IM963" s="2"/>
      <c r="IN963" s="2"/>
      <c r="IO963" s="2"/>
      <c r="IP963" s="2"/>
      <c r="IQ963" s="2"/>
      <c r="IR963" s="2"/>
      <c r="IS963" s="2"/>
      <c r="IT963" s="2"/>
      <c r="IU963" s="2"/>
      <c r="IV963" s="2"/>
      <c r="IW963" s="2"/>
    </row>
    <row r="964" customFormat="false" ht="11.25" hidden="false" customHeight="false" outlineLevel="0" collapsed="false">
      <c r="A964" s="2"/>
      <c r="B964" s="2"/>
      <c r="C964" s="2"/>
      <c r="D964" s="394"/>
      <c r="F964" s="2"/>
      <c r="G964" s="2"/>
      <c r="H964" s="2"/>
      <c r="I964" s="2"/>
      <c r="J964" s="2"/>
      <c r="K964" s="2"/>
      <c r="L964" s="2"/>
      <c r="M964" s="2"/>
      <c r="P964" s="2"/>
      <c r="Q964" s="2"/>
      <c r="R964" s="2"/>
      <c r="X964" s="270"/>
      <c r="Y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95"/>
      <c r="AW964" s="95"/>
      <c r="AX964" s="383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383"/>
      <c r="BX964" s="383"/>
      <c r="BY964" s="383"/>
      <c r="BZ964" s="2"/>
      <c r="CA964" s="2"/>
      <c r="CB964" s="2"/>
      <c r="CC964" s="2"/>
      <c r="CD964" s="2"/>
      <c r="CE964" s="2"/>
      <c r="CF964" s="383"/>
      <c r="CG964" s="383"/>
      <c r="CH964" s="10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383"/>
      <c r="DT964" s="383"/>
      <c r="DU964" s="383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  <c r="FE964" s="2"/>
      <c r="FF964" s="2"/>
      <c r="FG964" s="2"/>
      <c r="FH964" s="2"/>
      <c r="FI964" s="2"/>
      <c r="FJ964" s="2"/>
      <c r="FK964" s="2"/>
      <c r="FL964" s="2"/>
      <c r="FM964" s="2"/>
      <c r="FN964" s="2"/>
      <c r="FO964" s="2"/>
      <c r="FP964" s="2"/>
      <c r="FQ964" s="2"/>
      <c r="FR964" s="2"/>
      <c r="FS964" s="2"/>
      <c r="FT964" s="2"/>
      <c r="FU964" s="2"/>
      <c r="FV964" s="2"/>
      <c r="FW964" s="2"/>
      <c r="FX964" s="2"/>
      <c r="FY964" s="2"/>
      <c r="FZ964" s="2"/>
      <c r="GA964" s="2"/>
      <c r="GB964" s="2"/>
      <c r="GC964" s="2"/>
      <c r="GD964" s="2"/>
      <c r="GE964" s="2"/>
      <c r="GF964" s="2"/>
      <c r="GG964" s="2"/>
      <c r="GH964" s="2"/>
      <c r="GI964" s="2"/>
      <c r="GJ964" s="2"/>
      <c r="GK964" s="2"/>
      <c r="GL964" s="2"/>
      <c r="GM964" s="2"/>
      <c r="GN964" s="2"/>
      <c r="GO964" s="2"/>
      <c r="GP964" s="2"/>
      <c r="GQ964" s="2"/>
      <c r="GR964" s="2"/>
      <c r="GS964" s="2"/>
      <c r="GT964" s="2"/>
      <c r="GU964" s="2"/>
      <c r="GV964" s="2"/>
      <c r="GW964" s="2"/>
      <c r="GX964" s="2"/>
      <c r="GY964" s="2"/>
      <c r="GZ964" s="2"/>
      <c r="HA964" s="2"/>
      <c r="HB964" s="2"/>
      <c r="HC964" s="2"/>
      <c r="HD964" s="2"/>
      <c r="HE964" s="2"/>
      <c r="HF964" s="2"/>
      <c r="HG964" s="2"/>
      <c r="HH964" s="2"/>
      <c r="HI964" s="2"/>
      <c r="HJ964" s="2"/>
      <c r="HK964" s="2"/>
      <c r="HL964" s="2"/>
      <c r="HM964" s="2"/>
      <c r="HN964" s="2"/>
      <c r="HO964" s="2"/>
      <c r="HP964" s="2"/>
      <c r="HQ964" s="2"/>
      <c r="HR964" s="2"/>
      <c r="HS964" s="2"/>
      <c r="HT964" s="2"/>
      <c r="HU964" s="2"/>
      <c r="HV964" s="2"/>
      <c r="HW964" s="2"/>
      <c r="HX964" s="2"/>
      <c r="HY964" s="2"/>
      <c r="HZ964" s="2"/>
      <c r="IA964" s="2"/>
      <c r="IB964" s="2"/>
      <c r="IC964" s="2"/>
      <c r="ID964" s="2"/>
      <c r="IE964" s="2"/>
      <c r="IF964" s="2"/>
      <c r="IG964" s="2"/>
      <c r="IH964" s="2"/>
      <c r="II964" s="2"/>
      <c r="IJ964" s="2"/>
      <c r="IK964" s="2"/>
      <c r="IL964" s="2"/>
      <c r="IM964" s="2"/>
      <c r="IN964" s="2"/>
      <c r="IO964" s="2"/>
      <c r="IP964" s="2"/>
      <c r="IQ964" s="2"/>
      <c r="IR964" s="2"/>
      <c r="IS964" s="2"/>
      <c r="IT964" s="2"/>
      <c r="IU964" s="2"/>
      <c r="IV964" s="2"/>
      <c r="IW964" s="2"/>
    </row>
    <row r="965" customFormat="false" ht="11.25" hidden="false" customHeight="false" outlineLevel="0" collapsed="false">
      <c r="A965" s="2"/>
      <c r="B965" s="2"/>
      <c r="C965" s="2"/>
      <c r="D965" s="394"/>
      <c r="F965" s="2"/>
      <c r="G965" s="2"/>
      <c r="H965" s="2"/>
      <c r="I965" s="2"/>
      <c r="J965" s="2"/>
      <c r="K965" s="2"/>
      <c r="L965" s="2"/>
      <c r="M965" s="2"/>
      <c r="P965" s="2"/>
      <c r="Q965" s="2"/>
      <c r="R965" s="2"/>
      <c r="X965" s="270"/>
      <c r="Y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95"/>
      <c r="AW965" s="95"/>
      <c r="AX965" s="383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383"/>
      <c r="BX965" s="383"/>
      <c r="BY965" s="383"/>
      <c r="BZ965" s="2"/>
      <c r="CA965" s="2"/>
      <c r="CB965" s="2"/>
      <c r="CC965" s="2"/>
      <c r="CD965" s="2"/>
      <c r="CE965" s="2"/>
      <c r="CF965" s="383"/>
      <c r="CG965" s="383"/>
      <c r="CH965" s="10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383"/>
      <c r="DT965" s="383"/>
      <c r="DU965" s="383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  <c r="FE965" s="2"/>
      <c r="FF965" s="2"/>
      <c r="FG965" s="2"/>
      <c r="FH965" s="2"/>
      <c r="FI965" s="2"/>
      <c r="FJ965" s="2"/>
      <c r="FK965" s="2"/>
      <c r="FL965" s="2"/>
      <c r="FM965" s="2"/>
      <c r="FN965" s="2"/>
      <c r="FO965" s="2"/>
      <c r="FP965" s="2"/>
      <c r="FQ965" s="2"/>
      <c r="FR965" s="2"/>
      <c r="FS965" s="2"/>
      <c r="FT965" s="2"/>
      <c r="FU965" s="2"/>
      <c r="FV965" s="2"/>
      <c r="FW965" s="2"/>
      <c r="FX965" s="2"/>
      <c r="FY965" s="2"/>
      <c r="FZ965" s="2"/>
      <c r="GA965" s="2"/>
      <c r="GB965" s="2"/>
      <c r="GC965" s="2"/>
      <c r="GD965" s="2"/>
      <c r="GE965" s="2"/>
      <c r="GF965" s="2"/>
      <c r="GG965" s="2"/>
      <c r="GH965" s="2"/>
      <c r="GI965" s="2"/>
      <c r="GJ965" s="2"/>
      <c r="GK965" s="2"/>
      <c r="GL965" s="2"/>
      <c r="GM965" s="2"/>
      <c r="GN965" s="2"/>
      <c r="GO965" s="2"/>
      <c r="GP965" s="2"/>
      <c r="GQ965" s="2"/>
      <c r="GR965" s="2"/>
      <c r="GS965" s="2"/>
      <c r="GT965" s="2"/>
      <c r="GU965" s="2"/>
      <c r="GV965" s="2"/>
      <c r="GW965" s="2"/>
      <c r="GX965" s="2"/>
      <c r="GY965" s="2"/>
      <c r="GZ965" s="2"/>
      <c r="HA965" s="2"/>
      <c r="HB965" s="2"/>
      <c r="HC965" s="2"/>
      <c r="HD965" s="2"/>
      <c r="HE965" s="2"/>
      <c r="HF965" s="2"/>
      <c r="HG965" s="2"/>
      <c r="HH965" s="2"/>
      <c r="HI965" s="2"/>
      <c r="HJ965" s="2"/>
      <c r="HK965" s="2"/>
      <c r="HL965" s="2"/>
      <c r="HM965" s="2"/>
      <c r="HN965" s="2"/>
      <c r="HO965" s="2"/>
      <c r="HP965" s="2"/>
      <c r="HQ965" s="2"/>
      <c r="HR965" s="2"/>
      <c r="HS965" s="2"/>
      <c r="HT965" s="2"/>
      <c r="HU965" s="2"/>
      <c r="HV965" s="2"/>
      <c r="HW965" s="2"/>
      <c r="HX965" s="2"/>
      <c r="HY965" s="2"/>
      <c r="HZ965" s="2"/>
      <c r="IA965" s="2"/>
      <c r="IB965" s="2"/>
      <c r="IC965" s="2"/>
      <c r="ID965" s="2"/>
      <c r="IE965" s="2"/>
      <c r="IF965" s="2"/>
      <c r="IG965" s="2"/>
      <c r="IH965" s="2"/>
      <c r="II965" s="2"/>
      <c r="IJ965" s="2"/>
      <c r="IK965" s="2"/>
      <c r="IL965" s="2"/>
      <c r="IM965" s="2"/>
      <c r="IN965" s="2"/>
      <c r="IO965" s="2"/>
      <c r="IP965" s="2"/>
      <c r="IQ965" s="2"/>
      <c r="IR965" s="2"/>
      <c r="IS965" s="2"/>
      <c r="IT965" s="2"/>
      <c r="IU965" s="2"/>
      <c r="IV965" s="2"/>
      <c r="IW965" s="2"/>
    </row>
    <row r="966" customFormat="false" ht="11.25" hidden="false" customHeight="false" outlineLevel="0" collapsed="false">
      <c r="A966" s="2"/>
      <c r="B966" s="2"/>
      <c r="C966" s="2"/>
      <c r="D966" s="394"/>
      <c r="F966" s="2"/>
      <c r="G966" s="2"/>
      <c r="H966" s="2"/>
      <c r="I966" s="2"/>
      <c r="J966" s="2"/>
      <c r="K966" s="2"/>
      <c r="L966" s="2"/>
      <c r="M966" s="2"/>
      <c r="P966" s="2"/>
      <c r="Q966" s="2"/>
      <c r="R966" s="2"/>
      <c r="X966" s="270"/>
      <c r="Y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95"/>
      <c r="AW966" s="95"/>
      <c r="AX966" s="383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383"/>
      <c r="BX966" s="383"/>
      <c r="BY966" s="383"/>
      <c r="BZ966" s="2"/>
      <c r="CA966" s="2"/>
      <c r="CB966" s="2"/>
      <c r="CC966" s="2"/>
      <c r="CD966" s="2"/>
      <c r="CE966" s="2"/>
      <c r="CF966" s="383"/>
      <c r="CG966" s="383"/>
      <c r="CH966" s="10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383"/>
      <c r="DT966" s="383"/>
      <c r="DU966" s="383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  <c r="FE966" s="2"/>
      <c r="FF966" s="2"/>
      <c r="FG966" s="2"/>
      <c r="FH966" s="2"/>
      <c r="FI966" s="2"/>
      <c r="FJ966" s="2"/>
      <c r="FK966" s="2"/>
      <c r="FL966" s="2"/>
      <c r="FM966" s="2"/>
      <c r="FN966" s="2"/>
      <c r="FO966" s="2"/>
      <c r="FP966" s="2"/>
      <c r="FQ966" s="2"/>
      <c r="FR966" s="2"/>
      <c r="FS966" s="2"/>
      <c r="FT966" s="2"/>
      <c r="FU966" s="2"/>
      <c r="FV966" s="2"/>
      <c r="FW966" s="2"/>
      <c r="FX966" s="2"/>
      <c r="FY966" s="2"/>
      <c r="FZ966" s="2"/>
      <c r="GA966" s="2"/>
      <c r="GB966" s="2"/>
      <c r="GC966" s="2"/>
      <c r="GD966" s="2"/>
      <c r="GE966" s="2"/>
      <c r="GF966" s="2"/>
      <c r="GG966" s="2"/>
      <c r="GH966" s="2"/>
      <c r="GI966" s="2"/>
      <c r="GJ966" s="2"/>
      <c r="GK966" s="2"/>
      <c r="GL966" s="2"/>
      <c r="GM966" s="2"/>
      <c r="GN966" s="2"/>
      <c r="GO966" s="2"/>
      <c r="GP966" s="2"/>
      <c r="GQ966" s="2"/>
      <c r="GR966" s="2"/>
      <c r="GS966" s="2"/>
      <c r="GT966" s="2"/>
      <c r="GU966" s="2"/>
      <c r="GV966" s="2"/>
      <c r="GW966" s="2"/>
      <c r="GX966" s="2"/>
      <c r="GY966" s="2"/>
      <c r="GZ966" s="2"/>
      <c r="HA966" s="2"/>
      <c r="HB966" s="2"/>
      <c r="HC966" s="2"/>
      <c r="HD966" s="2"/>
      <c r="HE966" s="2"/>
      <c r="HF966" s="2"/>
      <c r="HG966" s="2"/>
      <c r="HH966" s="2"/>
      <c r="HI966" s="2"/>
      <c r="HJ966" s="2"/>
      <c r="HK966" s="2"/>
      <c r="HL966" s="2"/>
      <c r="HM966" s="2"/>
      <c r="HN966" s="2"/>
      <c r="HO966" s="2"/>
      <c r="HP966" s="2"/>
      <c r="HQ966" s="2"/>
      <c r="HR966" s="2"/>
      <c r="HS966" s="2"/>
      <c r="HT966" s="2"/>
      <c r="HU966" s="2"/>
      <c r="HV966" s="2"/>
      <c r="HW966" s="2"/>
      <c r="HX966" s="2"/>
      <c r="HY966" s="2"/>
      <c r="HZ966" s="2"/>
      <c r="IA966" s="2"/>
      <c r="IB966" s="2"/>
      <c r="IC966" s="2"/>
      <c r="ID966" s="2"/>
      <c r="IE966" s="2"/>
      <c r="IF966" s="2"/>
      <c r="IG966" s="2"/>
      <c r="IH966" s="2"/>
      <c r="II966" s="2"/>
      <c r="IJ966" s="2"/>
      <c r="IK966" s="2"/>
      <c r="IL966" s="2"/>
      <c r="IM966" s="2"/>
      <c r="IN966" s="2"/>
      <c r="IO966" s="2"/>
      <c r="IP966" s="2"/>
      <c r="IQ966" s="2"/>
      <c r="IR966" s="2"/>
      <c r="IS966" s="2"/>
      <c r="IT966" s="2"/>
      <c r="IU966" s="2"/>
      <c r="IV966" s="2"/>
      <c r="IW966" s="2"/>
    </row>
    <row r="967" customFormat="false" ht="11.25" hidden="false" customHeight="false" outlineLevel="0" collapsed="false">
      <c r="A967" s="2"/>
      <c r="B967" s="2"/>
      <c r="C967" s="2"/>
      <c r="D967" s="394"/>
      <c r="F967" s="2"/>
      <c r="G967" s="2"/>
      <c r="H967" s="2"/>
      <c r="I967" s="2"/>
      <c r="J967" s="2"/>
      <c r="K967" s="2"/>
      <c r="L967" s="2"/>
      <c r="M967" s="2"/>
      <c r="P967" s="2"/>
      <c r="Q967" s="2"/>
      <c r="R967" s="2"/>
      <c r="X967" s="270"/>
      <c r="Y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95"/>
      <c r="AW967" s="95"/>
      <c r="AX967" s="383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383"/>
      <c r="BX967" s="383"/>
      <c r="BY967" s="383"/>
      <c r="BZ967" s="2"/>
      <c r="CA967" s="2"/>
      <c r="CB967" s="2"/>
      <c r="CC967" s="2"/>
      <c r="CD967" s="2"/>
      <c r="CE967" s="2"/>
      <c r="CF967" s="383"/>
      <c r="CG967" s="383"/>
      <c r="CH967" s="10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383"/>
      <c r="DT967" s="383"/>
      <c r="DU967" s="383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  <c r="FE967" s="2"/>
      <c r="FF967" s="2"/>
      <c r="FG967" s="2"/>
      <c r="FH967" s="2"/>
      <c r="FI967" s="2"/>
      <c r="FJ967" s="2"/>
      <c r="FK967" s="2"/>
      <c r="FL967" s="2"/>
      <c r="FM967" s="2"/>
      <c r="FN967" s="2"/>
      <c r="FO967" s="2"/>
      <c r="FP967" s="2"/>
      <c r="FQ967" s="2"/>
      <c r="FR967" s="2"/>
      <c r="FS967" s="2"/>
      <c r="FT967" s="2"/>
      <c r="FU967" s="2"/>
      <c r="FV967" s="2"/>
      <c r="FW967" s="2"/>
      <c r="FX967" s="2"/>
      <c r="FY967" s="2"/>
      <c r="FZ967" s="2"/>
      <c r="GA967" s="2"/>
      <c r="GB967" s="2"/>
      <c r="GC967" s="2"/>
      <c r="GD967" s="2"/>
      <c r="GE967" s="2"/>
      <c r="GF967" s="2"/>
      <c r="GG967" s="2"/>
      <c r="GH967" s="2"/>
      <c r="GI967" s="2"/>
      <c r="GJ967" s="2"/>
      <c r="GK967" s="2"/>
      <c r="GL967" s="2"/>
      <c r="GM967" s="2"/>
      <c r="GN967" s="2"/>
      <c r="GO967" s="2"/>
      <c r="GP967" s="2"/>
      <c r="GQ967" s="2"/>
      <c r="GR967" s="2"/>
      <c r="GS967" s="2"/>
      <c r="GT967" s="2"/>
      <c r="GU967" s="2"/>
      <c r="GV967" s="2"/>
      <c r="GW967" s="2"/>
      <c r="GX967" s="2"/>
      <c r="GY967" s="2"/>
      <c r="GZ967" s="2"/>
      <c r="HA967" s="2"/>
      <c r="HB967" s="2"/>
      <c r="HC967" s="2"/>
      <c r="HD967" s="2"/>
      <c r="HE967" s="2"/>
      <c r="HF967" s="2"/>
      <c r="HG967" s="2"/>
      <c r="HH967" s="2"/>
      <c r="HI967" s="2"/>
      <c r="HJ967" s="2"/>
      <c r="HK967" s="2"/>
      <c r="HL967" s="2"/>
      <c r="HM967" s="2"/>
      <c r="HN967" s="2"/>
      <c r="HO967" s="2"/>
      <c r="HP967" s="2"/>
      <c r="HQ967" s="2"/>
      <c r="HR967" s="2"/>
      <c r="HS967" s="2"/>
      <c r="HT967" s="2"/>
      <c r="HU967" s="2"/>
      <c r="HV967" s="2"/>
      <c r="HW967" s="2"/>
      <c r="HX967" s="2"/>
      <c r="HY967" s="2"/>
      <c r="HZ967" s="2"/>
      <c r="IA967" s="2"/>
      <c r="IB967" s="2"/>
      <c r="IC967" s="2"/>
      <c r="ID967" s="2"/>
      <c r="IE967" s="2"/>
      <c r="IF967" s="2"/>
      <c r="IG967" s="2"/>
      <c r="IH967" s="2"/>
      <c r="II967" s="2"/>
      <c r="IJ967" s="2"/>
      <c r="IK967" s="2"/>
      <c r="IL967" s="2"/>
      <c r="IM967" s="2"/>
      <c r="IN967" s="2"/>
      <c r="IO967" s="2"/>
      <c r="IP967" s="2"/>
      <c r="IQ967" s="2"/>
      <c r="IR967" s="2"/>
      <c r="IS967" s="2"/>
      <c r="IT967" s="2"/>
      <c r="IU967" s="2"/>
      <c r="IV967" s="2"/>
      <c r="IW967" s="2"/>
    </row>
    <row r="968" customFormat="false" ht="11.25" hidden="false" customHeight="false" outlineLevel="0" collapsed="false">
      <c r="A968" s="2"/>
      <c r="B968" s="2"/>
      <c r="C968" s="2"/>
      <c r="D968" s="394"/>
      <c r="F968" s="2"/>
      <c r="G968" s="2"/>
      <c r="H968" s="2"/>
      <c r="I968" s="2"/>
      <c r="J968" s="2"/>
      <c r="K968" s="2"/>
      <c r="L968" s="2"/>
      <c r="M968" s="2"/>
      <c r="P968" s="2"/>
      <c r="Q968" s="2"/>
      <c r="R968" s="2"/>
      <c r="X968" s="270"/>
      <c r="Y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95"/>
      <c r="AW968" s="95"/>
      <c r="AX968" s="383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383"/>
      <c r="BX968" s="383"/>
      <c r="BY968" s="383"/>
      <c r="BZ968" s="2"/>
      <c r="CA968" s="2"/>
      <c r="CB968" s="2"/>
      <c r="CC968" s="2"/>
      <c r="CD968" s="2"/>
      <c r="CE968" s="2"/>
      <c r="CF968" s="383"/>
      <c r="CG968" s="383"/>
      <c r="CH968" s="10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383"/>
      <c r="DT968" s="383"/>
      <c r="DU968" s="383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  <c r="FE968" s="2"/>
      <c r="FF968" s="2"/>
      <c r="FG968" s="2"/>
      <c r="FH968" s="2"/>
      <c r="FI968" s="2"/>
      <c r="FJ968" s="2"/>
      <c r="FK968" s="2"/>
      <c r="FL968" s="2"/>
      <c r="FM968" s="2"/>
      <c r="FN968" s="2"/>
      <c r="FO968" s="2"/>
      <c r="FP968" s="2"/>
      <c r="FQ968" s="2"/>
      <c r="FR968" s="2"/>
      <c r="FS968" s="2"/>
      <c r="FT968" s="2"/>
      <c r="FU968" s="2"/>
      <c r="FV968" s="2"/>
      <c r="FW968" s="2"/>
      <c r="FX968" s="2"/>
      <c r="FY968" s="2"/>
      <c r="FZ968" s="2"/>
      <c r="GA968" s="2"/>
      <c r="GB968" s="2"/>
      <c r="GC968" s="2"/>
      <c r="GD968" s="2"/>
      <c r="GE968" s="2"/>
      <c r="GF968" s="2"/>
      <c r="GG968" s="2"/>
      <c r="GH968" s="2"/>
      <c r="GI968" s="2"/>
      <c r="GJ968" s="2"/>
      <c r="GK968" s="2"/>
      <c r="GL968" s="2"/>
      <c r="GM968" s="2"/>
      <c r="GN968" s="2"/>
      <c r="GO968" s="2"/>
      <c r="GP968" s="2"/>
      <c r="GQ968" s="2"/>
      <c r="GR968" s="2"/>
      <c r="GS968" s="2"/>
      <c r="GT968" s="2"/>
      <c r="GU968" s="2"/>
      <c r="GV968" s="2"/>
      <c r="GW968" s="2"/>
      <c r="GX968" s="2"/>
      <c r="GY968" s="2"/>
      <c r="GZ968" s="2"/>
      <c r="HA968" s="2"/>
      <c r="HB968" s="2"/>
      <c r="HC968" s="2"/>
      <c r="HD968" s="2"/>
      <c r="HE968" s="2"/>
      <c r="HF968" s="2"/>
      <c r="HG968" s="2"/>
      <c r="HH968" s="2"/>
      <c r="HI968" s="2"/>
      <c r="HJ968" s="2"/>
      <c r="HK968" s="2"/>
      <c r="HL968" s="2"/>
      <c r="HM968" s="2"/>
      <c r="HN968" s="2"/>
      <c r="HO968" s="2"/>
      <c r="HP968" s="2"/>
      <c r="HQ968" s="2"/>
      <c r="HR968" s="2"/>
      <c r="HS968" s="2"/>
      <c r="HT968" s="2"/>
      <c r="HU968" s="2"/>
      <c r="HV968" s="2"/>
      <c r="HW968" s="2"/>
      <c r="HX968" s="2"/>
      <c r="HY968" s="2"/>
      <c r="HZ968" s="2"/>
      <c r="IA968" s="2"/>
      <c r="IB968" s="2"/>
      <c r="IC968" s="2"/>
      <c r="ID968" s="2"/>
      <c r="IE968" s="2"/>
      <c r="IF968" s="2"/>
      <c r="IG968" s="2"/>
      <c r="IH968" s="2"/>
      <c r="II968" s="2"/>
      <c r="IJ968" s="2"/>
      <c r="IK968" s="2"/>
      <c r="IL968" s="2"/>
      <c r="IM968" s="2"/>
      <c r="IN968" s="2"/>
      <c r="IO968" s="2"/>
      <c r="IP968" s="2"/>
      <c r="IQ968" s="2"/>
      <c r="IR968" s="2"/>
      <c r="IS968" s="2"/>
      <c r="IT968" s="2"/>
      <c r="IU968" s="2"/>
      <c r="IV968" s="2"/>
      <c r="IW968" s="2"/>
    </row>
    <row r="969" customFormat="false" ht="11.25" hidden="false" customHeight="false" outlineLevel="0" collapsed="false">
      <c r="A969" s="2"/>
      <c r="B969" s="2"/>
      <c r="C969" s="2"/>
      <c r="D969" s="394"/>
      <c r="F969" s="2"/>
      <c r="G969" s="2"/>
      <c r="H969" s="2"/>
      <c r="I969" s="2"/>
      <c r="J969" s="2"/>
      <c r="K969" s="2"/>
      <c r="L969" s="2"/>
      <c r="M969" s="2"/>
      <c r="P969" s="2"/>
      <c r="Q969" s="2"/>
      <c r="R969" s="2"/>
      <c r="X969" s="270"/>
      <c r="Y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95"/>
      <c r="AW969" s="95"/>
      <c r="AX969" s="383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383"/>
      <c r="BX969" s="383"/>
      <c r="BY969" s="383"/>
      <c r="BZ969" s="2"/>
      <c r="CA969" s="2"/>
      <c r="CB969" s="2"/>
      <c r="CC969" s="2"/>
      <c r="CD969" s="2"/>
      <c r="CE969" s="2"/>
      <c r="CF969" s="383"/>
      <c r="CG969" s="383"/>
      <c r="CH969" s="10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383"/>
      <c r="DT969" s="383"/>
      <c r="DU969" s="383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  <c r="FE969" s="2"/>
      <c r="FF969" s="2"/>
      <c r="FG969" s="2"/>
      <c r="FH969" s="2"/>
      <c r="FI969" s="2"/>
      <c r="FJ969" s="2"/>
      <c r="FK969" s="2"/>
      <c r="FL969" s="2"/>
      <c r="FM969" s="2"/>
      <c r="FN969" s="2"/>
      <c r="FO969" s="2"/>
      <c r="FP969" s="2"/>
      <c r="FQ969" s="2"/>
      <c r="FR969" s="2"/>
      <c r="FS969" s="2"/>
      <c r="FT969" s="2"/>
      <c r="FU969" s="2"/>
      <c r="FV969" s="2"/>
      <c r="FW969" s="2"/>
      <c r="FX969" s="2"/>
      <c r="FY969" s="2"/>
      <c r="FZ969" s="2"/>
      <c r="GA969" s="2"/>
      <c r="GB969" s="2"/>
      <c r="GC969" s="2"/>
      <c r="GD969" s="2"/>
      <c r="GE969" s="2"/>
      <c r="GF969" s="2"/>
      <c r="GG969" s="2"/>
      <c r="GH969" s="2"/>
      <c r="GI969" s="2"/>
      <c r="GJ969" s="2"/>
      <c r="GK969" s="2"/>
      <c r="GL969" s="2"/>
      <c r="GM969" s="2"/>
      <c r="GN969" s="2"/>
      <c r="GO969" s="2"/>
      <c r="GP969" s="2"/>
      <c r="GQ969" s="2"/>
      <c r="GR969" s="2"/>
      <c r="GS969" s="2"/>
      <c r="GT969" s="2"/>
      <c r="GU969" s="2"/>
      <c r="GV969" s="2"/>
      <c r="GW969" s="2"/>
      <c r="GX969" s="2"/>
      <c r="GY969" s="2"/>
      <c r="GZ969" s="2"/>
      <c r="HA969" s="2"/>
      <c r="HB969" s="2"/>
      <c r="HC969" s="2"/>
      <c r="HD969" s="2"/>
      <c r="HE969" s="2"/>
      <c r="HF969" s="2"/>
      <c r="HG969" s="2"/>
      <c r="HH969" s="2"/>
      <c r="HI969" s="2"/>
      <c r="HJ969" s="2"/>
      <c r="HK969" s="2"/>
      <c r="HL969" s="2"/>
      <c r="HM969" s="2"/>
      <c r="HN969" s="2"/>
      <c r="HO969" s="2"/>
      <c r="HP969" s="2"/>
      <c r="HQ969" s="2"/>
      <c r="HR969" s="2"/>
      <c r="HS969" s="2"/>
      <c r="HT969" s="2"/>
      <c r="HU969" s="2"/>
      <c r="HV969" s="2"/>
      <c r="HW969" s="2"/>
      <c r="HX969" s="2"/>
      <c r="HY969" s="2"/>
      <c r="HZ969" s="2"/>
      <c r="IA969" s="2"/>
      <c r="IB969" s="2"/>
      <c r="IC969" s="2"/>
      <c r="ID969" s="2"/>
      <c r="IE969" s="2"/>
      <c r="IF969" s="2"/>
      <c r="IG969" s="2"/>
      <c r="IH969" s="2"/>
      <c r="II969" s="2"/>
      <c r="IJ969" s="2"/>
      <c r="IK969" s="2"/>
      <c r="IL969" s="2"/>
      <c r="IM969" s="2"/>
      <c r="IN969" s="2"/>
      <c r="IO969" s="2"/>
      <c r="IP969" s="2"/>
      <c r="IQ969" s="2"/>
      <c r="IR969" s="2"/>
      <c r="IS969" s="2"/>
      <c r="IT969" s="2"/>
      <c r="IU969" s="2"/>
      <c r="IV969" s="2"/>
      <c r="IW969" s="2"/>
    </row>
    <row r="970" customFormat="false" ht="11.25" hidden="false" customHeight="false" outlineLevel="0" collapsed="false">
      <c r="A970" s="2"/>
      <c r="B970" s="2"/>
      <c r="C970" s="2"/>
      <c r="D970" s="394"/>
      <c r="F970" s="2"/>
      <c r="G970" s="2"/>
      <c r="H970" s="2"/>
      <c r="I970" s="2"/>
      <c r="J970" s="2"/>
      <c r="K970" s="2"/>
      <c r="L970" s="2"/>
      <c r="M970" s="2"/>
      <c r="P970" s="2"/>
      <c r="Q970" s="2"/>
      <c r="R970" s="2"/>
      <c r="X970" s="270"/>
      <c r="Y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95"/>
      <c r="AW970" s="95"/>
      <c r="AX970" s="383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383"/>
      <c r="BX970" s="383"/>
      <c r="BY970" s="383"/>
      <c r="BZ970" s="2"/>
      <c r="CA970" s="2"/>
      <c r="CB970" s="2"/>
      <c r="CC970" s="2"/>
      <c r="CD970" s="2"/>
      <c r="CE970" s="2"/>
      <c r="CF970" s="383"/>
      <c r="CG970" s="383"/>
      <c r="CH970" s="10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383"/>
      <c r="DT970" s="383"/>
      <c r="DU970" s="383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  <c r="FE970" s="2"/>
      <c r="FF970" s="2"/>
      <c r="FG970" s="2"/>
      <c r="FH970" s="2"/>
      <c r="FI970" s="2"/>
      <c r="FJ970" s="2"/>
      <c r="FK970" s="2"/>
      <c r="FL970" s="2"/>
      <c r="FM970" s="2"/>
      <c r="FN970" s="2"/>
      <c r="FO970" s="2"/>
      <c r="FP970" s="2"/>
      <c r="FQ970" s="2"/>
      <c r="FR970" s="2"/>
      <c r="FS970" s="2"/>
      <c r="FT970" s="2"/>
      <c r="FU970" s="2"/>
      <c r="FV970" s="2"/>
      <c r="FW970" s="2"/>
      <c r="FX970" s="2"/>
      <c r="FY970" s="2"/>
      <c r="FZ970" s="2"/>
      <c r="GA970" s="2"/>
      <c r="GB970" s="2"/>
      <c r="GC970" s="2"/>
      <c r="GD970" s="2"/>
      <c r="GE970" s="2"/>
      <c r="GF970" s="2"/>
      <c r="GG970" s="2"/>
      <c r="GH970" s="2"/>
      <c r="GI970" s="2"/>
      <c r="GJ970" s="2"/>
      <c r="GK970" s="2"/>
      <c r="GL970" s="2"/>
      <c r="GM970" s="2"/>
      <c r="GN970" s="2"/>
      <c r="GO970" s="2"/>
      <c r="GP970" s="2"/>
      <c r="GQ970" s="2"/>
      <c r="GR970" s="2"/>
      <c r="GS970" s="2"/>
      <c r="GT970" s="2"/>
      <c r="GU970" s="2"/>
      <c r="GV970" s="2"/>
      <c r="GW970" s="2"/>
      <c r="GX970" s="2"/>
      <c r="GY970" s="2"/>
      <c r="GZ970" s="2"/>
      <c r="HA970" s="2"/>
      <c r="HB970" s="2"/>
      <c r="HC970" s="2"/>
      <c r="HD970" s="2"/>
      <c r="HE970" s="2"/>
      <c r="HF970" s="2"/>
      <c r="HG970" s="2"/>
      <c r="HH970" s="2"/>
      <c r="HI970" s="2"/>
      <c r="HJ970" s="2"/>
      <c r="HK970" s="2"/>
      <c r="HL970" s="2"/>
      <c r="HM970" s="2"/>
      <c r="HN970" s="2"/>
      <c r="HO970" s="2"/>
      <c r="HP970" s="2"/>
      <c r="HQ970" s="2"/>
      <c r="HR970" s="2"/>
      <c r="HS970" s="2"/>
      <c r="HT970" s="2"/>
      <c r="HU970" s="2"/>
      <c r="HV970" s="2"/>
      <c r="HW970" s="2"/>
      <c r="HX970" s="2"/>
      <c r="HY970" s="2"/>
      <c r="HZ970" s="2"/>
      <c r="IA970" s="2"/>
      <c r="IB970" s="2"/>
      <c r="IC970" s="2"/>
      <c r="ID970" s="2"/>
      <c r="IE970" s="2"/>
      <c r="IF970" s="2"/>
      <c r="IG970" s="2"/>
      <c r="IH970" s="2"/>
      <c r="II970" s="2"/>
      <c r="IJ970" s="2"/>
      <c r="IK970" s="2"/>
      <c r="IL970" s="2"/>
      <c r="IM970" s="2"/>
      <c r="IN970" s="2"/>
      <c r="IO970" s="2"/>
      <c r="IP970" s="2"/>
      <c r="IQ970" s="2"/>
      <c r="IR970" s="2"/>
      <c r="IS970" s="2"/>
      <c r="IT970" s="2"/>
      <c r="IU970" s="2"/>
      <c r="IV970" s="2"/>
      <c r="IW970" s="2"/>
    </row>
    <row r="971" customFormat="false" ht="11.25" hidden="false" customHeight="false" outlineLevel="0" collapsed="false">
      <c r="A971" s="2"/>
      <c r="B971" s="2"/>
      <c r="C971" s="2"/>
      <c r="D971" s="394"/>
      <c r="F971" s="2"/>
      <c r="G971" s="2"/>
      <c r="H971" s="2"/>
      <c r="I971" s="2"/>
      <c r="J971" s="2"/>
      <c r="K971" s="2"/>
      <c r="L971" s="2"/>
      <c r="M971" s="2"/>
      <c r="P971" s="2"/>
      <c r="Q971" s="2"/>
      <c r="R971" s="2"/>
      <c r="X971" s="270"/>
      <c r="Y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95"/>
      <c r="AW971" s="95"/>
      <c r="AX971" s="383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383"/>
      <c r="BX971" s="383"/>
      <c r="BY971" s="383"/>
      <c r="BZ971" s="2"/>
      <c r="CA971" s="2"/>
      <c r="CB971" s="2"/>
      <c r="CC971" s="2"/>
      <c r="CD971" s="2"/>
      <c r="CE971" s="2"/>
      <c r="CF971" s="383"/>
      <c r="CG971" s="383"/>
      <c r="CH971" s="10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383"/>
      <c r="DT971" s="383"/>
      <c r="DU971" s="383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  <c r="FE971" s="2"/>
      <c r="FF971" s="2"/>
      <c r="FG971" s="2"/>
      <c r="FH971" s="2"/>
      <c r="FI971" s="2"/>
      <c r="FJ971" s="2"/>
      <c r="FK971" s="2"/>
      <c r="FL971" s="2"/>
      <c r="FM971" s="2"/>
      <c r="FN971" s="2"/>
      <c r="FO971" s="2"/>
      <c r="FP971" s="2"/>
      <c r="FQ971" s="2"/>
      <c r="FR971" s="2"/>
      <c r="FS971" s="2"/>
      <c r="FT971" s="2"/>
      <c r="FU971" s="2"/>
      <c r="FV971" s="2"/>
      <c r="FW971" s="2"/>
      <c r="FX971" s="2"/>
      <c r="FY971" s="2"/>
      <c r="FZ971" s="2"/>
      <c r="GA971" s="2"/>
      <c r="GB971" s="2"/>
      <c r="GC971" s="2"/>
      <c r="GD971" s="2"/>
      <c r="GE971" s="2"/>
      <c r="GF971" s="2"/>
      <c r="GG971" s="2"/>
      <c r="GH971" s="2"/>
      <c r="GI971" s="2"/>
      <c r="GJ971" s="2"/>
      <c r="GK971" s="2"/>
      <c r="GL971" s="2"/>
      <c r="GM971" s="2"/>
      <c r="GN971" s="2"/>
      <c r="GO971" s="2"/>
      <c r="GP971" s="2"/>
      <c r="GQ971" s="2"/>
      <c r="GR971" s="2"/>
      <c r="GS971" s="2"/>
      <c r="GT971" s="2"/>
      <c r="GU971" s="2"/>
      <c r="GV971" s="2"/>
      <c r="GW971" s="2"/>
      <c r="GX971" s="2"/>
      <c r="GY971" s="2"/>
      <c r="GZ971" s="2"/>
      <c r="HA971" s="2"/>
      <c r="HB971" s="2"/>
      <c r="HC971" s="2"/>
      <c r="HD971" s="2"/>
      <c r="HE971" s="2"/>
      <c r="HF971" s="2"/>
      <c r="HG971" s="2"/>
      <c r="HH971" s="2"/>
      <c r="HI971" s="2"/>
      <c r="HJ971" s="2"/>
      <c r="HK971" s="2"/>
      <c r="HL971" s="2"/>
      <c r="HM971" s="2"/>
      <c r="HN971" s="2"/>
      <c r="HO971" s="2"/>
      <c r="HP971" s="2"/>
      <c r="HQ971" s="2"/>
      <c r="HR971" s="2"/>
      <c r="HS971" s="2"/>
      <c r="HT971" s="2"/>
      <c r="HU971" s="2"/>
      <c r="HV971" s="2"/>
      <c r="HW971" s="2"/>
      <c r="HX971" s="2"/>
      <c r="HY971" s="2"/>
      <c r="HZ971" s="2"/>
      <c r="IA971" s="2"/>
      <c r="IB971" s="2"/>
      <c r="IC971" s="2"/>
      <c r="ID971" s="2"/>
      <c r="IE971" s="2"/>
      <c r="IF971" s="2"/>
      <c r="IG971" s="2"/>
      <c r="IH971" s="2"/>
      <c r="II971" s="2"/>
      <c r="IJ971" s="2"/>
      <c r="IK971" s="2"/>
      <c r="IL971" s="2"/>
      <c r="IM971" s="2"/>
      <c r="IN971" s="2"/>
      <c r="IO971" s="2"/>
      <c r="IP971" s="2"/>
      <c r="IQ971" s="2"/>
      <c r="IR971" s="2"/>
      <c r="IS971" s="2"/>
      <c r="IT971" s="2"/>
      <c r="IU971" s="2"/>
      <c r="IV971" s="2"/>
      <c r="IW971" s="2"/>
    </row>
    <row r="972" customFormat="false" ht="11.25" hidden="false" customHeight="false" outlineLevel="0" collapsed="false">
      <c r="A972" s="2"/>
      <c r="B972" s="2"/>
      <c r="C972" s="2"/>
      <c r="D972" s="394"/>
      <c r="F972" s="2"/>
      <c r="G972" s="2"/>
      <c r="H972" s="2"/>
      <c r="I972" s="2"/>
      <c r="J972" s="2"/>
      <c r="K972" s="2"/>
      <c r="L972" s="2"/>
      <c r="M972" s="2"/>
      <c r="P972" s="2"/>
      <c r="Q972" s="2"/>
      <c r="R972" s="2"/>
      <c r="X972" s="270"/>
      <c r="Y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95"/>
      <c r="AW972" s="95"/>
      <c r="AX972" s="383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383"/>
      <c r="BX972" s="383"/>
      <c r="BY972" s="383"/>
      <c r="BZ972" s="2"/>
      <c r="CA972" s="2"/>
      <c r="CB972" s="2"/>
      <c r="CC972" s="2"/>
      <c r="CD972" s="2"/>
      <c r="CE972" s="2"/>
      <c r="CF972" s="383"/>
      <c r="CG972" s="383"/>
      <c r="CH972" s="10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383"/>
      <c r="DT972" s="383"/>
      <c r="DU972" s="383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  <c r="FE972" s="2"/>
      <c r="FF972" s="2"/>
      <c r="FG972" s="2"/>
      <c r="FH972" s="2"/>
      <c r="FI972" s="2"/>
      <c r="FJ972" s="2"/>
      <c r="FK972" s="2"/>
      <c r="FL972" s="2"/>
      <c r="FM972" s="2"/>
      <c r="FN972" s="2"/>
      <c r="FO972" s="2"/>
      <c r="FP972" s="2"/>
      <c r="FQ972" s="2"/>
      <c r="FR972" s="2"/>
      <c r="FS972" s="2"/>
      <c r="FT972" s="2"/>
      <c r="FU972" s="2"/>
      <c r="FV972" s="2"/>
      <c r="FW972" s="2"/>
      <c r="FX972" s="2"/>
      <c r="FY972" s="2"/>
      <c r="FZ972" s="2"/>
      <c r="GA972" s="2"/>
      <c r="GB972" s="2"/>
      <c r="GC972" s="2"/>
      <c r="GD972" s="2"/>
      <c r="GE972" s="2"/>
      <c r="GF972" s="2"/>
      <c r="GG972" s="2"/>
      <c r="GH972" s="2"/>
      <c r="GI972" s="2"/>
      <c r="GJ972" s="2"/>
      <c r="GK972" s="2"/>
      <c r="GL972" s="2"/>
      <c r="GM972" s="2"/>
      <c r="GN972" s="2"/>
      <c r="GO972" s="2"/>
      <c r="GP972" s="2"/>
      <c r="GQ972" s="2"/>
      <c r="GR972" s="2"/>
      <c r="GS972" s="2"/>
      <c r="GT972" s="2"/>
      <c r="GU972" s="2"/>
      <c r="GV972" s="2"/>
      <c r="GW972" s="2"/>
      <c r="GX972" s="2"/>
      <c r="GY972" s="2"/>
      <c r="GZ972" s="2"/>
      <c r="HA972" s="2"/>
      <c r="HB972" s="2"/>
      <c r="HC972" s="2"/>
      <c r="HD972" s="2"/>
      <c r="HE972" s="2"/>
      <c r="HF972" s="2"/>
      <c r="HG972" s="2"/>
      <c r="HH972" s="2"/>
      <c r="HI972" s="2"/>
      <c r="HJ972" s="2"/>
      <c r="HK972" s="2"/>
      <c r="HL972" s="2"/>
      <c r="HM972" s="2"/>
      <c r="HN972" s="2"/>
      <c r="HO972" s="2"/>
      <c r="HP972" s="2"/>
      <c r="HQ972" s="2"/>
      <c r="HR972" s="2"/>
      <c r="HS972" s="2"/>
      <c r="HT972" s="2"/>
      <c r="HU972" s="2"/>
      <c r="HV972" s="2"/>
      <c r="HW972" s="2"/>
      <c r="HX972" s="2"/>
      <c r="HY972" s="2"/>
      <c r="HZ972" s="2"/>
      <c r="IA972" s="2"/>
      <c r="IB972" s="2"/>
      <c r="IC972" s="2"/>
      <c r="ID972" s="2"/>
      <c r="IE972" s="2"/>
      <c r="IF972" s="2"/>
      <c r="IG972" s="2"/>
      <c r="IH972" s="2"/>
      <c r="II972" s="2"/>
      <c r="IJ972" s="2"/>
      <c r="IK972" s="2"/>
      <c r="IL972" s="2"/>
      <c r="IM972" s="2"/>
      <c r="IN972" s="2"/>
      <c r="IO972" s="2"/>
      <c r="IP972" s="2"/>
      <c r="IQ972" s="2"/>
      <c r="IR972" s="2"/>
      <c r="IS972" s="2"/>
      <c r="IT972" s="2"/>
      <c r="IU972" s="2"/>
      <c r="IV972" s="2"/>
      <c r="IW972" s="2"/>
    </row>
    <row r="973" customFormat="false" ht="11.25" hidden="false" customHeight="false" outlineLevel="0" collapsed="false">
      <c r="A973" s="2"/>
      <c r="B973" s="2"/>
      <c r="C973" s="2"/>
      <c r="D973" s="394"/>
      <c r="F973" s="2"/>
      <c r="G973" s="2"/>
      <c r="H973" s="2"/>
      <c r="I973" s="2"/>
      <c r="J973" s="2"/>
      <c r="K973" s="2"/>
      <c r="L973" s="2"/>
      <c r="M973" s="2"/>
      <c r="P973" s="2"/>
      <c r="Q973" s="2"/>
      <c r="R973" s="2"/>
      <c r="X973" s="270"/>
      <c r="Y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95"/>
      <c r="AW973" s="95"/>
      <c r="AX973" s="383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383"/>
      <c r="BX973" s="383"/>
      <c r="BY973" s="383"/>
      <c r="BZ973" s="2"/>
      <c r="CA973" s="2"/>
      <c r="CB973" s="2"/>
      <c r="CC973" s="2"/>
      <c r="CD973" s="2"/>
      <c r="CE973" s="2"/>
      <c r="CF973" s="383"/>
      <c r="CG973" s="383"/>
      <c r="CH973" s="10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383"/>
      <c r="DT973" s="383"/>
      <c r="DU973" s="383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  <c r="FE973" s="2"/>
      <c r="FF973" s="2"/>
      <c r="FG973" s="2"/>
      <c r="FH973" s="2"/>
      <c r="FI973" s="2"/>
      <c r="FJ973" s="2"/>
      <c r="FK973" s="2"/>
      <c r="FL973" s="2"/>
      <c r="FM973" s="2"/>
      <c r="FN973" s="2"/>
      <c r="FO973" s="2"/>
      <c r="FP973" s="2"/>
      <c r="FQ973" s="2"/>
      <c r="FR973" s="2"/>
      <c r="FS973" s="2"/>
      <c r="FT973" s="2"/>
      <c r="FU973" s="2"/>
      <c r="FV973" s="2"/>
      <c r="FW973" s="2"/>
      <c r="FX973" s="2"/>
      <c r="FY973" s="2"/>
      <c r="FZ973" s="2"/>
      <c r="GA973" s="2"/>
      <c r="GB973" s="2"/>
      <c r="GC973" s="2"/>
      <c r="GD973" s="2"/>
      <c r="GE973" s="2"/>
      <c r="GF973" s="2"/>
      <c r="GG973" s="2"/>
      <c r="GH973" s="2"/>
      <c r="GI973" s="2"/>
      <c r="GJ973" s="2"/>
      <c r="GK973" s="2"/>
      <c r="GL973" s="2"/>
      <c r="GM973" s="2"/>
      <c r="GN973" s="2"/>
      <c r="GO973" s="2"/>
      <c r="GP973" s="2"/>
      <c r="GQ973" s="2"/>
      <c r="GR973" s="2"/>
      <c r="GS973" s="2"/>
      <c r="GT973" s="2"/>
      <c r="GU973" s="2"/>
      <c r="GV973" s="2"/>
      <c r="GW973" s="2"/>
      <c r="GX973" s="2"/>
      <c r="GY973" s="2"/>
      <c r="GZ973" s="2"/>
      <c r="HA973" s="2"/>
      <c r="HB973" s="2"/>
      <c r="HC973" s="2"/>
      <c r="HD973" s="2"/>
      <c r="HE973" s="2"/>
      <c r="HF973" s="2"/>
      <c r="HG973" s="2"/>
      <c r="HH973" s="2"/>
      <c r="HI973" s="2"/>
      <c r="HJ973" s="2"/>
      <c r="HK973" s="2"/>
      <c r="HL973" s="2"/>
      <c r="HM973" s="2"/>
      <c r="HN973" s="2"/>
      <c r="HO973" s="2"/>
      <c r="HP973" s="2"/>
      <c r="HQ973" s="2"/>
      <c r="HR973" s="2"/>
      <c r="HS973" s="2"/>
      <c r="HT973" s="2"/>
      <c r="HU973" s="2"/>
      <c r="HV973" s="2"/>
      <c r="HW973" s="2"/>
      <c r="HX973" s="2"/>
      <c r="HY973" s="2"/>
      <c r="HZ973" s="2"/>
      <c r="IA973" s="2"/>
      <c r="IB973" s="2"/>
      <c r="IC973" s="2"/>
      <c r="ID973" s="2"/>
      <c r="IE973" s="2"/>
      <c r="IF973" s="2"/>
      <c r="IG973" s="2"/>
      <c r="IH973" s="2"/>
      <c r="II973" s="2"/>
      <c r="IJ973" s="2"/>
      <c r="IK973" s="2"/>
      <c r="IL973" s="2"/>
      <c r="IM973" s="2"/>
      <c r="IN973" s="2"/>
      <c r="IO973" s="2"/>
      <c r="IP973" s="2"/>
      <c r="IQ973" s="2"/>
      <c r="IR973" s="2"/>
      <c r="IS973" s="2"/>
      <c r="IT973" s="2"/>
      <c r="IU973" s="2"/>
      <c r="IV973" s="2"/>
      <c r="IW973" s="2"/>
    </row>
    <row r="974" customFormat="false" ht="11.25" hidden="false" customHeight="false" outlineLevel="0" collapsed="false">
      <c r="A974" s="2"/>
      <c r="B974" s="2"/>
      <c r="C974" s="2"/>
      <c r="D974" s="394"/>
      <c r="F974" s="2"/>
      <c r="G974" s="2"/>
      <c r="H974" s="2"/>
      <c r="I974" s="2"/>
      <c r="J974" s="2"/>
      <c r="K974" s="2"/>
      <c r="L974" s="2"/>
      <c r="M974" s="2"/>
      <c r="P974" s="2"/>
      <c r="Q974" s="2"/>
      <c r="R974" s="2"/>
      <c r="X974" s="270"/>
      <c r="Y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95"/>
      <c r="AW974" s="95"/>
      <c r="AX974" s="383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383"/>
      <c r="BX974" s="383"/>
      <c r="BY974" s="383"/>
      <c r="BZ974" s="2"/>
      <c r="CA974" s="2"/>
      <c r="CB974" s="2"/>
      <c r="CC974" s="2"/>
      <c r="CD974" s="2"/>
      <c r="CE974" s="2"/>
      <c r="CF974" s="383"/>
      <c r="CG974" s="383"/>
      <c r="CH974" s="10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383"/>
      <c r="DT974" s="383"/>
      <c r="DU974" s="383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  <c r="FE974" s="2"/>
      <c r="FF974" s="2"/>
      <c r="FG974" s="2"/>
      <c r="FH974" s="2"/>
      <c r="FI974" s="2"/>
      <c r="FJ974" s="2"/>
      <c r="FK974" s="2"/>
      <c r="FL974" s="2"/>
      <c r="FM974" s="2"/>
      <c r="FN974" s="2"/>
      <c r="FO974" s="2"/>
      <c r="FP974" s="2"/>
      <c r="FQ974" s="2"/>
      <c r="FR974" s="2"/>
      <c r="FS974" s="2"/>
      <c r="FT974" s="2"/>
      <c r="FU974" s="2"/>
      <c r="FV974" s="2"/>
      <c r="FW974" s="2"/>
      <c r="FX974" s="2"/>
      <c r="FY974" s="2"/>
      <c r="FZ974" s="2"/>
      <c r="GA974" s="2"/>
      <c r="GB974" s="2"/>
      <c r="GC974" s="2"/>
      <c r="GD974" s="2"/>
      <c r="GE974" s="2"/>
      <c r="GF974" s="2"/>
      <c r="GG974" s="2"/>
      <c r="GH974" s="2"/>
      <c r="GI974" s="2"/>
      <c r="GJ974" s="2"/>
      <c r="GK974" s="2"/>
      <c r="GL974" s="2"/>
      <c r="GM974" s="2"/>
      <c r="GN974" s="2"/>
      <c r="GO974" s="2"/>
      <c r="GP974" s="2"/>
      <c r="GQ974" s="2"/>
      <c r="GR974" s="2"/>
      <c r="GS974" s="2"/>
      <c r="GT974" s="2"/>
      <c r="GU974" s="2"/>
      <c r="GV974" s="2"/>
      <c r="GW974" s="2"/>
      <c r="GX974" s="2"/>
      <c r="GY974" s="2"/>
      <c r="GZ974" s="2"/>
      <c r="HA974" s="2"/>
      <c r="HB974" s="2"/>
      <c r="HC974" s="2"/>
      <c r="HD974" s="2"/>
      <c r="HE974" s="2"/>
      <c r="HF974" s="2"/>
      <c r="HG974" s="2"/>
      <c r="HH974" s="2"/>
      <c r="HI974" s="2"/>
      <c r="HJ974" s="2"/>
      <c r="HK974" s="2"/>
      <c r="HL974" s="2"/>
      <c r="HM974" s="2"/>
      <c r="HN974" s="2"/>
      <c r="HO974" s="2"/>
      <c r="HP974" s="2"/>
      <c r="HQ974" s="2"/>
      <c r="HR974" s="2"/>
      <c r="HS974" s="2"/>
      <c r="HT974" s="2"/>
      <c r="HU974" s="2"/>
      <c r="HV974" s="2"/>
      <c r="HW974" s="2"/>
      <c r="HX974" s="2"/>
      <c r="HY974" s="2"/>
      <c r="HZ974" s="2"/>
      <c r="IA974" s="2"/>
      <c r="IB974" s="2"/>
      <c r="IC974" s="2"/>
      <c r="ID974" s="2"/>
      <c r="IE974" s="2"/>
      <c r="IF974" s="2"/>
      <c r="IG974" s="2"/>
      <c r="IH974" s="2"/>
      <c r="II974" s="2"/>
      <c r="IJ974" s="2"/>
      <c r="IK974" s="2"/>
      <c r="IL974" s="2"/>
      <c r="IM974" s="2"/>
      <c r="IN974" s="2"/>
      <c r="IO974" s="2"/>
      <c r="IP974" s="2"/>
      <c r="IQ974" s="2"/>
      <c r="IR974" s="2"/>
      <c r="IS974" s="2"/>
      <c r="IT974" s="2"/>
      <c r="IU974" s="2"/>
      <c r="IV974" s="2"/>
      <c r="IW974" s="2"/>
    </row>
    <row r="975" customFormat="false" ht="11.25" hidden="false" customHeight="false" outlineLevel="0" collapsed="false">
      <c r="A975" s="2"/>
      <c r="B975" s="2"/>
      <c r="C975" s="2"/>
      <c r="D975" s="394"/>
      <c r="F975" s="2"/>
      <c r="G975" s="2"/>
      <c r="H975" s="2"/>
      <c r="I975" s="2"/>
      <c r="J975" s="2"/>
      <c r="K975" s="2"/>
      <c r="L975" s="2"/>
      <c r="M975" s="2"/>
      <c r="P975" s="2"/>
      <c r="Q975" s="2"/>
      <c r="R975" s="2"/>
      <c r="X975" s="270"/>
      <c r="Y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95"/>
      <c r="AW975" s="95"/>
      <c r="AX975" s="383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383"/>
      <c r="BX975" s="383"/>
      <c r="BY975" s="383"/>
      <c r="BZ975" s="2"/>
      <c r="CA975" s="2"/>
      <c r="CB975" s="2"/>
      <c r="CC975" s="2"/>
      <c r="CD975" s="2"/>
      <c r="CE975" s="2"/>
      <c r="CF975" s="383"/>
      <c r="CG975" s="383"/>
      <c r="CH975" s="10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383"/>
      <c r="DT975" s="383"/>
      <c r="DU975" s="383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  <c r="FE975" s="2"/>
      <c r="FF975" s="2"/>
      <c r="FG975" s="2"/>
      <c r="FH975" s="2"/>
      <c r="FI975" s="2"/>
      <c r="FJ975" s="2"/>
      <c r="FK975" s="2"/>
      <c r="FL975" s="2"/>
      <c r="FM975" s="2"/>
      <c r="FN975" s="2"/>
      <c r="FO975" s="2"/>
      <c r="FP975" s="2"/>
      <c r="FQ975" s="2"/>
      <c r="FR975" s="2"/>
      <c r="FS975" s="2"/>
      <c r="FT975" s="2"/>
      <c r="FU975" s="2"/>
      <c r="FV975" s="2"/>
      <c r="FW975" s="2"/>
      <c r="FX975" s="2"/>
      <c r="FY975" s="2"/>
      <c r="FZ975" s="2"/>
      <c r="GA975" s="2"/>
      <c r="GB975" s="2"/>
      <c r="GC975" s="2"/>
      <c r="GD975" s="2"/>
      <c r="GE975" s="2"/>
      <c r="GF975" s="2"/>
      <c r="GG975" s="2"/>
      <c r="GH975" s="2"/>
      <c r="GI975" s="2"/>
      <c r="GJ975" s="2"/>
      <c r="GK975" s="2"/>
      <c r="GL975" s="2"/>
      <c r="GM975" s="2"/>
      <c r="GN975" s="2"/>
      <c r="GO975" s="2"/>
      <c r="GP975" s="2"/>
      <c r="GQ975" s="2"/>
      <c r="GR975" s="2"/>
      <c r="GS975" s="2"/>
      <c r="GT975" s="2"/>
      <c r="GU975" s="2"/>
      <c r="GV975" s="2"/>
      <c r="GW975" s="2"/>
      <c r="GX975" s="2"/>
      <c r="GY975" s="2"/>
      <c r="GZ975" s="2"/>
      <c r="HA975" s="2"/>
      <c r="HB975" s="2"/>
      <c r="HC975" s="2"/>
      <c r="HD975" s="2"/>
      <c r="HE975" s="2"/>
      <c r="HF975" s="2"/>
      <c r="HG975" s="2"/>
      <c r="HH975" s="2"/>
      <c r="HI975" s="2"/>
      <c r="HJ975" s="2"/>
      <c r="HK975" s="2"/>
      <c r="HL975" s="2"/>
      <c r="HM975" s="2"/>
      <c r="HN975" s="2"/>
      <c r="HO975" s="2"/>
      <c r="HP975" s="2"/>
      <c r="HQ975" s="2"/>
      <c r="HR975" s="2"/>
      <c r="HS975" s="2"/>
      <c r="HT975" s="2"/>
      <c r="HU975" s="2"/>
      <c r="HV975" s="2"/>
      <c r="HW975" s="2"/>
      <c r="HX975" s="2"/>
      <c r="HY975" s="2"/>
      <c r="HZ975" s="2"/>
      <c r="IA975" s="2"/>
      <c r="IB975" s="2"/>
      <c r="IC975" s="2"/>
      <c r="ID975" s="2"/>
      <c r="IE975" s="2"/>
      <c r="IF975" s="2"/>
      <c r="IG975" s="2"/>
      <c r="IH975" s="2"/>
      <c r="II975" s="2"/>
      <c r="IJ975" s="2"/>
      <c r="IK975" s="2"/>
      <c r="IL975" s="2"/>
      <c r="IM975" s="2"/>
      <c r="IN975" s="2"/>
      <c r="IO975" s="2"/>
      <c r="IP975" s="2"/>
      <c r="IQ975" s="2"/>
      <c r="IR975" s="2"/>
      <c r="IS975" s="2"/>
      <c r="IT975" s="2"/>
      <c r="IU975" s="2"/>
      <c r="IV975" s="2"/>
      <c r="IW975" s="2"/>
    </row>
    <row r="976" customFormat="false" ht="11.25" hidden="false" customHeight="false" outlineLevel="0" collapsed="false">
      <c r="A976" s="2"/>
      <c r="B976" s="2"/>
      <c r="C976" s="2"/>
      <c r="D976" s="394"/>
      <c r="F976" s="2"/>
      <c r="G976" s="2"/>
      <c r="H976" s="2"/>
      <c r="I976" s="2"/>
      <c r="J976" s="2"/>
      <c r="K976" s="2"/>
      <c r="L976" s="2"/>
      <c r="M976" s="2"/>
      <c r="P976" s="2"/>
      <c r="Q976" s="2"/>
      <c r="R976" s="2"/>
      <c r="X976" s="270"/>
      <c r="Y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95"/>
      <c r="AW976" s="95"/>
      <c r="AX976" s="383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383"/>
      <c r="BX976" s="383"/>
      <c r="BY976" s="383"/>
      <c r="BZ976" s="2"/>
      <c r="CA976" s="2"/>
      <c r="CB976" s="2"/>
      <c r="CC976" s="2"/>
      <c r="CD976" s="2"/>
      <c r="CE976" s="2"/>
      <c r="CF976" s="383"/>
      <c r="CG976" s="383"/>
      <c r="CH976" s="10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383"/>
      <c r="DT976" s="383"/>
      <c r="DU976" s="383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  <c r="FE976" s="2"/>
      <c r="FF976" s="2"/>
      <c r="FG976" s="2"/>
      <c r="FH976" s="2"/>
      <c r="FI976" s="2"/>
      <c r="FJ976" s="2"/>
      <c r="FK976" s="2"/>
      <c r="FL976" s="2"/>
      <c r="FM976" s="2"/>
      <c r="FN976" s="2"/>
      <c r="FO976" s="2"/>
      <c r="FP976" s="2"/>
      <c r="FQ976" s="2"/>
      <c r="FR976" s="2"/>
      <c r="FS976" s="2"/>
      <c r="FT976" s="2"/>
      <c r="FU976" s="2"/>
      <c r="FV976" s="2"/>
      <c r="FW976" s="2"/>
      <c r="FX976" s="2"/>
      <c r="FY976" s="2"/>
      <c r="FZ976" s="2"/>
      <c r="GA976" s="2"/>
      <c r="GB976" s="2"/>
      <c r="GC976" s="2"/>
      <c r="GD976" s="2"/>
      <c r="GE976" s="2"/>
      <c r="GF976" s="2"/>
      <c r="GG976" s="2"/>
      <c r="GH976" s="2"/>
      <c r="GI976" s="2"/>
      <c r="GJ976" s="2"/>
      <c r="GK976" s="2"/>
      <c r="GL976" s="2"/>
      <c r="GM976" s="2"/>
      <c r="GN976" s="2"/>
      <c r="GO976" s="2"/>
      <c r="GP976" s="2"/>
      <c r="GQ976" s="2"/>
      <c r="GR976" s="2"/>
      <c r="GS976" s="2"/>
      <c r="GT976" s="2"/>
      <c r="GU976" s="2"/>
      <c r="GV976" s="2"/>
      <c r="GW976" s="2"/>
      <c r="GX976" s="2"/>
      <c r="GY976" s="2"/>
      <c r="GZ976" s="2"/>
      <c r="HA976" s="2"/>
      <c r="HB976" s="2"/>
      <c r="HC976" s="2"/>
      <c r="HD976" s="2"/>
      <c r="HE976" s="2"/>
      <c r="HF976" s="2"/>
      <c r="HG976" s="2"/>
      <c r="HH976" s="2"/>
      <c r="HI976" s="2"/>
      <c r="HJ976" s="2"/>
      <c r="HK976" s="2"/>
      <c r="HL976" s="2"/>
      <c r="HM976" s="2"/>
      <c r="HN976" s="2"/>
      <c r="HO976" s="2"/>
      <c r="HP976" s="2"/>
      <c r="HQ976" s="2"/>
      <c r="HR976" s="2"/>
      <c r="HS976" s="2"/>
      <c r="HT976" s="2"/>
      <c r="HU976" s="2"/>
      <c r="HV976" s="2"/>
      <c r="HW976" s="2"/>
      <c r="HX976" s="2"/>
      <c r="HY976" s="2"/>
      <c r="HZ976" s="2"/>
      <c r="IA976" s="2"/>
      <c r="IB976" s="2"/>
      <c r="IC976" s="2"/>
      <c r="ID976" s="2"/>
      <c r="IE976" s="2"/>
      <c r="IF976" s="2"/>
      <c r="IG976" s="2"/>
      <c r="IH976" s="2"/>
      <c r="II976" s="2"/>
      <c r="IJ976" s="2"/>
      <c r="IK976" s="2"/>
      <c r="IL976" s="2"/>
      <c r="IM976" s="2"/>
      <c r="IN976" s="2"/>
      <c r="IO976" s="2"/>
      <c r="IP976" s="2"/>
      <c r="IQ976" s="2"/>
      <c r="IR976" s="2"/>
      <c r="IS976" s="2"/>
      <c r="IT976" s="2"/>
      <c r="IU976" s="2"/>
      <c r="IV976" s="2"/>
      <c r="IW976" s="2"/>
    </row>
    <row r="977" customFormat="false" ht="11.25" hidden="false" customHeight="false" outlineLevel="0" collapsed="false">
      <c r="A977" s="2"/>
      <c r="B977" s="2"/>
      <c r="C977" s="2"/>
      <c r="D977" s="394"/>
      <c r="F977" s="2"/>
      <c r="G977" s="2"/>
      <c r="H977" s="2"/>
      <c r="I977" s="2"/>
      <c r="J977" s="2"/>
      <c r="K977" s="2"/>
      <c r="L977" s="2"/>
      <c r="M977" s="2"/>
      <c r="P977" s="2"/>
      <c r="Q977" s="2"/>
      <c r="R977" s="2"/>
      <c r="X977" s="270"/>
      <c r="Y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95"/>
      <c r="AW977" s="95"/>
      <c r="AX977" s="383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383"/>
      <c r="BX977" s="383"/>
      <c r="BY977" s="383"/>
      <c r="BZ977" s="2"/>
      <c r="CA977" s="2"/>
      <c r="CB977" s="2"/>
      <c r="CC977" s="2"/>
      <c r="CD977" s="2"/>
      <c r="CE977" s="2"/>
      <c r="CF977" s="383"/>
      <c r="CG977" s="383"/>
      <c r="CH977" s="10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383"/>
      <c r="DT977" s="383"/>
      <c r="DU977" s="383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  <c r="FE977" s="2"/>
      <c r="FF977" s="2"/>
      <c r="FG977" s="2"/>
      <c r="FH977" s="2"/>
      <c r="FI977" s="2"/>
      <c r="FJ977" s="2"/>
      <c r="FK977" s="2"/>
      <c r="FL977" s="2"/>
      <c r="FM977" s="2"/>
      <c r="FN977" s="2"/>
      <c r="FO977" s="2"/>
      <c r="FP977" s="2"/>
      <c r="FQ977" s="2"/>
      <c r="FR977" s="2"/>
      <c r="FS977" s="2"/>
      <c r="FT977" s="2"/>
      <c r="FU977" s="2"/>
      <c r="FV977" s="2"/>
      <c r="FW977" s="2"/>
      <c r="FX977" s="2"/>
      <c r="FY977" s="2"/>
      <c r="FZ977" s="2"/>
      <c r="GA977" s="2"/>
      <c r="GB977" s="2"/>
      <c r="GC977" s="2"/>
      <c r="GD977" s="2"/>
      <c r="GE977" s="2"/>
      <c r="GF977" s="2"/>
      <c r="GG977" s="2"/>
      <c r="GH977" s="2"/>
      <c r="GI977" s="2"/>
      <c r="GJ977" s="2"/>
      <c r="GK977" s="2"/>
      <c r="GL977" s="2"/>
      <c r="GM977" s="2"/>
      <c r="GN977" s="2"/>
      <c r="GO977" s="2"/>
      <c r="GP977" s="2"/>
      <c r="GQ977" s="2"/>
      <c r="GR977" s="2"/>
      <c r="GS977" s="2"/>
      <c r="GT977" s="2"/>
      <c r="GU977" s="2"/>
      <c r="GV977" s="2"/>
      <c r="GW977" s="2"/>
      <c r="GX977" s="2"/>
      <c r="GY977" s="2"/>
      <c r="GZ977" s="2"/>
      <c r="HA977" s="2"/>
      <c r="HB977" s="2"/>
      <c r="HC977" s="2"/>
      <c r="HD977" s="2"/>
      <c r="HE977" s="2"/>
      <c r="HF977" s="2"/>
      <c r="HG977" s="2"/>
      <c r="HH977" s="2"/>
      <c r="HI977" s="2"/>
      <c r="HJ977" s="2"/>
      <c r="HK977" s="2"/>
      <c r="HL977" s="2"/>
      <c r="HM977" s="2"/>
      <c r="HN977" s="2"/>
      <c r="HO977" s="2"/>
      <c r="HP977" s="2"/>
      <c r="HQ977" s="2"/>
      <c r="HR977" s="2"/>
      <c r="HS977" s="2"/>
      <c r="HT977" s="2"/>
      <c r="HU977" s="2"/>
      <c r="HV977" s="2"/>
      <c r="HW977" s="2"/>
      <c r="HX977" s="2"/>
      <c r="HY977" s="2"/>
      <c r="HZ977" s="2"/>
      <c r="IA977" s="2"/>
      <c r="IB977" s="2"/>
      <c r="IC977" s="2"/>
      <c r="ID977" s="2"/>
      <c r="IE977" s="2"/>
      <c r="IF977" s="2"/>
      <c r="IG977" s="2"/>
      <c r="IH977" s="2"/>
      <c r="II977" s="2"/>
      <c r="IJ977" s="2"/>
      <c r="IK977" s="2"/>
      <c r="IL977" s="2"/>
      <c r="IM977" s="2"/>
      <c r="IN977" s="2"/>
      <c r="IO977" s="2"/>
      <c r="IP977" s="2"/>
      <c r="IQ977" s="2"/>
      <c r="IR977" s="2"/>
      <c r="IS977" s="2"/>
      <c r="IT977" s="2"/>
      <c r="IU977" s="2"/>
      <c r="IV977" s="2"/>
      <c r="IW977" s="2"/>
    </row>
    <row r="978" customFormat="false" ht="11.25" hidden="false" customHeight="false" outlineLevel="0" collapsed="false">
      <c r="A978" s="2"/>
      <c r="B978" s="2"/>
      <c r="C978" s="2"/>
      <c r="D978" s="394"/>
      <c r="F978" s="2"/>
      <c r="G978" s="2"/>
      <c r="H978" s="2"/>
      <c r="I978" s="2"/>
      <c r="J978" s="2"/>
      <c r="K978" s="2"/>
      <c r="L978" s="2"/>
      <c r="M978" s="2"/>
      <c r="P978" s="2"/>
      <c r="Q978" s="2"/>
      <c r="R978" s="2"/>
      <c r="X978" s="270"/>
      <c r="Y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95"/>
      <c r="AW978" s="95"/>
      <c r="AX978" s="383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383"/>
      <c r="BX978" s="383"/>
      <c r="BY978" s="383"/>
      <c r="BZ978" s="2"/>
      <c r="CA978" s="2"/>
      <c r="CB978" s="2"/>
      <c r="CC978" s="2"/>
      <c r="CD978" s="2"/>
      <c r="CE978" s="2"/>
      <c r="CF978" s="383"/>
      <c r="CG978" s="383"/>
      <c r="CH978" s="10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383"/>
      <c r="DT978" s="383"/>
      <c r="DU978" s="383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  <c r="FE978" s="2"/>
      <c r="FF978" s="2"/>
      <c r="FG978" s="2"/>
      <c r="FH978" s="2"/>
      <c r="FI978" s="2"/>
      <c r="FJ978" s="2"/>
      <c r="FK978" s="2"/>
      <c r="FL978" s="2"/>
      <c r="FM978" s="2"/>
      <c r="FN978" s="2"/>
      <c r="FO978" s="2"/>
      <c r="FP978" s="2"/>
      <c r="FQ978" s="2"/>
      <c r="FR978" s="2"/>
      <c r="FS978" s="2"/>
      <c r="FT978" s="2"/>
      <c r="FU978" s="2"/>
      <c r="FV978" s="2"/>
      <c r="FW978" s="2"/>
      <c r="FX978" s="2"/>
      <c r="FY978" s="2"/>
      <c r="FZ978" s="2"/>
      <c r="GA978" s="2"/>
      <c r="GB978" s="2"/>
      <c r="GC978" s="2"/>
      <c r="GD978" s="2"/>
      <c r="GE978" s="2"/>
      <c r="GF978" s="2"/>
      <c r="GG978" s="2"/>
      <c r="GH978" s="2"/>
      <c r="GI978" s="2"/>
      <c r="GJ978" s="2"/>
      <c r="GK978" s="2"/>
      <c r="GL978" s="2"/>
      <c r="GM978" s="2"/>
      <c r="GN978" s="2"/>
      <c r="GO978" s="2"/>
      <c r="GP978" s="2"/>
      <c r="GQ978" s="2"/>
      <c r="GR978" s="2"/>
      <c r="GS978" s="2"/>
      <c r="GT978" s="2"/>
      <c r="GU978" s="2"/>
      <c r="GV978" s="2"/>
      <c r="GW978" s="2"/>
      <c r="GX978" s="2"/>
      <c r="GY978" s="2"/>
      <c r="GZ978" s="2"/>
      <c r="HA978" s="2"/>
      <c r="HB978" s="2"/>
      <c r="HC978" s="2"/>
      <c r="HD978" s="2"/>
      <c r="HE978" s="2"/>
      <c r="HF978" s="2"/>
      <c r="HG978" s="2"/>
      <c r="HH978" s="2"/>
      <c r="HI978" s="2"/>
      <c r="HJ978" s="2"/>
      <c r="HK978" s="2"/>
      <c r="HL978" s="2"/>
      <c r="HM978" s="2"/>
      <c r="HN978" s="2"/>
      <c r="HO978" s="2"/>
      <c r="HP978" s="2"/>
      <c r="HQ978" s="2"/>
      <c r="HR978" s="2"/>
      <c r="HS978" s="2"/>
      <c r="HT978" s="2"/>
      <c r="HU978" s="2"/>
      <c r="HV978" s="2"/>
      <c r="HW978" s="2"/>
      <c r="HX978" s="2"/>
      <c r="HY978" s="2"/>
      <c r="HZ978" s="2"/>
      <c r="IA978" s="2"/>
      <c r="IB978" s="2"/>
      <c r="IC978" s="2"/>
      <c r="ID978" s="2"/>
      <c r="IE978" s="2"/>
      <c r="IF978" s="2"/>
      <c r="IG978" s="2"/>
      <c r="IH978" s="2"/>
      <c r="II978" s="2"/>
      <c r="IJ978" s="2"/>
      <c r="IK978" s="2"/>
      <c r="IL978" s="2"/>
      <c r="IM978" s="2"/>
      <c r="IN978" s="2"/>
      <c r="IO978" s="2"/>
      <c r="IP978" s="2"/>
      <c r="IQ978" s="2"/>
      <c r="IR978" s="2"/>
      <c r="IS978" s="2"/>
      <c r="IT978" s="2"/>
      <c r="IU978" s="2"/>
      <c r="IV978" s="2"/>
      <c r="IW978" s="2"/>
    </row>
    <row r="979" customFormat="false" ht="11.25" hidden="false" customHeight="false" outlineLevel="0" collapsed="false">
      <c r="A979" s="2"/>
      <c r="B979" s="2"/>
      <c r="C979" s="2"/>
      <c r="D979" s="394"/>
      <c r="F979" s="2"/>
      <c r="G979" s="2"/>
      <c r="H979" s="2"/>
      <c r="I979" s="2"/>
      <c r="J979" s="2"/>
      <c r="K979" s="2"/>
      <c r="L979" s="2"/>
      <c r="M979" s="2"/>
      <c r="P979" s="2"/>
      <c r="Q979" s="2"/>
      <c r="R979" s="2"/>
      <c r="X979" s="270"/>
      <c r="Y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95"/>
      <c r="AW979" s="95"/>
      <c r="AX979" s="383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383"/>
      <c r="BX979" s="383"/>
      <c r="BY979" s="383"/>
      <c r="BZ979" s="2"/>
      <c r="CA979" s="2"/>
      <c r="CB979" s="2"/>
      <c r="CC979" s="2"/>
      <c r="CD979" s="2"/>
      <c r="CE979" s="2"/>
      <c r="CF979" s="383"/>
      <c r="CG979" s="383"/>
      <c r="CH979" s="10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383"/>
      <c r="DT979" s="383"/>
      <c r="DU979" s="383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  <c r="FE979" s="2"/>
      <c r="FF979" s="2"/>
      <c r="FG979" s="2"/>
      <c r="FH979" s="2"/>
      <c r="FI979" s="2"/>
      <c r="FJ979" s="2"/>
      <c r="FK979" s="2"/>
      <c r="FL979" s="2"/>
      <c r="FM979" s="2"/>
      <c r="FN979" s="2"/>
      <c r="FO979" s="2"/>
      <c r="FP979" s="2"/>
      <c r="FQ979" s="2"/>
      <c r="FR979" s="2"/>
      <c r="FS979" s="2"/>
      <c r="FT979" s="2"/>
      <c r="FU979" s="2"/>
      <c r="FV979" s="2"/>
      <c r="FW979" s="2"/>
      <c r="FX979" s="2"/>
      <c r="FY979" s="2"/>
      <c r="FZ979" s="2"/>
      <c r="GA979" s="2"/>
      <c r="GB979" s="2"/>
      <c r="GC979" s="2"/>
      <c r="GD979" s="2"/>
      <c r="GE979" s="2"/>
      <c r="GF979" s="2"/>
      <c r="GG979" s="2"/>
      <c r="GH979" s="2"/>
      <c r="GI979" s="2"/>
      <c r="GJ979" s="2"/>
      <c r="GK979" s="2"/>
      <c r="GL979" s="2"/>
      <c r="GM979" s="2"/>
      <c r="GN979" s="2"/>
      <c r="GO979" s="2"/>
      <c r="GP979" s="2"/>
      <c r="GQ979" s="2"/>
      <c r="GR979" s="2"/>
      <c r="GS979" s="2"/>
      <c r="GT979" s="2"/>
      <c r="GU979" s="2"/>
      <c r="GV979" s="2"/>
      <c r="GW979" s="2"/>
      <c r="GX979" s="2"/>
      <c r="GY979" s="2"/>
      <c r="GZ979" s="2"/>
      <c r="HA979" s="2"/>
      <c r="HB979" s="2"/>
      <c r="HC979" s="2"/>
      <c r="HD979" s="2"/>
      <c r="HE979" s="2"/>
      <c r="HF979" s="2"/>
      <c r="HG979" s="2"/>
      <c r="HH979" s="2"/>
      <c r="HI979" s="2"/>
      <c r="HJ979" s="2"/>
      <c r="HK979" s="2"/>
      <c r="HL979" s="2"/>
      <c r="HM979" s="2"/>
      <c r="HN979" s="2"/>
      <c r="HO979" s="2"/>
      <c r="HP979" s="2"/>
      <c r="HQ979" s="2"/>
      <c r="HR979" s="2"/>
      <c r="HS979" s="2"/>
      <c r="HT979" s="2"/>
      <c r="HU979" s="2"/>
      <c r="HV979" s="2"/>
      <c r="HW979" s="2"/>
      <c r="HX979" s="2"/>
      <c r="HY979" s="2"/>
      <c r="HZ979" s="2"/>
      <c r="IA979" s="2"/>
      <c r="IB979" s="2"/>
      <c r="IC979" s="2"/>
      <c r="ID979" s="2"/>
      <c r="IE979" s="2"/>
      <c r="IF979" s="2"/>
      <c r="IG979" s="2"/>
      <c r="IH979" s="2"/>
      <c r="II979" s="2"/>
      <c r="IJ979" s="2"/>
      <c r="IK979" s="2"/>
      <c r="IL979" s="2"/>
      <c r="IM979" s="2"/>
      <c r="IN979" s="2"/>
      <c r="IO979" s="2"/>
      <c r="IP979" s="2"/>
      <c r="IQ979" s="2"/>
      <c r="IR979" s="2"/>
      <c r="IS979" s="2"/>
      <c r="IT979" s="2"/>
      <c r="IU979" s="2"/>
      <c r="IV979" s="2"/>
      <c r="IW979" s="2"/>
    </row>
    <row r="980" customFormat="false" ht="11.25" hidden="false" customHeight="false" outlineLevel="0" collapsed="false">
      <c r="A980" s="2"/>
      <c r="B980" s="2"/>
      <c r="C980" s="2"/>
      <c r="D980" s="394"/>
      <c r="F980" s="2"/>
      <c r="G980" s="2"/>
      <c r="H980" s="2"/>
      <c r="I980" s="2"/>
      <c r="J980" s="2"/>
      <c r="K980" s="2"/>
      <c r="L980" s="2"/>
      <c r="M980" s="2"/>
      <c r="P980" s="2"/>
      <c r="Q980" s="2"/>
      <c r="R980" s="2"/>
      <c r="X980" s="270"/>
      <c r="Y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95"/>
      <c r="AW980" s="95"/>
      <c r="AX980" s="383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383"/>
      <c r="BX980" s="383"/>
      <c r="BY980" s="383"/>
      <c r="BZ980" s="2"/>
      <c r="CA980" s="2"/>
      <c r="CB980" s="2"/>
      <c r="CC980" s="2"/>
      <c r="CD980" s="2"/>
      <c r="CE980" s="2"/>
      <c r="CF980" s="383"/>
      <c r="CG980" s="383"/>
      <c r="CH980" s="10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383"/>
      <c r="DT980" s="383"/>
      <c r="DU980" s="383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  <c r="FE980" s="2"/>
      <c r="FF980" s="2"/>
      <c r="FG980" s="2"/>
      <c r="FH980" s="2"/>
      <c r="FI980" s="2"/>
      <c r="FJ980" s="2"/>
      <c r="FK980" s="2"/>
      <c r="FL980" s="2"/>
      <c r="FM980" s="2"/>
      <c r="FN980" s="2"/>
      <c r="FO980" s="2"/>
      <c r="FP980" s="2"/>
      <c r="FQ980" s="2"/>
      <c r="FR980" s="2"/>
      <c r="FS980" s="2"/>
      <c r="FT980" s="2"/>
      <c r="FU980" s="2"/>
      <c r="FV980" s="2"/>
      <c r="FW980" s="2"/>
      <c r="FX980" s="2"/>
      <c r="FY980" s="2"/>
      <c r="FZ980" s="2"/>
      <c r="GA980" s="2"/>
      <c r="GB980" s="2"/>
      <c r="GC980" s="2"/>
      <c r="GD980" s="2"/>
      <c r="GE980" s="2"/>
      <c r="GF980" s="2"/>
      <c r="GG980" s="2"/>
      <c r="GH980" s="2"/>
      <c r="GI980" s="2"/>
      <c r="GJ980" s="2"/>
      <c r="GK980" s="2"/>
      <c r="GL980" s="2"/>
      <c r="GM980" s="2"/>
      <c r="GN980" s="2"/>
      <c r="GO980" s="2"/>
      <c r="GP980" s="2"/>
      <c r="GQ980" s="2"/>
      <c r="GR980" s="2"/>
      <c r="GS980" s="2"/>
      <c r="GT980" s="2"/>
      <c r="GU980" s="2"/>
      <c r="GV980" s="2"/>
      <c r="GW980" s="2"/>
      <c r="GX980" s="2"/>
      <c r="GY980" s="2"/>
      <c r="GZ980" s="2"/>
      <c r="HA980" s="2"/>
      <c r="HB980" s="2"/>
      <c r="HC980" s="2"/>
      <c r="HD980" s="2"/>
      <c r="HE980" s="2"/>
      <c r="HF980" s="2"/>
      <c r="HG980" s="2"/>
      <c r="HH980" s="2"/>
      <c r="HI980" s="2"/>
      <c r="HJ980" s="2"/>
      <c r="HK980" s="2"/>
      <c r="HL980" s="2"/>
      <c r="HM980" s="2"/>
      <c r="HN980" s="2"/>
      <c r="HO980" s="2"/>
      <c r="HP980" s="2"/>
      <c r="HQ980" s="2"/>
      <c r="HR980" s="2"/>
      <c r="HS980" s="2"/>
      <c r="HT980" s="2"/>
      <c r="HU980" s="2"/>
      <c r="HV980" s="2"/>
      <c r="HW980" s="2"/>
      <c r="HX980" s="2"/>
      <c r="HY980" s="2"/>
      <c r="HZ980" s="2"/>
      <c r="IA980" s="2"/>
      <c r="IB980" s="2"/>
      <c r="IC980" s="2"/>
      <c r="ID980" s="2"/>
      <c r="IE980" s="2"/>
      <c r="IF980" s="2"/>
      <c r="IG980" s="2"/>
      <c r="IH980" s="2"/>
      <c r="II980" s="2"/>
      <c r="IJ980" s="2"/>
      <c r="IK980" s="2"/>
      <c r="IL980" s="2"/>
      <c r="IM980" s="2"/>
      <c r="IN980" s="2"/>
      <c r="IO980" s="2"/>
      <c r="IP980" s="2"/>
      <c r="IQ980" s="2"/>
      <c r="IR980" s="2"/>
      <c r="IS980" s="2"/>
      <c r="IT980" s="2"/>
      <c r="IU980" s="2"/>
      <c r="IV980" s="2"/>
      <c r="IW980" s="2"/>
    </row>
    <row r="981" customFormat="false" ht="11.25" hidden="false" customHeight="false" outlineLevel="0" collapsed="false">
      <c r="A981" s="2"/>
      <c r="B981" s="2"/>
      <c r="C981" s="2"/>
      <c r="D981" s="394"/>
      <c r="F981" s="2"/>
      <c r="G981" s="2"/>
      <c r="H981" s="2"/>
      <c r="I981" s="2"/>
      <c r="J981" s="2"/>
      <c r="K981" s="2"/>
      <c r="L981" s="2"/>
      <c r="M981" s="2"/>
      <c r="P981" s="2"/>
      <c r="Q981" s="2"/>
      <c r="R981" s="2"/>
      <c r="X981" s="270"/>
      <c r="Y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95"/>
      <c r="AW981" s="95"/>
      <c r="AX981" s="383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383"/>
      <c r="BX981" s="383"/>
      <c r="BY981" s="383"/>
      <c r="BZ981" s="2"/>
      <c r="CA981" s="2"/>
      <c r="CB981" s="2"/>
      <c r="CC981" s="2"/>
      <c r="CD981" s="2"/>
      <c r="CE981" s="2"/>
      <c r="CF981" s="383"/>
      <c r="CG981" s="383"/>
      <c r="CH981" s="10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383"/>
      <c r="DT981" s="383"/>
      <c r="DU981" s="383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  <c r="FE981" s="2"/>
      <c r="FF981" s="2"/>
      <c r="FG981" s="2"/>
      <c r="FH981" s="2"/>
      <c r="FI981" s="2"/>
      <c r="FJ981" s="2"/>
      <c r="FK981" s="2"/>
      <c r="FL981" s="2"/>
      <c r="FM981" s="2"/>
      <c r="FN981" s="2"/>
      <c r="FO981" s="2"/>
      <c r="FP981" s="2"/>
      <c r="FQ981" s="2"/>
      <c r="FR981" s="2"/>
      <c r="FS981" s="2"/>
      <c r="FT981" s="2"/>
      <c r="FU981" s="2"/>
      <c r="FV981" s="2"/>
      <c r="FW981" s="2"/>
      <c r="FX981" s="2"/>
      <c r="FY981" s="2"/>
      <c r="FZ981" s="2"/>
      <c r="GA981" s="2"/>
      <c r="GB981" s="2"/>
      <c r="GC981" s="2"/>
      <c r="GD981" s="2"/>
      <c r="GE981" s="2"/>
      <c r="GF981" s="2"/>
      <c r="GG981" s="2"/>
      <c r="GH981" s="2"/>
      <c r="GI981" s="2"/>
      <c r="GJ981" s="2"/>
      <c r="GK981" s="2"/>
      <c r="GL981" s="2"/>
      <c r="GM981" s="2"/>
      <c r="GN981" s="2"/>
      <c r="GO981" s="2"/>
      <c r="GP981" s="2"/>
      <c r="GQ981" s="2"/>
      <c r="GR981" s="2"/>
      <c r="GS981" s="2"/>
      <c r="GT981" s="2"/>
      <c r="GU981" s="2"/>
      <c r="GV981" s="2"/>
      <c r="GW981" s="2"/>
      <c r="GX981" s="2"/>
      <c r="GY981" s="2"/>
      <c r="GZ981" s="2"/>
      <c r="HA981" s="2"/>
      <c r="HB981" s="2"/>
      <c r="HC981" s="2"/>
      <c r="HD981" s="2"/>
      <c r="HE981" s="2"/>
      <c r="HF981" s="2"/>
      <c r="HG981" s="2"/>
      <c r="HH981" s="2"/>
      <c r="HI981" s="2"/>
      <c r="HJ981" s="2"/>
      <c r="HK981" s="2"/>
      <c r="HL981" s="2"/>
      <c r="HM981" s="2"/>
      <c r="HN981" s="2"/>
      <c r="HO981" s="2"/>
      <c r="HP981" s="2"/>
      <c r="HQ981" s="2"/>
      <c r="HR981" s="2"/>
      <c r="HS981" s="2"/>
      <c r="HT981" s="2"/>
      <c r="HU981" s="2"/>
      <c r="HV981" s="2"/>
      <c r="HW981" s="2"/>
      <c r="HX981" s="2"/>
      <c r="HY981" s="2"/>
      <c r="HZ981" s="2"/>
      <c r="IA981" s="2"/>
      <c r="IB981" s="2"/>
      <c r="IC981" s="2"/>
      <c r="ID981" s="2"/>
      <c r="IE981" s="2"/>
      <c r="IF981" s="2"/>
      <c r="IG981" s="2"/>
      <c r="IH981" s="2"/>
      <c r="II981" s="2"/>
      <c r="IJ981" s="2"/>
      <c r="IK981" s="2"/>
      <c r="IL981" s="2"/>
      <c r="IM981" s="2"/>
      <c r="IN981" s="2"/>
      <c r="IO981" s="2"/>
      <c r="IP981" s="2"/>
      <c r="IQ981" s="2"/>
      <c r="IR981" s="2"/>
      <c r="IS981" s="2"/>
      <c r="IT981" s="2"/>
      <c r="IU981" s="2"/>
      <c r="IV981" s="2"/>
      <c r="IW981" s="2"/>
    </row>
    <row r="982" customFormat="false" ht="11.25" hidden="false" customHeight="false" outlineLevel="0" collapsed="false">
      <c r="A982" s="2"/>
      <c r="B982" s="2"/>
      <c r="C982" s="2"/>
      <c r="D982" s="394"/>
      <c r="F982" s="2"/>
      <c r="G982" s="2"/>
      <c r="H982" s="2"/>
      <c r="I982" s="2"/>
      <c r="J982" s="2"/>
      <c r="K982" s="2"/>
      <c r="L982" s="2"/>
      <c r="M982" s="2"/>
      <c r="P982" s="2"/>
      <c r="Q982" s="2"/>
      <c r="R982" s="2"/>
      <c r="X982" s="270"/>
      <c r="Y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95"/>
      <c r="AW982" s="95"/>
      <c r="AX982" s="383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383"/>
      <c r="BX982" s="383"/>
      <c r="BY982" s="383"/>
      <c r="BZ982" s="2"/>
      <c r="CA982" s="2"/>
      <c r="CB982" s="2"/>
      <c r="CC982" s="2"/>
      <c r="CD982" s="2"/>
      <c r="CE982" s="2"/>
      <c r="CF982" s="383"/>
      <c r="CG982" s="383"/>
      <c r="CH982" s="10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383"/>
      <c r="DT982" s="383"/>
      <c r="DU982" s="383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  <c r="FE982" s="2"/>
      <c r="FF982" s="2"/>
      <c r="FG982" s="2"/>
      <c r="FH982" s="2"/>
      <c r="FI982" s="2"/>
      <c r="FJ982" s="2"/>
      <c r="FK982" s="2"/>
      <c r="FL982" s="2"/>
      <c r="FM982" s="2"/>
      <c r="FN982" s="2"/>
      <c r="FO982" s="2"/>
      <c r="FP982" s="2"/>
      <c r="FQ982" s="2"/>
      <c r="FR982" s="2"/>
      <c r="FS982" s="2"/>
      <c r="FT982" s="2"/>
      <c r="FU982" s="2"/>
      <c r="FV982" s="2"/>
      <c r="FW982" s="2"/>
      <c r="FX982" s="2"/>
      <c r="FY982" s="2"/>
      <c r="FZ982" s="2"/>
      <c r="GA982" s="2"/>
      <c r="GB982" s="2"/>
      <c r="GC982" s="2"/>
      <c r="GD982" s="2"/>
      <c r="GE982" s="2"/>
      <c r="GF982" s="2"/>
      <c r="GG982" s="2"/>
      <c r="GH982" s="2"/>
      <c r="GI982" s="2"/>
      <c r="GJ982" s="2"/>
      <c r="GK982" s="2"/>
      <c r="GL982" s="2"/>
      <c r="GM982" s="2"/>
      <c r="GN982" s="2"/>
      <c r="GO982" s="2"/>
      <c r="GP982" s="2"/>
      <c r="GQ982" s="2"/>
      <c r="GR982" s="2"/>
      <c r="GS982" s="2"/>
      <c r="GT982" s="2"/>
      <c r="GU982" s="2"/>
      <c r="GV982" s="2"/>
      <c r="GW982" s="2"/>
      <c r="GX982" s="2"/>
      <c r="GY982" s="2"/>
      <c r="GZ982" s="2"/>
      <c r="HA982" s="2"/>
      <c r="HB982" s="2"/>
      <c r="HC982" s="2"/>
      <c r="HD982" s="2"/>
      <c r="HE982" s="2"/>
      <c r="HF982" s="2"/>
      <c r="HG982" s="2"/>
      <c r="HH982" s="2"/>
      <c r="HI982" s="2"/>
      <c r="HJ982" s="2"/>
      <c r="HK982" s="2"/>
      <c r="HL982" s="2"/>
      <c r="HM982" s="2"/>
      <c r="HN982" s="2"/>
      <c r="HO982" s="2"/>
      <c r="HP982" s="2"/>
      <c r="HQ982" s="2"/>
      <c r="HR982" s="2"/>
      <c r="HS982" s="2"/>
      <c r="HT982" s="2"/>
      <c r="HU982" s="2"/>
      <c r="HV982" s="2"/>
      <c r="HW982" s="2"/>
      <c r="HX982" s="2"/>
      <c r="HY982" s="2"/>
      <c r="HZ982" s="2"/>
      <c r="IA982" s="2"/>
      <c r="IB982" s="2"/>
      <c r="IC982" s="2"/>
      <c r="ID982" s="2"/>
      <c r="IE982" s="2"/>
      <c r="IF982" s="2"/>
      <c r="IG982" s="2"/>
      <c r="IH982" s="2"/>
      <c r="II982" s="2"/>
      <c r="IJ982" s="2"/>
      <c r="IK982" s="2"/>
      <c r="IL982" s="2"/>
      <c r="IM982" s="2"/>
      <c r="IN982" s="2"/>
      <c r="IO982" s="2"/>
      <c r="IP982" s="2"/>
      <c r="IQ982" s="2"/>
      <c r="IR982" s="2"/>
      <c r="IS982" s="2"/>
      <c r="IT982" s="2"/>
      <c r="IU982" s="2"/>
      <c r="IV982" s="2"/>
      <c r="IW982" s="2"/>
    </row>
    <row r="983" customFormat="false" ht="11.25" hidden="false" customHeight="false" outlineLevel="0" collapsed="false">
      <c r="A983" s="2"/>
      <c r="B983" s="2"/>
      <c r="C983" s="2"/>
      <c r="D983" s="394"/>
      <c r="F983" s="2"/>
      <c r="G983" s="2"/>
      <c r="H983" s="2"/>
      <c r="I983" s="2"/>
      <c r="J983" s="2"/>
      <c r="K983" s="2"/>
      <c r="L983" s="2"/>
      <c r="M983" s="2"/>
      <c r="P983" s="2"/>
      <c r="Q983" s="2"/>
      <c r="R983" s="2"/>
      <c r="X983" s="270"/>
      <c r="Y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95"/>
      <c r="AW983" s="95"/>
      <c r="AX983" s="383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383"/>
      <c r="BX983" s="383"/>
      <c r="BY983" s="383"/>
      <c r="BZ983" s="2"/>
      <c r="CA983" s="2"/>
      <c r="CB983" s="2"/>
      <c r="CC983" s="2"/>
      <c r="CD983" s="2"/>
      <c r="CE983" s="2"/>
      <c r="CF983" s="383"/>
      <c r="CG983" s="383"/>
      <c r="CH983" s="10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383"/>
      <c r="DT983" s="383"/>
      <c r="DU983" s="383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  <c r="FE983" s="2"/>
      <c r="FF983" s="2"/>
      <c r="FG983" s="2"/>
      <c r="FH983" s="2"/>
      <c r="FI983" s="2"/>
      <c r="FJ983" s="2"/>
      <c r="FK983" s="2"/>
      <c r="FL983" s="2"/>
      <c r="FM983" s="2"/>
      <c r="FN983" s="2"/>
      <c r="FO983" s="2"/>
      <c r="FP983" s="2"/>
      <c r="FQ983" s="2"/>
      <c r="FR983" s="2"/>
      <c r="FS983" s="2"/>
      <c r="FT983" s="2"/>
      <c r="FU983" s="2"/>
      <c r="FV983" s="2"/>
      <c r="FW983" s="2"/>
      <c r="FX983" s="2"/>
      <c r="FY983" s="2"/>
      <c r="FZ983" s="2"/>
      <c r="GA983" s="2"/>
      <c r="GB983" s="2"/>
      <c r="GC983" s="2"/>
      <c r="GD983" s="2"/>
      <c r="GE983" s="2"/>
      <c r="GF983" s="2"/>
      <c r="GG983" s="2"/>
      <c r="GH983" s="2"/>
      <c r="GI983" s="2"/>
      <c r="GJ983" s="2"/>
      <c r="GK983" s="2"/>
      <c r="GL983" s="2"/>
      <c r="GM983" s="2"/>
      <c r="GN983" s="2"/>
      <c r="GO983" s="2"/>
      <c r="GP983" s="2"/>
      <c r="GQ983" s="2"/>
      <c r="GR983" s="2"/>
      <c r="GS983" s="2"/>
      <c r="GT983" s="2"/>
      <c r="GU983" s="2"/>
      <c r="GV983" s="2"/>
      <c r="GW983" s="2"/>
      <c r="GX983" s="2"/>
      <c r="GY983" s="2"/>
      <c r="GZ983" s="2"/>
      <c r="HA983" s="2"/>
      <c r="HB983" s="2"/>
      <c r="HC983" s="2"/>
      <c r="HD983" s="2"/>
      <c r="HE983" s="2"/>
      <c r="HF983" s="2"/>
      <c r="HG983" s="2"/>
      <c r="HH983" s="2"/>
      <c r="HI983" s="2"/>
      <c r="HJ983" s="2"/>
      <c r="HK983" s="2"/>
      <c r="HL983" s="2"/>
      <c r="HM983" s="2"/>
      <c r="HN983" s="2"/>
      <c r="HO983" s="2"/>
      <c r="HP983" s="2"/>
      <c r="HQ983" s="2"/>
      <c r="HR983" s="2"/>
      <c r="HS983" s="2"/>
      <c r="HT983" s="2"/>
      <c r="HU983" s="2"/>
      <c r="HV983" s="2"/>
      <c r="HW983" s="2"/>
      <c r="HX983" s="2"/>
      <c r="HY983" s="2"/>
      <c r="HZ983" s="2"/>
      <c r="IA983" s="2"/>
      <c r="IB983" s="2"/>
      <c r="IC983" s="2"/>
      <c r="ID983" s="2"/>
      <c r="IE983" s="2"/>
      <c r="IF983" s="2"/>
      <c r="IG983" s="2"/>
      <c r="IH983" s="2"/>
      <c r="II983" s="2"/>
      <c r="IJ983" s="2"/>
      <c r="IK983" s="2"/>
      <c r="IL983" s="2"/>
      <c r="IM983" s="2"/>
      <c r="IN983" s="2"/>
      <c r="IO983" s="2"/>
      <c r="IP983" s="2"/>
      <c r="IQ983" s="2"/>
      <c r="IR983" s="2"/>
      <c r="IS983" s="2"/>
      <c r="IT983" s="2"/>
      <c r="IU983" s="2"/>
      <c r="IV983" s="2"/>
      <c r="IW983" s="2"/>
    </row>
    <row r="984" customFormat="false" ht="11.25" hidden="false" customHeight="false" outlineLevel="0" collapsed="false">
      <c r="A984" s="2"/>
      <c r="B984" s="2"/>
      <c r="C984" s="2"/>
      <c r="D984" s="394"/>
      <c r="F984" s="2"/>
      <c r="G984" s="2"/>
      <c r="H984" s="2"/>
      <c r="I984" s="2"/>
      <c r="J984" s="2"/>
      <c r="K984" s="2"/>
      <c r="L984" s="2"/>
      <c r="M984" s="2"/>
      <c r="P984" s="2"/>
      <c r="Q984" s="2"/>
      <c r="R984" s="2"/>
      <c r="X984" s="270"/>
      <c r="Y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95"/>
      <c r="AW984" s="95"/>
      <c r="AX984" s="383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383"/>
      <c r="BX984" s="383"/>
      <c r="BY984" s="383"/>
      <c r="BZ984" s="2"/>
      <c r="CA984" s="2"/>
      <c r="CB984" s="2"/>
      <c r="CC984" s="2"/>
      <c r="CD984" s="2"/>
      <c r="CE984" s="2"/>
      <c r="CF984" s="383"/>
      <c r="CG984" s="383"/>
      <c r="CH984" s="10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383"/>
      <c r="DT984" s="383"/>
      <c r="DU984" s="383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  <c r="FE984" s="2"/>
      <c r="FF984" s="2"/>
      <c r="FG984" s="2"/>
      <c r="FH984" s="2"/>
      <c r="FI984" s="2"/>
      <c r="FJ984" s="2"/>
      <c r="FK984" s="2"/>
      <c r="FL984" s="2"/>
      <c r="FM984" s="2"/>
      <c r="FN984" s="2"/>
      <c r="FO984" s="2"/>
      <c r="FP984" s="2"/>
      <c r="FQ984" s="2"/>
      <c r="FR984" s="2"/>
      <c r="FS984" s="2"/>
      <c r="FT984" s="2"/>
      <c r="FU984" s="2"/>
      <c r="FV984" s="2"/>
      <c r="FW984" s="2"/>
      <c r="FX984" s="2"/>
      <c r="FY984" s="2"/>
      <c r="FZ984" s="2"/>
      <c r="GA984" s="2"/>
      <c r="GB984" s="2"/>
      <c r="GC984" s="2"/>
      <c r="GD984" s="2"/>
      <c r="GE984" s="2"/>
      <c r="GF984" s="2"/>
      <c r="GG984" s="2"/>
      <c r="GH984" s="2"/>
      <c r="GI984" s="2"/>
      <c r="GJ984" s="2"/>
      <c r="GK984" s="2"/>
      <c r="GL984" s="2"/>
      <c r="GM984" s="2"/>
      <c r="GN984" s="2"/>
      <c r="GO984" s="2"/>
      <c r="GP984" s="2"/>
      <c r="GQ984" s="2"/>
      <c r="GR984" s="2"/>
      <c r="GS984" s="2"/>
      <c r="GT984" s="2"/>
      <c r="GU984" s="2"/>
      <c r="GV984" s="2"/>
      <c r="GW984" s="2"/>
      <c r="GX984" s="2"/>
      <c r="GY984" s="2"/>
      <c r="GZ984" s="2"/>
      <c r="HA984" s="2"/>
      <c r="HB984" s="2"/>
      <c r="HC984" s="2"/>
      <c r="HD984" s="2"/>
      <c r="HE984" s="2"/>
      <c r="HF984" s="2"/>
      <c r="HG984" s="2"/>
      <c r="HH984" s="2"/>
      <c r="HI984" s="2"/>
      <c r="HJ984" s="2"/>
      <c r="HK984" s="2"/>
      <c r="HL984" s="2"/>
      <c r="HM984" s="2"/>
      <c r="HN984" s="2"/>
      <c r="HO984" s="2"/>
      <c r="HP984" s="2"/>
      <c r="HQ984" s="2"/>
      <c r="HR984" s="2"/>
      <c r="HS984" s="2"/>
      <c r="HT984" s="2"/>
      <c r="HU984" s="2"/>
      <c r="HV984" s="2"/>
      <c r="HW984" s="2"/>
      <c r="HX984" s="2"/>
      <c r="HY984" s="2"/>
      <c r="HZ984" s="2"/>
      <c r="IA984" s="2"/>
      <c r="IB984" s="2"/>
      <c r="IC984" s="2"/>
      <c r="ID984" s="2"/>
      <c r="IE984" s="2"/>
      <c r="IF984" s="2"/>
      <c r="IG984" s="2"/>
      <c r="IH984" s="2"/>
      <c r="II984" s="2"/>
      <c r="IJ984" s="2"/>
      <c r="IK984" s="2"/>
      <c r="IL984" s="2"/>
      <c r="IM984" s="2"/>
      <c r="IN984" s="2"/>
      <c r="IO984" s="2"/>
      <c r="IP984" s="2"/>
      <c r="IQ984" s="2"/>
      <c r="IR984" s="2"/>
      <c r="IS984" s="2"/>
      <c r="IT984" s="2"/>
      <c r="IU984" s="2"/>
      <c r="IV984" s="2"/>
      <c r="IW984" s="2"/>
    </row>
    <row r="985" customFormat="false" ht="11.25" hidden="false" customHeight="false" outlineLevel="0" collapsed="false">
      <c r="A985" s="2"/>
      <c r="B985" s="2"/>
      <c r="C985" s="2"/>
      <c r="D985" s="394"/>
      <c r="F985" s="2"/>
      <c r="G985" s="2"/>
      <c r="H985" s="2"/>
      <c r="I985" s="2"/>
      <c r="J985" s="2"/>
      <c r="K985" s="2"/>
      <c r="L985" s="2"/>
      <c r="M985" s="2"/>
      <c r="P985" s="2"/>
      <c r="Q985" s="2"/>
      <c r="R985" s="2"/>
      <c r="X985" s="270"/>
      <c r="Y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95"/>
      <c r="AW985" s="95"/>
      <c r="AX985" s="383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383"/>
      <c r="BX985" s="383"/>
      <c r="BY985" s="383"/>
      <c r="BZ985" s="2"/>
      <c r="CA985" s="2"/>
      <c r="CB985" s="2"/>
      <c r="CC985" s="2"/>
      <c r="CD985" s="2"/>
      <c r="CE985" s="2"/>
      <c r="CF985" s="383"/>
      <c r="CG985" s="383"/>
      <c r="CH985" s="10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383"/>
      <c r="DT985" s="383"/>
      <c r="DU985" s="383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  <c r="FE985" s="2"/>
      <c r="FF985" s="2"/>
      <c r="FG985" s="2"/>
      <c r="FH985" s="2"/>
      <c r="FI985" s="2"/>
      <c r="FJ985" s="2"/>
      <c r="FK985" s="2"/>
      <c r="FL985" s="2"/>
      <c r="FM985" s="2"/>
      <c r="FN985" s="2"/>
      <c r="FO985" s="2"/>
      <c r="FP985" s="2"/>
      <c r="FQ985" s="2"/>
      <c r="FR985" s="2"/>
      <c r="FS985" s="2"/>
      <c r="FT985" s="2"/>
      <c r="FU985" s="2"/>
      <c r="FV985" s="2"/>
      <c r="FW985" s="2"/>
      <c r="FX985" s="2"/>
      <c r="FY985" s="2"/>
      <c r="FZ985" s="2"/>
      <c r="GA985" s="2"/>
      <c r="GB985" s="2"/>
      <c r="GC985" s="2"/>
      <c r="GD985" s="2"/>
      <c r="GE985" s="2"/>
      <c r="GF985" s="2"/>
      <c r="GG985" s="2"/>
      <c r="GH985" s="2"/>
      <c r="GI985" s="2"/>
      <c r="GJ985" s="2"/>
      <c r="GK985" s="2"/>
      <c r="GL985" s="2"/>
      <c r="GM985" s="2"/>
      <c r="GN985" s="2"/>
      <c r="GO985" s="2"/>
      <c r="GP985" s="2"/>
      <c r="GQ985" s="2"/>
      <c r="GR985" s="2"/>
      <c r="GS985" s="2"/>
      <c r="GT985" s="2"/>
      <c r="GU985" s="2"/>
      <c r="GV985" s="2"/>
      <c r="GW985" s="2"/>
      <c r="GX985" s="2"/>
      <c r="GY985" s="2"/>
      <c r="GZ985" s="2"/>
      <c r="HA985" s="2"/>
      <c r="HB985" s="2"/>
      <c r="HC985" s="2"/>
      <c r="HD985" s="2"/>
      <c r="HE985" s="2"/>
      <c r="HF985" s="2"/>
      <c r="HG985" s="2"/>
      <c r="HH985" s="2"/>
      <c r="HI985" s="2"/>
      <c r="HJ985" s="2"/>
      <c r="HK985" s="2"/>
      <c r="HL985" s="2"/>
      <c r="HM985" s="2"/>
      <c r="HN985" s="2"/>
      <c r="HO985" s="2"/>
      <c r="HP985" s="2"/>
      <c r="HQ985" s="2"/>
      <c r="HR985" s="2"/>
      <c r="HS985" s="2"/>
      <c r="HT985" s="2"/>
      <c r="HU985" s="2"/>
      <c r="HV985" s="2"/>
      <c r="HW985" s="2"/>
      <c r="HX985" s="2"/>
      <c r="HY985" s="2"/>
      <c r="HZ985" s="2"/>
      <c r="IA985" s="2"/>
      <c r="IB985" s="2"/>
      <c r="IC985" s="2"/>
      <c r="ID985" s="2"/>
      <c r="IE985" s="2"/>
      <c r="IF985" s="2"/>
      <c r="IG985" s="2"/>
      <c r="IH985" s="2"/>
      <c r="II985" s="2"/>
      <c r="IJ985" s="2"/>
      <c r="IK985" s="2"/>
      <c r="IL985" s="2"/>
      <c r="IM985" s="2"/>
      <c r="IN985" s="2"/>
      <c r="IO985" s="2"/>
      <c r="IP985" s="2"/>
      <c r="IQ985" s="2"/>
      <c r="IR985" s="2"/>
      <c r="IS985" s="2"/>
      <c r="IT985" s="2"/>
      <c r="IU985" s="2"/>
      <c r="IV985" s="2"/>
      <c r="IW985" s="2"/>
    </row>
    <row r="986" customFormat="false" ht="11.25" hidden="false" customHeight="false" outlineLevel="0" collapsed="false">
      <c r="A986" s="2"/>
      <c r="B986" s="2"/>
      <c r="C986" s="2"/>
      <c r="D986" s="394"/>
      <c r="F986" s="2"/>
      <c r="G986" s="2"/>
      <c r="H986" s="2"/>
      <c r="I986" s="2"/>
      <c r="J986" s="2"/>
      <c r="K986" s="2"/>
      <c r="L986" s="2"/>
      <c r="M986" s="2"/>
      <c r="P986" s="2"/>
      <c r="Q986" s="2"/>
      <c r="R986" s="2"/>
      <c r="X986" s="270"/>
      <c r="Y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95"/>
      <c r="AW986" s="95"/>
      <c r="AX986" s="383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383"/>
      <c r="BX986" s="383"/>
      <c r="BY986" s="383"/>
      <c r="BZ986" s="2"/>
      <c r="CA986" s="2"/>
      <c r="CB986" s="2"/>
      <c r="CC986" s="2"/>
      <c r="CD986" s="2"/>
      <c r="CE986" s="2"/>
      <c r="CF986" s="383"/>
      <c r="CG986" s="383"/>
      <c r="CH986" s="10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383"/>
      <c r="DT986" s="383"/>
      <c r="DU986" s="383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  <c r="FE986" s="2"/>
      <c r="FF986" s="2"/>
      <c r="FG986" s="2"/>
      <c r="FH986" s="2"/>
      <c r="FI986" s="2"/>
      <c r="FJ986" s="2"/>
      <c r="FK986" s="2"/>
      <c r="FL986" s="2"/>
      <c r="FM986" s="2"/>
      <c r="FN986" s="2"/>
      <c r="FO986" s="2"/>
      <c r="FP986" s="2"/>
      <c r="FQ986" s="2"/>
      <c r="FR986" s="2"/>
      <c r="FS986" s="2"/>
      <c r="FT986" s="2"/>
      <c r="FU986" s="2"/>
      <c r="FV986" s="2"/>
      <c r="FW986" s="2"/>
      <c r="FX986" s="2"/>
      <c r="FY986" s="2"/>
      <c r="FZ986" s="2"/>
      <c r="GA986" s="2"/>
      <c r="GB986" s="2"/>
      <c r="GC986" s="2"/>
      <c r="GD986" s="2"/>
      <c r="GE986" s="2"/>
      <c r="GF986" s="2"/>
      <c r="GG986" s="2"/>
      <c r="GH986" s="2"/>
      <c r="GI986" s="2"/>
      <c r="GJ986" s="2"/>
      <c r="GK986" s="2"/>
      <c r="GL986" s="2"/>
      <c r="GM986" s="2"/>
      <c r="GN986" s="2"/>
      <c r="GO986" s="2"/>
      <c r="GP986" s="2"/>
      <c r="GQ986" s="2"/>
      <c r="GR986" s="2"/>
      <c r="GS986" s="2"/>
      <c r="GT986" s="2"/>
      <c r="GU986" s="2"/>
      <c r="GV986" s="2"/>
      <c r="GW986" s="2"/>
      <c r="GX986" s="2"/>
      <c r="GY986" s="2"/>
      <c r="GZ986" s="2"/>
      <c r="HA986" s="2"/>
      <c r="HB986" s="2"/>
      <c r="HC986" s="2"/>
      <c r="HD986" s="2"/>
      <c r="HE986" s="2"/>
      <c r="HF986" s="2"/>
      <c r="HG986" s="2"/>
      <c r="HH986" s="2"/>
      <c r="HI986" s="2"/>
      <c r="HJ986" s="2"/>
      <c r="HK986" s="2"/>
      <c r="HL986" s="2"/>
      <c r="HM986" s="2"/>
      <c r="HN986" s="2"/>
      <c r="HO986" s="2"/>
      <c r="HP986" s="2"/>
      <c r="HQ986" s="2"/>
      <c r="HR986" s="2"/>
      <c r="HS986" s="2"/>
      <c r="HT986" s="2"/>
      <c r="HU986" s="2"/>
      <c r="HV986" s="2"/>
      <c r="HW986" s="2"/>
      <c r="HX986" s="2"/>
      <c r="HY986" s="2"/>
      <c r="HZ986" s="2"/>
      <c r="IA986" s="2"/>
      <c r="IB986" s="2"/>
      <c r="IC986" s="2"/>
      <c r="ID986" s="2"/>
      <c r="IE986" s="2"/>
      <c r="IF986" s="2"/>
      <c r="IG986" s="2"/>
      <c r="IH986" s="2"/>
      <c r="II986" s="2"/>
      <c r="IJ986" s="2"/>
      <c r="IK986" s="2"/>
      <c r="IL986" s="2"/>
      <c r="IM986" s="2"/>
      <c r="IN986" s="2"/>
      <c r="IO986" s="2"/>
      <c r="IP986" s="2"/>
      <c r="IQ986" s="2"/>
      <c r="IR986" s="2"/>
      <c r="IS986" s="2"/>
      <c r="IT986" s="2"/>
      <c r="IU986" s="2"/>
      <c r="IV986" s="2"/>
      <c r="IW986" s="2"/>
    </row>
    <row r="987" customFormat="false" ht="11.25" hidden="false" customHeight="false" outlineLevel="0" collapsed="false">
      <c r="A987" s="2"/>
      <c r="B987" s="2"/>
      <c r="C987" s="2"/>
      <c r="D987" s="394"/>
      <c r="F987" s="2"/>
      <c r="G987" s="2"/>
      <c r="H987" s="2"/>
      <c r="I987" s="2"/>
      <c r="J987" s="2"/>
      <c r="K987" s="2"/>
      <c r="L987" s="2"/>
      <c r="M987" s="2"/>
      <c r="P987" s="2"/>
      <c r="Q987" s="2"/>
      <c r="R987" s="2"/>
      <c r="X987" s="270"/>
      <c r="Y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95"/>
      <c r="AW987" s="95"/>
      <c r="AX987" s="383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383"/>
      <c r="BX987" s="383"/>
      <c r="BY987" s="383"/>
      <c r="BZ987" s="2"/>
      <c r="CA987" s="2"/>
      <c r="CB987" s="2"/>
      <c r="CC987" s="2"/>
      <c r="CD987" s="2"/>
      <c r="CE987" s="2"/>
      <c r="CF987" s="383"/>
      <c r="CG987" s="383"/>
      <c r="CH987" s="10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383"/>
      <c r="DT987" s="383"/>
      <c r="DU987" s="383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  <c r="FE987" s="2"/>
      <c r="FF987" s="2"/>
      <c r="FG987" s="2"/>
      <c r="FH987" s="2"/>
      <c r="FI987" s="2"/>
      <c r="FJ987" s="2"/>
      <c r="FK987" s="2"/>
      <c r="FL987" s="2"/>
      <c r="FM987" s="2"/>
      <c r="FN987" s="2"/>
      <c r="FO987" s="2"/>
      <c r="FP987" s="2"/>
      <c r="FQ987" s="2"/>
      <c r="FR987" s="2"/>
      <c r="FS987" s="2"/>
      <c r="FT987" s="2"/>
      <c r="FU987" s="2"/>
      <c r="FV987" s="2"/>
      <c r="FW987" s="2"/>
      <c r="FX987" s="2"/>
      <c r="FY987" s="2"/>
      <c r="FZ987" s="2"/>
      <c r="GA987" s="2"/>
      <c r="GB987" s="2"/>
      <c r="GC987" s="2"/>
      <c r="GD987" s="2"/>
      <c r="GE987" s="2"/>
      <c r="GF987" s="2"/>
      <c r="GG987" s="2"/>
      <c r="GH987" s="2"/>
      <c r="GI987" s="2"/>
      <c r="GJ987" s="2"/>
      <c r="GK987" s="2"/>
      <c r="GL987" s="2"/>
      <c r="GM987" s="2"/>
      <c r="GN987" s="2"/>
      <c r="GO987" s="2"/>
      <c r="GP987" s="2"/>
      <c r="GQ987" s="2"/>
      <c r="GR987" s="2"/>
      <c r="GS987" s="2"/>
      <c r="GT987" s="2"/>
      <c r="GU987" s="2"/>
      <c r="GV987" s="2"/>
      <c r="GW987" s="2"/>
      <c r="GX987" s="2"/>
      <c r="GY987" s="2"/>
      <c r="GZ987" s="2"/>
      <c r="HA987" s="2"/>
      <c r="HB987" s="2"/>
      <c r="HC987" s="2"/>
      <c r="HD987" s="2"/>
      <c r="HE987" s="2"/>
      <c r="HF987" s="2"/>
      <c r="HG987" s="2"/>
      <c r="HH987" s="2"/>
      <c r="HI987" s="2"/>
      <c r="HJ987" s="2"/>
      <c r="HK987" s="2"/>
      <c r="HL987" s="2"/>
      <c r="HM987" s="2"/>
      <c r="HN987" s="2"/>
      <c r="HO987" s="2"/>
      <c r="HP987" s="2"/>
      <c r="HQ987" s="2"/>
      <c r="HR987" s="2"/>
      <c r="HS987" s="2"/>
      <c r="HT987" s="2"/>
      <c r="HU987" s="2"/>
      <c r="HV987" s="2"/>
      <c r="HW987" s="2"/>
      <c r="HX987" s="2"/>
      <c r="HY987" s="2"/>
      <c r="HZ987" s="2"/>
      <c r="IA987" s="2"/>
      <c r="IB987" s="2"/>
      <c r="IC987" s="2"/>
      <c r="ID987" s="2"/>
      <c r="IE987" s="2"/>
      <c r="IF987" s="2"/>
      <c r="IG987" s="2"/>
      <c r="IH987" s="2"/>
      <c r="II987" s="2"/>
      <c r="IJ987" s="2"/>
      <c r="IK987" s="2"/>
      <c r="IL987" s="2"/>
      <c r="IM987" s="2"/>
      <c r="IN987" s="2"/>
      <c r="IO987" s="2"/>
      <c r="IP987" s="2"/>
      <c r="IQ987" s="2"/>
      <c r="IR987" s="2"/>
      <c r="IS987" s="2"/>
      <c r="IT987" s="2"/>
      <c r="IU987" s="2"/>
      <c r="IV987" s="2"/>
      <c r="IW987" s="2"/>
    </row>
    <row r="988" customFormat="false" ht="11.25" hidden="false" customHeight="false" outlineLevel="0" collapsed="false">
      <c r="A988" s="2"/>
      <c r="B988" s="2"/>
      <c r="C988" s="2"/>
      <c r="D988" s="394"/>
      <c r="F988" s="2"/>
      <c r="G988" s="2"/>
      <c r="H988" s="2"/>
      <c r="I988" s="2"/>
      <c r="J988" s="2"/>
      <c r="K988" s="2"/>
      <c r="L988" s="2"/>
      <c r="M988" s="2"/>
      <c r="P988" s="2"/>
      <c r="Q988" s="2"/>
      <c r="R988" s="2"/>
      <c r="X988" s="270"/>
      <c r="Y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95"/>
      <c r="AW988" s="95"/>
      <c r="AX988" s="383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383"/>
      <c r="BX988" s="383"/>
      <c r="BY988" s="383"/>
      <c r="BZ988" s="2"/>
      <c r="CA988" s="2"/>
      <c r="CB988" s="2"/>
      <c r="CC988" s="2"/>
      <c r="CD988" s="2"/>
      <c r="CE988" s="2"/>
      <c r="CF988" s="383"/>
      <c r="CG988" s="383"/>
      <c r="CH988" s="10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383"/>
      <c r="DT988" s="383"/>
      <c r="DU988" s="383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  <c r="FE988" s="2"/>
      <c r="FF988" s="2"/>
      <c r="FG988" s="2"/>
      <c r="FH988" s="2"/>
      <c r="FI988" s="2"/>
      <c r="FJ988" s="2"/>
      <c r="FK988" s="2"/>
      <c r="FL988" s="2"/>
      <c r="FM988" s="2"/>
      <c r="FN988" s="2"/>
      <c r="FO988" s="2"/>
      <c r="FP988" s="2"/>
      <c r="FQ988" s="2"/>
      <c r="FR988" s="2"/>
      <c r="FS988" s="2"/>
      <c r="FT988" s="2"/>
      <c r="FU988" s="2"/>
      <c r="FV988" s="2"/>
      <c r="FW988" s="2"/>
      <c r="FX988" s="2"/>
      <c r="FY988" s="2"/>
      <c r="FZ988" s="2"/>
      <c r="GA988" s="2"/>
      <c r="GB988" s="2"/>
      <c r="GC988" s="2"/>
      <c r="GD988" s="2"/>
      <c r="GE988" s="2"/>
      <c r="GF988" s="2"/>
      <c r="GG988" s="2"/>
      <c r="GH988" s="2"/>
      <c r="GI988" s="2"/>
      <c r="GJ988" s="2"/>
      <c r="GK988" s="2"/>
      <c r="GL988" s="2"/>
      <c r="GM988" s="2"/>
      <c r="GN988" s="2"/>
      <c r="GO988" s="2"/>
      <c r="GP988" s="2"/>
      <c r="GQ988" s="2"/>
      <c r="GR988" s="2"/>
      <c r="GS988" s="2"/>
      <c r="GT988" s="2"/>
      <c r="GU988" s="2"/>
      <c r="GV988" s="2"/>
      <c r="GW988" s="2"/>
      <c r="GX988" s="2"/>
      <c r="GY988" s="2"/>
      <c r="GZ988" s="2"/>
      <c r="HA988" s="2"/>
      <c r="HB988" s="2"/>
      <c r="HC988" s="2"/>
      <c r="HD988" s="2"/>
      <c r="HE988" s="2"/>
      <c r="HF988" s="2"/>
      <c r="HG988" s="2"/>
      <c r="HH988" s="2"/>
      <c r="HI988" s="2"/>
      <c r="HJ988" s="2"/>
      <c r="HK988" s="2"/>
      <c r="HL988" s="2"/>
      <c r="HM988" s="2"/>
      <c r="HN988" s="2"/>
      <c r="HO988" s="2"/>
      <c r="HP988" s="2"/>
      <c r="HQ988" s="2"/>
      <c r="HR988" s="2"/>
      <c r="HS988" s="2"/>
      <c r="HT988" s="2"/>
      <c r="HU988" s="2"/>
      <c r="HV988" s="2"/>
      <c r="HW988" s="2"/>
      <c r="HX988" s="2"/>
      <c r="HY988" s="2"/>
      <c r="HZ988" s="2"/>
      <c r="IA988" s="2"/>
      <c r="IB988" s="2"/>
      <c r="IC988" s="2"/>
      <c r="ID988" s="2"/>
      <c r="IE988" s="2"/>
      <c r="IF988" s="2"/>
      <c r="IG988" s="2"/>
      <c r="IH988" s="2"/>
      <c r="II988" s="2"/>
      <c r="IJ988" s="2"/>
      <c r="IK988" s="2"/>
      <c r="IL988" s="2"/>
      <c r="IM988" s="2"/>
      <c r="IN988" s="2"/>
      <c r="IO988" s="2"/>
      <c r="IP988" s="2"/>
      <c r="IQ988" s="2"/>
      <c r="IR988" s="2"/>
      <c r="IS988" s="2"/>
      <c r="IT988" s="2"/>
      <c r="IU988" s="2"/>
      <c r="IV988" s="2"/>
      <c r="IW988" s="2"/>
    </row>
    <row r="989" customFormat="false" ht="11.25" hidden="false" customHeight="false" outlineLevel="0" collapsed="false">
      <c r="A989" s="2"/>
      <c r="B989" s="2"/>
      <c r="C989" s="2"/>
      <c r="D989" s="394"/>
      <c r="F989" s="2"/>
      <c r="G989" s="2"/>
      <c r="H989" s="2"/>
      <c r="I989" s="2"/>
      <c r="J989" s="2"/>
      <c r="K989" s="2"/>
      <c r="L989" s="2"/>
      <c r="M989" s="2"/>
      <c r="P989" s="2"/>
      <c r="Q989" s="2"/>
      <c r="R989" s="2"/>
      <c r="X989" s="270"/>
      <c r="Y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95"/>
      <c r="AW989" s="95"/>
      <c r="AX989" s="383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383"/>
      <c r="BX989" s="383"/>
      <c r="BY989" s="383"/>
      <c r="BZ989" s="2"/>
      <c r="CA989" s="2"/>
      <c r="CB989" s="2"/>
      <c r="CC989" s="2"/>
      <c r="CD989" s="2"/>
      <c r="CE989" s="2"/>
      <c r="CF989" s="383"/>
      <c r="CG989" s="383"/>
      <c r="CH989" s="10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383"/>
      <c r="DT989" s="383"/>
      <c r="DU989" s="383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  <c r="FE989" s="2"/>
      <c r="FF989" s="2"/>
      <c r="FG989" s="2"/>
      <c r="FH989" s="2"/>
      <c r="FI989" s="2"/>
      <c r="FJ989" s="2"/>
      <c r="FK989" s="2"/>
      <c r="FL989" s="2"/>
      <c r="FM989" s="2"/>
      <c r="FN989" s="2"/>
      <c r="FO989" s="2"/>
      <c r="FP989" s="2"/>
      <c r="FQ989" s="2"/>
      <c r="FR989" s="2"/>
      <c r="FS989" s="2"/>
      <c r="FT989" s="2"/>
      <c r="FU989" s="2"/>
      <c r="FV989" s="2"/>
      <c r="FW989" s="2"/>
      <c r="FX989" s="2"/>
      <c r="FY989" s="2"/>
      <c r="FZ989" s="2"/>
      <c r="GA989" s="2"/>
      <c r="GB989" s="2"/>
      <c r="GC989" s="2"/>
      <c r="GD989" s="2"/>
      <c r="GE989" s="2"/>
      <c r="GF989" s="2"/>
      <c r="GG989" s="2"/>
      <c r="GH989" s="2"/>
      <c r="GI989" s="2"/>
      <c r="GJ989" s="2"/>
      <c r="GK989" s="2"/>
      <c r="GL989" s="2"/>
      <c r="GM989" s="2"/>
      <c r="GN989" s="2"/>
      <c r="GO989" s="2"/>
      <c r="GP989" s="2"/>
      <c r="GQ989" s="2"/>
      <c r="GR989" s="2"/>
      <c r="GS989" s="2"/>
      <c r="GT989" s="2"/>
      <c r="GU989" s="2"/>
      <c r="GV989" s="2"/>
      <c r="GW989" s="2"/>
      <c r="GX989" s="2"/>
      <c r="GY989" s="2"/>
      <c r="GZ989" s="2"/>
      <c r="HA989" s="2"/>
      <c r="HB989" s="2"/>
      <c r="HC989" s="2"/>
      <c r="HD989" s="2"/>
      <c r="HE989" s="2"/>
      <c r="HF989" s="2"/>
      <c r="HG989" s="2"/>
      <c r="HH989" s="2"/>
      <c r="HI989" s="2"/>
      <c r="HJ989" s="2"/>
      <c r="HK989" s="2"/>
      <c r="HL989" s="2"/>
      <c r="HM989" s="2"/>
      <c r="HN989" s="2"/>
      <c r="HO989" s="2"/>
      <c r="HP989" s="2"/>
      <c r="HQ989" s="2"/>
      <c r="HR989" s="2"/>
      <c r="HS989" s="2"/>
      <c r="HT989" s="2"/>
      <c r="HU989" s="2"/>
      <c r="HV989" s="2"/>
      <c r="HW989" s="2"/>
      <c r="HX989" s="2"/>
      <c r="HY989" s="2"/>
      <c r="HZ989" s="2"/>
      <c r="IA989" s="2"/>
      <c r="IB989" s="2"/>
      <c r="IC989" s="2"/>
      <c r="ID989" s="2"/>
      <c r="IE989" s="2"/>
      <c r="IF989" s="2"/>
      <c r="IG989" s="2"/>
      <c r="IH989" s="2"/>
      <c r="II989" s="2"/>
      <c r="IJ989" s="2"/>
      <c r="IK989" s="2"/>
      <c r="IL989" s="2"/>
      <c r="IM989" s="2"/>
      <c r="IN989" s="2"/>
      <c r="IO989" s="2"/>
      <c r="IP989" s="2"/>
      <c r="IQ989" s="2"/>
      <c r="IR989" s="2"/>
      <c r="IS989" s="2"/>
      <c r="IT989" s="2"/>
      <c r="IU989" s="2"/>
      <c r="IV989" s="2"/>
      <c r="IW989" s="2"/>
    </row>
    <row r="990" customFormat="false" ht="11.25" hidden="false" customHeight="false" outlineLevel="0" collapsed="false">
      <c r="A990" s="2"/>
      <c r="B990" s="2"/>
      <c r="C990" s="2"/>
      <c r="D990" s="394"/>
      <c r="F990" s="2"/>
      <c r="G990" s="2"/>
      <c r="H990" s="2"/>
      <c r="I990" s="2"/>
      <c r="J990" s="2"/>
      <c r="K990" s="2"/>
      <c r="L990" s="2"/>
      <c r="M990" s="2"/>
      <c r="P990" s="2"/>
      <c r="Q990" s="2"/>
      <c r="R990" s="2"/>
      <c r="X990" s="270"/>
      <c r="Y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95"/>
      <c r="AW990" s="95"/>
      <c r="AX990" s="383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383"/>
      <c r="BX990" s="383"/>
      <c r="BY990" s="383"/>
      <c r="BZ990" s="2"/>
      <c r="CA990" s="2"/>
      <c r="CB990" s="2"/>
      <c r="CC990" s="2"/>
      <c r="CD990" s="2"/>
      <c r="CE990" s="2"/>
      <c r="CF990" s="383"/>
      <c r="CG990" s="383"/>
      <c r="CH990" s="10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383"/>
      <c r="DT990" s="383"/>
      <c r="DU990" s="383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  <c r="FE990" s="2"/>
      <c r="FF990" s="2"/>
      <c r="FG990" s="2"/>
      <c r="FH990" s="2"/>
      <c r="FI990" s="2"/>
      <c r="FJ990" s="2"/>
      <c r="FK990" s="2"/>
      <c r="FL990" s="2"/>
      <c r="FM990" s="2"/>
      <c r="FN990" s="2"/>
      <c r="FO990" s="2"/>
      <c r="FP990" s="2"/>
      <c r="FQ990" s="2"/>
      <c r="FR990" s="2"/>
      <c r="FS990" s="2"/>
      <c r="FT990" s="2"/>
      <c r="FU990" s="2"/>
      <c r="FV990" s="2"/>
      <c r="FW990" s="2"/>
      <c r="FX990" s="2"/>
      <c r="FY990" s="2"/>
      <c r="FZ990" s="2"/>
      <c r="GA990" s="2"/>
      <c r="GB990" s="2"/>
      <c r="GC990" s="2"/>
      <c r="GD990" s="2"/>
      <c r="GE990" s="2"/>
      <c r="GF990" s="2"/>
      <c r="GG990" s="2"/>
      <c r="GH990" s="2"/>
      <c r="GI990" s="2"/>
      <c r="GJ990" s="2"/>
      <c r="GK990" s="2"/>
      <c r="GL990" s="2"/>
      <c r="GM990" s="2"/>
      <c r="GN990" s="2"/>
      <c r="GO990" s="2"/>
      <c r="GP990" s="2"/>
      <c r="GQ990" s="2"/>
      <c r="GR990" s="2"/>
      <c r="GS990" s="2"/>
      <c r="GT990" s="2"/>
      <c r="GU990" s="2"/>
      <c r="GV990" s="2"/>
      <c r="GW990" s="2"/>
      <c r="GX990" s="2"/>
      <c r="GY990" s="2"/>
      <c r="GZ990" s="2"/>
      <c r="HA990" s="2"/>
      <c r="HB990" s="2"/>
      <c r="HC990" s="2"/>
      <c r="HD990" s="2"/>
      <c r="HE990" s="2"/>
      <c r="HF990" s="2"/>
      <c r="HG990" s="2"/>
      <c r="HH990" s="2"/>
      <c r="HI990" s="2"/>
      <c r="HJ990" s="2"/>
      <c r="HK990" s="2"/>
      <c r="HL990" s="2"/>
      <c r="HM990" s="2"/>
      <c r="HN990" s="2"/>
      <c r="HO990" s="2"/>
      <c r="HP990" s="2"/>
      <c r="HQ990" s="2"/>
      <c r="HR990" s="2"/>
      <c r="HS990" s="2"/>
      <c r="HT990" s="2"/>
      <c r="HU990" s="2"/>
      <c r="HV990" s="2"/>
      <c r="HW990" s="2"/>
      <c r="HX990" s="2"/>
      <c r="HY990" s="2"/>
      <c r="HZ990" s="2"/>
      <c r="IA990" s="2"/>
      <c r="IB990" s="2"/>
      <c r="IC990" s="2"/>
      <c r="ID990" s="2"/>
      <c r="IE990" s="2"/>
      <c r="IF990" s="2"/>
      <c r="IG990" s="2"/>
      <c r="IH990" s="2"/>
      <c r="II990" s="2"/>
      <c r="IJ990" s="2"/>
      <c r="IK990" s="2"/>
      <c r="IL990" s="2"/>
      <c r="IM990" s="2"/>
      <c r="IN990" s="2"/>
      <c r="IO990" s="2"/>
      <c r="IP990" s="2"/>
      <c r="IQ990" s="2"/>
      <c r="IR990" s="2"/>
      <c r="IS990" s="2"/>
      <c r="IT990" s="2"/>
      <c r="IU990" s="2"/>
      <c r="IV990" s="2"/>
      <c r="IW990" s="2"/>
    </row>
    <row r="991" customFormat="false" ht="11.25" hidden="false" customHeight="false" outlineLevel="0" collapsed="false">
      <c r="A991" s="2"/>
      <c r="B991" s="2"/>
      <c r="C991" s="2"/>
      <c r="D991" s="394"/>
      <c r="F991" s="2"/>
      <c r="G991" s="2"/>
      <c r="H991" s="2"/>
      <c r="I991" s="2"/>
      <c r="J991" s="2"/>
      <c r="K991" s="2"/>
      <c r="L991" s="2"/>
      <c r="M991" s="2"/>
      <c r="P991" s="2"/>
      <c r="Q991" s="2"/>
      <c r="R991" s="2"/>
      <c r="X991" s="270"/>
      <c r="Y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95"/>
      <c r="AW991" s="95"/>
      <c r="AX991" s="383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383"/>
      <c r="BX991" s="383"/>
      <c r="BY991" s="383"/>
      <c r="BZ991" s="2"/>
      <c r="CA991" s="2"/>
      <c r="CB991" s="2"/>
      <c r="CC991" s="2"/>
      <c r="CD991" s="2"/>
      <c r="CE991" s="2"/>
      <c r="CF991" s="383"/>
      <c r="CG991" s="383"/>
      <c r="CH991" s="10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383"/>
      <c r="DT991" s="383"/>
      <c r="DU991" s="383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  <c r="FE991" s="2"/>
      <c r="FF991" s="2"/>
      <c r="FG991" s="2"/>
      <c r="FH991" s="2"/>
      <c r="FI991" s="2"/>
      <c r="FJ991" s="2"/>
      <c r="FK991" s="2"/>
      <c r="FL991" s="2"/>
      <c r="FM991" s="2"/>
      <c r="FN991" s="2"/>
      <c r="FO991" s="2"/>
      <c r="FP991" s="2"/>
      <c r="FQ991" s="2"/>
      <c r="FR991" s="2"/>
      <c r="FS991" s="2"/>
      <c r="FT991" s="2"/>
      <c r="FU991" s="2"/>
      <c r="FV991" s="2"/>
      <c r="FW991" s="2"/>
      <c r="FX991" s="2"/>
      <c r="FY991" s="2"/>
      <c r="FZ991" s="2"/>
      <c r="GA991" s="2"/>
      <c r="GB991" s="2"/>
      <c r="GC991" s="2"/>
      <c r="GD991" s="2"/>
      <c r="GE991" s="2"/>
      <c r="GF991" s="2"/>
      <c r="GG991" s="2"/>
      <c r="GH991" s="2"/>
      <c r="GI991" s="2"/>
      <c r="GJ991" s="2"/>
      <c r="GK991" s="2"/>
      <c r="GL991" s="2"/>
      <c r="GM991" s="2"/>
      <c r="GN991" s="2"/>
      <c r="GO991" s="2"/>
      <c r="GP991" s="2"/>
      <c r="GQ991" s="2"/>
      <c r="GR991" s="2"/>
      <c r="GS991" s="2"/>
      <c r="GT991" s="2"/>
      <c r="GU991" s="2"/>
      <c r="GV991" s="2"/>
      <c r="GW991" s="2"/>
      <c r="GX991" s="2"/>
      <c r="GY991" s="2"/>
      <c r="GZ991" s="2"/>
      <c r="HA991" s="2"/>
      <c r="HB991" s="2"/>
      <c r="HC991" s="2"/>
      <c r="HD991" s="2"/>
      <c r="HE991" s="2"/>
      <c r="HF991" s="2"/>
      <c r="HG991" s="2"/>
      <c r="HH991" s="2"/>
      <c r="HI991" s="2"/>
      <c r="HJ991" s="2"/>
      <c r="HK991" s="2"/>
      <c r="HL991" s="2"/>
      <c r="HM991" s="2"/>
      <c r="HN991" s="2"/>
      <c r="HO991" s="2"/>
      <c r="HP991" s="2"/>
      <c r="HQ991" s="2"/>
      <c r="HR991" s="2"/>
      <c r="HS991" s="2"/>
      <c r="HT991" s="2"/>
      <c r="HU991" s="2"/>
      <c r="HV991" s="2"/>
      <c r="HW991" s="2"/>
      <c r="HX991" s="2"/>
      <c r="HY991" s="2"/>
      <c r="HZ991" s="2"/>
      <c r="IA991" s="2"/>
      <c r="IB991" s="2"/>
      <c r="IC991" s="2"/>
      <c r="ID991" s="2"/>
      <c r="IE991" s="2"/>
      <c r="IF991" s="2"/>
      <c r="IG991" s="2"/>
      <c r="IH991" s="2"/>
      <c r="II991" s="2"/>
      <c r="IJ991" s="2"/>
      <c r="IK991" s="2"/>
      <c r="IL991" s="2"/>
      <c r="IM991" s="2"/>
      <c r="IN991" s="2"/>
      <c r="IO991" s="2"/>
      <c r="IP991" s="2"/>
      <c r="IQ991" s="2"/>
      <c r="IR991" s="2"/>
      <c r="IS991" s="2"/>
      <c r="IT991" s="2"/>
      <c r="IU991" s="2"/>
      <c r="IV991" s="2"/>
      <c r="IW991" s="2"/>
    </row>
    <row r="992" customFormat="false" ht="11.25" hidden="false" customHeight="false" outlineLevel="0" collapsed="false">
      <c r="A992" s="2"/>
      <c r="B992" s="2"/>
      <c r="C992" s="2"/>
      <c r="D992" s="394"/>
      <c r="F992" s="2"/>
      <c r="G992" s="2"/>
      <c r="H992" s="2"/>
      <c r="I992" s="2"/>
      <c r="J992" s="2"/>
      <c r="K992" s="2"/>
      <c r="L992" s="2"/>
      <c r="M992" s="2"/>
      <c r="P992" s="2"/>
      <c r="Q992" s="2"/>
      <c r="R992" s="2"/>
      <c r="X992" s="270"/>
      <c r="Y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95"/>
      <c r="AW992" s="95"/>
      <c r="AX992" s="383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383"/>
      <c r="BX992" s="383"/>
      <c r="BY992" s="383"/>
      <c r="BZ992" s="2"/>
      <c r="CA992" s="2"/>
      <c r="CB992" s="2"/>
      <c r="CC992" s="2"/>
      <c r="CD992" s="2"/>
      <c r="CE992" s="2"/>
      <c r="CF992" s="383"/>
      <c r="CG992" s="383"/>
      <c r="CH992" s="10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383"/>
      <c r="DT992" s="383"/>
      <c r="DU992" s="383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  <c r="FE992" s="2"/>
      <c r="FF992" s="2"/>
      <c r="FG992" s="2"/>
      <c r="FH992" s="2"/>
      <c r="FI992" s="2"/>
      <c r="FJ992" s="2"/>
      <c r="FK992" s="2"/>
      <c r="FL992" s="2"/>
      <c r="FM992" s="2"/>
      <c r="FN992" s="2"/>
      <c r="FO992" s="2"/>
      <c r="FP992" s="2"/>
      <c r="FQ992" s="2"/>
      <c r="FR992" s="2"/>
      <c r="FS992" s="2"/>
      <c r="FT992" s="2"/>
      <c r="FU992" s="2"/>
      <c r="FV992" s="2"/>
      <c r="FW992" s="2"/>
      <c r="FX992" s="2"/>
      <c r="FY992" s="2"/>
      <c r="FZ992" s="2"/>
      <c r="GA992" s="2"/>
      <c r="GB992" s="2"/>
      <c r="GC992" s="2"/>
      <c r="GD992" s="2"/>
      <c r="GE992" s="2"/>
      <c r="GF992" s="2"/>
      <c r="GG992" s="2"/>
      <c r="GH992" s="2"/>
      <c r="GI992" s="2"/>
      <c r="GJ992" s="2"/>
      <c r="GK992" s="2"/>
      <c r="GL992" s="2"/>
      <c r="GM992" s="2"/>
      <c r="GN992" s="2"/>
      <c r="GO992" s="2"/>
      <c r="GP992" s="2"/>
      <c r="GQ992" s="2"/>
      <c r="GR992" s="2"/>
      <c r="GS992" s="2"/>
      <c r="GT992" s="2"/>
      <c r="GU992" s="2"/>
      <c r="GV992" s="2"/>
      <c r="GW992" s="2"/>
      <c r="GX992" s="2"/>
      <c r="GY992" s="2"/>
      <c r="GZ992" s="2"/>
      <c r="HA992" s="2"/>
      <c r="HB992" s="2"/>
      <c r="HC992" s="2"/>
      <c r="HD992" s="2"/>
      <c r="HE992" s="2"/>
      <c r="HF992" s="2"/>
      <c r="HG992" s="2"/>
      <c r="HH992" s="2"/>
      <c r="HI992" s="2"/>
      <c r="HJ992" s="2"/>
      <c r="HK992" s="2"/>
      <c r="HL992" s="2"/>
      <c r="HM992" s="2"/>
      <c r="HN992" s="2"/>
      <c r="HO992" s="2"/>
      <c r="HP992" s="2"/>
      <c r="HQ992" s="2"/>
      <c r="HR992" s="2"/>
      <c r="HS992" s="2"/>
      <c r="HT992" s="2"/>
      <c r="HU992" s="2"/>
      <c r="HV992" s="2"/>
      <c r="HW992" s="2"/>
      <c r="HX992" s="2"/>
      <c r="HY992" s="2"/>
      <c r="HZ992" s="2"/>
      <c r="IA992" s="2"/>
      <c r="IB992" s="2"/>
      <c r="IC992" s="2"/>
      <c r="ID992" s="2"/>
      <c r="IE992" s="2"/>
      <c r="IF992" s="2"/>
      <c r="IG992" s="2"/>
      <c r="IH992" s="2"/>
      <c r="II992" s="2"/>
      <c r="IJ992" s="2"/>
      <c r="IK992" s="2"/>
      <c r="IL992" s="2"/>
      <c r="IM992" s="2"/>
      <c r="IN992" s="2"/>
      <c r="IO992" s="2"/>
      <c r="IP992" s="2"/>
      <c r="IQ992" s="2"/>
      <c r="IR992" s="2"/>
      <c r="IS992" s="2"/>
      <c r="IT992" s="2"/>
      <c r="IU992" s="2"/>
      <c r="IV992" s="2"/>
      <c r="IW992" s="2"/>
    </row>
    <row r="993" customFormat="false" ht="11.25" hidden="false" customHeight="false" outlineLevel="0" collapsed="false">
      <c r="A993" s="2"/>
      <c r="B993" s="2"/>
      <c r="C993" s="2"/>
      <c r="D993" s="394"/>
      <c r="F993" s="2"/>
      <c r="G993" s="2"/>
      <c r="H993" s="2"/>
      <c r="I993" s="2"/>
      <c r="J993" s="2"/>
      <c r="K993" s="2"/>
      <c r="L993" s="2"/>
      <c r="M993" s="2"/>
      <c r="P993" s="2"/>
      <c r="Q993" s="2"/>
      <c r="R993" s="2"/>
      <c r="X993" s="270"/>
      <c r="Y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95"/>
      <c r="AW993" s="95"/>
      <c r="AX993" s="383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383"/>
      <c r="BX993" s="383"/>
      <c r="BY993" s="383"/>
      <c r="BZ993" s="2"/>
      <c r="CA993" s="2"/>
      <c r="CB993" s="2"/>
      <c r="CC993" s="2"/>
      <c r="CD993" s="2"/>
      <c r="CE993" s="2"/>
      <c r="CF993" s="383"/>
      <c r="CG993" s="383"/>
      <c r="CH993" s="10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383"/>
      <c r="DT993" s="383"/>
      <c r="DU993" s="383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  <c r="FE993" s="2"/>
      <c r="FF993" s="2"/>
      <c r="FG993" s="2"/>
      <c r="FH993" s="2"/>
      <c r="FI993" s="2"/>
      <c r="FJ993" s="2"/>
      <c r="FK993" s="2"/>
      <c r="FL993" s="2"/>
      <c r="FM993" s="2"/>
      <c r="FN993" s="2"/>
      <c r="FO993" s="2"/>
      <c r="FP993" s="2"/>
      <c r="FQ993" s="2"/>
      <c r="FR993" s="2"/>
      <c r="FS993" s="2"/>
      <c r="FT993" s="2"/>
      <c r="FU993" s="2"/>
      <c r="FV993" s="2"/>
      <c r="FW993" s="2"/>
      <c r="FX993" s="2"/>
      <c r="FY993" s="2"/>
      <c r="FZ993" s="2"/>
      <c r="GA993" s="2"/>
      <c r="GB993" s="2"/>
      <c r="GC993" s="2"/>
      <c r="GD993" s="2"/>
      <c r="GE993" s="2"/>
      <c r="GF993" s="2"/>
      <c r="GG993" s="2"/>
      <c r="GH993" s="2"/>
      <c r="GI993" s="2"/>
      <c r="GJ993" s="2"/>
      <c r="GK993" s="2"/>
      <c r="GL993" s="2"/>
      <c r="GM993" s="2"/>
      <c r="GN993" s="2"/>
      <c r="GO993" s="2"/>
      <c r="GP993" s="2"/>
      <c r="GQ993" s="2"/>
      <c r="GR993" s="2"/>
      <c r="GS993" s="2"/>
      <c r="GT993" s="2"/>
      <c r="GU993" s="2"/>
      <c r="GV993" s="2"/>
      <c r="GW993" s="2"/>
      <c r="GX993" s="2"/>
      <c r="GY993" s="2"/>
      <c r="GZ993" s="2"/>
      <c r="HA993" s="2"/>
      <c r="HB993" s="2"/>
      <c r="HC993" s="2"/>
      <c r="HD993" s="2"/>
      <c r="HE993" s="2"/>
      <c r="HF993" s="2"/>
      <c r="HG993" s="2"/>
      <c r="HH993" s="2"/>
      <c r="HI993" s="2"/>
      <c r="HJ993" s="2"/>
      <c r="HK993" s="2"/>
      <c r="HL993" s="2"/>
      <c r="HM993" s="2"/>
      <c r="HN993" s="2"/>
      <c r="HO993" s="2"/>
      <c r="HP993" s="2"/>
      <c r="HQ993" s="2"/>
      <c r="HR993" s="2"/>
      <c r="HS993" s="2"/>
      <c r="HT993" s="2"/>
      <c r="HU993" s="2"/>
      <c r="HV993" s="2"/>
      <c r="HW993" s="2"/>
      <c r="HX993" s="2"/>
      <c r="HY993" s="2"/>
      <c r="HZ993" s="2"/>
      <c r="IA993" s="2"/>
      <c r="IB993" s="2"/>
      <c r="IC993" s="2"/>
      <c r="ID993" s="2"/>
      <c r="IE993" s="2"/>
      <c r="IF993" s="2"/>
      <c r="IG993" s="2"/>
      <c r="IH993" s="2"/>
      <c r="II993" s="2"/>
      <c r="IJ993" s="2"/>
      <c r="IK993" s="2"/>
      <c r="IL993" s="2"/>
      <c r="IM993" s="2"/>
      <c r="IN993" s="2"/>
      <c r="IO993" s="2"/>
      <c r="IP993" s="2"/>
      <c r="IQ993" s="2"/>
      <c r="IR993" s="2"/>
      <c r="IS993" s="2"/>
      <c r="IT993" s="2"/>
      <c r="IU993" s="2"/>
      <c r="IV993" s="2"/>
      <c r="IW993" s="2"/>
    </row>
    <row r="994" customFormat="false" ht="11.25" hidden="false" customHeight="false" outlineLevel="0" collapsed="false">
      <c r="A994" s="2"/>
      <c r="B994" s="2"/>
      <c r="C994" s="2"/>
      <c r="D994" s="394"/>
      <c r="F994" s="2"/>
      <c r="G994" s="2"/>
      <c r="H994" s="2"/>
      <c r="I994" s="2"/>
      <c r="J994" s="2"/>
      <c r="K994" s="2"/>
      <c r="L994" s="2"/>
      <c r="M994" s="2"/>
      <c r="P994" s="2"/>
      <c r="Q994" s="2"/>
      <c r="R994" s="2"/>
      <c r="X994" s="270"/>
      <c r="Y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95"/>
      <c r="AW994" s="95"/>
      <c r="AX994" s="383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383"/>
      <c r="BX994" s="383"/>
      <c r="BY994" s="383"/>
      <c r="BZ994" s="2"/>
      <c r="CA994" s="2"/>
      <c r="CB994" s="2"/>
      <c r="CC994" s="2"/>
      <c r="CD994" s="2"/>
      <c r="CE994" s="2"/>
      <c r="CF994" s="383"/>
      <c r="CG994" s="383"/>
      <c r="CH994" s="10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383"/>
      <c r="DT994" s="383"/>
      <c r="DU994" s="383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  <c r="FE994" s="2"/>
      <c r="FF994" s="2"/>
      <c r="FG994" s="2"/>
      <c r="FH994" s="2"/>
      <c r="FI994" s="2"/>
      <c r="FJ994" s="2"/>
      <c r="FK994" s="2"/>
      <c r="FL994" s="2"/>
      <c r="FM994" s="2"/>
      <c r="FN994" s="2"/>
      <c r="FO994" s="2"/>
      <c r="FP994" s="2"/>
      <c r="FQ994" s="2"/>
      <c r="FR994" s="2"/>
      <c r="FS994" s="2"/>
      <c r="FT994" s="2"/>
      <c r="FU994" s="2"/>
      <c r="FV994" s="2"/>
      <c r="FW994" s="2"/>
      <c r="FX994" s="2"/>
      <c r="FY994" s="2"/>
      <c r="FZ994" s="2"/>
      <c r="GA994" s="2"/>
      <c r="GB994" s="2"/>
      <c r="GC994" s="2"/>
      <c r="GD994" s="2"/>
      <c r="GE994" s="2"/>
      <c r="GF994" s="2"/>
      <c r="GG994" s="2"/>
      <c r="GH994" s="2"/>
      <c r="GI994" s="2"/>
      <c r="GJ994" s="2"/>
      <c r="GK994" s="2"/>
      <c r="GL994" s="2"/>
      <c r="GM994" s="2"/>
      <c r="GN994" s="2"/>
      <c r="GO994" s="2"/>
      <c r="GP994" s="2"/>
      <c r="GQ994" s="2"/>
      <c r="GR994" s="2"/>
      <c r="GS994" s="2"/>
      <c r="GT994" s="2"/>
      <c r="GU994" s="2"/>
      <c r="GV994" s="2"/>
      <c r="GW994" s="2"/>
      <c r="GX994" s="2"/>
      <c r="GY994" s="2"/>
      <c r="GZ994" s="2"/>
      <c r="HA994" s="2"/>
      <c r="HB994" s="2"/>
      <c r="HC994" s="2"/>
      <c r="HD994" s="2"/>
      <c r="HE994" s="2"/>
      <c r="HF994" s="2"/>
      <c r="HG994" s="2"/>
      <c r="HH994" s="2"/>
      <c r="HI994" s="2"/>
      <c r="HJ994" s="2"/>
      <c r="HK994" s="2"/>
      <c r="HL994" s="2"/>
      <c r="HM994" s="2"/>
      <c r="HN994" s="2"/>
      <c r="HO994" s="2"/>
      <c r="HP994" s="2"/>
      <c r="HQ994" s="2"/>
      <c r="HR994" s="2"/>
      <c r="HS994" s="2"/>
      <c r="HT994" s="2"/>
      <c r="HU994" s="2"/>
      <c r="HV994" s="2"/>
      <c r="HW994" s="2"/>
      <c r="HX994" s="2"/>
      <c r="HY994" s="2"/>
      <c r="HZ994" s="2"/>
      <c r="IA994" s="2"/>
      <c r="IB994" s="2"/>
      <c r="IC994" s="2"/>
      <c r="ID994" s="2"/>
      <c r="IE994" s="2"/>
      <c r="IF994" s="2"/>
      <c r="IG994" s="2"/>
      <c r="IH994" s="2"/>
      <c r="II994" s="2"/>
      <c r="IJ994" s="2"/>
      <c r="IK994" s="2"/>
      <c r="IL994" s="2"/>
      <c r="IM994" s="2"/>
      <c r="IN994" s="2"/>
      <c r="IO994" s="2"/>
      <c r="IP994" s="2"/>
      <c r="IQ994" s="2"/>
      <c r="IR994" s="2"/>
      <c r="IS994" s="2"/>
      <c r="IT994" s="2"/>
      <c r="IU994" s="2"/>
      <c r="IV994" s="2"/>
      <c r="IW994" s="2"/>
    </row>
    <row r="995" customFormat="false" ht="11.25" hidden="false" customHeight="false" outlineLevel="0" collapsed="false">
      <c r="A995" s="2"/>
      <c r="B995" s="2"/>
      <c r="C995" s="2"/>
      <c r="D995" s="394"/>
      <c r="F995" s="2"/>
      <c r="G995" s="2"/>
      <c r="H995" s="2"/>
      <c r="I995" s="2"/>
      <c r="J995" s="2"/>
      <c r="K995" s="2"/>
      <c r="L995" s="2"/>
      <c r="M995" s="2"/>
      <c r="P995" s="2"/>
      <c r="Q995" s="2"/>
      <c r="R995" s="2"/>
      <c r="X995" s="270"/>
      <c r="Y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95"/>
      <c r="AW995" s="95"/>
      <c r="AX995" s="383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383"/>
      <c r="BX995" s="383"/>
      <c r="BY995" s="383"/>
      <c r="BZ995" s="2"/>
      <c r="CA995" s="2"/>
      <c r="CB995" s="2"/>
      <c r="CC995" s="2"/>
      <c r="CD995" s="2"/>
      <c r="CE995" s="2"/>
      <c r="CF995" s="383"/>
      <c r="CG995" s="383"/>
      <c r="CH995" s="10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383"/>
      <c r="DT995" s="383"/>
      <c r="DU995" s="383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  <c r="FE995" s="2"/>
      <c r="FF995" s="2"/>
      <c r="FG995" s="2"/>
      <c r="FH995" s="2"/>
      <c r="FI995" s="2"/>
      <c r="FJ995" s="2"/>
      <c r="FK995" s="2"/>
      <c r="FL995" s="2"/>
      <c r="FM995" s="2"/>
      <c r="FN995" s="2"/>
      <c r="FO995" s="2"/>
      <c r="FP995" s="2"/>
      <c r="FQ995" s="2"/>
      <c r="FR995" s="2"/>
      <c r="FS995" s="2"/>
      <c r="FT995" s="2"/>
      <c r="FU995" s="2"/>
      <c r="FV995" s="2"/>
      <c r="FW995" s="2"/>
      <c r="FX995" s="2"/>
      <c r="FY995" s="2"/>
      <c r="FZ995" s="2"/>
      <c r="GA995" s="2"/>
      <c r="GB995" s="2"/>
      <c r="GC995" s="2"/>
      <c r="GD995" s="2"/>
      <c r="GE995" s="2"/>
      <c r="GF995" s="2"/>
      <c r="GG995" s="2"/>
      <c r="GH995" s="2"/>
      <c r="GI995" s="2"/>
      <c r="GJ995" s="2"/>
      <c r="GK995" s="2"/>
      <c r="GL995" s="2"/>
      <c r="GM995" s="2"/>
      <c r="GN995" s="2"/>
      <c r="GO995" s="2"/>
      <c r="GP995" s="2"/>
      <c r="GQ995" s="2"/>
      <c r="GR995" s="2"/>
      <c r="GS995" s="2"/>
      <c r="GT995" s="2"/>
      <c r="GU995" s="2"/>
      <c r="GV995" s="2"/>
      <c r="GW995" s="2"/>
      <c r="GX995" s="2"/>
      <c r="GY995" s="2"/>
      <c r="GZ995" s="2"/>
      <c r="HA995" s="2"/>
      <c r="HB995" s="2"/>
      <c r="HC995" s="2"/>
      <c r="HD995" s="2"/>
      <c r="HE995" s="2"/>
      <c r="HF995" s="2"/>
      <c r="HG995" s="2"/>
      <c r="HH995" s="2"/>
      <c r="HI995" s="2"/>
      <c r="HJ995" s="2"/>
      <c r="HK995" s="2"/>
      <c r="HL995" s="2"/>
      <c r="HM995" s="2"/>
      <c r="HN995" s="2"/>
      <c r="HO995" s="2"/>
      <c r="HP995" s="2"/>
      <c r="HQ995" s="2"/>
      <c r="HR995" s="2"/>
      <c r="HS995" s="2"/>
      <c r="HT995" s="2"/>
      <c r="HU995" s="2"/>
      <c r="HV995" s="2"/>
      <c r="HW995" s="2"/>
      <c r="HX995" s="2"/>
      <c r="HY995" s="2"/>
      <c r="HZ995" s="2"/>
      <c r="IA995" s="2"/>
      <c r="IB995" s="2"/>
      <c r="IC995" s="2"/>
      <c r="ID995" s="2"/>
      <c r="IE995" s="2"/>
      <c r="IF995" s="2"/>
      <c r="IG995" s="2"/>
      <c r="IH995" s="2"/>
      <c r="II995" s="2"/>
      <c r="IJ995" s="2"/>
      <c r="IK995" s="2"/>
      <c r="IL995" s="2"/>
      <c r="IM995" s="2"/>
      <c r="IN995" s="2"/>
      <c r="IO995" s="2"/>
      <c r="IP995" s="2"/>
      <c r="IQ995" s="2"/>
      <c r="IR995" s="2"/>
      <c r="IS995" s="2"/>
      <c r="IT995" s="2"/>
      <c r="IU995" s="2"/>
      <c r="IV995" s="2"/>
      <c r="IW995" s="2"/>
    </row>
    <row r="996" customFormat="false" ht="11.25" hidden="false" customHeight="false" outlineLevel="0" collapsed="false">
      <c r="A996" s="2"/>
      <c r="B996" s="2"/>
      <c r="C996" s="2"/>
      <c r="D996" s="394"/>
      <c r="F996" s="2"/>
      <c r="G996" s="2"/>
      <c r="H996" s="2"/>
      <c r="I996" s="2"/>
      <c r="J996" s="2"/>
      <c r="K996" s="2"/>
      <c r="L996" s="2"/>
      <c r="M996" s="2"/>
      <c r="P996" s="2"/>
      <c r="Q996" s="2"/>
      <c r="R996" s="2"/>
      <c r="X996" s="270"/>
      <c r="Y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95"/>
      <c r="AW996" s="95"/>
      <c r="AX996" s="383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383"/>
      <c r="BX996" s="383"/>
      <c r="BY996" s="383"/>
      <c r="BZ996" s="2"/>
      <c r="CA996" s="2"/>
      <c r="CB996" s="2"/>
      <c r="CC996" s="2"/>
      <c r="CD996" s="2"/>
      <c r="CE996" s="2"/>
      <c r="CF996" s="383"/>
      <c r="CG996" s="383"/>
      <c r="CH996" s="10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383"/>
      <c r="DT996" s="383"/>
      <c r="DU996" s="383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  <c r="FE996" s="2"/>
      <c r="FF996" s="2"/>
      <c r="FG996" s="2"/>
      <c r="FH996" s="2"/>
      <c r="FI996" s="2"/>
      <c r="FJ996" s="2"/>
      <c r="FK996" s="2"/>
      <c r="FL996" s="2"/>
      <c r="FM996" s="2"/>
      <c r="FN996" s="2"/>
      <c r="FO996" s="2"/>
      <c r="FP996" s="2"/>
      <c r="FQ996" s="2"/>
      <c r="FR996" s="2"/>
      <c r="FS996" s="2"/>
      <c r="FT996" s="2"/>
      <c r="FU996" s="2"/>
      <c r="FV996" s="2"/>
      <c r="FW996" s="2"/>
      <c r="FX996" s="2"/>
      <c r="FY996" s="2"/>
      <c r="FZ996" s="2"/>
      <c r="GA996" s="2"/>
      <c r="GB996" s="2"/>
      <c r="GC996" s="2"/>
      <c r="GD996" s="2"/>
      <c r="GE996" s="2"/>
      <c r="GF996" s="2"/>
      <c r="GG996" s="2"/>
      <c r="GH996" s="2"/>
      <c r="GI996" s="2"/>
      <c r="GJ996" s="2"/>
      <c r="GK996" s="2"/>
      <c r="GL996" s="2"/>
      <c r="GM996" s="2"/>
      <c r="GN996" s="2"/>
      <c r="GO996" s="2"/>
      <c r="GP996" s="2"/>
      <c r="GQ996" s="2"/>
      <c r="GR996" s="2"/>
      <c r="GS996" s="2"/>
      <c r="GT996" s="2"/>
      <c r="GU996" s="2"/>
      <c r="GV996" s="2"/>
      <c r="GW996" s="2"/>
      <c r="GX996" s="2"/>
      <c r="GY996" s="2"/>
      <c r="GZ996" s="2"/>
      <c r="HA996" s="2"/>
      <c r="HB996" s="2"/>
      <c r="HC996" s="2"/>
      <c r="HD996" s="2"/>
      <c r="HE996" s="2"/>
      <c r="HF996" s="2"/>
      <c r="HG996" s="2"/>
      <c r="HH996" s="2"/>
      <c r="HI996" s="2"/>
      <c r="HJ996" s="2"/>
      <c r="HK996" s="2"/>
      <c r="HL996" s="2"/>
      <c r="HM996" s="2"/>
      <c r="HN996" s="2"/>
      <c r="HO996" s="2"/>
      <c r="HP996" s="2"/>
      <c r="HQ996" s="2"/>
      <c r="HR996" s="2"/>
      <c r="HS996" s="2"/>
      <c r="HT996" s="2"/>
      <c r="HU996" s="2"/>
      <c r="HV996" s="2"/>
      <c r="HW996" s="2"/>
      <c r="HX996" s="2"/>
      <c r="HY996" s="2"/>
      <c r="HZ996" s="2"/>
      <c r="IA996" s="2"/>
      <c r="IB996" s="2"/>
      <c r="IC996" s="2"/>
      <c r="ID996" s="2"/>
      <c r="IE996" s="2"/>
      <c r="IF996" s="2"/>
      <c r="IG996" s="2"/>
      <c r="IH996" s="2"/>
      <c r="II996" s="2"/>
      <c r="IJ996" s="2"/>
      <c r="IK996" s="2"/>
      <c r="IL996" s="2"/>
      <c r="IM996" s="2"/>
      <c r="IN996" s="2"/>
      <c r="IO996" s="2"/>
      <c r="IP996" s="2"/>
      <c r="IQ996" s="2"/>
      <c r="IR996" s="2"/>
      <c r="IS996" s="2"/>
      <c r="IT996" s="2"/>
      <c r="IU996" s="2"/>
      <c r="IV996" s="2"/>
      <c r="IW996" s="2"/>
    </row>
    <row r="997" customFormat="false" ht="11.25" hidden="false" customHeight="false" outlineLevel="0" collapsed="false">
      <c r="A997" s="2"/>
      <c r="B997" s="2"/>
      <c r="C997" s="2"/>
      <c r="D997" s="394"/>
      <c r="F997" s="2"/>
      <c r="G997" s="2"/>
      <c r="H997" s="2"/>
      <c r="I997" s="2"/>
      <c r="J997" s="2"/>
      <c r="K997" s="2"/>
      <c r="L997" s="2"/>
      <c r="M997" s="2"/>
      <c r="P997" s="2"/>
      <c r="Q997" s="2"/>
      <c r="R997" s="2"/>
      <c r="X997" s="270"/>
      <c r="Y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95"/>
      <c r="AW997" s="95"/>
      <c r="AX997" s="383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383"/>
      <c r="BX997" s="383"/>
      <c r="BY997" s="383"/>
      <c r="BZ997" s="2"/>
      <c r="CA997" s="2"/>
      <c r="CB997" s="2"/>
      <c r="CC997" s="2"/>
      <c r="CD997" s="2"/>
      <c r="CE997" s="2"/>
      <c r="CF997" s="383"/>
      <c r="CG997" s="383"/>
      <c r="CH997" s="10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383"/>
      <c r="DT997" s="383"/>
      <c r="DU997" s="383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  <c r="FE997" s="2"/>
      <c r="FF997" s="2"/>
      <c r="FG997" s="2"/>
      <c r="FH997" s="2"/>
      <c r="FI997" s="2"/>
      <c r="FJ997" s="2"/>
      <c r="FK997" s="2"/>
      <c r="FL997" s="2"/>
      <c r="FM997" s="2"/>
      <c r="FN997" s="2"/>
      <c r="FO997" s="2"/>
      <c r="FP997" s="2"/>
      <c r="FQ997" s="2"/>
      <c r="FR997" s="2"/>
      <c r="FS997" s="2"/>
      <c r="FT997" s="2"/>
      <c r="FU997" s="2"/>
      <c r="FV997" s="2"/>
      <c r="FW997" s="2"/>
      <c r="FX997" s="2"/>
      <c r="FY997" s="2"/>
      <c r="FZ997" s="2"/>
      <c r="GA997" s="2"/>
      <c r="GB997" s="2"/>
      <c r="GC997" s="2"/>
      <c r="GD997" s="2"/>
      <c r="GE997" s="2"/>
      <c r="GF997" s="2"/>
      <c r="GG997" s="2"/>
      <c r="GH997" s="2"/>
      <c r="GI997" s="2"/>
      <c r="GJ997" s="2"/>
      <c r="GK997" s="2"/>
      <c r="GL997" s="2"/>
      <c r="GM997" s="2"/>
      <c r="GN997" s="2"/>
      <c r="GO997" s="2"/>
      <c r="GP997" s="2"/>
      <c r="GQ997" s="2"/>
      <c r="GR997" s="2"/>
      <c r="GS997" s="2"/>
      <c r="GT997" s="2"/>
      <c r="GU997" s="2"/>
      <c r="GV997" s="2"/>
      <c r="GW997" s="2"/>
      <c r="GX997" s="2"/>
      <c r="GY997" s="2"/>
      <c r="GZ997" s="2"/>
      <c r="HA997" s="2"/>
      <c r="HB997" s="2"/>
      <c r="HC997" s="2"/>
      <c r="HD997" s="2"/>
      <c r="HE997" s="2"/>
      <c r="HF997" s="2"/>
      <c r="HG997" s="2"/>
      <c r="HH997" s="2"/>
      <c r="HI997" s="2"/>
      <c r="HJ997" s="2"/>
      <c r="HK997" s="2"/>
      <c r="HL997" s="2"/>
      <c r="HM997" s="2"/>
      <c r="HN997" s="2"/>
      <c r="HO997" s="2"/>
      <c r="HP997" s="2"/>
      <c r="HQ997" s="2"/>
      <c r="HR997" s="2"/>
      <c r="HS997" s="2"/>
      <c r="HT997" s="2"/>
      <c r="HU997" s="2"/>
      <c r="HV997" s="2"/>
      <c r="HW997" s="2"/>
      <c r="HX997" s="2"/>
      <c r="HY997" s="2"/>
      <c r="HZ997" s="2"/>
      <c r="IA997" s="2"/>
      <c r="IB997" s="2"/>
      <c r="IC997" s="2"/>
      <c r="ID997" s="2"/>
      <c r="IE997" s="2"/>
      <c r="IF997" s="2"/>
      <c r="IG997" s="2"/>
      <c r="IH997" s="2"/>
      <c r="II997" s="2"/>
      <c r="IJ997" s="2"/>
      <c r="IK997" s="2"/>
      <c r="IL997" s="2"/>
      <c r="IM997" s="2"/>
      <c r="IN997" s="2"/>
      <c r="IO997" s="2"/>
      <c r="IP997" s="2"/>
      <c r="IQ997" s="2"/>
      <c r="IR997" s="2"/>
      <c r="IS997" s="2"/>
      <c r="IT997" s="2"/>
      <c r="IU997" s="2"/>
      <c r="IV997" s="2"/>
      <c r="IW997" s="2"/>
    </row>
    <row r="998" customFormat="false" ht="11.25" hidden="false" customHeight="false" outlineLevel="0" collapsed="false">
      <c r="A998" s="2"/>
      <c r="B998" s="2"/>
      <c r="C998" s="2"/>
      <c r="D998" s="394"/>
      <c r="F998" s="2"/>
      <c r="G998" s="2"/>
      <c r="H998" s="2"/>
      <c r="I998" s="2"/>
      <c r="J998" s="2"/>
      <c r="K998" s="2"/>
      <c r="L998" s="2"/>
      <c r="M998" s="2"/>
      <c r="P998" s="2"/>
      <c r="Q998" s="2"/>
      <c r="R998" s="2"/>
      <c r="X998" s="270"/>
      <c r="Y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95"/>
      <c r="AW998" s="95"/>
      <c r="AX998" s="383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383"/>
      <c r="BX998" s="383"/>
      <c r="BY998" s="383"/>
      <c r="BZ998" s="2"/>
      <c r="CA998" s="2"/>
      <c r="CB998" s="2"/>
      <c r="CC998" s="2"/>
      <c r="CD998" s="2"/>
      <c r="CE998" s="2"/>
      <c r="CF998" s="383"/>
      <c r="CG998" s="383"/>
      <c r="CH998" s="10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383"/>
      <c r="DT998" s="383"/>
      <c r="DU998" s="383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  <c r="FE998" s="2"/>
      <c r="FF998" s="2"/>
      <c r="FG998" s="2"/>
      <c r="FH998" s="2"/>
      <c r="FI998" s="2"/>
      <c r="FJ998" s="2"/>
      <c r="FK998" s="2"/>
      <c r="FL998" s="2"/>
      <c r="FM998" s="2"/>
      <c r="FN998" s="2"/>
      <c r="FO998" s="2"/>
      <c r="FP998" s="2"/>
      <c r="FQ998" s="2"/>
      <c r="FR998" s="2"/>
      <c r="FS998" s="2"/>
      <c r="FT998" s="2"/>
      <c r="FU998" s="2"/>
      <c r="FV998" s="2"/>
      <c r="FW998" s="2"/>
      <c r="FX998" s="2"/>
      <c r="FY998" s="2"/>
      <c r="FZ998" s="2"/>
      <c r="GA998" s="2"/>
      <c r="GB998" s="2"/>
      <c r="GC998" s="2"/>
      <c r="GD998" s="2"/>
      <c r="GE998" s="2"/>
      <c r="GF998" s="2"/>
      <c r="GG998" s="2"/>
      <c r="GH998" s="2"/>
      <c r="GI998" s="2"/>
      <c r="GJ998" s="2"/>
      <c r="GK998" s="2"/>
      <c r="GL998" s="2"/>
      <c r="GM998" s="2"/>
      <c r="GN998" s="2"/>
      <c r="GO998" s="2"/>
      <c r="GP998" s="2"/>
      <c r="GQ998" s="2"/>
      <c r="GR998" s="2"/>
      <c r="GS998" s="2"/>
      <c r="GT998" s="2"/>
      <c r="GU998" s="2"/>
      <c r="GV998" s="2"/>
      <c r="GW998" s="2"/>
      <c r="GX998" s="2"/>
      <c r="GY998" s="2"/>
      <c r="GZ998" s="2"/>
      <c r="HA998" s="2"/>
      <c r="HB998" s="2"/>
      <c r="HC998" s="2"/>
      <c r="HD998" s="2"/>
      <c r="HE998" s="2"/>
      <c r="HF998" s="2"/>
      <c r="HG998" s="2"/>
      <c r="HH998" s="2"/>
      <c r="HI998" s="2"/>
      <c r="HJ998" s="2"/>
      <c r="HK998" s="2"/>
      <c r="HL998" s="2"/>
      <c r="HM998" s="2"/>
      <c r="HN998" s="2"/>
      <c r="HO998" s="2"/>
      <c r="HP998" s="2"/>
      <c r="HQ998" s="2"/>
      <c r="HR998" s="2"/>
      <c r="HS998" s="2"/>
      <c r="HT998" s="2"/>
      <c r="HU998" s="2"/>
      <c r="HV998" s="2"/>
      <c r="HW998" s="2"/>
      <c r="HX998" s="2"/>
      <c r="HY998" s="2"/>
      <c r="HZ998" s="2"/>
      <c r="IA998" s="2"/>
      <c r="IB998" s="2"/>
      <c r="IC998" s="2"/>
      <c r="ID998" s="2"/>
      <c r="IE998" s="2"/>
      <c r="IF998" s="2"/>
      <c r="IG998" s="2"/>
      <c r="IH998" s="2"/>
      <c r="II998" s="2"/>
      <c r="IJ998" s="2"/>
      <c r="IK998" s="2"/>
      <c r="IL998" s="2"/>
      <c r="IM998" s="2"/>
      <c r="IN998" s="2"/>
      <c r="IO998" s="2"/>
      <c r="IP998" s="2"/>
      <c r="IQ998" s="2"/>
      <c r="IR998" s="2"/>
      <c r="IS998" s="2"/>
      <c r="IT998" s="2"/>
      <c r="IU998" s="2"/>
      <c r="IV998" s="2"/>
      <c r="IW998" s="2"/>
    </row>
    <row r="999" customFormat="false" ht="11.25" hidden="false" customHeight="false" outlineLevel="0" collapsed="false">
      <c r="A999" s="2"/>
      <c r="B999" s="2"/>
      <c r="C999" s="2"/>
      <c r="D999" s="394"/>
      <c r="F999" s="2"/>
      <c r="G999" s="2"/>
      <c r="H999" s="2"/>
      <c r="I999" s="2"/>
      <c r="J999" s="2"/>
      <c r="K999" s="2"/>
      <c r="L999" s="2"/>
      <c r="M999" s="2"/>
      <c r="P999" s="2"/>
      <c r="Q999" s="2"/>
      <c r="R999" s="2"/>
      <c r="X999" s="270"/>
      <c r="Y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95"/>
      <c r="AW999" s="95"/>
      <c r="AX999" s="383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383"/>
      <c r="BX999" s="383"/>
      <c r="BY999" s="383"/>
      <c r="BZ999" s="2"/>
      <c r="CA999" s="2"/>
      <c r="CB999" s="2"/>
      <c r="CC999" s="2"/>
      <c r="CD999" s="2"/>
      <c r="CE999" s="2"/>
      <c r="CF999" s="383"/>
      <c r="CG999" s="383"/>
      <c r="CH999" s="10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383"/>
      <c r="DT999" s="383"/>
      <c r="DU999" s="383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  <c r="FE999" s="2"/>
      <c r="FF999" s="2"/>
      <c r="FG999" s="2"/>
      <c r="FH999" s="2"/>
      <c r="FI999" s="2"/>
      <c r="FJ999" s="2"/>
      <c r="FK999" s="2"/>
      <c r="FL999" s="2"/>
      <c r="FM999" s="2"/>
      <c r="FN999" s="2"/>
      <c r="FO999" s="2"/>
      <c r="FP999" s="2"/>
      <c r="FQ999" s="2"/>
      <c r="FR999" s="2"/>
      <c r="FS999" s="2"/>
      <c r="FT999" s="2"/>
      <c r="FU999" s="2"/>
      <c r="FV999" s="2"/>
      <c r="FW999" s="2"/>
      <c r="FX999" s="2"/>
      <c r="FY999" s="2"/>
      <c r="FZ999" s="2"/>
      <c r="GA999" s="2"/>
      <c r="GB999" s="2"/>
      <c r="GC999" s="2"/>
      <c r="GD999" s="2"/>
      <c r="GE999" s="2"/>
      <c r="GF999" s="2"/>
      <c r="GG999" s="2"/>
      <c r="GH999" s="2"/>
      <c r="GI999" s="2"/>
      <c r="GJ999" s="2"/>
      <c r="GK999" s="2"/>
      <c r="GL999" s="2"/>
      <c r="GM999" s="2"/>
      <c r="GN999" s="2"/>
      <c r="GO999" s="2"/>
      <c r="GP999" s="2"/>
      <c r="GQ999" s="2"/>
      <c r="GR999" s="2"/>
      <c r="GS999" s="2"/>
      <c r="GT999" s="2"/>
      <c r="GU999" s="2"/>
      <c r="GV999" s="2"/>
      <c r="GW999" s="2"/>
      <c r="GX999" s="2"/>
      <c r="GY999" s="2"/>
      <c r="GZ999" s="2"/>
      <c r="HA999" s="2"/>
      <c r="HB999" s="2"/>
      <c r="HC999" s="2"/>
      <c r="HD999" s="2"/>
      <c r="HE999" s="2"/>
      <c r="HF999" s="2"/>
      <c r="HG999" s="2"/>
      <c r="HH999" s="2"/>
      <c r="HI999" s="2"/>
      <c r="HJ999" s="2"/>
      <c r="HK999" s="2"/>
      <c r="HL999" s="2"/>
      <c r="HM999" s="2"/>
      <c r="HN999" s="2"/>
      <c r="HO999" s="2"/>
      <c r="HP999" s="2"/>
      <c r="HQ999" s="2"/>
      <c r="HR999" s="2"/>
      <c r="HS999" s="2"/>
      <c r="HT999" s="2"/>
      <c r="HU999" s="2"/>
      <c r="HV999" s="2"/>
      <c r="HW999" s="2"/>
      <c r="HX999" s="2"/>
      <c r="HY999" s="2"/>
      <c r="HZ999" s="2"/>
      <c r="IA999" s="2"/>
      <c r="IB999" s="2"/>
      <c r="IC999" s="2"/>
      <c r="ID999" s="2"/>
      <c r="IE999" s="2"/>
      <c r="IF999" s="2"/>
      <c r="IG999" s="2"/>
      <c r="IH999" s="2"/>
      <c r="II999" s="2"/>
      <c r="IJ999" s="2"/>
      <c r="IK999" s="2"/>
      <c r="IL999" s="2"/>
      <c r="IM999" s="2"/>
      <c r="IN999" s="2"/>
      <c r="IO999" s="2"/>
      <c r="IP999" s="2"/>
      <c r="IQ999" s="2"/>
      <c r="IR999" s="2"/>
      <c r="IS999" s="2"/>
      <c r="IT999" s="2"/>
      <c r="IU999" s="2"/>
      <c r="IV999" s="2"/>
      <c r="IW999" s="2"/>
    </row>
    <row r="1000" customFormat="false" ht="11.25" hidden="false" customHeight="false" outlineLevel="0" collapsed="false">
      <c r="A1000" s="2"/>
      <c r="B1000" s="2"/>
      <c r="C1000" s="2"/>
      <c r="D1000" s="394"/>
      <c r="F1000" s="2"/>
      <c r="G1000" s="2"/>
      <c r="H1000" s="2"/>
      <c r="I1000" s="2"/>
      <c r="J1000" s="2"/>
      <c r="K1000" s="2"/>
      <c r="L1000" s="2"/>
      <c r="M1000" s="2"/>
      <c r="P1000" s="2"/>
      <c r="Q1000" s="2"/>
      <c r="R1000" s="2"/>
      <c r="X1000" s="270"/>
      <c r="Y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95"/>
      <c r="AW1000" s="95"/>
      <c r="AX1000" s="383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383"/>
      <c r="BX1000" s="383"/>
      <c r="BY1000" s="383"/>
      <c r="BZ1000" s="2"/>
      <c r="CA1000" s="2"/>
      <c r="CB1000" s="2"/>
      <c r="CC1000" s="2"/>
      <c r="CD1000" s="2"/>
      <c r="CE1000" s="2"/>
      <c r="CF1000" s="383"/>
      <c r="CG1000" s="383"/>
      <c r="CH1000" s="10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383"/>
      <c r="DT1000" s="383"/>
      <c r="DU1000" s="383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  <c r="FE1000" s="2"/>
      <c r="FF1000" s="2"/>
      <c r="FG1000" s="2"/>
      <c r="FH1000" s="2"/>
      <c r="FI1000" s="2"/>
      <c r="FJ1000" s="2"/>
      <c r="FK1000" s="2"/>
      <c r="FL1000" s="2"/>
      <c r="FM1000" s="2"/>
      <c r="FN1000" s="2"/>
      <c r="FO1000" s="2"/>
      <c r="FP1000" s="2"/>
      <c r="FQ1000" s="2"/>
      <c r="FR1000" s="2"/>
      <c r="FS1000" s="2"/>
      <c r="FT1000" s="2"/>
      <c r="FU1000" s="2"/>
      <c r="FV1000" s="2"/>
      <c r="FW1000" s="2"/>
      <c r="FX1000" s="2"/>
      <c r="FY1000" s="2"/>
      <c r="FZ1000" s="2"/>
      <c r="GA1000" s="2"/>
      <c r="GB1000" s="2"/>
      <c r="GC1000" s="2"/>
      <c r="GD1000" s="2"/>
      <c r="GE1000" s="2"/>
      <c r="GF1000" s="2"/>
      <c r="GG1000" s="2"/>
      <c r="GH1000" s="2"/>
      <c r="GI1000" s="2"/>
      <c r="GJ1000" s="2"/>
      <c r="GK1000" s="2"/>
      <c r="GL1000" s="2"/>
      <c r="GM1000" s="2"/>
      <c r="GN1000" s="2"/>
      <c r="GO1000" s="2"/>
      <c r="GP1000" s="2"/>
      <c r="GQ1000" s="2"/>
      <c r="GR1000" s="2"/>
      <c r="GS1000" s="2"/>
      <c r="GT1000" s="2"/>
      <c r="GU1000" s="2"/>
      <c r="GV1000" s="2"/>
      <c r="GW1000" s="2"/>
      <c r="GX1000" s="2"/>
      <c r="GY1000" s="2"/>
      <c r="GZ1000" s="2"/>
      <c r="HA1000" s="2"/>
      <c r="HB1000" s="2"/>
      <c r="HC1000" s="2"/>
      <c r="HD1000" s="2"/>
      <c r="HE1000" s="2"/>
      <c r="HF1000" s="2"/>
      <c r="HG1000" s="2"/>
      <c r="HH1000" s="2"/>
      <c r="HI1000" s="2"/>
      <c r="HJ1000" s="2"/>
      <c r="HK1000" s="2"/>
      <c r="HL1000" s="2"/>
      <c r="HM1000" s="2"/>
      <c r="HN1000" s="2"/>
      <c r="HO1000" s="2"/>
      <c r="HP1000" s="2"/>
      <c r="HQ1000" s="2"/>
      <c r="HR1000" s="2"/>
      <c r="HS1000" s="2"/>
      <c r="HT1000" s="2"/>
      <c r="HU1000" s="2"/>
      <c r="HV1000" s="2"/>
      <c r="HW1000" s="2"/>
      <c r="HX1000" s="2"/>
      <c r="HY1000" s="2"/>
      <c r="HZ1000" s="2"/>
      <c r="IA1000" s="2"/>
      <c r="IB1000" s="2"/>
      <c r="IC1000" s="2"/>
      <c r="ID1000" s="2"/>
      <c r="IE1000" s="2"/>
      <c r="IF1000" s="2"/>
      <c r="IG1000" s="2"/>
      <c r="IH1000" s="2"/>
      <c r="II1000" s="2"/>
      <c r="IJ1000" s="2"/>
      <c r="IK1000" s="2"/>
      <c r="IL1000" s="2"/>
      <c r="IM1000" s="2"/>
      <c r="IN1000" s="2"/>
      <c r="IO1000" s="2"/>
      <c r="IP1000" s="2"/>
      <c r="IQ1000" s="2"/>
      <c r="IR1000" s="2"/>
      <c r="IS1000" s="2"/>
      <c r="IT1000" s="2"/>
      <c r="IU1000" s="2"/>
      <c r="IV1000" s="2"/>
      <c r="IW1000" s="2"/>
    </row>
    <row r="1001" customFormat="false" ht="11.25" hidden="false" customHeight="false" outlineLevel="0" collapsed="false">
      <c r="A1001" s="2"/>
      <c r="B1001" s="2"/>
      <c r="C1001" s="2"/>
      <c r="D1001" s="394"/>
      <c r="F1001" s="2"/>
      <c r="G1001" s="2"/>
      <c r="H1001" s="2"/>
      <c r="I1001" s="2"/>
      <c r="J1001" s="2"/>
      <c r="K1001" s="2"/>
      <c r="L1001" s="2"/>
      <c r="M1001" s="2"/>
      <c r="P1001" s="2"/>
      <c r="Q1001" s="2"/>
      <c r="R1001" s="2"/>
      <c r="X1001" s="270"/>
      <c r="Y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95"/>
      <c r="AW1001" s="95"/>
      <c r="AX1001" s="383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383"/>
      <c r="BX1001" s="383"/>
      <c r="BY1001" s="383"/>
      <c r="BZ1001" s="2"/>
      <c r="CA1001" s="2"/>
      <c r="CB1001" s="2"/>
      <c r="CC1001" s="2"/>
      <c r="CD1001" s="2"/>
      <c r="CE1001" s="2"/>
      <c r="CF1001" s="383"/>
      <c r="CG1001" s="383"/>
      <c r="CH1001" s="10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383"/>
      <c r="DT1001" s="383"/>
      <c r="DU1001" s="383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  <c r="FE1001" s="2"/>
      <c r="FF1001" s="2"/>
      <c r="FG1001" s="2"/>
      <c r="FH1001" s="2"/>
      <c r="FI1001" s="2"/>
      <c r="FJ1001" s="2"/>
      <c r="FK1001" s="2"/>
      <c r="FL1001" s="2"/>
      <c r="FM1001" s="2"/>
      <c r="FN1001" s="2"/>
      <c r="FO1001" s="2"/>
      <c r="FP1001" s="2"/>
      <c r="FQ1001" s="2"/>
      <c r="FR1001" s="2"/>
      <c r="FS1001" s="2"/>
      <c r="FT1001" s="2"/>
      <c r="FU1001" s="2"/>
      <c r="FV1001" s="2"/>
      <c r="FW1001" s="2"/>
      <c r="FX1001" s="2"/>
      <c r="FY1001" s="2"/>
      <c r="FZ1001" s="2"/>
      <c r="GA1001" s="2"/>
      <c r="GB1001" s="2"/>
      <c r="GC1001" s="2"/>
      <c r="GD1001" s="2"/>
      <c r="GE1001" s="2"/>
      <c r="GF1001" s="2"/>
      <c r="GG1001" s="2"/>
      <c r="GH1001" s="2"/>
      <c r="GI1001" s="2"/>
      <c r="GJ1001" s="2"/>
      <c r="GK1001" s="2"/>
      <c r="GL1001" s="2"/>
      <c r="GM1001" s="2"/>
      <c r="GN1001" s="2"/>
      <c r="GO1001" s="2"/>
      <c r="GP1001" s="2"/>
      <c r="GQ1001" s="2"/>
      <c r="GR1001" s="2"/>
      <c r="GS1001" s="2"/>
      <c r="GT1001" s="2"/>
      <c r="GU1001" s="2"/>
      <c r="GV1001" s="2"/>
      <c r="GW1001" s="2"/>
      <c r="GX1001" s="2"/>
      <c r="GY1001" s="2"/>
      <c r="GZ1001" s="2"/>
      <c r="HA1001" s="2"/>
      <c r="HB1001" s="2"/>
      <c r="HC1001" s="2"/>
      <c r="HD1001" s="2"/>
      <c r="HE1001" s="2"/>
      <c r="HF1001" s="2"/>
      <c r="HG1001" s="2"/>
      <c r="HH1001" s="2"/>
      <c r="HI1001" s="2"/>
      <c r="HJ1001" s="2"/>
      <c r="HK1001" s="2"/>
      <c r="HL1001" s="2"/>
      <c r="HM1001" s="2"/>
      <c r="HN1001" s="2"/>
      <c r="HO1001" s="2"/>
      <c r="HP1001" s="2"/>
      <c r="HQ1001" s="2"/>
      <c r="HR1001" s="2"/>
      <c r="HS1001" s="2"/>
      <c r="HT1001" s="2"/>
      <c r="HU1001" s="2"/>
      <c r="HV1001" s="2"/>
      <c r="HW1001" s="2"/>
      <c r="HX1001" s="2"/>
      <c r="HY1001" s="2"/>
      <c r="HZ1001" s="2"/>
      <c r="IA1001" s="2"/>
      <c r="IB1001" s="2"/>
      <c r="IC1001" s="2"/>
      <c r="ID1001" s="2"/>
      <c r="IE1001" s="2"/>
      <c r="IF1001" s="2"/>
      <c r="IG1001" s="2"/>
      <c r="IH1001" s="2"/>
      <c r="II1001" s="2"/>
      <c r="IJ1001" s="2"/>
      <c r="IK1001" s="2"/>
      <c r="IL1001" s="2"/>
      <c r="IM1001" s="2"/>
      <c r="IN1001" s="2"/>
      <c r="IO1001" s="2"/>
      <c r="IP1001" s="2"/>
      <c r="IQ1001" s="2"/>
      <c r="IR1001" s="2"/>
      <c r="IS1001" s="2"/>
      <c r="IT1001" s="2"/>
      <c r="IU1001" s="2"/>
      <c r="IV1001" s="2"/>
      <c r="IW1001" s="2"/>
    </row>
    <row r="1002" customFormat="false" ht="11.25" hidden="false" customHeight="false" outlineLevel="0" collapsed="false">
      <c r="A1002" s="2"/>
      <c r="B1002" s="2"/>
      <c r="C1002" s="2"/>
      <c r="D1002" s="394"/>
      <c r="F1002" s="2"/>
      <c r="G1002" s="2"/>
      <c r="H1002" s="2"/>
      <c r="I1002" s="2"/>
      <c r="J1002" s="2"/>
      <c r="K1002" s="2"/>
      <c r="L1002" s="2"/>
      <c r="M1002" s="2"/>
      <c r="P1002" s="2"/>
      <c r="Q1002" s="2"/>
      <c r="R1002" s="2"/>
      <c r="X1002" s="270"/>
      <c r="Y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95"/>
      <c r="AW1002" s="95"/>
      <c r="AX1002" s="383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383"/>
      <c r="BX1002" s="383"/>
      <c r="BY1002" s="383"/>
      <c r="BZ1002" s="2"/>
      <c r="CA1002" s="2"/>
      <c r="CB1002" s="2"/>
      <c r="CC1002" s="2"/>
      <c r="CD1002" s="2"/>
      <c r="CE1002" s="2"/>
      <c r="CF1002" s="383"/>
      <c r="CG1002" s="383"/>
      <c r="CH1002" s="10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383"/>
      <c r="DT1002" s="383"/>
      <c r="DU1002" s="383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  <c r="FE1002" s="2"/>
      <c r="FF1002" s="2"/>
      <c r="FG1002" s="2"/>
      <c r="FH1002" s="2"/>
      <c r="FI1002" s="2"/>
      <c r="FJ1002" s="2"/>
      <c r="FK1002" s="2"/>
      <c r="FL1002" s="2"/>
      <c r="FM1002" s="2"/>
      <c r="FN1002" s="2"/>
      <c r="FO1002" s="2"/>
      <c r="FP1002" s="2"/>
      <c r="FQ1002" s="2"/>
      <c r="FR1002" s="2"/>
      <c r="FS1002" s="2"/>
      <c r="FT1002" s="2"/>
      <c r="FU1002" s="2"/>
      <c r="FV1002" s="2"/>
      <c r="FW1002" s="2"/>
      <c r="FX1002" s="2"/>
      <c r="FY1002" s="2"/>
      <c r="FZ1002" s="2"/>
      <c r="GA1002" s="2"/>
      <c r="GB1002" s="2"/>
      <c r="GC1002" s="2"/>
      <c r="GD1002" s="2"/>
      <c r="GE1002" s="2"/>
      <c r="GF1002" s="2"/>
      <c r="GG1002" s="2"/>
      <c r="GH1002" s="2"/>
      <c r="GI1002" s="2"/>
      <c r="GJ1002" s="2"/>
      <c r="GK1002" s="2"/>
      <c r="GL1002" s="2"/>
      <c r="GM1002" s="2"/>
      <c r="GN1002" s="2"/>
      <c r="GO1002" s="2"/>
      <c r="GP1002" s="2"/>
      <c r="GQ1002" s="2"/>
      <c r="GR1002" s="2"/>
      <c r="GS1002" s="2"/>
      <c r="GT1002" s="2"/>
      <c r="GU1002" s="2"/>
      <c r="GV1002" s="2"/>
      <c r="GW1002" s="2"/>
      <c r="GX1002" s="2"/>
      <c r="GY1002" s="2"/>
      <c r="GZ1002" s="2"/>
      <c r="HA1002" s="2"/>
      <c r="HB1002" s="2"/>
      <c r="HC1002" s="2"/>
      <c r="HD1002" s="2"/>
      <c r="HE1002" s="2"/>
      <c r="HF1002" s="2"/>
      <c r="HG1002" s="2"/>
      <c r="HH1002" s="2"/>
      <c r="HI1002" s="2"/>
      <c r="HJ1002" s="2"/>
      <c r="HK1002" s="2"/>
      <c r="HL1002" s="2"/>
      <c r="HM1002" s="2"/>
      <c r="HN1002" s="2"/>
      <c r="HO1002" s="2"/>
      <c r="HP1002" s="2"/>
      <c r="HQ1002" s="2"/>
      <c r="HR1002" s="2"/>
      <c r="HS1002" s="2"/>
      <c r="HT1002" s="2"/>
      <c r="HU1002" s="2"/>
      <c r="HV1002" s="2"/>
      <c r="HW1002" s="2"/>
      <c r="HX1002" s="2"/>
      <c r="HY1002" s="2"/>
      <c r="HZ1002" s="2"/>
      <c r="IA1002" s="2"/>
      <c r="IB1002" s="2"/>
      <c r="IC1002" s="2"/>
      <c r="ID1002" s="2"/>
      <c r="IE1002" s="2"/>
      <c r="IF1002" s="2"/>
      <c r="IG1002" s="2"/>
      <c r="IH1002" s="2"/>
      <c r="II1002" s="2"/>
      <c r="IJ1002" s="2"/>
      <c r="IK1002" s="2"/>
      <c r="IL1002" s="2"/>
      <c r="IM1002" s="2"/>
      <c r="IN1002" s="2"/>
      <c r="IO1002" s="2"/>
      <c r="IP1002" s="2"/>
      <c r="IQ1002" s="2"/>
      <c r="IR1002" s="2"/>
      <c r="IS1002" s="2"/>
      <c r="IT1002" s="2"/>
      <c r="IU1002" s="2"/>
      <c r="IV1002" s="2"/>
      <c r="IW1002" s="2"/>
    </row>
    <row r="1003" customFormat="false" ht="11.25" hidden="false" customHeight="false" outlineLevel="0" collapsed="false">
      <c r="A1003" s="2"/>
      <c r="B1003" s="2"/>
      <c r="C1003" s="2"/>
      <c r="D1003" s="394"/>
      <c r="F1003" s="2"/>
      <c r="G1003" s="2"/>
      <c r="H1003" s="2"/>
      <c r="I1003" s="2"/>
      <c r="J1003" s="2"/>
      <c r="K1003" s="2"/>
      <c r="L1003" s="2"/>
      <c r="M1003" s="2"/>
      <c r="P1003" s="2"/>
      <c r="Q1003" s="2"/>
      <c r="R1003" s="2"/>
      <c r="X1003" s="270"/>
      <c r="Y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95"/>
      <c r="AW1003" s="95"/>
      <c r="AX1003" s="383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383"/>
      <c r="BX1003" s="383"/>
      <c r="BY1003" s="383"/>
      <c r="BZ1003" s="2"/>
      <c r="CA1003" s="2"/>
      <c r="CB1003" s="2"/>
      <c r="CC1003" s="2"/>
      <c r="CD1003" s="2"/>
      <c r="CE1003" s="2"/>
      <c r="CF1003" s="383"/>
      <c r="CG1003" s="383"/>
      <c r="CH1003" s="10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383"/>
      <c r="DT1003" s="383"/>
      <c r="DU1003" s="383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  <c r="FE1003" s="2"/>
      <c r="FF1003" s="2"/>
      <c r="FG1003" s="2"/>
      <c r="FH1003" s="2"/>
      <c r="FI1003" s="2"/>
      <c r="FJ1003" s="2"/>
      <c r="FK1003" s="2"/>
      <c r="FL1003" s="2"/>
      <c r="FM1003" s="2"/>
      <c r="FN1003" s="2"/>
      <c r="FO1003" s="2"/>
      <c r="FP1003" s="2"/>
      <c r="FQ1003" s="2"/>
      <c r="FR1003" s="2"/>
      <c r="FS1003" s="2"/>
      <c r="FT1003" s="2"/>
      <c r="FU1003" s="2"/>
      <c r="FV1003" s="2"/>
      <c r="FW1003" s="2"/>
      <c r="FX1003" s="2"/>
      <c r="FY1003" s="2"/>
      <c r="FZ1003" s="2"/>
      <c r="GA1003" s="2"/>
      <c r="GB1003" s="2"/>
      <c r="GC1003" s="2"/>
      <c r="GD1003" s="2"/>
      <c r="GE1003" s="2"/>
      <c r="GF1003" s="2"/>
      <c r="GG1003" s="2"/>
      <c r="GH1003" s="2"/>
      <c r="GI1003" s="2"/>
      <c r="GJ1003" s="2"/>
      <c r="GK1003" s="2"/>
      <c r="GL1003" s="2"/>
      <c r="GM1003" s="2"/>
      <c r="GN1003" s="2"/>
      <c r="GO1003" s="2"/>
      <c r="GP1003" s="2"/>
      <c r="GQ1003" s="2"/>
      <c r="GR1003" s="2"/>
      <c r="GS1003" s="2"/>
      <c r="GT1003" s="2"/>
      <c r="GU1003" s="2"/>
      <c r="GV1003" s="2"/>
      <c r="GW1003" s="2"/>
      <c r="GX1003" s="2"/>
      <c r="GY1003" s="2"/>
      <c r="GZ1003" s="2"/>
      <c r="HA1003" s="2"/>
      <c r="HB1003" s="2"/>
      <c r="HC1003" s="2"/>
      <c r="HD1003" s="2"/>
      <c r="HE1003" s="2"/>
      <c r="HF1003" s="2"/>
      <c r="HG1003" s="2"/>
      <c r="HH1003" s="2"/>
      <c r="HI1003" s="2"/>
      <c r="HJ1003" s="2"/>
      <c r="HK1003" s="2"/>
      <c r="HL1003" s="2"/>
      <c r="HM1003" s="2"/>
      <c r="HN1003" s="2"/>
      <c r="HO1003" s="2"/>
      <c r="HP1003" s="2"/>
      <c r="HQ1003" s="2"/>
      <c r="HR1003" s="2"/>
      <c r="HS1003" s="2"/>
      <c r="HT1003" s="2"/>
      <c r="HU1003" s="2"/>
      <c r="HV1003" s="2"/>
      <c r="HW1003" s="2"/>
      <c r="HX1003" s="2"/>
      <c r="HY1003" s="2"/>
      <c r="HZ1003" s="2"/>
      <c r="IA1003" s="2"/>
      <c r="IB1003" s="2"/>
      <c r="IC1003" s="2"/>
      <c r="ID1003" s="2"/>
      <c r="IE1003" s="2"/>
      <c r="IF1003" s="2"/>
      <c r="IG1003" s="2"/>
      <c r="IH1003" s="2"/>
      <c r="II1003" s="2"/>
      <c r="IJ1003" s="2"/>
      <c r="IK1003" s="2"/>
      <c r="IL1003" s="2"/>
      <c r="IM1003" s="2"/>
      <c r="IN1003" s="2"/>
      <c r="IO1003" s="2"/>
      <c r="IP1003" s="2"/>
      <c r="IQ1003" s="2"/>
      <c r="IR1003" s="2"/>
      <c r="IS1003" s="2"/>
      <c r="IT1003" s="2"/>
      <c r="IU1003" s="2"/>
      <c r="IV1003" s="2"/>
      <c r="IW1003" s="2"/>
    </row>
    <row r="1004" customFormat="false" ht="11.25" hidden="false" customHeight="false" outlineLevel="0" collapsed="false">
      <c r="A1004" s="2"/>
      <c r="B1004" s="2"/>
      <c r="C1004" s="2"/>
      <c r="D1004" s="394"/>
      <c r="F1004" s="2"/>
      <c r="G1004" s="2"/>
      <c r="H1004" s="2"/>
      <c r="I1004" s="2"/>
      <c r="J1004" s="2"/>
      <c r="K1004" s="2"/>
      <c r="L1004" s="2"/>
      <c r="M1004" s="2"/>
      <c r="P1004" s="2"/>
      <c r="Q1004" s="2"/>
      <c r="R1004" s="2"/>
      <c r="X1004" s="270"/>
      <c r="Y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95"/>
      <c r="AW1004" s="95"/>
      <c r="AX1004" s="383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383"/>
      <c r="BX1004" s="383"/>
      <c r="BY1004" s="383"/>
      <c r="BZ1004" s="2"/>
      <c r="CA1004" s="2"/>
      <c r="CB1004" s="2"/>
      <c r="CC1004" s="2"/>
      <c r="CD1004" s="2"/>
      <c r="CE1004" s="2"/>
      <c r="CF1004" s="383"/>
      <c r="CG1004" s="383"/>
      <c r="CH1004" s="10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383"/>
      <c r="DT1004" s="383"/>
      <c r="DU1004" s="383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  <c r="FE1004" s="2"/>
      <c r="FF1004" s="2"/>
      <c r="FG1004" s="2"/>
      <c r="FH1004" s="2"/>
      <c r="FI1004" s="2"/>
      <c r="FJ1004" s="2"/>
      <c r="FK1004" s="2"/>
      <c r="FL1004" s="2"/>
      <c r="FM1004" s="2"/>
      <c r="FN1004" s="2"/>
      <c r="FO1004" s="2"/>
      <c r="FP1004" s="2"/>
      <c r="FQ1004" s="2"/>
      <c r="FR1004" s="2"/>
      <c r="FS1004" s="2"/>
      <c r="FT1004" s="2"/>
      <c r="FU1004" s="2"/>
      <c r="FV1004" s="2"/>
      <c r="FW1004" s="2"/>
      <c r="FX1004" s="2"/>
      <c r="FY1004" s="2"/>
      <c r="FZ1004" s="2"/>
      <c r="GA1004" s="2"/>
      <c r="GB1004" s="2"/>
      <c r="GC1004" s="2"/>
      <c r="GD1004" s="2"/>
      <c r="GE1004" s="2"/>
      <c r="GF1004" s="2"/>
      <c r="GG1004" s="2"/>
      <c r="GH1004" s="2"/>
      <c r="GI1004" s="2"/>
      <c r="GJ1004" s="2"/>
      <c r="GK1004" s="2"/>
      <c r="GL1004" s="2"/>
      <c r="GM1004" s="2"/>
      <c r="GN1004" s="2"/>
      <c r="GO1004" s="2"/>
      <c r="GP1004" s="2"/>
      <c r="GQ1004" s="2"/>
      <c r="GR1004" s="2"/>
      <c r="GS1004" s="2"/>
      <c r="GT1004" s="2"/>
      <c r="GU1004" s="2"/>
      <c r="GV1004" s="2"/>
      <c r="GW1004" s="2"/>
      <c r="GX1004" s="2"/>
      <c r="GY1004" s="2"/>
      <c r="GZ1004" s="2"/>
      <c r="HA1004" s="2"/>
      <c r="HB1004" s="2"/>
      <c r="HC1004" s="2"/>
      <c r="HD1004" s="2"/>
      <c r="HE1004" s="2"/>
      <c r="HF1004" s="2"/>
      <c r="HG1004" s="2"/>
      <c r="HH1004" s="2"/>
      <c r="HI1004" s="2"/>
      <c r="HJ1004" s="2"/>
      <c r="HK1004" s="2"/>
      <c r="HL1004" s="2"/>
      <c r="HM1004" s="2"/>
      <c r="HN1004" s="2"/>
      <c r="HO1004" s="2"/>
      <c r="HP1004" s="2"/>
      <c r="HQ1004" s="2"/>
      <c r="HR1004" s="2"/>
      <c r="HS1004" s="2"/>
      <c r="HT1004" s="2"/>
      <c r="HU1004" s="2"/>
      <c r="HV1004" s="2"/>
      <c r="HW1004" s="2"/>
      <c r="HX1004" s="2"/>
      <c r="HY1004" s="2"/>
      <c r="HZ1004" s="2"/>
      <c r="IA1004" s="2"/>
      <c r="IB1004" s="2"/>
      <c r="IC1004" s="2"/>
      <c r="ID1004" s="2"/>
      <c r="IE1004" s="2"/>
      <c r="IF1004" s="2"/>
      <c r="IG1004" s="2"/>
      <c r="IH1004" s="2"/>
      <c r="II1004" s="2"/>
      <c r="IJ1004" s="2"/>
      <c r="IK1004" s="2"/>
      <c r="IL1004" s="2"/>
      <c r="IM1004" s="2"/>
      <c r="IN1004" s="2"/>
      <c r="IO1004" s="2"/>
      <c r="IP1004" s="2"/>
      <c r="IQ1004" s="2"/>
      <c r="IR1004" s="2"/>
      <c r="IS1004" s="2"/>
      <c r="IT1004" s="2"/>
      <c r="IU1004" s="2"/>
      <c r="IV1004" s="2"/>
      <c r="IW1004" s="2"/>
    </row>
    <row r="1005" customFormat="false" ht="11.25" hidden="false" customHeight="false" outlineLevel="0" collapsed="false">
      <c r="A1005" s="2"/>
      <c r="B1005" s="2"/>
      <c r="C1005" s="2"/>
      <c r="D1005" s="394"/>
      <c r="F1005" s="2"/>
      <c r="G1005" s="2"/>
      <c r="H1005" s="2"/>
      <c r="I1005" s="2"/>
      <c r="J1005" s="2"/>
      <c r="K1005" s="2"/>
      <c r="L1005" s="2"/>
      <c r="M1005" s="2"/>
      <c r="P1005" s="2"/>
      <c r="Q1005" s="2"/>
      <c r="R1005" s="2"/>
      <c r="X1005" s="270"/>
      <c r="Y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95"/>
      <c r="AW1005" s="95"/>
      <c r="AX1005" s="383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383"/>
      <c r="BX1005" s="383"/>
      <c r="BY1005" s="383"/>
      <c r="BZ1005" s="2"/>
      <c r="CA1005" s="2"/>
      <c r="CB1005" s="2"/>
      <c r="CC1005" s="2"/>
      <c r="CD1005" s="2"/>
      <c r="CE1005" s="2"/>
      <c r="CF1005" s="383"/>
      <c r="CG1005" s="383"/>
      <c r="CH1005" s="10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383"/>
      <c r="DT1005" s="383"/>
      <c r="DU1005" s="383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  <c r="FE1005" s="2"/>
      <c r="FF1005" s="2"/>
      <c r="FG1005" s="2"/>
      <c r="FH1005" s="2"/>
      <c r="FI1005" s="2"/>
      <c r="FJ1005" s="2"/>
      <c r="FK1005" s="2"/>
      <c r="FL1005" s="2"/>
      <c r="FM1005" s="2"/>
      <c r="FN1005" s="2"/>
      <c r="FO1005" s="2"/>
      <c r="FP1005" s="2"/>
      <c r="FQ1005" s="2"/>
      <c r="FR1005" s="2"/>
      <c r="FS1005" s="2"/>
      <c r="FT1005" s="2"/>
      <c r="FU1005" s="2"/>
      <c r="FV1005" s="2"/>
      <c r="FW1005" s="2"/>
      <c r="FX1005" s="2"/>
      <c r="FY1005" s="2"/>
      <c r="FZ1005" s="2"/>
      <c r="GA1005" s="2"/>
      <c r="GB1005" s="2"/>
      <c r="GC1005" s="2"/>
      <c r="GD1005" s="2"/>
      <c r="GE1005" s="2"/>
      <c r="GF1005" s="2"/>
      <c r="GG1005" s="2"/>
      <c r="GH1005" s="2"/>
      <c r="GI1005" s="2"/>
      <c r="GJ1005" s="2"/>
      <c r="GK1005" s="2"/>
      <c r="GL1005" s="2"/>
      <c r="GM1005" s="2"/>
      <c r="GN1005" s="2"/>
      <c r="GO1005" s="2"/>
      <c r="GP1005" s="2"/>
      <c r="GQ1005" s="2"/>
      <c r="GR1005" s="2"/>
      <c r="GS1005" s="2"/>
      <c r="GT1005" s="2"/>
      <c r="GU1005" s="2"/>
      <c r="GV1005" s="2"/>
      <c r="GW1005" s="2"/>
      <c r="GX1005" s="2"/>
      <c r="GY1005" s="2"/>
      <c r="GZ1005" s="2"/>
      <c r="HA1005" s="2"/>
      <c r="HB1005" s="2"/>
      <c r="HC1005" s="2"/>
      <c r="HD1005" s="2"/>
      <c r="HE1005" s="2"/>
      <c r="HF1005" s="2"/>
      <c r="HG1005" s="2"/>
      <c r="HH1005" s="2"/>
      <c r="HI1005" s="2"/>
      <c r="HJ1005" s="2"/>
      <c r="HK1005" s="2"/>
      <c r="HL1005" s="2"/>
      <c r="HM1005" s="2"/>
      <c r="HN1005" s="2"/>
      <c r="HO1005" s="2"/>
      <c r="HP1005" s="2"/>
      <c r="HQ1005" s="2"/>
      <c r="HR1005" s="2"/>
      <c r="HS1005" s="2"/>
      <c r="HT1005" s="2"/>
      <c r="HU1005" s="2"/>
      <c r="HV1005" s="2"/>
      <c r="HW1005" s="2"/>
      <c r="HX1005" s="2"/>
      <c r="HY1005" s="2"/>
      <c r="HZ1005" s="2"/>
      <c r="IA1005" s="2"/>
      <c r="IB1005" s="2"/>
      <c r="IC1005" s="2"/>
      <c r="ID1005" s="2"/>
      <c r="IE1005" s="2"/>
      <c r="IF1005" s="2"/>
      <c r="IG1005" s="2"/>
      <c r="IH1005" s="2"/>
      <c r="II1005" s="2"/>
      <c r="IJ1005" s="2"/>
      <c r="IK1005" s="2"/>
      <c r="IL1005" s="2"/>
      <c r="IM1005" s="2"/>
      <c r="IN1005" s="2"/>
      <c r="IO1005" s="2"/>
      <c r="IP1005" s="2"/>
      <c r="IQ1005" s="2"/>
      <c r="IR1005" s="2"/>
      <c r="IS1005" s="2"/>
      <c r="IT1005" s="2"/>
      <c r="IU1005" s="2"/>
      <c r="IV1005" s="2"/>
      <c r="IW1005" s="2"/>
    </row>
    <row r="1006" customFormat="false" ht="11.25" hidden="false" customHeight="false" outlineLevel="0" collapsed="false">
      <c r="A1006" s="2"/>
      <c r="B1006" s="2"/>
      <c r="C1006" s="2"/>
      <c r="D1006" s="394"/>
      <c r="F1006" s="2"/>
      <c r="G1006" s="2"/>
      <c r="H1006" s="2"/>
      <c r="I1006" s="2"/>
      <c r="J1006" s="2"/>
      <c r="K1006" s="2"/>
      <c r="L1006" s="2"/>
      <c r="M1006" s="2"/>
      <c r="P1006" s="2"/>
      <c r="Q1006" s="2"/>
      <c r="R1006" s="2"/>
      <c r="X1006" s="270"/>
      <c r="Y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95"/>
      <c r="AW1006" s="95"/>
      <c r="AX1006" s="383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383"/>
      <c r="BX1006" s="383"/>
      <c r="BY1006" s="383"/>
      <c r="BZ1006" s="2"/>
      <c r="CA1006" s="2"/>
      <c r="CB1006" s="2"/>
      <c r="CC1006" s="2"/>
      <c r="CD1006" s="2"/>
      <c r="CE1006" s="2"/>
      <c r="CF1006" s="383"/>
      <c r="CG1006" s="383"/>
      <c r="CH1006" s="10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383"/>
      <c r="DT1006" s="383"/>
      <c r="DU1006" s="383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  <c r="FE1006" s="2"/>
      <c r="FF1006" s="2"/>
      <c r="FG1006" s="2"/>
      <c r="FH1006" s="2"/>
      <c r="FI1006" s="2"/>
      <c r="FJ1006" s="2"/>
      <c r="FK1006" s="2"/>
      <c r="FL1006" s="2"/>
      <c r="FM1006" s="2"/>
      <c r="FN1006" s="2"/>
      <c r="FO1006" s="2"/>
      <c r="FP1006" s="2"/>
      <c r="FQ1006" s="2"/>
      <c r="FR1006" s="2"/>
      <c r="FS1006" s="2"/>
      <c r="FT1006" s="2"/>
      <c r="FU1006" s="2"/>
      <c r="FV1006" s="2"/>
      <c r="FW1006" s="2"/>
      <c r="FX1006" s="2"/>
      <c r="FY1006" s="2"/>
      <c r="FZ1006" s="2"/>
      <c r="GA1006" s="2"/>
      <c r="GB1006" s="2"/>
      <c r="GC1006" s="2"/>
      <c r="GD1006" s="2"/>
      <c r="GE1006" s="2"/>
      <c r="GF1006" s="2"/>
      <c r="GG1006" s="2"/>
      <c r="GH1006" s="2"/>
      <c r="GI1006" s="2"/>
      <c r="GJ1006" s="2"/>
      <c r="GK1006" s="2"/>
      <c r="GL1006" s="2"/>
      <c r="GM1006" s="2"/>
      <c r="GN1006" s="2"/>
      <c r="GO1006" s="2"/>
      <c r="GP1006" s="2"/>
      <c r="GQ1006" s="2"/>
      <c r="GR1006" s="2"/>
      <c r="GS1006" s="2"/>
      <c r="GT1006" s="2"/>
      <c r="GU1006" s="2"/>
      <c r="GV1006" s="2"/>
      <c r="GW1006" s="2"/>
      <c r="GX1006" s="2"/>
      <c r="GY1006" s="2"/>
      <c r="GZ1006" s="2"/>
      <c r="HA1006" s="2"/>
      <c r="HB1006" s="2"/>
      <c r="HC1006" s="2"/>
      <c r="HD1006" s="2"/>
      <c r="HE1006" s="2"/>
      <c r="HF1006" s="2"/>
      <c r="HG1006" s="2"/>
      <c r="HH1006" s="2"/>
      <c r="HI1006" s="2"/>
      <c r="HJ1006" s="2"/>
      <c r="HK1006" s="2"/>
      <c r="HL1006" s="2"/>
      <c r="HM1006" s="2"/>
      <c r="HN1006" s="2"/>
      <c r="HO1006" s="2"/>
      <c r="HP1006" s="2"/>
      <c r="HQ1006" s="2"/>
      <c r="HR1006" s="2"/>
      <c r="HS1006" s="2"/>
      <c r="HT1006" s="2"/>
      <c r="HU1006" s="2"/>
      <c r="HV1006" s="2"/>
      <c r="HW1006" s="2"/>
      <c r="HX1006" s="2"/>
      <c r="HY1006" s="2"/>
      <c r="HZ1006" s="2"/>
      <c r="IA1006" s="2"/>
      <c r="IB1006" s="2"/>
      <c r="IC1006" s="2"/>
      <c r="ID1006" s="2"/>
      <c r="IE1006" s="2"/>
      <c r="IF1006" s="2"/>
      <c r="IG1006" s="2"/>
      <c r="IH1006" s="2"/>
      <c r="II1006" s="2"/>
      <c r="IJ1006" s="2"/>
      <c r="IK1006" s="2"/>
      <c r="IL1006" s="2"/>
      <c r="IM1006" s="2"/>
      <c r="IN1006" s="2"/>
      <c r="IO1006" s="2"/>
      <c r="IP1006" s="2"/>
      <c r="IQ1006" s="2"/>
      <c r="IR1006" s="2"/>
      <c r="IS1006" s="2"/>
      <c r="IT1006" s="2"/>
      <c r="IU1006" s="2"/>
      <c r="IV1006" s="2"/>
      <c r="IW1006" s="2"/>
    </row>
    <row r="1007" customFormat="false" ht="11.25" hidden="false" customHeight="false" outlineLevel="0" collapsed="false">
      <c r="A1007" s="2"/>
      <c r="B1007" s="2"/>
      <c r="C1007" s="2"/>
      <c r="D1007" s="394"/>
      <c r="F1007" s="2"/>
      <c r="G1007" s="2"/>
      <c r="H1007" s="2"/>
      <c r="I1007" s="2"/>
      <c r="J1007" s="2"/>
      <c r="K1007" s="2"/>
      <c r="L1007" s="2"/>
      <c r="M1007" s="2"/>
      <c r="P1007" s="2"/>
      <c r="Q1007" s="2"/>
      <c r="R1007" s="2"/>
      <c r="X1007" s="270"/>
      <c r="Y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95"/>
      <c r="AW1007" s="95"/>
      <c r="AX1007" s="383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383"/>
      <c r="BX1007" s="383"/>
      <c r="BY1007" s="383"/>
      <c r="BZ1007" s="2"/>
      <c r="CA1007" s="2"/>
      <c r="CB1007" s="2"/>
      <c r="CC1007" s="2"/>
      <c r="CD1007" s="2"/>
      <c r="CE1007" s="2"/>
      <c r="CF1007" s="383"/>
      <c r="CG1007" s="383"/>
      <c r="CH1007" s="10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383"/>
      <c r="DT1007" s="383"/>
      <c r="DU1007" s="383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  <c r="FE1007" s="2"/>
      <c r="FF1007" s="2"/>
      <c r="FG1007" s="2"/>
      <c r="FH1007" s="2"/>
      <c r="FI1007" s="2"/>
      <c r="FJ1007" s="2"/>
      <c r="FK1007" s="2"/>
      <c r="FL1007" s="2"/>
      <c r="FM1007" s="2"/>
      <c r="FN1007" s="2"/>
      <c r="FO1007" s="2"/>
      <c r="FP1007" s="2"/>
      <c r="FQ1007" s="2"/>
      <c r="FR1007" s="2"/>
      <c r="FS1007" s="2"/>
      <c r="FT1007" s="2"/>
      <c r="FU1007" s="2"/>
      <c r="FV1007" s="2"/>
      <c r="FW1007" s="2"/>
      <c r="FX1007" s="2"/>
      <c r="FY1007" s="2"/>
      <c r="FZ1007" s="2"/>
      <c r="GA1007" s="2"/>
      <c r="GB1007" s="2"/>
      <c r="GC1007" s="2"/>
      <c r="GD1007" s="2"/>
      <c r="GE1007" s="2"/>
      <c r="GF1007" s="2"/>
      <c r="GG1007" s="2"/>
      <c r="GH1007" s="2"/>
      <c r="GI1007" s="2"/>
      <c r="GJ1007" s="2"/>
      <c r="GK1007" s="2"/>
      <c r="GL1007" s="2"/>
      <c r="GM1007" s="2"/>
      <c r="GN1007" s="2"/>
      <c r="GO1007" s="2"/>
      <c r="GP1007" s="2"/>
      <c r="GQ1007" s="2"/>
      <c r="GR1007" s="2"/>
      <c r="GS1007" s="2"/>
      <c r="GT1007" s="2"/>
      <c r="GU1007" s="2"/>
      <c r="GV1007" s="2"/>
      <c r="GW1007" s="2"/>
      <c r="GX1007" s="2"/>
      <c r="GY1007" s="2"/>
      <c r="GZ1007" s="2"/>
      <c r="HA1007" s="2"/>
      <c r="HB1007" s="2"/>
      <c r="HC1007" s="2"/>
      <c r="HD1007" s="2"/>
      <c r="HE1007" s="2"/>
      <c r="HF1007" s="2"/>
      <c r="HG1007" s="2"/>
      <c r="HH1007" s="2"/>
      <c r="HI1007" s="2"/>
      <c r="HJ1007" s="2"/>
      <c r="HK1007" s="2"/>
      <c r="HL1007" s="2"/>
      <c r="HM1007" s="2"/>
      <c r="HN1007" s="2"/>
      <c r="HO1007" s="2"/>
      <c r="HP1007" s="2"/>
      <c r="HQ1007" s="2"/>
      <c r="HR1007" s="2"/>
      <c r="HS1007" s="2"/>
      <c r="HT1007" s="2"/>
      <c r="HU1007" s="2"/>
      <c r="HV1007" s="2"/>
      <c r="HW1007" s="2"/>
      <c r="HX1007" s="2"/>
      <c r="HY1007" s="2"/>
      <c r="HZ1007" s="2"/>
      <c r="IA1007" s="2"/>
      <c r="IB1007" s="2"/>
      <c r="IC1007" s="2"/>
      <c r="ID1007" s="2"/>
      <c r="IE1007" s="2"/>
      <c r="IF1007" s="2"/>
      <c r="IG1007" s="2"/>
      <c r="IH1007" s="2"/>
      <c r="II1007" s="2"/>
      <c r="IJ1007" s="2"/>
      <c r="IK1007" s="2"/>
      <c r="IL1007" s="2"/>
      <c r="IM1007" s="2"/>
      <c r="IN1007" s="2"/>
      <c r="IO1007" s="2"/>
      <c r="IP1007" s="2"/>
      <c r="IQ1007" s="2"/>
      <c r="IR1007" s="2"/>
      <c r="IS1007" s="2"/>
      <c r="IT1007" s="2"/>
      <c r="IU1007" s="2"/>
      <c r="IV1007" s="2"/>
      <c r="IW1007" s="2"/>
    </row>
    <row r="1008" customFormat="false" ht="11.25" hidden="false" customHeight="false" outlineLevel="0" collapsed="false">
      <c r="A1008" s="2"/>
      <c r="B1008" s="2"/>
      <c r="C1008" s="2"/>
      <c r="D1008" s="394"/>
      <c r="F1008" s="2"/>
      <c r="G1008" s="2"/>
      <c r="H1008" s="2"/>
      <c r="I1008" s="2"/>
      <c r="J1008" s="2"/>
      <c r="K1008" s="2"/>
      <c r="L1008" s="2"/>
      <c r="M1008" s="2"/>
      <c r="P1008" s="2"/>
      <c r="Q1008" s="2"/>
      <c r="R1008" s="2"/>
      <c r="X1008" s="270"/>
      <c r="Y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95"/>
      <c r="AW1008" s="95"/>
      <c r="AX1008" s="383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383"/>
      <c r="BX1008" s="383"/>
      <c r="BY1008" s="383"/>
      <c r="BZ1008" s="2"/>
      <c r="CA1008" s="2"/>
      <c r="CB1008" s="2"/>
      <c r="CC1008" s="2"/>
      <c r="CD1008" s="2"/>
      <c r="CE1008" s="2"/>
      <c r="CF1008" s="383"/>
      <c r="CG1008" s="383"/>
      <c r="CH1008" s="10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383"/>
      <c r="DT1008" s="383"/>
      <c r="DU1008" s="383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  <c r="FE1008" s="2"/>
      <c r="FF1008" s="2"/>
      <c r="FG1008" s="2"/>
      <c r="FH1008" s="2"/>
      <c r="FI1008" s="2"/>
      <c r="FJ1008" s="2"/>
      <c r="FK1008" s="2"/>
      <c r="FL1008" s="2"/>
      <c r="FM1008" s="2"/>
      <c r="FN1008" s="2"/>
      <c r="FO1008" s="2"/>
      <c r="FP1008" s="2"/>
      <c r="FQ1008" s="2"/>
      <c r="FR1008" s="2"/>
      <c r="FS1008" s="2"/>
      <c r="FT1008" s="2"/>
      <c r="FU1008" s="2"/>
      <c r="FV1008" s="2"/>
      <c r="FW1008" s="2"/>
      <c r="FX1008" s="2"/>
      <c r="FY1008" s="2"/>
      <c r="FZ1008" s="2"/>
      <c r="GA1008" s="2"/>
      <c r="GB1008" s="2"/>
      <c r="GC1008" s="2"/>
      <c r="GD1008" s="2"/>
      <c r="GE1008" s="2"/>
      <c r="GF1008" s="2"/>
      <c r="GG1008" s="2"/>
      <c r="GH1008" s="2"/>
      <c r="GI1008" s="2"/>
      <c r="GJ1008" s="2"/>
      <c r="GK1008" s="2"/>
      <c r="GL1008" s="2"/>
      <c r="GM1008" s="2"/>
      <c r="GN1008" s="2"/>
      <c r="GO1008" s="2"/>
      <c r="GP1008" s="2"/>
      <c r="GQ1008" s="2"/>
      <c r="GR1008" s="2"/>
      <c r="GS1008" s="2"/>
      <c r="GT1008" s="2"/>
      <c r="GU1008" s="2"/>
      <c r="GV1008" s="2"/>
      <c r="GW1008" s="2"/>
      <c r="GX1008" s="2"/>
      <c r="GY1008" s="2"/>
      <c r="GZ1008" s="2"/>
      <c r="HA1008" s="2"/>
      <c r="HB1008" s="2"/>
      <c r="HC1008" s="2"/>
      <c r="HD1008" s="2"/>
      <c r="HE1008" s="2"/>
      <c r="HF1008" s="2"/>
      <c r="HG1008" s="2"/>
      <c r="HH1008" s="2"/>
      <c r="HI1008" s="2"/>
      <c r="HJ1008" s="2"/>
      <c r="HK1008" s="2"/>
      <c r="HL1008" s="2"/>
      <c r="HM1008" s="2"/>
      <c r="HN1008" s="2"/>
      <c r="HO1008" s="2"/>
      <c r="HP1008" s="2"/>
      <c r="HQ1008" s="2"/>
      <c r="HR1008" s="2"/>
      <c r="HS1008" s="2"/>
      <c r="HT1008" s="2"/>
      <c r="HU1008" s="2"/>
      <c r="HV1008" s="2"/>
      <c r="HW1008" s="2"/>
      <c r="HX1008" s="2"/>
      <c r="HY1008" s="2"/>
      <c r="HZ1008" s="2"/>
      <c r="IA1008" s="2"/>
      <c r="IB1008" s="2"/>
      <c r="IC1008" s="2"/>
      <c r="ID1008" s="2"/>
      <c r="IE1008" s="2"/>
      <c r="IF1008" s="2"/>
      <c r="IG1008" s="2"/>
      <c r="IH1008" s="2"/>
      <c r="II1008" s="2"/>
      <c r="IJ1008" s="2"/>
      <c r="IK1008" s="2"/>
      <c r="IL1008" s="2"/>
      <c r="IM1008" s="2"/>
      <c r="IN1008" s="2"/>
      <c r="IO1008" s="2"/>
      <c r="IP1008" s="2"/>
      <c r="IQ1008" s="2"/>
      <c r="IR1008" s="2"/>
      <c r="IS1008" s="2"/>
      <c r="IT1008" s="2"/>
      <c r="IU1008" s="2"/>
      <c r="IV1008" s="2"/>
      <c r="IW1008" s="2"/>
    </row>
    <row r="1009" customFormat="false" ht="11.25" hidden="false" customHeight="false" outlineLevel="0" collapsed="false">
      <c r="A1009" s="2"/>
      <c r="B1009" s="2"/>
      <c r="C1009" s="2"/>
      <c r="D1009" s="394"/>
      <c r="F1009" s="2"/>
      <c r="G1009" s="2"/>
      <c r="H1009" s="2"/>
      <c r="I1009" s="2"/>
      <c r="J1009" s="2"/>
      <c r="K1009" s="2"/>
      <c r="L1009" s="2"/>
      <c r="M1009" s="2"/>
      <c r="P1009" s="2"/>
      <c r="Q1009" s="2"/>
      <c r="R1009" s="2"/>
      <c r="X1009" s="270"/>
      <c r="Y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95"/>
      <c r="AW1009" s="95"/>
      <c r="AX1009" s="383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383"/>
      <c r="BX1009" s="383"/>
      <c r="BY1009" s="383"/>
      <c r="BZ1009" s="2"/>
      <c r="CA1009" s="2"/>
      <c r="CB1009" s="2"/>
      <c r="CC1009" s="2"/>
      <c r="CD1009" s="2"/>
      <c r="CE1009" s="2"/>
      <c r="CF1009" s="383"/>
      <c r="CG1009" s="383"/>
      <c r="CH1009" s="10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383"/>
      <c r="DT1009" s="383"/>
      <c r="DU1009" s="383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  <c r="FE1009" s="2"/>
      <c r="FF1009" s="2"/>
      <c r="FG1009" s="2"/>
      <c r="FH1009" s="2"/>
      <c r="FI1009" s="2"/>
      <c r="FJ1009" s="2"/>
      <c r="FK1009" s="2"/>
      <c r="FL1009" s="2"/>
      <c r="FM1009" s="2"/>
      <c r="FN1009" s="2"/>
      <c r="FO1009" s="2"/>
      <c r="FP1009" s="2"/>
      <c r="FQ1009" s="2"/>
      <c r="FR1009" s="2"/>
      <c r="FS1009" s="2"/>
      <c r="FT1009" s="2"/>
      <c r="FU1009" s="2"/>
      <c r="FV1009" s="2"/>
      <c r="FW1009" s="2"/>
      <c r="FX1009" s="2"/>
      <c r="FY1009" s="2"/>
      <c r="FZ1009" s="2"/>
      <c r="GA1009" s="2"/>
      <c r="GB1009" s="2"/>
      <c r="GC1009" s="2"/>
      <c r="GD1009" s="2"/>
      <c r="GE1009" s="2"/>
      <c r="GF1009" s="2"/>
      <c r="GG1009" s="2"/>
      <c r="GH1009" s="2"/>
      <c r="GI1009" s="2"/>
      <c r="GJ1009" s="2"/>
      <c r="GK1009" s="2"/>
      <c r="GL1009" s="2"/>
      <c r="GM1009" s="2"/>
      <c r="GN1009" s="2"/>
      <c r="GO1009" s="2"/>
      <c r="GP1009" s="2"/>
      <c r="GQ1009" s="2"/>
      <c r="GR1009" s="2"/>
      <c r="GS1009" s="2"/>
      <c r="GT1009" s="2"/>
      <c r="GU1009" s="2"/>
      <c r="GV1009" s="2"/>
      <c r="GW1009" s="2"/>
      <c r="GX1009" s="2"/>
      <c r="GY1009" s="2"/>
      <c r="GZ1009" s="2"/>
      <c r="HA1009" s="2"/>
      <c r="HB1009" s="2"/>
      <c r="HC1009" s="2"/>
      <c r="HD1009" s="2"/>
      <c r="HE1009" s="2"/>
      <c r="HF1009" s="2"/>
      <c r="HG1009" s="2"/>
      <c r="HH1009" s="2"/>
      <c r="HI1009" s="2"/>
      <c r="HJ1009" s="2"/>
      <c r="HK1009" s="2"/>
      <c r="HL1009" s="2"/>
      <c r="HM1009" s="2"/>
      <c r="HN1009" s="2"/>
      <c r="HO1009" s="2"/>
      <c r="HP1009" s="2"/>
      <c r="HQ1009" s="2"/>
      <c r="HR1009" s="2"/>
      <c r="HS1009" s="2"/>
      <c r="HT1009" s="2"/>
      <c r="HU1009" s="2"/>
      <c r="HV1009" s="2"/>
      <c r="HW1009" s="2"/>
      <c r="HX1009" s="2"/>
      <c r="HY1009" s="2"/>
      <c r="HZ1009" s="2"/>
      <c r="IA1009" s="2"/>
      <c r="IB1009" s="2"/>
      <c r="IC1009" s="2"/>
      <c r="ID1009" s="2"/>
      <c r="IE1009" s="2"/>
      <c r="IF1009" s="2"/>
      <c r="IG1009" s="2"/>
      <c r="IH1009" s="2"/>
      <c r="II1009" s="2"/>
      <c r="IJ1009" s="2"/>
      <c r="IK1009" s="2"/>
      <c r="IL1009" s="2"/>
      <c r="IM1009" s="2"/>
      <c r="IN1009" s="2"/>
      <c r="IO1009" s="2"/>
      <c r="IP1009" s="2"/>
      <c r="IQ1009" s="2"/>
      <c r="IR1009" s="2"/>
      <c r="IS1009" s="2"/>
      <c r="IT1009" s="2"/>
      <c r="IU1009" s="2"/>
      <c r="IV1009" s="2"/>
      <c r="IW1009" s="2"/>
    </row>
    <row r="1010" customFormat="false" ht="11.25" hidden="false" customHeight="false" outlineLevel="0" collapsed="false">
      <c r="A1010" s="2"/>
      <c r="B1010" s="2"/>
      <c r="C1010" s="2"/>
      <c r="D1010" s="394"/>
      <c r="F1010" s="2"/>
      <c r="G1010" s="2"/>
      <c r="H1010" s="2"/>
      <c r="I1010" s="2"/>
      <c r="J1010" s="2"/>
      <c r="K1010" s="2"/>
      <c r="L1010" s="2"/>
      <c r="M1010" s="2"/>
      <c r="P1010" s="2"/>
      <c r="Q1010" s="2"/>
      <c r="R1010" s="2"/>
      <c r="X1010" s="270"/>
      <c r="Y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95"/>
      <c r="AW1010" s="95"/>
      <c r="AX1010" s="383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383"/>
      <c r="BX1010" s="383"/>
      <c r="BY1010" s="383"/>
      <c r="BZ1010" s="2"/>
      <c r="CA1010" s="2"/>
      <c r="CB1010" s="2"/>
      <c r="CC1010" s="2"/>
      <c r="CD1010" s="2"/>
      <c r="CE1010" s="2"/>
      <c r="CF1010" s="383"/>
      <c r="CG1010" s="383"/>
      <c r="CH1010" s="10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383"/>
      <c r="DT1010" s="383"/>
      <c r="DU1010" s="383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  <c r="FE1010" s="2"/>
      <c r="FF1010" s="2"/>
      <c r="FG1010" s="2"/>
      <c r="FH1010" s="2"/>
      <c r="FI1010" s="2"/>
      <c r="FJ1010" s="2"/>
      <c r="FK1010" s="2"/>
      <c r="FL1010" s="2"/>
      <c r="FM1010" s="2"/>
      <c r="FN1010" s="2"/>
      <c r="FO1010" s="2"/>
      <c r="FP1010" s="2"/>
      <c r="FQ1010" s="2"/>
      <c r="FR1010" s="2"/>
      <c r="FS1010" s="2"/>
      <c r="FT1010" s="2"/>
      <c r="FU1010" s="2"/>
      <c r="FV1010" s="2"/>
      <c r="FW1010" s="2"/>
      <c r="FX1010" s="2"/>
      <c r="FY1010" s="2"/>
      <c r="FZ1010" s="2"/>
      <c r="GA1010" s="2"/>
      <c r="GB1010" s="2"/>
      <c r="GC1010" s="2"/>
      <c r="GD1010" s="2"/>
      <c r="GE1010" s="2"/>
      <c r="GF1010" s="2"/>
      <c r="GG1010" s="2"/>
      <c r="GH1010" s="2"/>
      <c r="GI1010" s="2"/>
      <c r="GJ1010" s="2"/>
      <c r="GK1010" s="2"/>
      <c r="GL1010" s="2"/>
      <c r="GM1010" s="2"/>
      <c r="GN1010" s="2"/>
      <c r="GO1010" s="2"/>
      <c r="GP1010" s="2"/>
      <c r="GQ1010" s="2"/>
      <c r="GR1010" s="2"/>
      <c r="GS1010" s="2"/>
      <c r="GT1010" s="2"/>
      <c r="GU1010" s="2"/>
      <c r="GV1010" s="2"/>
      <c r="GW1010" s="2"/>
      <c r="GX1010" s="2"/>
      <c r="GY1010" s="2"/>
      <c r="GZ1010" s="2"/>
      <c r="HA1010" s="2"/>
      <c r="HB1010" s="2"/>
      <c r="HC1010" s="2"/>
      <c r="HD1010" s="2"/>
      <c r="HE1010" s="2"/>
      <c r="HF1010" s="2"/>
      <c r="HG1010" s="2"/>
      <c r="HH1010" s="2"/>
      <c r="HI1010" s="2"/>
      <c r="HJ1010" s="2"/>
      <c r="HK1010" s="2"/>
      <c r="HL1010" s="2"/>
      <c r="HM1010" s="2"/>
      <c r="HN1010" s="2"/>
      <c r="HO1010" s="2"/>
      <c r="HP1010" s="2"/>
      <c r="HQ1010" s="2"/>
      <c r="HR1010" s="2"/>
      <c r="HS1010" s="2"/>
      <c r="HT1010" s="2"/>
      <c r="HU1010" s="2"/>
      <c r="HV1010" s="2"/>
      <c r="HW1010" s="2"/>
      <c r="HX1010" s="2"/>
      <c r="HY1010" s="2"/>
      <c r="HZ1010" s="2"/>
      <c r="IA1010" s="2"/>
      <c r="IB1010" s="2"/>
      <c r="IC1010" s="2"/>
      <c r="ID1010" s="2"/>
      <c r="IE1010" s="2"/>
      <c r="IF1010" s="2"/>
      <c r="IG1010" s="2"/>
      <c r="IH1010" s="2"/>
      <c r="II1010" s="2"/>
      <c r="IJ1010" s="2"/>
      <c r="IK1010" s="2"/>
      <c r="IL1010" s="2"/>
      <c r="IM1010" s="2"/>
      <c r="IN1010" s="2"/>
      <c r="IO1010" s="2"/>
      <c r="IP1010" s="2"/>
      <c r="IQ1010" s="2"/>
      <c r="IR1010" s="2"/>
      <c r="IS1010" s="2"/>
      <c r="IT1010" s="2"/>
      <c r="IU1010" s="2"/>
      <c r="IV1010" s="2"/>
      <c r="IW1010" s="2"/>
    </row>
    <row r="1011" customFormat="false" ht="11.25" hidden="false" customHeight="false" outlineLevel="0" collapsed="false">
      <c r="A1011" s="2"/>
      <c r="B1011" s="2"/>
      <c r="C1011" s="2"/>
      <c r="D1011" s="394"/>
      <c r="F1011" s="2"/>
      <c r="G1011" s="2"/>
      <c r="H1011" s="2"/>
      <c r="I1011" s="2"/>
      <c r="J1011" s="2"/>
      <c r="K1011" s="2"/>
      <c r="L1011" s="2"/>
      <c r="M1011" s="2"/>
      <c r="P1011" s="2"/>
      <c r="Q1011" s="2"/>
      <c r="R1011" s="2"/>
      <c r="X1011" s="270"/>
      <c r="Y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95"/>
      <c r="AW1011" s="95"/>
      <c r="AX1011" s="383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383"/>
      <c r="BX1011" s="383"/>
      <c r="BY1011" s="383"/>
      <c r="BZ1011" s="2"/>
      <c r="CA1011" s="2"/>
      <c r="CB1011" s="2"/>
      <c r="CC1011" s="2"/>
      <c r="CD1011" s="2"/>
      <c r="CE1011" s="2"/>
      <c r="CF1011" s="383"/>
      <c r="CG1011" s="383"/>
      <c r="CH1011" s="10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383"/>
      <c r="DT1011" s="383"/>
      <c r="DU1011" s="383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  <c r="FE1011" s="2"/>
      <c r="FF1011" s="2"/>
      <c r="FG1011" s="2"/>
      <c r="FH1011" s="2"/>
      <c r="FI1011" s="2"/>
      <c r="FJ1011" s="2"/>
      <c r="FK1011" s="2"/>
      <c r="FL1011" s="2"/>
      <c r="FM1011" s="2"/>
      <c r="FN1011" s="2"/>
      <c r="FO1011" s="2"/>
      <c r="FP1011" s="2"/>
      <c r="FQ1011" s="2"/>
      <c r="FR1011" s="2"/>
      <c r="FS1011" s="2"/>
      <c r="FT1011" s="2"/>
      <c r="FU1011" s="2"/>
      <c r="FV1011" s="2"/>
      <c r="FW1011" s="2"/>
      <c r="FX1011" s="2"/>
      <c r="FY1011" s="2"/>
      <c r="FZ1011" s="2"/>
      <c r="GA1011" s="2"/>
      <c r="GB1011" s="2"/>
      <c r="GC1011" s="2"/>
      <c r="GD1011" s="2"/>
      <c r="GE1011" s="2"/>
      <c r="GF1011" s="2"/>
      <c r="GG1011" s="2"/>
      <c r="GH1011" s="2"/>
      <c r="GI1011" s="2"/>
      <c r="GJ1011" s="2"/>
      <c r="GK1011" s="2"/>
      <c r="GL1011" s="2"/>
      <c r="GM1011" s="2"/>
      <c r="GN1011" s="2"/>
      <c r="GO1011" s="2"/>
      <c r="GP1011" s="2"/>
      <c r="GQ1011" s="2"/>
      <c r="GR1011" s="2"/>
      <c r="GS1011" s="2"/>
      <c r="GT1011" s="2"/>
      <c r="GU1011" s="2"/>
      <c r="GV1011" s="2"/>
      <c r="GW1011" s="2"/>
      <c r="GX1011" s="2"/>
      <c r="GY1011" s="2"/>
      <c r="GZ1011" s="2"/>
      <c r="HA1011" s="2"/>
      <c r="HB1011" s="2"/>
      <c r="HC1011" s="2"/>
      <c r="HD1011" s="2"/>
      <c r="HE1011" s="2"/>
      <c r="HF1011" s="2"/>
      <c r="HG1011" s="2"/>
      <c r="HH1011" s="2"/>
      <c r="HI1011" s="2"/>
      <c r="HJ1011" s="2"/>
      <c r="HK1011" s="2"/>
      <c r="HL1011" s="2"/>
      <c r="HM1011" s="2"/>
      <c r="HN1011" s="2"/>
      <c r="HO1011" s="2"/>
      <c r="HP1011" s="2"/>
      <c r="HQ1011" s="2"/>
      <c r="HR1011" s="2"/>
      <c r="HS1011" s="2"/>
      <c r="HT1011" s="2"/>
      <c r="HU1011" s="2"/>
      <c r="HV1011" s="2"/>
      <c r="HW1011" s="2"/>
      <c r="HX1011" s="2"/>
      <c r="HY1011" s="2"/>
      <c r="HZ1011" s="2"/>
      <c r="IA1011" s="2"/>
      <c r="IB1011" s="2"/>
      <c r="IC1011" s="2"/>
      <c r="ID1011" s="2"/>
      <c r="IE1011" s="2"/>
      <c r="IF1011" s="2"/>
      <c r="IG1011" s="2"/>
      <c r="IH1011" s="2"/>
      <c r="II1011" s="2"/>
      <c r="IJ1011" s="2"/>
      <c r="IK1011" s="2"/>
      <c r="IL1011" s="2"/>
      <c r="IM1011" s="2"/>
      <c r="IN1011" s="2"/>
      <c r="IO1011" s="2"/>
      <c r="IP1011" s="2"/>
      <c r="IQ1011" s="2"/>
      <c r="IR1011" s="2"/>
      <c r="IS1011" s="2"/>
      <c r="IT1011" s="2"/>
      <c r="IU1011" s="2"/>
      <c r="IV1011" s="2"/>
      <c r="IW1011" s="2"/>
    </row>
    <row r="1012" customFormat="false" ht="11.25" hidden="false" customHeight="false" outlineLevel="0" collapsed="false">
      <c r="A1012" s="2"/>
      <c r="B1012" s="2"/>
      <c r="C1012" s="2"/>
      <c r="D1012" s="394"/>
      <c r="F1012" s="2"/>
      <c r="G1012" s="2"/>
      <c r="H1012" s="2"/>
      <c r="I1012" s="2"/>
      <c r="J1012" s="2"/>
      <c r="K1012" s="2"/>
      <c r="L1012" s="2"/>
      <c r="M1012" s="2"/>
      <c r="P1012" s="2"/>
      <c r="Q1012" s="2"/>
      <c r="R1012" s="2"/>
      <c r="X1012" s="270"/>
      <c r="Y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95"/>
      <c r="AW1012" s="95"/>
      <c r="AX1012" s="383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383"/>
      <c r="BX1012" s="383"/>
      <c r="BY1012" s="383"/>
      <c r="BZ1012" s="2"/>
      <c r="CA1012" s="2"/>
      <c r="CB1012" s="2"/>
      <c r="CC1012" s="2"/>
      <c r="CD1012" s="2"/>
      <c r="CE1012" s="2"/>
      <c r="CF1012" s="383"/>
      <c r="CG1012" s="383"/>
      <c r="CH1012" s="10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383"/>
      <c r="DT1012" s="383"/>
      <c r="DU1012" s="383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  <c r="FE1012" s="2"/>
      <c r="FF1012" s="2"/>
      <c r="FG1012" s="2"/>
      <c r="FH1012" s="2"/>
      <c r="FI1012" s="2"/>
      <c r="FJ1012" s="2"/>
      <c r="FK1012" s="2"/>
      <c r="FL1012" s="2"/>
      <c r="FM1012" s="2"/>
      <c r="FN1012" s="2"/>
      <c r="FO1012" s="2"/>
      <c r="FP1012" s="2"/>
      <c r="FQ1012" s="2"/>
      <c r="FR1012" s="2"/>
      <c r="FS1012" s="2"/>
      <c r="FT1012" s="2"/>
      <c r="FU1012" s="2"/>
      <c r="FV1012" s="2"/>
      <c r="FW1012" s="2"/>
      <c r="FX1012" s="2"/>
      <c r="FY1012" s="2"/>
      <c r="FZ1012" s="2"/>
      <c r="GA1012" s="2"/>
      <c r="GB1012" s="2"/>
      <c r="GC1012" s="2"/>
      <c r="GD1012" s="2"/>
      <c r="GE1012" s="2"/>
      <c r="GF1012" s="2"/>
      <c r="GG1012" s="2"/>
      <c r="GH1012" s="2"/>
      <c r="GI1012" s="2"/>
      <c r="GJ1012" s="2"/>
      <c r="GK1012" s="2"/>
      <c r="GL1012" s="2"/>
      <c r="GM1012" s="2"/>
      <c r="GN1012" s="2"/>
      <c r="GO1012" s="2"/>
      <c r="GP1012" s="2"/>
      <c r="GQ1012" s="2"/>
      <c r="GR1012" s="2"/>
      <c r="GS1012" s="2"/>
      <c r="GT1012" s="2"/>
      <c r="GU1012" s="2"/>
      <c r="GV1012" s="2"/>
      <c r="GW1012" s="2"/>
      <c r="GX1012" s="2"/>
      <c r="GY1012" s="2"/>
      <c r="GZ1012" s="2"/>
      <c r="HA1012" s="2"/>
      <c r="HB1012" s="2"/>
      <c r="HC1012" s="2"/>
      <c r="HD1012" s="2"/>
      <c r="HE1012" s="2"/>
      <c r="HF1012" s="2"/>
      <c r="HG1012" s="2"/>
      <c r="HH1012" s="2"/>
      <c r="HI1012" s="2"/>
      <c r="HJ1012" s="2"/>
      <c r="HK1012" s="2"/>
      <c r="HL1012" s="2"/>
      <c r="HM1012" s="2"/>
      <c r="HN1012" s="2"/>
      <c r="HO1012" s="2"/>
      <c r="HP1012" s="2"/>
      <c r="HQ1012" s="2"/>
      <c r="HR1012" s="2"/>
      <c r="HS1012" s="2"/>
      <c r="HT1012" s="2"/>
      <c r="HU1012" s="2"/>
      <c r="HV1012" s="2"/>
      <c r="HW1012" s="2"/>
      <c r="HX1012" s="2"/>
      <c r="HY1012" s="2"/>
      <c r="HZ1012" s="2"/>
      <c r="IA1012" s="2"/>
      <c r="IB1012" s="2"/>
      <c r="IC1012" s="2"/>
      <c r="ID1012" s="2"/>
      <c r="IE1012" s="2"/>
      <c r="IF1012" s="2"/>
      <c r="IG1012" s="2"/>
      <c r="IH1012" s="2"/>
      <c r="II1012" s="2"/>
      <c r="IJ1012" s="2"/>
      <c r="IK1012" s="2"/>
      <c r="IL1012" s="2"/>
      <c r="IM1012" s="2"/>
      <c r="IN1012" s="2"/>
      <c r="IO1012" s="2"/>
      <c r="IP1012" s="2"/>
      <c r="IQ1012" s="2"/>
      <c r="IR1012" s="2"/>
      <c r="IS1012" s="2"/>
      <c r="IT1012" s="2"/>
      <c r="IU1012" s="2"/>
      <c r="IV1012" s="2"/>
      <c r="IW1012" s="2"/>
    </row>
    <row r="1013" customFormat="false" ht="11.25" hidden="false" customHeight="false" outlineLevel="0" collapsed="false">
      <c r="A1013" s="2"/>
      <c r="B1013" s="2"/>
      <c r="C1013" s="2"/>
      <c r="D1013" s="394"/>
      <c r="F1013" s="2"/>
      <c r="G1013" s="2"/>
      <c r="H1013" s="2"/>
      <c r="I1013" s="2"/>
      <c r="J1013" s="2"/>
      <c r="K1013" s="2"/>
      <c r="L1013" s="2"/>
      <c r="M1013" s="2"/>
      <c r="P1013" s="2"/>
      <c r="Q1013" s="2"/>
      <c r="R1013" s="2"/>
      <c r="X1013" s="270"/>
      <c r="Y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95"/>
      <c r="AW1013" s="95"/>
      <c r="AX1013" s="383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383"/>
      <c r="BX1013" s="383"/>
      <c r="BY1013" s="383"/>
      <c r="BZ1013" s="2"/>
      <c r="CA1013" s="2"/>
      <c r="CB1013" s="2"/>
      <c r="CC1013" s="2"/>
      <c r="CD1013" s="2"/>
      <c r="CE1013" s="2"/>
      <c r="CF1013" s="383"/>
      <c r="CG1013" s="383"/>
      <c r="CH1013" s="10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383"/>
      <c r="DT1013" s="383"/>
      <c r="DU1013" s="383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  <c r="FE1013" s="2"/>
      <c r="FF1013" s="2"/>
      <c r="FG1013" s="2"/>
      <c r="FH1013" s="2"/>
      <c r="FI1013" s="2"/>
      <c r="FJ1013" s="2"/>
      <c r="FK1013" s="2"/>
      <c r="FL1013" s="2"/>
      <c r="FM1013" s="2"/>
      <c r="FN1013" s="2"/>
      <c r="FO1013" s="2"/>
      <c r="FP1013" s="2"/>
      <c r="FQ1013" s="2"/>
      <c r="FR1013" s="2"/>
      <c r="FS1013" s="2"/>
      <c r="FT1013" s="2"/>
      <c r="FU1013" s="2"/>
      <c r="FV1013" s="2"/>
      <c r="FW1013" s="2"/>
      <c r="FX1013" s="2"/>
      <c r="FY1013" s="2"/>
      <c r="FZ1013" s="2"/>
      <c r="GA1013" s="2"/>
      <c r="GB1013" s="2"/>
      <c r="GC1013" s="2"/>
      <c r="GD1013" s="2"/>
      <c r="GE1013" s="2"/>
      <c r="GF1013" s="2"/>
      <c r="GG1013" s="2"/>
      <c r="GH1013" s="2"/>
      <c r="GI1013" s="2"/>
      <c r="GJ1013" s="2"/>
      <c r="GK1013" s="2"/>
      <c r="GL1013" s="2"/>
      <c r="GM1013" s="2"/>
      <c r="GN1013" s="2"/>
      <c r="GO1013" s="2"/>
      <c r="GP1013" s="2"/>
      <c r="GQ1013" s="2"/>
      <c r="GR1013" s="2"/>
      <c r="GS1013" s="2"/>
      <c r="GT1013" s="2"/>
      <c r="GU1013" s="2"/>
      <c r="GV1013" s="2"/>
      <c r="GW1013" s="2"/>
      <c r="GX1013" s="2"/>
      <c r="GY1013" s="2"/>
      <c r="GZ1013" s="2"/>
      <c r="HA1013" s="2"/>
      <c r="HB1013" s="2"/>
      <c r="HC1013" s="2"/>
      <c r="HD1013" s="2"/>
      <c r="HE1013" s="2"/>
      <c r="HF1013" s="2"/>
      <c r="HG1013" s="2"/>
      <c r="HH1013" s="2"/>
      <c r="HI1013" s="2"/>
      <c r="HJ1013" s="2"/>
      <c r="HK1013" s="2"/>
      <c r="HL1013" s="2"/>
      <c r="HM1013" s="2"/>
      <c r="HN1013" s="2"/>
      <c r="HO1013" s="2"/>
      <c r="HP1013" s="2"/>
      <c r="HQ1013" s="2"/>
      <c r="HR1013" s="2"/>
      <c r="HS1013" s="2"/>
      <c r="HT1013" s="2"/>
      <c r="HU1013" s="2"/>
      <c r="HV1013" s="2"/>
      <c r="HW1013" s="2"/>
      <c r="HX1013" s="2"/>
      <c r="HY1013" s="2"/>
      <c r="HZ1013" s="2"/>
      <c r="IA1013" s="2"/>
      <c r="IB1013" s="2"/>
      <c r="IC1013" s="2"/>
      <c r="ID1013" s="2"/>
      <c r="IE1013" s="2"/>
      <c r="IF1013" s="2"/>
      <c r="IG1013" s="2"/>
      <c r="IH1013" s="2"/>
      <c r="II1013" s="2"/>
      <c r="IJ1013" s="2"/>
      <c r="IK1013" s="2"/>
      <c r="IL1013" s="2"/>
      <c r="IM1013" s="2"/>
      <c r="IN1013" s="2"/>
      <c r="IO1013" s="2"/>
      <c r="IP1013" s="2"/>
      <c r="IQ1013" s="2"/>
      <c r="IR1013" s="2"/>
      <c r="IS1013" s="2"/>
      <c r="IT1013" s="2"/>
      <c r="IU1013" s="2"/>
      <c r="IV1013" s="2"/>
      <c r="IW1013" s="2"/>
    </row>
    <row r="1014" customFormat="false" ht="11.25" hidden="false" customHeight="false" outlineLevel="0" collapsed="false">
      <c r="A1014" s="2"/>
      <c r="B1014" s="2"/>
      <c r="C1014" s="2"/>
      <c r="D1014" s="394"/>
      <c r="F1014" s="2"/>
      <c r="G1014" s="2"/>
      <c r="H1014" s="2"/>
      <c r="I1014" s="2"/>
      <c r="J1014" s="2"/>
      <c r="K1014" s="2"/>
      <c r="L1014" s="2"/>
      <c r="M1014" s="2"/>
      <c r="P1014" s="2"/>
      <c r="Q1014" s="2"/>
      <c r="R1014" s="2"/>
      <c r="X1014" s="270"/>
      <c r="Y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95"/>
      <c r="AW1014" s="95"/>
      <c r="AX1014" s="383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383"/>
      <c r="BX1014" s="383"/>
      <c r="BY1014" s="383"/>
      <c r="BZ1014" s="2"/>
      <c r="CA1014" s="2"/>
      <c r="CB1014" s="2"/>
      <c r="CC1014" s="2"/>
      <c r="CD1014" s="2"/>
      <c r="CE1014" s="2"/>
      <c r="CF1014" s="383"/>
      <c r="CG1014" s="383"/>
      <c r="CH1014" s="10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383"/>
      <c r="DT1014" s="383"/>
      <c r="DU1014" s="383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  <c r="FE1014" s="2"/>
      <c r="FF1014" s="2"/>
      <c r="FG1014" s="2"/>
      <c r="FH1014" s="2"/>
      <c r="FI1014" s="2"/>
      <c r="FJ1014" s="2"/>
      <c r="FK1014" s="2"/>
      <c r="FL1014" s="2"/>
      <c r="FM1014" s="2"/>
      <c r="FN1014" s="2"/>
      <c r="FO1014" s="2"/>
      <c r="FP1014" s="2"/>
      <c r="FQ1014" s="2"/>
      <c r="FR1014" s="2"/>
      <c r="FS1014" s="2"/>
      <c r="FT1014" s="2"/>
      <c r="FU1014" s="2"/>
      <c r="FV1014" s="2"/>
      <c r="FW1014" s="2"/>
      <c r="FX1014" s="2"/>
      <c r="FY1014" s="2"/>
      <c r="FZ1014" s="2"/>
      <c r="GA1014" s="2"/>
      <c r="GB1014" s="2"/>
      <c r="GC1014" s="2"/>
      <c r="GD1014" s="2"/>
      <c r="GE1014" s="2"/>
      <c r="GF1014" s="2"/>
      <c r="GG1014" s="2"/>
      <c r="GH1014" s="2"/>
      <c r="GI1014" s="2"/>
      <c r="GJ1014" s="2"/>
      <c r="GK1014" s="2"/>
      <c r="GL1014" s="2"/>
      <c r="GM1014" s="2"/>
      <c r="GN1014" s="2"/>
      <c r="GO1014" s="2"/>
      <c r="GP1014" s="2"/>
      <c r="GQ1014" s="2"/>
      <c r="GR1014" s="2"/>
      <c r="GS1014" s="2"/>
      <c r="GT1014" s="2"/>
      <c r="GU1014" s="2"/>
      <c r="GV1014" s="2"/>
      <c r="GW1014" s="2"/>
      <c r="GX1014" s="2"/>
      <c r="GY1014" s="2"/>
      <c r="GZ1014" s="2"/>
      <c r="HA1014" s="2"/>
      <c r="HB1014" s="2"/>
      <c r="HC1014" s="2"/>
      <c r="HD1014" s="2"/>
      <c r="HE1014" s="2"/>
      <c r="HF1014" s="2"/>
      <c r="HG1014" s="2"/>
      <c r="HH1014" s="2"/>
      <c r="HI1014" s="2"/>
      <c r="HJ1014" s="2"/>
      <c r="HK1014" s="2"/>
      <c r="HL1014" s="2"/>
      <c r="HM1014" s="2"/>
      <c r="HN1014" s="2"/>
      <c r="HO1014" s="2"/>
      <c r="HP1014" s="2"/>
      <c r="HQ1014" s="2"/>
      <c r="HR1014" s="2"/>
      <c r="HS1014" s="2"/>
      <c r="HT1014" s="2"/>
      <c r="HU1014" s="2"/>
      <c r="HV1014" s="2"/>
      <c r="HW1014" s="2"/>
      <c r="HX1014" s="2"/>
      <c r="HY1014" s="2"/>
      <c r="HZ1014" s="2"/>
      <c r="IA1014" s="2"/>
      <c r="IB1014" s="2"/>
      <c r="IC1014" s="2"/>
      <c r="ID1014" s="2"/>
      <c r="IE1014" s="2"/>
      <c r="IF1014" s="2"/>
      <c r="IG1014" s="2"/>
      <c r="IH1014" s="2"/>
      <c r="II1014" s="2"/>
      <c r="IJ1014" s="2"/>
      <c r="IK1014" s="2"/>
      <c r="IL1014" s="2"/>
      <c r="IM1014" s="2"/>
      <c r="IN1014" s="2"/>
      <c r="IO1014" s="2"/>
      <c r="IP1014" s="2"/>
      <c r="IQ1014" s="2"/>
      <c r="IR1014" s="2"/>
      <c r="IS1014" s="2"/>
      <c r="IT1014" s="2"/>
      <c r="IU1014" s="2"/>
      <c r="IV1014" s="2"/>
      <c r="IW1014" s="2"/>
    </row>
    <row r="1015" customFormat="false" ht="11.25" hidden="false" customHeight="false" outlineLevel="0" collapsed="false">
      <c r="A1015" s="2"/>
      <c r="B1015" s="2"/>
      <c r="C1015" s="2"/>
      <c r="D1015" s="394"/>
      <c r="F1015" s="2"/>
      <c r="G1015" s="2"/>
      <c r="H1015" s="2"/>
      <c r="I1015" s="2"/>
      <c r="J1015" s="2"/>
      <c r="K1015" s="2"/>
      <c r="L1015" s="2"/>
      <c r="M1015" s="2"/>
      <c r="P1015" s="2"/>
      <c r="Q1015" s="2"/>
      <c r="R1015" s="2"/>
      <c r="X1015" s="270"/>
      <c r="Y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95"/>
      <c r="AW1015" s="95"/>
      <c r="AX1015" s="383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383"/>
      <c r="BX1015" s="383"/>
      <c r="BY1015" s="383"/>
      <c r="BZ1015" s="2"/>
      <c r="CA1015" s="2"/>
      <c r="CB1015" s="2"/>
      <c r="CC1015" s="2"/>
      <c r="CD1015" s="2"/>
      <c r="CE1015" s="2"/>
      <c r="CF1015" s="383"/>
      <c r="CG1015" s="383"/>
      <c r="CH1015" s="10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383"/>
      <c r="DT1015" s="383"/>
      <c r="DU1015" s="383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  <c r="FE1015" s="2"/>
      <c r="FF1015" s="2"/>
      <c r="FG1015" s="2"/>
      <c r="FH1015" s="2"/>
      <c r="FI1015" s="2"/>
      <c r="FJ1015" s="2"/>
      <c r="FK1015" s="2"/>
      <c r="FL1015" s="2"/>
      <c r="FM1015" s="2"/>
      <c r="FN1015" s="2"/>
      <c r="FO1015" s="2"/>
      <c r="FP1015" s="2"/>
      <c r="FQ1015" s="2"/>
      <c r="FR1015" s="2"/>
      <c r="FS1015" s="2"/>
      <c r="FT1015" s="2"/>
      <c r="FU1015" s="2"/>
      <c r="FV1015" s="2"/>
      <c r="FW1015" s="2"/>
      <c r="FX1015" s="2"/>
      <c r="FY1015" s="2"/>
      <c r="FZ1015" s="2"/>
      <c r="GA1015" s="2"/>
      <c r="GB1015" s="2"/>
      <c r="GC1015" s="2"/>
      <c r="GD1015" s="2"/>
      <c r="GE1015" s="2"/>
      <c r="GF1015" s="2"/>
      <c r="GG1015" s="2"/>
      <c r="GH1015" s="2"/>
      <c r="GI1015" s="2"/>
      <c r="GJ1015" s="2"/>
      <c r="GK1015" s="2"/>
      <c r="GL1015" s="2"/>
      <c r="GM1015" s="2"/>
      <c r="GN1015" s="2"/>
      <c r="GO1015" s="2"/>
      <c r="GP1015" s="2"/>
      <c r="GQ1015" s="2"/>
      <c r="GR1015" s="2"/>
      <c r="GS1015" s="2"/>
      <c r="GT1015" s="2"/>
      <c r="GU1015" s="2"/>
      <c r="GV1015" s="2"/>
      <c r="GW1015" s="2"/>
      <c r="GX1015" s="2"/>
      <c r="GY1015" s="2"/>
      <c r="GZ1015" s="2"/>
      <c r="HA1015" s="2"/>
      <c r="HB1015" s="2"/>
      <c r="HC1015" s="2"/>
      <c r="HD1015" s="2"/>
      <c r="HE1015" s="2"/>
      <c r="HF1015" s="2"/>
      <c r="HG1015" s="2"/>
      <c r="HH1015" s="2"/>
      <c r="HI1015" s="2"/>
      <c r="HJ1015" s="2"/>
      <c r="HK1015" s="2"/>
      <c r="HL1015" s="2"/>
      <c r="HM1015" s="2"/>
      <c r="HN1015" s="2"/>
      <c r="HO1015" s="2"/>
      <c r="HP1015" s="2"/>
      <c r="HQ1015" s="2"/>
      <c r="HR1015" s="2"/>
      <c r="HS1015" s="2"/>
      <c r="HT1015" s="2"/>
      <c r="HU1015" s="2"/>
      <c r="HV1015" s="2"/>
      <c r="HW1015" s="2"/>
      <c r="HX1015" s="2"/>
      <c r="HY1015" s="2"/>
      <c r="HZ1015" s="2"/>
      <c r="IA1015" s="2"/>
      <c r="IB1015" s="2"/>
      <c r="IC1015" s="2"/>
      <c r="ID1015" s="2"/>
      <c r="IE1015" s="2"/>
      <c r="IF1015" s="2"/>
      <c r="IG1015" s="2"/>
      <c r="IH1015" s="2"/>
      <c r="II1015" s="2"/>
      <c r="IJ1015" s="2"/>
      <c r="IK1015" s="2"/>
      <c r="IL1015" s="2"/>
      <c r="IM1015" s="2"/>
      <c r="IN1015" s="2"/>
      <c r="IO1015" s="2"/>
      <c r="IP1015" s="2"/>
      <c r="IQ1015" s="2"/>
      <c r="IR1015" s="2"/>
      <c r="IS1015" s="2"/>
      <c r="IT1015" s="2"/>
      <c r="IU1015" s="2"/>
      <c r="IV1015" s="2"/>
      <c r="IW1015" s="2"/>
    </row>
    <row r="1016" customFormat="false" ht="11.25" hidden="false" customHeight="false" outlineLevel="0" collapsed="false">
      <c r="A1016" s="2"/>
      <c r="B1016" s="2"/>
      <c r="C1016" s="2"/>
      <c r="D1016" s="394"/>
      <c r="F1016" s="2"/>
      <c r="G1016" s="2"/>
      <c r="H1016" s="2"/>
      <c r="I1016" s="2"/>
      <c r="J1016" s="2"/>
      <c r="K1016" s="2"/>
      <c r="L1016" s="2"/>
      <c r="M1016" s="2"/>
      <c r="P1016" s="2"/>
      <c r="Q1016" s="2"/>
      <c r="R1016" s="2"/>
      <c r="X1016" s="270"/>
      <c r="Y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95"/>
      <c r="AW1016" s="95"/>
      <c r="AX1016" s="383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383"/>
      <c r="BX1016" s="383"/>
      <c r="BY1016" s="383"/>
      <c r="BZ1016" s="2"/>
      <c r="CA1016" s="2"/>
      <c r="CB1016" s="2"/>
      <c r="CC1016" s="2"/>
      <c r="CD1016" s="2"/>
      <c r="CE1016" s="2"/>
      <c r="CF1016" s="383"/>
      <c r="CG1016" s="383"/>
      <c r="CH1016" s="10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383"/>
      <c r="DT1016" s="383"/>
      <c r="DU1016" s="383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  <c r="FE1016" s="2"/>
      <c r="FF1016" s="2"/>
      <c r="FG1016" s="2"/>
      <c r="FH1016" s="2"/>
      <c r="FI1016" s="2"/>
      <c r="FJ1016" s="2"/>
      <c r="FK1016" s="2"/>
      <c r="FL1016" s="2"/>
      <c r="FM1016" s="2"/>
      <c r="FN1016" s="2"/>
      <c r="FO1016" s="2"/>
      <c r="FP1016" s="2"/>
      <c r="FQ1016" s="2"/>
      <c r="FR1016" s="2"/>
      <c r="FS1016" s="2"/>
      <c r="FT1016" s="2"/>
      <c r="FU1016" s="2"/>
      <c r="FV1016" s="2"/>
      <c r="FW1016" s="2"/>
      <c r="FX1016" s="2"/>
      <c r="FY1016" s="2"/>
      <c r="FZ1016" s="2"/>
      <c r="GA1016" s="2"/>
      <c r="GB1016" s="2"/>
      <c r="GC1016" s="2"/>
      <c r="GD1016" s="2"/>
      <c r="GE1016" s="2"/>
      <c r="GF1016" s="2"/>
      <c r="GG1016" s="2"/>
      <c r="GH1016" s="2"/>
      <c r="GI1016" s="2"/>
      <c r="GJ1016" s="2"/>
      <c r="GK1016" s="2"/>
      <c r="GL1016" s="2"/>
      <c r="GM1016" s="2"/>
      <c r="GN1016" s="2"/>
      <c r="GO1016" s="2"/>
      <c r="GP1016" s="2"/>
      <c r="GQ1016" s="2"/>
      <c r="GR1016" s="2"/>
      <c r="GS1016" s="2"/>
      <c r="GT1016" s="2"/>
      <c r="GU1016" s="2"/>
      <c r="GV1016" s="2"/>
      <c r="GW1016" s="2"/>
      <c r="GX1016" s="2"/>
      <c r="GY1016" s="2"/>
      <c r="GZ1016" s="2"/>
      <c r="HA1016" s="2"/>
      <c r="HB1016" s="2"/>
      <c r="HC1016" s="2"/>
      <c r="HD1016" s="2"/>
      <c r="HE1016" s="2"/>
      <c r="HF1016" s="2"/>
      <c r="HG1016" s="2"/>
      <c r="HH1016" s="2"/>
      <c r="HI1016" s="2"/>
      <c r="HJ1016" s="2"/>
      <c r="HK1016" s="2"/>
      <c r="HL1016" s="2"/>
      <c r="HM1016" s="2"/>
      <c r="HN1016" s="2"/>
      <c r="HO1016" s="2"/>
      <c r="HP1016" s="2"/>
      <c r="HQ1016" s="2"/>
      <c r="HR1016" s="2"/>
      <c r="HS1016" s="2"/>
      <c r="HT1016" s="2"/>
      <c r="HU1016" s="2"/>
      <c r="HV1016" s="2"/>
      <c r="HW1016" s="2"/>
      <c r="HX1016" s="2"/>
      <c r="HY1016" s="2"/>
      <c r="HZ1016" s="2"/>
      <c r="IA1016" s="2"/>
      <c r="IB1016" s="2"/>
      <c r="IC1016" s="2"/>
      <c r="ID1016" s="2"/>
      <c r="IE1016" s="2"/>
      <c r="IF1016" s="2"/>
      <c r="IG1016" s="2"/>
      <c r="IH1016" s="2"/>
      <c r="II1016" s="2"/>
      <c r="IJ1016" s="2"/>
      <c r="IK1016" s="2"/>
      <c r="IL1016" s="2"/>
      <c r="IM1016" s="2"/>
      <c r="IN1016" s="2"/>
      <c r="IO1016" s="2"/>
      <c r="IP1016" s="2"/>
      <c r="IQ1016" s="2"/>
      <c r="IR1016" s="2"/>
      <c r="IS1016" s="2"/>
      <c r="IT1016" s="2"/>
      <c r="IU1016" s="2"/>
      <c r="IV1016" s="2"/>
      <c r="IW1016" s="2"/>
    </row>
    <row r="1017" customFormat="false" ht="11.25" hidden="false" customHeight="false" outlineLevel="0" collapsed="false">
      <c r="A1017" s="2"/>
      <c r="B1017" s="2"/>
      <c r="C1017" s="2"/>
      <c r="D1017" s="394"/>
      <c r="F1017" s="2"/>
      <c r="G1017" s="2"/>
      <c r="H1017" s="2"/>
      <c r="I1017" s="2"/>
      <c r="J1017" s="2"/>
      <c r="K1017" s="2"/>
      <c r="L1017" s="2"/>
      <c r="M1017" s="2"/>
      <c r="P1017" s="2"/>
      <c r="Q1017" s="2"/>
      <c r="R1017" s="2"/>
      <c r="X1017" s="270"/>
      <c r="Y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95"/>
      <c r="AW1017" s="95"/>
      <c r="AX1017" s="383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383"/>
      <c r="BX1017" s="383"/>
      <c r="BY1017" s="383"/>
      <c r="BZ1017" s="2"/>
      <c r="CA1017" s="2"/>
      <c r="CB1017" s="2"/>
      <c r="CC1017" s="2"/>
      <c r="CD1017" s="2"/>
      <c r="CE1017" s="2"/>
      <c r="CF1017" s="383"/>
      <c r="CG1017" s="383"/>
      <c r="CH1017" s="10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383"/>
      <c r="DT1017" s="383"/>
      <c r="DU1017" s="383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  <c r="FE1017" s="2"/>
      <c r="FF1017" s="2"/>
      <c r="FG1017" s="2"/>
      <c r="FH1017" s="2"/>
      <c r="FI1017" s="2"/>
      <c r="FJ1017" s="2"/>
      <c r="FK1017" s="2"/>
      <c r="FL1017" s="2"/>
      <c r="FM1017" s="2"/>
      <c r="FN1017" s="2"/>
      <c r="FO1017" s="2"/>
      <c r="FP1017" s="2"/>
      <c r="FQ1017" s="2"/>
      <c r="FR1017" s="2"/>
      <c r="FS1017" s="2"/>
      <c r="FT1017" s="2"/>
      <c r="FU1017" s="2"/>
      <c r="FV1017" s="2"/>
      <c r="FW1017" s="2"/>
      <c r="FX1017" s="2"/>
      <c r="FY1017" s="2"/>
      <c r="FZ1017" s="2"/>
      <c r="GA1017" s="2"/>
      <c r="GB1017" s="2"/>
      <c r="GC1017" s="2"/>
      <c r="GD1017" s="2"/>
      <c r="GE1017" s="2"/>
      <c r="GF1017" s="2"/>
      <c r="GG1017" s="2"/>
      <c r="GH1017" s="2"/>
      <c r="GI1017" s="2"/>
      <c r="GJ1017" s="2"/>
      <c r="GK1017" s="2"/>
      <c r="GL1017" s="2"/>
      <c r="GM1017" s="2"/>
      <c r="GN1017" s="2"/>
      <c r="GO1017" s="2"/>
      <c r="GP1017" s="2"/>
      <c r="GQ1017" s="2"/>
      <c r="GR1017" s="2"/>
      <c r="GS1017" s="2"/>
      <c r="GT1017" s="2"/>
      <c r="GU1017" s="2"/>
      <c r="GV1017" s="2"/>
      <c r="GW1017" s="2"/>
      <c r="GX1017" s="2"/>
      <c r="GY1017" s="2"/>
      <c r="GZ1017" s="2"/>
      <c r="HA1017" s="2"/>
      <c r="HB1017" s="2"/>
      <c r="HC1017" s="2"/>
      <c r="HD1017" s="2"/>
      <c r="HE1017" s="2"/>
      <c r="HF1017" s="2"/>
      <c r="HG1017" s="2"/>
      <c r="HH1017" s="2"/>
      <c r="HI1017" s="2"/>
      <c r="HJ1017" s="2"/>
      <c r="HK1017" s="2"/>
      <c r="HL1017" s="2"/>
      <c r="HM1017" s="2"/>
      <c r="HN1017" s="2"/>
      <c r="HO1017" s="2"/>
      <c r="HP1017" s="2"/>
      <c r="HQ1017" s="2"/>
      <c r="HR1017" s="2"/>
      <c r="HS1017" s="2"/>
      <c r="HT1017" s="2"/>
      <c r="HU1017" s="2"/>
      <c r="HV1017" s="2"/>
      <c r="HW1017" s="2"/>
      <c r="HX1017" s="2"/>
      <c r="HY1017" s="2"/>
      <c r="HZ1017" s="2"/>
      <c r="IA1017" s="2"/>
      <c r="IB1017" s="2"/>
      <c r="IC1017" s="2"/>
      <c r="ID1017" s="2"/>
      <c r="IE1017" s="2"/>
      <c r="IF1017" s="2"/>
      <c r="IG1017" s="2"/>
      <c r="IH1017" s="2"/>
      <c r="II1017" s="2"/>
      <c r="IJ1017" s="2"/>
      <c r="IK1017" s="2"/>
      <c r="IL1017" s="2"/>
      <c r="IM1017" s="2"/>
      <c r="IN1017" s="2"/>
      <c r="IO1017" s="2"/>
      <c r="IP1017" s="2"/>
      <c r="IQ1017" s="2"/>
      <c r="IR1017" s="2"/>
      <c r="IS1017" s="2"/>
      <c r="IT1017" s="2"/>
      <c r="IU1017" s="2"/>
      <c r="IV1017" s="2"/>
      <c r="IW1017" s="2"/>
    </row>
    <row r="1018" customFormat="false" ht="11.25" hidden="false" customHeight="false" outlineLevel="0" collapsed="false">
      <c r="A1018" s="2"/>
      <c r="B1018" s="2"/>
      <c r="C1018" s="2"/>
      <c r="D1018" s="394"/>
      <c r="F1018" s="2"/>
      <c r="G1018" s="2"/>
      <c r="H1018" s="2"/>
      <c r="I1018" s="2"/>
      <c r="J1018" s="2"/>
      <c r="K1018" s="2"/>
      <c r="L1018" s="2"/>
      <c r="M1018" s="2"/>
      <c r="P1018" s="2"/>
      <c r="Q1018" s="2"/>
      <c r="R1018" s="2"/>
      <c r="X1018" s="270"/>
      <c r="Y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95"/>
      <c r="AW1018" s="95"/>
      <c r="AX1018" s="383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383"/>
      <c r="BX1018" s="383"/>
      <c r="BY1018" s="383"/>
      <c r="BZ1018" s="2"/>
      <c r="CA1018" s="2"/>
      <c r="CB1018" s="2"/>
      <c r="CC1018" s="2"/>
      <c r="CD1018" s="2"/>
      <c r="CE1018" s="2"/>
      <c r="CF1018" s="383"/>
      <c r="CG1018" s="383"/>
      <c r="CH1018" s="10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383"/>
      <c r="DT1018" s="383"/>
      <c r="DU1018" s="383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  <c r="FE1018" s="2"/>
      <c r="FF1018" s="2"/>
      <c r="FG1018" s="2"/>
      <c r="FH1018" s="2"/>
      <c r="FI1018" s="2"/>
      <c r="FJ1018" s="2"/>
      <c r="FK1018" s="2"/>
      <c r="FL1018" s="2"/>
      <c r="FM1018" s="2"/>
      <c r="FN1018" s="2"/>
      <c r="FO1018" s="2"/>
      <c r="FP1018" s="2"/>
      <c r="FQ1018" s="2"/>
      <c r="FR1018" s="2"/>
      <c r="FS1018" s="2"/>
      <c r="FT1018" s="2"/>
      <c r="FU1018" s="2"/>
      <c r="FV1018" s="2"/>
      <c r="FW1018" s="2"/>
      <c r="FX1018" s="2"/>
      <c r="FY1018" s="2"/>
      <c r="FZ1018" s="2"/>
      <c r="GA1018" s="2"/>
      <c r="GB1018" s="2"/>
      <c r="GC1018" s="2"/>
      <c r="GD1018" s="2"/>
      <c r="GE1018" s="2"/>
      <c r="GF1018" s="2"/>
      <c r="GG1018" s="2"/>
      <c r="GH1018" s="2"/>
      <c r="GI1018" s="2"/>
      <c r="GJ1018" s="2"/>
      <c r="GK1018" s="2"/>
      <c r="GL1018" s="2"/>
      <c r="GM1018" s="2"/>
      <c r="GN1018" s="2"/>
      <c r="GO1018" s="2"/>
      <c r="GP1018" s="2"/>
      <c r="GQ1018" s="2"/>
      <c r="GR1018" s="2"/>
      <c r="GS1018" s="2"/>
      <c r="GT1018" s="2"/>
      <c r="GU1018" s="2"/>
      <c r="GV1018" s="2"/>
      <c r="GW1018" s="2"/>
      <c r="GX1018" s="2"/>
      <c r="GY1018" s="2"/>
      <c r="GZ1018" s="2"/>
      <c r="HA1018" s="2"/>
      <c r="HB1018" s="2"/>
      <c r="HC1018" s="2"/>
      <c r="HD1018" s="2"/>
      <c r="HE1018" s="2"/>
      <c r="HF1018" s="2"/>
      <c r="HG1018" s="2"/>
      <c r="HH1018" s="2"/>
      <c r="HI1018" s="2"/>
      <c r="HJ1018" s="2"/>
      <c r="HK1018" s="2"/>
      <c r="HL1018" s="2"/>
      <c r="HM1018" s="2"/>
      <c r="HN1018" s="2"/>
      <c r="HO1018" s="2"/>
      <c r="HP1018" s="2"/>
      <c r="HQ1018" s="2"/>
      <c r="HR1018" s="2"/>
      <c r="HS1018" s="2"/>
      <c r="HT1018" s="2"/>
      <c r="HU1018" s="2"/>
      <c r="HV1018" s="2"/>
      <c r="HW1018" s="2"/>
      <c r="HX1018" s="2"/>
      <c r="HY1018" s="2"/>
      <c r="HZ1018" s="2"/>
      <c r="IA1018" s="2"/>
      <c r="IB1018" s="2"/>
      <c r="IC1018" s="2"/>
      <c r="ID1018" s="2"/>
      <c r="IE1018" s="2"/>
      <c r="IF1018" s="2"/>
      <c r="IG1018" s="2"/>
      <c r="IH1018" s="2"/>
      <c r="II1018" s="2"/>
      <c r="IJ1018" s="2"/>
      <c r="IK1018" s="2"/>
      <c r="IL1018" s="2"/>
      <c r="IM1018" s="2"/>
      <c r="IN1018" s="2"/>
      <c r="IO1018" s="2"/>
      <c r="IP1018" s="2"/>
      <c r="IQ1018" s="2"/>
      <c r="IR1018" s="2"/>
      <c r="IS1018" s="2"/>
      <c r="IT1018" s="2"/>
      <c r="IU1018" s="2"/>
      <c r="IV1018" s="2"/>
      <c r="IW1018" s="2"/>
    </row>
    <row r="1019" customFormat="false" ht="11.25" hidden="false" customHeight="false" outlineLevel="0" collapsed="false">
      <c r="A1019" s="2"/>
      <c r="B1019" s="2"/>
      <c r="C1019" s="2"/>
      <c r="D1019" s="394"/>
      <c r="F1019" s="2"/>
      <c r="G1019" s="2"/>
      <c r="H1019" s="2"/>
      <c r="I1019" s="2"/>
      <c r="J1019" s="2"/>
      <c r="K1019" s="2"/>
      <c r="L1019" s="2"/>
      <c r="M1019" s="2"/>
      <c r="P1019" s="2"/>
      <c r="Q1019" s="2"/>
      <c r="R1019" s="2"/>
      <c r="X1019" s="270"/>
      <c r="Y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95"/>
      <c r="AW1019" s="95"/>
      <c r="AX1019" s="383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383"/>
      <c r="BX1019" s="383"/>
      <c r="BY1019" s="383"/>
      <c r="BZ1019" s="2"/>
      <c r="CA1019" s="2"/>
      <c r="CB1019" s="2"/>
      <c r="CC1019" s="2"/>
      <c r="CD1019" s="2"/>
      <c r="CE1019" s="2"/>
      <c r="CF1019" s="383"/>
      <c r="CG1019" s="383"/>
      <c r="CH1019" s="10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383"/>
      <c r="DT1019" s="383"/>
      <c r="DU1019" s="383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  <c r="FE1019" s="2"/>
      <c r="FF1019" s="2"/>
      <c r="FG1019" s="2"/>
      <c r="FH1019" s="2"/>
      <c r="FI1019" s="2"/>
      <c r="FJ1019" s="2"/>
      <c r="FK1019" s="2"/>
      <c r="FL1019" s="2"/>
      <c r="FM1019" s="2"/>
      <c r="FN1019" s="2"/>
      <c r="FO1019" s="2"/>
      <c r="FP1019" s="2"/>
      <c r="FQ1019" s="2"/>
      <c r="FR1019" s="2"/>
      <c r="FS1019" s="2"/>
      <c r="FT1019" s="2"/>
      <c r="FU1019" s="2"/>
      <c r="FV1019" s="2"/>
      <c r="FW1019" s="2"/>
      <c r="FX1019" s="2"/>
      <c r="FY1019" s="2"/>
      <c r="FZ1019" s="2"/>
      <c r="GA1019" s="2"/>
      <c r="GB1019" s="2"/>
      <c r="GC1019" s="2"/>
      <c r="GD1019" s="2"/>
      <c r="GE1019" s="2"/>
      <c r="GF1019" s="2"/>
      <c r="GG1019" s="2"/>
      <c r="GH1019" s="2"/>
      <c r="GI1019" s="2"/>
      <c r="GJ1019" s="2"/>
      <c r="GK1019" s="2"/>
      <c r="GL1019" s="2"/>
      <c r="GM1019" s="2"/>
      <c r="GN1019" s="2"/>
      <c r="GO1019" s="2"/>
      <c r="GP1019" s="2"/>
      <c r="GQ1019" s="2"/>
      <c r="GR1019" s="2"/>
      <c r="GS1019" s="2"/>
      <c r="GT1019" s="2"/>
      <c r="GU1019" s="2"/>
      <c r="GV1019" s="2"/>
      <c r="GW1019" s="2"/>
      <c r="GX1019" s="2"/>
      <c r="GY1019" s="2"/>
      <c r="GZ1019" s="2"/>
      <c r="HA1019" s="2"/>
      <c r="HB1019" s="2"/>
      <c r="HC1019" s="2"/>
      <c r="HD1019" s="2"/>
      <c r="HE1019" s="2"/>
      <c r="HF1019" s="2"/>
      <c r="HG1019" s="2"/>
      <c r="HH1019" s="2"/>
      <c r="HI1019" s="2"/>
      <c r="HJ1019" s="2"/>
      <c r="HK1019" s="2"/>
      <c r="HL1019" s="2"/>
      <c r="HM1019" s="2"/>
      <c r="HN1019" s="2"/>
      <c r="HO1019" s="2"/>
      <c r="HP1019" s="2"/>
      <c r="HQ1019" s="2"/>
      <c r="HR1019" s="2"/>
      <c r="HS1019" s="2"/>
      <c r="HT1019" s="2"/>
      <c r="HU1019" s="2"/>
      <c r="HV1019" s="2"/>
      <c r="HW1019" s="2"/>
      <c r="HX1019" s="2"/>
      <c r="HY1019" s="2"/>
      <c r="HZ1019" s="2"/>
      <c r="IA1019" s="2"/>
      <c r="IB1019" s="2"/>
      <c r="IC1019" s="2"/>
      <c r="ID1019" s="2"/>
      <c r="IE1019" s="2"/>
      <c r="IF1019" s="2"/>
      <c r="IG1019" s="2"/>
      <c r="IH1019" s="2"/>
      <c r="II1019" s="2"/>
      <c r="IJ1019" s="2"/>
      <c r="IK1019" s="2"/>
      <c r="IL1019" s="2"/>
      <c r="IM1019" s="2"/>
      <c r="IN1019" s="2"/>
      <c r="IO1019" s="2"/>
      <c r="IP1019" s="2"/>
      <c r="IQ1019" s="2"/>
      <c r="IR1019" s="2"/>
      <c r="IS1019" s="2"/>
      <c r="IT1019" s="2"/>
      <c r="IU1019" s="2"/>
      <c r="IV1019" s="2"/>
      <c r="IW1019" s="2"/>
    </row>
    <row r="1020" customFormat="false" ht="11.25" hidden="false" customHeight="false" outlineLevel="0" collapsed="false">
      <c r="A1020" s="2"/>
      <c r="B1020" s="2"/>
      <c r="C1020" s="2"/>
      <c r="D1020" s="394"/>
      <c r="F1020" s="2"/>
      <c r="G1020" s="2"/>
      <c r="H1020" s="2"/>
      <c r="I1020" s="2"/>
      <c r="J1020" s="2"/>
      <c r="K1020" s="2"/>
      <c r="L1020" s="2"/>
      <c r="M1020" s="2"/>
      <c r="P1020" s="2"/>
      <c r="Q1020" s="2"/>
      <c r="R1020" s="2"/>
      <c r="X1020" s="270"/>
      <c r="Y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95"/>
      <c r="AW1020" s="95"/>
      <c r="AX1020" s="383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383"/>
      <c r="BX1020" s="383"/>
      <c r="BY1020" s="383"/>
      <c r="BZ1020" s="2"/>
      <c r="CA1020" s="2"/>
      <c r="CB1020" s="2"/>
      <c r="CC1020" s="2"/>
      <c r="CD1020" s="2"/>
      <c r="CE1020" s="2"/>
      <c r="CF1020" s="383"/>
      <c r="CG1020" s="383"/>
      <c r="CH1020" s="10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383"/>
      <c r="DT1020" s="383"/>
      <c r="DU1020" s="383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  <c r="FE1020" s="2"/>
      <c r="FF1020" s="2"/>
      <c r="FG1020" s="2"/>
      <c r="FH1020" s="2"/>
      <c r="FI1020" s="2"/>
      <c r="FJ1020" s="2"/>
      <c r="FK1020" s="2"/>
      <c r="FL1020" s="2"/>
      <c r="FM1020" s="2"/>
      <c r="FN1020" s="2"/>
      <c r="FO1020" s="2"/>
      <c r="FP1020" s="2"/>
      <c r="FQ1020" s="2"/>
      <c r="FR1020" s="2"/>
      <c r="FS1020" s="2"/>
      <c r="FT1020" s="2"/>
      <c r="FU1020" s="2"/>
      <c r="FV1020" s="2"/>
      <c r="FW1020" s="2"/>
      <c r="FX1020" s="2"/>
      <c r="FY1020" s="2"/>
      <c r="FZ1020" s="2"/>
      <c r="GA1020" s="2"/>
      <c r="GB1020" s="2"/>
      <c r="GC1020" s="2"/>
      <c r="GD1020" s="2"/>
      <c r="GE1020" s="2"/>
      <c r="GF1020" s="2"/>
      <c r="GG1020" s="2"/>
      <c r="GH1020" s="2"/>
      <c r="GI1020" s="2"/>
      <c r="GJ1020" s="2"/>
      <c r="GK1020" s="2"/>
      <c r="GL1020" s="2"/>
      <c r="GM1020" s="2"/>
      <c r="GN1020" s="2"/>
      <c r="GO1020" s="2"/>
      <c r="GP1020" s="2"/>
      <c r="GQ1020" s="2"/>
      <c r="GR1020" s="2"/>
      <c r="GS1020" s="2"/>
      <c r="GT1020" s="2"/>
      <c r="GU1020" s="2"/>
      <c r="GV1020" s="2"/>
      <c r="GW1020" s="2"/>
      <c r="GX1020" s="2"/>
      <c r="GY1020" s="2"/>
      <c r="GZ1020" s="2"/>
      <c r="HA1020" s="2"/>
      <c r="HB1020" s="2"/>
      <c r="HC1020" s="2"/>
      <c r="HD1020" s="2"/>
      <c r="HE1020" s="2"/>
      <c r="HF1020" s="2"/>
      <c r="HG1020" s="2"/>
      <c r="HH1020" s="2"/>
      <c r="HI1020" s="2"/>
      <c r="HJ1020" s="2"/>
      <c r="HK1020" s="2"/>
      <c r="HL1020" s="2"/>
      <c r="HM1020" s="2"/>
      <c r="HN1020" s="2"/>
      <c r="HO1020" s="2"/>
      <c r="HP1020" s="2"/>
      <c r="HQ1020" s="2"/>
      <c r="HR1020" s="2"/>
      <c r="HS1020" s="2"/>
      <c r="HT1020" s="2"/>
      <c r="HU1020" s="2"/>
      <c r="HV1020" s="2"/>
      <c r="HW1020" s="2"/>
      <c r="HX1020" s="2"/>
      <c r="HY1020" s="2"/>
      <c r="HZ1020" s="2"/>
      <c r="IA1020" s="2"/>
      <c r="IB1020" s="2"/>
      <c r="IC1020" s="2"/>
      <c r="ID1020" s="2"/>
      <c r="IE1020" s="2"/>
      <c r="IF1020" s="2"/>
      <c r="IG1020" s="2"/>
      <c r="IH1020" s="2"/>
      <c r="II1020" s="2"/>
      <c r="IJ1020" s="2"/>
      <c r="IK1020" s="2"/>
      <c r="IL1020" s="2"/>
      <c r="IM1020" s="2"/>
      <c r="IN1020" s="2"/>
      <c r="IO1020" s="2"/>
      <c r="IP1020" s="2"/>
      <c r="IQ1020" s="2"/>
      <c r="IR1020" s="2"/>
      <c r="IS1020" s="2"/>
      <c r="IT1020" s="2"/>
      <c r="IU1020" s="2"/>
      <c r="IV1020" s="2"/>
      <c r="IW1020" s="2"/>
    </row>
    <row r="1021" customFormat="false" ht="11.25" hidden="false" customHeight="false" outlineLevel="0" collapsed="false">
      <c r="A1021" s="2"/>
      <c r="B1021" s="2"/>
      <c r="C1021" s="2"/>
      <c r="D1021" s="394"/>
      <c r="F1021" s="2"/>
      <c r="G1021" s="2"/>
      <c r="H1021" s="2"/>
      <c r="I1021" s="2"/>
      <c r="J1021" s="2"/>
      <c r="K1021" s="2"/>
      <c r="L1021" s="2"/>
      <c r="M1021" s="2"/>
      <c r="P1021" s="2"/>
      <c r="Q1021" s="2"/>
      <c r="R1021" s="2"/>
      <c r="X1021" s="270"/>
      <c r="Y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95"/>
      <c r="AW1021" s="95"/>
      <c r="AX1021" s="383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383"/>
      <c r="BX1021" s="383"/>
      <c r="BY1021" s="383"/>
      <c r="BZ1021" s="2"/>
      <c r="CA1021" s="2"/>
      <c r="CB1021" s="2"/>
      <c r="CC1021" s="2"/>
      <c r="CD1021" s="2"/>
      <c r="CE1021" s="2"/>
      <c r="CF1021" s="383"/>
      <c r="CG1021" s="383"/>
      <c r="CH1021" s="10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383"/>
      <c r="DT1021" s="383"/>
      <c r="DU1021" s="383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  <c r="FE1021" s="2"/>
      <c r="FF1021" s="2"/>
      <c r="FG1021" s="2"/>
      <c r="FH1021" s="2"/>
      <c r="FI1021" s="2"/>
      <c r="FJ1021" s="2"/>
      <c r="FK1021" s="2"/>
      <c r="FL1021" s="2"/>
      <c r="FM1021" s="2"/>
      <c r="FN1021" s="2"/>
      <c r="FO1021" s="2"/>
      <c r="FP1021" s="2"/>
      <c r="FQ1021" s="2"/>
      <c r="FR1021" s="2"/>
      <c r="FS1021" s="2"/>
      <c r="FT1021" s="2"/>
      <c r="FU1021" s="2"/>
      <c r="FV1021" s="2"/>
      <c r="FW1021" s="2"/>
      <c r="FX1021" s="2"/>
      <c r="FY1021" s="2"/>
      <c r="FZ1021" s="2"/>
      <c r="GA1021" s="2"/>
      <c r="GB1021" s="2"/>
      <c r="GC1021" s="2"/>
      <c r="GD1021" s="2"/>
      <c r="GE1021" s="2"/>
      <c r="GF1021" s="2"/>
      <c r="GG1021" s="2"/>
      <c r="GH1021" s="2"/>
      <c r="GI1021" s="2"/>
      <c r="GJ1021" s="2"/>
      <c r="GK1021" s="2"/>
      <c r="GL1021" s="2"/>
      <c r="GM1021" s="2"/>
      <c r="GN1021" s="2"/>
      <c r="GO1021" s="2"/>
      <c r="GP1021" s="2"/>
      <c r="GQ1021" s="2"/>
      <c r="GR1021" s="2"/>
      <c r="GS1021" s="2"/>
      <c r="GT1021" s="2"/>
      <c r="GU1021" s="2"/>
      <c r="GV1021" s="2"/>
      <c r="GW1021" s="2"/>
      <c r="GX1021" s="2"/>
      <c r="GY1021" s="2"/>
      <c r="GZ1021" s="2"/>
      <c r="HA1021" s="2"/>
      <c r="HB1021" s="2"/>
      <c r="HC1021" s="2"/>
      <c r="HD1021" s="2"/>
      <c r="HE1021" s="2"/>
      <c r="HF1021" s="2"/>
      <c r="HG1021" s="2"/>
      <c r="HH1021" s="2"/>
      <c r="HI1021" s="2"/>
      <c r="HJ1021" s="2"/>
      <c r="HK1021" s="2"/>
      <c r="HL1021" s="2"/>
      <c r="HM1021" s="2"/>
      <c r="HN1021" s="2"/>
      <c r="HO1021" s="2"/>
      <c r="HP1021" s="2"/>
      <c r="HQ1021" s="2"/>
      <c r="HR1021" s="2"/>
      <c r="HS1021" s="2"/>
      <c r="HT1021" s="2"/>
      <c r="HU1021" s="2"/>
      <c r="HV1021" s="2"/>
      <c r="HW1021" s="2"/>
      <c r="HX1021" s="2"/>
      <c r="HY1021" s="2"/>
      <c r="HZ1021" s="2"/>
      <c r="IA1021" s="2"/>
      <c r="IB1021" s="2"/>
      <c r="IC1021" s="2"/>
      <c r="ID1021" s="2"/>
      <c r="IE1021" s="2"/>
      <c r="IF1021" s="2"/>
      <c r="IG1021" s="2"/>
      <c r="IH1021" s="2"/>
      <c r="II1021" s="2"/>
      <c r="IJ1021" s="2"/>
      <c r="IK1021" s="2"/>
      <c r="IL1021" s="2"/>
      <c r="IM1021" s="2"/>
      <c r="IN1021" s="2"/>
      <c r="IO1021" s="2"/>
      <c r="IP1021" s="2"/>
      <c r="IQ1021" s="2"/>
      <c r="IR1021" s="2"/>
      <c r="IS1021" s="2"/>
      <c r="IT1021" s="2"/>
      <c r="IU1021" s="2"/>
      <c r="IV1021" s="2"/>
      <c r="IW1021" s="2"/>
    </row>
    <row r="1022" customFormat="false" ht="11.25" hidden="false" customHeight="false" outlineLevel="0" collapsed="false">
      <c r="A1022" s="2"/>
      <c r="B1022" s="2"/>
      <c r="C1022" s="2"/>
      <c r="D1022" s="394"/>
      <c r="F1022" s="2"/>
      <c r="G1022" s="2"/>
      <c r="H1022" s="2"/>
      <c r="I1022" s="2"/>
      <c r="J1022" s="2"/>
      <c r="K1022" s="2"/>
      <c r="L1022" s="2"/>
      <c r="M1022" s="2"/>
      <c r="P1022" s="2"/>
      <c r="Q1022" s="2"/>
      <c r="R1022" s="2"/>
      <c r="X1022" s="270"/>
      <c r="Y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95"/>
      <c r="AW1022" s="95"/>
      <c r="AX1022" s="383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383"/>
      <c r="BX1022" s="383"/>
      <c r="BY1022" s="383"/>
      <c r="BZ1022" s="2"/>
      <c r="CA1022" s="2"/>
      <c r="CB1022" s="2"/>
      <c r="CC1022" s="2"/>
      <c r="CD1022" s="2"/>
      <c r="CE1022" s="2"/>
      <c r="CF1022" s="383"/>
      <c r="CG1022" s="383"/>
      <c r="CH1022" s="10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383"/>
      <c r="DT1022" s="383"/>
      <c r="DU1022" s="383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  <c r="FE1022" s="2"/>
      <c r="FF1022" s="2"/>
      <c r="FG1022" s="2"/>
      <c r="FH1022" s="2"/>
      <c r="FI1022" s="2"/>
      <c r="FJ1022" s="2"/>
      <c r="FK1022" s="2"/>
      <c r="FL1022" s="2"/>
      <c r="FM1022" s="2"/>
      <c r="FN1022" s="2"/>
      <c r="FO1022" s="2"/>
      <c r="FP1022" s="2"/>
      <c r="FQ1022" s="2"/>
      <c r="FR1022" s="2"/>
      <c r="FS1022" s="2"/>
      <c r="FT1022" s="2"/>
      <c r="FU1022" s="2"/>
      <c r="FV1022" s="2"/>
      <c r="FW1022" s="2"/>
      <c r="FX1022" s="2"/>
      <c r="FY1022" s="2"/>
      <c r="FZ1022" s="2"/>
      <c r="GA1022" s="2"/>
      <c r="GB1022" s="2"/>
      <c r="GC1022" s="2"/>
      <c r="GD1022" s="2"/>
      <c r="GE1022" s="2"/>
      <c r="GF1022" s="2"/>
      <c r="GG1022" s="2"/>
      <c r="GH1022" s="2"/>
      <c r="GI1022" s="2"/>
      <c r="GJ1022" s="2"/>
      <c r="GK1022" s="2"/>
      <c r="GL1022" s="2"/>
      <c r="GM1022" s="2"/>
      <c r="GN1022" s="2"/>
      <c r="GO1022" s="2"/>
      <c r="GP1022" s="2"/>
      <c r="GQ1022" s="2"/>
      <c r="GR1022" s="2"/>
      <c r="GS1022" s="2"/>
      <c r="GT1022" s="2"/>
      <c r="GU1022" s="2"/>
      <c r="GV1022" s="2"/>
      <c r="GW1022" s="2"/>
      <c r="GX1022" s="2"/>
      <c r="GY1022" s="2"/>
      <c r="GZ1022" s="2"/>
      <c r="HA1022" s="2"/>
      <c r="HB1022" s="2"/>
      <c r="HC1022" s="2"/>
      <c r="HD1022" s="2"/>
      <c r="HE1022" s="2"/>
      <c r="HF1022" s="2"/>
      <c r="HG1022" s="2"/>
      <c r="HH1022" s="2"/>
      <c r="HI1022" s="2"/>
      <c r="HJ1022" s="2"/>
      <c r="HK1022" s="2"/>
      <c r="HL1022" s="2"/>
      <c r="HM1022" s="2"/>
      <c r="HN1022" s="2"/>
      <c r="HO1022" s="2"/>
      <c r="HP1022" s="2"/>
      <c r="HQ1022" s="2"/>
      <c r="HR1022" s="2"/>
      <c r="HS1022" s="2"/>
      <c r="HT1022" s="2"/>
      <c r="HU1022" s="2"/>
      <c r="HV1022" s="2"/>
      <c r="HW1022" s="2"/>
      <c r="HX1022" s="2"/>
      <c r="HY1022" s="2"/>
      <c r="HZ1022" s="2"/>
      <c r="IA1022" s="2"/>
      <c r="IB1022" s="2"/>
      <c r="IC1022" s="2"/>
      <c r="ID1022" s="2"/>
      <c r="IE1022" s="2"/>
      <c r="IF1022" s="2"/>
      <c r="IG1022" s="2"/>
      <c r="IH1022" s="2"/>
      <c r="II1022" s="2"/>
      <c r="IJ1022" s="2"/>
      <c r="IK1022" s="2"/>
      <c r="IL1022" s="2"/>
      <c r="IM1022" s="2"/>
      <c r="IN1022" s="2"/>
      <c r="IO1022" s="2"/>
      <c r="IP1022" s="2"/>
      <c r="IQ1022" s="2"/>
      <c r="IR1022" s="2"/>
      <c r="IS1022" s="2"/>
      <c r="IT1022" s="2"/>
      <c r="IU1022" s="2"/>
      <c r="IV1022" s="2"/>
      <c r="IW1022" s="2"/>
    </row>
    <row r="1023" customFormat="false" ht="11.25" hidden="false" customHeight="false" outlineLevel="0" collapsed="false">
      <c r="A1023" s="2"/>
      <c r="B1023" s="2"/>
      <c r="C1023" s="2"/>
      <c r="D1023" s="394"/>
      <c r="F1023" s="2"/>
      <c r="G1023" s="2"/>
      <c r="H1023" s="2"/>
      <c r="I1023" s="2"/>
      <c r="J1023" s="2"/>
      <c r="K1023" s="2"/>
      <c r="L1023" s="2"/>
      <c r="M1023" s="2"/>
      <c r="P1023" s="2"/>
      <c r="Q1023" s="2"/>
      <c r="R1023" s="2"/>
      <c r="X1023" s="270"/>
      <c r="Y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95"/>
      <c r="AW1023" s="95"/>
      <c r="AX1023" s="383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383"/>
      <c r="BX1023" s="383"/>
      <c r="BY1023" s="383"/>
      <c r="BZ1023" s="2"/>
      <c r="CA1023" s="2"/>
      <c r="CB1023" s="2"/>
      <c r="CC1023" s="2"/>
      <c r="CD1023" s="2"/>
      <c r="CE1023" s="2"/>
      <c r="CF1023" s="383"/>
      <c r="CG1023" s="383"/>
      <c r="CH1023" s="10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383"/>
      <c r="DT1023" s="383"/>
      <c r="DU1023" s="383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  <c r="FE1023" s="2"/>
      <c r="FF1023" s="2"/>
      <c r="FG1023" s="2"/>
      <c r="FH1023" s="2"/>
      <c r="FI1023" s="2"/>
      <c r="FJ1023" s="2"/>
      <c r="FK1023" s="2"/>
      <c r="FL1023" s="2"/>
      <c r="FM1023" s="2"/>
      <c r="FN1023" s="2"/>
      <c r="FO1023" s="2"/>
      <c r="FP1023" s="2"/>
      <c r="FQ1023" s="2"/>
      <c r="FR1023" s="2"/>
      <c r="FS1023" s="2"/>
      <c r="FT1023" s="2"/>
      <c r="FU1023" s="2"/>
      <c r="FV1023" s="2"/>
      <c r="FW1023" s="2"/>
      <c r="FX1023" s="2"/>
      <c r="FY1023" s="2"/>
      <c r="FZ1023" s="2"/>
      <c r="GA1023" s="2"/>
      <c r="GB1023" s="2"/>
      <c r="GC1023" s="2"/>
      <c r="GD1023" s="2"/>
      <c r="GE1023" s="2"/>
      <c r="GF1023" s="2"/>
      <c r="GG1023" s="2"/>
      <c r="GH1023" s="2"/>
      <c r="GI1023" s="2"/>
      <c r="GJ1023" s="2"/>
      <c r="GK1023" s="2"/>
      <c r="GL1023" s="2"/>
      <c r="GM1023" s="2"/>
      <c r="GN1023" s="2"/>
      <c r="GO1023" s="2"/>
      <c r="GP1023" s="2"/>
      <c r="GQ1023" s="2"/>
      <c r="GR1023" s="2"/>
      <c r="GS1023" s="2"/>
      <c r="GT1023" s="2"/>
      <c r="GU1023" s="2"/>
      <c r="GV1023" s="2"/>
      <c r="GW1023" s="2"/>
      <c r="GX1023" s="2"/>
      <c r="GY1023" s="2"/>
      <c r="GZ1023" s="2"/>
      <c r="HA1023" s="2"/>
      <c r="HB1023" s="2"/>
      <c r="HC1023" s="2"/>
      <c r="HD1023" s="2"/>
      <c r="HE1023" s="2"/>
      <c r="HF1023" s="2"/>
      <c r="HG1023" s="2"/>
      <c r="HH1023" s="2"/>
      <c r="HI1023" s="2"/>
      <c r="HJ1023" s="2"/>
      <c r="HK1023" s="2"/>
      <c r="HL1023" s="2"/>
      <c r="HM1023" s="2"/>
      <c r="HN1023" s="2"/>
      <c r="HO1023" s="2"/>
      <c r="HP1023" s="2"/>
      <c r="HQ1023" s="2"/>
      <c r="HR1023" s="2"/>
      <c r="HS1023" s="2"/>
      <c r="HT1023" s="2"/>
      <c r="HU1023" s="2"/>
      <c r="HV1023" s="2"/>
      <c r="HW1023" s="2"/>
      <c r="HX1023" s="2"/>
      <c r="HY1023" s="2"/>
      <c r="HZ1023" s="2"/>
      <c r="IA1023" s="2"/>
      <c r="IB1023" s="2"/>
      <c r="IC1023" s="2"/>
      <c r="ID1023" s="2"/>
      <c r="IE1023" s="2"/>
      <c r="IF1023" s="2"/>
      <c r="IG1023" s="2"/>
      <c r="IH1023" s="2"/>
      <c r="II1023" s="2"/>
      <c r="IJ1023" s="2"/>
      <c r="IK1023" s="2"/>
      <c r="IL1023" s="2"/>
      <c r="IM1023" s="2"/>
      <c r="IN1023" s="2"/>
      <c r="IO1023" s="2"/>
      <c r="IP1023" s="2"/>
      <c r="IQ1023" s="2"/>
      <c r="IR1023" s="2"/>
      <c r="IS1023" s="2"/>
      <c r="IT1023" s="2"/>
      <c r="IU1023" s="2"/>
      <c r="IV1023" s="2"/>
      <c r="IW1023" s="2"/>
    </row>
    <row r="1024" customFormat="false" ht="11.25" hidden="false" customHeight="false" outlineLevel="0" collapsed="false">
      <c r="A1024" s="2"/>
      <c r="B1024" s="2"/>
      <c r="C1024" s="2"/>
      <c r="D1024" s="394"/>
      <c r="F1024" s="2"/>
      <c r="G1024" s="2"/>
      <c r="H1024" s="2"/>
      <c r="I1024" s="2"/>
      <c r="J1024" s="2"/>
      <c r="K1024" s="2"/>
      <c r="L1024" s="2"/>
      <c r="M1024" s="2"/>
      <c r="P1024" s="2"/>
      <c r="Q1024" s="2"/>
      <c r="R1024" s="2"/>
      <c r="X1024" s="270"/>
      <c r="Y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95"/>
      <c r="AW1024" s="95"/>
      <c r="AX1024" s="383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383"/>
      <c r="BX1024" s="383"/>
      <c r="BY1024" s="383"/>
      <c r="BZ1024" s="2"/>
      <c r="CA1024" s="2"/>
      <c r="CB1024" s="2"/>
      <c r="CC1024" s="2"/>
      <c r="CD1024" s="2"/>
      <c r="CE1024" s="2"/>
      <c r="CF1024" s="383"/>
      <c r="CG1024" s="383"/>
      <c r="CH1024" s="10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383"/>
      <c r="DT1024" s="383"/>
      <c r="DU1024" s="383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  <c r="FE1024" s="2"/>
      <c r="FF1024" s="2"/>
      <c r="FG1024" s="2"/>
      <c r="FH1024" s="2"/>
      <c r="FI1024" s="2"/>
      <c r="FJ1024" s="2"/>
      <c r="FK1024" s="2"/>
      <c r="FL1024" s="2"/>
      <c r="FM1024" s="2"/>
      <c r="FN1024" s="2"/>
      <c r="FO1024" s="2"/>
      <c r="FP1024" s="2"/>
      <c r="FQ1024" s="2"/>
      <c r="FR1024" s="2"/>
      <c r="FS1024" s="2"/>
      <c r="FT1024" s="2"/>
      <c r="FU1024" s="2"/>
      <c r="FV1024" s="2"/>
      <c r="FW1024" s="2"/>
      <c r="FX1024" s="2"/>
      <c r="FY1024" s="2"/>
      <c r="FZ1024" s="2"/>
      <c r="GA1024" s="2"/>
      <c r="GB1024" s="2"/>
      <c r="GC1024" s="2"/>
      <c r="GD1024" s="2"/>
      <c r="GE1024" s="2"/>
      <c r="GF1024" s="2"/>
      <c r="GG1024" s="2"/>
      <c r="GH1024" s="2"/>
      <c r="GI1024" s="2"/>
      <c r="GJ1024" s="2"/>
      <c r="GK1024" s="2"/>
      <c r="GL1024" s="2"/>
      <c r="GM1024" s="2"/>
      <c r="GN1024" s="2"/>
      <c r="GO1024" s="2"/>
      <c r="GP1024" s="2"/>
      <c r="GQ1024" s="2"/>
      <c r="GR1024" s="2"/>
      <c r="GS1024" s="2"/>
      <c r="GT1024" s="2"/>
      <c r="GU1024" s="2"/>
      <c r="GV1024" s="2"/>
      <c r="GW1024" s="2"/>
      <c r="GX1024" s="2"/>
      <c r="GY1024" s="2"/>
      <c r="GZ1024" s="2"/>
      <c r="HA1024" s="2"/>
      <c r="HB1024" s="2"/>
      <c r="HC1024" s="2"/>
      <c r="HD1024" s="2"/>
      <c r="HE1024" s="2"/>
      <c r="HF1024" s="2"/>
      <c r="HG1024" s="2"/>
      <c r="HH1024" s="2"/>
      <c r="HI1024" s="2"/>
      <c r="HJ1024" s="2"/>
      <c r="HK1024" s="2"/>
      <c r="HL1024" s="2"/>
      <c r="HM1024" s="2"/>
      <c r="HN1024" s="2"/>
      <c r="HO1024" s="2"/>
      <c r="HP1024" s="2"/>
      <c r="HQ1024" s="2"/>
      <c r="HR1024" s="2"/>
      <c r="HS1024" s="2"/>
      <c r="HT1024" s="2"/>
      <c r="HU1024" s="2"/>
      <c r="HV1024" s="2"/>
      <c r="HW1024" s="2"/>
      <c r="HX1024" s="2"/>
      <c r="HY1024" s="2"/>
      <c r="HZ1024" s="2"/>
      <c r="IA1024" s="2"/>
      <c r="IB1024" s="2"/>
      <c r="IC1024" s="2"/>
      <c r="ID1024" s="2"/>
      <c r="IE1024" s="2"/>
      <c r="IF1024" s="2"/>
      <c r="IG1024" s="2"/>
      <c r="IH1024" s="2"/>
      <c r="II1024" s="2"/>
      <c r="IJ1024" s="2"/>
      <c r="IK1024" s="2"/>
      <c r="IL1024" s="2"/>
      <c r="IM1024" s="2"/>
      <c r="IN1024" s="2"/>
      <c r="IO1024" s="2"/>
      <c r="IP1024" s="2"/>
      <c r="IQ1024" s="2"/>
      <c r="IR1024" s="2"/>
      <c r="IS1024" s="2"/>
      <c r="IT1024" s="2"/>
      <c r="IU1024" s="2"/>
      <c r="IV1024" s="2"/>
      <c r="IW1024" s="2"/>
    </row>
    <row r="1025" customFormat="false" ht="11.25" hidden="false" customHeight="false" outlineLevel="0" collapsed="false">
      <c r="A1025" s="2"/>
      <c r="B1025" s="2"/>
      <c r="C1025" s="2"/>
      <c r="D1025" s="394"/>
      <c r="F1025" s="2"/>
      <c r="G1025" s="2"/>
      <c r="H1025" s="2"/>
      <c r="I1025" s="2"/>
      <c r="J1025" s="2"/>
      <c r="K1025" s="2"/>
      <c r="L1025" s="2"/>
      <c r="M1025" s="2"/>
      <c r="P1025" s="2"/>
      <c r="Q1025" s="2"/>
      <c r="R1025" s="2"/>
      <c r="X1025" s="270"/>
      <c r="Y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95"/>
      <c r="AW1025" s="95"/>
      <c r="AX1025" s="383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383"/>
      <c r="BX1025" s="383"/>
      <c r="BY1025" s="383"/>
      <c r="BZ1025" s="2"/>
      <c r="CA1025" s="2"/>
      <c r="CB1025" s="2"/>
      <c r="CC1025" s="2"/>
      <c r="CD1025" s="2"/>
      <c r="CE1025" s="2"/>
      <c r="CF1025" s="383"/>
      <c r="CG1025" s="383"/>
      <c r="CH1025" s="10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383"/>
      <c r="DT1025" s="383"/>
      <c r="DU1025" s="383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  <c r="FE1025" s="2"/>
      <c r="FF1025" s="2"/>
      <c r="FG1025" s="2"/>
      <c r="FH1025" s="2"/>
      <c r="FI1025" s="2"/>
      <c r="FJ1025" s="2"/>
      <c r="FK1025" s="2"/>
      <c r="FL1025" s="2"/>
      <c r="FM1025" s="2"/>
      <c r="FN1025" s="2"/>
      <c r="FO1025" s="2"/>
      <c r="FP1025" s="2"/>
      <c r="FQ1025" s="2"/>
      <c r="FR1025" s="2"/>
      <c r="FS1025" s="2"/>
      <c r="FT1025" s="2"/>
      <c r="FU1025" s="2"/>
      <c r="FV1025" s="2"/>
      <c r="FW1025" s="2"/>
      <c r="FX1025" s="2"/>
      <c r="FY1025" s="2"/>
      <c r="FZ1025" s="2"/>
      <c r="GA1025" s="2"/>
      <c r="GB1025" s="2"/>
      <c r="GC1025" s="2"/>
      <c r="GD1025" s="2"/>
      <c r="GE1025" s="2"/>
      <c r="GF1025" s="2"/>
      <c r="GG1025" s="2"/>
      <c r="GH1025" s="2"/>
      <c r="GI1025" s="2"/>
      <c r="GJ1025" s="2"/>
      <c r="GK1025" s="2"/>
      <c r="GL1025" s="2"/>
      <c r="GM1025" s="2"/>
      <c r="GN1025" s="2"/>
      <c r="GO1025" s="2"/>
      <c r="GP1025" s="2"/>
      <c r="GQ1025" s="2"/>
      <c r="GR1025" s="2"/>
      <c r="GS1025" s="2"/>
      <c r="GT1025" s="2"/>
      <c r="GU1025" s="2"/>
      <c r="GV1025" s="2"/>
      <c r="GW1025" s="2"/>
      <c r="GX1025" s="2"/>
      <c r="GY1025" s="2"/>
      <c r="GZ1025" s="2"/>
      <c r="HA1025" s="2"/>
      <c r="HB1025" s="2"/>
      <c r="HC1025" s="2"/>
      <c r="HD1025" s="2"/>
      <c r="HE1025" s="2"/>
      <c r="HF1025" s="2"/>
      <c r="HG1025" s="2"/>
      <c r="HH1025" s="2"/>
      <c r="HI1025" s="2"/>
      <c r="HJ1025" s="2"/>
      <c r="HK1025" s="2"/>
      <c r="HL1025" s="2"/>
      <c r="HM1025" s="2"/>
      <c r="HN1025" s="2"/>
      <c r="HO1025" s="2"/>
      <c r="HP1025" s="2"/>
      <c r="HQ1025" s="2"/>
      <c r="HR1025" s="2"/>
      <c r="HS1025" s="2"/>
      <c r="HT1025" s="2"/>
      <c r="HU1025" s="2"/>
      <c r="HV1025" s="2"/>
      <c r="HW1025" s="2"/>
      <c r="HX1025" s="2"/>
      <c r="HY1025" s="2"/>
      <c r="HZ1025" s="2"/>
      <c r="IA1025" s="2"/>
      <c r="IB1025" s="2"/>
      <c r="IC1025" s="2"/>
      <c r="ID1025" s="2"/>
      <c r="IE1025" s="2"/>
      <c r="IF1025" s="2"/>
      <c r="IG1025" s="2"/>
      <c r="IH1025" s="2"/>
      <c r="II1025" s="2"/>
      <c r="IJ1025" s="2"/>
      <c r="IK1025" s="2"/>
      <c r="IL1025" s="2"/>
      <c r="IM1025" s="2"/>
      <c r="IN1025" s="2"/>
      <c r="IO1025" s="2"/>
      <c r="IP1025" s="2"/>
      <c r="IQ1025" s="2"/>
      <c r="IR1025" s="2"/>
      <c r="IS1025" s="2"/>
      <c r="IT1025" s="2"/>
      <c r="IU1025" s="2"/>
      <c r="IV1025" s="2"/>
      <c r="IW1025" s="2"/>
    </row>
    <row r="1026" customFormat="false" ht="11.25" hidden="false" customHeight="false" outlineLevel="0" collapsed="false">
      <c r="A1026" s="2"/>
      <c r="B1026" s="2"/>
      <c r="C1026" s="2"/>
      <c r="D1026" s="394"/>
      <c r="F1026" s="2"/>
      <c r="G1026" s="2"/>
      <c r="H1026" s="2"/>
      <c r="I1026" s="2"/>
      <c r="J1026" s="2"/>
      <c r="K1026" s="2"/>
      <c r="L1026" s="2"/>
      <c r="M1026" s="2"/>
      <c r="P1026" s="2"/>
      <c r="Q1026" s="2"/>
      <c r="R1026" s="2"/>
      <c r="X1026" s="270"/>
      <c r="Y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95"/>
      <c r="AW1026" s="95"/>
      <c r="AX1026" s="383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383"/>
      <c r="BX1026" s="383"/>
      <c r="BY1026" s="383"/>
      <c r="BZ1026" s="2"/>
      <c r="CA1026" s="2"/>
      <c r="CB1026" s="2"/>
      <c r="CC1026" s="2"/>
      <c r="CD1026" s="2"/>
      <c r="CE1026" s="2"/>
      <c r="CF1026" s="383"/>
      <c r="CG1026" s="383"/>
      <c r="CH1026" s="10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383"/>
      <c r="DT1026" s="383"/>
      <c r="DU1026" s="383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  <c r="FE1026" s="2"/>
      <c r="FF1026" s="2"/>
      <c r="FG1026" s="2"/>
      <c r="FH1026" s="2"/>
      <c r="FI1026" s="2"/>
      <c r="FJ1026" s="2"/>
      <c r="FK1026" s="2"/>
      <c r="FL1026" s="2"/>
      <c r="FM1026" s="2"/>
      <c r="FN1026" s="2"/>
      <c r="FO1026" s="2"/>
      <c r="FP1026" s="2"/>
      <c r="FQ1026" s="2"/>
      <c r="FR1026" s="2"/>
      <c r="FS1026" s="2"/>
      <c r="FT1026" s="2"/>
      <c r="FU1026" s="2"/>
      <c r="FV1026" s="2"/>
      <c r="FW1026" s="2"/>
      <c r="FX1026" s="2"/>
      <c r="FY1026" s="2"/>
      <c r="FZ1026" s="2"/>
      <c r="GA1026" s="2"/>
      <c r="GB1026" s="2"/>
      <c r="GC1026" s="2"/>
      <c r="GD1026" s="2"/>
      <c r="GE1026" s="2"/>
      <c r="GF1026" s="2"/>
      <c r="GG1026" s="2"/>
      <c r="GH1026" s="2"/>
      <c r="GI1026" s="2"/>
      <c r="GJ1026" s="2"/>
      <c r="GK1026" s="2"/>
      <c r="GL1026" s="2"/>
      <c r="GM1026" s="2"/>
      <c r="GN1026" s="2"/>
      <c r="GO1026" s="2"/>
      <c r="GP1026" s="2"/>
      <c r="GQ1026" s="2"/>
      <c r="GR1026" s="2"/>
      <c r="GS1026" s="2"/>
      <c r="GT1026" s="2"/>
      <c r="GU1026" s="2"/>
      <c r="GV1026" s="2"/>
      <c r="GW1026" s="2"/>
      <c r="GX1026" s="2"/>
      <c r="GY1026" s="2"/>
      <c r="GZ1026" s="2"/>
      <c r="HA1026" s="2"/>
      <c r="HB1026" s="2"/>
      <c r="HC1026" s="2"/>
      <c r="HD1026" s="2"/>
      <c r="HE1026" s="2"/>
      <c r="HF1026" s="2"/>
      <c r="HG1026" s="2"/>
      <c r="HH1026" s="2"/>
      <c r="HI1026" s="2"/>
      <c r="HJ1026" s="2"/>
      <c r="HK1026" s="2"/>
      <c r="HL1026" s="2"/>
      <c r="HM1026" s="2"/>
      <c r="HN1026" s="2"/>
      <c r="HO1026" s="2"/>
      <c r="HP1026" s="2"/>
      <c r="HQ1026" s="2"/>
      <c r="HR1026" s="2"/>
      <c r="HS1026" s="2"/>
      <c r="HT1026" s="2"/>
      <c r="HU1026" s="2"/>
      <c r="HV1026" s="2"/>
      <c r="HW1026" s="2"/>
      <c r="HX1026" s="2"/>
      <c r="HY1026" s="2"/>
      <c r="HZ1026" s="2"/>
      <c r="IA1026" s="2"/>
      <c r="IB1026" s="2"/>
      <c r="IC1026" s="2"/>
      <c r="ID1026" s="2"/>
      <c r="IE1026" s="2"/>
      <c r="IF1026" s="2"/>
      <c r="IG1026" s="2"/>
      <c r="IH1026" s="2"/>
      <c r="II1026" s="2"/>
      <c r="IJ1026" s="2"/>
      <c r="IK1026" s="2"/>
      <c r="IL1026" s="2"/>
      <c r="IM1026" s="2"/>
      <c r="IN1026" s="2"/>
      <c r="IO1026" s="2"/>
      <c r="IP1026" s="2"/>
      <c r="IQ1026" s="2"/>
      <c r="IR1026" s="2"/>
      <c r="IS1026" s="2"/>
      <c r="IT1026" s="2"/>
      <c r="IU1026" s="2"/>
      <c r="IV1026" s="2"/>
      <c r="IW1026" s="2"/>
    </row>
    <row r="1027" customFormat="false" ht="11.25" hidden="false" customHeight="false" outlineLevel="0" collapsed="false">
      <c r="A1027" s="2"/>
      <c r="B1027" s="2"/>
      <c r="C1027" s="2"/>
      <c r="D1027" s="394"/>
      <c r="F1027" s="2"/>
      <c r="G1027" s="2"/>
      <c r="H1027" s="2"/>
      <c r="I1027" s="2"/>
      <c r="J1027" s="2"/>
      <c r="K1027" s="2"/>
      <c r="L1027" s="2"/>
      <c r="M1027" s="2"/>
      <c r="P1027" s="2"/>
      <c r="Q1027" s="2"/>
      <c r="R1027" s="2"/>
      <c r="X1027" s="270"/>
      <c r="Y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95"/>
      <c r="AW1027" s="95"/>
      <c r="AX1027" s="383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383"/>
      <c r="BX1027" s="383"/>
      <c r="BY1027" s="383"/>
      <c r="BZ1027" s="2"/>
      <c r="CA1027" s="2"/>
      <c r="CB1027" s="2"/>
      <c r="CC1027" s="2"/>
      <c r="CD1027" s="2"/>
      <c r="CE1027" s="2"/>
      <c r="CF1027" s="383"/>
      <c r="CG1027" s="383"/>
      <c r="CH1027" s="10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383"/>
      <c r="DT1027" s="383"/>
      <c r="DU1027" s="383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  <c r="FE1027" s="2"/>
      <c r="FF1027" s="2"/>
      <c r="FG1027" s="2"/>
      <c r="FH1027" s="2"/>
      <c r="FI1027" s="2"/>
      <c r="FJ1027" s="2"/>
      <c r="FK1027" s="2"/>
      <c r="FL1027" s="2"/>
      <c r="FM1027" s="2"/>
      <c r="FN1027" s="2"/>
      <c r="FO1027" s="2"/>
      <c r="FP1027" s="2"/>
      <c r="FQ1027" s="2"/>
      <c r="FR1027" s="2"/>
      <c r="FS1027" s="2"/>
      <c r="FT1027" s="2"/>
      <c r="FU1027" s="2"/>
      <c r="FV1027" s="2"/>
      <c r="FW1027" s="2"/>
      <c r="FX1027" s="2"/>
      <c r="FY1027" s="2"/>
      <c r="FZ1027" s="2"/>
      <c r="GA1027" s="2"/>
      <c r="GB1027" s="2"/>
      <c r="GC1027" s="2"/>
      <c r="GD1027" s="2"/>
      <c r="GE1027" s="2"/>
      <c r="GF1027" s="2"/>
      <c r="GG1027" s="2"/>
      <c r="GH1027" s="2"/>
      <c r="GI1027" s="2"/>
      <c r="GJ1027" s="2"/>
      <c r="GK1027" s="2"/>
      <c r="GL1027" s="2"/>
      <c r="GM1027" s="2"/>
      <c r="GN1027" s="2"/>
      <c r="GO1027" s="2"/>
      <c r="GP1027" s="2"/>
      <c r="GQ1027" s="2"/>
      <c r="GR1027" s="2"/>
      <c r="GS1027" s="2"/>
      <c r="GT1027" s="2"/>
      <c r="GU1027" s="2"/>
      <c r="GV1027" s="2"/>
      <c r="GW1027" s="2"/>
      <c r="GX1027" s="2"/>
      <c r="GY1027" s="2"/>
      <c r="GZ1027" s="2"/>
      <c r="HA1027" s="2"/>
      <c r="HB1027" s="2"/>
      <c r="HC1027" s="2"/>
      <c r="HD1027" s="2"/>
      <c r="HE1027" s="2"/>
      <c r="HF1027" s="2"/>
      <c r="HG1027" s="2"/>
      <c r="HH1027" s="2"/>
      <c r="HI1027" s="2"/>
      <c r="HJ1027" s="2"/>
      <c r="HK1027" s="2"/>
      <c r="HL1027" s="2"/>
      <c r="HM1027" s="2"/>
      <c r="HN1027" s="2"/>
      <c r="HO1027" s="2"/>
      <c r="HP1027" s="2"/>
      <c r="HQ1027" s="2"/>
      <c r="HR1027" s="2"/>
      <c r="HS1027" s="2"/>
      <c r="HT1027" s="2"/>
      <c r="HU1027" s="2"/>
      <c r="HV1027" s="2"/>
      <c r="HW1027" s="2"/>
      <c r="HX1027" s="2"/>
      <c r="HY1027" s="2"/>
      <c r="HZ1027" s="2"/>
      <c r="IA1027" s="2"/>
      <c r="IB1027" s="2"/>
      <c r="IC1027" s="2"/>
      <c r="ID1027" s="2"/>
      <c r="IE1027" s="2"/>
      <c r="IF1027" s="2"/>
      <c r="IG1027" s="2"/>
      <c r="IH1027" s="2"/>
      <c r="II1027" s="2"/>
      <c r="IJ1027" s="2"/>
      <c r="IK1027" s="2"/>
      <c r="IL1027" s="2"/>
      <c r="IM1027" s="2"/>
      <c r="IN1027" s="2"/>
      <c r="IO1027" s="2"/>
      <c r="IP1027" s="2"/>
      <c r="IQ1027" s="2"/>
      <c r="IR1027" s="2"/>
      <c r="IS1027" s="2"/>
      <c r="IT1027" s="2"/>
      <c r="IU1027" s="2"/>
      <c r="IV1027" s="2"/>
      <c r="IW1027" s="2"/>
    </row>
    <row r="1028" customFormat="false" ht="11.25" hidden="false" customHeight="false" outlineLevel="0" collapsed="false">
      <c r="A1028" s="2"/>
      <c r="B1028" s="2"/>
      <c r="C1028" s="2"/>
      <c r="D1028" s="394"/>
      <c r="F1028" s="2"/>
      <c r="G1028" s="2"/>
      <c r="H1028" s="2"/>
      <c r="I1028" s="2"/>
      <c r="J1028" s="2"/>
      <c r="K1028" s="2"/>
      <c r="L1028" s="2"/>
      <c r="M1028" s="2"/>
      <c r="P1028" s="2"/>
      <c r="Q1028" s="2"/>
      <c r="R1028" s="2"/>
      <c r="X1028" s="270"/>
      <c r="Y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95"/>
      <c r="AW1028" s="95"/>
      <c r="AX1028" s="383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383"/>
      <c r="BX1028" s="383"/>
      <c r="BY1028" s="383"/>
      <c r="BZ1028" s="2"/>
      <c r="CA1028" s="2"/>
      <c r="CB1028" s="2"/>
      <c r="CC1028" s="2"/>
      <c r="CD1028" s="2"/>
      <c r="CE1028" s="2"/>
      <c r="CF1028" s="383"/>
      <c r="CG1028" s="383"/>
      <c r="CH1028" s="10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383"/>
      <c r="DT1028" s="383"/>
      <c r="DU1028" s="383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  <c r="FE1028" s="2"/>
      <c r="FF1028" s="2"/>
      <c r="FG1028" s="2"/>
      <c r="FH1028" s="2"/>
      <c r="FI1028" s="2"/>
      <c r="FJ1028" s="2"/>
      <c r="FK1028" s="2"/>
      <c r="FL1028" s="2"/>
      <c r="FM1028" s="2"/>
      <c r="FN1028" s="2"/>
      <c r="FO1028" s="2"/>
      <c r="FP1028" s="2"/>
      <c r="FQ1028" s="2"/>
      <c r="FR1028" s="2"/>
      <c r="FS1028" s="2"/>
      <c r="FT1028" s="2"/>
      <c r="FU1028" s="2"/>
      <c r="FV1028" s="2"/>
      <c r="FW1028" s="2"/>
      <c r="FX1028" s="2"/>
      <c r="FY1028" s="2"/>
      <c r="FZ1028" s="2"/>
      <c r="GA1028" s="2"/>
      <c r="GB1028" s="2"/>
      <c r="GC1028" s="2"/>
      <c r="GD1028" s="2"/>
      <c r="GE1028" s="2"/>
      <c r="GF1028" s="2"/>
      <c r="GG1028" s="2"/>
      <c r="GH1028" s="2"/>
      <c r="GI1028" s="2"/>
      <c r="GJ1028" s="2"/>
      <c r="GK1028" s="2"/>
      <c r="GL1028" s="2"/>
      <c r="GM1028" s="2"/>
      <c r="GN1028" s="2"/>
      <c r="GO1028" s="2"/>
      <c r="GP1028" s="2"/>
      <c r="GQ1028" s="2"/>
      <c r="GR1028" s="2"/>
      <c r="GS1028" s="2"/>
      <c r="GT1028" s="2"/>
      <c r="GU1028" s="2"/>
      <c r="GV1028" s="2"/>
      <c r="GW1028" s="2"/>
      <c r="GX1028" s="2"/>
      <c r="GY1028" s="2"/>
      <c r="GZ1028" s="2"/>
      <c r="HA1028" s="2"/>
      <c r="HB1028" s="2"/>
      <c r="HC1028" s="2"/>
      <c r="HD1028" s="2"/>
      <c r="HE1028" s="2"/>
      <c r="HF1028" s="2"/>
      <c r="HG1028" s="2"/>
      <c r="HH1028" s="2"/>
      <c r="HI1028" s="2"/>
      <c r="HJ1028" s="2"/>
      <c r="HK1028" s="2"/>
      <c r="HL1028" s="2"/>
      <c r="HM1028" s="2"/>
      <c r="HN1028" s="2"/>
      <c r="HO1028" s="2"/>
      <c r="HP1028" s="2"/>
      <c r="HQ1028" s="2"/>
      <c r="HR1028" s="2"/>
      <c r="HS1028" s="2"/>
      <c r="HT1028" s="2"/>
      <c r="HU1028" s="2"/>
      <c r="HV1028" s="2"/>
      <c r="HW1028" s="2"/>
      <c r="HX1028" s="2"/>
      <c r="HY1028" s="2"/>
      <c r="HZ1028" s="2"/>
      <c r="IA1028" s="2"/>
      <c r="IB1028" s="2"/>
      <c r="IC1028" s="2"/>
      <c r="ID1028" s="2"/>
      <c r="IE1028" s="2"/>
      <c r="IF1028" s="2"/>
      <c r="IG1028" s="2"/>
      <c r="IH1028" s="2"/>
      <c r="II1028" s="2"/>
      <c r="IJ1028" s="2"/>
      <c r="IK1028" s="2"/>
      <c r="IL1028" s="2"/>
      <c r="IM1028" s="2"/>
      <c r="IN1028" s="2"/>
      <c r="IO1028" s="2"/>
      <c r="IP1028" s="2"/>
      <c r="IQ1028" s="2"/>
      <c r="IR1028" s="2"/>
      <c r="IS1028" s="2"/>
      <c r="IT1028" s="2"/>
      <c r="IU1028" s="2"/>
      <c r="IV1028" s="2"/>
      <c r="IW1028" s="2"/>
    </row>
    <row r="1029" customFormat="false" ht="11.25" hidden="false" customHeight="false" outlineLevel="0" collapsed="false">
      <c r="A1029" s="2"/>
      <c r="B1029" s="2"/>
      <c r="C1029" s="2"/>
      <c r="D1029" s="394"/>
      <c r="F1029" s="2"/>
      <c r="G1029" s="2"/>
      <c r="H1029" s="2"/>
      <c r="I1029" s="2"/>
      <c r="J1029" s="2"/>
      <c r="K1029" s="2"/>
      <c r="L1029" s="2"/>
      <c r="M1029" s="2"/>
      <c r="P1029" s="2"/>
      <c r="Q1029" s="2"/>
      <c r="R1029" s="2"/>
      <c r="X1029" s="270"/>
      <c r="Y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95"/>
      <c r="AW1029" s="95"/>
      <c r="AX1029" s="383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383"/>
      <c r="BX1029" s="383"/>
      <c r="BY1029" s="383"/>
      <c r="BZ1029" s="2"/>
      <c r="CA1029" s="2"/>
      <c r="CB1029" s="2"/>
      <c r="CC1029" s="2"/>
      <c r="CD1029" s="2"/>
      <c r="CE1029" s="2"/>
      <c r="CF1029" s="383"/>
      <c r="CG1029" s="383"/>
      <c r="CH1029" s="10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383"/>
      <c r="DT1029" s="383"/>
      <c r="DU1029" s="383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  <c r="FE1029" s="2"/>
      <c r="FF1029" s="2"/>
      <c r="FG1029" s="2"/>
      <c r="FH1029" s="2"/>
      <c r="FI1029" s="2"/>
      <c r="FJ1029" s="2"/>
      <c r="FK1029" s="2"/>
      <c r="FL1029" s="2"/>
      <c r="FM1029" s="2"/>
      <c r="FN1029" s="2"/>
      <c r="FO1029" s="2"/>
      <c r="FP1029" s="2"/>
      <c r="FQ1029" s="2"/>
      <c r="FR1029" s="2"/>
      <c r="FS1029" s="2"/>
      <c r="FT1029" s="2"/>
      <c r="FU1029" s="2"/>
      <c r="FV1029" s="2"/>
      <c r="FW1029" s="2"/>
      <c r="FX1029" s="2"/>
      <c r="FY1029" s="2"/>
      <c r="FZ1029" s="2"/>
      <c r="GA1029" s="2"/>
      <c r="GB1029" s="2"/>
      <c r="GC1029" s="2"/>
      <c r="GD1029" s="2"/>
      <c r="GE1029" s="2"/>
      <c r="GF1029" s="2"/>
      <c r="GG1029" s="2"/>
      <c r="GH1029" s="2"/>
      <c r="GI1029" s="2"/>
      <c r="GJ1029" s="2"/>
      <c r="GK1029" s="2"/>
      <c r="GL1029" s="2"/>
      <c r="GM1029" s="2"/>
      <c r="GN1029" s="2"/>
      <c r="GO1029" s="2"/>
      <c r="GP1029" s="2"/>
      <c r="GQ1029" s="2"/>
      <c r="GR1029" s="2"/>
      <c r="GS1029" s="2"/>
      <c r="GT1029" s="2"/>
      <c r="GU1029" s="2"/>
      <c r="GV1029" s="2"/>
      <c r="GW1029" s="2"/>
      <c r="GX1029" s="2"/>
      <c r="GY1029" s="2"/>
      <c r="GZ1029" s="2"/>
      <c r="HA1029" s="2"/>
      <c r="HB1029" s="2"/>
      <c r="HC1029" s="2"/>
      <c r="HD1029" s="2"/>
      <c r="HE1029" s="2"/>
      <c r="HF1029" s="2"/>
      <c r="HG1029" s="2"/>
      <c r="HH1029" s="2"/>
      <c r="HI1029" s="2"/>
      <c r="HJ1029" s="2"/>
      <c r="HK1029" s="2"/>
      <c r="HL1029" s="2"/>
      <c r="HM1029" s="2"/>
      <c r="HN1029" s="2"/>
      <c r="HO1029" s="2"/>
      <c r="HP1029" s="2"/>
      <c r="HQ1029" s="2"/>
      <c r="HR1029" s="2"/>
      <c r="HS1029" s="2"/>
      <c r="HT1029" s="2"/>
      <c r="HU1029" s="2"/>
      <c r="HV1029" s="2"/>
      <c r="HW1029" s="2"/>
      <c r="HX1029" s="2"/>
      <c r="HY1029" s="2"/>
      <c r="HZ1029" s="2"/>
      <c r="IA1029" s="2"/>
      <c r="IB1029" s="2"/>
      <c r="IC1029" s="2"/>
      <c r="ID1029" s="2"/>
      <c r="IE1029" s="2"/>
      <c r="IF1029" s="2"/>
      <c r="IG1029" s="2"/>
      <c r="IH1029" s="2"/>
      <c r="II1029" s="2"/>
      <c r="IJ1029" s="2"/>
      <c r="IK1029" s="2"/>
      <c r="IL1029" s="2"/>
      <c r="IM1029" s="2"/>
      <c r="IN1029" s="2"/>
      <c r="IO1029" s="2"/>
      <c r="IP1029" s="2"/>
      <c r="IQ1029" s="2"/>
      <c r="IR1029" s="2"/>
      <c r="IS1029" s="2"/>
      <c r="IT1029" s="2"/>
      <c r="IU1029" s="2"/>
      <c r="IV1029" s="2"/>
      <c r="IW1029" s="2"/>
    </row>
    <row r="1030" customFormat="false" ht="11.25" hidden="false" customHeight="false" outlineLevel="0" collapsed="false">
      <c r="A1030" s="2"/>
      <c r="B1030" s="2"/>
      <c r="C1030" s="2"/>
      <c r="D1030" s="394"/>
      <c r="F1030" s="2"/>
      <c r="G1030" s="2"/>
      <c r="H1030" s="2"/>
      <c r="I1030" s="2"/>
      <c r="J1030" s="2"/>
      <c r="K1030" s="2"/>
      <c r="L1030" s="2"/>
      <c r="M1030" s="2"/>
      <c r="P1030" s="2"/>
      <c r="Q1030" s="2"/>
      <c r="R1030" s="2"/>
      <c r="X1030" s="270"/>
      <c r="Y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95"/>
      <c r="AW1030" s="95"/>
      <c r="AX1030" s="383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383"/>
      <c r="BX1030" s="383"/>
      <c r="BY1030" s="383"/>
      <c r="BZ1030" s="2"/>
      <c r="CA1030" s="2"/>
      <c r="CB1030" s="2"/>
      <c r="CC1030" s="2"/>
      <c r="CD1030" s="2"/>
      <c r="CE1030" s="2"/>
      <c r="CF1030" s="383"/>
      <c r="CG1030" s="383"/>
      <c r="CH1030" s="10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383"/>
      <c r="DT1030" s="383"/>
      <c r="DU1030" s="383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  <c r="FE1030" s="2"/>
      <c r="FF1030" s="2"/>
      <c r="FG1030" s="2"/>
      <c r="FH1030" s="2"/>
      <c r="FI1030" s="2"/>
      <c r="FJ1030" s="2"/>
      <c r="FK1030" s="2"/>
      <c r="FL1030" s="2"/>
      <c r="FM1030" s="2"/>
      <c r="FN1030" s="2"/>
      <c r="FO1030" s="2"/>
      <c r="FP1030" s="2"/>
      <c r="FQ1030" s="2"/>
      <c r="FR1030" s="2"/>
      <c r="FS1030" s="2"/>
      <c r="FT1030" s="2"/>
      <c r="FU1030" s="2"/>
      <c r="FV1030" s="2"/>
      <c r="FW1030" s="2"/>
      <c r="FX1030" s="2"/>
      <c r="FY1030" s="2"/>
      <c r="FZ1030" s="2"/>
      <c r="GA1030" s="2"/>
      <c r="GB1030" s="2"/>
      <c r="GC1030" s="2"/>
      <c r="GD1030" s="2"/>
      <c r="GE1030" s="2"/>
      <c r="GF1030" s="2"/>
      <c r="GG1030" s="2"/>
      <c r="GH1030" s="2"/>
      <c r="GI1030" s="2"/>
      <c r="GJ1030" s="2"/>
      <c r="GK1030" s="2"/>
      <c r="GL1030" s="2"/>
      <c r="GM1030" s="2"/>
      <c r="GN1030" s="2"/>
      <c r="GO1030" s="2"/>
      <c r="GP1030" s="2"/>
      <c r="GQ1030" s="2"/>
      <c r="GR1030" s="2"/>
      <c r="GS1030" s="2"/>
      <c r="GT1030" s="2"/>
      <c r="GU1030" s="2"/>
      <c r="GV1030" s="2"/>
      <c r="GW1030" s="2"/>
      <c r="GX1030" s="2"/>
      <c r="GY1030" s="2"/>
      <c r="GZ1030" s="2"/>
      <c r="HA1030" s="2"/>
      <c r="HB1030" s="2"/>
      <c r="HC1030" s="2"/>
      <c r="HD1030" s="2"/>
      <c r="HE1030" s="2"/>
      <c r="HF1030" s="2"/>
      <c r="HG1030" s="2"/>
      <c r="HH1030" s="2"/>
      <c r="HI1030" s="2"/>
      <c r="HJ1030" s="2"/>
      <c r="HK1030" s="2"/>
      <c r="HL1030" s="2"/>
      <c r="HM1030" s="2"/>
      <c r="HN1030" s="2"/>
      <c r="HO1030" s="2"/>
      <c r="HP1030" s="2"/>
      <c r="HQ1030" s="2"/>
      <c r="HR1030" s="2"/>
      <c r="HS1030" s="2"/>
      <c r="HT1030" s="2"/>
      <c r="HU1030" s="2"/>
      <c r="HV1030" s="2"/>
      <c r="HW1030" s="2"/>
      <c r="HX1030" s="2"/>
      <c r="HY1030" s="2"/>
      <c r="HZ1030" s="2"/>
      <c r="IA1030" s="2"/>
      <c r="IB1030" s="2"/>
      <c r="IC1030" s="2"/>
      <c r="ID1030" s="2"/>
      <c r="IE1030" s="2"/>
      <c r="IF1030" s="2"/>
      <c r="IG1030" s="2"/>
      <c r="IH1030" s="2"/>
      <c r="II1030" s="2"/>
      <c r="IJ1030" s="2"/>
      <c r="IK1030" s="2"/>
      <c r="IL1030" s="2"/>
      <c r="IM1030" s="2"/>
      <c r="IN1030" s="2"/>
      <c r="IO1030" s="2"/>
      <c r="IP1030" s="2"/>
      <c r="IQ1030" s="2"/>
      <c r="IR1030" s="2"/>
      <c r="IS1030" s="2"/>
      <c r="IT1030" s="2"/>
      <c r="IU1030" s="2"/>
      <c r="IV1030" s="2"/>
      <c r="IW1030" s="2"/>
    </row>
    <row r="1031" customFormat="false" ht="11.25" hidden="false" customHeight="false" outlineLevel="0" collapsed="false">
      <c r="A1031" s="2"/>
      <c r="B1031" s="2"/>
      <c r="C1031" s="2"/>
      <c r="D1031" s="394"/>
      <c r="F1031" s="2"/>
      <c r="G1031" s="2"/>
      <c r="H1031" s="2"/>
      <c r="I1031" s="2"/>
      <c r="J1031" s="2"/>
      <c r="K1031" s="2"/>
      <c r="L1031" s="2"/>
      <c r="M1031" s="2"/>
      <c r="P1031" s="2"/>
      <c r="Q1031" s="2"/>
      <c r="R1031" s="2"/>
      <c r="X1031" s="270"/>
      <c r="Y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95"/>
      <c r="AW1031" s="95"/>
      <c r="AX1031" s="383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383"/>
      <c r="BX1031" s="383"/>
      <c r="BY1031" s="383"/>
      <c r="BZ1031" s="2"/>
      <c r="CA1031" s="2"/>
      <c r="CB1031" s="2"/>
      <c r="CC1031" s="2"/>
      <c r="CD1031" s="2"/>
      <c r="CE1031" s="2"/>
      <c r="CF1031" s="383"/>
      <c r="CG1031" s="383"/>
      <c r="CH1031" s="10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383"/>
      <c r="DT1031" s="383"/>
      <c r="DU1031" s="383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  <c r="FE1031" s="2"/>
      <c r="FF1031" s="2"/>
      <c r="FG1031" s="2"/>
      <c r="FH1031" s="2"/>
      <c r="FI1031" s="2"/>
      <c r="FJ1031" s="2"/>
      <c r="FK1031" s="2"/>
      <c r="FL1031" s="2"/>
      <c r="FM1031" s="2"/>
      <c r="FN1031" s="2"/>
      <c r="FO1031" s="2"/>
      <c r="FP1031" s="2"/>
      <c r="FQ1031" s="2"/>
      <c r="FR1031" s="2"/>
      <c r="FS1031" s="2"/>
      <c r="FT1031" s="2"/>
      <c r="FU1031" s="2"/>
      <c r="FV1031" s="2"/>
      <c r="FW1031" s="2"/>
      <c r="FX1031" s="2"/>
      <c r="FY1031" s="2"/>
      <c r="FZ1031" s="2"/>
      <c r="GA1031" s="2"/>
      <c r="GB1031" s="2"/>
      <c r="GC1031" s="2"/>
      <c r="GD1031" s="2"/>
      <c r="GE1031" s="2"/>
      <c r="GF1031" s="2"/>
      <c r="GG1031" s="2"/>
      <c r="GH1031" s="2"/>
      <c r="GI1031" s="2"/>
      <c r="GJ1031" s="2"/>
      <c r="GK1031" s="2"/>
      <c r="GL1031" s="2"/>
      <c r="GM1031" s="2"/>
      <c r="GN1031" s="2"/>
      <c r="GO1031" s="2"/>
      <c r="GP1031" s="2"/>
      <c r="GQ1031" s="2"/>
      <c r="GR1031" s="2"/>
      <c r="GS1031" s="2"/>
      <c r="GT1031" s="2"/>
      <c r="GU1031" s="2"/>
      <c r="GV1031" s="2"/>
      <c r="GW1031" s="2"/>
      <c r="GX1031" s="2"/>
      <c r="GY1031" s="2"/>
      <c r="GZ1031" s="2"/>
      <c r="HA1031" s="2"/>
      <c r="HB1031" s="2"/>
      <c r="HC1031" s="2"/>
      <c r="HD1031" s="2"/>
      <c r="HE1031" s="2"/>
      <c r="HF1031" s="2"/>
      <c r="HG1031" s="2"/>
      <c r="HH1031" s="2"/>
      <c r="HI1031" s="2"/>
      <c r="HJ1031" s="2"/>
      <c r="HK1031" s="2"/>
      <c r="HL1031" s="2"/>
      <c r="HM1031" s="2"/>
      <c r="HN1031" s="2"/>
      <c r="HO1031" s="2"/>
      <c r="HP1031" s="2"/>
      <c r="HQ1031" s="2"/>
      <c r="HR1031" s="2"/>
      <c r="HS1031" s="2"/>
      <c r="HT1031" s="2"/>
      <c r="HU1031" s="2"/>
      <c r="HV1031" s="2"/>
      <c r="HW1031" s="2"/>
      <c r="HX1031" s="2"/>
      <c r="HY1031" s="2"/>
      <c r="HZ1031" s="2"/>
      <c r="IA1031" s="2"/>
      <c r="IB1031" s="2"/>
      <c r="IC1031" s="2"/>
      <c r="ID1031" s="2"/>
      <c r="IE1031" s="2"/>
      <c r="IF1031" s="2"/>
      <c r="IG1031" s="2"/>
      <c r="IH1031" s="2"/>
      <c r="II1031" s="2"/>
      <c r="IJ1031" s="2"/>
      <c r="IK1031" s="2"/>
      <c r="IL1031" s="2"/>
      <c r="IM1031" s="2"/>
      <c r="IN1031" s="2"/>
      <c r="IO1031" s="2"/>
      <c r="IP1031" s="2"/>
      <c r="IQ1031" s="2"/>
      <c r="IR1031" s="2"/>
      <c r="IS1031" s="2"/>
      <c r="IT1031" s="2"/>
      <c r="IU1031" s="2"/>
      <c r="IV1031" s="2"/>
      <c r="IW1031" s="2"/>
    </row>
    <row r="1032" customFormat="false" ht="11.25" hidden="false" customHeight="false" outlineLevel="0" collapsed="false">
      <c r="A1032" s="2"/>
      <c r="B1032" s="2"/>
      <c r="C1032" s="2"/>
      <c r="D1032" s="394"/>
      <c r="F1032" s="2"/>
      <c r="G1032" s="2"/>
      <c r="H1032" s="2"/>
      <c r="I1032" s="2"/>
      <c r="J1032" s="2"/>
      <c r="K1032" s="2"/>
      <c r="L1032" s="2"/>
      <c r="M1032" s="2"/>
      <c r="P1032" s="2"/>
      <c r="Q1032" s="2"/>
      <c r="R1032" s="2"/>
      <c r="X1032" s="270"/>
      <c r="Y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95"/>
      <c r="AW1032" s="95"/>
      <c r="AX1032" s="383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383"/>
      <c r="BX1032" s="383"/>
      <c r="BY1032" s="383"/>
      <c r="BZ1032" s="2"/>
      <c r="CA1032" s="2"/>
      <c r="CB1032" s="2"/>
      <c r="CC1032" s="2"/>
      <c r="CD1032" s="2"/>
      <c r="CE1032" s="2"/>
      <c r="CF1032" s="383"/>
      <c r="CG1032" s="383"/>
      <c r="CH1032" s="10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383"/>
      <c r="DT1032" s="383"/>
      <c r="DU1032" s="383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  <c r="FE1032" s="2"/>
      <c r="FF1032" s="2"/>
      <c r="FG1032" s="2"/>
      <c r="FH1032" s="2"/>
      <c r="FI1032" s="2"/>
      <c r="FJ1032" s="2"/>
      <c r="FK1032" s="2"/>
      <c r="FL1032" s="2"/>
      <c r="FM1032" s="2"/>
      <c r="FN1032" s="2"/>
      <c r="FO1032" s="2"/>
      <c r="FP1032" s="2"/>
      <c r="FQ1032" s="2"/>
      <c r="FR1032" s="2"/>
      <c r="FS1032" s="2"/>
      <c r="FT1032" s="2"/>
      <c r="FU1032" s="2"/>
      <c r="FV1032" s="2"/>
      <c r="FW1032" s="2"/>
      <c r="FX1032" s="2"/>
      <c r="FY1032" s="2"/>
      <c r="FZ1032" s="2"/>
      <c r="GA1032" s="2"/>
      <c r="GB1032" s="2"/>
      <c r="GC1032" s="2"/>
      <c r="GD1032" s="2"/>
      <c r="GE1032" s="2"/>
      <c r="GF1032" s="2"/>
      <c r="GG1032" s="2"/>
      <c r="GH1032" s="2"/>
      <c r="GI1032" s="2"/>
      <c r="GJ1032" s="2"/>
      <c r="GK1032" s="2"/>
      <c r="GL1032" s="2"/>
      <c r="GM1032" s="2"/>
      <c r="GN1032" s="2"/>
      <c r="GO1032" s="2"/>
      <c r="GP1032" s="2"/>
      <c r="GQ1032" s="2"/>
      <c r="GR1032" s="2"/>
      <c r="GS1032" s="2"/>
      <c r="GT1032" s="2"/>
      <c r="GU1032" s="2"/>
      <c r="GV1032" s="2"/>
      <c r="GW1032" s="2"/>
      <c r="GX1032" s="2"/>
      <c r="GY1032" s="2"/>
      <c r="GZ1032" s="2"/>
      <c r="HA1032" s="2"/>
      <c r="HB1032" s="2"/>
      <c r="HC1032" s="2"/>
      <c r="HD1032" s="2"/>
      <c r="HE1032" s="2"/>
      <c r="HF1032" s="2"/>
      <c r="HG1032" s="2"/>
      <c r="HH1032" s="2"/>
      <c r="HI1032" s="2"/>
      <c r="HJ1032" s="2"/>
      <c r="HK1032" s="2"/>
      <c r="HL1032" s="2"/>
      <c r="HM1032" s="2"/>
      <c r="HN1032" s="2"/>
      <c r="HO1032" s="2"/>
      <c r="HP1032" s="2"/>
      <c r="HQ1032" s="2"/>
      <c r="HR1032" s="2"/>
      <c r="HS1032" s="2"/>
      <c r="HT1032" s="2"/>
      <c r="HU1032" s="2"/>
      <c r="HV1032" s="2"/>
      <c r="HW1032" s="2"/>
      <c r="HX1032" s="2"/>
      <c r="HY1032" s="2"/>
      <c r="HZ1032" s="2"/>
      <c r="IA1032" s="2"/>
      <c r="IB1032" s="2"/>
      <c r="IC1032" s="2"/>
      <c r="ID1032" s="2"/>
      <c r="IE1032" s="2"/>
      <c r="IF1032" s="2"/>
      <c r="IG1032" s="2"/>
      <c r="IH1032" s="2"/>
      <c r="II1032" s="2"/>
      <c r="IJ1032" s="2"/>
      <c r="IK1032" s="2"/>
      <c r="IL1032" s="2"/>
      <c r="IM1032" s="2"/>
      <c r="IN1032" s="2"/>
      <c r="IO1032" s="2"/>
      <c r="IP1032" s="2"/>
      <c r="IQ1032" s="2"/>
      <c r="IR1032" s="2"/>
      <c r="IS1032" s="2"/>
      <c r="IT1032" s="2"/>
      <c r="IU1032" s="2"/>
      <c r="IV1032" s="2"/>
      <c r="IW1032" s="2"/>
    </row>
    <row r="1033" customFormat="false" ht="11.25" hidden="false" customHeight="false" outlineLevel="0" collapsed="false">
      <c r="A1033" s="2"/>
      <c r="B1033" s="2"/>
      <c r="C1033" s="2"/>
      <c r="D1033" s="394"/>
      <c r="F1033" s="2"/>
      <c r="G1033" s="2"/>
      <c r="H1033" s="2"/>
      <c r="I1033" s="2"/>
      <c r="J1033" s="2"/>
      <c r="K1033" s="2"/>
      <c r="L1033" s="2"/>
      <c r="M1033" s="2"/>
      <c r="P1033" s="2"/>
      <c r="Q1033" s="2"/>
      <c r="R1033" s="2"/>
      <c r="X1033" s="270"/>
      <c r="Y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95"/>
      <c r="AW1033" s="95"/>
      <c r="AX1033" s="383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383"/>
      <c r="BX1033" s="383"/>
      <c r="BY1033" s="383"/>
      <c r="BZ1033" s="2"/>
      <c r="CA1033" s="2"/>
      <c r="CB1033" s="2"/>
      <c r="CC1033" s="2"/>
      <c r="CD1033" s="2"/>
      <c r="CE1033" s="2"/>
      <c r="CF1033" s="383"/>
      <c r="CG1033" s="383"/>
      <c r="CH1033" s="10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383"/>
      <c r="DT1033" s="383"/>
      <c r="DU1033" s="383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  <c r="FE1033" s="2"/>
      <c r="FF1033" s="2"/>
      <c r="FG1033" s="2"/>
      <c r="FH1033" s="2"/>
      <c r="FI1033" s="2"/>
      <c r="FJ1033" s="2"/>
      <c r="FK1033" s="2"/>
      <c r="FL1033" s="2"/>
      <c r="FM1033" s="2"/>
      <c r="FN1033" s="2"/>
      <c r="FO1033" s="2"/>
      <c r="FP1033" s="2"/>
      <c r="FQ1033" s="2"/>
      <c r="FR1033" s="2"/>
      <c r="FS1033" s="2"/>
      <c r="FT1033" s="2"/>
      <c r="FU1033" s="2"/>
      <c r="FV1033" s="2"/>
      <c r="FW1033" s="2"/>
      <c r="FX1033" s="2"/>
      <c r="FY1033" s="2"/>
      <c r="FZ1033" s="2"/>
      <c r="GA1033" s="2"/>
      <c r="GB1033" s="2"/>
      <c r="GC1033" s="2"/>
      <c r="GD1033" s="2"/>
      <c r="GE1033" s="2"/>
      <c r="GF1033" s="2"/>
      <c r="GG1033" s="2"/>
      <c r="GH1033" s="2"/>
      <c r="GI1033" s="2"/>
      <c r="GJ1033" s="2"/>
      <c r="GK1033" s="2"/>
      <c r="GL1033" s="2"/>
      <c r="GM1033" s="2"/>
      <c r="GN1033" s="2"/>
      <c r="GO1033" s="2"/>
      <c r="GP1033" s="2"/>
      <c r="GQ1033" s="2"/>
      <c r="GR1033" s="2"/>
      <c r="GS1033" s="2"/>
      <c r="GT1033" s="2"/>
      <c r="GU1033" s="2"/>
      <c r="GV1033" s="2"/>
      <c r="GW1033" s="2"/>
      <c r="GX1033" s="2"/>
      <c r="GY1033" s="2"/>
      <c r="GZ1033" s="2"/>
      <c r="HA1033" s="2"/>
      <c r="HB1033" s="2"/>
      <c r="HC1033" s="2"/>
      <c r="HD1033" s="2"/>
      <c r="HE1033" s="2"/>
      <c r="HF1033" s="2"/>
      <c r="HG1033" s="2"/>
      <c r="HH1033" s="2"/>
      <c r="HI1033" s="2"/>
      <c r="HJ1033" s="2"/>
      <c r="HK1033" s="2"/>
      <c r="HL1033" s="2"/>
      <c r="HM1033" s="2"/>
      <c r="HN1033" s="2"/>
      <c r="HO1033" s="2"/>
      <c r="HP1033" s="2"/>
      <c r="HQ1033" s="2"/>
      <c r="HR1033" s="2"/>
      <c r="HS1033" s="2"/>
      <c r="HT1033" s="2"/>
      <c r="HU1033" s="2"/>
      <c r="HV1033" s="2"/>
      <c r="HW1033" s="2"/>
      <c r="HX1033" s="2"/>
      <c r="HY1033" s="2"/>
      <c r="HZ1033" s="2"/>
      <c r="IA1033" s="2"/>
      <c r="IB1033" s="2"/>
      <c r="IC1033" s="2"/>
      <c r="ID1033" s="2"/>
      <c r="IE1033" s="2"/>
      <c r="IF1033" s="2"/>
      <c r="IG1033" s="2"/>
      <c r="IH1033" s="2"/>
      <c r="II1033" s="2"/>
      <c r="IJ1033" s="2"/>
      <c r="IK1033" s="2"/>
      <c r="IL1033" s="2"/>
      <c r="IM1033" s="2"/>
      <c r="IN1033" s="2"/>
      <c r="IO1033" s="2"/>
      <c r="IP1033" s="2"/>
      <c r="IQ1033" s="2"/>
      <c r="IR1033" s="2"/>
      <c r="IS1033" s="2"/>
      <c r="IT1033" s="2"/>
      <c r="IU1033" s="2"/>
      <c r="IV1033" s="2"/>
      <c r="IW1033" s="2"/>
    </row>
    <row r="1034" customFormat="false" ht="11.25" hidden="false" customHeight="false" outlineLevel="0" collapsed="false">
      <c r="A1034" s="2"/>
      <c r="B1034" s="2"/>
      <c r="C1034" s="2"/>
      <c r="D1034" s="394"/>
      <c r="F1034" s="2"/>
      <c r="G1034" s="2"/>
      <c r="H1034" s="2"/>
      <c r="I1034" s="2"/>
      <c r="J1034" s="2"/>
      <c r="K1034" s="2"/>
      <c r="L1034" s="2"/>
      <c r="M1034" s="2"/>
      <c r="P1034" s="2"/>
      <c r="Q1034" s="2"/>
      <c r="R1034" s="2"/>
      <c r="X1034" s="270"/>
      <c r="Y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95"/>
      <c r="AW1034" s="95"/>
      <c r="AX1034" s="383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383"/>
      <c r="BX1034" s="383"/>
      <c r="BY1034" s="383"/>
      <c r="BZ1034" s="2"/>
      <c r="CA1034" s="2"/>
      <c r="CB1034" s="2"/>
      <c r="CC1034" s="2"/>
      <c r="CD1034" s="2"/>
      <c r="CE1034" s="2"/>
      <c r="CF1034" s="383"/>
      <c r="CG1034" s="383"/>
      <c r="CH1034" s="10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383"/>
      <c r="DT1034" s="383"/>
      <c r="DU1034" s="383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  <c r="FE1034" s="2"/>
      <c r="FF1034" s="2"/>
      <c r="FG1034" s="2"/>
      <c r="FH1034" s="2"/>
      <c r="FI1034" s="2"/>
      <c r="FJ1034" s="2"/>
      <c r="FK1034" s="2"/>
      <c r="FL1034" s="2"/>
      <c r="FM1034" s="2"/>
      <c r="FN1034" s="2"/>
      <c r="FO1034" s="2"/>
      <c r="FP1034" s="2"/>
      <c r="FQ1034" s="2"/>
      <c r="FR1034" s="2"/>
      <c r="FS1034" s="2"/>
      <c r="FT1034" s="2"/>
      <c r="FU1034" s="2"/>
      <c r="FV1034" s="2"/>
      <c r="FW1034" s="2"/>
      <c r="FX1034" s="2"/>
      <c r="FY1034" s="2"/>
      <c r="FZ1034" s="2"/>
      <c r="GA1034" s="2"/>
      <c r="GB1034" s="2"/>
      <c r="GC1034" s="2"/>
      <c r="GD1034" s="2"/>
      <c r="GE1034" s="2"/>
      <c r="GF1034" s="2"/>
      <c r="GG1034" s="2"/>
      <c r="GH1034" s="2"/>
      <c r="GI1034" s="2"/>
      <c r="GJ1034" s="2"/>
      <c r="GK1034" s="2"/>
      <c r="GL1034" s="2"/>
      <c r="GM1034" s="2"/>
      <c r="GN1034" s="2"/>
      <c r="GO1034" s="2"/>
      <c r="GP1034" s="2"/>
      <c r="GQ1034" s="2"/>
      <c r="GR1034" s="2"/>
      <c r="GS1034" s="2"/>
      <c r="GT1034" s="2"/>
      <c r="GU1034" s="2"/>
      <c r="GV1034" s="2"/>
      <c r="GW1034" s="2"/>
      <c r="GX1034" s="2"/>
      <c r="GY1034" s="2"/>
      <c r="GZ1034" s="2"/>
      <c r="HA1034" s="2"/>
      <c r="HB1034" s="2"/>
      <c r="HC1034" s="2"/>
      <c r="HD1034" s="2"/>
      <c r="HE1034" s="2"/>
      <c r="HF1034" s="2"/>
      <c r="HG1034" s="2"/>
      <c r="HH1034" s="2"/>
      <c r="HI1034" s="2"/>
      <c r="HJ1034" s="2"/>
      <c r="HK1034" s="2"/>
      <c r="HL1034" s="2"/>
      <c r="HM1034" s="2"/>
      <c r="HN1034" s="2"/>
      <c r="HO1034" s="2"/>
      <c r="HP1034" s="2"/>
      <c r="HQ1034" s="2"/>
      <c r="HR1034" s="2"/>
      <c r="HS1034" s="2"/>
      <c r="HT1034" s="2"/>
      <c r="HU1034" s="2"/>
      <c r="HV1034" s="2"/>
      <c r="HW1034" s="2"/>
      <c r="HX1034" s="2"/>
      <c r="HY1034" s="2"/>
      <c r="HZ1034" s="2"/>
      <c r="IA1034" s="2"/>
      <c r="IB1034" s="2"/>
      <c r="IC1034" s="2"/>
      <c r="ID1034" s="2"/>
      <c r="IE1034" s="2"/>
      <c r="IF1034" s="2"/>
      <c r="IG1034" s="2"/>
      <c r="IH1034" s="2"/>
      <c r="II1034" s="2"/>
      <c r="IJ1034" s="2"/>
      <c r="IK1034" s="2"/>
      <c r="IL1034" s="2"/>
      <c r="IM1034" s="2"/>
      <c r="IN1034" s="2"/>
      <c r="IO1034" s="2"/>
      <c r="IP1034" s="2"/>
      <c r="IQ1034" s="2"/>
      <c r="IR1034" s="2"/>
      <c r="IS1034" s="2"/>
      <c r="IT1034" s="2"/>
      <c r="IU1034" s="2"/>
      <c r="IV1034" s="2"/>
      <c r="IW1034" s="2"/>
    </row>
    <row r="1035" customFormat="false" ht="11.25" hidden="false" customHeight="false" outlineLevel="0" collapsed="false">
      <c r="A1035" s="2"/>
      <c r="B1035" s="2"/>
      <c r="C1035" s="2"/>
      <c r="D1035" s="394"/>
      <c r="F1035" s="2"/>
      <c r="G1035" s="2"/>
      <c r="H1035" s="2"/>
      <c r="I1035" s="2"/>
      <c r="J1035" s="2"/>
      <c r="K1035" s="2"/>
      <c r="L1035" s="2"/>
      <c r="M1035" s="2"/>
      <c r="P1035" s="2"/>
      <c r="Q1035" s="2"/>
      <c r="R1035" s="2"/>
      <c r="X1035" s="270"/>
      <c r="Y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95"/>
      <c r="AW1035" s="95"/>
      <c r="AX1035" s="383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383"/>
      <c r="BX1035" s="383"/>
      <c r="BY1035" s="383"/>
      <c r="BZ1035" s="2"/>
      <c r="CA1035" s="2"/>
      <c r="CB1035" s="2"/>
      <c r="CC1035" s="2"/>
      <c r="CD1035" s="2"/>
      <c r="CE1035" s="2"/>
      <c r="CF1035" s="383"/>
      <c r="CG1035" s="383"/>
      <c r="CH1035" s="10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383"/>
      <c r="DT1035" s="383"/>
      <c r="DU1035" s="383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  <c r="FE1035" s="2"/>
      <c r="FF1035" s="2"/>
      <c r="FG1035" s="2"/>
      <c r="FH1035" s="2"/>
      <c r="FI1035" s="2"/>
      <c r="FJ1035" s="2"/>
      <c r="FK1035" s="2"/>
      <c r="FL1035" s="2"/>
      <c r="FM1035" s="2"/>
      <c r="FN1035" s="2"/>
      <c r="FO1035" s="2"/>
      <c r="FP1035" s="2"/>
      <c r="FQ1035" s="2"/>
      <c r="FR1035" s="2"/>
      <c r="FS1035" s="2"/>
      <c r="FT1035" s="2"/>
      <c r="FU1035" s="2"/>
      <c r="FV1035" s="2"/>
      <c r="FW1035" s="2"/>
      <c r="FX1035" s="2"/>
      <c r="FY1035" s="2"/>
      <c r="FZ1035" s="2"/>
      <c r="GA1035" s="2"/>
      <c r="GB1035" s="2"/>
      <c r="GC1035" s="2"/>
      <c r="GD1035" s="2"/>
      <c r="GE1035" s="2"/>
      <c r="GF1035" s="2"/>
      <c r="GG1035" s="2"/>
      <c r="GH1035" s="2"/>
      <c r="GI1035" s="2"/>
      <c r="GJ1035" s="2"/>
      <c r="GK1035" s="2"/>
      <c r="GL1035" s="2"/>
      <c r="GM1035" s="2"/>
      <c r="GN1035" s="2"/>
      <c r="GO1035" s="2"/>
      <c r="GP1035" s="2"/>
      <c r="GQ1035" s="2"/>
      <c r="GR1035" s="2"/>
      <c r="GS1035" s="2"/>
      <c r="GT1035" s="2"/>
      <c r="GU1035" s="2"/>
      <c r="GV1035" s="2"/>
      <c r="GW1035" s="2"/>
      <c r="GX1035" s="2"/>
      <c r="GY1035" s="2"/>
      <c r="GZ1035" s="2"/>
      <c r="HA1035" s="2"/>
      <c r="HB1035" s="2"/>
      <c r="HC1035" s="2"/>
      <c r="HD1035" s="2"/>
      <c r="HE1035" s="2"/>
      <c r="HF1035" s="2"/>
      <c r="HG1035" s="2"/>
      <c r="HH1035" s="2"/>
      <c r="HI1035" s="2"/>
      <c r="HJ1035" s="2"/>
      <c r="HK1035" s="2"/>
      <c r="HL1035" s="2"/>
      <c r="HM1035" s="2"/>
      <c r="HN1035" s="2"/>
      <c r="HO1035" s="2"/>
      <c r="HP1035" s="2"/>
      <c r="HQ1035" s="2"/>
      <c r="HR1035" s="2"/>
      <c r="HS1035" s="2"/>
      <c r="HT1035" s="2"/>
      <c r="HU1035" s="2"/>
      <c r="HV1035" s="2"/>
      <c r="HW1035" s="2"/>
      <c r="HX1035" s="2"/>
      <c r="HY1035" s="2"/>
      <c r="HZ1035" s="2"/>
      <c r="IA1035" s="2"/>
      <c r="IB1035" s="2"/>
      <c r="IC1035" s="2"/>
      <c r="ID1035" s="2"/>
      <c r="IE1035" s="2"/>
      <c r="IF1035" s="2"/>
      <c r="IG1035" s="2"/>
      <c r="IH1035" s="2"/>
      <c r="II1035" s="2"/>
      <c r="IJ1035" s="2"/>
      <c r="IK1035" s="2"/>
      <c r="IL1035" s="2"/>
      <c r="IM1035" s="2"/>
      <c r="IN1035" s="2"/>
      <c r="IO1035" s="2"/>
      <c r="IP1035" s="2"/>
      <c r="IQ1035" s="2"/>
      <c r="IR1035" s="2"/>
      <c r="IS1035" s="2"/>
      <c r="IT1035" s="2"/>
      <c r="IU1035" s="2"/>
      <c r="IV1035" s="2"/>
      <c r="IW1035" s="2"/>
    </row>
    <row r="1036" customFormat="false" ht="11.25" hidden="false" customHeight="false" outlineLevel="0" collapsed="false">
      <c r="A1036" s="2"/>
      <c r="B1036" s="2"/>
      <c r="C1036" s="2"/>
      <c r="D1036" s="394"/>
      <c r="F1036" s="2"/>
      <c r="G1036" s="2"/>
      <c r="H1036" s="2"/>
      <c r="I1036" s="2"/>
      <c r="J1036" s="2"/>
      <c r="K1036" s="2"/>
      <c r="L1036" s="2"/>
      <c r="M1036" s="2"/>
      <c r="P1036" s="2"/>
      <c r="Q1036" s="2"/>
      <c r="R1036" s="2"/>
      <c r="X1036" s="270"/>
      <c r="Y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95"/>
      <c r="AW1036" s="95"/>
      <c r="AX1036" s="383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383"/>
      <c r="BX1036" s="383"/>
      <c r="BY1036" s="383"/>
      <c r="BZ1036" s="2"/>
      <c r="CA1036" s="2"/>
      <c r="CB1036" s="2"/>
      <c r="CC1036" s="2"/>
      <c r="CD1036" s="2"/>
      <c r="CE1036" s="2"/>
      <c r="CF1036" s="383"/>
      <c r="CG1036" s="383"/>
      <c r="CH1036" s="10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383"/>
      <c r="DT1036" s="383"/>
      <c r="DU1036" s="383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  <c r="FE1036" s="2"/>
      <c r="FF1036" s="2"/>
      <c r="FG1036" s="2"/>
      <c r="FH1036" s="2"/>
      <c r="FI1036" s="2"/>
      <c r="FJ1036" s="2"/>
      <c r="FK1036" s="2"/>
      <c r="FL1036" s="2"/>
      <c r="FM1036" s="2"/>
      <c r="FN1036" s="2"/>
      <c r="FO1036" s="2"/>
      <c r="FP1036" s="2"/>
      <c r="FQ1036" s="2"/>
      <c r="FR1036" s="2"/>
      <c r="FS1036" s="2"/>
      <c r="FT1036" s="2"/>
      <c r="FU1036" s="2"/>
      <c r="FV1036" s="2"/>
      <c r="FW1036" s="2"/>
      <c r="FX1036" s="2"/>
      <c r="FY1036" s="2"/>
      <c r="FZ1036" s="2"/>
      <c r="GA1036" s="2"/>
      <c r="GB1036" s="2"/>
      <c r="GC1036" s="2"/>
      <c r="GD1036" s="2"/>
      <c r="GE1036" s="2"/>
      <c r="GF1036" s="2"/>
      <c r="GG1036" s="2"/>
      <c r="GH1036" s="2"/>
      <c r="GI1036" s="2"/>
      <c r="GJ1036" s="2"/>
      <c r="GK1036" s="2"/>
      <c r="GL1036" s="2"/>
      <c r="GM1036" s="2"/>
      <c r="GN1036" s="2"/>
      <c r="GO1036" s="2"/>
      <c r="GP1036" s="2"/>
      <c r="GQ1036" s="2"/>
      <c r="GR1036" s="2"/>
      <c r="GS1036" s="2"/>
      <c r="GT1036" s="2"/>
      <c r="GU1036" s="2"/>
      <c r="GV1036" s="2"/>
      <c r="GW1036" s="2"/>
      <c r="GX1036" s="2"/>
      <c r="GY1036" s="2"/>
      <c r="GZ1036" s="2"/>
      <c r="HA1036" s="2"/>
      <c r="HB1036" s="2"/>
      <c r="HC1036" s="2"/>
      <c r="HD1036" s="2"/>
      <c r="HE1036" s="2"/>
      <c r="HF1036" s="2"/>
      <c r="HG1036" s="2"/>
      <c r="HH1036" s="2"/>
      <c r="HI1036" s="2"/>
      <c r="HJ1036" s="2"/>
      <c r="HK1036" s="2"/>
      <c r="HL1036" s="2"/>
      <c r="HM1036" s="2"/>
      <c r="HN1036" s="2"/>
      <c r="HO1036" s="2"/>
      <c r="HP1036" s="2"/>
      <c r="HQ1036" s="2"/>
      <c r="HR1036" s="2"/>
      <c r="HS1036" s="2"/>
      <c r="HT1036" s="2"/>
      <c r="HU1036" s="2"/>
      <c r="HV1036" s="2"/>
      <c r="HW1036" s="2"/>
      <c r="HX1036" s="2"/>
      <c r="HY1036" s="2"/>
      <c r="HZ1036" s="2"/>
      <c r="IA1036" s="2"/>
      <c r="IB1036" s="2"/>
      <c r="IC1036" s="2"/>
      <c r="ID1036" s="2"/>
      <c r="IE1036" s="2"/>
      <c r="IF1036" s="2"/>
      <c r="IG1036" s="2"/>
      <c r="IH1036" s="2"/>
      <c r="II1036" s="2"/>
      <c r="IJ1036" s="2"/>
      <c r="IK1036" s="2"/>
      <c r="IL1036" s="2"/>
      <c r="IM1036" s="2"/>
      <c r="IN1036" s="2"/>
      <c r="IO1036" s="2"/>
      <c r="IP1036" s="2"/>
      <c r="IQ1036" s="2"/>
      <c r="IR1036" s="2"/>
      <c r="IS1036" s="2"/>
      <c r="IT1036" s="2"/>
      <c r="IU1036" s="2"/>
      <c r="IV1036" s="2"/>
      <c r="IW1036" s="2"/>
    </row>
    <row r="1037" customFormat="false" ht="11.25" hidden="false" customHeight="false" outlineLevel="0" collapsed="false">
      <c r="A1037" s="2"/>
      <c r="B1037" s="2"/>
      <c r="C1037" s="2"/>
      <c r="D1037" s="394"/>
      <c r="F1037" s="2"/>
      <c r="G1037" s="2"/>
      <c r="H1037" s="2"/>
      <c r="I1037" s="2"/>
      <c r="J1037" s="2"/>
      <c r="K1037" s="2"/>
      <c r="L1037" s="2"/>
      <c r="M1037" s="2"/>
      <c r="P1037" s="2"/>
      <c r="Q1037" s="2"/>
      <c r="R1037" s="2"/>
      <c r="X1037" s="270"/>
      <c r="Y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95"/>
      <c r="AW1037" s="95"/>
      <c r="AX1037" s="383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383"/>
      <c r="BX1037" s="383"/>
      <c r="BY1037" s="383"/>
      <c r="BZ1037" s="2"/>
      <c r="CA1037" s="2"/>
      <c r="CB1037" s="2"/>
      <c r="CC1037" s="2"/>
      <c r="CD1037" s="2"/>
      <c r="CE1037" s="2"/>
      <c r="CF1037" s="383"/>
      <c r="CG1037" s="383"/>
      <c r="CH1037" s="10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383"/>
      <c r="DT1037" s="383"/>
      <c r="DU1037" s="383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  <c r="FE1037" s="2"/>
      <c r="FF1037" s="2"/>
      <c r="FG1037" s="2"/>
      <c r="FH1037" s="2"/>
      <c r="FI1037" s="2"/>
      <c r="FJ1037" s="2"/>
      <c r="FK1037" s="2"/>
      <c r="FL1037" s="2"/>
      <c r="FM1037" s="2"/>
      <c r="FN1037" s="2"/>
      <c r="FO1037" s="2"/>
      <c r="FP1037" s="2"/>
      <c r="FQ1037" s="2"/>
      <c r="FR1037" s="2"/>
      <c r="FS1037" s="2"/>
      <c r="FT1037" s="2"/>
      <c r="FU1037" s="2"/>
      <c r="FV1037" s="2"/>
      <c r="FW1037" s="2"/>
      <c r="FX1037" s="2"/>
      <c r="FY1037" s="2"/>
      <c r="FZ1037" s="2"/>
      <c r="GA1037" s="2"/>
      <c r="GB1037" s="2"/>
      <c r="GC1037" s="2"/>
      <c r="GD1037" s="2"/>
      <c r="GE1037" s="2"/>
      <c r="GF1037" s="2"/>
      <c r="GG1037" s="2"/>
      <c r="GH1037" s="2"/>
      <c r="GI1037" s="2"/>
      <c r="GJ1037" s="2"/>
      <c r="GK1037" s="2"/>
      <c r="GL1037" s="2"/>
      <c r="GM1037" s="2"/>
      <c r="GN1037" s="2"/>
      <c r="GO1037" s="2"/>
      <c r="GP1037" s="2"/>
      <c r="GQ1037" s="2"/>
      <c r="GR1037" s="2"/>
      <c r="GS1037" s="2"/>
      <c r="GT1037" s="2"/>
      <c r="GU1037" s="2"/>
      <c r="GV1037" s="2"/>
      <c r="GW1037" s="2"/>
      <c r="GX1037" s="2"/>
      <c r="GY1037" s="2"/>
      <c r="GZ1037" s="2"/>
      <c r="HA1037" s="2"/>
      <c r="HB1037" s="2"/>
      <c r="HC1037" s="2"/>
      <c r="HD1037" s="2"/>
      <c r="HE1037" s="2"/>
      <c r="HF1037" s="2"/>
      <c r="HG1037" s="2"/>
      <c r="HH1037" s="2"/>
      <c r="HI1037" s="2"/>
      <c r="HJ1037" s="2"/>
      <c r="HK1037" s="2"/>
      <c r="HL1037" s="2"/>
      <c r="HM1037" s="2"/>
      <c r="HN1037" s="2"/>
      <c r="HO1037" s="2"/>
      <c r="HP1037" s="2"/>
      <c r="HQ1037" s="2"/>
      <c r="HR1037" s="2"/>
      <c r="HS1037" s="2"/>
      <c r="HT1037" s="2"/>
      <c r="HU1037" s="2"/>
      <c r="HV1037" s="2"/>
      <c r="HW1037" s="2"/>
      <c r="HX1037" s="2"/>
      <c r="HY1037" s="2"/>
      <c r="HZ1037" s="2"/>
      <c r="IA1037" s="2"/>
      <c r="IB1037" s="2"/>
      <c r="IC1037" s="2"/>
      <c r="ID1037" s="2"/>
      <c r="IE1037" s="2"/>
      <c r="IF1037" s="2"/>
      <c r="IG1037" s="2"/>
      <c r="IH1037" s="2"/>
      <c r="II1037" s="2"/>
      <c r="IJ1037" s="2"/>
      <c r="IK1037" s="2"/>
      <c r="IL1037" s="2"/>
      <c r="IM1037" s="2"/>
      <c r="IN1037" s="2"/>
      <c r="IO1037" s="2"/>
      <c r="IP1037" s="2"/>
      <c r="IQ1037" s="2"/>
      <c r="IR1037" s="2"/>
      <c r="IS1037" s="2"/>
      <c r="IT1037" s="2"/>
      <c r="IU1037" s="2"/>
      <c r="IV1037" s="2"/>
      <c r="IW1037" s="2"/>
    </row>
    <row r="1038" customFormat="false" ht="11.25" hidden="false" customHeight="false" outlineLevel="0" collapsed="false">
      <c r="A1038" s="2"/>
      <c r="B1038" s="2"/>
      <c r="C1038" s="2"/>
      <c r="D1038" s="394"/>
      <c r="F1038" s="2"/>
      <c r="G1038" s="2"/>
      <c r="H1038" s="2"/>
      <c r="I1038" s="2"/>
      <c r="J1038" s="2"/>
      <c r="K1038" s="2"/>
      <c r="L1038" s="2"/>
      <c r="M1038" s="2"/>
      <c r="P1038" s="2"/>
      <c r="Q1038" s="2"/>
      <c r="R1038" s="2"/>
      <c r="X1038" s="270"/>
      <c r="Y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95"/>
      <c r="AW1038" s="95"/>
      <c r="AX1038" s="383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383"/>
      <c r="BX1038" s="383"/>
      <c r="BY1038" s="383"/>
      <c r="BZ1038" s="2"/>
      <c r="CA1038" s="2"/>
      <c r="CB1038" s="2"/>
      <c r="CC1038" s="2"/>
      <c r="CD1038" s="2"/>
      <c r="CE1038" s="2"/>
      <c r="CF1038" s="383"/>
      <c r="CG1038" s="383"/>
      <c r="CH1038" s="10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383"/>
      <c r="DT1038" s="383"/>
      <c r="DU1038" s="383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  <c r="FE1038" s="2"/>
      <c r="FF1038" s="2"/>
      <c r="FG1038" s="2"/>
      <c r="FH1038" s="2"/>
      <c r="FI1038" s="2"/>
      <c r="FJ1038" s="2"/>
      <c r="FK1038" s="2"/>
      <c r="FL1038" s="2"/>
      <c r="FM1038" s="2"/>
      <c r="FN1038" s="2"/>
      <c r="FO1038" s="2"/>
      <c r="FP1038" s="2"/>
      <c r="FQ1038" s="2"/>
      <c r="FR1038" s="2"/>
      <c r="FS1038" s="2"/>
      <c r="FT1038" s="2"/>
      <c r="FU1038" s="2"/>
      <c r="FV1038" s="2"/>
      <c r="FW1038" s="2"/>
      <c r="FX1038" s="2"/>
      <c r="FY1038" s="2"/>
      <c r="FZ1038" s="2"/>
      <c r="GA1038" s="2"/>
      <c r="GB1038" s="2"/>
      <c r="GC1038" s="2"/>
      <c r="GD1038" s="2"/>
      <c r="GE1038" s="2"/>
      <c r="GF1038" s="2"/>
      <c r="GG1038" s="2"/>
      <c r="GH1038" s="2"/>
      <c r="GI1038" s="2"/>
      <c r="GJ1038" s="2"/>
      <c r="GK1038" s="2"/>
      <c r="GL1038" s="2"/>
      <c r="GM1038" s="2"/>
      <c r="GN1038" s="2"/>
      <c r="GO1038" s="2"/>
      <c r="GP1038" s="2"/>
      <c r="GQ1038" s="2"/>
      <c r="GR1038" s="2"/>
      <c r="GS1038" s="2"/>
      <c r="GT1038" s="2"/>
      <c r="GU1038" s="2"/>
      <c r="GV1038" s="2"/>
      <c r="GW1038" s="2"/>
      <c r="GX1038" s="2"/>
      <c r="GY1038" s="2"/>
      <c r="GZ1038" s="2"/>
      <c r="HA1038" s="2"/>
      <c r="HB1038" s="2"/>
      <c r="HC1038" s="2"/>
      <c r="HD1038" s="2"/>
      <c r="HE1038" s="2"/>
      <c r="HF1038" s="2"/>
      <c r="HG1038" s="2"/>
      <c r="HH1038" s="2"/>
      <c r="HI1038" s="2"/>
      <c r="HJ1038" s="2"/>
      <c r="HK1038" s="2"/>
      <c r="HL1038" s="2"/>
      <c r="HM1038" s="2"/>
      <c r="HN1038" s="2"/>
      <c r="HO1038" s="2"/>
      <c r="HP1038" s="2"/>
      <c r="HQ1038" s="2"/>
      <c r="HR1038" s="2"/>
      <c r="HS1038" s="2"/>
      <c r="HT1038" s="2"/>
      <c r="HU1038" s="2"/>
      <c r="HV1038" s="2"/>
      <c r="HW1038" s="2"/>
      <c r="HX1038" s="2"/>
      <c r="HY1038" s="2"/>
      <c r="HZ1038" s="2"/>
      <c r="IA1038" s="2"/>
      <c r="IB1038" s="2"/>
      <c r="IC1038" s="2"/>
      <c r="ID1038" s="2"/>
      <c r="IE1038" s="2"/>
      <c r="IF1038" s="2"/>
      <c r="IG1038" s="2"/>
      <c r="IH1038" s="2"/>
      <c r="II1038" s="2"/>
      <c r="IJ1038" s="2"/>
      <c r="IK1038" s="2"/>
      <c r="IL1038" s="2"/>
      <c r="IM1038" s="2"/>
      <c r="IN1038" s="2"/>
      <c r="IO1038" s="2"/>
      <c r="IP1038" s="2"/>
      <c r="IQ1038" s="2"/>
      <c r="IR1038" s="2"/>
      <c r="IS1038" s="2"/>
      <c r="IT1038" s="2"/>
      <c r="IU1038" s="2"/>
      <c r="IV1038" s="2"/>
      <c r="IW1038" s="2"/>
    </row>
    <row r="1039" customFormat="false" ht="11.25" hidden="false" customHeight="false" outlineLevel="0" collapsed="false">
      <c r="A1039" s="2"/>
      <c r="B1039" s="2"/>
      <c r="C1039" s="2"/>
      <c r="D1039" s="394"/>
      <c r="F1039" s="2"/>
      <c r="G1039" s="2"/>
      <c r="H1039" s="2"/>
      <c r="I1039" s="2"/>
      <c r="J1039" s="2"/>
      <c r="K1039" s="2"/>
      <c r="L1039" s="2"/>
      <c r="M1039" s="2"/>
      <c r="P1039" s="2"/>
      <c r="Q1039" s="2"/>
      <c r="R1039" s="2"/>
      <c r="X1039" s="270"/>
      <c r="Y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95"/>
      <c r="AW1039" s="95"/>
      <c r="AX1039" s="383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383"/>
      <c r="BX1039" s="383"/>
      <c r="BY1039" s="383"/>
      <c r="BZ1039" s="2"/>
      <c r="CA1039" s="2"/>
      <c r="CB1039" s="2"/>
      <c r="CC1039" s="2"/>
      <c r="CD1039" s="2"/>
      <c r="CE1039" s="2"/>
      <c r="CF1039" s="383"/>
      <c r="CG1039" s="383"/>
      <c r="CH1039" s="10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383"/>
      <c r="DT1039" s="383"/>
      <c r="DU1039" s="383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  <c r="FE1039" s="2"/>
      <c r="FF1039" s="2"/>
      <c r="FG1039" s="2"/>
      <c r="FH1039" s="2"/>
      <c r="FI1039" s="2"/>
      <c r="FJ1039" s="2"/>
      <c r="FK1039" s="2"/>
      <c r="FL1039" s="2"/>
      <c r="FM1039" s="2"/>
      <c r="FN1039" s="2"/>
      <c r="FO1039" s="2"/>
      <c r="FP1039" s="2"/>
      <c r="FQ1039" s="2"/>
      <c r="FR1039" s="2"/>
      <c r="FS1039" s="2"/>
      <c r="FT1039" s="2"/>
      <c r="FU1039" s="2"/>
      <c r="FV1039" s="2"/>
      <c r="FW1039" s="2"/>
      <c r="FX1039" s="2"/>
      <c r="FY1039" s="2"/>
      <c r="FZ1039" s="2"/>
      <c r="GA1039" s="2"/>
      <c r="GB1039" s="2"/>
      <c r="GC1039" s="2"/>
      <c r="GD1039" s="2"/>
      <c r="GE1039" s="2"/>
      <c r="GF1039" s="2"/>
      <c r="GG1039" s="2"/>
      <c r="GH1039" s="2"/>
      <c r="GI1039" s="2"/>
      <c r="GJ1039" s="2"/>
      <c r="GK1039" s="2"/>
      <c r="GL1039" s="2"/>
      <c r="GM1039" s="2"/>
      <c r="GN1039" s="2"/>
      <c r="GO1039" s="2"/>
      <c r="GP1039" s="2"/>
      <c r="GQ1039" s="2"/>
      <c r="GR1039" s="2"/>
      <c r="GS1039" s="2"/>
      <c r="GT1039" s="2"/>
      <c r="GU1039" s="2"/>
      <c r="GV1039" s="2"/>
      <c r="GW1039" s="2"/>
      <c r="GX1039" s="2"/>
      <c r="GY1039" s="2"/>
      <c r="GZ1039" s="2"/>
      <c r="HA1039" s="2"/>
      <c r="HB1039" s="2"/>
      <c r="HC1039" s="2"/>
      <c r="HD1039" s="2"/>
      <c r="HE1039" s="2"/>
      <c r="HF1039" s="2"/>
      <c r="HG1039" s="2"/>
      <c r="HH1039" s="2"/>
      <c r="HI1039" s="2"/>
      <c r="HJ1039" s="2"/>
      <c r="HK1039" s="2"/>
      <c r="HL1039" s="2"/>
      <c r="HM1039" s="2"/>
      <c r="HN1039" s="2"/>
      <c r="HO1039" s="2"/>
      <c r="HP1039" s="2"/>
      <c r="HQ1039" s="2"/>
      <c r="HR1039" s="2"/>
      <c r="HS1039" s="2"/>
      <c r="HT1039" s="2"/>
      <c r="HU1039" s="2"/>
      <c r="HV1039" s="2"/>
      <c r="HW1039" s="2"/>
      <c r="HX1039" s="2"/>
      <c r="HY1039" s="2"/>
      <c r="HZ1039" s="2"/>
      <c r="IA1039" s="2"/>
      <c r="IB1039" s="2"/>
      <c r="IC1039" s="2"/>
      <c r="ID1039" s="2"/>
      <c r="IE1039" s="2"/>
      <c r="IF1039" s="2"/>
      <c r="IG1039" s="2"/>
      <c r="IH1039" s="2"/>
      <c r="II1039" s="2"/>
      <c r="IJ1039" s="2"/>
      <c r="IK1039" s="2"/>
      <c r="IL1039" s="2"/>
      <c r="IM1039" s="2"/>
      <c r="IN1039" s="2"/>
      <c r="IO1039" s="2"/>
      <c r="IP1039" s="2"/>
      <c r="IQ1039" s="2"/>
      <c r="IR1039" s="2"/>
      <c r="IS1039" s="2"/>
      <c r="IT1039" s="2"/>
      <c r="IU1039" s="2"/>
      <c r="IV1039" s="2"/>
      <c r="IW1039" s="2"/>
    </row>
    <row r="1040" customFormat="false" ht="11.25" hidden="false" customHeight="false" outlineLevel="0" collapsed="false">
      <c r="A1040" s="2"/>
      <c r="B1040" s="2"/>
      <c r="C1040" s="2"/>
      <c r="D1040" s="394"/>
      <c r="F1040" s="2"/>
      <c r="G1040" s="2"/>
      <c r="H1040" s="2"/>
      <c r="I1040" s="2"/>
      <c r="J1040" s="2"/>
      <c r="K1040" s="2"/>
      <c r="L1040" s="2"/>
      <c r="M1040" s="2"/>
      <c r="P1040" s="2"/>
      <c r="Q1040" s="2"/>
      <c r="R1040" s="2"/>
      <c r="X1040" s="270"/>
      <c r="Y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95"/>
      <c r="AW1040" s="95"/>
      <c r="AX1040" s="383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383"/>
      <c r="BX1040" s="383"/>
      <c r="BY1040" s="383"/>
      <c r="BZ1040" s="2"/>
      <c r="CA1040" s="2"/>
      <c r="CB1040" s="2"/>
      <c r="CC1040" s="2"/>
      <c r="CD1040" s="2"/>
      <c r="CE1040" s="2"/>
      <c r="CF1040" s="383"/>
      <c r="CG1040" s="383"/>
      <c r="CH1040" s="10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383"/>
      <c r="DT1040" s="383"/>
      <c r="DU1040" s="383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  <c r="FE1040" s="2"/>
      <c r="FF1040" s="2"/>
      <c r="FG1040" s="2"/>
      <c r="FH1040" s="2"/>
      <c r="FI1040" s="2"/>
      <c r="FJ1040" s="2"/>
      <c r="FK1040" s="2"/>
      <c r="FL1040" s="2"/>
      <c r="FM1040" s="2"/>
      <c r="FN1040" s="2"/>
      <c r="FO1040" s="2"/>
      <c r="FP1040" s="2"/>
      <c r="FQ1040" s="2"/>
      <c r="FR1040" s="2"/>
      <c r="FS1040" s="2"/>
      <c r="FT1040" s="2"/>
      <c r="FU1040" s="2"/>
      <c r="FV1040" s="2"/>
      <c r="FW1040" s="2"/>
      <c r="FX1040" s="2"/>
      <c r="FY1040" s="2"/>
      <c r="FZ1040" s="2"/>
      <c r="GA1040" s="2"/>
      <c r="GB1040" s="2"/>
      <c r="GC1040" s="2"/>
      <c r="GD1040" s="2"/>
      <c r="GE1040" s="2"/>
      <c r="GF1040" s="2"/>
      <c r="GG1040" s="2"/>
      <c r="GH1040" s="2"/>
      <c r="GI1040" s="2"/>
      <c r="GJ1040" s="2"/>
      <c r="GK1040" s="2"/>
      <c r="GL1040" s="2"/>
      <c r="GM1040" s="2"/>
      <c r="GN1040" s="2"/>
      <c r="GO1040" s="2"/>
      <c r="GP1040" s="2"/>
      <c r="GQ1040" s="2"/>
      <c r="GR1040" s="2"/>
      <c r="GS1040" s="2"/>
      <c r="GT1040" s="2"/>
      <c r="GU1040" s="2"/>
      <c r="GV1040" s="2"/>
      <c r="GW1040" s="2"/>
      <c r="GX1040" s="2"/>
      <c r="GY1040" s="2"/>
      <c r="GZ1040" s="2"/>
      <c r="HA1040" s="2"/>
      <c r="HB1040" s="2"/>
      <c r="HC1040" s="2"/>
      <c r="HD1040" s="2"/>
      <c r="HE1040" s="2"/>
      <c r="HF1040" s="2"/>
      <c r="HG1040" s="2"/>
      <c r="HH1040" s="2"/>
      <c r="HI1040" s="2"/>
      <c r="HJ1040" s="2"/>
      <c r="HK1040" s="2"/>
      <c r="HL1040" s="2"/>
      <c r="HM1040" s="2"/>
      <c r="HN1040" s="2"/>
      <c r="HO1040" s="2"/>
      <c r="HP1040" s="2"/>
      <c r="HQ1040" s="2"/>
      <c r="HR1040" s="2"/>
      <c r="HS1040" s="2"/>
      <c r="HT1040" s="2"/>
      <c r="HU1040" s="2"/>
      <c r="HV1040" s="2"/>
      <c r="HW1040" s="2"/>
      <c r="HX1040" s="2"/>
      <c r="HY1040" s="2"/>
      <c r="HZ1040" s="2"/>
      <c r="IA1040" s="2"/>
      <c r="IB1040" s="2"/>
      <c r="IC1040" s="2"/>
      <c r="ID1040" s="2"/>
      <c r="IE1040" s="2"/>
      <c r="IF1040" s="2"/>
      <c r="IG1040" s="2"/>
      <c r="IH1040" s="2"/>
      <c r="II1040" s="2"/>
      <c r="IJ1040" s="2"/>
      <c r="IK1040" s="2"/>
      <c r="IL1040" s="2"/>
      <c r="IM1040" s="2"/>
      <c r="IN1040" s="2"/>
      <c r="IO1040" s="2"/>
      <c r="IP1040" s="2"/>
      <c r="IQ1040" s="2"/>
      <c r="IR1040" s="2"/>
      <c r="IS1040" s="2"/>
      <c r="IT1040" s="2"/>
      <c r="IU1040" s="2"/>
      <c r="IV1040" s="2"/>
      <c r="IW1040" s="2"/>
    </row>
    <row r="1041" customFormat="false" ht="11.25" hidden="false" customHeight="false" outlineLevel="0" collapsed="false">
      <c r="A1041" s="2"/>
      <c r="B1041" s="2"/>
      <c r="C1041" s="2"/>
      <c r="D1041" s="394"/>
      <c r="F1041" s="2"/>
      <c r="G1041" s="2"/>
      <c r="H1041" s="2"/>
      <c r="I1041" s="2"/>
      <c r="J1041" s="2"/>
      <c r="K1041" s="2"/>
      <c r="L1041" s="2"/>
      <c r="M1041" s="2"/>
      <c r="P1041" s="2"/>
      <c r="Q1041" s="2"/>
      <c r="R1041" s="2"/>
      <c r="X1041" s="270"/>
      <c r="Y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95"/>
      <c r="AW1041" s="95"/>
      <c r="AX1041" s="383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383"/>
      <c r="BX1041" s="383"/>
      <c r="BY1041" s="383"/>
      <c r="BZ1041" s="2"/>
      <c r="CA1041" s="2"/>
      <c r="CB1041" s="2"/>
      <c r="CC1041" s="2"/>
      <c r="CD1041" s="2"/>
      <c r="CE1041" s="2"/>
      <c r="CF1041" s="383"/>
      <c r="CG1041" s="383"/>
      <c r="CH1041" s="10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383"/>
      <c r="DT1041" s="383"/>
      <c r="DU1041" s="383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  <c r="FE1041" s="2"/>
      <c r="FF1041" s="2"/>
      <c r="FG1041" s="2"/>
      <c r="FH1041" s="2"/>
      <c r="FI1041" s="2"/>
      <c r="FJ1041" s="2"/>
      <c r="FK1041" s="2"/>
      <c r="FL1041" s="2"/>
      <c r="FM1041" s="2"/>
      <c r="FN1041" s="2"/>
      <c r="FO1041" s="2"/>
      <c r="FP1041" s="2"/>
      <c r="FQ1041" s="2"/>
      <c r="FR1041" s="2"/>
      <c r="FS1041" s="2"/>
      <c r="FT1041" s="2"/>
      <c r="FU1041" s="2"/>
      <c r="FV1041" s="2"/>
      <c r="FW1041" s="2"/>
      <c r="FX1041" s="2"/>
      <c r="FY1041" s="2"/>
      <c r="FZ1041" s="2"/>
      <c r="GA1041" s="2"/>
      <c r="GB1041" s="2"/>
      <c r="GC1041" s="2"/>
      <c r="GD1041" s="2"/>
      <c r="GE1041" s="2"/>
      <c r="GF1041" s="2"/>
      <c r="GG1041" s="2"/>
      <c r="GH1041" s="2"/>
      <c r="GI1041" s="2"/>
      <c r="GJ1041" s="2"/>
      <c r="GK1041" s="2"/>
      <c r="GL1041" s="2"/>
      <c r="GM1041" s="2"/>
      <c r="GN1041" s="2"/>
      <c r="GO1041" s="2"/>
      <c r="GP1041" s="2"/>
      <c r="GQ1041" s="2"/>
      <c r="GR1041" s="2"/>
      <c r="GS1041" s="2"/>
      <c r="GT1041" s="2"/>
      <c r="GU1041" s="2"/>
      <c r="GV1041" s="2"/>
      <c r="GW1041" s="2"/>
      <c r="GX1041" s="2"/>
      <c r="GY1041" s="2"/>
      <c r="GZ1041" s="2"/>
      <c r="HA1041" s="2"/>
      <c r="HB1041" s="2"/>
      <c r="HC1041" s="2"/>
      <c r="HD1041" s="2"/>
      <c r="HE1041" s="2"/>
      <c r="HF1041" s="2"/>
      <c r="HG1041" s="2"/>
      <c r="HH1041" s="2"/>
      <c r="HI1041" s="2"/>
      <c r="HJ1041" s="2"/>
      <c r="HK1041" s="2"/>
      <c r="HL1041" s="2"/>
      <c r="HM1041" s="2"/>
      <c r="HN1041" s="2"/>
      <c r="HO1041" s="2"/>
      <c r="HP1041" s="2"/>
      <c r="HQ1041" s="2"/>
      <c r="HR1041" s="2"/>
      <c r="HS1041" s="2"/>
      <c r="HT1041" s="2"/>
      <c r="HU1041" s="2"/>
      <c r="HV1041" s="2"/>
      <c r="HW1041" s="2"/>
      <c r="HX1041" s="2"/>
      <c r="HY1041" s="2"/>
      <c r="HZ1041" s="2"/>
      <c r="IA1041" s="2"/>
      <c r="IB1041" s="2"/>
      <c r="IC1041" s="2"/>
      <c r="ID1041" s="2"/>
      <c r="IE1041" s="2"/>
      <c r="IF1041" s="2"/>
      <c r="IG1041" s="2"/>
      <c r="IH1041" s="2"/>
      <c r="II1041" s="2"/>
      <c r="IJ1041" s="2"/>
      <c r="IK1041" s="2"/>
      <c r="IL1041" s="2"/>
      <c r="IM1041" s="2"/>
      <c r="IN1041" s="2"/>
      <c r="IO1041" s="2"/>
      <c r="IP1041" s="2"/>
      <c r="IQ1041" s="2"/>
      <c r="IR1041" s="2"/>
      <c r="IS1041" s="2"/>
      <c r="IT1041" s="2"/>
      <c r="IU1041" s="2"/>
      <c r="IV1041" s="2"/>
      <c r="IW1041" s="2"/>
    </row>
    <row r="1042" customFormat="false" ht="11.25" hidden="false" customHeight="false" outlineLevel="0" collapsed="false">
      <c r="A1042" s="2"/>
      <c r="B1042" s="2"/>
      <c r="C1042" s="2"/>
      <c r="D1042" s="394"/>
      <c r="F1042" s="2"/>
      <c r="G1042" s="2"/>
      <c r="H1042" s="2"/>
      <c r="I1042" s="2"/>
      <c r="J1042" s="2"/>
      <c r="K1042" s="2"/>
      <c r="L1042" s="2"/>
      <c r="M1042" s="2"/>
      <c r="P1042" s="2"/>
      <c r="Q1042" s="2"/>
      <c r="R1042" s="2"/>
      <c r="X1042" s="270"/>
      <c r="Y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95"/>
      <c r="AW1042" s="95"/>
      <c r="AX1042" s="383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383"/>
      <c r="BX1042" s="383"/>
      <c r="BY1042" s="383"/>
      <c r="BZ1042" s="2"/>
      <c r="CA1042" s="2"/>
      <c r="CB1042" s="2"/>
      <c r="CC1042" s="2"/>
      <c r="CD1042" s="2"/>
      <c r="CE1042" s="2"/>
      <c r="CF1042" s="383"/>
      <c r="CG1042" s="383"/>
      <c r="CH1042" s="10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383"/>
      <c r="DT1042" s="383"/>
      <c r="DU1042" s="383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  <c r="FE1042" s="2"/>
      <c r="FF1042" s="2"/>
      <c r="FG1042" s="2"/>
      <c r="FH1042" s="2"/>
      <c r="FI1042" s="2"/>
      <c r="FJ1042" s="2"/>
      <c r="FK1042" s="2"/>
      <c r="FL1042" s="2"/>
      <c r="FM1042" s="2"/>
      <c r="FN1042" s="2"/>
      <c r="FO1042" s="2"/>
      <c r="FP1042" s="2"/>
      <c r="FQ1042" s="2"/>
      <c r="FR1042" s="2"/>
      <c r="FS1042" s="2"/>
      <c r="FT1042" s="2"/>
      <c r="FU1042" s="2"/>
      <c r="FV1042" s="2"/>
      <c r="FW1042" s="2"/>
      <c r="FX1042" s="2"/>
      <c r="FY1042" s="2"/>
      <c r="FZ1042" s="2"/>
      <c r="GA1042" s="2"/>
      <c r="GB1042" s="2"/>
      <c r="GC1042" s="2"/>
      <c r="GD1042" s="2"/>
      <c r="GE1042" s="2"/>
      <c r="GF1042" s="2"/>
      <c r="GG1042" s="2"/>
      <c r="GH1042" s="2"/>
      <c r="GI1042" s="2"/>
      <c r="GJ1042" s="2"/>
      <c r="GK1042" s="2"/>
      <c r="GL1042" s="2"/>
      <c r="GM1042" s="2"/>
      <c r="GN1042" s="2"/>
      <c r="GO1042" s="2"/>
      <c r="GP1042" s="2"/>
      <c r="GQ1042" s="2"/>
      <c r="GR1042" s="2"/>
      <c r="GS1042" s="2"/>
      <c r="GT1042" s="2"/>
      <c r="GU1042" s="2"/>
      <c r="GV1042" s="2"/>
      <c r="GW1042" s="2"/>
      <c r="GX1042" s="2"/>
      <c r="GY1042" s="2"/>
      <c r="GZ1042" s="2"/>
      <c r="HA1042" s="2"/>
      <c r="HB1042" s="2"/>
      <c r="HC1042" s="2"/>
      <c r="HD1042" s="2"/>
      <c r="HE1042" s="2"/>
      <c r="HF1042" s="2"/>
      <c r="HG1042" s="2"/>
      <c r="HH1042" s="2"/>
      <c r="HI1042" s="2"/>
      <c r="HJ1042" s="2"/>
      <c r="HK1042" s="2"/>
      <c r="HL1042" s="2"/>
      <c r="HM1042" s="2"/>
      <c r="HN1042" s="2"/>
      <c r="HO1042" s="2"/>
      <c r="HP1042" s="2"/>
      <c r="HQ1042" s="2"/>
      <c r="HR1042" s="2"/>
      <c r="HS1042" s="2"/>
      <c r="HT1042" s="2"/>
      <c r="HU1042" s="2"/>
      <c r="HV1042" s="2"/>
      <c r="HW1042" s="2"/>
      <c r="HX1042" s="2"/>
      <c r="HY1042" s="2"/>
      <c r="HZ1042" s="2"/>
      <c r="IA1042" s="2"/>
      <c r="IB1042" s="2"/>
      <c r="IC1042" s="2"/>
      <c r="ID1042" s="2"/>
      <c r="IE1042" s="2"/>
      <c r="IF1042" s="2"/>
      <c r="IG1042" s="2"/>
      <c r="IH1042" s="2"/>
      <c r="II1042" s="2"/>
      <c r="IJ1042" s="2"/>
      <c r="IK1042" s="2"/>
      <c r="IL1042" s="2"/>
      <c r="IM1042" s="2"/>
      <c r="IN1042" s="2"/>
      <c r="IO1042" s="2"/>
      <c r="IP1042" s="2"/>
      <c r="IQ1042" s="2"/>
      <c r="IR1042" s="2"/>
      <c r="IS1042" s="2"/>
      <c r="IT1042" s="2"/>
      <c r="IU1042" s="2"/>
      <c r="IV1042" s="2"/>
      <c r="IW1042" s="2"/>
    </row>
    <row r="1043" customFormat="false" ht="11.25" hidden="false" customHeight="false" outlineLevel="0" collapsed="false">
      <c r="A1043" s="2"/>
      <c r="B1043" s="2"/>
      <c r="C1043" s="2"/>
      <c r="D1043" s="394"/>
      <c r="F1043" s="2"/>
      <c r="G1043" s="2"/>
      <c r="H1043" s="2"/>
      <c r="I1043" s="2"/>
      <c r="J1043" s="2"/>
      <c r="K1043" s="2"/>
      <c r="L1043" s="2"/>
      <c r="M1043" s="2"/>
      <c r="P1043" s="2"/>
      <c r="Q1043" s="2"/>
      <c r="R1043" s="2"/>
      <c r="X1043" s="270"/>
      <c r="Y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95"/>
      <c r="AW1043" s="95"/>
      <c r="AX1043" s="383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383"/>
      <c r="BX1043" s="383"/>
      <c r="BY1043" s="383"/>
      <c r="BZ1043" s="2"/>
      <c r="CA1043" s="2"/>
      <c r="CB1043" s="2"/>
      <c r="CC1043" s="2"/>
      <c r="CD1043" s="2"/>
      <c r="CE1043" s="2"/>
      <c r="CF1043" s="383"/>
      <c r="CG1043" s="383"/>
      <c r="CH1043" s="10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383"/>
      <c r="DT1043" s="383"/>
      <c r="DU1043" s="383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  <c r="FE1043" s="2"/>
      <c r="FF1043" s="2"/>
      <c r="FG1043" s="2"/>
      <c r="FH1043" s="2"/>
      <c r="FI1043" s="2"/>
      <c r="FJ1043" s="2"/>
      <c r="FK1043" s="2"/>
      <c r="FL1043" s="2"/>
      <c r="FM1043" s="2"/>
      <c r="FN1043" s="2"/>
      <c r="FO1043" s="2"/>
      <c r="FP1043" s="2"/>
      <c r="FQ1043" s="2"/>
      <c r="FR1043" s="2"/>
      <c r="FS1043" s="2"/>
      <c r="FT1043" s="2"/>
      <c r="FU1043" s="2"/>
      <c r="FV1043" s="2"/>
      <c r="FW1043" s="2"/>
      <c r="FX1043" s="2"/>
      <c r="FY1043" s="2"/>
      <c r="FZ1043" s="2"/>
      <c r="GA1043" s="2"/>
      <c r="GB1043" s="2"/>
      <c r="GC1043" s="2"/>
      <c r="GD1043" s="2"/>
      <c r="GE1043" s="2"/>
      <c r="GF1043" s="2"/>
      <c r="GG1043" s="2"/>
      <c r="GH1043" s="2"/>
      <c r="GI1043" s="2"/>
      <c r="GJ1043" s="2"/>
      <c r="GK1043" s="2"/>
      <c r="GL1043" s="2"/>
      <c r="GM1043" s="2"/>
      <c r="GN1043" s="2"/>
      <c r="GO1043" s="2"/>
      <c r="GP1043" s="2"/>
      <c r="GQ1043" s="2"/>
      <c r="GR1043" s="2"/>
      <c r="GS1043" s="2"/>
      <c r="GT1043" s="2"/>
      <c r="GU1043" s="2"/>
      <c r="GV1043" s="2"/>
      <c r="GW1043" s="2"/>
      <c r="GX1043" s="2"/>
      <c r="GY1043" s="2"/>
      <c r="GZ1043" s="2"/>
      <c r="HA1043" s="2"/>
      <c r="HB1043" s="2"/>
      <c r="HC1043" s="2"/>
      <c r="HD1043" s="2"/>
      <c r="HE1043" s="2"/>
      <c r="HF1043" s="2"/>
      <c r="HG1043" s="2"/>
      <c r="HH1043" s="2"/>
      <c r="HI1043" s="2"/>
      <c r="HJ1043" s="2"/>
      <c r="HK1043" s="2"/>
      <c r="HL1043" s="2"/>
      <c r="HM1043" s="2"/>
      <c r="HN1043" s="2"/>
      <c r="HO1043" s="2"/>
      <c r="HP1043" s="2"/>
      <c r="HQ1043" s="2"/>
      <c r="HR1043" s="2"/>
      <c r="HS1043" s="2"/>
      <c r="HT1043" s="2"/>
      <c r="HU1043" s="2"/>
      <c r="HV1043" s="2"/>
      <c r="HW1043" s="2"/>
      <c r="HX1043" s="2"/>
      <c r="HY1043" s="2"/>
      <c r="HZ1043" s="2"/>
      <c r="IA1043" s="2"/>
      <c r="IB1043" s="2"/>
      <c r="IC1043" s="2"/>
      <c r="ID1043" s="2"/>
      <c r="IE1043" s="2"/>
      <c r="IF1043" s="2"/>
      <c r="IG1043" s="2"/>
      <c r="IH1043" s="2"/>
      <c r="II1043" s="2"/>
      <c r="IJ1043" s="2"/>
      <c r="IK1043" s="2"/>
      <c r="IL1043" s="2"/>
      <c r="IM1043" s="2"/>
      <c r="IN1043" s="2"/>
      <c r="IO1043" s="2"/>
      <c r="IP1043" s="2"/>
      <c r="IQ1043" s="2"/>
      <c r="IR1043" s="2"/>
      <c r="IS1043" s="2"/>
      <c r="IT1043" s="2"/>
      <c r="IU1043" s="2"/>
      <c r="IV1043" s="2"/>
      <c r="IW1043" s="2"/>
    </row>
    <row r="1044" customFormat="false" ht="11.25" hidden="false" customHeight="false" outlineLevel="0" collapsed="false">
      <c r="A1044" s="2"/>
      <c r="B1044" s="2"/>
      <c r="C1044" s="2"/>
      <c r="D1044" s="394"/>
      <c r="F1044" s="2"/>
      <c r="G1044" s="2"/>
      <c r="H1044" s="2"/>
      <c r="I1044" s="2"/>
      <c r="J1044" s="2"/>
      <c r="K1044" s="2"/>
      <c r="L1044" s="2"/>
      <c r="M1044" s="2"/>
      <c r="P1044" s="2"/>
      <c r="Q1044" s="2"/>
      <c r="R1044" s="2"/>
      <c r="X1044" s="270"/>
      <c r="Y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95"/>
      <c r="AW1044" s="95"/>
      <c r="AX1044" s="383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383"/>
      <c r="BX1044" s="383"/>
      <c r="BY1044" s="383"/>
      <c r="BZ1044" s="2"/>
      <c r="CA1044" s="2"/>
      <c r="CB1044" s="2"/>
      <c r="CC1044" s="2"/>
      <c r="CD1044" s="2"/>
      <c r="CE1044" s="2"/>
      <c r="CF1044" s="383"/>
      <c r="CG1044" s="383"/>
      <c r="CH1044" s="10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383"/>
      <c r="DT1044" s="383"/>
      <c r="DU1044" s="383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  <c r="FE1044" s="2"/>
      <c r="FF1044" s="2"/>
      <c r="FG1044" s="2"/>
      <c r="FH1044" s="2"/>
      <c r="FI1044" s="2"/>
      <c r="FJ1044" s="2"/>
      <c r="FK1044" s="2"/>
      <c r="FL1044" s="2"/>
      <c r="FM1044" s="2"/>
      <c r="FN1044" s="2"/>
      <c r="FO1044" s="2"/>
      <c r="FP1044" s="2"/>
      <c r="FQ1044" s="2"/>
      <c r="FR1044" s="2"/>
      <c r="FS1044" s="2"/>
      <c r="FT1044" s="2"/>
      <c r="FU1044" s="2"/>
      <c r="FV1044" s="2"/>
      <c r="FW1044" s="2"/>
      <c r="FX1044" s="2"/>
      <c r="FY1044" s="2"/>
      <c r="FZ1044" s="2"/>
      <c r="GA1044" s="2"/>
      <c r="GB1044" s="2"/>
      <c r="GC1044" s="2"/>
      <c r="GD1044" s="2"/>
      <c r="GE1044" s="2"/>
      <c r="GF1044" s="2"/>
      <c r="GG1044" s="2"/>
      <c r="GH1044" s="2"/>
      <c r="GI1044" s="2"/>
      <c r="GJ1044" s="2"/>
      <c r="GK1044" s="2"/>
      <c r="GL1044" s="2"/>
      <c r="GM1044" s="2"/>
      <c r="GN1044" s="2"/>
      <c r="GO1044" s="2"/>
      <c r="GP1044" s="2"/>
      <c r="GQ1044" s="2"/>
      <c r="GR1044" s="2"/>
      <c r="GS1044" s="2"/>
      <c r="GT1044" s="2"/>
      <c r="GU1044" s="2"/>
      <c r="GV1044" s="2"/>
      <c r="GW1044" s="2"/>
      <c r="GX1044" s="2"/>
      <c r="GY1044" s="2"/>
      <c r="GZ1044" s="2"/>
      <c r="HA1044" s="2"/>
      <c r="HB1044" s="2"/>
      <c r="HC1044" s="2"/>
      <c r="HD1044" s="2"/>
      <c r="HE1044" s="2"/>
      <c r="HF1044" s="2"/>
      <c r="HG1044" s="2"/>
      <c r="HH1044" s="2"/>
      <c r="HI1044" s="2"/>
      <c r="HJ1044" s="2"/>
      <c r="HK1044" s="2"/>
      <c r="HL1044" s="2"/>
      <c r="HM1044" s="2"/>
      <c r="HN1044" s="2"/>
      <c r="HO1044" s="2"/>
      <c r="HP1044" s="2"/>
      <c r="HQ1044" s="2"/>
      <c r="HR1044" s="2"/>
      <c r="HS1044" s="2"/>
      <c r="HT1044" s="2"/>
      <c r="HU1044" s="2"/>
      <c r="HV1044" s="2"/>
      <c r="HW1044" s="2"/>
      <c r="HX1044" s="2"/>
      <c r="HY1044" s="2"/>
      <c r="HZ1044" s="2"/>
      <c r="IA1044" s="2"/>
      <c r="IB1044" s="2"/>
      <c r="IC1044" s="2"/>
      <c r="ID1044" s="2"/>
      <c r="IE1044" s="2"/>
      <c r="IF1044" s="2"/>
      <c r="IG1044" s="2"/>
      <c r="IH1044" s="2"/>
      <c r="II1044" s="2"/>
      <c r="IJ1044" s="2"/>
      <c r="IK1044" s="2"/>
      <c r="IL1044" s="2"/>
      <c r="IM1044" s="2"/>
      <c r="IN1044" s="2"/>
      <c r="IO1044" s="2"/>
      <c r="IP1044" s="2"/>
      <c r="IQ1044" s="2"/>
      <c r="IR1044" s="2"/>
      <c r="IS1044" s="2"/>
      <c r="IT1044" s="2"/>
      <c r="IU1044" s="2"/>
      <c r="IV1044" s="2"/>
      <c r="IW1044" s="2"/>
    </row>
    <row r="1045" customFormat="false" ht="11.25" hidden="false" customHeight="false" outlineLevel="0" collapsed="false">
      <c r="A1045" s="2"/>
      <c r="B1045" s="2"/>
      <c r="C1045" s="2"/>
      <c r="D1045" s="394"/>
      <c r="F1045" s="2"/>
      <c r="G1045" s="2"/>
      <c r="H1045" s="2"/>
      <c r="I1045" s="2"/>
      <c r="J1045" s="2"/>
      <c r="K1045" s="2"/>
      <c r="L1045" s="2"/>
      <c r="M1045" s="2"/>
      <c r="P1045" s="2"/>
      <c r="Q1045" s="2"/>
      <c r="R1045" s="2"/>
      <c r="X1045" s="270"/>
      <c r="Y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95"/>
      <c r="AW1045" s="95"/>
      <c r="AX1045" s="383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383"/>
      <c r="BX1045" s="383"/>
      <c r="BY1045" s="383"/>
      <c r="BZ1045" s="2"/>
      <c r="CA1045" s="2"/>
      <c r="CB1045" s="2"/>
      <c r="CC1045" s="2"/>
      <c r="CD1045" s="2"/>
      <c r="CE1045" s="2"/>
      <c r="CF1045" s="383"/>
      <c r="CG1045" s="383"/>
      <c r="CH1045" s="10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383"/>
      <c r="DT1045" s="383"/>
      <c r="DU1045" s="383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  <c r="FE1045" s="2"/>
      <c r="FF1045" s="2"/>
      <c r="FG1045" s="2"/>
      <c r="FH1045" s="2"/>
      <c r="FI1045" s="2"/>
      <c r="FJ1045" s="2"/>
      <c r="FK1045" s="2"/>
      <c r="FL1045" s="2"/>
      <c r="FM1045" s="2"/>
      <c r="FN1045" s="2"/>
      <c r="FO1045" s="2"/>
      <c r="FP1045" s="2"/>
      <c r="FQ1045" s="2"/>
      <c r="FR1045" s="2"/>
      <c r="FS1045" s="2"/>
      <c r="FT1045" s="2"/>
      <c r="FU1045" s="2"/>
      <c r="FV1045" s="2"/>
      <c r="FW1045" s="2"/>
      <c r="FX1045" s="2"/>
      <c r="FY1045" s="2"/>
      <c r="FZ1045" s="2"/>
      <c r="GA1045" s="2"/>
      <c r="GB1045" s="2"/>
      <c r="GC1045" s="2"/>
      <c r="GD1045" s="2"/>
      <c r="GE1045" s="2"/>
      <c r="GF1045" s="2"/>
      <c r="GG1045" s="2"/>
      <c r="GH1045" s="2"/>
      <c r="GI1045" s="2"/>
      <c r="GJ1045" s="2"/>
      <c r="GK1045" s="2"/>
      <c r="GL1045" s="2"/>
      <c r="GM1045" s="2"/>
      <c r="GN1045" s="2"/>
      <c r="GO1045" s="2"/>
      <c r="GP1045" s="2"/>
      <c r="GQ1045" s="2"/>
      <c r="GR1045" s="2"/>
      <c r="GS1045" s="2"/>
      <c r="GT1045" s="2"/>
      <c r="GU1045" s="2"/>
      <c r="GV1045" s="2"/>
      <c r="GW1045" s="2"/>
      <c r="GX1045" s="2"/>
      <c r="GY1045" s="2"/>
      <c r="GZ1045" s="2"/>
      <c r="HA1045" s="2"/>
      <c r="HB1045" s="2"/>
      <c r="HC1045" s="2"/>
      <c r="HD1045" s="2"/>
      <c r="HE1045" s="2"/>
      <c r="HF1045" s="2"/>
      <c r="HG1045" s="2"/>
      <c r="HH1045" s="2"/>
      <c r="HI1045" s="2"/>
      <c r="HJ1045" s="2"/>
      <c r="HK1045" s="2"/>
      <c r="HL1045" s="2"/>
      <c r="HM1045" s="2"/>
      <c r="HN1045" s="2"/>
      <c r="HO1045" s="2"/>
      <c r="HP1045" s="2"/>
      <c r="HQ1045" s="2"/>
      <c r="HR1045" s="2"/>
      <c r="HS1045" s="2"/>
      <c r="HT1045" s="2"/>
      <c r="HU1045" s="2"/>
      <c r="HV1045" s="2"/>
      <c r="HW1045" s="2"/>
      <c r="HX1045" s="2"/>
      <c r="HY1045" s="2"/>
      <c r="HZ1045" s="2"/>
      <c r="IA1045" s="2"/>
      <c r="IB1045" s="2"/>
      <c r="IC1045" s="2"/>
      <c r="ID1045" s="2"/>
      <c r="IE1045" s="2"/>
      <c r="IF1045" s="2"/>
      <c r="IG1045" s="2"/>
      <c r="IH1045" s="2"/>
      <c r="II1045" s="2"/>
      <c r="IJ1045" s="2"/>
      <c r="IK1045" s="2"/>
      <c r="IL1045" s="2"/>
      <c r="IM1045" s="2"/>
      <c r="IN1045" s="2"/>
      <c r="IO1045" s="2"/>
      <c r="IP1045" s="2"/>
      <c r="IQ1045" s="2"/>
      <c r="IR1045" s="2"/>
      <c r="IS1045" s="2"/>
      <c r="IT1045" s="2"/>
      <c r="IU1045" s="2"/>
      <c r="IV1045" s="2"/>
      <c r="IW1045" s="2"/>
    </row>
    <row r="1046" customFormat="false" ht="11.25" hidden="false" customHeight="false" outlineLevel="0" collapsed="false">
      <c r="A1046" s="2"/>
      <c r="B1046" s="2"/>
      <c r="C1046" s="2"/>
      <c r="D1046" s="394"/>
      <c r="F1046" s="2"/>
      <c r="G1046" s="2"/>
      <c r="H1046" s="2"/>
      <c r="I1046" s="2"/>
      <c r="J1046" s="2"/>
      <c r="K1046" s="2"/>
      <c r="L1046" s="2"/>
      <c r="M1046" s="2"/>
      <c r="P1046" s="2"/>
      <c r="Q1046" s="2"/>
      <c r="R1046" s="2"/>
      <c r="X1046" s="270"/>
      <c r="Y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95"/>
      <c r="AW1046" s="95"/>
      <c r="AX1046" s="383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383"/>
      <c r="BX1046" s="383"/>
      <c r="BY1046" s="383"/>
      <c r="BZ1046" s="2"/>
      <c r="CA1046" s="2"/>
      <c r="CB1046" s="2"/>
      <c r="CC1046" s="2"/>
      <c r="CD1046" s="2"/>
      <c r="CE1046" s="2"/>
      <c r="CF1046" s="383"/>
      <c r="CG1046" s="383"/>
      <c r="CH1046" s="10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383"/>
      <c r="DT1046" s="383"/>
      <c r="DU1046" s="383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  <c r="FE1046" s="2"/>
      <c r="FF1046" s="2"/>
      <c r="FG1046" s="2"/>
      <c r="FH1046" s="2"/>
      <c r="FI1046" s="2"/>
      <c r="FJ1046" s="2"/>
      <c r="FK1046" s="2"/>
      <c r="FL1046" s="2"/>
      <c r="FM1046" s="2"/>
      <c r="FN1046" s="2"/>
      <c r="FO1046" s="2"/>
      <c r="FP1046" s="2"/>
      <c r="FQ1046" s="2"/>
      <c r="FR1046" s="2"/>
      <c r="FS1046" s="2"/>
      <c r="FT1046" s="2"/>
      <c r="FU1046" s="2"/>
      <c r="FV1046" s="2"/>
      <c r="FW1046" s="2"/>
      <c r="FX1046" s="2"/>
      <c r="FY1046" s="2"/>
      <c r="FZ1046" s="2"/>
      <c r="GA1046" s="2"/>
      <c r="GB1046" s="2"/>
      <c r="GC1046" s="2"/>
      <c r="GD1046" s="2"/>
      <c r="GE1046" s="2"/>
      <c r="GF1046" s="2"/>
      <c r="GG1046" s="2"/>
      <c r="GH1046" s="2"/>
      <c r="GI1046" s="2"/>
      <c r="GJ1046" s="2"/>
      <c r="GK1046" s="2"/>
      <c r="GL1046" s="2"/>
      <c r="GM1046" s="2"/>
      <c r="GN1046" s="2"/>
      <c r="GO1046" s="2"/>
      <c r="GP1046" s="2"/>
      <c r="GQ1046" s="2"/>
      <c r="GR1046" s="2"/>
      <c r="GS1046" s="2"/>
      <c r="GT1046" s="2"/>
      <c r="GU1046" s="2"/>
      <c r="GV1046" s="2"/>
      <c r="GW1046" s="2"/>
      <c r="GX1046" s="2"/>
      <c r="GY1046" s="2"/>
      <c r="GZ1046" s="2"/>
      <c r="HA1046" s="2"/>
      <c r="HB1046" s="2"/>
      <c r="HC1046" s="2"/>
      <c r="HD1046" s="2"/>
      <c r="HE1046" s="2"/>
      <c r="HF1046" s="2"/>
      <c r="HG1046" s="2"/>
      <c r="HH1046" s="2"/>
      <c r="HI1046" s="2"/>
      <c r="HJ1046" s="2"/>
      <c r="HK1046" s="2"/>
      <c r="HL1046" s="2"/>
      <c r="HM1046" s="2"/>
      <c r="HN1046" s="2"/>
      <c r="HO1046" s="2"/>
      <c r="HP1046" s="2"/>
      <c r="HQ1046" s="2"/>
      <c r="HR1046" s="2"/>
      <c r="HS1046" s="2"/>
      <c r="HT1046" s="2"/>
      <c r="HU1046" s="2"/>
      <c r="HV1046" s="2"/>
      <c r="HW1046" s="2"/>
      <c r="HX1046" s="2"/>
      <c r="HY1046" s="2"/>
      <c r="HZ1046" s="2"/>
      <c r="IA1046" s="2"/>
      <c r="IB1046" s="2"/>
      <c r="IC1046" s="2"/>
      <c r="ID1046" s="2"/>
      <c r="IE1046" s="2"/>
      <c r="IF1046" s="2"/>
      <c r="IG1046" s="2"/>
      <c r="IH1046" s="2"/>
      <c r="II1046" s="2"/>
      <c r="IJ1046" s="2"/>
      <c r="IK1046" s="2"/>
      <c r="IL1046" s="2"/>
      <c r="IM1046" s="2"/>
      <c r="IN1046" s="2"/>
      <c r="IO1046" s="2"/>
      <c r="IP1046" s="2"/>
      <c r="IQ1046" s="2"/>
      <c r="IR1046" s="2"/>
      <c r="IS1046" s="2"/>
      <c r="IT1046" s="2"/>
      <c r="IU1046" s="2"/>
      <c r="IV1046" s="2"/>
      <c r="IW1046" s="2"/>
    </row>
    <row r="1047" customFormat="false" ht="11.25" hidden="false" customHeight="false" outlineLevel="0" collapsed="false">
      <c r="A1047" s="2"/>
      <c r="B1047" s="2"/>
      <c r="C1047" s="2"/>
      <c r="D1047" s="394"/>
      <c r="F1047" s="2"/>
      <c r="G1047" s="2"/>
      <c r="H1047" s="2"/>
      <c r="I1047" s="2"/>
      <c r="J1047" s="2"/>
      <c r="K1047" s="2"/>
      <c r="L1047" s="2"/>
      <c r="M1047" s="2"/>
      <c r="P1047" s="2"/>
      <c r="Q1047" s="2"/>
      <c r="R1047" s="2"/>
      <c r="X1047" s="270"/>
      <c r="Y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95"/>
      <c r="AW1047" s="95"/>
      <c r="AX1047" s="383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383"/>
      <c r="BX1047" s="383"/>
      <c r="BY1047" s="383"/>
      <c r="BZ1047" s="2"/>
      <c r="CA1047" s="2"/>
      <c r="CB1047" s="2"/>
      <c r="CC1047" s="2"/>
      <c r="CD1047" s="2"/>
      <c r="CE1047" s="2"/>
      <c r="CF1047" s="383"/>
      <c r="CG1047" s="383"/>
      <c r="CH1047" s="10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383"/>
      <c r="DT1047" s="383"/>
      <c r="DU1047" s="383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  <c r="FE1047" s="2"/>
      <c r="FF1047" s="2"/>
      <c r="FG1047" s="2"/>
      <c r="FH1047" s="2"/>
      <c r="FI1047" s="2"/>
      <c r="FJ1047" s="2"/>
      <c r="FK1047" s="2"/>
      <c r="FL1047" s="2"/>
      <c r="FM1047" s="2"/>
      <c r="FN1047" s="2"/>
      <c r="FO1047" s="2"/>
      <c r="FP1047" s="2"/>
      <c r="FQ1047" s="2"/>
      <c r="FR1047" s="2"/>
      <c r="FS1047" s="2"/>
      <c r="FT1047" s="2"/>
      <c r="FU1047" s="2"/>
      <c r="FV1047" s="2"/>
      <c r="FW1047" s="2"/>
      <c r="FX1047" s="2"/>
      <c r="FY1047" s="2"/>
      <c r="FZ1047" s="2"/>
      <c r="GA1047" s="2"/>
      <c r="GB1047" s="2"/>
      <c r="GC1047" s="2"/>
      <c r="GD1047" s="2"/>
      <c r="GE1047" s="2"/>
      <c r="GF1047" s="2"/>
      <c r="GG1047" s="2"/>
      <c r="GH1047" s="2"/>
      <c r="GI1047" s="2"/>
      <c r="GJ1047" s="2"/>
      <c r="GK1047" s="2"/>
      <c r="GL1047" s="2"/>
      <c r="GM1047" s="2"/>
      <c r="GN1047" s="2"/>
      <c r="GO1047" s="2"/>
      <c r="GP1047" s="2"/>
      <c r="GQ1047" s="2"/>
      <c r="GR1047" s="2"/>
      <c r="GS1047" s="2"/>
      <c r="GT1047" s="2"/>
      <c r="GU1047" s="2"/>
      <c r="GV1047" s="2"/>
      <c r="GW1047" s="2"/>
      <c r="GX1047" s="2"/>
      <c r="GY1047" s="2"/>
      <c r="GZ1047" s="2"/>
      <c r="HA1047" s="2"/>
      <c r="HB1047" s="2"/>
      <c r="HC1047" s="2"/>
      <c r="HD1047" s="2"/>
      <c r="HE1047" s="2"/>
      <c r="HF1047" s="2"/>
      <c r="HG1047" s="2"/>
      <c r="HH1047" s="2"/>
      <c r="HI1047" s="2"/>
      <c r="HJ1047" s="2"/>
      <c r="HK1047" s="2"/>
      <c r="HL1047" s="2"/>
      <c r="HM1047" s="2"/>
      <c r="HN1047" s="2"/>
      <c r="HO1047" s="2"/>
      <c r="HP1047" s="2"/>
      <c r="HQ1047" s="2"/>
      <c r="HR1047" s="2"/>
      <c r="HS1047" s="2"/>
      <c r="HT1047" s="2"/>
      <c r="HU1047" s="2"/>
      <c r="HV1047" s="2"/>
      <c r="HW1047" s="2"/>
      <c r="HX1047" s="2"/>
      <c r="HY1047" s="2"/>
      <c r="HZ1047" s="2"/>
      <c r="IA1047" s="2"/>
      <c r="IB1047" s="2"/>
      <c r="IC1047" s="2"/>
      <c r="ID1047" s="2"/>
      <c r="IE1047" s="2"/>
      <c r="IF1047" s="2"/>
      <c r="IG1047" s="2"/>
      <c r="IH1047" s="2"/>
      <c r="II1047" s="2"/>
      <c r="IJ1047" s="2"/>
      <c r="IK1047" s="2"/>
      <c r="IL1047" s="2"/>
      <c r="IM1047" s="2"/>
      <c r="IN1047" s="2"/>
      <c r="IO1047" s="2"/>
      <c r="IP1047" s="2"/>
      <c r="IQ1047" s="2"/>
      <c r="IR1047" s="2"/>
      <c r="IS1047" s="2"/>
      <c r="IT1047" s="2"/>
      <c r="IU1047" s="2"/>
      <c r="IV1047" s="2"/>
      <c r="IW1047" s="2"/>
    </row>
    <row r="1048" customFormat="false" ht="11.25" hidden="false" customHeight="false" outlineLevel="0" collapsed="false">
      <c r="A1048" s="2"/>
      <c r="B1048" s="2"/>
      <c r="C1048" s="2"/>
      <c r="D1048" s="394"/>
      <c r="F1048" s="2"/>
      <c r="G1048" s="2"/>
      <c r="H1048" s="2"/>
      <c r="I1048" s="2"/>
      <c r="J1048" s="2"/>
      <c r="K1048" s="2"/>
      <c r="L1048" s="2"/>
      <c r="M1048" s="2"/>
      <c r="P1048" s="2"/>
      <c r="Q1048" s="2"/>
      <c r="R1048" s="2"/>
      <c r="X1048" s="270"/>
      <c r="Y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95"/>
      <c r="AW1048" s="95"/>
      <c r="AX1048" s="383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383"/>
      <c r="BX1048" s="383"/>
      <c r="BY1048" s="383"/>
      <c r="BZ1048" s="2"/>
      <c r="CA1048" s="2"/>
      <c r="CB1048" s="2"/>
      <c r="CC1048" s="2"/>
      <c r="CD1048" s="2"/>
      <c r="CE1048" s="2"/>
      <c r="CF1048" s="383"/>
      <c r="CG1048" s="383"/>
      <c r="CH1048" s="10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383"/>
      <c r="DT1048" s="383"/>
      <c r="DU1048" s="383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  <c r="FE1048" s="2"/>
      <c r="FF1048" s="2"/>
      <c r="FG1048" s="2"/>
      <c r="FH1048" s="2"/>
      <c r="FI1048" s="2"/>
      <c r="FJ1048" s="2"/>
      <c r="FK1048" s="2"/>
      <c r="FL1048" s="2"/>
      <c r="FM1048" s="2"/>
      <c r="FN1048" s="2"/>
      <c r="FO1048" s="2"/>
      <c r="FP1048" s="2"/>
      <c r="FQ1048" s="2"/>
      <c r="FR1048" s="2"/>
      <c r="FS1048" s="2"/>
      <c r="FT1048" s="2"/>
      <c r="FU1048" s="2"/>
      <c r="FV1048" s="2"/>
      <c r="FW1048" s="2"/>
      <c r="FX1048" s="2"/>
      <c r="FY1048" s="2"/>
      <c r="FZ1048" s="2"/>
      <c r="GA1048" s="2"/>
      <c r="GB1048" s="2"/>
      <c r="GC1048" s="2"/>
      <c r="GD1048" s="2"/>
      <c r="GE1048" s="2"/>
      <c r="GF1048" s="2"/>
      <c r="GG1048" s="2"/>
      <c r="GH1048" s="2"/>
      <c r="GI1048" s="2"/>
      <c r="GJ1048" s="2"/>
      <c r="GK1048" s="2"/>
      <c r="GL1048" s="2"/>
      <c r="GM1048" s="2"/>
      <c r="GN1048" s="2"/>
      <c r="GO1048" s="2"/>
      <c r="GP1048" s="2"/>
      <c r="GQ1048" s="2"/>
      <c r="GR1048" s="2"/>
      <c r="GS1048" s="2"/>
      <c r="GT1048" s="2"/>
      <c r="GU1048" s="2"/>
      <c r="GV1048" s="2"/>
      <c r="GW1048" s="2"/>
      <c r="GX1048" s="2"/>
      <c r="GY1048" s="2"/>
      <c r="GZ1048" s="2"/>
      <c r="HA1048" s="2"/>
      <c r="HB1048" s="2"/>
      <c r="HC1048" s="2"/>
      <c r="HD1048" s="2"/>
      <c r="HE1048" s="2"/>
      <c r="HF1048" s="2"/>
      <c r="HG1048" s="2"/>
      <c r="HH1048" s="2"/>
      <c r="HI1048" s="2"/>
      <c r="HJ1048" s="2"/>
      <c r="HK1048" s="2"/>
      <c r="HL1048" s="2"/>
      <c r="HM1048" s="2"/>
      <c r="HN1048" s="2"/>
      <c r="HO1048" s="2"/>
      <c r="HP1048" s="2"/>
      <c r="HQ1048" s="2"/>
      <c r="HR1048" s="2"/>
      <c r="HS1048" s="2"/>
      <c r="HT1048" s="2"/>
      <c r="HU1048" s="2"/>
      <c r="HV1048" s="2"/>
      <c r="HW1048" s="2"/>
      <c r="HX1048" s="2"/>
      <c r="HY1048" s="2"/>
      <c r="HZ1048" s="2"/>
      <c r="IA1048" s="2"/>
      <c r="IB1048" s="2"/>
      <c r="IC1048" s="2"/>
      <c r="ID1048" s="2"/>
      <c r="IE1048" s="2"/>
      <c r="IF1048" s="2"/>
      <c r="IG1048" s="2"/>
      <c r="IH1048" s="2"/>
      <c r="II1048" s="2"/>
      <c r="IJ1048" s="2"/>
      <c r="IK1048" s="2"/>
      <c r="IL1048" s="2"/>
      <c r="IM1048" s="2"/>
      <c r="IN1048" s="2"/>
      <c r="IO1048" s="2"/>
      <c r="IP1048" s="2"/>
      <c r="IQ1048" s="2"/>
      <c r="IR1048" s="2"/>
      <c r="IS1048" s="2"/>
      <c r="IT1048" s="2"/>
      <c r="IU1048" s="2"/>
      <c r="IV1048" s="2"/>
      <c r="IW1048" s="2"/>
    </row>
    <row r="1049" customFormat="false" ht="11.25" hidden="false" customHeight="false" outlineLevel="0" collapsed="false">
      <c r="A1049" s="2"/>
      <c r="B1049" s="2"/>
      <c r="C1049" s="2"/>
      <c r="D1049" s="394"/>
      <c r="F1049" s="2"/>
      <c r="G1049" s="2"/>
      <c r="H1049" s="2"/>
      <c r="I1049" s="2"/>
      <c r="J1049" s="2"/>
      <c r="K1049" s="2"/>
      <c r="L1049" s="2"/>
      <c r="M1049" s="2"/>
      <c r="P1049" s="2"/>
      <c r="Q1049" s="2"/>
      <c r="R1049" s="2"/>
      <c r="X1049" s="270"/>
      <c r="Y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95"/>
      <c r="AW1049" s="95"/>
      <c r="AX1049" s="383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383"/>
      <c r="BX1049" s="383"/>
      <c r="BY1049" s="383"/>
      <c r="BZ1049" s="2"/>
      <c r="CA1049" s="2"/>
      <c r="CB1049" s="2"/>
      <c r="CC1049" s="2"/>
      <c r="CD1049" s="2"/>
      <c r="CE1049" s="2"/>
      <c r="CF1049" s="383"/>
      <c r="CG1049" s="383"/>
      <c r="CH1049" s="10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383"/>
      <c r="DT1049" s="383"/>
      <c r="DU1049" s="383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  <c r="FE1049" s="2"/>
      <c r="FF1049" s="2"/>
      <c r="FG1049" s="2"/>
      <c r="FH1049" s="2"/>
      <c r="FI1049" s="2"/>
      <c r="FJ1049" s="2"/>
      <c r="FK1049" s="2"/>
      <c r="FL1049" s="2"/>
      <c r="FM1049" s="2"/>
      <c r="FN1049" s="2"/>
      <c r="FO1049" s="2"/>
      <c r="FP1049" s="2"/>
      <c r="FQ1049" s="2"/>
      <c r="FR1049" s="2"/>
      <c r="FS1049" s="2"/>
      <c r="FT1049" s="2"/>
      <c r="FU1049" s="2"/>
      <c r="FV1049" s="2"/>
      <c r="FW1049" s="2"/>
      <c r="FX1049" s="2"/>
      <c r="FY1049" s="2"/>
      <c r="FZ1049" s="2"/>
      <c r="GA1049" s="2"/>
      <c r="GB1049" s="2"/>
      <c r="GC1049" s="2"/>
      <c r="GD1049" s="2"/>
      <c r="GE1049" s="2"/>
      <c r="GF1049" s="2"/>
      <c r="GG1049" s="2"/>
      <c r="GH1049" s="2"/>
      <c r="GI1049" s="2"/>
      <c r="GJ1049" s="2"/>
      <c r="GK1049" s="2"/>
      <c r="GL1049" s="2"/>
      <c r="GM1049" s="2"/>
      <c r="GN1049" s="2"/>
      <c r="GO1049" s="2"/>
      <c r="GP1049" s="2"/>
      <c r="GQ1049" s="2"/>
      <c r="GR1049" s="2"/>
      <c r="GS1049" s="2"/>
      <c r="GT1049" s="2"/>
      <c r="GU1049" s="2"/>
      <c r="GV1049" s="2"/>
      <c r="GW1049" s="2"/>
      <c r="GX1049" s="2"/>
      <c r="GY1049" s="2"/>
      <c r="GZ1049" s="2"/>
      <c r="HA1049" s="2"/>
      <c r="HB1049" s="2"/>
      <c r="HC1049" s="2"/>
      <c r="HD1049" s="2"/>
      <c r="HE1049" s="2"/>
      <c r="HF1049" s="2"/>
      <c r="HG1049" s="2"/>
      <c r="HH1049" s="2"/>
      <c r="HI1049" s="2"/>
      <c r="HJ1049" s="2"/>
      <c r="HK1049" s="2"/>
      <c r="HL1049" s="2"/>
      <c r="HM1049" s="2"/>
      <c r="HN1049" s="2"/>
      <c r="HO1049" s="2"/>
      <c r="HP1049" s="2"/>
      <c r="HQ1049" s="2"/>
      <c r="HR1049" s="2"/>
      <c r="HS1049" s="2"/>
      <c r="HT1049" s="2"/>
      <c r="HU1049" s="2"/>
      <c r="HV1049" s="2"/>
      <c r="HW1049" s="2"/>
      <c r="HX1049" s="2"/>
      <c r="HY1049" s="2"/>
      <c r="HZ1049" s="2"/>
      <c r="IA1049" s="2"/>
      <c r="IB1049" s="2"/>
      <c r="IC1049" s="2"/>
      <c r="ID1049" s="2"/>
      <c r="IE1049" s="2"/>
      <c r="IF1049" s="2"/>
      <c r="IG1049" s="2"/>
      <c r="IH1049" s="2"/>
      <c r="II1049" s="2"/>
      <c r="IJ1049" s="2"/>
      <c r="IK1049" s="2"/>
      <c r="IL1049" s="2"/>
      <c r="IM1049" s="2"/>
      <c r="IN1049" s="2"/>
      <c r="IO1049" s="2"/>
      <c r="IP1049" s="2"/>
      <c r="IQ1049" s="2"/>
      <c r="IR1049" s="2"/>
      <c r="IS1049" s="2"/>
      <c r="IT1049" s="2"/>
      <c r="IU1049" s="2"/>
      <c r="IV1049" s="2"/>
      <c r="IW1049" s="2"/>
    </row>
    <row r="1050" customFormat="false" ht="11.25" hidden="false" customHeight="false" outlineLevel="0" collapsed="false">
      <c r="A1050" s="2"/>
      <c r="B1050" s="2"/>
      <c r="C1050" s="2"/>
      <c r="D1050" s="394"/>
      <c r="F1050" s="2"/>
      <c r="G1050" s="2"/>
      <c r="H1050" s="2"/>
      <c r="I1050" s="2"/>
      <c r="J1050" s="2"/>
      <c r="K1050" s="2"/>
      <c r="L1050" s="2"/>
      <c r="M1050" s="2"/>
      <c r="P1050" s="2"/>
      <c r="Q1050" s="2"/>
      <c r="R1050" s="2"/>
      <c r="X1050" s="270"/>
      <c r="Y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95"/>
      <c r="AW1050" s="95"/>
      <c r="AX1050" s="383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383"/>
      <c r="BX1050" s="383"/>
      <c r="BY1050" s="383"/>
      <c r="BZ1050" s="2"/>
      <c r="CA1050" s="2"/>
      <c r="CB1050" s="2"/>
      <c r="CC1050" s="2"/>
      <c r="CD1050" s="2"/>
      <c r="CE1050" s="2"/>
      <c r="CF1050" s="383"/>
      <c r="CG1050" s="383"/>
      <c r="CH1050" s="10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383"/>
      <c r="DT1050" s="383"/>
      <c r="DU1050" s="383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  <c r="FE1050" s="2"/>
      <c r="FF1050" s="2"/>
      <c r="FG1050" s="2"/>
      <c r="FH1050" s="2"/>
      <c r="FI1050" s="2"/>
      <c r="FJ1050" s="2"/>
      <c r="FK1050" s="2"/>
      <c r="FL1050" s="2"/>
      <c r="FM1050" s="2"/>
      <c r="FN1050" s="2"/>
      <c r="FO1050" s="2"/>
      <c r="FP1050" s="2"/>
      <c r="FQ1050" s="2"/>
      <c r="FR1050" s="2"/>
      <c r="FS1050" s="2"/>
      <c r="FT1050" s="2"/>
      <c r="FU1050" s="2"/>
      <c r="FV1050" s="2"/>
      <c r="FW1050" s="2"/>
      <c r="FX1050" s="2"/>
      <c r="FY1050" s="2"/>
      <c r="FZ1050" s="2"/>
      <c r="GA1050" s="2"/>
      <c r="GB1050" s="2"/>
      <c r="GC1050" s="2"/>
      <c r="GD1050" s="2"/>
      <c r="GE1050" s="2"/>
      <c r="GF1050" s="2"/>
      <c r="GG1050" s="2"/>
      <c r="GH1050" s="2"/>
      <c r="GI1050" s="2"/>
      <c r="GJ1050" s="2"/>
      <c r="GK1050" s="2"/>
      <c r="GL1050" s="2"/>
      <c r="GM1050" s="2"/>
      <c r="GN1050" s="2"/>
      <c r="GO1050" s="2"/>
      <c r="GP1050" s="2"/>
      <c r="GQ1050" s="2"/>
      <c r="GR1050" s="2"/>
      <c r="GS1050" s="2"/>
      <c r="GT1050" s="2"/>
      <c r="GU1050" s="2"/>
      <c r="GV1050" s="2"/>
      <c r="GW1050" s="2"/>
      <c r="GX1050" s="2"/>
      <c r="GY1050" s="2"/>
      <c r="GZ1050" s="2"/>
      <c r="HA1050" s="2"/>
      <c r="HB1050" s="2"/>
      <c r="HC1050" s="2"/>
      <c r="HD1050" s="2"/>
      <c r="HE1050" s="2"/>
      <c r="HF1050" s="2"/>
      <c r="HG1050" s="2"/>
      <c r="HH1050" s="2"/>
      <c r="HI1050" s="2"/>
      <c r="HJ1050" s="2"/>
      <c r="HK1050" s="2"/>
      <c r="HL1050" s="2"/>
      <c r="HM1050" s="2"/>
      <c r="HN1050" s="2"/>
      <c r="HO1050" s="2"/>
      <c r="HP1050" s="2"/>
      <c r="HQ1050" s="2"/>
      <c r="HR1050" s="2"/>
      <c r="HS1050" s="2"/>
      <c r="HT1050" s="2"/>
      <c r="HU1050" s="2"/>
      <c r="HV1050" s="2"/>
      <c r="HW1050" s="2"/>
      <c r="HX1050" s="2"/>
      <c r="HY1050" s="2"/>
      <c r="HZ1050" s="2"/>
      <c r="IA1050" s="2"/>
      <c r="IB1050" s="2"/>
      <c r="IC1050" s="2"/>
      <c r="ID1050" s="2"/>
      <c r="IE1050" s="2"/>
      <c r="IF1050" s="2"/>
      <c r="IG1050" s="2"/>
      <c r="IH1050" s="2"/>
      <c r="II1050" s="2"/>
      <c r="IJ1050" s="2"/>
      <c r="IK1050" s="2"/>
      <c r="IL1050" s="2"/>
      <c r="IM1050" s="2"/>
      <c r="IN1050" s="2"/>
      <c r="IO1050" s="2"/>
      <c r="IP1050" s="2"/>
      <c r="IQ1050" s="2"/>
      <c r="IR1050" s="2"/>
      <c r="IS1050" s="2"/>
      <c r="IT1050" s="2"/>
      <c r="IU1050" s="2"/>
      <c r="IV1050" s="2"/>
      <c r="IW1050" s="2"/>
    </row>
    <row r="1051" customFormat="false" ht="11.25" hidden="false" customHeight="false" outlineLevel="0" collapsed="false">
      <c r="A1051" s="2"/>
      <c r="B1051" s="2"/>
      <c r="C1051" s="2"/>
      <c r="D1051" s="394"/>
      <c r="F1051" s="2"/>
      <c r="G1051" s="2"/>
      <c r="H1051" s="2"/>
      <c r="I1051" s="2"/>
      <c r="J1051" s="2"/>
      <c r="K1051" s="2"/>
      <c r="L1051" s="2"/>
      <c r="M1051" s="2"/>
      <c r="P1051" s="2"/>
      <c r="Q1051" s="2"/>
      <c r="R1051" s="2"/>
      <c r="X1051" s="270"/>
      <c r="Y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95"/>
      <c r="AW1051" s="95"/>
      <c r="AX1051" s="383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383"/>
      <c r="BX1051" s="383"/>
      <c r="BY1051" s="383"/>
      <c r="BZ1051" s="2"/>
      <c r="CA1051" s="2"/>
      <c r="CB1051" s="2"/>
      <c r="CC1051" s="2"/>
      <c r="CD1051" s="2"/>
      <c r="CE1051" s="2"/>
      <c r="CF1051" s="383"/>
      <c r="CG1051" s="383"/>
      <c r="CH1051" s="10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383"/>
      <c r="DT1051" s="383"/>
      <c r="DU1051" s="383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  <c r="FE1051" s="2"/>
      <c r="FF1051" s="2"/>
      <c r="FG1051" s="2"/>
      <c r="FH1051" s="2"/>
      <c r="FI1051" s="2"/>
      <c r="FJ1051" s="2"/>
      <c r="FK1051" s="2"/>
      <c r="FL1051" s="2"/>
      <c r="FM1051" s="2"/>
      <c r="FN1051" s="2"/>
      <c r="FO1051" s="2"/>
      <c r="FP1051" s="2"/>
      <c r="FQ1051" s="2"/>
      <c r="FR1051" s="2"/>
      <c r="FS1051" s="2"/>
      <c r="FT1051" s="2"/>
      <c r="FU1051" s="2"/>
      <c r="FV1051" s="2"/>
      <c r="FW1051" s="2"/>
      <c r="FX1051" s="2"/>
      <c r="FY1051" s="2"/>
      <c r="FZ1051" s="2"/>
      <c r="GA1051" s="2"/>
      <c r="GB1051" s="2"/>
      <c r="GC1051" s="2"/>
      <c r="GD1051" s="2"/>
      <c r="GE1051" s="2"/>
      <c r="GF1051" s="2"/>
      <c r="GG1051" s="2"/>
      <c r="GH1051" s="2"/>
      <c r="GI1051" s="2"/>
      <c r="GJ1051" s="2"/>
      <c r="GK1051" s="2"/>
      <c r="GL1051" s="2"/>
      <c r="GM1051" s="2"/>
      <c r="GN1051" s="2"/>
      <c r="GO1051" s="2"/>
      <c r="GP1051" s="2"/>
      <c r="GQ1051" s="2"/>
      <c r="GR1051" s="2"/>
      <c r="GS1051" s="2"/>
      <c r="GT1051" s="2"/>
      <c r="GU1051" s="2"/>
      <c r="GV1051" s="2"/>
      <c r="GW1051" s="2"/>
      <c r="GX1051" s="2"/>
      <c r="GY1051" s="2"/>
      <c r="GZ1051" s="2"/>
      <c r="HA1051" s="2"/>
      <c r="HB1051" s="2"/>
      <c r="HC1051" s="2"/>
      <c r="HD1051" s="2"/>
      <c r="HE1051" s="2"/>
      <c r="HF1051" s="2"/>
      <c r="HG1051" s="2"/>
      <c r="HH1051" s="2"/>
      <c r="HI1051" s="2"/>
      <c r="HJ1051" s="2"/>
      <c r="HK1051" s="2"/>
      <c r="HL1051" s="2"/>
      <c r="HM1051" s="2"/>
      <c r="HN1051" s="2"/>
      <c r="HO1051" s="2"/>
      <c r="HP1051" s="2"/>
      <c r="HQ1051" s="2"/>
      <c r="HR1051" s="2"/>
      <c r="HS1051" s="2"/>
      <c r="HT1051" s="2"/>
      <c r="HU1051" s="2"/>
      <c r="HV1051" s="2"/>
      <c r="HW1051" s="2"/>
      <c r="HX1051" s="2"/>
      <c r="HY1051" s="2"/>
      <c r="HZ1051" s="2"/>
      <c r="IA1051" s="2"/>
      <c r="IB1051" s="2"/>
      <c r="IC1051" s="2"/>
      <c r="ID1051" s="2"/>
      <c r="IE1051" s="2"/>
      <c r="IF1051" s="2"/>
      <c r="IG1051" s="2"/>
      <c r="IH1051" s="2"/>
      <c r="II1051" s="2"/>
      <c r="IJ1051" s="2"/>
      <c r="IK1051" s="2"/>
      <c r="IL1051" s="2"/>
      <c r="IM1051" s="2"/>
      <c r="IN1051" s="2"/>
      <c r="IO1051" s="2"/>
      <c r="IP1051" s="2"/>
      <c r="IQ1051" s="2"/>
      <c r="IR1051" s="2"/>
      <c r="IS1051" s="2"/>
      <c r="IT1051" s="2"/>
      <c r="IU1051" s="2"/>
      <c r="IV1051" s="2"/>
      <c r="IW1051" s="2"/>
    </row>
    <row r="1052" customFormat="false" ht="11.25" hidden="false" customHeight="false" outlineLevel="0" collapsed="false">
      <c r="A1052" s="2"/>
      <c r="B1052" s="2"/>
      <c r="C1052" s="2"/>
      <c r="D1052" s="394"/>
      <c r="F1052" s="2"/>
      <c r="G1052" s="2"/>
      <c r="H1052" s="2"/>
      <c r="I1052" s="2"/>
      <c r="J1052" s="2"/>
      <c r="K1052" s="2"/>
      <c r="L1052" s="2"/>
      <c r="M1052" s="2"/>
      <c r="P1052" s="2"/>
      <c r="Q1052" s="2"/>
      <c r="R1052" s="2"/>
      <c r="X1052" s="270"/>
      <c r="Y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95"/>
      <c r="AW1052" s="95"/>
      <c r="AX1052" s="383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383"/>
      <c r="BX1052" s="383"/>
      <c r="BY1052" s="383"/>
      <c r="BZ1052" s="2"/>
      <c r="CA1052" s="2"/>
      <c r="CB1052" s="2"/>
      <c r="CC1052" s="2"/>
      <c r="CD1052" s="2"/>
      <c r="CE1052" s="2"/>
      <c r="CF1052" s="383"/>
      <c r="CG1052" s="383"/>
      <c r="CH1052" s="10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383"/>
      <c r="DT1052" s="383"/>
      <c r="DU1052" s="383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  <c r="FE1052" s="2"/>
      <c r="FF1052" s="2"/>
      <c r="FG1052" s="2"/>
      <c r="FH1052" s="2"/>
      <c r="FI1052" s="2"/>
      <c r="FJ1052" s="2"/>
      <c r="FK1052" s="2"/>
      <c r="FL1052" s="2"/>
      <c r="FM1052" s="2"/>
      <c r="FN1052" s="2"/>
      <c r="FO1052" s="2"/>
      <c r="FP1052" s="2"/>
      <c r="FQ1052" s="2"/>
      <c r="FR1052" s="2"/>
      <c r="FS1052" s="2"/>
      <c r="FT1052" s="2"/>
      <c r="FU1052" s="2"/>
      <c r="FV1052" s="2"/>
      <c r="FW1052" s="2"/>
      <c r="FX1052" s="2"/>
      <c r="FY1052" s="2"/>
      <c r="FZ1052" s="2"/>
      <c r="GA1052" s="2"/>
      <c r="GB1052" s="2"/>
      <c r="GC1052" s="2"/>
      <c r="GD1052" s="2"/>
      <c r="GE1052" s="2"/>
      <c r="GF1052" s="2"/>
      <c r="GG1052" s="2"/>
      <c r="GH1052" s="2"/>
      <c r="GI1052" s="2"/>
      <c r="GJ1052" s="2"/>
      <c r="GK1052" s="2"/>
      <c r="GL1052" s="2"/>
      <c r="GM1052" s="2"/>
      <c r="GN1052" s="2"/>
      <c r="GO1052" s="2"/>
      <c r="GP1052" s="2"/>
      <c r="GQ1052" s="2"/>
      <c r="GR1052" s="2"/>
      <c r="GS1052" s="2"/>
      <c r="GT1052" s="2"/>
      <c r="GU1052" s="2"/>
      <c r="GV1052" s="2"/>
      <c r="GW1052" s="2"/>
      <c r="GX1052" s="2"/>
      <c r="GY1052" s="2"/>
      <c r="GZ1052" s="2"/>
      <c r="HA1052" s="2"/>
      <c r="HB1052" s="2"/>
      <c r="HC1052" s="2"/>
      <c r="HD1052" s="2"/>
      <c r="HE1052" s="2"/>
      <c r="HF1052" s="2"/>
      <c r="HG1052" s="2"/>
      <c r="HH1052" s="2"/>
      <c r="HI1052" s="2"/>
      <c r="HJ1052" s="2"/>
      <c r="HK1052" s="2"/>
      <c r="HL1052" s="2"/>
      <c r="HM1052" s="2"/>
      <c r="HN1052" s="2"/>
      <c r="HO1052" s="2"/>
      <c r="HP1052" s="2"/>
      <c r="HQ1052" s="2"/>
      <c r="HR1052" s="2"/>
      <c r="HS1052" s="2"/>
      <c r="HT1052" s="2"/>
      <c r="HU1052" s="2"/>
      <c r="HV1052" s="2"/>
      <c r="HW1052" s="2"/>
      <c r="HX1052" s="2"/>
      <c r="HY1052" s="2"/>
      <c r="HZ1052" s="2"/>
      <c r="IA1052" s="2"/>
      <c r="IB1052" s="2"/>
      <c r="IC1052" s="2"/>
      <c r="ID1052" s="2"/>
      <c r="IE1052" s="2"/>
      <c r="IF1052" s="2"/>
      <c r="IG1052" s="2"/>
      <c r="IH1052" s="2"/>
      <c r="II1052" s="2"/>
      <c r="IJ1052" s="2"/>
      <c r="IK1052" s="2"/>
      <c r="IL1052" s="2"/>
      <c r="IM1052" s="2"/>
      <c r="IN1052" s="2"/>
      <c r="IO1052" s="2"/>
      <c r="IP1052" s="2"/>
      <c r="IQ1052" s="2"/>
      <c r="IR1052" s="2"/>
      <c r="IS1052" s="2"/>
      <c r="IT1052" s="2"/>
      <c r="IU1052" s="2"/>
      <c r="IV1052" s="2"/>
      <c r="IW1052" s="2"/>
    </row>
    <row r="1053" customFormat="false" ht="11.25" hidden="false" customHeight="false" outlineLevel="0" collapsed="false">
      <c r="A1053" s="2"/>
      <c r="B1053" s="2"/>
      <c r="C1053" s="2"/>
      <c r="D1053" s="394"/>
      <c r="F1053" s="2"/>
      <c r="G1053" s="2"/>
      <c r="H1053" s="2"/>
      <c r="I1053" s="2"/>
      <c r="J1053" s="2"/>
      <c r="K1053" s="2"/>
      <c r="L1053" s="2"/>
      <c r="M1053" s="2"/>
      <c r="P1053" s="2"/>
      <c r="Q1053" s="2"/>
      <c r="R1053" s="2"/>
      <c r="X1053" s="270"/>
      <c r="Y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95"/>
      <c r="AW1053" s="95"/>
      <c r="AX1053" s="383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383"/>
      <c r="BX1053" s="383"/>
      <c r="BY1053" s="383"/>
      <c r="BZ1053" s="2"/>
      <c r="CA1053" s="2"/>
      <c r="CB1053" s="2"/>
      <c r="CC1053" s="2"/>
      <c r="CD1053" s="2"/>
      <c r="CE1053" s="2"/>
      <c r="CF1053" s="383"/>
      <c r="CG1053" s="383"/>
      <c r="CH1053" s="10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383"/>
      <c r="DT1053" s="383"/>
      <c r="DU1053" s="383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  <c r="FE1053" s="2"/>
      <c r="FF1053" s="2"/>
      <c r="FG1053" s="2"/>
      <c r="FH1053" s="2"/>
      <c r="FI1053" s="2"/>
      <c r="FJ1053" s="2"/>
      <c r="FK1053" s="2"/>
      <c r="FL1053" s="2"/>
      <c r="FM1053" s="2"/>
      <c r="FN1053" s="2"/>
      <c r="FO1053" s="2"/>
      <c r="FP1053" s="2"/>
      <c r="FQ1053" s="2"/>
      <c r="FR1053" s="2"/>
      <c r="FS1053" s="2"/>
      <c r="FT1053" s="2"/>
      <c r="FU1053" s="2"/>
      <c r="FV1053" s="2"/>
      <c r="FW1053" s="2"/>
      <c r="FX1053" s="2"/>
      <c r="FY1053" s="2"/>
      <c r="FZ1053" s="2"/>
      <c r="GA1053" s="2"/>
      <c r="GB1053" s="2"/>
      <c r="GC1053" s="2"/>
      <c r="GD1053" s="2"/>
      <c r="GE1053" s="2"/>
      <c r="GF1053" s="2"/>
      <c r="GG1053" s="2"/>
      <c r="GH1053" s="2"/>
      <c r="GI1053" s="2"/>
      <c r="GJ1053" s="2"/>
      <c r="GK1053" s="2"/>
      <c r="GL1053" s="2"/>
      <c r="GM1053" s="2"/>
      <c r="GN1053" s="2"/>
      <c r="GO1053" s="2"/>
      <c r="GP1053" s="2"/>
      <c r="GQ1053" s="2"/>
      <c r="GR1053" s="2"/>
      <c r="GS1053" s="2"/>
      <c r="GT1053" s="2"/>
      <c r="GU1053" s="2"/>
      <c r="GV1053" s="2"/>
      <c r="GW1053" s="2"/>
      <c r="GX1053" s="2"/>
      <c r="GY1053" s="2"/>
      <c r="GZ1053" s="2"/>
      <c r="HA1053" s="2"/>
      <c r="HB1053" s="2"/>
      <c r="HC1053" s="2"/>
      <c r="HD1053" s="2"/>
      <c r="HE1053" s="2"/>
      <c r="HF1053" s="2"/>
      <c r="HG1053" s="2"/>
      <c r="HH1053" s="2"/>
      <c r="HI1053" s="2"/>
      <c r="HJ1053" s="2"/>
      <c r="HK1053" s="2"/>
      <c r="HL1053" s="2"/>
      <c r="HM1053" s="2"/>
      <c r="HN1053" s="2"/>
      <c r="HO1053" s="2"/>
      <c r="HP1053" s="2"/>
      <c r="HQ1053" s="2"/>
      <c r="HR1053" s="2"/>
      <c r="HS1053" s="2"/>
      <c r="HT1053" s="2"/>
      <c r="HU1053" s="2"/>
      <c r="HV1053" s="2"/>
      <c r="HW1053" s="2"/>
      <c r="HX1053" s="2"/>
      <c r="HY1053" s="2"/>
      <c r="HZ1053" s="2"/>
      <c r="IA1053" s="2"/>
      <c r="IB1053" s="2"/>
      <c r="IC1053" s="2"/>
      <c r="ID1053" s="2"/>
      <c r="IE1053" s="2"/>
      <c r="IF1053" s="2"/>
      <c r="IG1053" s="2"/>
      <c r="IH1053" s="2"/>
      <c r="II1053" s="2"/>
      <c r="IJ1053" s="2"/>
      <c r="IK1053" s="2"/>
      <c r="IL1053" s="2"/>
      <c r="IM1053" s="2"/>
      <c r="IN1053" s="2"/>
      <c r="IO1053" s="2"/>
      <c r="IP1053" s="2"/>
      <c r="IQ1053" s="2"/>
      <c r="IR1053" s="2"/>
      <c r="IS1053" s="2"/>
      <c r="IT1053" s="2"/>
      <c r="IU1053" s="2"/>
      <c r="IV1053" s="2"/>
      <c r="IW1053" s="2"/>
    </row>
    <row r="1054" customFormat="false" ht="11.25" hidden="false" customHeight="false" outlineLevel="0" collapsed="false">
      <c r="A1054" s="2"/>
      <c r="B1054" s="2"/>
      <c r="C1054" s="2"/>
      <c r="D1054" s="394"/>
      <c r="F1054" s="2"/>
      <c r="G1054" s="2"/>
      <c r="H1054" s="2"/>
      <c r="I1054" s="2"/>
      <c r="J1054" s="2"/>
      <c r="K1054" s="2"/>
      <c r="L1054" s="2"/>
      <c r="M1054" s="2"/>
      <c r="P1054" s="2"/>
      <c r="Q1054" s="2"/>
      <c r="R1054" s="2"/>
      <c r="X1054" s="270"/>
      <c r="Y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95"/>
      <c r="AW1054" s="95"/>
      <c r="AX1054" s="383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383"/>
      <c r="BX1054" s="383"/>
      <c r="BY1054" s="383"/>
      <c r="BZ1054" s="2"/>
      <c r="CA1054" s="2"/>
      <c r="CB1054" s="2"/>
      <c r="CC1054" s="2"/>
      <c r="CD1054" s="2"/>
      <c r="CE1054" s="2"/>
      <c r="CF1054" s="383"/>
      <c r="CG1054" s="383"/>
      <c r="CH1054" s="10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383"/>
      <c r="DT1054" s="383"/>
      <c r="DU1054" s="383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  <c r="FE1054" s="2"/>
      <c r="FF1054" s="2"/>
      <c r="FG1054" s="2"/>
      <c r="FH1054" s="2"/>
      <c r="FI1054" s="2"/>
      <c r="FJ1054" s="2"/>
      <c r="FK1054" s="2"/>
      <c r="FL1054" s="2"/>
      <c r="FM1054" s="2"/>
      <c r="FN1054" s="2"/>
      <c r="FO1054" s="2"/>
      <c r="FP1054" s="2"/>
      <c r="FQ1054" s="2"/>
      <c r="FR1054" s="2"/>
      <c r="FS1054" s="2"/>
      <c r="FT1054" s="2"/>
      <c r="FU1054" s="2"/>
      <c r="FV1054" s="2"/>
      <c r="FW1054" s="2"/>
      <c r="FX1054" s="2"/>
      <c r="FY1054" s="2"/>
      <c r="FZ1054" s="2"/>
      <c r="GA1054" s="2"/>
      <c r="GB1054" s="2"/>
      <c r="GC1054" s="2"/>
      <c r="GD1054" s="2"/>
      <c r="GE1054" s="2"/>
      <c r="GF1054" s="2"/>
      <c r="GG1054" s="2"/>
      <c r="GH1054" s="2"/>
      <c r="GI1054" s="2"/>
      <c r="GJ1054" s="2"/>
      <c r="GK1054" s="2"/>
      <c r="GL1054" s="2"/>
      <c r="GM1054" s="2"/>
      <c r="GN1054" s="2"/>
      <c r="GO1054" s="2"/>
      <c r="GP1054" s="2"/>
      <c r="GQ1054" s="2"/>
      <c r="GR1054" s="2"/>
      <c r="GS1054" s="2"/>
      <c r="GT1054" s="2"/>
      <c r="GU1054" s="2"/>
      <c r="GV1054" s="2"/>
      <c r="GW1054" s="2"/>
      <c r="GX1054" s="2"/>
      <c r="GY1054" s="2"/>
      <c r="GZ1054" s="2"/>
      <c r="HA1054" s="2"/>
      <c r="HB1054" s="2"/>
      <c r="HC1054" s="2"/>
      <c r="HD1054" s="2"/>
      <c r="HE1054" s="2"/>
      <c r="HF1054" s="2"/>
      <c r="HG1054" s="2"/>
      <c r="HH1054" s="2"/>
      <c r="HI1054" s="2"/>
      <c r="HJ1054" s="2"/>
      <c r="HK1054" s="2"/>
      <c r="HL1054" s="2"/>
      <c r="HM1054" s="2"/>
      <c r="HN1054" s="2"/>
      <c r="HO1054" s="2"/>
      <c r="HP1054" s="2"/>
      <c r="HQ1054" s="2"/>
      <c r="HR1054" s="2"/>
      <c r="HS1054" s="2"/>
      <c r="HT1054" s="2"/>
      <c r="HU1054" s="2"/>
      <c r="HV1054" s="2"/>
      <c r="HW1054" s="2"/>
      <c r="HX1054" s="2"/>
      <c r="HY1054" s="2"/>
      <c r="HZ1054" s="2"/>
      <c r="IA1054" s="2"/>
      <c r="IB1054" s="2"/>
      <c r="IC1054" s="2"/>
      <c r="ID1054" s="2"/>
      <c r="IE1054" s="2"/>
      <c r="IF1054" s="2"/>
      <c r="IG1054" s="2"/>
      <c r="IH1054" s="2"/>
      <c r="II1054" s="2"/>
      <c r="IJ1054" s="2"/>
      <c r="IK1054" s="2"/>
      <c r="IL1054" s="2"/>
      <c r="IM1054" s="2"/>
      <c r="IN1054" s="2"/>
      <c r="IO1054" s="2"/>
      <c r="IP1054" s="2"/>
      <c r="IQ1054" s="2"/>
      <c r="IR1054" s="2"/>
      <c r="IS1054" s="2"/>
      <c r="IT1054" s="2"/>
      <c r="IU1054" s="2"/>
      <c r="IV1054" s="2"/>
      <c r="IW1054" s="2"/>
    </row>
    <row r="1055" customFormat="false" ht="11.25" hidden="false" customHeight="false" outlineLevel="0" collapsed="false">
      <c r="A1055" s="2"/>
      <c r="B1055" s="2"/>
      <c r="C1055" s="2"/>
      <c r="D1055" s="394"/>
      <c r="F1055" s="2"/>
      <c r="G1055" s="2"/>
      <c r="H1055" s="2"/>
      <c r="I1055" s="2"/>
      <c r="J1055" s="2"/>
      <c r="K1055" s="2"/>
      <c r="L1055" s="2"/>
      <c r="M1055" s="2"/>
      <c r="P1055" s="2"/>
      <c r="Q1055" s="2"/>
      <c r="R1055" s="2"/>
      <c r="X1055" s="270"/>
      <c r="Y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95"/>
      <c r="AW1055" s="95"/>
      <c r="AX1055" s="383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383"/>
      <c r="BX1055" s="383"/>
      <c r="BY1055" s="383"/>
      <c r="BZ1055" s="2"/>
      <c r="CA1055" s="2"/>
      <c r="CB1055" s="2"/>
      <c r="CC1055" s="2"/>
      <c r="CD1055" s="2"/>
      <c r="CE1055" s="2"/>
      <c r="CF1055" s="383"/>
      <c r="CG1055" s="383"/>
      <c r="CH1055" s="10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383"/>
      <c r="DT1055" s="383"/>
      <c r="DU1055" s="383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  <c r="FE1055" s="2"/>
      <c r="FF1055" s="2"/>
      <c r="FG1055" s="2"/>
      <c r="FH1055" s="2"/>
      <c r="FI1055" s="2"/>
      <c r="FJ1055" s="2"/>
      <c r="FK1055" s="2"/>
      <c r="FL1055" s="2"/>
      <c r="FM1055" s="2"/>
      <c r="FN1055" s="2"/>
      <c r="FO1055" s="2"/>
      <c r="FP1055" s="2"/>
      <c r="FQ1055" s="2"/>
      <c r="FR1055" s="2"/>
      <c r="FS1055" s="2"/>
      <c r="FT1055" s="2"/>
      <c r="FU1055" s="2"/>
      <c r="FV1055" s="2"/>
      <c r="FW1055" s="2"/>
      <c r="FX1055" s="2"/>
      <c r="FY1055" s="2"/>
      <c r="FZ1055" s="2"/>
      <c r="GA1055" s="2"/>
      <c r="GB1055" s="2"/>
      <c r="GC1055" s="2"/>
      <c r="GD1055" s="2"/>
      <c r="GE1055" s="2"/>
      <c r="GF1055" s="2"/>
      <c r="GG1055" s="2"/>
      <c r="GH1055" s="2"/>
      <c r="GI1055" s="2"/>
      <c r="GJ1055" s="2"/>
      <c r="GK1055" s="2"/>
      <c r="GL1055" s="2"/>
      <c r="GM1055" s="2"/>
      <c r="GN1055" s="2"/>
      <c r="GO1055" s="2"/>
      <c r="GP1055" s="2"/>
      <c r="GQ1055" s="2"/>
      <c r="GR1055" s="2"/>
      <c r="GS1055" s="2"/>
      <c r="GT1055" s="2"/>
      <c r="GU1055" s="2"/>
      <c r="GV1055" s="2"/>
      <c r="GW1055" s="2"/>
      <c r="GX1055" s="2"/>
      <c r="GY1055" s="2"/>
      <c r="GZ1055" s="2"/>
      <c r="HA1055" s="2"/>
      <c r="HB1055" s="2"/>
      <c r="HC1055" s="2"/>
      <c r="HD1055" s="2"/>
      <c r="HE1055" s="2"/>
      <c r="HF1055" s="2"/>
      <c r="HG1055" s="2"/>
      <c r="HH1055" s="2"/>
      <c r="HI1055" s="2"/>
      <c r="HJ1055" s="2"/>
      <c r="HK1055" s="2"/>
      <c r="HL1055" s="2"/>
      <c r="HM1055" s="2"/>
      <c r="HN1055" s="2"/>
      <c r="HO1055" s="2"/>
      <c r="HP1055" s="2"/>
      <c r="HQ1055" s="2"/>
      <c r="HR1055" s="2"/>
      <c r="HS1055" s="2"/>
      <c r="HT1055" s="2"/>
      <c r="HU1055" s="2"/>
      <c r="HV1055" s="2"/>
      <c r="HW1055" s="2"/>
      <c r="HX1055" s="2"/>
      <c r="HY1055" s="2"/>
      <c r="HZ1055" s="2"/>
      <c r="IA1055" s="2"/>
      <c r="IB1055" s="2"/>
      <c r="IC1055" s="2"/>
      <c r="ID1055" s="2"/>
      <c r="IE1055" s="2"/>
      <c r="IF1055" s="2"/>
      <c r="IG1055" s="2"/>
      <c r="IH1055" s="2"/>
      <c r="II1055" s="2"/>
      <c r="IJ1055" s="2"/>
      <c r="IK1055" s="2"/>
      <c r="IL1055" s="2"/>
      <c r="IM1055" s="2"/>
      <c r="IN1055" s="2"/>
      <c r="IO1055" s="2"/>
      <c r="IP1055" s="2"/>
      <c r="IQ1055" s="2"/>
      <c r="IR1055" s="2"/>
      <c r="IS1055" s="2"/>
      <c r="IT1055" s="2"/>
      <c r="IU1055" s="2"/>
      <c r="IV1055" s="2"/>
      <c r="IW1055" s="2"/>
    </row>
    <row r="1056" customFormat="false" ht="11.25" hidden="false" customHeight="false" outlineLevel="0" collapsed="false">
      <c r="A1056" s="2"/>
      <c r="B1056" s="2"/>
      <c r="C1056" s="2"/>
      <c r="D1056" s="394"/>
      <c r="F1056" s="2"/>
      <c r="G1056" s="2"/>
      <c r="H1056" s="2"/>
      <c r="I1056" s="2"/>
      <c r="J1056" s="2"/>
      <c r="K1056" s="2"/>
      <c r="L1056" s="2"/>
      <c r="M1056" s="2"/>
      <c r="P1056" s="2"/>
      <c r="Q1056" s="2"/>
      <c r="R1056" s="2"/>
      <c r="X1056" s="270"/>
      <c r="Y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95"/>
      <c r="AW1056" s="95"/>
      <c r="AX1056" s="383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383"/>
      <c r="BX1056" s="383"/>
      <c r="BY1056" s="383"/>
      <c r="BZ1056" s="2"/>
      <c r="CA1056" s="2"/>
      <c r="CB1056" s="2"/>
      <c r="CC1056" s="2"/>
      <c r="CD1056" s="2"/>
      <c r="CE1056" s="2"/>
      <c r="CF1056" s="383"/>
      <c r="CG1056" s="383"/>
      <c r="CH1056" s="10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383"/>
      <c r="DT1056" s="383"/>
      <c r="DU1056" s="383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  <c r="FE1056" s="2"/>
      <c r="FF1056" s="2"/>
      <c r="FG1056" s="2"/>
      <c r="FH1056" s="2"/>
      <c r="FI1056" s="2"/>
      <c r="FJ1056" s="2"/>
      <c r="FK1056" s="2"/>
      <c r="FL1056" s="2"/>
      <c r="FM1056" s="2"/>
      <c r="FN1056" s="2"/>
      <c r="FO1056" s="2"/>
      <c r="FP1056" s="2"/>
      <c r="FQ1056" s="2"/>
      <c r="FR1056" s="2"/>
      <c r="FS1056" s="2"/>
      <c r="FT1056" s="2"/>
      <c r="FU1056" s="2"/>
      <c r="FV1056" s="2"/>
      <c r="FW1056" s="2"/>
      <c r="FX1056" s="2"/>
      <c r="FY1056" s="2"/>
      <c r="FZ1056" s="2"/>
      <c r="GA1056" s="2"/>
      <c r="GB1056" s="2"/>
      <c r="GC1056" s="2"/>
      <c r="GD1056" s="2"/>
      <c r="GE1056" s="2"/>
      <c r="GF1056" s="2"/>
      <c r="GG1056" s="2"/>
      <c r="GH1056" s="2"/>
      <c r="GI1056" s="2"/>
      <c r="GJ1056" s="2"/>
      <c r="GK1056" s="2"/>
      <c r="GL1056" s="2"/>
      <c r="GM1056" s="2"/>
      <c r="GN1056" s="2"/>
      <c r="GO1056" s="2"/>
      <c r="GP1056" s="2"/>
      <c r="GQ1056" s="2"/>
      <c r="GR1056" s="2"/>
      <c r="GS1056" s="2"/>
      <c r="GT1056" s="2"/>
      <c r="GU1056" s="2"/>
      <c r="GV1056" s="2"/>
      <c r="GW1056" s="2"/>
      <c r="GX1056" s="2"/>
      <c r="GY1056" s="2"/>
      <c r="GZ1056" s="2"/>
      <c r="HA1056" s="2"/>
      <c r="HB1056" s="2"/>
      <c r="HC1056" s="2"/>
      <c r="HD1056" s="2"/>
      <c r="HE1056" s="2"/>
      <c r="HF1056" s="2"/>
      <c r="HG1056" s="2"/>
      <c r="HH1056" s="2"/>
      <c r="HI1056" s="2"/>
      <c r="HJ1056" s="2"/>
      <c r="HK1056" s="2"/>
      <c r="HL1056" s="2"/>
      <c r="HM1056" s="2"/>
      <c r="HN1056" s="2"/>
      <c r="HO1056" s="2"/>
      <c r="HP1056" s="2"/>
      <c r="HQ1056" s="2"/>
      <c r="HR1056" s="2"/>
      <c r="HS1056" s="2"/>
      <c r="HT1056" s="2"/>
      <c r="HU1056" s="2"/>
      <c r="HV1056" s="2"/>
      <c r="HW1056" s="2"/>
      <c r="HX1056" s="2"/>
      <c r="HY1056" s="2"/>
      <c r="HZ1056" s="2"/>
      <c r="IA1056" s="2"/>
      <c r="IB1056" s="2"/>
      <c r="IC1056" s="2"/>
      <c r="ID1056" s="2"/>
      <c r="IE1056" s="2"/>
      <c r="IF1056" s="2"/>
      <c r="IG1056" s="2"/>
      <c r="IH1056" s="2"/>
      <c r="II1056" s="2"/>
      <c r="IJ1056" s="2"/>
      <c r="IK1056" s="2"/>
      <c r="IL1056" s="2"/>
      <c r="IM1056" s="2"/>
      <c r="IN1056" s="2"/>
      <c r="IO1056" s="2"/>
      <c r="IP1056" s="2"/>
      <c r="IQ1056" s="2"/>
      <c r="IR1056" s="2"/>
      <c r="IS1056" s="2"/>
      <c r="IT1056" s="2"/>
      <c r="IU1056" s="2"/>
      <c r="IV1056" s="2"/>
      <c r="IW1056" s="2"/>
    </row>
    <row r="1057" customFormat="false" ht="11.25" hidden="false" customHeight="false" outlineLevel="0" collapsed="false">
      <c r="A1057" s="2"/>
      <c r="B1057" s="2"/>
      <c r="C1057" s="2"/>
      <c r="D1057" s="394"/>
      <c r="F1057" s="2"/>
      <c r="G1057" s="2"/>
      <c r="H1057" s="2"/>
      <c r="I1057" s="2"/>
      <c r="J1057" s="2"/>
      <c r="K1057" s="2"/>
      <c r="L1057" s="2"/>
      <c r="M1057" s="2"/>
      <c r="P1057" s="2"/>
      <c r="Q1057" s="2"/>
      <c r="R1057" s="2"/>
      <c r="X1057" s="270"/>
      <c r="Y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95"/>
      <c r="AW1057" s="95"/>
      <c r="AX1057" s="383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383"/>
      <c r="BX1057" s="383"/>
      <c r="BY1057" s="383"/>
      <c r="BZ1057" s="2"/>
      <c r="CA1057" s="2"/>
      <c r="CB1057" s="2"/>
      <c r="CC1057" s="2"/>
      <c r="CD1057" s="2"/>
      <c r="CE1057" s="2"/>
      <c r="CF1057" s="383"/>
      <c r="CG1057" s="383"/>
      <c r="CH1057" s="10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383"/>
      <c r="DT1057" s="383"/>
      <c r="DU1057" s="383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  <c r="FE1057" s="2"/>
      <c r="FF1057" s="2"/>
      <c r="FG1057" s="2"/>
      <c r="FH1057" s="2"/>
      <c r="FI1057" s="2"/>
      <c r="FJ1057" s="2"/>
      <c r="FK1057" s="2"/>
      <c r="FL1057" s="2"/>
      <c r="FM1057" s="2"/>
      <c r="FN1057" s="2"/>
      <c r="FO1057" s="2"/>
      <c r="FP1057" s="2"/>
      <c r="FQ1057" s="2"/>
      <c r="FR1057" s="2"/>
      <c r="FS1057" s="2"/>
      <c r="FT1057" s="2"/>
      <c r="FU1057" s="2"/>
      <c r="FV1057" s="2"/>
      <c r="FW1057" s="2"/>
      <c r="FX1057" s="2"/>
      <c r="FY1057" s="2"/>
      <c r="FZ1057" s="2"/>
      <c r="GA1057" s="2"/>
      <c r="GB1057" s="2"/>
      <c r="GC1057" s="2"/>
      <c r="GD1057" s="2"/>
      <c r="GE1057" s="2"/>
      <c r="GF1057" s="2"/>
      <c r="GG1057" s="2"/>
      <c r="GH1057" s="2"/>
      <c r="GI1057" s="2"/>
      <c r="GJ1057" s="2"/>
      <c r="GK1057" s="2"/>
      <c r="GL1057" s="2"/>
      <c r="GM1057" s="2"/>
      <c r="GN1057" s="2"/>
      <c r="GO1057" s="2"/>
      <c r="GP1057" s="2"/>
      <c r="GQ1057" s="2"/>
      <c r="GR1057" s="2"/>
      <c r="GS1057" s="2"/>
      <c r="GT1057" s="2"/>
      <c r="GU1057" s="2"/>
      <c r="GV1057" s="2"/>
      <c r="GW1057" s="2"/>
      <c r="GX1057" s="2"/>
      <c r="GY1057" s="2"/>
      <c r="GZ1057" s="2"/>
      <c r="HA1057" s="2"/>
      <c r="HB1057" s="2"/>
      <c r="HC1057" s="2"/>
      <c r="HD1057" s="2"/>
      <c r="HE1057" s="2"/>
      <c r="HF1057" s="2"/>
      <c r="HG1057" s="2"/>
      <c r="HH1057" s="2"/>
      <c r="HI1057" s="2"/>
      <c r="HJ1057" s="2"/>
      <c r="HK1057" s="2"/>
      <c r="HL1057" s="2"/>
      <c r="HM1057" s="2"/>
      <c r="HN1057" s="2"/>
      <c r="HO1057" s="2"/>
      <c r="HP1057" s="2"/>
      <c r="HQ1057" s="2"/>
      <c r="HR1057" s="2"/>
      <c r="HS1057" s="2"/>
      <c r="HT1057" s="2"/>
      <c r="HU1057" s="2"/>
      <c r="HV1057" s="2"/>
      <c r="HW1057" s="2"/>
      <c r="HX1057" s="2"/>
      <c r="HY1057" s="2"/>
      <c r="HZ1057" s="2"/>
      <c r="IA1057" s="2"/>
      <c r="IB1057" s="2"/>
      <c r="IC1057" s="2"/>
      <c r="ID1057" s="2"/>
      <c r="IE1057" s="2"/>
      <c r="IF1057" s="2"/>
      <c r="IG1057" s="2"/>
      <c r="IH1057" s="2"/>
      <c r="II1057" s="2"/>
      <c r="IJ1057" s="2"/>
      <c r="IK1057" s="2"/>
      <c r="IL1057" s="2"/>
      <c r="IM1057" s="2"/>
      <c r="IN1057" s="2"/>
      <c r="IO1057" s="2"/>
      <c r="IP1057" s="2"/>
      <c r="IQ1057" s="2"/>
      <c r="IR1057" s="2"/>
      <c r="IS1057" s="2"/>
      <c r="IT1057" s="2"/>
      <c r="IU1057" s="2"/>
      <c r="IV1057" s="2"/>
      <c r="IW1057" s="2"/>
    </row>
    <row r="1058" customFormat="false" ht="11.25" hidden="false" customHeight="false" outlineLevel="0" collapsed="false">
      <c r="A1058" s="2"/>
      <c r="B1058" s="2"/>
      <c r="C1058" s="2"/>
      <c r="D1058" s="394"/>
      <c r="F1058" s="2"/>
      <c r="G1058" s="2"/>
      <c r="H1058" s="2"/>
      <c r="I1058" s="2"/>
      <c r="J1058" s="2"/>
      <c r="K1058" s="2"/>
      <c r="L1058" s="2"/>
      <c r="M1058" s="2"/>
      <c r="P1058" s="2"/>
      <c r="Q1058" s="2"/>
      <c r="R1058" s="2"/>
      <c r="X1058" s="270"/>
      <c r="Y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95"/>
      <c r="AW1058" s="95"/>
      <c r="AX1058" s="383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383"/>
      <c r="BX1058" s="383"/>
      <c r="BY1058" s="383"/>
      <c r="BZ1058" s="2"/>
      <c r="CA1058" s="2"/>
      <c r="CB1058" s="2"/>
      <c r="CC1058" s="2"/>
      <c r="CD1058" s="2"/>
      <c r="CE1058" s="2"/>
      <c r="CF1058" s="383"/>
      <c r="CG1058" s="383"/>
      <c r="CH1058" s="10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383"/>
      <c r="DT1058" s="383"/>
      <c r="DU1058" s="383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  <c r="FE1058" s="2"/>
      <c r="FF1058" s="2"/>
      <c r="FG1058" s="2"/>
      <c r="FH1058" s="2"/>
      <c r="FI1058" s="2"/>
      <c r="FJ1058" s="2"/>
      <c r="FK1058" s="2"/>
      <c r="FL1058" s="2"/>
      <c r="FM1058" s="2"/>
      <c r="FN1058" s="2"/>
      <c r="FO1058" s="2"/>
      <c r="FP1058" s="2"/>
      <c r="FQ1058" s="2"/>
      <c r="FR1058" s="2"/>
      <c r="FS1058" s="2"/>
      <c r="FT1058" s="2"/>
      <c r="FU1058" s="2"/>
      <c r="FV1058" s="2"/>
      <c r="FW1058" s="2"/>
      <c r="FX1058" s="2"/>
      <c r="FY1058" s="2"/>
      <c r="FZ1058" s="2"/>
      <c r="GA1058" s="2"/>
      <c r="GB1058" s="2"/>
      <c r="GC1058" s="2"/>
      <c r="GD1058" s="2"/>
      <c r="GE1058" s="2"/>
      <c r="GF1058" s="2"/>
      <c r="GG1058" s="2"/>
      <c r="GH1058" s="2"/>
      <c r="GI1058" s="2"/>
      <c r="GJ1058" s="2"/>
      <c r="GK1058" s="2"/>
      <c r="GL1058" s="2"/>
      <c r="GM1058" s="2"/>
      <c r="GN1058" s="2"/>
      <c r="GO1058" s="2"/>
      <c r="GP1058" s="2"/>
      <c r="GQ1058" s="2"/>
      <c r="GR1058" s="2"/>
      <c r="GS1058" s="2"/>
      <c r="GT1058" s="2"/>
      <c r="GU1058" s="2"/>
      <c r="GV1058" s="2"/>
      <c r="GW1058" s="2"/>
      <c r="GX1058" s="2"/>
      <c r="GY1058" s="2"/>
      <c r="GZ1058" s="2"/>
      <c r="HA1058" s="2"/>
      <c r="HB1058" s="2"/>
      <c r="HC1058" s="2"/>
      <c r="HD1058" s="2"/>
      <c r="HE1058" s="2"/>
      <c r="HF1058" s="2"/>
      <c r="HG1058" s="2"/>
      <c r="HH1058" s="2"/>
      <c r="HI1058" s="2"/>
      <c r="HJ1058" s="2"/>
      <c r="HK1058" s="2"/>
      <c r="HL1058" s="2"/>
      <c r="HM1058" s="2"/>
      <c r="HN1058" s="2"/>
      <c r="HO1058" s="2"/>
      <c r="HP1058" s="2"/>
      <c r="HQ1058" s="2"/>
      <c r="HR1058" s="2"/>
      <c r="HS1058" s="2"/>
      <c r="HT1058" s="2"/>
      <c r="HU1058" s="2"/>
      <c r="HV1058" s="2"/>
      <c r="HW1058" s="2"/>
      <c r="HX1058" s="2"/>
      <c r="HY1058" s="2"/>
      <c r="HZ1058" s="2"/>
      <c r="IA1058" s="2"/>
      <c r="IB1058" s="2"/>
      <c r="IC1058" s="2"/>
      <c r="ID1058" s="2"/>
      <c r="IE1058" s="2"/>
      <c r="IF1058" s="2"/>
      <c r="IG1058" s="2"/>
      <c r="IH1058" s="2"/>
      <c r="II1058" s="2"/>
      <c r="IJ1058" s="2"/>
      <c r="IK1058" s="2"/>
      <c r="IL1058" s="2"/>
      <c r="IM1058" s="2"/>
      <c r="IN1058" s="2"/>
      <c r="IO1058" s="2"/>
      <c r="IP1058" s="2"/>
      <c r="IQ1058" s="2"/>
      <c r="IR1058" s="2"/>
      <c r="IS1058" s="2"/>
      <c r="IT1058" s="2"/>
      <c r="IU1058" s="2"/>
      <c r="IV1058" s="2"/>
      <c r="IW1058" s="2"/>
    </row>
    <row r="1059" customFormat="false" ht="11.25" hidden="false" customHeight="false" outlineLevel="0" collapsed="false">
      <c r="A1059" s="2"/>
      <c r="B1059" s="2"/>
      <c r="C1059" s="2"/>
      <c r="D1059" s="394"/>
      <c r="F1059" s="2"/>
      <c r="G1059" s="2"/>
      <c r="H1059" s="2"/>
      <c r="I1059" s="2"/>
      <c r="J1059" s="2"/>
      <c r="K1059" s="2"/>
      <c r="L1059" s="2"/>
      <c r="M1059" s="2"/>
      <c r="P1059" s="2"/>
      <c r="Q1059" s="2"/>
      <c r="R1059" s="2"/>
      <c r="X1059" s="270"/>
      <c r="Y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95"/>
      <c r="AW1059" s="95"/>
      <c r="AX1059" s="383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383"/>
      <c r="BX1059" s="383"/>
      <c r="BY1059" s="383"/>
      <c r="BZ1059" s="2"/>
      <c r="CA1059" s="2"/>
      <c r="CB1059" s="2"/>
      <c r="CC1059" s="2"/>
      <c r="CD1059" s="2"/>
      <c r="CE1059" s="2"/>
      <c r="CF1059" s="383"/>
      <c r="CG1059" s="383"/>
      <c r="CH1059" s="10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383"/>
      <c r="DT1059" s="383"/>
      <c r="DU1059" s="383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  <c r="FE1059" s="2"/>
      <c r="FF1059" s="2"/>
      <c r="FG1059" s="2"/>
      <c r="FH1059" s="2"/>
      <c r="FI1059" s="2"/>
      <c r="FJ1059" s="2"/>
      <c r="FK1059" s="2"/>
      <c r="FL1059" s="2"/>
      <c r="FM1059" s="2"/>
      <c r="FN1059" s="2"/>
      <c r="FO1059" s="2"/>
      <c r="FP1059" s="2"/>
      <c r="FQ1059" s="2"/>
      <c r="FR1059" s="2"/>
      <c r="FS1059" s="2"/>
      <c r="FT1059" s="2"/>
      <c r="FU1059" s="2"/>
      <c r="FV1059" s="2"/>
      <c r="FW1059" s="2"/>
      <c r="FX1059" s="2"/>
      <c r="FY1059" s="2"/>
      <c r="FZ1059" s="2"/>
      <c r="GA1059" s="2"/>
      <c r="GB1059" s="2"/>
      <c r="GC1059" s="2"/>
      <c r="GD1059" s="2"/>
      <c r="GE1059" s="2"/>
      <c r="GF1059" s="2"/>
      <c r="GG1059" s="2"/>
      <c r="GH1059" s="2"/>
      <c r="GI1059" s="2"/>
      <c r="GJ1059" s="2"/>
      <c r="GK1059" s="2"/>
      <c r="GL1059" s="2"/>
      <c r="GM1059" s="2"/>
      <c r="GN1059" s="2"/>
      <c r="GO1059" s="2"/>
      <c r="GP1059" s="2"/>
      <c r="GQ1059" s="2"/>
      <c r="GR1059" s="2"/>
      <c r="GS1059" s="2"/>
      <c r="GT1059" s="2"/>
      <c r="GU1059" s="2"/>
      <c r="GV1059" s="2"/>
      <c r="GW1059" s="2"/>
      <c r="GX1059" s="2"/>
      <c r="GY1059" s="2"/>
      <c r="GZ1059" s="2"/>
      <c r="HA1059" s="2"/>
      <c r="HB1059" s="2"/>
      <c r="HC1059" s="2"/>
      <c r="HD1059" s="2"/>
      <c r="HE1059" s="2"/>
      <c r="HF1059" s="2"/>
      <c r="HG1059" s="2"/>
      <c r="HH1059" s="2"/>
      <c r="HI1059" s="2"/>
      <c r="HJ1059" s="2"/>
      <c r="HK1059" s="2"/>
      <c r="HL1059" s="2"/>
      <c r="HM1059" s="2"/>
      <c r="HN1059" s="2"/>
      <c r="HO1059" s="2"/>
      <c r="HP1059" s="2"/>
      <c r="HQ1059" s="2"/>
      <c r="HR1059" s="2"/>
      <c r="HS1059" s="2"/>
      <c r="HT1059" s="2"/>
      <c r="HU1059" s="2"/>
      <c r="HV1059" s="2"/>
      <c r="HW1059" s="2"/>
      <c r="HX1059" s="2"/>
      <c r="HY1059" s="2"/>
      <c r="HZ1059" s="2"/>
      <c r="IA1059" s="2"/>
      <c r="IB1059" s="2"/>
      <c r="IC1059" s="2"/>
      <c r="ID1059" s="2"/>
      <c r="IE1059" s="2"/>
      <c r="IF1059" s="2"/>
      <c r="IG1059" s="2"/>
      <c r="IH1059" s="2"/>
      <c r="II1059" s="2"/>
      <c r="IJ1059" s="2"/>
      <c r="IK1059" s="2"/>
      <c r="IL1059" s="2"/>
      <c r="IM1059" s="2"/>
      <c r="IN1059" s="2"/>
      <c r="IO1059" s="2"/>
      <c r="IP1059" s="2"/>
      <c r="IQ1059" s="2"/>
      <c r="IR1059" s="2"/>
      <c r="IS1059" s="2"/>
      <c r="IT1059" s="2"/>
      <c r="IU1059" s="2"/>
      <c r="IV1059" s="2"/>
      <c r="IW1059" s="2"/>
    </row>
    <row r="1060" customFormat="false" ht="11.25" hidden="false" customHeight="false" outlineLevel="0" collapsed="false">
      <c r="A1060" s="2"/>
      <c r="B1060" s="2"/>
      <c r="C1060" s="2"/>
      <c r="D1060" s="394"/>
      <c r="F1060" s="2"/>
      <c r="G1060" s="2"/>
      <c r="H1060" s="2"/>
      <c r="I1060" s="2"/>
      <c r="J1060" s="2"/>
      <c r="K1060" s="2"/>
      <c r="L1060" s="2"/>
      <c r="M1060" s="2"/>
      <c r="P1060" s="2"/>
      <c r="Q1060" s="2"/>
      <c r="R1060" s="2"/>
      <c r="X1060" s="270"/>
      <c r="Y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95"/>
      <c r="AW1060" s="95"/>
      <c r="AX1060" s="383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383"/>
      <c r="BX1060" s="383"/>
      <c r="BY1060" s="383"/>
      <c r="BZ1060" s="2"/>
      <c r="CA1060" s="2"/>
      <c r="CB1060" s="2"/>
      <c r="CC1060" s="2"/>
      <c r="CD1060" s="2"/>
      <c r="CE1060" s="2"/>
      <c r="CF1060" s="383"/>
      <c r="CG1060" s="383"/>
      <c r="CH1060" s="10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383"/>
      <c r="DT1060" s="383"/>
      <c r="DU1060" s="383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  <c r="FE1060" s="2"/>
      <c r="FF1060" s="2"/>
      <c r="FG1060" s="2"/>
      <c r="FH1060" s="2"/>
      <c r="FI1060" s="2"/>
      <c r="FJ1060" s="2"/>
      <c r="FK1060" s="2"/>
      <c r="FL1060" s="2"/>
      <c r="FM1060" s="2"/>
      <c r="FN1060" s="2"/>
      <c r="FO1060" s="2"/>
      <c r="FP1060" s="2"/>
      <c r="FQ1060" s="2"/>
      <c r="FR1060" s="2"/>
      <c r="FS1060" s="2"/>
      <c r="FT1060" s="2"/>
      <c r="FU1060" s="2"/>
      <c r="FV1060" s="2"/>
      <c r="FW1060" s="2"/>
      <c r="FX1060" s="2"/>
      <c r="FY1060" s="2"/>
      <c r="FZ1060" s="2"/>
      <c r="GA1060" s="2"/>
      <c r="GB1060" s="2"/>
      <c r="GC1060" s="2"/>
      <c r="GD1060" s="2"/>
      <c r="GE1060" s="2"/>
      <c r="GF1060" s="2"/>
      <c r="GG1060" s="2"/>
      <c r="GH1060" s="2"/>
      <c r="GI1060" s="2"/>
      <c r="GJ1060" s="2"/>
      <c r="GK1060" s="2"/>
      <c r="GL1060" s="2"/>
      <c r="GM1060" s="2"/>
      <c r="GN1060" s="2"/>
      <c r="GO1060" s="2"/>
      <c r="GP1060" s="2"/>
      <c r="GQ1060" s="2"/>
      <c r="GR1060" s="2"/>
      <c r="GS1060" s="2"/>
      <c r="GT1060" s="2"/>
      <c r="GU1060" s="2"/>
      <c r="GV1060" s="2"/>
      <c r="GW1060" s="2"/>
      <c r="GX1060" s="2"/>
      <c r="GY1060" s="2"/>
      <c r="GZ1060" s="2"/>
      <c r="HA1060" s="2"/>
      <c r="HB1060" s="2"/>
      <c r="HC1060" s="2"/>
      <c r="HD1060" s="2"/>
      <c r="HE1060" s="2"/>
      <c r="HF1060" s="2"/>
      <c r="HG1060" s="2"/>
      <c r="HH1060" s="2"/>
      <c r="HI1060" s="2"/>
      <c r="HJ1060" s="2"/>
      <c r="HK1060" s="2"/>
      <c r="HL1060" s="2"/>
      <c r="HM1060" s="2"/>
      <c r="HN1060" s="2"/>
      <c r="HO1060" s="2"/>
      <c r="HP1060" s="2"/>
      <c r="HQ1060" s="2"/>
      <c r="HR1060" s="2"/>
      <c r="HS1060" s="2"/>
      <c r="HT1060" s="2"/>
      <c r="HU1060" s="2"/>
      <c r="HV1060" s="2"/>
      <c r="HW1060" s="2"/>
      <c r="HX1060" s="2"/>
      <c r="HY1060" s="2"/>
      <c r="HZ1060" s="2"/>
      <c r="IA1060" s="2"/>
      <c r="IB1060" s="2"/>
      <c r="IC1060" s="2"/>
      <c r="ID1060" s="2"/>
      <c r="IE1060" s="2"/>
      <c r="IF1060" s="2"/>
      <c r="IG1060" s="2"/>
      <c r="IH1060" s="2"/>
      <c r="II1060" s="2"/>
      <c r="IJ1060" s="2"/>
      <c r="IK1060" s="2"/>
      <c r="IL1060" s="2"/>
      <c r="IM1060" s="2"/>
      <c r="IN1060" s="2"/>
      <c r="IO1060" s="2"/>
      <c r="IP1060" s="2"/>
      <c r="IQ1060" s="2"/>
      <c r="IR1060" s="2"/>
      <c r="IS1060" s="2"/>
      <c r="IT1060" s="2"/>
      <c r="IU1060" s="2"/>
      <c r="IV1060" s="2"/>
      <c r="IW1060" s="2"/>
    </row>
    <row r="1061" customFormat="false" ht="11.25" hidden="false" customHeight="false" outlineLevel="0" collapsed="false">
      <c r="A1061" s="2"/>
      <c r="B1061" s="2"/>
      <c r="C1061" s="2"/>
      <c r="D1061" s="394"/>
      <c r="F1061" s="2"/>
      <c r="G1061" s="2"/>
      <c r="H1061" s="2"/>
      <c r="I1061" s="2"/>
      <c r="J1061" s="2"/>
      <c r="K1061" s="2"/>
      <c r="L1061" s="2"/>
      <c r="M1061" s="2"/>
      <c r="P1061" s="2"/>
      <c r="Q1061" s="2"/>
      <c r="R1061" s="2"/>
      <c r="X1061" s="270"/>
      <c r="Y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95"/>
      <c r="AW1061" s="95"/>
      <c r="AX1061" s="383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383"/>
      <c r="BX1061" s="383"/>
      <c r="BY1061" s="383"/>
      <c r="BZ1061" s="2"/>
      <c r="CA1061" s="2"/>
      <c r="CB1061" s="2"/>
      <c r="CC1061" s="2"/>
      <c r="CD1061" s="2"/>
      <c r="CE1061" s="2"/>
      <c r="CF1061" s="383"/>
      <c r="CG1061" s="383"/>
      <c r="CH1061" s="10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383"/>
      <c r="DT1061" s="383"/>
      <c r="DU1061" s="383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  <c r="FE1061" s="2"/>
      <c r="FF1061" s="2"/>
      <c r="FG1061" s="2"/>
      <c r="FH1061" s="2"/>
      <c r="FI1061" s="2"/>
      <c r="FJ1061" s="2"/>
      <c r="FK1061" s="2"/>
      <c r="FL1061" s="2"/>
      <c r="FM1061" s="2"/>
      <c r="FN1061" s="2"/>
      <c r="FO1061" s="2"/>
      <c r="FP1061" s="2"/>
      <c r="FQ1061" s="2"/>
      <c r="FR1061" s="2"/>
      <c r="FS1061" s="2"/>
      <c r="FT1061" s="2"/>
      <c r="FU1061" s="2"/>
      <c r="FV1061" s="2"/>
      <c r="FW1061" s="2"/>
      <c r="FX1061" s="2"/>
      <c r="FY1061" s="2"/>
      <c r="FZ1061" s="2"/>
      <c r="GA1061" s="2"/>
      <c r="GB1061" s="2"/>
      <c r="GC1061" s="2"/>
      <c r="GD1061" s="2"/>
      <c r="GE1061" s="2"/>
      <c r="GF1061" s="2"/>
      <c r="GG1061" s="2"/>
      <c r="GH1061" s="2"/>
      <c r="GI1061" s="2"/>
      <c r="GJ1061" s="2"/>
      <c r="GK1061" s="2"/>
      <c r="GL1061" s="2"/>
      <c r="GM1061" s="2"/>
      <c r="GN1061" s="2"/>
      <c r="GO1061" s="2"/>
      <c r="GP1061" s="2"/>
      <c r="GQ1061" s="2"/>
      <c r="GR1061" s="2"/>
      <c r="GS1061" s="2"/>
      <c r="GT1061" s="2"/>
      <c r="GU1061" s="2"/>
      <c r="GV1061" s="2"/>
      <c r="GW1061" s="2"/>
      <c r="GX1061" s="2"/>
      <c r="GY1061" s="2"/>
      <c r="GZ1061" s="2"/>
      <c r="HA1061" s="2"/>
      <c r="HB1061" s="2"/>
      <c r="HC1061" s="2"/>
      <c r="HD1061" s="2"/>
      <c r="HE1061" s="2"/>
      <c r="HF1061" s="2"/>
      <c r="HG1061" s="2"/>
      <c r="HH1061" s="2"/>
      <c r="HI1061" s="2"/>
      <c r="HJ1061" s="2"/>
      <c r="HK1061" s="2"/>
      <c r="HL1061" s="2"/>
      <c r="HM1061" s="2"/>
      <c r="HN1061" s="2"/>
      <c r="HO1061" s="2"/>
      <c r="HP1061" s="2"/>
      <c r="HQ1061" s="2"/>
      <c r="HR1061" s="2"/>
      <c r="HS1061" s="2"/>
      <c r="HT1061" s="2"/>
      <c r="HU1061" s="2"/>
      <c r="HV1061" s="2"/>
      <c r="HW1061" s="2"/>
      <c r="HX1061" s="2"/>
      <c r="HY1061" s="2"/>
      <c r="HZ1061" s="2"/>
      <c r="IA1061" s="2"/>
      <c r="IB1061" s="2"/>
      <c r="IC1061" s="2"/>
      <c r="ID1061" s="2"/>
      <c r="IE1061" s="2"/>
      <c r="IF1061" s="2"/>
      <c r="IG1061" s="2"/>
      <c r="IH1061" s="2"/>
      <c r="II1061" s="2"/>
      <c r="IJ1061" s="2"/>
      <c r="IK1061" s="2"/>
      <c r="IL1061" s="2"/>
      <c r="IM1061" s="2"/>
      <c r="IN1061" s="2"/>
      <c r="IO1061" s="2"/>
      <c r="IP1061" s="2"/>
      <c r="IQ1061" s="2"/>
      <c r="IR1061" s="2"/>
      <c r="IS1061" s="2"/>
      <c r="IT1061" s="2"/>
      <c r="IU1061" s="2"/>
      <c r="IV1061" s="2"/>
      <c r="IW1061" s="2"/>
    </row>
    <row r="1062" customFormat="false" ht="11.25" hidden="false" customHeight="false" outlineLevel="0" collapsed="false">
      <c r="A1062" s="2"/>
      <c r="B1062" s="2"/>
      <c r="C1062" s="2"/>
      <c r="D1062" s="394"/>
      <c r="F1062" s="2"/>
      <c r="G1062" s="2"/>
      <c r="H1062" s="2"/>
      <c r="I1062" s="2"/>
      <c r="J1062" s="2"/>
      <c r="K1062" s="2"/>
      <c r="L1062" s="2"/>
      <c r="M1062" s="2"/>
      <c r="P1062" s="2"/>
      <c r="Q1062" s="2"/>
      <c r="R1062" s="2"/>
      <c r="X1062" s="270"/>
      <c r="Y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95"/>
      <c r="AW1062" s="95"/>
      <c r="AX1062" s="383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383"/>
      <c r="BX1062" s="383"/>
      <c r="BY1062" s="383"/>
      <c r="BZ1062" s="2"/>
      <c r="CA1062" s="2"/>
      <c r="CB1062" s="2"/>
      <c r="CC1062" s="2"/>
      <c r="CD1062" s="2"/>
      <c r="CE1062" s="2"/>
      <c r="CF1062" s="383"/>
      <c r="CG1062" s="383"/>
      <c r="CH1062" s="10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383"/>
      <c r="DT1062" s="383"/>
      <c r="DU1062" s="383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  <c r="FE1062" s="2"/>
      <c r="FF1062" s="2"/>
      <c r="FG1062" s="2"/>
      <c r="FH1062" s="2"/>
      <c r="FI1062" s="2"/>
      <c r="FJ1062" s="2"/>
      <c r="FK1062" s="2"/>
      <c r="FL1062" s="2"/>
      <c r="FM1062" s="2"/>
      <c r="FN1062" s="2"/>
      <c r="FO1062" s="2"/>
      <c r="FP1062" s="2"/>
      <c r="FQ1062" s="2"/>
      <c r="FR1062" s="2"/>
      <c r="FS1062" s="2"/>
      <c r="FT1062" s="2"/>
      <c r="FU1062" s="2"/>
      <c r="FV1062" s="2"/>
      <c r="FW1062" s="2"/>
      <c r="FX1062" s="2"/>
      <c r="FY1062" s="2"/>
      <c r="FZ1062" s="2"/>
      <c r="GA1062" s="2"/>
      <c r="GB1062" s="2"/>
      <c r="GC1062" s="2"/>
      <c r="GD1062" s="2"/>
      <c r="GE1062" s="2"/>
      <c r="GF1062" s="2"/>
      <c r="GG1062" s="2"/>
      <c r="GH1062" s="2"/>
      <c r="GI1062" s="2"/>
      <c r="GJ1062" s="2"/>
      <c r="GK1062" s="2"/>
      <c r="GL1062" s="2"/>
      <c r="GM1062" s="2"/>
      <c r="GN1062" s="2"/>
      <c r="GO1062" s="2"/>
      <c r="GP1062" s="2"/>
      <c r="GQ1062" s="2"/>
      <c r="GR1062" s="2"/>
      <c r="GS1062" s="2"/>
      <c r="GT1062" s="2"/>
      <c r="GU1062" s="2"/>
      <c r="GV1062" s="2"/>
      <c r="GW1062" s="2"/>
      <c r="GX1062" s="2"/>
      <c r="GY1062" s="2"/>
      <c r="GZ1062" s="2"/>
      <c r="HA1062" s="2"/>
      <c r="HB1062" s="2"/>
      <c r="HC1062" s="2"/>
      <c r="HD1062" s="2"/>
      <c r="HE1062" s="2"/>
      <c r="HF1062" s="2"/>
      <c r="HG1062" s="2"/>
      <c r="HH1062" s="2"/>
      <c r="HI1062" s="2"/>
      <c r="HJ1062" s="2"/>
      <c r="HK1062" s="2"/>
      <c r="HL1062" s="2"/>
      <c r="HM1062" s="2"/>
      <c r="HN1062" s="2"/>
      <c r="HO1062" s="2"/>
      <c r="HP1062" s="2"/>
      <c r="HQ1062" s="2"/>
      <c r="HR1062" s="2"/>
      <c r="HS1062" s="2"/>
      <c r="HT1062" s="2"/>
      <c r="HU1062" s="2"/>
      <c r="HV1062" s="2"/>
      <c r="HW1062" s="2"/>
      <c r="HX1062" s="2"/>
      <c r="HY1062" s="2"/>
      <c r="HZ1062" s="2"/>
      <c r="IA1062" s="2"/>
      <c r="IB1062" s="2"/>
      <c r="IC1062" s="2"/>
      <c r="ID1062" s="2"/>
      <c r="IE1062" s="2"/>
      <c r="IF1062" s="2"/>
      <c r="IG1062" s="2"/>
      <c r="IH1062" s="2"/>
      <c r="II1062" s="2"/>
      <c r="IJ1062" s="2"/>
      <c r="IK1062" s="2"/>
      <c r="IL1062" s="2"/>
      <c r="IM1062" s="2"/>
      <c r="IN1062" s="2"/>
      <c r="IO1062" s="2"/>
      <c r="IP1062" s="2"/>
      <c r="IQ1062" s="2"/>
      <c r="IR1062" s="2"/>
      <c r="IS1062" s="2"/>
      <c r="IT1062" s="2"/>
      <c r="IU1062" s="2"/>
      <c r="IV1062" s="2"/>
      <c r="IW1062" s="2"/>
    </row>
    <row r="1063" customFormat="false" ht="11.25" hidden="false" customHeight="false" outlineLevel="0" collapsed="false">
      <c r="A1063" s="2"/>
      <c r="B1063" s="2"/>
      <c r="C1063" s="2"/>
      <c r="D1063" s="394"/>
      <c r="F1063" s="2"/>
      <c r="G1063" s="2"/>
      <c r="H1063" s="2"/>
      <c r="I1063" s="2"/>
      <c r="J1063" s="2"/>
      <c r="K1063" s="2"/>
      <c r="L1063" s="2"/>
      <c r="M1063" s="2"/>
      <c r="P1063" s="2"/>
      <c r="Q1063" s="2"/>
      <c r="R1063" s="2"/>
      <c r="X1063" s="270"/>
      <c r="Y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95"/>
      <c r="AW1063" s="95"/>
      <c r="AX1063" s="383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383"/>
      <c r="BX1063" s="383"/>
      <c r="BY1063" s="383"/>
      <c r="BZ1063" s="2"/>
      <c r="CA1063" s="2"/>
      <c r="CB1063" s="2"/>
      <c r="CC1063" s="2"/>
      <c r="CD1063" s="2"/>
      <c r="CE1063" s="2"/>
      <c r="CF1063" s="383"/>
      <c r="CG1063" s="383"/>
      <c r="CH1063" s="10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383"/>
      <c r="DT1063" s="383"/>
      <c r="DU1063" s="383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  <c r="FE1063" s="2"/>
      <c r="FF1063" s="2"/>
      <c r="FG1063" s="2"/>
      <c r="FH1063" s="2"/>
      <c r="FI1063" s="2"/>
      <c r="FJ1063" s="2"/>
      <c r="FK1063" s="2"/>
      <c r="FL1063" s="2"/>
      <c r="FM1063" s="2"/>
      <c r="FN1063" s="2"/>
      <c r="FO1063" s="2"/>
      <c r="FP1063" s="2"/>
      <c r="FQ1063" s="2"/>
      <c r="FR1063" s="2"/>
      <c r="FS1063" s="2"/>
      <c r="FT1063" s="2"/>
      <c r="FU1063" s="2"/>
      <c r="FV1063" s="2"/>
      <c r="FW1063" s="2"/>
      <c r="FX1063" s="2"/>
      <c r="FY1063" s="2"/>
      <c r="FZ1063" s="2"/>
      <c r="GA1063" s="2"/>
      <c r="GB1063" s="2"/>
      <c r="GC1063" s="2"/>
      <c r="GD1063" s="2"/>
      <c r="GE1063" s="2"/>
      <c r="GF1063" s="2"/>
      <c r="GG1063" s="2"/>
      <c r="GH1063" s="2"/>
      <c r="GI1063" s="2"/>
      <c r="GJ1063" s="2"/>
      <c r="GK1063" s="2"/>
      <c r="GL1063" s="2"/>
      <c r="GM1063" s="2"/>
      <c r="GN1063" s="2"/>
      <c r="GO1063" s="2"/>
      <c r="GP1063" s="2"/>
      <c r="GQ1063" s="2"/>
      <c r="GR1063" s="2"/>
      <c r="GS1063" s="2"/>
      <c r="GT1063" s="2"/>
      <c r="GU1063" s="2"/>
      <c r="GV1063" s="2"/>
      <c r="GW1063" s="2"/>
      <c r="GX1063" s="2"/>
      <c r="GY1063" s="2"/>
      <c r="GZ1063" s="2"/>
      <c r="HA1063" s="2"/>
      <c r="HB1063" s="2"/>
      <c r="HC1063" s="2"/>
      <c r="HD1063" s="2"/>
      <c r="HE1063" s="2"/>
      <c r="HF1063" s="2"/>
      <c r="HG1063" s="2"/>
      <c r="HH1063" s="2"/>
      <c r="HI1063" s="2"/>
      <c r="HJ1063" s="2"/>
      <c r="HK1063" s="2"/>
      <c r="HL1063" s="2"/>
      <c r="HM1063" s="2"/>
      <c r="HN1063" s="2"/>
      <c r="HO1063" s="2"/>
      <c r="HP1063" s="2"/>
      <c r="HQ1063" s="2"/>
      <c r="HR1063" s="2"/>
      <c r="HS1063" s="2"/>
      <c r="HT1063" s="2"/>
      <c r="HU1063" s="2"/>
      <c r="HV1063" s="2"/>
      <c r="HW1063" s="2"/>
      <c r="HX1063" s="2"/>
      <c r="HY1063" s="2"/>
      <c r="HZ1063" s="2"/>
      <c r="IA1063" s="2"/>
      <c r="IB1063" s="2"/>
      <c r="IC1063" s="2"/>
      <c r="ID1063" s="2"/>
      <c r="IE1063" s="2"/>
      <c r="IF1063" s="2"/>
      <c r="IG1063" s="2"/>
      <c r="IH1063" s="2"/>
      <c r="II1063" s="2"/>
      <c r="IJ1063" s="2"/>
      <c r="IK1063" s="2"/>
      <c r="IL1063" s="2"/>
      <c r="IM1063" s="2"/>
      <c r="IN1063" s="2"/>
      <c r="IO1063" s="2"/>
      <c r="IP1063" s="2"/>
      <c r="IQ1063" s="2"/>
      <c r="IR1063" s="2"/>
      <c r="IS1063" s="2"/>
      <c r="IT1063" s="2"/>
      <c r="IU1063" s="2"/>
      <c r="IV1063" s="2"/>
      <c r="IW1063" s="2"/>
    </row>
    <row r="1064" customFormat="false" ht="11.25" hidden="false" customHeight="false" outlineLevel="0" collapsed="false">
      <c r="A1064" s="2"/>
      <c r="B1064" s="2"/>
      <c r="C1064" s="2"/>
      <c r="D1064" s="394"/>
      <c r="F1064" s="2"/>
      <c r="G1064" s="2"/>
      <c r="H1064" s="2"/>
      <c r="I1064" s="2"/>
      <c r="J1064" s="2"/>
      <c r="K1064" s="2"/>
      <c r="L1064" s="2"/>
      <c r="M1064" s="2"/>
      <c r="P1064" s="2"/>
      <c r="Q1064" s="2"/>
      <c r="R1064" s="2"/>
      <c r="X1064" s="270"/>
      <c r="Y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95"/>
      <c r="AW1064" s="95"/>
      <c r="AX1064" s="383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383"/>
      <c r="BX1064" s="383"/>
      <c r="BY1064" s="383"/>
      <c r="BZ1064" s="2"/>
      <c r="CA1064" s="2"/>
      <c r="CB1064" s="2"/>
      <c r="CC1064" s="2"/>
      <c r="CD1064" s="2"/>
      <c r="CE1064" s="2"/>
      <c r="CF1064" s="383"/>
      <c r="CG1064" s="383"/>
      <c r="CH1064" s="10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383"/>
      <c r="DT1064" s="383"/>
      <c r="DU1064" s="383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  <c r="FE1064" s="2"/>
      <c r="FF1064" s="2"/>
      <c r="FG1064" s="2"/>
      <c r="FH1064" s="2"/>
      <c r="FI1064" s="2"/>
      <c r="FJ1064" s="2"/>
      <c r="FK1064" s="2"/>
      <c r="FL1064" s="2"/>
      <c r="FM1064" s="2"/>
      <c r="FN1064" s="2"/>
      <c r="FO1064" s="2"/>
      <c r="FP1064" s="2"/>
      <c r="FQ1064" s="2"/>
      <c r="FR1064" s="2"/>
      <c r="FS1064" s="2"/>
      <c r="FT1064" s="2"/>
      <c r="FU1064" s="2"/>
      <c r="FV1064" s="2"/>
      <c r="FW1064" s="2"/>
      <c r="FX1064" s="2"/>
      <c r="FY1064" s="2"/>
      <c r="FZ1064" s="2"/>
      <c r="GA1064" s="2"/>
      <c r="GB1064" s="2"/>
      <c r="GC1064" s="2"/>
      <c r="GD1064" s="2"/>
      <c r="GE1064" s="2"/>
      <c r="GF1064" s="2"/>
      <c r="GG1064" s="2"/>
      <c r="GH1064" s="2"/>
      <c r="GI1064" s="2"/>
      <c r="GJ1064" s="2"/>
      <c r="GK1064" s="2"/>
      <c r="GL1064" s="2"/>
      <c r="GM1064" s="2"/>
      <c r="GN1064" s="2"/>
      <c r="GO1064" s="2"/>
      <c r="GP1064" s="2"/>
      <c r="GQ1064" s="2"/>
      <c r="GR1064" s="2"/>
      <c r="GS1064" s="2"/>
      <c r="GT1064" s="2"/>
      <c r="GU1064" s="2"/>
      <c r="GV1064" s="2"/>
      <c r="GW1064" s="2"/>
      <c r="GX1064" s="2"/>
      <c r="GY1064" s="2"/>
      <c r="GZ1064" s="2"/>
      <c r="HA1064" s="2"/>
      <c r="HB1064" s="2"/>
      <c r="HC1064" s="2"/>
      <c r="HD1064" s="2"/>
      <c r="HE1064" s="2"/>
      <c r="HF1064" s="2"/>
      <c r="HG1064" s="2"/>
      <c r="HH1064" s="2"/>
      <c r="HI1064" s="2"/>
      <c r="HJ1064" s="2"/>
      <c r="HK1064" s="2"/>
      <c r="HL1064" s="2"/>
      <c r="HM1064" s="2"/>
      <c r="HN1064" s="2"/>
      <c r="HO1064" s="2"/>
      <c r="HP1064" s="2"/>
      <c r="HQ1064" s="2"/>
      <c r="HR1064" s="2"/>
      <c r="HS1064" s="2"/>
      <c r="HT1064" s="2"/>
      <c r="HU1064" s="2"/>
      <c r="HV1064" s="2"/>
      <c r="HW1064" s="2"/>
      <c r="HX1064" s="2"/>
      <c r="HY1064" s="2"/>
      <c r="HZ1064" s="2"/>
      <c r="IA1064" s="2"/>
      <c r="IB1064" s="2"/>
      <c r="IC1064" s="2"/>
      <c r="ID1064" s="2"/>
      <c r="IE1064" s="2"/>
      <c r="IF1064" s="2"/>
      <c r="IG1064" s="2"/>
      <c r="IH1064" s="2"/>
      <c r="II1064" s="2"/>
      <c r="IJ1064" s="2"/>
      <c r="IK1064" s="2"/>
      <c r="IL1064" s="2"/>
      <c r="IM1064" s="2"/>
      <c r="IN1064" s="2"/>
      <c r="IO1064" s="2"/>
      <c r="IP1064" s="2"/>
      <c r="IQ1064" s="2"/>
      <c r="IR1064" s="2"/>
      <c r="IS1064" s="2"/>
      <c r="IT1064" s="2"/>
      <c r="IU1064" s="2"/>
      <c r="IV1064" s="2"/>
      <c r="IW1064" s="2"/>
    </row>
    <row r="1065" customFormat="false" ht="11.25" hidden="false" customHeight="false" outlineLevel="0" collapsed="false">
      <c r="A1065" s="2"/>
      <c r="B1065" s="2"/>
      <c r="C1065" s="2"/>
      <c r="D1065" s="394"/>
      <c r="F1065" s="2"/>
      <c r="G1065" s="2"/>
      <c r="H1065" s="2"/>
      <c r="I1065" s="2"/>
      <c r="J1065" s="2"/>
      <c r="K1065" s="2"/>
      <c r="L1065" s="2"/>
      <c r="M1065" s="2"/>
      <c r="P1065" s="2"/>
      <c r="Q1065" s="2"/>
      <c r="R1065" s="2"/>
      <c r="X1065" s="270"/>
      <c r="Y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95"/>
      <c r="AW1065" s="95"/>
      <c r="AX1065" s="383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383"/>
      <c r="BX1065" s="383"/>
      <c r="BY1065" s="383"/>
      <c r="BZ1065" s="2"/>
      <c r="CA1065" s="2"/>
      <c r="CB1065" s="2"/>
      <c r="CC1065" s="2"/>
      <c r="CD1065" s="2"/>
      <c r="CE1065" s="2"/>
      <c r="CF1065" s="383"/>
      <c r="CG1065" s="383"/>
      <c r="CH1065" s="10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383"/>
      <c r="DT1065" s="383"/>
      <c r="DU1065" s="383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  <c r="FE1065" s="2"/>
      <c r="FF1065" s="2"/>
      <c r="FG1065" s="2"/>
      <c r="FH1065" s="2"/>
      <c r="FI1065" s="2"/>
      <c r="FJ1065" s="2"/>
      <c r="FK1065" s="2"/>
      <c r="FL1065" s="2"/>
      <c r="FM1065" s="2"/>
      <c r="FN1065" s="2"/>
      <c r="FO1065" s="2"/>
      <c r="FP1065" s="2"/>
      <c r="FQ1065" s="2"/>
      <c r="FR1065" s="2"/>
      <c r="FS1065" s="2"/>
      <c r="FT1065" s="2"/>
      <c r="FU1065" s="2"/>
      <c r="FV1065" s="2"/>
      <c r="FW1065" s="2"/>
      <c r="FX1065" s="2"/>
      <c r="FY1065" s="2"/>
      <c r="FZ1065" s="2"/>
      <c r="GA1065" s="2"/>
      <c r="GB1065" s="2"/>
      <c r="GC1065" s="2"/>
      <c r="GD1065" s="2"/>
      <c r="GE1065" s="2"/>
      <c r="GF1065" s="2"/>
      <c r="GG1065" s="2"/>
      <c r="GH1065" s="2"/>
      <c r="GI1065" s="2"/>
      <c r="GJ1065" s="2"/>
      <c r="GK1065" s="2"/>
      <c r="GL1065" s="2"/>
      <c r="GM1065" s="2"/>
      <c r="GN1065" s="2"/>
      <c r="GO1065" s="2"/>
      <c r="GP1065" s="2"/>
      <c r="GQ1065" s="2"/>
      <c r="GR1065" s="2"/>
      <c r="GS1065" s="2"/>
      <c r="GT1065" s="2"/>
      <c r="GU1065" s="2"/>
      <c r="GV1065" s="2"/>
      <c r="GW1065" s="2"/>
      <c r="GX1065" s="2"/>
      <c r="GY1065" s="2"/>
      <c r="GZ1065" s="2"/>
      <c r="HA1065" s="2"/>
      <c r="HB1065" s="2"/>
      <c r="HC1065" s="2"/>
      <c r="HD1065" s="2"/>
      <c r="HE1065" s="2"/>
      <c r="HF1065" s="2"/>
      <c r="HG1065" s="2"/>
      <c r="HH1065" s="2"/>
      <c r="HI1065" s="2"/>
      <c r="HJ1065" s="2"/>
      <c r="HK1065" s="2"/>
      <c r="HL1065" s="2"/>
      <c r="HM1065" s="2"/>
      <c r="HN1065" s="2"/>
      <c r="HO1065" s="2"/>
      <c r="HP1065" s="2"/>
      <c r="HQ1065" s="2"/>
      <c r="HR1065" s="2"/>
      <c r="HS1065" s="2"/>
      <c r="HT1065" s="2"/>
      <c r="HU1065" s="2"/>
      <c r="HV1065" s="2"/>
      <c r="HW1065" s="2"/>
      <c r="HX1065" s="2"/>
      <c r="HY1065" s="2"/>
      <c r="HZ1065" s="2"/>
      <c r="IA1065" s="2"/>
      <c r="IB1065" s="2"/>
      <c r="IC1065" s="2"/>
      <c r="ID1065" s="2"/>
      <c r="IE1065" s="2"/>
      <c r="IF1065" s="2"/>
      <c r="IG1065" s="2"/>
      <c r="IH1065" s="2"/>
      <c r="II1065" s="2"/>
      <c r="IJ1065" s="2"/>
      <c r="IK1065" s="2"/>
      <c r="IL1065" s="2"/>
      <c r="IM1065" s="2"/>
      <c r="IN1065" s="2"/>
      <c r="IO1065" s="2"/>
      <c r="IP1065" s="2"/>
      <c r="IQ1065" s="2"/>
      <c r="IR1065" s="2"/>
      <c r="IS1065" s="2"/>
      <c r="IT1065" s="2"/>
      <c r="IU1065" s="2"/>
      <c r="IV1065" s="2"/>
      <c r="IW1065" s="2"/>
    </row>
    <row r="1066" customFormat="false" ht="11.25" hidden="false" customHeight="false" outlineLevel="0" collapsed="false">
      <c r="A1066" s="2"/>
      <c r="B1066" s="2"/>
      <c r="C1066" s="2"/>
      <c r="D1066" s="394"/>
      <c r="F1066" s="2"/>
      <c r="G1066" s="2"/>
      <c r="H1066" s="2"/>
      <c r="I1066" s="2"/>
      <c r="J1066" s="2"/>
      <c r="K1066" s="2"/>
      <c r="L1066" s="2"/>
      <c r="M1066" s="2"/>
      <c r="P1066" s="2"/>
      <c r="Q1066" s="2"/>
      <c r="R1066" s="2"/>
      <c r="X1066" s="270"/>
      <c r="Y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95"/>
      <c r="AW1066" s="95"/>
      <c r="AX1066" s="383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383"/>
      <c r="BX1066" s="383"/>
      <c r="BY1066" s="383"/>
      <c r="BZ1066" s="2"/>
      <c r="CA1066" s="2"/>
      <c r="CB1066" s="2"/>
      <c r="CC1066" s="2"/>
      <c r="CD1066" s="2"/>
      <c r="CE1066" s="2"/>
      <c r="CF1066" s="383"/>
      <c r="CG1066" s="383"/>
      <c r="CH1066" s="10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383"/>
      <c r="DT1066" s="383"/>
      <c r="DU1066" s="383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  <c r="FE1066" s="2"/>
      <c r="FF1066" s="2"/>
      <c r="FG1066" s="2"/>
      <c r="FH1066" s="2"/>
      <c r="FI1066" s="2"/>
      <c r="FJ1066" s="2"/>
      <c r="FK1066" s="2"/>
      <c r="FL1066" s="2"/>
      <c r="FM1066" s="2"/>
      <c r="FN1066" s="2"/>
      <c r="FO1066" s="2"/>
      <c r="FP1066" s="2"/>
      <c r="FQ1066" s="2"/>
      <c r="FR1066" s="2"/>
      <c r="FS1066" s="2"/>
      <c r="FT1066" s="2"/>
      <c r="FU1066" s="2"/>
      <c r="FV1066" s="2"/>
      <c r="FW1066" s="2"/>
      <c r="FX1066" s="2"/>
      <c r="FY1066" s="2"/>
      <c r="FZ1066" s="2"/>
      <c r="GA1066" s="2"/>
      <c r="GB1066" s="2"/>
      <c r="GC1066" s="2"/>
      <c r="GD1066" s="2"/>
      <c r="GE1066" s="2"/>
      <c r="GF1066" s="2"/>
      <c r="GG1066" s="2"/>
      <c r="GH1066" s="2"/>
      <c r="GI1066" s="2"/>
      <c r="GJ1066" s="2"/>
      <c r="GK1066" s="2"/>
      <c r="GL1066" s="2"/>
      <c r="GM1066" s="2"/>
      <c r="GN1066" s="2"/>
      <c r="GO1066" s="2"/>
      <c r="GP1066" s="2"/>
      <c r="GQ1066" s="2"/>
      <c r="GR1066" s="2"/>
      <c r="GS1066" s="2"/>
      <c r="GT1066" s="2"/>
      <c r="GU1066" s="2"/>
      <c r="GV1066" s="2"/>
      <c r="GW1066" s="2"/>
      <c r="GX1066" s="2"/>
      <c r="GY1066" s="2"/>
      <c r="GZ1066" s="2"/>
      <c r="HA1066" s="2"/>
      <c r="HB1066" s="2"/>
      <c r="HC1066" s="2"/>
      <c r="HD1066" s="2"/>
      <c r="HE1066" s="2"/>
      <c r="HF1066" s="2"/>
      <c r="HG1066" s="2"/>
      <c r="HH1066" s="2"/>
      <c r="HI1066" s="2"/>
      <c r="HJ1066" s="2"/>
      <c r="HK1066" s="2"/>
      <c r="HL1066" s="2"/>
      <c r="HM1066" s="2"/>
      <c r="HN1066" s="2"/>
      <c r="HO1066" s="2"/>
      <c r="HP1066" s="2"/>
      <c r="HQ1066" s="2"/>
      <c r="HR1066" s="2"/>
      <c r="HS1066" s="2"/>
      <c r="HT1066" s="2"/>
      <c r="HU1066" s="2"/>
      <c r="HV1066" s="2"/>
      <c r="HW1066" s="2"/>
      <c r="HX1066" s="2"/>
      <c r="HY1066" s="2"/>
      <c r="HZ1066" s="2"/>
      <c r="IA1066" s="2"/>
      <c r="IB1066" s="2"/>
      <c r="IC1066" s="2"/>
      <c r="ID1066" s="2"/>
      <c r="IE1066" s="2"/>
      <c r="IF1066" s="2"/>
      <c r="IG1066" s="2"/>
      <c r="IH1066" s="2"/>
      <c r="II1066" s="2"/>
      <c r="IJ1066" s="2"/>
      <c r="IK1066" s="2"/>
      <c r="IL1066" s="2"/>
      <c r="IM1066" s="2"/>
      <c r="IN1066" s="2"/>
      <c r="IO1066" s="2"/>
      <c r="IP1066" s="2"/>
      <c r="IQ1066" s="2"/>
      <c r="IR1066" s="2"/>
      <c r="IS1066" s="2"/>
      <c r="IT1066" s="2"/>
      <c r="IU1066" s="2"/>
      <c r="IV1066" s="2"/>
      <c r="IW1066" s="2"/>
    </row>
    <row r="1067" customFormat="false" ht="11.25" hidden="false" customHeight="false" outlineLevel="0" collapsed="false">
      <c r="A1067" s="2"/>
      <c r="B1067" s="2"/>
      <c r="C1067" s="2"/>
      <c r="D1067" s="394"/>
      <c r="F1067" s="2"/>
      <c r="G1067" s="2"/>
      <c r="H1067" s="2"/>
      <c r="I1067" s="2"/>
      <c r="J1067" s="2"/>
      <c r="K1067" s="2"/>
      <c r="L1067" s="2"/>
      <c r="M1067" s="2"/>
      <c r="P1067" s="2"/>
      <c r="Q1067" s="2"/>
      <c r="R1067" s="2"/>
      <c r="X1067" s="270"/>
      <c r="Y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95"/>
      <c r="AW1067" s="95"/>
      <c r="AX1067" s="383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383"/>
      <c r="BX1067" s="383"/>
      <c r="BY1067" s="383"/>
      <c r="BZ1067" s="2"/>
      <c r="CA1067" s="2"/>
      <c r="CB1067" s="2"/>
      <c r="CC1067" s="2"/>
      <c r="CD1067" s="2"/>
      <c r="CE1067" s="2"/>
      <c r="CF1067" s="383"/>
      <c r="CG1067" s="383"/>
      <c r="CH1067" s="10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383"/>
      <c r="DT1067" s="383"/>
      <c r="DU1067" s="383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  <c r="FE1067" s="2"/>
      <c r="FF1067" s="2"/>
      <c r="FG1067" s="2"/>
      <c r="FH1067" s="2"/>
      <c r="FI1067" s="2"/>
      <c r="FJ1067" s="2"/>
      <c r="FK1067" s="2"/>
      <c r="FL1067" s="2"/>
      <c r="FM1067" s="2"/>
      <c r="FN1067" s="2"/>
      <c r="FO1067" s="2"/>
      <c r="FP1067" s="2"/>
      <c r="FQ1067" s="2"/>
      <c r="FR1067" s="2"/>
      <c r="FS1067" s="2"/>
      <c r="FT1067" s="2"/>
      <c r="FU1067" s="2"/>
      <c r="FV1067" s="2"/>
      <c r="FW1067" s="2"/>
      <c r="FX1067" s="2"/>
      <c r="FY1067" s="2"/>
      <c r="FZ1067" s="2"/>
      <c r="GA1067" s="2"/>
      <c r="GB1067" s="2"/>
      <c r="GC1067" s="2"/>
      <c r="GD1067" s="2"/>
      <c r="GE1067" s="2"/>
      <c r="GF1067" s="2"/>
      <c r="GG1067" s="2"/>
      <c r="GH1067" s="2"/>
      <c r="GI1067" s="2"/>
      <c r="GJ1067" s="2"/>
      <c r="GK1067" s="2"/>
      <c r="GL1067" s="2"/>
      <c r="GM1067" s="2"/>
      <c r="GN1067" s="2"/>
      <c r="GO1067" s="2"/>
      <c r="GP1067" s="2"/>
      <c r="GQ1067" s="2"/>
      <c r="GR1067" s="2"/>
      <c r="GS1067" s="2"/>
      <c r="GT1067" s="2"/>
      <c r="GU1067" s="2"/>
      <c r="GV1067" s="2"/>
      <c r="GW1067" s="2"/>
      <c r="GX1067" s="2"/>
      <c r="GY1067" s="2"/>
      <c r="GZ1067" s="2"/>
      <c r="HA1067" s="2"/>
      <c r="HB1067" s="2"/>
      <c r="HC1067" s="2"/>
      <c r="HD1067" s="2"/>
      <c r="HE1067" s="2"/>
      <c r="HF1067" s="2"/>
      <c r="HG1067" s="2"/>
      <c r="HH1067" s="2"/>
      <c r="HI1067" s="2"/>
      <c r="HJ1067" s="2"/>
      <c r="HK1067" s="2"/>
      <c r="HL1067" s="2"/>
      <c r="HM1067" s="2"/>
      <c r="HN1067" s="2"/>
      <c r="HO1067" s="2"/>
      <c r="HP1067" s="2"/>
      <c r="HQ1067" s="2"/>
      <c r="HR1067" s="2"/>
      <c r="HS1067" s="2"/>
      <c r="HT1067" s="2"/>
      <c r="HU1067" s="2"/>
      <c r="HV1067" s="2"/>
      <c r="HW1067" s="2"/>
      <c r="HX1067" s="2"/>
      <c r="HY1067" s="2"/>
      <c r="HZ1067" s="2"/>
      <c r="IA1067" s="2"/>
      <c r="IB1067" s="2"/>
      <c r="IC1067" s="2"/>
      <c r="ID1067" s="2"/>
      <c r="IE1067" s="2"/>
      <c r="IF1067" s="2"/>
      <c r="IG1067" s="2"/>
      <c r="IH1067" s="2"/>
      <c r="II1067" s="2"/>
      <c r="IJ1067" s="2"/>
      <c r="IK1067" s="2"/>
      <c r="IL1067" s="2"/>
      <c r="IM1067" s="2"/>
      <c r="IN1067" s="2"/>
      <c r="IO1067" s="2"/>
      <c r="IP1067" s="2"/>
      <c r="IQ1067" s="2"/>
      <c r="IR1067" s="2"/>
      <c r="IS1067" s="2"/>
      <c r="IT1067" s="2"/>
      <c r="IU1067" s="2"/>
      <c r="IV1067" s="2"/>
      <c r="IW1067" s="2"/>
    </row>
    <row r="1068" customFormat="false" ht="11.25" hidden="false" customHeight="false" outlineLevel="0" collapsed="false">
      <c r="A1068" s="2"/>
      <c r="B1068" s="2"/>
      <c r="C1068" s="2"/>
      <c r="D1068" s="394"/>
      <c r="F1068" s="2"/>
      <c r="G1068" s="2"/>
      <c r="H1068" s="2"/>
      <c r="I1068" s="2"/>
      <c r="J1068" s="2"/>
      <c r="K1068" s="2"/>
      <c r="L1068" s="2"/>
      <c r="M1068" s="2"/>
      <c r="P1068" s="2"/>
      <c r="Q1068" s="2"/>
      <c r="R1068" s="2"/>
      <c r="X1068" s="270"/>
      <c r="Y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95"/>
      <c r="AW1068" s="95"/>
      <c r="AX1068" s="383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383"/>
      <c r="BX1068" s="383"/>
      <c r="BY1068" s="383"/>
      <c r="BZ1068" s="2"/>
      <c r="CA1068" s="2"/>
      <c r="CB1068" s="2"/>
      <c r="CC1068" s="2"/>
      <c r="CD1068" s="2"/>
      <c r="CE1068" s="2"/>
      <c r="CF1068" s="383"/>
      <c r="CG1068" s="383"/>
      <c r="CH1068" s="10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383"/>
      <c r="DT1068" s="383"/>
      <c r="DU1068" s="383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  <c r="FE1068" s="2"/>
      <c r="FF1068" s="2"/>
      <c r="FG1068" s="2"/>
      <c r="FH1068" s="2"/>
      <c r="FI1068" s="2"/>
      <c r="FJ1068" s="2"/>
      <c r="FK1068" s="2"/>
      <c r="FL1068" s="2"/>
      <c r="FM1068" s="2"/>
      <c r="FN1068" s="2"/>
      <c r="FO1068" s="2"/>
      <c r="FP1068" s="2"/>
      <c r="FQ1068" s="2"/>
      <c r="FR1068" s="2"/>
      <c r="FS1068" s="2"/>
      <c r="FT1068" s="2"/>
      <c r="FU1068" s="2"/>
      <c r="FV1068" s="2"/>
      <c r="FW1068" s="2"/>
      <c r="FX1068" s="2"/>
      <c r="FY1068" s="2"/>
      <c r="FZ1068" s="2"/>
      <c r="GA1068" s="2"/>
      <c r="GB1068" s="2"/>
      <c r="GC1068" s="2"/>
      <c r="GD1068" s="2"/>
      <c r="GE1068" s="2"/>
      <c r="GF1068" s="2"/>
      <c r="GG1068" s="2"/>
      <c r="GH1068" s="2"/>
      <c r="GI1068" s="2"/>
      <c r="GJ1068" s="2"/>
      <c r="GK1068" s="2"/>
      <c r="GL1068" s="2"/>
      <c r="GM1068" s="2"/>
      <c r="GN1068" s="2"/>
      <c r="GO1068" s="2"/>
      <c r="GP1068" s="2"/>
      <c r="GQ1068" s="2"/>
      <c r="GR1068" s="2"/>
      <c r="GS1068" s="2"/>
      <c r="GT1068" s="2"/>
      <c r="GU1068" s="2"/>
      <c r="GV1068" s="2"/>
      <c r="GW1068" s="2"/>
      <c r="GX1068" s="2"/>
      <c r="GY1068" s="2"/>
      <c r="GZ1068" s="2"/>
      <c r="HA1068" s="2"/>
      <c r="HB1068" s="2"/>
      <c r="HC1068" s="2"/>
      <c r="HD1068" s="2"/>
      <c r="HE1068" s="2"/>
      <c r="HF1068" s="2"/>
      <c r="HG1068" s="2"/>
      <c r="HH1068" s="2"/>
      <c r="HI1068" s="2"/>
      <c r="HJ1068" s="2"/>
      <c r="HK1068" s="2"/>
      <c r="HL1068" s="2"/>
      <c r="HM1068" s="2"/>
      <c r="HN1068" s="2"/>
      <c r="HO1068" s="2"/>
      <c r="HP1068" s="2"/>
      <c r="HQ1068" s="2"/>
      <c r="HR1068" s="2"/>
      <c r="HS1068" s="2"/>
      <c r="HT1068" s="2"/>
      <c r="HU1068" s="2"/>
      <c r="HV1068" s="2"/>
      <c r="HW1068" s="2"/>
      <c r="HX1068" s="2"/>
      <c r="HY1068" s="2"/>
      <c r="HZ1068" s="2"/>
      <c r="IA1068" s="2"/>
      <c r="IB1068" s="2"/>
      <c r="IC1068" s="2"/>
      <c r="ID1068" s="2"/>
      <c r="IE1068" s="2"/>
      <c r="IF1068" s="2"/>
      <c r="IG1068" s="2"/>
      <c r="IH1068" s="2"/>
      <c r="II1068" s="2"/>
      <c r="IJ1068" s="2"/>
      <c r="IK1068" s="2"/>
      <c r="IL1068" s="2"/>
      <c r="IM1068" s="2"/>
      <c r="IN1068" s="2"/>
      <c r="IO1068" s="2"/>
      <c r="IP1068" s="2"/>
      <c r="IQ1068" s="2"/>
      <c r="IR1068" s="2"/>
      <c r="IS1068" s="2"/>
      <c r="IT1068" s="2"/>
      <c r="IU1068" s="2"/>
      <c r="IV1068" s="2"/>
      <c r="IW1068" s="2"/>
    </row>
    <row r="1069" customFormat="false" ht="11.25" hidden="false" customHeight="false" outlineLevel="0" collapsed="false">
      <c r="A1069" s="2"/>
      <c r="B1069" s="2"/>
      <c r="C1069" s="2"/>
      <c r="D1069" s="394"/>
      <c r="F1069" s="2"/>
      <c r="G1069" s="2"/>
      <c r="H1069" s="2"/>
      <c r="I1069" s="2"/>
      <c r="J1069" s="2"/>
      <c r="K1069" s="2"/>
      <c r="L1069" s="2"/>
      <c r="M1069" s="2"/>
      <c r="P1069" s="2"/>
      <c r="Q1069" s="2"/>
      <c r="R1069" s="2"/>
      <c r="X1069" s="270"/>
      <c r="Y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95"/>
      <c r="AW1069" s="95"/>
      <c r="AX1069" s="383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383"/>
      <c r="BX1069" s="383"/>
      <c r="BY1069" s="383"/>
      <c r="BZ1069" s="2"/>
      <c r="CA1069" s="2"/>
      <c r="CB1069" s="2"/>
      <c r="CC1069" s="2"/>
      <c r="CD1069" s="2"/>
      <c r="CE1069" s="2"/>
      <c r="CF1069" s="383"/>
      <c r="CG1069" s="383"/>
      <c r="CH1069" s="10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383"/>
      <c r="DT1069" s="383"/>
      <c r="DU1069" s="383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  <c r="FE1069" s="2"/>
      <c r="FF1069" s="2"/>
      <c r="FG1069" s="2"/>
      <c r="FH1069" s="2"/>
      <c r="FI1069" s="2"/>
      <c r="FJ1069" s="2"/>
      <c r="FK1069" s="2"/>
      <c r="FL1069" s="2"/>
      <c r="FM1069" s="2"/>
      <c r="FN1069" s="2"/>
      <c r="FO1069" s="2"/>
      <c r="FP1069" s="2"/>
      <c r="FQ1069" s="2"/>
      <c r="FR1069" s="2"/>
      <c r="FS1069" s="2"/>
      <c r="FT1069" s="2"/>
      <c r="FU1069" s="2"/>
      <c r="FV1069" s="2"/>
      <c r="FW1069" s="2"/>
      <c r="FX1069" s="2"/>
      <c r="FY1069" s="2"/>
      <c r="FZ1069" s="2"/>
      <c r="GA1069" s="2"/>
      <c r="GB1069" s="2"/>
      <c r="GC1069" s="2"/>
      <c r="GD1069" s="2"/>
      <c r="GE1069" s="2"/>
      <c r="GF1069" s="2"/>
      <c r="GG1069" s="2"/>
      <c r="GH1069" s="2"/>
      <c r="GI1069" s="2"/>
      <c r="GJ1069" s="2"/>
      <c r="GK1069" s="2"/>
      <c r="GL1069" s="2"/>
      <c r="GM1069" s="2"/>
      <c r="GN1069" s="2"/>
      <c r="GO1069" s="2"/>
      <c r="GP1069" s="2"/>
      <c r="GQ1069" s="2"/>
      <c r="GR1069" s="2"/>
      <c r="GS1069" s="2"/>
      <c r="GT1069" s="2"/>
      <c r="GU1069" s="2"/>
      <c r="GV1069" s="2"/>
      <c r="GW1069" s="2"/>
      <c r="GX1069" s="2"/>
      <c r="GY1069" s="2"/>
      <c r="GZ1069" s="2"/>
      <c r="HA1069" s="2"/>
      <c r="HB1069" s="2"/>
      <c r="HC1069" s="2"/>
      <c r="HD1069" s="2"/>
      <c r="HE1069" s="2"/>
      <c r="HF1069" s="2"/>
      <c r="HG1069" s="2"/>
      <c r="HH1069" s="2"/>
      <c r="HI1069" s="2"/>
      <c r="HJ1069" s="2"/>
      <c r="HK1069" s="2"/>
      <c r="HL1069" s="2"/>
      <c r="HM1069" s="2"/>
      <c r="HN1069" s="2"/>
      <c r="HO1069" s="2"/>
      <c r="HP1069" s="2"/>
      <c r="HQ1069" s="2"/>
      <c r="HR1069" s="2"/>
      <c r="HS1069" s="2"/>
      <c r="HT1069" s="2"/>
      <c r="HU1069" s="2"/>
      <c r="HV1069" s="2"/>
      <c r="HW1069" s="2"/>
      <c r="HX1069" s="2"/>
      <c r="HY1069" s="2"/>
      <c r="HZ1069" s="2"/>
      <c r="IA1069" s="2"/>
      <c r="IB1069" s="2"/>
      <c r="IC1069" s="2"/>
      <c r="ID1069" s="2"/>
      <c r="IE1069" s="2"/>
      <c r="IF1069" s="2"/>
      <c r="IG1069" s="2"/>
      <c r="IH1069" s="2"/>
      <c r="II1069" s="2"/>
      <c r="IJ1069" s="2"/>
      <c r="IK1069" s="2"/>
      <c r="IL1069" s="2"/>
      <c r="IM1069" s="2"/>
      <c r="IN1069" s="2"/>
      <c r="IO1069" s="2"/>
      <c r="IP1069" s="2"/>
      <c r="IQ1069" s="2"/>
      <c r="IR1069" s="2"/>
      <c r="IS1069" s="2"/>
      <c r="IT1069" s="2"/>
      <c r="IU1069" s="2"/>
      <c r="IV1069" s="2"/>
      <c r="IW1069" s="2"/>
    </row>
    <row r="1070" customFormat="false" ht="11.25" hidden="false" customHeight="false" outlineLevel="0" collapsed="false">
      <c r="A1070" s="2"/>
      <c r="B1070" s="2"/>
      <c r="C1070" s="2"/>
      <c r="D1070" s="394"/>
      <c r="F1070" s="2"/>
      <c r="G1070" s="2"/>
      <c r="H1070" s="2"/>
      <c r="I1070" s="2"/>
      <c r="J1070" s="2"/>
      <c r="K1070" s="2"/>
      <c r="L1070" s="2"/>
      <c r="M1070" s="2"/>
      <c r="P1070" s="2"/>
      <c r="Q1070" s="2"/>
      <c r="R1070" s="2"/>
      <c r="X1070" s="270"/>
      <c r="Y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95"/>
      <c r="AW1070" s="95"/>
      <c r="AX1070" s="383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383"/>
      <c r="BX1070" s="383"/>
      <c r="BY1070" s="383"/>
      <c r="BZ1070" s="2"/>
      <c r="CA1070" s="2"/>
      <c r="CB1070" s="2"/>
      <c r="CC1070" s="2"/>
      <c r="CD1070" s="2"/>
      <c r="CE1070" s="2"/>
      <c r="CF1070" s="383"/>
      <c r="CG1070" s="383"/>
      <c r="CH1070" s="10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383"/>
      <c r="DT1070" s="383"/>
      <c r="DU1070" s="383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  <c r="FE1070" s="2"/>
      <c r="FF1070" s="2"/>
      <c r="FG1070" s="2"/>
      <c r="FH1070" s="2"/>
      <c r="FI1070" s="2"/>
      <c r="FJ1070" s="2"/>
      <c r="FK1070" s="2"/>
      <c r="FL1070" s="2"/>
      <c r="FM1070" s="2"/>
      <c r="FN1070" s="2"/>
      <c r="FO1070" s="2"/>
      <c r="FP1070" s="2"/>
      <c r="FQ1070" s="2"/>
      <c r="FR1070" s="2"/>
      <c r="FS1070" s="2"/>
      <c r="FT1070" s="2"/>
      <c r="FU1070" s="2"/>
      <c r="FV1070" s="2"/>
      <c r="FW1070" s="2"/>
      <c r="FX1070" s="2"/>
      <c r="FY1070" s="2"/>
      <c r="FZ1070" s="2"/>
      <c r="GA1070" s="2"/>
      <c r="GB1070" s="2"/>
      <c r="GC1070" s="2"/>
      <c r="GD1070" s="2"/>
      <c r="GE1070" s="2"/>
      <c r="GF1070" s="2"/>
      <c r="GG1070" s="2"/>
      <c r="GH1070" s="2"/>
      <c r="GI1070" s="2"/>
      <c r="GJ1070" s="2"/>
      <c r="GK1070" s="2"/>
      <c r="GL1070" s="2"/>
      <c r="GM1070" s="2"/>
      <c r="GN1070" s="2"/>
      <c r="GO1070" s="2"/>
      <c r="GP1070" s="2"/>
      <c r="GQ1070" s="2"/>
      <c r="GR1070" s="2"/>
      <c r="GS1070" s="2"/>
      <c r="GT1070" s="2"/>
      <c r="GU1070" s="2"/>
      <c r="GV1070" s="2"/>
      <c r="GW1070" s="2"/>
      <c r="GX1070" s="2"/>
      <c r="GY1070" s="2"/>
      <c r="GZ1070" s="2"/>
      <c r="HA1070" s="2"/>
      <c r="HB1070" s="2"/>
      <c r="HC1070" s="2"/>
      <c r="HD1070" s="2"/>
      <c r="HE1070" s="2"/>
      <c r="HF1070" s="2"/>
      <c r="HG1070" s="2"/>
      <c r="HH1070" s="2"/>
      <c r="HI1070" s="2"/>
      <c r="HJ1070" s="2"/>
      <c r="HK1070" s="2"/>
      <c r="HL1070" s="2"/>
      <c r="HM1070" s="2"/>
      <c r="HN1070" s="2"/>
      <c r="HO1070" s="2"/>
      <c r="HP1070" s="2"/>
      <c r="HQ1070" s="2"/>
      <c r="HR1070" s="2"/>
      <c r="HS1070" s="2"/>
      <c r="HT1070" s="2"/>
      <c r="HU1070" s="2"/>
      <c r="HV1070" s="2"/>
      <c r="HW1070" s="2"/>
      <c r="HX1070" s="2"/>
      <c r="HY1070" s="2"/>
      <c r="HZ1070" s="2"/>
      <c r="IA1070" s="2"/>
      <c r="IB1070" s="2"/>
      <c r="IC1070" s="2"/>
      <c r="ID1070" s="2"/>
      <c r="IE1070" s="2"/>
      <c r="IF1070" s="2"/>
      <c r="IG1070" s="2"/>
      <c r="IH1070" s="2"/>
      <c r="II1070" s="2"/>
      <c r="IJ1070" s="2"/>
      <c r="IK1070" s="2"/>
      <c r="IL1070" s="2"/>
      <c r="IM1070" s="2"/>
      <c r="IN1070" s="2"/>
      <c r="IO1070" s="2"/>
      <c r="IP1070" s="2"/>
      <c r="IQ1070" s="2"/>
      <c r="IR1070" s="2"/>
      <c r="IS1070" s="2"/>
      <c r="IT1070" s="2"/>
      <c r="IU1070" s="2"/>
      <c r="IV1070" s="2"/>
      <c r="IW1070" s="2"/>
    </row>
    <row r="1071" customFormat="false" ht="11.25" hidden="false" customHeight="false" outlineLevel="0" collapsed="false">
      <c r="A1071" s="2"/>
      <c r="B1071" s="2"/>
      <c r="C1071" s="2"/>
      <c r="D1071" s="394"/>
      <c r="F1071" s="2"/>
      <c r="G1071" s="2"/>
      <c r="H1071" s="2"/>
      <c r="I1071" s="2"/>
      <c r="J1071" s="2"/>
      <c r="K1071" s="2"/>
      <c r="L1071" s="2"/>
      <c r="M1071" s="2"/>
      <c r="P1071" s="2"/>
      <c r="Q1071" s="2"/>
      <c r="R1071" s="2"/>
      <c r="X1071" s="270"/>
      <c r="Y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95"/>
      <c r="AW1071" s="95"/>
      <c r="AX1071" s="383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383"/>
      <c r="BX1071" s="383"/>
      <c r="BY1071" s="383"/>
      <c r="BZ1071" s="2"/>
      <c r="CA1071" s="2"/>
      <c r="CB1071" s="2"/>
      <c r="CC1071" s="2"/>
      <c r="CD1071" s="2"/>
      <c r="CE1071" s="2"/>
      <c r="CF1071" s="383"/>
      <c r="CG1071" s="383"/>
      <c r="CH1071" s="10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383"/>
      <c r="DT1071" s="383"/>
      <c r="DU1071" s="383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  <c r="FE1071" s="2"/>
      <c r="FF1071" s="2"/>
      <c r="FG1071" s="2"/>
      <c r="FH1071" s="2"/>
      <c r="FI1071" s="2"/>
      <c r="FJ1071" s="2"/>
      <c r="FK1071" s="2"/>
      <c r="FL1071" s="2"/>
      <c r="FM1071" s="2"/>
      <c r="FN1071" s="2"/>
      <c r="FO1071" s="2"/>
      <c r="FP1071" s="2"/>
      <c r="FQ1071" s="2"/>
      <c r="FR1071" s="2"/>
      <c r="FS1071" s="2"/>
      <c r="FT1071" s="2"/>
      <c r="FU1071" s="2"/>
      <c r="FV1071" s="2"/>
      <c r="FW1071" s="2"/>
      <c r="FX1071" s="2"/>
      <c r="FY1071" s="2"/>
      <c r="FZ1071" s="2"/>
      <c r="GA1071" s="2"/>
      <c r="GB1071" s="2"/>
      <c r="GC1071" s="2"/>
      <c r="GD1071" s="2"/>
      <c r="GE1071" s="2"/>
      <c r="GF1071" s="2"/>
      <c r="GG1071" s="2"/>
      <c r="GH1071" s="2"/>
      <c r="GI1071" s="2"/>
      <c r="GJ1071" s="2"/>
      <c r="GK1071" s="2"/>
      <c r="GL1071" s="2"/>
      <c r="GM1071" s="2"/>
      <c r="GN1071" s="2"/>
      <c r="GO1071" s="2"/>
      <c r="GP1071" s="2"/>
      <c r="GQ1071" s="2"/>
      <c r="GR1071" s="2"/>
      <c r="GS1071" s="2"/>
      <c r="GT1071" s="2"/>
      <c r="GU1071" s="2"/>
      <c r="GV1071" s="2"/>
      <c r="GW1071" s="2"/>
      <c r="GX1071" s="2"/>
      <c r="GY1071" s="2"/>
      <c r="GZ1071" s="2"/>
      <c r="HA1071" s="2"/>
      <c r="HB1071" s="2"/>
      <c r="HC1071" s="2"/>
      <c r="HD1071" s="2"/>
      <c r="HE1071" s="2"/>
      <c r="HF1071" s="2"/>
      <c r="HG1071" s="2"/>
      <c r="HH1071" s="2"/>
      <c r="HI1071" s="2"/>
      <c r="HJ1071" s="2"/>
      <c r="HK1071" s="2"/>
      <c r="HL1071" s="2"/>
      <c r="HM1071" s="2"/>
      <c r="HN1071" s="2"/>
      <c r="HO1071" s="2"/>
      <c r="HP1071" s="2"/>
      <c r="HQ1071" s="2"/>
      <c r="HR1071" s="2"/>
      <c r="HS1071" s="2"/>
      <c r="HT1071" s="2"/>
      <c r="HU1071" s="2"/>
      <c r="HV1071" s="2"/>
      <c r="HW1071" s="2"/>
      <c r="HX1071" s="2"/>
      <c r="HY1071" s="2"/>
      <c r="HZ1071" s="2"/>
      <c r="IA1071" s="2"/>
      <c r="IB1071" s="2"/>
      <c r="IC1071" s="2"/>
      <c r="ID1071" s="2"/>
      <c r="IE1071" s="2"/>
      <c r="IF1071" s="2"/>
      <c r="IG1071" s="2"/>
      <c r="IH1071" s="2"/>
      <c r="II1071" s="2"/>
      <c r="IJ1071" s="2"/>
      <c r="IK1071" s="2"/>
      <c r="IL1071" s="2"/>
      <c r="IM1071" s="2"/>
      <c r="IN1071" s="2"/>
      <c r="IO1071" s="2"/>
      <c r="IP1071" s="2"/>
      <c r="IQ1071" s="2"/>
      <c r="IR1071" s="2"/>
      <c r="IS1071" s="2"/>
      <c r="IT1071" s="2"/>
      <c r="IU1071" s="2"/>
      <c r="IV1071" s="2"/>
      <c r="IW1071" s="2"/>
    </row>
    <row r="1072" customFormat="false" ht="11.25" hidden="false" customHeight="false" outlineLevel="0" collapsed="false">
      <c r="A1072" s="2"/>
      <c r="B1072" s="2"/>
      <c r="C1072" s="2"/>
      <c r="D1072" s="394"/>
      <c r="F1072" s="2"/>
      <c r="G1072" s="2"/>
      <c r="H1072" s="2"/>
      <c r="I1072" s="2"/>
      <c r="J1072" s="2"/>
      <c r="K1072" s="2"/>
      <c r="L1072" s="2"/>
      <c r="M1072" s="2"/>
      <c r="P1072" s="2"/>
      <c r="Q1072" s="2"/>
      <c r="R1072" s="2"/>
      <c r="X1072" s="270"/>
      <c r="Y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95"/>
      <c r="AW1072" s="95"/>
      <c r="AX1072" s="383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383"/>
      <c r="BX1072" s="383"/>
      <c r="BY1072" s="383"/>
      <c r="BZ1072" s="2"/>
      <c r="CA1072" s="2"/>
      <c r="CB1072" s="2"/>
      <c r="CC1072" s="2"/>
      <c r="CD1072" s="2"/>
      <c r="CE1072" s="2"/>
      <c r="CF1072" s="383"/>
      <c r="CG1072" s="383"/>
      <c r="CH1072" s="10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383"/>
      <c r="DT1072" s="383"/>
      <c r="DU1072" s="383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  <c r="FE1072" s="2"/>
      <c r="FF1072" s="2"/>
      <c r="FG1072" s="2"/>
      <c r="FH1072" s="2"/>
      <c r="FI1072" s="2"/>
      <c r="FJ1072" s="2"/>
      <c r="FK1072" s="2"/>
      <c r="FL1072" s="2"/>
      <c r="FM1072" s="2"/>
      <c r="FN1072" s="2"/>
      <c r="FO1072" s="2"/>
      <c r="FP1072" s="2"/>
      <c r="FQ1072" s="2"/>
      <c r="FR1072" s="2"/>
      <c r="FS1072" s="2"/>
      <c r="FT1072" s="2"/>
      <c r="FU1072" s="2"/>
      <c r="FV1072" s="2"/>
      <c r="FW1072" s="2"/>
      <c r="FX1072" s="2"/>
      <c r="FY1072" s="2"/>
      <c r="FZ1072" s="2"/>
      <c r="GA1072" s="2"/>
      <c r="GB1072" s="2"/>
      <c r="GC1072" s="2"/>
      <c r="GD1072" s="2"/>
      <c r="GE1072" s="2"/>
      <c r="GF1072" s="2"/>
      <c r="GG1072" s="2"/>
      <c r="GH1072" s="2"/>
      <c r="GI1072" s="2"/>
      <c r="GJ1072" s="2"/>
      <c r="GK1072" s="2"/>
      <c r="GL1072" s="2"/>
      <c r="GM1072" s="2"/>
      <c r="GN1072" s="2"/>
      <c r="GO1072" s="2"/>
      <c r="GP1072" s="2"/>
      <c r="GQ1072" s="2"/>
      <c r="GR1072" s="2"/>
      <c r="GS1072" s="2"/>
      <c r="GT1072" s="2"/>
      <c r="GU1072" s="2"/>
      <c r="GV1072" s="2"/>
      <c r="GW1072" s="2"/>
      <c r="GX1072" s="2"/>
      <c r="GY1072" s="2"/>
      <c r="GZ1072" s="2"/>
      <c r="HA1072" s="2"/>
      <c r="HB1072" s="2"/>
      <c r="HC1072" s="2"/>
      <c r="HD1072" s="2"/>
      <c r="HE1072" s="2"/>
      <c r="HF1072" s="2"/>
      <c r="HG1072" s="2"/>
      <c r="HH1072" s="2"/>
      <c r="HI1072" s="2"/>
      <c r="HJ1072" s="2"/>
      <c r="HK1072" s="2"/>
      <c r="HL1072" s="2"/>
      <c r="HM1072" s="2"/>
      <c r="HN1072" s="2"/>
      <c r="HO1072" s="2"/>
      <c r="HP1072" s="2"/>
      <c r="HQ1072" s="2"/>
      <c r="HR1072" s="2"/>
      <c r="HS1072" s="2"/>
      <c r="HT1072" s="2"/>
      <c r="HU1072" s="2"/>
      <c r="HV1072" s="2"/>
      <c r="HW1072" s="2"/>
      <c r="HX1072" s="2"/>
      <c r="HY1072" s="2"/>
      <c r="HZ1072" s="2"/>
      <c r="IA1072" s="2"/>
      <c r="IB1072" s="2"/>
      <c r="IC1072" s="2"/>
      <c r="ID1072" s="2"/>
      <c r="IE1072" s="2"/>
      <c r="IF1072" s="2"/>
      <c r="IG1072" s="2"/>
      <c r="IH1072" s="2"/>
      <c r="II1072" s="2"/>
      <c r="IJ1072" s="2"/>
      <c r="IK1072" s="2"/>
      <c r="IL1072" s="2"/>
      <c r="IM1072" s="2"/>
      <c r="IN1072" s="2"/>
      <c r="IO1072" s="2"/>
      <c r="IP1072" s="2"/>
      <c r="IQ1072" s="2"/>
      <c r="IR1072" s="2"/>
      <c r="IS1072" s="2"/>
      <c r="IT1072" s="2"/>
      <c r="IU1072" s="2"/>
      <c r="IV1072" s="2"/>
      <c r="IW1072" s="2"/>
    </row>
    <row r="1073" customFormat="false" ht="11.25" hidden="false" customHeight="false" outlineLevel="0" collapsed="false">
      <c r="A1073" s="2"/>
      <c r="B1073" s="2"/>
      <c r="C1073" s="2"/>
      <c r="D1073" s="394"/>
      <c r="F1073" s="2"/>
      <c r="G1073" s="2"/>
      <c r="H1073" s="2"/>
      <c r="I1073" s="2"/>
      <c r="J1073" s="2"/>
      <c r="K1073" s="2"/>
      <c r="L1073" s="2"/>
      <c r="M1073" s="2"/>
      <c r="P1073" s="2"/>
      <c r="Q1073" s="2"/>
      <c r="R1073" s="2"/>
      <c r="X1073" s="270"/>
      <c r="Y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95"/>
      <c r="AW1073" s="95"/>
      <c r="AX1073" s="383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383"/>
      <c r="BX1073" s="383"/>
      <c r="BY1073" s="383"/>
      <c r="BZ1073" s="2"/>
      <c r="CA1073" s="2"/>
      <c r="CB1073" s="2"/>
      <c r="CC1073" s="2"/>
      <c r="CD1073" s="2"/>
      <c r="CE1073" s="2"/>
      <c r="CF1073" s="383"/>
      <c r="CG1073" s="383"/>
      <c r="CH1073" s="10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383"/>
      <c r="DT1073" s="383"/>
      <c r="DU1073" s="383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  <c r="FE1073" s="2"/>
      <c r="FF1073" s="2"/>
      <c r="FG1073" s="2"/>
      <c r="FH1073" s="2"/>
      <c r="FI1073" s="2"/>
      <c r="FJ1073" s="2"/>
      <c r="FK1073" s="2"/>
      <c r="FL1073" s="2"/>
      <c r="FM1073" s="2"/>
      <c r="FN1073" s="2"/>
      <c r="FO1073" s="2"/>
      <c r="FP1073" s="2"/>
      <c r="FQ1073" s="2"/>
      <c r="FR1073" s="2"/>
      <c r="FS1073" s="2"/>
      <c r="FT1073" s="2"/>
      <c r="FU1073" s="2"/>
      <c r="FV1073" s="2"/>
      <c r="FW1073" s="2"/>
      <c r="FX1073" s="2"/>
      <c r="FY1073" s="2"/>
      <c r="FZ1073" s="2"/>
      <c r="GA1073" s="2"/>
      <c r="GB1073" s="2"/>
      <c r="GC1073" s="2"/>
      <c r="GD1073" s="2"/>
      <c r="GE1073" s="2"/>
      <c r="GF1073" s="2"/>
      <c r="GG1073" s="2"/>
      <c r="GH1073" s="2"/>
      <c r="GI1073" s="2"/>
      <c r="GJ1073" s="2"/>
      <c r="GK1073" s="2"/>
      <c r="GL1073" s="2"/>
      <c r="GM1073" s="2"/>
      <c r="GN1073" s="2"/>
      <c r="GO1073" s="2"/>
      <c r="GP1073" s="2"/>
      <c r="GQ1073" s="2"/>
      <c r="GR1073" s="2"/>
      <c r="GS1073" s="2"/>
      <c r="GT1073" s="2"/>
      <c r="GU1073" s="2"/>
      <c r="GV1073" s="2"/>
      <c r="GW1073" s="2"/>
      <c r="GX1073" s="2"/>
      <c r="GY1073" s="2"/>
      <c r="GZ1073" s="2"/>
      <c r="HA1073" s="2"/>
      <c r="HB1073" s="2"/>
      <c r="HC1073" s="2"/>
      <c r="HD1073" s="2"/>
      <c r="HE1073" s="2"/>
      <c r="HF1073" s="2"/>
      <c r="HG1073" s="2"/>
      <c r="HH1073" s="2"/>
      <c r="HI1073" s="2"/>
      <c r="HJ1073" s="2"/>
      <c r="HK1073" s="2"/>
      <c r="HL1073" s="2"/>
      <c r="HM1073" s="2"/>
      <c r="HN1073" s="2"/>
      <c r="HO1073" s="2"/>
      <c r="HP1073" s="2"/>
      <c r="HQ1073" s="2"/>
      <c r="HR1073" s="2"/>
      <c r="HS1073" s="2"/>
      <c r="HT1073" s="2"/>
      <c r="HU1073" s="2"/>
      <c r="HV1073" s="2"/>
      <c r="HW1073" s="2"/>
      <c r="HX1073" s="2"/>
      <c r="HY1073" s="2"/>
      <c r="HZ1073" s="2"/>
      <c r="IA1073" s="2"/>
      <c r="IB1073" s="2"/>
      <c r="IC1073" s="2"/>
      <c r="ID1073" s="2"/>
      <c r="IE1073" s="2"/>
      <c r="IF1073" s="2"/>
      <c r="IG1073" s="2"/>
      <c r="IH1073" s="2"/>
      <c r="II1073" s="2"/>
      <c r="IJ1073" s="2"/>
      <c r="IK1073" s="2"/>
      <c r="IL1073" s="2"/>
      <c r="IM1073" s="2"/>
      <c r="IN1073" s="2"/>
      <c r="IO1073" s="2"/>
      <c r="IP1073" s="2"/>
      <c r="IQ1073" s="2"/>
      <c r="IR1073" s="2"/>
      <c r="IS1073" s="2"/>
      <c r="IT1073" s="2"/>
      <c r="IU1073" s="2"/>
      <c r="IV1073" s="2"/>
      <c r="IW1073" s="2"/>
    </row>
    <row r="1074" customFormat="false" ht="11.25" hidden="false" customHeight="false" outlineLevel="0" collapsed="false">
      <c r="A1074" s="2"/>
      <c r="B1074" s="2"/>
      <c r="C1074" s="2"/>
      <c r="D1074" s="394"/>
      <c r="F1074" s="2"/>
      <c r="G1074" s="2"/>
      <c r="H1074" s="2"/>
      <c r="I1074" s="2"/>
      <c r="J1074" s="2"/>
      <c r="K1074" s="2"/>
      <c r="L1074" s="2"/>
      <c r="M1074" s="2"/>
      <c r="P1074" s="2"/>
      <c r="Q1074" s="2"/>
      <c r="R1074" s="2"/>
      <c r="X1074" s="270"/>
      <c r="Y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95"/>
      <c r="AW1074" s="95"/>
      <c r="AX1074" s="383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383"/>
      <c r="BX1074" s="383"/>
      <c r="BY1074" s="383"/>
      <c r="BZ1074" s="2"/>
      <c r="CA1074" s="2"/>
      <c r="CB1074" s="2"/>
      <c r="CC1074" s="2"/>
      <c r="CD1074" s="2"/>
      <c r="CE1074" s="2"/>
      <c r="CF1074" s="383"/>
      <c r="CG1074" s="383"/>
      <c r="CH1074" s="10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383"/>
      <c r="DT1074" s="383"/>
      <c r="DU1074" s="383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  <c r="FE1074" s="2"/>
      <c r="FF1074" s="2"/>
      <c r="FG1074" s="2"/>
      <c r="FH1074" s="2"/>
      <c r="FI1074" s="2"/>
      <c r="FJ1074" s="2"/>
      <c r="FK1074" s="2"/>
      <c r="FL1074" s="2"/>
      <c r="FM1074" s="2"/>
      <c r="FN1074" s="2"/>
      <c r="FO1074" s="2"/>
      <c r="FP1074" s="2"/>
      <c r="FQ1074" s="2"/>
      <c r="FR1074" s="2"/>
      <c r="FS1074" s="2"/>
      <c r="FT1074" s="2"/>
      <c r="FU1074" s="2"/>
      <c r="FV1074" s="2"/>
      <c r="FW1074" s="2"/>
      <c r="FX1074" s="2"/>
      <c r="FY1074" s="2"/>
      <c r="FZ1074" s="2"/>
      <c r="GA1074" s="2"/>
      <c r="GB1074" s="2"/>
      <c r="GC1074" s="2"/>
      <c r="GD1074" s="2"/>
      <c r="GE1074" s="2"/>
      <c r="GF1074" s="2"/>
      <c r="GG1074" s="2"/>
      <c r="GH1074" s="2"/>
      <c r="GI1074" s="2"/>
      <c r="GJ1074" s="2"/>
      <c r="GK1074" s="2"/>
      <c r="GL1074" s="2"/>
      <c r="GM1074" s="2"/>
      <c r="GN1074" s="2"/>
      <c r="GO1074" s="2"/>
      <c r="GP1074" s="2"/>
      <c r="GQ1074" s="2"/>
      <c r="GR1074" s="2"/>
      <c r="GS1074" s="2"/>
      <c r="GT1074" s="2"/>
      <c r="GU1074" s="2"/>
      <c r="GV1074" s="2"/>
      <c r="GW1074" s="2"/>
      <c r="GX1074" s="2"/>
      <c r="GY1074" s="2"/>
      <c r="GZ1074" s="2"/>
      <c r="HA1074" s="2"/>
      <c r="HB1074" s="2"/>
      <c r="HC1074" s="2"/>
      <c r="HD1074" s="2"/>
      <c r="HE1074" s="2"/>
      <c r="HF1074" s="2"/>
      <c r="HG1074" s="2"/>
      <c r="HH1074" s="2"/>
      <c r="HI1074" s="2"/>
      <c r="HJ1074" s="2"/>
      <c r="HK1074" s="2"/>
      <c r="HL1074" s="2"/>
      <c r="HM1074" s="2"/>
      <c r="HN1074" s="2"/>
      <c r="HO1074" s="2"/>
      <c r="HP1074" s="2"/>
      <c r="HQ1074" s="2"/>
      <c r="HR1074" s="2"/>
      <c r="HS1074" s="2"/>
      <c r="HT1074" s="2"/>
      <c r="HU1074" s="2"/>
      <c r="HV1074" s="2"/>
      <c r="HW1074" s="2"/>
      <c r="HX1074" s="2"/>
      <c r="HY1074" s="2"/>
      <c r="HZ1074" s="2"/>
      <c r="IA1074" s="2"/>
      <c r="IB1074" s="2"/>
      <c r="IC1074" s="2"/>
      <c r="ID1074" s="2"/>
      <c r="IE1074" s="2"/>
      <c r="IF1074" s="2"/>
      <c r="IG1074" s="2"/>
      <c r="IH1074" s="2"/>
      <c r="II1074" s="2"/>
      <c r="IJ1074" s="2"/>
      <c r="IK1074" s="2"/>
      <c r="IL1074" s="2"/>
      <c r="IM1074" s="2"/>
      <c r="IN1074" s="2"/>
      <c r="IO1074" s="2"/>
      <c r="IP1074" s="2"/>
      <c r="IQ1074" s="2"/>
      <c r="IR1074" s="2"/>
      <c r="IS1074" s="2"/>
      <c r="IT1074" s="2"/>
      <c r="IU1074" s="2"/>
      <c r="IV1074" s="2"/>
      <c r="IW1074" s="2"/>
    </row>
    <row r="1075" customFormat="false" ht="11.25" hidden="false" customHeight="false" outlineLevel="0" collapsed="false">
      <c r="A1075" s="2"/>
      <c r="B1075" s="2"/>
      <c r="C1075" s="2"/>
      <c r="D1075" s="394"/>
      <c r="F1075" s="2"/>
      <c r="G1075" s="2"/>
      <c r="H1075" s="2"/>
      <c r="I1075" s="2"/>
      <c r="J1075" s="2"/>
      <c r="K1075" s="2"/>
      <c r="L1075" s="2"/>
      <c r="M1075" s="2"/>
      <c r="P1075" s="2"/>
      <c r="Q1075" s="2"/>
      <c r="R1075" s="2"/>
      <c r="X1075" s="270"/>
      <c r="Y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95"/>
      <c r="AW1075" s="95"/>
      <c r="AX1075" s="383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383"/>
      <c r="BX1075" s="383"/>
      <c r="BY1075" s="383"/>
      <c r="BZ1075" s="2"/>
      <c r="CA1075" s="2"/>
      <c r="CB1075" s="2"/>
      <c r="CC1075" s="2"/>
      <c r="CD1075" s="2"/>
      <c r="CE1075" s="2"/>
      <c r="CF1075" s="383"/>
      <c r="CG1075" s="383"/>
      <c r="CH1075" s="10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383"/>
      <c r="DT1075" s="383"/>
      <c r="DU1075" s="383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  <c r="FE1075" s="2"/>
      <c r="FF1075" s="2"/>
      <c r="FG1075" s="2"/>
      <c r="FH1075" s="2"/>
      <c r="FI1075" s="2"/>
      <c r="FJ1075" s="2"/>
      <c r="FK1075" s="2"/>
      <c r="FL1075" s="2"/>
      <c r="FM1075" s="2"/>
      <c r="FN1075" s="2"/>
      <c r="FO1075" s="2"/>
      <c r="FP1075" s="2"/>
      <c r="FQ1075" s="2"/>
      <c r="FR1075" s="2"/>
      <c r="FS1075" s="2"/>
      <c r="FT1075" s="2"/>
      <c r="FU1075" s="2"/>
      <c r="FV1075" s="2"/>
      <c r="FW1075" s="2"/>
      <c r="FX1075" s="2"/>
      <c r="FY1075" s="2"/>
      <c r="FZ1075" s="2"/>
      <c r="GA1075" s="2"/>
      <c r="GB1075" s="2"/>
      <c r="GC1075" s="2"/>
      <c r="GD1075" s="2"/>
      <c r="GE1075" s="2"/>
      <c r="GF1075" s="2"/>
      <c r="GG1075" s="2"/>
      <c r="GH1075" s="2"/>
      <c r="GI1075" s="2"/>
      <c r="GJ1075" s="2"/>
      <c r="GK1075" s="2"/>
      <c r="GL1075" s="2"/>
      <c r="GM1075" s="2"/>
      <c r="GN1075" s="2"/>
      <c r="GO1075" s="2"/>
      <c r="GP1075" s="2"/>
      <c r="GQ1075" s="2"/>
      <c r="GR1075" s="2"/>
      <c r="GS1075" s="2"/>
      <c r="GT1075" s="2"/>
      <c r="GU1075" s="2"/>
      <c r="GV1075" s="2"/>
      <c r="GW1075" s="2"/>
      <c r="GX1075" s="2"/>
      <c r="GY1075" s="2"/>
      <c r="GZ1075" s="2"/>
      <c r="HA1075" s="2"/>
      <c r="HB1075" s="2"/>
      <c r="HC1075" s="2"/>
      <c r="HD1075" s="2"/>
      <c r="HE1075" s="2"/>
      <c r="HF1075" s="2"/>
      <c r="HG1075" s="2"/>
      <c r="HH1075" s="2"/>
      <c r="HI1075" s="2"/>
      <c r="HJ1075" s="2"/>
      <c r="HK1075" s="2"/>
      <c r="HL1075" s="2"/>
      <c r="HM1075" s="2"/>
      <c r="HN1075" s="2"/>
      <c r="HO1075" s="2"/>
      <c r="HP1075" s="2"/>
      <c r="HQ1075" s="2"/>
      <c r="HR1075" s="2"/>
      <c r="HS1075" s="2"/>
      <c r="HT1075" s="2"/>
      <c r="HU1075" s="2"/>
      <c r="HV1075" s="2"/>
      <c r="HW1075" s="2"/>
      <c r="HX1075" s="2"/>
      <c r="HY1075" s="2"/>
      <c r="HZ1075" s="2"/>
      <c r="IA1075" s="2"/>
      <c r="IB1075" s="2"/>
      <c r="IC1075" s="2"/>
      <c r="ID1075" s="2"/>
      <c r="IE1075" s="2"/>
      <c r="IF1075" s="2"/>
      <c r="IG1075" s="2"/>
      <c r="IH1075" s="2"/>
      <c r="II1075" s="2"/>
      <c r="IJ1075" s="2"/>
      <c r="IK1075" s="2"/>
      <c r="IL1075" s="2"/>
      <c r="IM1075" s="2"/>
      <c r="IN1075" s="2"/>
      <c r="IO1075" s="2"/>
      <c r="IP1075" s="2"/>
      <c r="IQ1075" s="2"/>
      <c r="IR1075" s="2"/>
      <c r="IS1075" s="2"/>
      <c r="IT1075" s="2"/>
      <c r="IU1075" s="2"/>
      <c r="IV1075" s="2"/>
      <c r="IW1075" s="2"/>
    </row>
    <row r="1076" customFormat="false" ht="11.25" hidden="false" customHeight="false" outlineLevel="0" collapsed="false">
      <c r="A1076" s="2"/>
      <c r="B1076" s="2"/>
      <c r="C1076" s="2"/>
      <c r="D1076" s="394"/>
      <c r="F1076" s="2"/>
      <c r="G1076" s="2"/>
      <c r="H1076" s="2"/>
      <c r="I1076" s="2"/>
      <c r="J1076" s="2"/>
      <c r="K1076" s="2"/>
      <c r="L1076" s="2"/>
      <c r="M1076" s="2"/>
      <c r="P1076" s="2"/>
      <c r="Q1076" s="2"/>
      <c r="R1076" s="2"/>
      <c r="X1076" s="270"/>
      <c r="Y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95"/>
      <c r="AW1076" s="95"/>
      <c r="AX1076" s="383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383"/>
      <c r="BX1076" s="383"/>
      <c r="BY1076" s="383"/>
      <c r="BZ1076" s="2"/>
      <c r="CA1076" s="2"/>
      <c r="CB1076" s="2"/>
      <c r="CC1076" s="2"/>
      <c r="CD1076" s="2"/>
      <c r="CE1076" s="2"/>
      <c r="CF1076" s="383"/>
      <c r="CG1076" s="383"/>
      <c r="CH1076" s="10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383"/>
      <c r="DT1076" s="383"/>
      <c r="DU1076" s="383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  <c r="FE1076" s="2"/>
      <c r="FF1076" s="2"/>
      <c r="FG1076" s="2"/>
      <c r="FH1076" s="2"/>
      <c r="FI1076" s="2"/>
      <c r="FJ1076" s="2"/>
      <c r="FK1076" s="2"/>
      <c r="FL1076" s="2"/>
      <c r="FM1076" s="2"/>
      <c r="FN1076" s="2"/>
      <c r="FO1076" s="2"/>
      <c r="FP1076" s="2"/>
      <c r="FQ1076" s="2"/>
      <c r="FR1076" s="2"/>
      <c r="FS1076" s="2"/>
      <c r="FT1076" s="2"/>
      <c r="FU1076" s="2"/>
      <c r="FV1076" s="2"/>
      <c r="FW1076" s="2"/>
      <c r="FX1076" s="2"/>
      <c r="FY1076" s="2"/>
      <c r="FZ1076" s="2"/>
      <c r="GA1076" s="2"/>
      <c r="GB1076" s="2"/>
      <c r="GC1076" s="2"/>
      <c r="GD1076" s="2"/>
      <c r="GE1076" s="2"/>
      <c r="GF1076" s="2"/>
      <c r="GG1076" s="2"/>
      <c r="GH1076" s="2"/>
      <c r="GI1076" s="2"/>
      <c r="GJ1076" s="2"/>
      <c r="GK1076" s="2"/>
      <c r="GL1076" s="2"/>
      <c r="GM1076" s="2"/>
      <c r="GN1076" s="2"/>
      <c r="GO1076" s="2"/>
      <c r="GP1076" s="2"/>
      <c r="GQ1076" s="2"/>
      <c r="GR1076" s="2"/>
      <c r="GS1076" s="2"/>
      <c r="GT1076" s="2"/>
      <c r="GU1076" s="2"/>
      <c r="GV1076" s="2"/>
      <c r="GW1076" s="2"/>
      <c r="GX1076" s="2"/>
      <c r="GY1076" s="2"/>
      <c r="GZ1076" s="2"/>
      <c r="HA1076" s="2"/>
      <c r="HB1076" s="2"/>
      <c r="HC1076" s="2"/>
      <c r="HD1076" s="2"/>
      <c r="HE1076" s="2"/>
      <c r="HF1076" s="2"/>
      <c r="HG1076" s="2"/>
      <c r="HH1076" s="2"/>
      <c r="HI1076" s="2"/>
      <c r="HJ1076" s="2"/>
      <c r="HK1076" s="2"/>
      <c r="HL1076" s="2"/>
      <c r="HM1076" s="2"/>
      <c r="HN1076" s="2"/>
      <c r="HO1076" s="2"/>
      <c r="HP1076" s="2"/>
      <c r="HQ1076" s="2"/>
      <c r="HR1076" s="2"/>
      <c r="HS1076" s="2"/>
      <c r="HT1076" s="2"/>
      <c r="HU1076" s="2"/>
      <c r="HV1076" s="2"/>
      <c r="HW1076" s="2"/>
      <c r="HX1076" s="2"/>
      <c r="HY1076" s="2"/>
      <c r="HZ1076" s="2"/>
      <c r="IA1076" s="2"/>
      <c r="IB1076" s="2"/>
      <c r="IC1076" s="2"/>
      <c r="ID1076" s="2"/>
      <c r="IE1076" s="2"/>
      <c r="IF1076" s="2"/>
      <c r="IG1076" s="2"/>
      <c r="IH1076" s="2"/>
      <c r="II1076" s="2"/>
      <c r="IJ1076" s="2"/>
      <c r="IK1076" s="2"/>
      <c r="IL1076" s="2"/>
      <c r="IM1076" s="2"/>
      <c r="IN1076" s="2"/>
      <c r="IO1076" s="2"/>
      <c r="IP1076" s="2"/>
      <c r="IQ1076" s="2"/>
      <c r="IR1076" s="2"/>
      <c r="IS1076" s="2"/>
      <c r="IT1076" s="2"/>
      <c r="IU1076" s="2"/>
      <c r="IV1076" s="2"/>
      <c r="IW1076" s="2"/>
    </row>
    <row r="1077" customFormat="false" ht="11.25" hidden="false" customHeight="false" outlineLevel="0" collapsed="false">
      <c r="A1077" s="2"/>
      <c r="B1077" s="2"/>
      <c r="C1077" s="2"/>
      <c r="D1077" s="394"/>
      <c r="F1077" s="2"/>
      <c r="G1077" s="2"/>
      <c r="H1077" s="2"/>
      <c r="I1077" s="2"/>
      <c r="J1077" s="2"/>
      <c r="K1077" s="2"/>
      <c r="L1077" s="2"/>
      <c r="M1077" s="2"/>
      <c r="P1077" s="2"/>
      <c r="Q1077" s="2"/>
      <c r="R1077" s="2"/>
      <c r="X1077" s="270"/>
      <c r="Y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95"/>
      <c r="AW1077" s="95"/>
      <c r="AX1077" s="383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383"/>
      <c r="BX1077" s="383"/>
      <c r="BY1077" s="383"/>
      <c r="BZ1077" s="2"/>
      <c r="CA1077" s="2"/>
      <c r="CB1077" s="2"/>
      <c r="CC1077" s="2"/>
      <c r="CD1077" s="2"/>
      <c r="CE1077" s="2"/>
      <c r="CF1077" s="383"/>
      <c r="CG1077" s="383"/>
      <c r="CH1077" s="10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383"/>
      <c r="DT1077" s="383"/>
      <c r="DU1077" s="383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  <c r="FE1077" s="2"/>
      <c r="FF1077" s="2"/>
      <c r="FG1077" s="2"/>
      <c r="FH1077" s="2"/>
      <c r="FI1077" s="2"/>
      <c r="FJ1077" s="2"/>
      <c r="FK1077" s="2"/>
      <c r="FL1077" s="2"/>
      <c r="FM1077" s="2"/>
      <c r="FN1077" s="2"/>
      <c r="FO1077" s="2"/>
      <c r="FP1077" s="2"/>
      <c r="FQ1077" s="2"/>
      <c r="FR1077" s="2"/>
      <c r="FS1077" s="2"/>
      <c r="FT1077" s="2"/>
      <c r="FU1077" s="2"/>
      <c r="FV1077" s="2"/>
      <c r="FW1077" s="2"/>
      <c r="FX1077" s="2"/>
      <c r="FY1077" s="2"/>
      <c r="FZ1077" s="2"/>
      <c r="GA1077" s="2"/>
      <c r="GB1077" s="2"/>
      <c r="GC1077" s="2"/>
      <c r="GD1077" s="2"/>
      <c r="GE1077" s="2"/>
      <c r="GF1077" s="2"/>
      <c r="GG1077" s="2"/>
      <c r="GH1077" s="2"/>
      <c r="GI1077" s="2"/>
      <c r="GJ1077" s="2"/>
      <c r="GK1077" s="2"/>
      <c r="GL1077" s="2"/>
      <c r="GM1077" s="2"/>
      <c r="GN1077" s="2"/>
      <c r="GO1077" s="2"/>
      <c r="GP1077" s="2"/>
      <c r="GQ1077" s="2"/>
      <c r="GR1077" s="2"/>
      <c r="GS1077" s="2"/>
      <c r="GT1077" s="2"/>
      <c r="GU1077" s="2"/>
      <c r="GV1077" s="2"/>
      <c r="GW1077" s="2"/>
      <c r="GX1077" s="2"/>
      <c r="GY1077" s="2"/>
      <c r="GZ1077" s="2"/>
      <c r="HA1077" s="2"/>
      <c r="HB1077" s="2"/>
      <c r="HC1077" s="2"/>
      <c r="HD1077" s="2"/>
      <c r="HE1077" s="2"/>
      <c r="HF1077" s="2"/>
      <c r="HG1077" s="2"/>
      <c r="HH1077" s="2"/>
      <c r="HI1077" s="2"/>
      <c r="HJ1077" s="2"/>
      <c r="HK1077" s="2"/>
      <c r="HL1077" s="2"/>
      <c r="HM1077" s="2"/>
      <c r="HN1077" s="2"/>
      <c r="HO1077" s="2"/>
      <c r="HP1077" s="2"/>
      <c r="HQ1077" s="2"/>
      <c r="HR1077" s="2"/>
      <c r="HS1077" s="2"/>
      <c r="HT1077" s="2"/>
      <c r="HU1077" s="2"/>
      <c r="HV1077" s="2"/>
      <c r="HW1077" s="2"/>
      <c r="HX1077" s="2"/>
      <c r="HY1077" s="2"/>
      <c r="HZ1077" s="2"/>
      <c r="IA1077" s="2"/>
      <c r="IB1077" s="2"/>
      <c r="IC1077" s="2"/>
      <c r="ID1077" s="2"/>
      <c r="IE1077" s="2"/>
      <c r="IF1077" s="2"/>
      <c r="IG1077" s="2"/>
      <c r="IH1077" s="2"/>
      <c r="II1077" s="2"/>
      <c r="IJ1077" s="2"/>
      <c r="IK1077" s="2"/>
      <c r="IL1077" s="2"/>
      <c r="IM1077" s="2"/>
      <c r="IN1077" s="2"/>
      <c r="IO1077" s="2"/>
      <c r="IP1077" s="2"/>
      <c r="IQ1077" s="2"/>
      <c r="IR1077" s="2"/>
      <c r="IS1077" s="2"/>
      <c r="IT1077" s="2"/>
      <c r="IU1077" s="2"/>
      <c r="IV1077" s="2"/>
      <c r="IW1077" s="2"/>
    </row>
    <row r="1078" customFormat="false" ht="11.25" hidden="false" customHeight="false" outlineLevel="0" collapsed="false">
      <c r="A1078" s="2"/>
      <c r="B1078" s="2"/>
      <c r="C1078" s="2"/>
      <c r="D1078" s="394"/>
      <c r="F1078" s="2"/>
      <c r="G1078" s="2"/>
      <c r="H1078" s="2"/>
      <c r="I1078" s="2"/>
      <c r="J1078" s="2"/>
      <c r="K1078" s="2"/>
      <c r="L1078" s="2"/>
      <c r="M1078" s="2"/>
      <c r="P1078" s="2"/>
      <c r="Q1078" s="2"/>
      <c r="R1078" s="2"/>
      <c r="X1078" s="270"/>
      <c r="Y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95"/>
      <c r="AW1078" s="95"/>
      <c r="AX1078" s="383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383"/>
      <c r="BX1078" s="383"/>
      <c r="BY1078" s="383"/>
      <c r="BZ1078" s="2"/>
      <c r="CA1078" s="2"/>
      <c r="CB1078" s="2"/>
      <c r="CC1078" s="2"/>
      <c r="CD1078" s="2"/>
      <c r="CE1078" s="2"/>
      <c r="CF1078" s="383"/>
      <c r="CG1078" s="383"/>
      <c r="CH1078" s="10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383"/>
      <c r="DT1078" s="383"/>
      <c r="DU1078" s="383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  <c r="FE1078" s="2"/>
      <c r="FF1078" s="2"/>
      <c r="FG1078" s="2"/>
      <c r="FH1078" s="2"/>
      <c r="FI1078" s="2"/>
      <c r="FJ1078" s="2"/>
      <c r="FK1078" s="2"/>
      <c r="FL1078" s="2"/>
      <c r="FM1078" s="2"/>
      <c r="FN1078" s="2"/>
      <c r="FO1078" s="2"/>
      <c r="FP1078" s="2"/>
      <c r="FQ1078" s="2"/>
      <c r="FR1078" s="2"/>
      <c r="FS1078" s="2"/>
      <c r="FT1078" s="2"/>
      <c r="FU1078" s="2"/>
      <c r="FV1078" s="2"/>
      <c r="FW1078" s="2"/>
      <c r="FX1078" s="2"/>
      <c r="FY1078" s="2"/>
      <c r="FZ1078" s="2"/>
      <c r="GA1078" s="2"/>
      <c r="GB1078" s="2"/>
      <c r="GC1078" s="2"/>
      <c r="GD1078" s="2"/>
      <c r="GE1078" s="2"/>
      <c r="GF1078" s="2"/>
      <c r="GG1078" s="2"/>
      <c r="GH1078" s="2"/>
      <c r="GI1078" s="2"/>
      <c r="GJ1078" s="2"/>
      <c r="GK1078" s="2"/>
      <c r="GL1078" s="2"/>
      <c r="GM1078" s="2"/>
      <c r="GN1078" s="2"/>
      <c r="GO1078" s="2"/>
      <c r="GP1078" s="2"/>
      <c r="GQ1078" s="2"/>
      <c r="GR1078" s="2"/>
      <c r="GS1078" s="2"/>
      <c r="GT1078" s="2"/>
      <c r="GU1078" s="2"/>
      <c r="GV1078" s="2"/>
      <c r="GW1078" s="2"/>
      <c r="GX1078" s="2"/>
      <c r="GY1078" s="2"/>
      <c r="GZ1078" s="2"/>
      <c r="HA1078" s="2"/>
      <c r="HB1078" s="2"/>
      <c r="HC1078" s="2"/>
      <c r="HD1078" s="2"/>
      <c r="HE1078" s="2"/>
      <c r="HF1078" s="2"/>
      <c r="HG1078" s="2"/>
      <c r="HH1078" s="2"/>
      <c r="HI1078" s="2"/>
      <c r="HJ1078" s="2"/>
      <c r="HK1078" s="2"/>
      <c r="HL1078" s="2"/>
      <c r="HM1078" s="2"/>
      <c r="HN1078" s="2"/>
      <c r="HO1078" s="2"/>
      <c r="HP1078" s="2"/>
      <c r="HQ1078" s="2"/>
      <c r="HR1078" s="2"/>
      <c r="HS1078" s="2"/>
      <c r="HT1078" s="2"/>
      <c r="HU1078" s="2"/>
      <c r="HV1078" s="2"/>
      <c r="HW1078" s="2"/>
      <c r="HX1078" s="2"/>
      <c r="HY1078" s="2"/>
      <c r="HZ1078" s="2"/>
      <c r="IA1078" s="2"/>
      <c r="IB1078" s="2"/>
      <c r="IC1078" s="2"/>
      <c r="ID1078" s="2"/>
      <c r="IE1078" s="2"/>
      <c r="IF1078" s="2"/>
      <c r="IG1078" s="2"/>
      <c r="IH1078" s="2"/>
      <c r="II1078" s="2"/>
      <c r="IJ1078" s="2"/>
      <c r="IK1078" s="2"/>
      <c r="IL1078" s="2"/>
      <c r="IM1078" s="2"/>
      <c r="IN1078" s="2"/>
      <c r="IO1078" s="2"/>
      <c r="IP1078" s="2"/>
      <c r="IQ1078" s="2"/>
      <c r="IR1078" s="2"/>
      <c r="IS1078" s="2"/>
      <c r="IT1078" s="2"/>
      <c r="IU1078" s="2"/>
      <c r="IV1078" s="2"/>
      <c r="IW1078" s="2"/>
    </row>
    <row r="1079" customFormat="false" ht="11.25" hidden="false" customHeight="false" outlineLevel="0" collapsed="false">
      <c r="A1079" s="2"/>
      <c r="B1079" s="2"/>
      <c r="C1079" s="2"/>
      <c r="D1079" s="394"/>
      <c r="F1079" s="2"/>
      <c r="G1079" s="2"/>
      <c r="H1079" s="2"/>
      <c r="I1079" s="2"/>
      <c r="J1079" s="2"/>
      <c r="K1079" s="2"/>
      <c r="L1079" s="2"/>
      <c r="M1079" s="2"/>
      <c r="P1079" s="2"/>
      <c r="Q1079" s="2"/>
      <c r="R1079" s="2"/>
      <c r="X1079" s="270"/>
      <c r="Y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95"/>
      <c r="AW1079" s="95"/>
      <c r="AX1079" s="383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383"/>
      <c r="BX1079" s="383"/>
      <c r="BY1079" s="383"/>
      <c r="BZ1079" s="2"/>
      <c r="CA1079" s="2"/>
      <c r="CB1079" s="2"/>
      <c r="CC1079" s="2"/>
      <c r="CD1079" s="2"/>
      <c r="CE1079" s="2"/>
      <c r="CF1079" s="383"/>
      <c r="CG1079" s="383"/>
      <c r="CH1079" s="10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383"/>
      <c r="DT1079" s="383"/>
      <c r="DU1079" s="383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  <c r="FE1079" s="2"/>
      <c r="FF1079" s="2"/>
      <c r="FG1079" s="2"/>
      <c r="FH1079" s="2"/>
      <c r="FI1079" s="2"/>
      <c r="FJ1079" s="2"/>
      <c r="FK1079" s="2"/>
      <c r="FL1079" s="2"/>
      <c r="FM1079" s="2"/>
      <c r="FN1079" s="2"/>
      <c r="FO1079" s="2"/>
      <c r="FP1079" s="2"/>
      <c r="FQ1079" s="2"/>
      <c r="FR1079" s="2"/>
      <c r="FS1079" s="2"/>
      <c r="FT1079" s="2"/>
      <c r="FU1079" s="2"/>
      <c r="FV1079" s="2"/>
      <c r="FW1079" s="2"/>
      <c r="FX1079" s="2"/>
      <c r="FY1079" s="2"/>
      <c r="FZ1079" s="2"/>
      <c r="GA1079" s="2"/>
      <c r="GB1079" s="2"/>
      <c r="GC1079" s="2"/>
      <c r="GD1079" s="2"/>
      <c r="GE1079" s="2"/>
      <c r="GF1079" s="2"/>
      <c r="GG1079" s="2"/>
      <c r="GH1079" s="2"/>
      <c r="GI1079" s="2"/>
      <c r="GJ1079" s="2"/>
      <c r="GK1079" s="2"/>
      <c r="GL1079" s="2"/>
      <c r="GM1079" s="2"/>
      <c r="GN1079" s="2"/>
      <c r="GO1079" s="2"/>
      <c r="GP1079" s="2"/>
      <c r="GQ1079" s="2"/>
      <c r="GR1079" s="2"/>
      <c r="GS1079" s="2"/>
      <c r="GT1079" s="2"/>
      <c r="GU1079" s="2"/>
      <c r="GV1079" s="2"/>
      <c r="GW1079" s="2"/>
      <c r="GX1079" s="2"/>
      <c r="GY1079" s="2"/>
      <c r="GZ1079" s="2"/>
      <c r="HA1079" s="2"/>
      <c r="HB1079" s="2"/>
      <c r="HC1079" s="2"/>
      <c r="HD1079" s="2"/>
      <c r="HE1079" s="2"/>
      <c r="HF1079" s="2"/>
      <c r="HG1079" s="2"/>
      <c r="HH1079" s="2"/>
      <c r="HI1079" s="2"/>
      <c r="HJ1079" s="2"/>
      <c r="HK1079" s="2"/>
      <c r="HL1079" s="2"/>
      <c r="HM1079" s="2"/>
      <c r="HN1079" s="2"/>
      <c r="HO1079" s="2"/>
      <c r="HP1079" s="2"/>
      <c r="HQ1079" s="2"/>
      <c r="HR1079" s="2"/>
      <c r="HS1079" s="2"/>
      <c r="HT1079" s="2"/>
      <c r="HU1079" s="2"/>
      <c r="HV1079" s="2"/>
      <c r="HW1079" s="2"/>
      <c r="HX1079" s="2"/>
      <c r="HY1079" s="2"/>
      <c r="HZ1079" s="2"/>
      <c r="IA1079" s="2"/>
      <c r="IB1079" s="2"/>
      <c r="IC1079" s="2"/>
      <c r="ID1079" s="2"/>
      <c r="IE1079" s="2"/>
      <c r="IF1079" s="2"/>
      <c r="IG1079" s="2"/>
      <c r="IH1079" s="2"/>
      <c r="II1079" s="2"/>
      <c r="IJ1079" s="2"/>
      <c r="IK1079" s="2"/>
      <c r="IL1079" s="2"/>
      <c r="IM1079" s="2"/>
      <c r="IN1079" s="2"/>
      <c r="IO1079" s="2"/>
      <c r="IP1079" s="2"/>
      <c r="IQ1079" s="2"/>
      <c r="IR1079" s="2"/>
      <c r="IS1079" s="2"/>
      <c r="IT1079" s="2"/>
      <c r="IU1079" s="2"/>
      <c r="IV1079" s="2"/>
      <c r="IW1079" s="2"/>
    </row>
    <row r="1080" customFormat="false" ht="11.25" hidden="false" customHeight="false" outlineLevel="0" collapsed="false">
      <c r="A1080" s="2"/>
      <c r="B1080" s="2"/>
      <c r="C1080" s="2"/>
      <c r="D1080" s="394"/>
      <c r="F1080" s="2"/>
      <c r="G1080" s="2"/>
      <c r="H1080" s="2"/>
      <c r="I1080" s="2"/>
      <c r="J1080" s="2"/>
      <c r="K1080" s="2"/>
      <c r="L1080" s="2"/>
      <c r="M1080" s="2"/>
      <c r="P1080" s="2"/>
      <c r="Q1080" s="2"/>
      <c r="R1080" s="2"/>
      <c r="X1080" s="270"/>
      <c r="Y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95"/>
      <c r="AW1080" s="95"/>
      <c r="AX1080" s="383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383"/>
      <c r="BX1080" s="383"/>
      <c r="BY1080" s="383"/>
      <c r="BZ1080" s="2"/>
      <c r="CA1080" s="2"/>
      <c r="CB1080" s="2"/>
      <c r="CC1080" s="2"/>
      <c r="CD1080" s="2"/>
      <c r="CE1080" s="2"/>
      <c r="CF1080" s="383"/>
      <c r="CG1080" s="383"/>
      <c r="CH1080" s="10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383"/>
      <c r="DT1080" s="383"/>
      <c r="DU1080" s="383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  <c r="FE1080" s="2"/>
      <c r="FF1080" s="2"/>
      <c r="FG1080" s="2"/>
      <c r="FH1080" s="2"/>
      <c r="FI1080" s="2"/>
      <c r="FJ1080" s="2"/>
      <c r="FK1080" s="2"/>
      <c r="FL1080" s="2"/>
      <c r="FM1080" s="2"/>
      <c r="FN1080" s="2"/>
      <c r="FO1080" s="2"/>
      <c r="FP1080" s="2"/>
      <c r="FQ1080" s="2"/>
      <c r="FR1080" s="2"/>
      <c r="FS1080" s="2"/>
      <c r="FT1080" s="2"/>
      <c r="FU1080" s="2"/>
      <c r="FV1080" s="2"/>
      <c r="FW1080" s="2"/>
      <c r="FX1080" s="2"/>
      <c r="FY1080" s="2"/>
      <c r="FZ1080" s="2"/>
      <c r="GA1080" s="2"/>
      <c r="GB1080" s="2"/>
      <c r="GC1080" s="2"/>
      <c r="GD1080" s="2"/>
      <c r="GE1080" s="2"/>
      <c r="GF1080" s="2"/>
      <c r="GG1080" s="2"/>
      <c r="GH1080" s="2"/>
      <c r="GI1080" s="2"/>
      <c r="GJ1080" s="2"/>
      <c r="GK1080" s="2"/>
      <c r="GL1080" s="2"/>
      <c r="GM1080" s="2"/>
      <c r="GN1080" s="2"/>
      <c r="GO1080" s="2"/>
      <c r="GP1080" s="2"/>
      <c r="GQ1080" s="2"/>
      <c r="GR1080" s="2"/>
      <c r="GS1080" s="2"/>
      <c r="GT1080" s="2"/>
      <c r="GU1080" s="2"/>
      <c r="GV1080" s="2"/>
      <c r="GW1080" s="2"/>
      <c r="GX1080" s="2"/>
      <c r="GY1080" s="2"/>
      <c r="GZ1080" s="2"/>
      <c r="HA1080" s="2"/>
      <c r="HB1080" s="2"/>
      <c r="HC1080" s="2"/>
      <c r="HD1080" s="2"/>
      <c r="HE1080" s="2"/>
      <c r="HF1080" s="2"/>
      <c r="HG1080" s="2"/>
      <c r="HH1080" s="2"/>
      <c r="HI1080" s="2"/>
      <c r="HJ1080" s="2"/>
      <c r="HK1080" s="2"/>
      <c r="HL1080" s="2"/>
      <c r="HM1080" s="2"/>
      <c r="HN1080" s="2"/>
      <c r="HO1080" s="2"/>
      <c r="HP1080" s="2"/>
      <c r="HQ1080" s="2"/>
      <c r="HR1080" s="2"/>
      <c r="HS1080" s="2"/>
      <c r="HT1080" s="2"/>
      <c r="HU1080" s="2"/>
      <c r="HV1080" s="2"/>
      <c r="HW1080" s="2"/>
      <c r="HX1080" s="2"/>
      <c r="HY1080" s="2"/>
      <c r="HZ1080" s="2"/>
      <c r="IA1080" s="2"/>
      <c r="IB1080" s="2"/>
      <c r="IC1080" s="2"/>
      <c r="ID1080" s="2"/>
      <c r="IE1080" s="2"/>
      <c r="IF1080" s="2"/>
      <c r="IG1080" s="2"/>
      <c r="IH1080" s="2"/>
      <c r="II1080" s="2"/>
      <c r="IJ1080" s="2"/>
      <c r="IK1080" s="2"/>
      <c r="IL1080" s="2"/>
      <c r="IM1080" s="2"/>
      <c r="IN1080" s="2"/>
      <c r="IO1080" s="2"/>
      <c r="IP1080" s="2"/>
      <c r="IQ1080" s="2"/>
      <c r="IR1080" s="2"/>
      <c r="IS1080" s="2"/>
      <c r="IT1080" s="2"/>
      <c r="IU1080" s="2"/>
      <c r="IV1080" s="2"/>
      <c r="IW1080" s="2"/>
    </row>
    <row r="1081" customFormat="false" ht="11.25" hidden="false" customHeight="false" outlineLevel="0" collapsed="false">
      <c r="A1081" s="2"/>
      <c r="B1081" s="2"/>
      <c r="C1081" s="2"/>
      <c r="D1081" s="394"/>
      <c r="F1081" s="2"/>
      <c r="G1081" s="2"/>
      <c r="H1081" s="2"/>
      <c r="I1081" s="2"/>
      <c r="J1081" s="2"/>
      <c r="K1081" s="2"/>
      <c r="L1081" s="2"/>
      <c r="M1081" s="2"/>
      <c r="P1081" s="2"/>
      <c r="Q1081" s="2"/>
      <c r="R1081" s="2"/>
      <c r="X1081" s="270"/>
      <c r="Y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95"/>
      <c r="AW1081" s="95"/>
      <c r="AX1081" s="383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383"/>
      <c r="BX1081" s="383"/>
      <c r="BY1081" s="383"/>
      <c r="BZ1081" s="2"/>
      <c r="CA1081" s="2"/>
      <c r="CB1081" s="2"/>
      <c r="CC1081" s="2"/>
      <c r="CD1081" s="2"/>
      <c r="CE1081" s="2"/>
      <c r="CF1081" s="383"/>
      <c r="CG1081" s="383"/>
      <c r="CH1081" s="10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383"/>
      <c r="DT1081" s="383"/>
      <c r="DU1081" s="383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  <c r="FE1081" s="2"/>
      <c r="FF1081" s="2"/>
      <c r="FG1081" s="2"/>
      <c r="FH1081" s="2"/>
      <c r="FI1081" s="2"/>
      <c r="FJ1081" s="2"/>
      <c r="FK1081" s="2"/>
      <c r="FL1081" s="2"/>
      <c r="FM1081" s="2"/>
      <c r="FN1081" s="2"/>
      <c r="FO1081" s="2"/>
      <c r="FP1081" s="2"/>
      <c r="FQ1081" s="2"/>
      <c r="FR1081" s="2"/>
      <c r="FS1081" s="2"/>
      <c r="FT1081" s="2"/>
      <c r="FU1081" s="2"/>
      <c r="FV1081" s="2"/>
      <c r="FW1081" s="2"/>
      <c r="FX1081" s="2"/>
      <c r="FY1081" s="2"/>
      <c r="FZ1081" s="2"/>
      <c r="GA1081" s="2"/>
      <c r="GB1081" s="2"/>
      <c r="GC1081" s="2"/>
      <c r="GD1081" s="2"/>
      <c r="GE1081" s="2"/>
      <c r="GF1081" s="2"/>
      <c r="GG1081" s="2"/>
      <c r="GH1081" s="2"/>
      <c r="GI1081" s="2"/>
      <c r="GJ1081" s="2"/>
      <c r="GK1081" s="2"/>
      <c r="GL1081" s="2"/>
      <c r="GM1081" s="2"/>
      <c r="GN1081" s="2"/>
      <c r="GO1081" s="2"/>
      <c r="GP1081" s="2"/>
      <c r="GQ1081" s="2"/>
      <c r="GR1081" s="2"/>
      <c r="GS1081" s="2"/>
      <c r="GT1081" s="2"/>
      <c r="GU1081" s="2"/>
      <c r="GV1081" s="2"/>
      <c r="GW1081" s="2"/>
      <c r="GX1081" s="2"/>
      <c r="GY1081" s="2"/>
      <c r="GZ1081" s="2"/>
      <c r="HA1081" s="2"/>
      <c r="HB1081" s="2"/>
      <c r="HC1081" s="2"/>
      <c r="HD1081" s="2"/>
      <c r="HE1081" s="2"/>
      <c r="HF1081" s="2"/>
      <c r="HG1081" s="2"/>
      <c r="HH1081" s="2"/>
      <c r="HI1081" s="2"/>
      <c r="HJ1081" s="2"/>
      <c r="HK1081" s="2"/>
      <c r="HL1081" s="2"/>
      <c r="HM1081" s="2"/>
      <c r="HN1081" s="2"/>
      <c r="HO1081" s="2"/>
      <c r="HP1081" s="2"/>
      <c r="HQ1081" s="2"/>
      <c r="HR1081" s="2"/>
      <c r="HS1081" s="2"/>
      <c r="HT1081" s="2"/>
      <c r="HU1081" s="2"/>
      <c r="HV1081" s="2"/>
      <c r="HW1081" s="2"/>
      <c r="HX1081" s="2"/>
      <c r="HY1081" s="2"/>
      <c r="HZ1081" s="2"/>
      <c r="IA1081" s="2"/>
      <c r="IB1081" s="2"/>
      <c r="IC1081" s="2"/>
      <c r="ID1081" s="2"/>
      <c r="IE1081" s="2"/>
      <c r="IF1081" s="2"/>
      <c r="IG1081" s="2"/>
      <c r="IH1081" s="2"/>
      <c r="II1081" s="2"/>
      <c r="IJ1081" s="2"/>
      <c r="IK1081" s="2"/>
      <c r="IL1081" s="2"/>
      <c r="IM1081" s="2"/>
      <c r="IN1081" s="2"/>
      <c r="IO1081" s="2"/>
      <c r="IP1081" s="2"/>
      <c r="IQ1081" s="2"/>
      <c r="IR1081" s="2"/>
      <c r="IS1081" s="2"/>
      <c r="IT1081" s="2"/>
      <c r="IU1081" s="2"/>
      <c r="IV1081" s="2"/>
      <c r="IW1081" s="2"/>
    </row>
    <row r="1082" customFormat="false" ht="11.25" hidden="false" customHeight="false" outlineLevel="0" collapsed="false">
      <c r="A1082" s="2"/>
      <c r="B1082" s="2"/>
      <c r="C1082" s="2"/>
      <c r="D1082" s="394"/>
      <c r="F1082" s="2"/>
      <c r="G1082" s="2"/>
      <c r="H1082" s="2"/>
      <c r="I1082" s="2"/>
      <c r="J1082" s="2"/>
      <c r="K1082" s="2"/>
      <c r="L1082" s="2"/>
      <c r="M1082" s="2"/>
      <c r="P1082" s="2"/>
      <c r="Q1082" s="2"/>
      <c r="R1082" s="2"/>
      <c r="X1082" s="270"/>
      <c r="Y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95"/>
      <c r="AW1082" s="95"/>
      <c r="AX1082" s="383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383"/>
      <c r="BX1082" s="383"/>
      <c r="BY1082" s="383"/>
      <c r="BZ1082" s="2"/>
      <c r="CA1082" s="2"/>
      <c r="CB1082" s="2"/>
      <c r="CC1082" s="2"/>
      <c r="CD1082" s="2"/>
      <c r="CE1082" s="2"/>
      <c r="CF1082" s="383"/>
      <c r="CG1082" s="383"/>
      <c r="CH1082" s="10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383"/>
      <c r="DT1082" s="383"/>
      <c r="DU1082" s="383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  <c r="FE1082" s="2"/>
      <c r="FF1082" s="2"/>
      <c r="FG1082" s="2"/>
      <c r="FH1082" s="2"/>
      <c r="FI1082" s="2"/>
      <c r="FJ1082" s="2"/>
      <c r="FK1082" s="2"/>
      <c r="FL1082" s="2"/>
      <c r="FM1082" s="2"/>
      <c r="FN1082" s="2"/>
      <c r="FO1082" s="2"/>
      <c r="FP1082" s="2"/>
      <c r="FQ1082" s="2"/>
      <c r="FR1082" s="2"/>
      <c r="FS1082" s="2"/>
      <c r="FT1082" s="2"/>
      <c r="FU1082" s="2"/>
      <c r="FV1082" s="2"/>
      <c r="FW1082" s="2"/>
      <c r="FX1082" s="2"/>
      <c r="FY1082" s="2"/>
      <c r="FZ1082" s="2"/>
      <c r="GA1082" s="2"/>
      <c r="GB1082" s="2"/>
      <c r="GC1082" s="2"/>
      <c r="GD1082" s="2"/>
      <c r="GE1082" s="2"/>
      <c r="GF1082" s="2"/>
      <c r="GG1082" s="2"/>
      <c r="GH1082" s="2"/>
      <c r="GI1082" s="2"/>
      <c r="GJ1082" s="2"/>
      <c r="GK1082" s="2"/>
      <c r="GL1082" s="2"/>
      <c r="GM1082" s="2"/>
      <c r="GN1082" s="2"/>
      <c r="GO1082" s="2"/>
      <c r="GP1082" s="2"/>
      <c r="GQ1082" s="2"/>
      <c r="GR1082" s="2"/>
      <c r="GS1082" s="2"/>
      <c r="GT1082" s="2"/>
      <c r="GU1082" s="2"/>
      <c r="GV1082" s="2"/>
      <c r="GW1082" s="2"/>
      <c r="GX1082" s="2"/>
      <c r="GY1082" s="2"/>
      <c r="GZ1082" s="2"/>
      <c r="HA1082" s="2"/>
      <c r="HB1082" s="2"/>
      <c r="HC1082" s="2"/>
      <c r="HD1082" s="2"/>
      <c r="HE1082" s="2"/>
      <c r="HF1082" s="2"/>
      <c r="HG1082" s="2"/>
      <c r="HH1082" s="2"/>
      <c r="HI1082" s="2"/>
      <c r="HJ1082" s="2"/>
      <c r="HK1082" s="2"/>
      <c r="HL1082" s="2"/>
      <c r="HM1082" s="2"/>
      <c r="HN1082" s="2"/>
      <c r="HO1082" s="2"/>
      <c r="HP1082" s="2"/>
      <c r="HQ1082" s="2"/>
      <c r="HR1082" s="2"/>
      <c r="HS1082" s="2"/>
      <c r="HT1082" s="2"/>
      <c r="HU1082" s="2"/>
      <c r="HV1082" s="2"/>
      <c r="HW1082" s="2"/>
      <c r="HX1082" s="2"/>
      <c r="HY1082" s="2"/>
      <c r="HZ1082" s="2"/>
      <c r="IA1082" s="2"/>
      <c r="IB1082" s="2"/>
      <c r="IC1082" s="2"/>
      <c r="ID1082" s="2"/>
      <c r="IE1082" s="2"/>
      <c r="IF1082" s="2"/>
      <c r="IG1082" s="2"/>
      <c r="IH1082" s="2"/>
      <c r="II1082" s="2"/>
      <c r="IJ1082" s="2"/>
      <c r="IK1082" s="2"/>
      <c r="IL1082" s="2"/>
      <c r="IM1082" s="2"/>
      <c r="IN1082" s="2"/>
      <c r="IO1082" s="2"/>
      <c r="IP1082" s="2"/>
      <c r="IQ1082" s="2"/>
      <c r="IR1082" s="2"/>
      <c r="IS1082" s="2"/>
      <c r="IT1082" s="2"/>
      <c r="IU1082" s="2"/>
      <c r="IV1082" s="2"/>
      <c r="IW1082" s="2"/>
    </row>
    <row r="1083" customFormat="false" ht="11.25" hidden="false" customHeight="false" outlineLevel="0" collapsed="false">
      <c r="A1083" s="2"/>
      <c r="B1083" s="2"/>
      <c r="C1083" s="2"/>
      <c r="D1083" s="394"/>
      <c r="F1083" s="2"/>
      <c r="G1083" s="2"/>
      <c r="H1083" s="2"/>
      <c r="I1083" s="2"/>
      <c r="J1083" s="2"/>
      <c r="K1083" s="2"/>
      <c r="L1083" s="2"/>
      <c r="M1083" s="2"/>
      <c r="P1083" s="2"/>
      <c r="Q1083" s="2"/>
      <c r="R1083" s="2"/>
      <c r="X1083" s="270"/>
      <c r="Y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95"/>
      <c r="AW1083" s="95"/>
      <c r="AX1083" s="383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383"/>
      <c r="BX1083" s="383"/>
      <c r="BY1083" s="383"/>
      <c r="BZ1083" s="2"/>
      <c r="CA1083" s="2"/>
      <c r="CB1083" s="2"/>
      <c r="CC1083" s="2"/>
      <c r="CD1083" s="2"/>
      <c r="CE1083" s="2"/>
      <c r="CF1083" s="383"/>
      <c r="CG1083" s="383"/>
      <c r="CH1083" s="10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383"/>
      <c r="DT1083" s="383"/>
      <c r="DU1083" s="383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  <c r="FE1083" s="2"/>
      <c r="FF1083" s="2"/>
      <c r="FG1083" s="2"/>
      <c r="FH1083" s="2"/>
      <c r="FI1083" s="2"/>
      <c r="FJ1083" s="2"/>
      <c r="FK1083" s="2"/>
      <c r="FL1083" s="2"/>
      <c r="FM1083" s="2"/>
      <c r="FN1083" s="2"/>
      <c r="FO1083" s="2"/>
      <c r="FP1083" s="2"/>
      <c r="FQ1083" s="2"/>
      <c r="FR1083" s="2"/>
      <c r="FS1083" s="2"/>
      <c r="FT1083" s="2"/>
      <c r="FU1083" s="2"/>
      <c r="FV1083" s="2"/>
      <c r="FW1083" s="2"/>
      <c r="FX1083" s="2"/>
      <c r="FY1083" s="2"/>
      <c r="FZ1083" s="2"/>
      <c r="GA1083" s="2"/>
      <c r="GB1083" s="2"/>
      <c r="GC1083" s="2"/>
      <c r="GD1083" s="2"/>
      <c r="GE1083" s="2"/>
      <c r="GF1083" s="2"/>
      <c r="GG1083" s="2"/>
      <c r="GH1083" s="2"/>
      <c r="GI1083" s="2"/>
      <c r="GJ1083" s="2"/>
      <c r="GK1083" s="2"/>
      <c r="GL1083" s="2"/>
      <c r="GM1083" s="2"/>
      <c r="GN1083" s="2"/>
      <c r="GO1083" s="2"/>
      <c r="GP1083" s="2"/>
      <c r="GQ1083" s="2"/>
      <c r="GR1083" s="2"/>
      <c r="GS1083" s="2"/>
      <c r="GT1083" s="2"/>
      <c r="GU1083" s="2"/>
      <c r="GV1083" s="2"/>
      <c r="GW1083" s="2"/>
      <c r="GX1083" s="2"/>
      <c r="GY1083" s="2"/>
      <c r="GZ1083" s="2"/>
      <c r="HA1083" s="2"/>
      <c r="HB1083" s="2"/>
      <c r="HC1083" s="2"/>
      <c r="HD1083" s="2"/>
      <c r="HE1083" s="2"/>
      <c r="HF1083" s="2"/>
      <c r="HG1083" s="2"/>
      <c r="HH1083" s="2"/>
      <c r="HI1083" s="2"/>
      <c r="HJ1083" s="2"/>
      <c r="HK1083" s="2"/>
      <c r="HL1083" s="2"/>
      <c r="HM1083" s="2"/>
      <c r="HN1083" s="2"/>
      <c r="HO1083" s="2"/>
      <c r="HP1083" s="2"/>
      <c r="HQ1083" s="2"/>
      <c r="HR1083" s="2"/>
      <c r="HS1083" s="2"/>
      <c r="HT1083" s="2"/>
      <c r="HU1083" s="2"/>
      <c r="HV1083" s="2"/>
      <c r="HW1083" s="2"/>
      <c r="HX1083" s="2"/>
      <c r="HY1083" s="2"/>
      <c r="HZ1083" s="2"/>
      <c r="IA1083" s="2"/>
      <c r="IB1083" s="2"/>
      <c r="IC1083" s="2"/>
      <c r="ID1083" s="2"/>
      <c r="IE1083" s="2"/>
      <c r="IF1083" s="2"/>
      <c r="IG1083" s="2"/>
      <c r="IH1083" s="2"/>
      <c r="II1083" s="2"/>
      <c r="IJ1083" s="2"/>
      <c r="IK1083" s="2"/>
      <c r="IL1083" s="2"/>
      <c r="IM1083" s="2"/>
      <c r="IN1083" s="2"/>
      <c r="IO1083" s="2"/>
      <c r="IP1083" s="2"/>
      <c r="IQ1083" s="2"/>
      <c r="IR1083" s="2"/>
      <c r="IS1083" s="2"/>
      <c r="IT1083" s="2"/>
      <c r="IU1083" s="2"/>
      <c r="IV1083" s="2"/>
      <c r="IW1083" s="2"/>
    </row>
    <row r="1084" customFormat="false" ht="11.25" hidden="false" customHeight="false" outlineLevel="0" collapsed="false">
      <c r="A1084" s="2"/>
      <c r="B1084" s="2"/>
      <c r="C1084" s="2"/>
      <c r="D1084" s="394"/>
      <c r="F1084" s="2"/>
      <c r="G1084" s="2"/>
      <c r="H1084" s="2"/>
      <c r="I1084" s="2"/>
      <c r="J1084" s="2"/>
      <c r="K1084" s="2"/>
      <c r="L1084" s="2"/>
      <c r="M1084" s="2"/>
      <c r="P1084" s="2"/>
      <c r="Q1084" s="2"/>
      <c r="R1084" s="2"/>
      <c r="X1084" s="270"/>
      <c r="Y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95"/>
      <c r="AW1084" s="95"/>
      <c r="AX1084" s="383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383"/>
      <c r="BX1084" s="383"/>
      <c r="BY1084" s="383"/>
      <c r="BZ1084" s="2"/>
      <c r="CA1084" s="2"/>
      <c r="CB1084" s="2"/>
      <c r="CC1084" s="2"/>
      <c r="CD1084" s="2"/>
      <c r="CE1084" s="2"/>
      <c r="CF1084" s="383"/>
      <c r="CG1084" s="383"/>
      <c r="CH1084" s="10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383"/>
      <c r="DT1084" s="383"/>
      <c r="DU1084" s="383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  <c r="FE1084" s="2"/>
      <c r="FF1084" s="2"/>
      <c r="FG1084" s="2"/>
      <c r="FH1084" s="2"/>
      <c r="FI1084" s="2"/>
      <c r="FJ1084" s="2"/>
      <c r="FK1084" s="2"/>
      <c r="FL1084" s="2"/>
      <c r="FM1084" s="2"/>
      <c r="FN1084" s="2"/>
      <c r="FO1084" s="2"/>
      <c r="FP1084" s="2"/>
      <c r="FQ1084" s="2"/>
      <c r="FR1084" s="2"/>
      <c r="FS1084" s="2"/>
      <c r="FT1084" s="2"/>
      <c r="FU1084" s="2"/>
      <c r="FV1084" s="2"/>
      <c r="FW1084" s="2"/>
      <c r="FX1084" s="2"/>
      <c r="FY1084" s="2"/>
      <c r="FZ1084" s="2"/>
      <c r="GA1084" s="2"/>
      <c r="GB1084" s="2"/>
      <c r="GC1084" s="2"/>
      <c r="GD1084" s="2"/>
      <c r="GE1084" s="2"/>
      <c r="GF1084" s="2"/>
      <c r="GG1084" s="2"/>
      <c r="GH1084" s="2"/>
      <c r="GI1084" s="2"/>
      <c r="GJ1084" s="2"/>
      <c r="GK1084" s="2"/>
      <c r="GL1084" s="2"/>
      <c r="GM1084" s="2"/>
      <c r="GN1084" s="2"/>
      <c r="GO1084" s="2"/>
      <c r="GP1084" s="2"/>
      <c r="GQ1084" s="2"/>
      <c r="GR1084" s="2"/>
      <c r="GS1084" s="2"/>
      <c r="GT1084" s="2"/>
      <c r="GU1084" s="2"/>
      <c r="GV1084" s="2"/>
      <c r="GW1084" s="2"/>
      <c r="GX1084" s="2"/>
      <c r="GY1084" s="2"/>
      <c r="GZ1084" s="2"/>
      <c r="HA1084" s="2"/>
      <c r="HB1084" s="2"/>
      <c r="HC1084" s="2"/>
      <c r="HD1084" s="2"/>
      <c r="HE1084" s="2"/>
      <c r="HF1084" s="2"/>
      <c r="HG1084" s="2"/>
      <c r="HH1084" s="2"/>
      <c r="HI1084" s="2"/>
      <c r="HJ1084" s="2"/>
      <c r="HK1084" s="2"/>
      <c r="HL1084" s="2"/>
      <c r="HM1084" s="2"/>
      <c r="HN1084" s="2"/>
      <c r="HO1084" s="2"/>
      <c r="HP1084" s="2"/>
      <c r="HQ1084" s="2"/>
      <c r="HR1084" s="2"/>
      <c r="HS1084" s="2"/>
      <c r="HT1084" s="2"/>
      <c r="HU1084" s="2"/>
      <c r="HV1084" s="2"/>
      <c r="HW1084" s="2"/>
      <c r="HX1084" s="2"/>
      <c r="HY1084" s="2"/>
      <c r="HZ1084" s="2"/>
      <c r="IA1084" s="2"/>
      <c r="IB1084" s="2"/>
      <c r="IC1084" s="2"/>
      <c r="ID1084" s="2"/>
      <c r="IE1084" s="2"/>
      <c r="IF1084" s="2"/>
      <c r="IG1084" s="2"/>
      <c r="IH1084" s="2"/>
      <c r="II1084" s="2"/>
      <c r="IJ1084" s="2"/>
      <c r="IK1084" s="2"/>
      <c r="IL1084" s="2"/>
      <c r="IM1084" s="2"/>
      <c r="IN1084" s="2"/>
      <c r="IO1084" s="2"/>
      <c r="IP1084" s="2"/>
      <c r="IQ1084" s="2"/>
      <c r="IR1084" s="2"/>
      <c r="IS1084" s="2"/>
      <c r="IT1084" s="2"/>
      <c r="IU1084" s="2"/>
      <c r="IV1084" s="2"/>
      <c r="IW1084" s="2"/>
    </row>
    <row r="1085" customFormat="false" ht="11.25" hidden="false" customHeight="false" outlineLevel="0" collapsed="false">
      <c r="A1085" s="2"/>
      <c r="B1085" s="2"/>
      <c r="C1085" s="2"/>
      <c r="D1085" s="394"/>
      <c r="F1085" s="2"/>
      <c r="G1085" s="2"/>
      <c r="H1085" s="2"/>
      <c r="I1085" s="2"/>
      <c r="J1085" s="2"/>
      <c r="K1085" s="2"/>
      <c r="L1085" s="2"/>
      <c r="M1085" s="2"/>
      <c r="P1085" s="2"/>
      <c r="Q1085" s="2"/>
      <c r="R1085" s="2"/>
      <c r="X1085" s="270"/>
      <c r="Y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95"/>
      <c r="AW1085" s="95"/>
      <c r="AX1085" s="383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383"/>
      <c r="BX1085" s="383"/>
      <c r="BY1085" s="383"/>
      <c r="BZ1085" s="2"/>
      <c r="CA1085" s="2"/>
      <c r="CB1085" s="2"/>
      <c r="CC1085" s="2"/>
      <c r="CD1085" s="2"/>
      <c r="CE1085" s="2"/>
      <c r="CF1085" s="383"/>
      <c r="CG1085" s="383"/>
      <c r="CH1085" s="10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383"/>
      <c r="DT1085" s="383"/>
      <c r="DU1085" s="383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  <c r="FE1085" s="2"/>
      <c r="FF1085" s="2"/>
      <c r="FG1085" s="2"/>
      <c r="FH1085" s="2"/>
      <c r="FI1085" s="2"/>
      <c r="FJ1085" s="2"/>
      <c r="FK1085" s="2"/>
      <c r="FL1085" s="2"/>
      <c r="FM1085" s="2"/>
      <c r="FN1085" s="2"/>
      <c r="FO1085" s="2"/>
      <c r="FP1085" s="2"/>
      <c r="FQ1085" s="2"/>
      <c r="FR1085" s="2"/>
      <c r="FS1085" s="2"/>
      <c r="FT1085" s="2"/>
      <c r="FU1085" s="2"/>
      <c r="FV1085" s="2"/>
      <c r="FW1085" s="2"/>
      <c r="FX1085" s="2"/>
      <c r="FY1085" s="2"/>
      <c r="FZ1085" s="2"/>
      <c r="GA1085" s="2"/>
      <c r="GB1085" s="2"/>
      <c r="GC1085" s="2"/>
      <c r="GD1085" s="2"/>
      <c r="GE1085" s="2"/>
      <c r="GF1085" s="2"/>
      <c r="GG1085" s="2"/>
      <c r="GH1085" s="2"/>
      <c r="GI1085" s="2"/>
      <c r="GJ1085" s="2"/>
      <c r="GK1085" s="2"/>
      <c r="GL1085" s="2"/>
      <c r="GM1085" s="2"/>
      <c r="GN1085" s="2"/>
      <c r="GO1085" s="2"/>
      <c r="GP1085" s="2"/>
      <c r="GQ1085" s="2"/>
      <c r="GR1085" s="2"/>
      <c r="GS1085" s="2"/>
      <c r="GT1085" s="2"/>
      <c r="GU1085" s="2"/>
      <c r="GV1085" s="2"/>
      <c r="GW1085" s="2"/>
      <c r="GX1085" s="2"/>
      <c r="GY1085" s="2"/>
      <c r="GZ1085" s="2"/>
      <c r="HA1085" s="2"/>
      <c r="HB1085" s="2"/>
      <c r="HC1085" s="2"/>
      <c r="HD1085" s="2"/>
      <c r="HE1085" s="2"/>
      <c r="HF1085" s="2"/>
      <c r="HG1085" s="2"/>
      <c r="HH1085" s="2"/>
      <c r="HI1085" s="2"/>
      <c r="HJ1085" s="2"/>
      <c r="HK1085" s="2"/>
      <c r="HL1085" s="2"/>
      <c r="HM1085" s="2"/>
      <c r="HN1085" s="2"/>
      <c r="HO1085" s="2"/>
      <c r="HP1085" s="2"/>
      <c r="HQ1085" s="2"/>
      <c r="HR1085" s="2"/>
      <c r="HS1085" s="2"/>
      <c r="HT1085" s="2"/>
      <c r="HU1085" s="2"/>
      <c r="HV1085" s="2"/>
      <c r="HW1085" s="2"/>
      <c r="HX1085" s="2"/>
      <c r="HY1085" s="2"/>
      <c r="HZ1085" s="2"/>
      <c r="IA1085" s="2"/>
      <c r="IB1085" s="2"/>
      <c r="IC1085" s="2"/>
      <c r="ID1085" s="2"/>
      <c r="IE1085" s="2"/>
      <c r="IF1085" s="2"/>
      <c r="IG1085" s="2"/>
      <c r="IH1085" s="2"/>
      <c r="II1085" s="2"/>
      <c r="IJ1085" s="2"/>
      <c r="IK1085" s="2"/>
      <c r="IL1085" s="2"/>
      <c r="IM1085" s="2"/>
      <c r="IN1085" s="2"/>
      <c r="IO1085" s="2"/>
      <c r="IP1085" s="2"/>
      <c r="IQ1085" s="2"/>
      <c r="IR1085" s="2"/>
      <c r="IS1085" s="2"/>
      <c r="IT1085" s="2"/>
      <c r="IU1085" s="2"/>
      <c r="IV1085" s="2"/>
      <c r="IW1085" s="2"/>
    </row>
    <row r="1086" customFormat="false" ht="11.25" hidden="false" customHeight="false" outlineLevel="0" collapsed="false">
      <c r="A1086" s="2"/>
      <c r="B1086" s="2"/>
      <c r="C1086" s="2"/>
      <c r="D1086" s="394"/>
      <c r="F1086" s="2"/>
      <c r="G1086" s="2"/>
      <c r="H1086" s="2"/>
      <c r="I1086" s="2"/>
      <c r="J1086" s="2"/>
      <c r="K1086" s="2"/>
      <c r="L1086" s="2"/>
      <c r="M1086" s="2"/>
      <c r="P1086" s="2"/>
      <c r="Q1086" s="2"/>
      <c r="R1086" s="2"/>
      <c r="X1086" s="270"/>
      <c r="Y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95"/>
      <c r="AW1086" s="95"/>
      <c r="AX1086" s="383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383"/>
      <c r="BX1086" s="383"/>
      <c r="BY1086" s="383"/>
      <c r="BZ1086" s="2"/>
      <c r="CA1086" s="2"/>
      <c r="CB1086" s="2"/>
      <c r="CC1086" s="2"/>
      <c r="CD1086" s="2"/>
      <c r="CE1086" s="2"/>
      <c r="CF1086" s="383"/>
      <c r="CG1086" s="383"/>
      <c r="CH1086" s="10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383"/>
      <c r="DT1086" s="383"/>
      <c r="DU1086" s="383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  <c r="FE1086" s="2"/>
      <c r="FF1086" s="2"/>
      <c r="FG1086" s="2"/>
      <c r="FH1086" s="2"/>
      <c r="FI1086" s="2"/>
      <c r="FJ1086" s="2"/>
      <c r="FK1086" s="2"/>
      <c r="FL1086" s="2"/>
      <c r="FM1086" s="2"/>
      <c r="FN1086" s="2"/>
      <c r="FO1086" s="2"/>
      <c r="FP1086" s="2"/>
      <c r="FQ1086" s="2"/>
      <c r="FR1086" s="2"/>
      <c r="FS1086" s="2"/>
      <c r="FT1086" s="2"/>
      <c r="FU1086" s="2"/>
      <c r="FV1086" s="2"/>
      <c r="FW1086" s="2"/>
      <c r="FX1086" s="2"/>
      <c r="FY1086" s="2"/>
      <c r="FZ1086" s="2"/>
      <c r="GA1086" s="2"/>
      <c r="GB1086" s="2"/>
      <c r="GC1086" s="2"/>
      <c r="GD1086" s="2"/>
      <c r="GE1086" s="2"/>
      <c r="GF1086" s="2"/>
      <c r="GG1086" s="2"/>
      <c r="GH1086" s="2"/>
      <c r="GI1086" s="2"/>
      <c r="GJ1086" s="2"/>
      <c r="GK1086" s="2"/>
      <c r="GL1086" s="2"/>
      <c r="GM1086" s="2"/>
      <c r="GN1086" s="2"/>
      <c r="GO1086" s="2"/>
      <c r="GP1086" s="2"/>
      <c r="GQ1086" s="2"/>
      <c r="GR1086" s="2"/>
      <c r="GS1086" s="2"/>
      <c r="GT1086" s="2"/>
      <c r="GU1086" s="2"/>
      <c r="GV1086" s="2"/>
      <c r="GW1086" s="2"/>
      <c r="GX1086" s="2"/>
      <c r="GY1086" s="2"/>
      <c r="GZ1086" s="2"/>
      <c r="HA1086" s="2"/>
      <c r="HB1086" s="2"/>
      <c r="HC1086" s="2"/>
      <c r="HD1086" s="2"/>
      <c r="HE1086" s="2"/>
      <c r="HF1086" s="2"/>
      <c r="HG1086" s="2"/>
      <c r="HH1086" s="2"/>
      <c r="HI1086" s="2"/>
      <c r="HJ1086" s="2"/>
      <c r="HK1086" s="2"/>
      <c r="HL1086" s="2"/>
      <c r="HM1086" s="2"/>
      <c r="HN1086" s="2"/>
      <c r="HO1086" s="2"/>
      <c r="HP1086" s="2"/>
      <c r="HQ1086" s="2"/>
      <c r="HR1086" s="2"/>
      <c r="HS1086" s="2"/>
      <c r="HT1086" s="2"/>
      <c r="HU1086" s="2"/>
      <c r="HV1086" s="2"/>
      <c r="HW1086" s="2"/>
      <c r="HX1086" s="2"/>
      <c r="HY1086" s="2"/>
      <c r="HZ1086" s="2"/>
      <c r="IA1086" s="2"/>
      <c r="IB1086" s="2"/>
      <c r="IC1086" s="2"/>
      <c r="ID1086" s="2"/>
      <c r="IE1086" s="2"/>
      <c r="IF1086" s="2"/>
      <c r="IG1086" s="2"/>
      <c r="IH1086" s="2"/>
      <c r="II1086" s="2"/>
      <c r="IJ1086" s="2"/>
      <c r="IK1086" s="2"/>
      <c r="IL1086" s="2"/>
      <c r="IM1086" s="2"/>
      <c r="IN1086" s="2"/>
      <c r="IO1086" s="2"/>
      <c r="IP1086" s="2"/>
      <c r="IQ1086" s="2"/>
      <c r="IR1086" s="2"/>
      <c r="IS1086" s="2"/>
      <c r="IT1086" s="2"/>
      <c r="IU1086" s="2"/>
      <c r="IV1086" s="2"/>
      <c r="IW1086" s="2"/>
    </row>
    <row r="1087" customFormat="false" ht="11.25" hidden="false" customHeight="false" outlineLevel="0" collapsed="false">
      <c r="A1087" s="2"/>
      <c r="B1087" s="2"/>
      <c r="C1087" s="2"/>
      <c r="D1087" s="394"/>
      <c r="F1087" s="2"/>
      <c r="G1087" s="2"/>
      <c r="H1087" s="2"/>
      <c r="I1087" s="2"/>
      <c r="J1087" s="2"/>
      <c r="K1087" s="2"/>
      <c r="L1087" s="2"/>
      <c r="M1087" s="2"/>
      <c r="P1087" s="2"/>
      <c r="Q1087" s="2"/>
      <c r="R1087" s="2"/>
      <c r="X1087" s="270"/>
      <c r="Y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95"/>
      <c r="AW1087" s="95"/>
      <c r="AX1087" s="383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383"/>
      <c r="BX1087" s="383"/>
      <c r="BY1087" s="383"/>
      <c r="BZ1087" s="2"/>
      <c r="CA1087" s="2"/>
      <c r="CB1087" s="2"/>
      <c r="CC1087" s="2"/>
      <c r="CD1087" s="2"/>
      <c r="CE1087" s="2"/>
      <c r="CF1087" s="383"/>
      <c r="CG1087" s="383"/>
      <c r="CH1087" s="10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383"/>
      <c r="DT1087" s="383"/>
      <c r="DU1087" s="383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  <c r="FE1087" s="2"/>
      <c r="FF1087" s="2"/>
      <c r="FG1087" s="2"/>
      <c r="FH1087" s="2"/>
      <c r="FI1087" s="2"/>
      <c r="FJ1087" s="2"/>
      <c r="FK1087" s="2"/>
      <c r="FL1087" s="2"/>
      <c r="FM1087" s="2"/>
      <c r="FN1087" s="2"/>
      <c r="FO1087" s="2"/>
      <c r="FP1087" s="2"/>
      <c r="FQ1087" s="2"/>
      <c r="FR1087" s="2"/>
      <c r="FS1087" s="2"/>
      <c r="FT1087" s="2"/>
      <c r="FU1087" s="2"/>
      <c r="FV1087" s="2"/>
      <c r="FW1087" s="2"/>
      <c r="FX1087" s="2"/>
      <c r="FY1087" s="2"/>
      <c r="FZ1087" s="2"/>
      <c r="GA1087" s="2"/>
      <c r="GB1087" s="2"/>
      <c r="GC1087" s="2"/>
      <c r="GD1087" s="2"/>
      <c r="GE1087" s="2"/>
      <c r="GF1087" s="2"/>
      <c r="GG1087" s="2"/>
      <c r="GH1087" s="2"/>
      <c r="GI1087" s="2"/>
      <c r="GJ1087" s="2"/>
      <c r="GK1087" s="2"/>
      <c r="GL1087" s="2"/>
      <c r="GM1087" s="2"/>
      <c r="GN1087" s="2"/>
      <c r="GO1087" s="2"/>
      <c r="GP1087" s="2"/>
      <c r="GQ1087" s="2"/>
      <c r="GR1087" s="2"/>
      <c r="GS1087" s="2"/>
      <c r="GT1087" s="2"/>
      <c r="GU1087" s="2"/>
      <c r="GV1087" s="2"/>
      <c r="GW1087" s="2"/>
      <c r="GX1087" s="2"/>
      <c r="GY1087" s="2"/>
      <c r="GZ1087" s="2"/>
      <c r="HA1087" s="2"/>
      <c r="HB1087" s="2"/>
      <c r="HC1087" s="2"/>
      <c r="HD1087" s="2"/>
      <c r="HE1087" s="2"/>
      <c r="HF1087" s="2"/>
      <c r="HG1087" s="2"/>
      <c r="HH1087" s="2"/>
      <c r="HI1087" s="2"/>
      <c r="HJ1087" s="2"/>
      <c r="HK1087" s="2"/>
      <c r="HL1087" s="2"/>
      <c r="HM1087" s="2"/>
      <c r="HN1087" s="2"/>
      <c r="HO1087" s="2"/>
      <c r="HP1087" s="2"/>
      <c r="HQ1087" s="2"/>
      <c r="HR1087" s="2"/>
      <c r="HS1087" s="2"/>
      <c r="HT1087" s="2"/>
      <c r="HU1087" s="2"/>
      <c r="HV1087" s="2"/>
      <c r="HW1087" s="2"/>
      <c r="HX1087" s="2"/>
      <c r="HY1087" s="2"/>
      <c r="HZ1087" s="2"/>
      <c r="IA1087" s="2"/>
      <c r="IB1087" s="2"/>
      <c r="IC1087" s="2"/>
      <c r="ID1087" s="2"/>
      <c r="IE1087" s="2"/>
      <c r="IF1087" s="2"/>
      <c r="IG1087" s="2"/>
      <c r="IH1087" s="2"/>
      <c r="II1087" s="2"/>
      <c r="IJ1087" s="2"/>
      <c r="IK1087" s="2"/>
      <c r="IL1087" s="2"/>
      <c r="IM1087" s="2"/>
      <c r="IN1087" s="2"/>
      <c r="IO1087" s="2"/>
      <c r="IP1087" s="2"/>
      <c r="IQ1087" s="2"/>
      <c r="IR1087" s="2"/>
      <c r="IS1087" s="2"/>
      <c r="IT1087" s="2"/>
      <c r="IU1087" s="2"/>
      <c r="IV1087" s="2"/>
      <c r="IW1087" s="2"/>
    </row>
    <row r="1088" customFormat="false" ht="11.25" hidden="false" customHeight="false" outlineLevel="0" collapsed="false">
      <c r="A1088" s="2"/>
      <c r="B1088" s="2"/>
      <c r="C1088" s="2"/>
      <c r="D1088" s="394"/>
      <c r="F1088" s="2"/>
      <c r="G1088" s="2"/>
      <c r="H1088" s="2"/>
      <c r="I1088" s="2"/>
      <c r="J1088" s="2"/>
      <c r="K1088" s="2"/>
      <c r="L1088" s="2"/>
      <c r="M1088" s="2"/>
      <c r="P1088" s="2"/>
      <c r="Q1088" s="2"/>
      <c r="R1088" s="2"/>
      <c r="X1088" s="270"/>
      <c r="Y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95"/>
      <c r="AW1088" s="95"/>
      <c r="AX1088" s="383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383"/>
      <c r="BX1088" s="383"/>
      <c r="BY1088" s="383"/>
      <c r="BZ1088" s="2"/>
      <c r="CA1088" s="2"/>
      <c r="CB1088" s="2"/>
      <c r="CC1088" s="2"/>
      <c r="CD1088" s="2"/>
      <c r="CE1088" s="2"/>
      <c r="CF1088" s="383"/>
      <c r="CG1088" s="383"/>
      <c r="CH1088" s="10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383"/>
      <c r="DT1088" s="383"/>
      <c r="DU1088" s="383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  <c r="FE1088" s="2"/>
      <c r="FF1088" s="2"/>
      <c r="FG1088" s="2"/>
      <c r="FH1088" s="2"/>
      <c r="FI1088" s="2"/>
      <c r="FJ1088" s="2"/>
      <c r="FK1088" s="2"/>
      <c r="FL1088" s="2"/>
      <c r="FM1088" s="2"/>
      <c r="FN1088" s="2"/>
      <c r="FO1088" s="2"/>
      <c r="FP1088" s="2"/>
      <c r="FQ1088" s="2"/>
      <c r="FR1088" s="2"/>
      <c r="FS1088" s="2"/>
      <c r="FT1088" s="2"/>
      <c r="FU1088" s="2"/>
      <c r="FV1088" s="2"/>
      <c r="FW1088" s="2"/>
      <c r="FX1088" s="2"/>
      <c r="FY1088" s="2"/>
      <c r="FZ1088" s="2"/>
      <c r="GA1088" s="2"/>
      <c r="GB1088" s="2"/>
      <c r="GC1088" s="2"/>
      <c r="GD1088" s="2"/>
      <c r="GE1088" s="2"/>
      <c r="GF1088" s="2"/>
      <c r="GG1088" s="2"/>
      <c r="GH1088" s="2"/>
      <c r="GI1088" s="2"/>
      <c r="GJ1088" s="2"/>
      <c r="GK1088" s="2"/>
      <c r="GL1088" s="2"/>
      <c r="GM1088" s="2"/>
      <c r="GN1088" s="2"/>
      <c r="GO1088" s="2"/>
      <c r="GP1088" s="2"/>
      <c r="GQ1088" s="2"/>
      <c r="GR1088" s="2"/>
      <c r="GS1088" s="2"/>
      <c r="GT1088" s="2"/>
      <c r="GU1088" s="2"/>
      <c r="GV1088" s="2"/>
      <c r="GW1088" s="2"/>
      <c r="GX1088" s="2"/>
      <c r="GY1088" s="2"/>
      <c r="GZ1088" s="2"/>
      <c r="HA1088" s="2"/>
      <c r="HB1088" s="2"/>
      <c r="HC1088" s="2"/>
      <c r="HD1088" s="2"/>
      <c r="HE1088" s="2"/>
      <c r="HF1088" s="2"/>
      <c r="HG1088" s="2"/>
      <c r="HH1088" s="2"/>
      <c r="HI1088" s="2"/>
      <c r="HJ1088" s="2"/>
      <c r="HK1088" s="2"/>
      <c r="HL1088" s="2"/>
      <c r="HM1088" s="2"/>
      <c r="HN1088" s="2"/>
      <c r="HO1088" s="2"/>
      <c r="HP1088" s="2"/>
      <c r="HQ1088" s="2"/>
      <c r="HR1088" s="2"/>
      <c r="HS1088" s="2"/>
      <c r="HT1088" s="2"/>
      <c r="HU1088" s="2"/>
      <c r="HV1088" s="2"/>
      <c r="HW1088" s="2"/>
      <c r="HX1088" s="2"/>
      <c r="HY1088" s="2"/>
      <c r="HZ1088" s="2"/>
      <c r="IA1088" s="2"/>
      <c r="IB1088" s="2"/>
      <c r="IC1088" s="2"/>
      <c r="ID1088" s="2"/>
      <c r="IE1088" s="2"/>
      <c r="IF1088" s="2"/>
      <c r="IG1088" s="2"/>
      <c r="IH1088" s="2"/>
      <c r="II1088" s="2"/>
      <c r="IJ1088" s="2"/>
      <c r="IK1088" s="2"/>
      <c r="IL1088" s="2"/>
      <c r="IM1088" s="2"/>
      <c r="IN1088" s="2"/>
      <c r="IO1088" s="2"/>
      <c r="IP1088" s="2"/>
      <c r="IQ1088" s="2"/>
      <c r="IR1088" s="2"/>
      <c r="IS1088" s="2"/>
      <c r="IT1088" s="2"/>
      <c r="IU1088" s="2"/>
      <c r="IV1088" s="2"/>
      <c r="IW1088" s="2"/>
    </row>
    <row r="1089" customFormat="false" ht="11.25" hidden="false" customHeight="false" outlineLevel="0" collapsed="false">
      <c r="A1089" s="2"/>
      <c r="B1089" s="2"/>
      <c r="C1089" s="2"/>
      <c r="D1089" s="394"/>
      <c r="F1089" s="2"/>
      <c r="G1089" s="2"/>
      <c r="H1089" s="2"/>
      <c r="I1089" s="2"/>
      <c r="J1089" s="2"/>
      <c r="K1089" s="2"/>
      <c r="L1089" s="2"/>
      <c r="M1089" s="2"/>
      <c r="P1089" s="2"/>
      <c r="Q1089" s="2"/>
      <c r="R1089" s="2"/>
      <c r="X1089" s="270"/>
      <c r="Y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95"/>
      <c r="AW1089" s="95"/>
      <c r="AX1089" s="383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383"/>
      <c r="BX1089" s="383"/>
      <c r="BY1089" s="383"/>
      <c r="BZ1089" s="2"/>
      <c r="CA1089" s="2"/>
      <c r="CB1089" s="2"/>
      <c r="CC1089" s="2"/>
      <c r="CD1089" s="2"/>
      <c r="CE1089" s="2"/>
      <c r="CF1089" s="383"/>
      <c r="CG1089" s="383"/>
      <c r="CH1089" s="10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383"/>
      <c r="DT1089" s="383"/>
      <c r="DU1089" s="383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  <c r="FE1089" s="2"/>
      <c r="FF1089" s="2"/>
      <c r="FG1089" s="2"/>
      <c r="FH1089" s="2"/>
      <c r="FI1089" s="2"/>
      <c r="FJ1089" s="2"/>
      <c r="FK1089" s="2"/>
      <c r="FL1089" s="2"/>
      <c r="FM1089" s="2"/>
      <c r="FN1089" s="2"/>
      <c r="FO1089" s="2"/>
      <c r="FP1089" s="2"/>
      <c r="FQ1089" s="2"/>
      <c r="FR1089" s="2"/>
      <c r="FS1089" s="2"/>
      <c r="FT1089" s="2"/>
      <c r="FU1089" s="2"/>
      <c r="FV1089" s="2"/>
      <c r="FW1089" s="2"/>
      <c r="FX1089" s="2"/>
      <c r="FY1089" s="2"/>
      <c r="FZ1089" s="2"/>
      <c r="GA1089" s="2"/>
      <c r="GB1089" s="2"/>
      <c r="GC1089" s="2"/>
      <c r="GD1089" s="2"/>
      <c r="GE1089" s="2"/>
      <c r="GF1089" s="2"/>
      <c r="GG1089" s="2"/>
      <c r="GH1089" s="2"/>
      <c r="GI1089" s="2"/>
      <c r="GJ1089" s="2"/>
      <c r="GK1089" s="2"/>
      <c r="GL1089" s="2"/>
      <c r="GM1089" s="2"/>
      <c r="GN1089" s="2"/>
      <c r="GO1089" s="2"/>
      <c r="GP1089" s="2"/>
      <c r="GQ1089" s="2"/>
      <c r="GR1089" s="2"/>
      <c r="GS1089" s="2"/>
      <c r="GT1089" s="2"/>
      <c r="GU1089" s="2"/>
      <c r="GV1089" s="2"/>
      <c r="GW1089" s="2"/>
      <c r="GX1089" s="2"/>
      <c r="GY1089" s="2"/>
      <c r="GZ1089" s="2"/>
      <c r="HA1089" s="2"/>
      <c r="HB1089" s="2"/>
      <c r="HC1089" s="2"/>
      <c r="HD1089" s="2"/>
      <c r="HE1089" s="2"/>
      <c r="HF1089" s="2"/>
      <c r="HG1089" s="2"/>
      <c r="HH1089" s="2"/>
      <c r="HI1089" s="2"/>
      <c r="HJ1089" s="2"/>
      <c r="HK1089" s="2"/>
      <c r="HL1089" s="2"/>
      <c r="HM1089" s="2"/>
      <c r="HN1089" s="2"/>
      <c r="HO1089" s="2"/>
      <c r="HP1089" s="2"/>
      <c r="HQ1089" s="2"/>
      <c r="HR1089" s="2"/>
      <c r="HS1089" s="2"/>
      <c r="HT1089" s="2"/>
      <c r="HU1089" s="2"/>
      <c r="HV1089" s="2"/>
      <c r="HW1089" s="2"/>
      <c r="HX1089" s="2"/>
      <c r="HY1089" s="2"/>
      <c r="HZ1089" s="2"/>
      <c r="IA1089" s="2"/>
      <c r="IB1089" s="2"/>
      <c r="IC1089" s="2"/>
      <c r="ID1089" s="2"/>
      <c r="IE1089" s="2"/>
      <c r="IF1089" s="2"/>
      <c r="IG1089" s="2"/>
      <c r="IH1089" s="2"/>
      <c r="II1089" s="2"/>
      <c r="IJ1089" s="2"/>
      <c r="IK1089" s="2"/>
      <c r="IL1089" s="2"/>
      <c r="IM1089" s="2"/>
      <c r="IN1089" s="2"/>
      <c r="IO1089" s="2"/>
      <c r="IP1089" s="2"/>
      <c r="IQ1089" s="2"/>
      <c r="IR1089" s="2"/>
      <c r="IS1089" s="2"/>
      <c r="IT1089" s="2"/>
      <c r="IU1089" s="2"/>
      <c r="IV1089" s="2"/>
      <c r="IW1089" s="2"/>
    </row>
    <row r="1090" customFormat="false" ht="11.25" hidden="false" customHeight="false" outlineLevel="0" collapsed="false">
      <c r="A1090" s="2"/>
      <c r="B1090" s="2"/>
      <c r="C1090" s="2"/>
      <c r="D1090" s="394"/>
      <c r="F1090" s="2"/>
      <c r="G1090" s="2"/>
      <c r="H1090" s="2"/>
      <c r="I1090" s="2"/>
      <c r="J1090" s="2"/>
      <c r="K1090" s="2"/>
      <c r="L1090" s="2"/>
      <c r="M1090" s="2"/>
      <c r="P1090" s="2"/>
      <c r="Q1090" s="2"/>
      <c r="R1090" s="2"/>
      <c r="X1090" s="270"/>
      <c r="Y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95"/>
      <c r="AW1090" s="95"/>
      <c r="AX1090" s="383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383"/>
      <c r="BX1090" s="383"/>
      <c r="BY1090" s="383"/>
      <c r="BZ1090" s="2"/>
      <c r="CA1090" s="2"/>
      <c r="CB1090" s="2"/>
      <c r="CC1090" s="2"/>
      <c r="CD1090" s="2"/>
      <c r="CE1090" s="2"/>
      <c r="CF1090" s="383"/>
      <c r="CG1090" s="383"/>
      <c r="CH1090" s="10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383"/>
      <c r="DT1090" s="383"/>
      <c r="DU1090" s="383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  <c r="FE1090" s="2"/>
      <c r="FF1090" s="2"/>
      <c r="FG1090" s="2"/>
      <c r="FH1090" s="2"/>
      <c r="FI1090" s="2"/>
      <c r="FJ1090" s="2"/>
      <c r="FK1090" s="2"/>
      <c r="FL1090" s="2"/>
      <c r="FM1090" s="2"/>
      <c r="FN1090" s="2"/>
      <c r="FO1090" s="2"/>
      <c r="FP1090" s="2"/>
      <c r="FQ1090" s="2"/>
      <c r="FR1090" s="2"/>
      <c r="FS1090" s="2"/>
      <c r="FT1090" s="2"/>
      <c r="FU1090" s="2"/>
      <c r="FV1090" s="2"/>
      <c r="FW1090" s="2"/>
      <c r="FX1090" s="2"/>
      <c r="FY1090" s="2"/>
      <c r="FZ1090" s="2"/>
      <c r="GA1090" s="2"/>
      <c r="GB1090" s="2"/>
      <c r="GC1090" s="2"/>
      <c r="GD1090" s="2"/>
      <c r="GE1090" s="2"/>
      <c r="GF1090" s="2"/>
      <c r="GG1090" s="2"/>
      <c r="GH1090" s="2"/>
      <c r="GI1090" s="2"/>
      <c r="GJ1090" s="2"/>
      <c r="GK1090" s="2"/>
      <c r="GL1090" s="2"/>
      <c r="GM1090" s="2"/>
      <c r="GN1090" s="2"/>
      <c r="GO1090" s="2"/>
      <c r="GP1090" s="2"/>
      <c r="GQ1090" s="2"/>
      <c r="GR1090" s="2"/>
      <c r="GS1090" s="2"/>
      <c r="GT1090" s="2"/>
      <c r="GU1090" s="2"/>
      <c r="GV1090" s="2"/>
      <c r="GW1090" s="2"/>
      <c r="GX1090" s="2"/>
      <c r="GY1090" s="2"/>
      <c r="GZ1090" s="2"/>
      <c r="HA1090" s="2"/>
      <c r="HB1090" s="2"/>
      <c r="HC1090" s="2"/>
      <c r="HD1090" s="2"/>
      <c r="HE1090" s="2"/>
      <c r="HF1090" s="2"/>
      <c r="HG1090" s="2"/>
      <c r="HH1090" s="2"/>
      <c r="HI1090" s="2"/>
      <c r="HJ1090" s="2"/>
      <c r="HK1090" s="2"/>
      <c r="HL1090" s="2"/>
      <c r="HM1090" s="2"/>
      <c r="HN1090" s="2"/>
      <c r="HO1090" s="2"/>
      <c r="HP1090" s="2"/>
      <c r="HQ1090" s="2"/>
      <c r="HR1090" s="2"/>
      <c r="HS1090" s="2"/>
      <c r="HT1090" s="2"/>
      <c r="HU1090" s="2"/>
      <c r="HV1090" s="2"/>
      <c r="HW1090" s="2"/>
      <c r="HX1090" s="2"/>
      <c r="HY1090" s="2"/>
      <c r="HZ1090" s="2"/>
      <c r="IA1090" s="2"/>
      <c r="IB1090" s="2"/>
      <c r="IC1090" s="2"/>
      <c r="ID1090" s="2"/>
      <c r="IE1090" s="2"/>
      <c r="IF1090" s="2"/>
      <c r="IG1090" s="2"/>
      <c r="IH1090" s="2"/>
      <c r="II1090" s="2"/>
      <c r="IJ1090" s="2"/>
      <c r="IK1090" s="2"/>
      <c r="IL1090" s="2"/>
      <c r="IM1090" s="2"/>
      <c r="IN1090" s="2"/>
      <c r="IO1090" s="2"/>
      <c r="IP1090" s="2"/>
      <c r="IQ1090" s="2"/>
      <c r="IR1090" s="2"/>
      <c r="IS1090" s="2"/>
      <c r="IT1090" s="2"/>
      <c r="IU1090" s="2"/>
      <c r="IV1090" s="2"/>
      <c r="IW1090" s="2"/>
    </row>
    <row r="1091" customFormat="false" ht="11.25" hidden="false" customHeight="false" outlineLevel="0" collapsed="false">
      <c r="A1091" s="2"/>
      <c r="B1091" s="2"/>
      <c r="C1091" s="2"/>
      <c r="D1091" s="394"/>
      <c r="F1091" s="2"/>
      <c r="G1091" s="2"/>
      <c r="H1091" s="2"/>
      <c r="I1091" s="2"/>
      <c r="J1091" s="2"/>
      <c r="K1091" s="2"/>
      <c r="L1091" s="2"/>
      <c r="M1091" s="2"/>
      <c r="P1091" s="2"/>
      <c r="Q1091" s="2"/>
      <c r="R1091" s="2"/>
      <c r="X1091" s="270"/>
      <c r="Y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95"/>
      <c r="AW1091" s="95"/>
      <c r="AX1091" s="383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383"/>
      <c r="BX1091" s="383"/>
      <c r="BY1091" s="383"/>
      <c r="BZ1091" s="2"/>
      <c r="CA1091" s="2"/>
      <c r="CB1091" s="2"/>
      <c r="CC1091" s="2"/>
      <c r="CD1091" s="2"/>
      <c r="CE1091" s="2"/>
      <c r="CF1091" s="383"/>
      <c r="CG1091" s="383"/>
      <c r="CH1091" s="10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383"/>
      <c r="DT1091" s="383"/>
      <c r="DU1091" s="383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  <c r="FE1091" s="2"/>
      <c r="FF1091" s="2"/>
      <c r="FG1091" s="2"/>
      <c r="FH1091" s="2"/>
      <c r="FI1091" s="2"/>
      <c r="FJ1091" s="2"/>
      <c r="FK1091" s="2"/>
      <c r="FL1091" s="2"/>
      <c r="FM1091" s="2"/>
      <c r="FN1091" s="2"/>
      <c r="FO1091" s="2"/>
      <c r="FP1091" s="2"/>
      <c r="FQ1091" s="2"/>
      <c r="FR1091" s="2"/>
      <c r="FS1091" s="2"/>
      <c r="FT1091" s="2"/>
      <c r="FU1091" s="2"/>
      <c r="FV1091" s="2"/>
      <c r="FW1091" s="2"/>
      <c r="FX1091" s="2"/>
      <c r="FY1091" s="2"/>
      <c r="FZ1091" s="2"/>
      <c r="GA1091" s="2"/>
      <c r="GB1091" s="2"/>
      <c r="GC1091" s="2"/>
      <c r="GD1091" s="2"/>
      <c r="GE1091" s="2"/>
      <c r="GF1091" s="2"/>
      <c r="GG1091" s="2"/>
      <c r="GH1091" s="2"/>
      <c r="GI1091" s="2"/>
      <c r="GJ1091" s="2"/>
      <c r="GK1091" s="2"/>
      <c r="GL1091" s="2"/>
      <c r="GM1091" s="2"/>
      <c r="GN1091" s="2"/>
      <c r="GO1091" s="2"/>
      <c r="GP1091" s="2"/>
      <c r="GQ1091" s="2"/>
      <c r="GR1091" s="2"/>
      <c r="GS1091" s="2"/>
      <c r="GT1091" s="2"/>
      <c r="GU1091" s="2"/>
      <c r="GV1091" s="2"/>
      <c r="GW1091" s="2"/>
      <c r="GX1091" s="2"/>
      <c r="GY1091" s="2"/>
      <c r="GZ1091" s="2"/>
      <c r="HA1091" s="2"/>
      <c r="HB1091" s="2"/>
      <c r="HC1091" s="2"/>
      <c r="HD1091" s="2"/>
      <c r="HE1091" s="2"/>
      <c r="HF1091" s="2"/>
      <c r="HG1091" s="2"/>
      <c r="HH1091" s="2"/>
      <c r="HI1091" s="2"/>
      <c r="HJ1091" s="2"/>
      <c r="HK1091" s="2"/>
      <c r="HL1091" s="2"/>
      <c r="HM1091" s="2"/>
      <c r="HN1091" s="2"/>
      <c r="HO1091" s="2"/>
      <c r="HP1091" s="2"/>
      <c r="HQ1091" s="2"/>
      <c r="HR1091" s="2"/>
      <c r="HS1091" s="2"/>
      <c r="HT1091" s="2"/>
      <c r="HU1091" s="2"/>
      <c r="HV1091" s="2"/>
      <c r="HW1091" s="2"/>
      <c r="HX1091" s="2"/>
      <c r="HY1091" s="2"/>
      <c r="HZ1091" s="2"/>
      <c r="IA1091" s="2"/>
      <c r="IB1091" s="2"/>
      <c r="IC1091" s="2"/>
      <c r="ID1091" s="2"/>
      <c r="IE1091" s="2"/>
      <c r="IF1091" s="2"/>
      <c r="IG1091" s="2"/>
      <c r="IH1091" s="2"/>
      <c r="II1091" s="2"/>
      <c r="IJ1091" s="2"/>
      <c r="IK1091" s="2"/>
      <c r="IL1091" s="2"/>
      <c r="IM1091" s="2"/>
      <c r="IN1091" s="2"/>
      <c r="IO1091" s="2"/>
      <c r="IP1091" s="2"/>
      <c r="IQ1091" s="2"/>
      <c r="IR1091" s="2"/>
      <c r="IS1091" s="2"/>
      <c r="IT1091" s="2"/>
      <c r="IU1091" s="2"/>
      <c r="IV1091" s="2"/>
      <c r="IW1091" s="2"/>
    </row>
    <row r="1092" customFormat="false" ht="11.25" hidden="false" customHeight="false" outlineLevel="0" collapsed="false">
      <c r="A1092" s="2"/>
      <c r="B1092" s="2"/>
      <c r="C1092" s="2"/>
      <c r="D1092" s="394"/>
      <c r="F1092" s="2"/>
      <c r="G1092" s="2"/>
      <c r="H1092" s="2"/>
      <c r="I1092" s="2"/>
      <c r="J1092" s="2"/>
      <c r="K1092" s="2"/>
      <c r="L1092" s="2"/>
      <c r="M1092" s="2"/>
      <c r="P1092" s="2"/>
      <c r="Q1092" s="2"/>
      <c r="R1092" s="2"/>
      <c r="X1092" s="270"/>
      <c r="Y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95"/>
      <c r="AW1092" s="95"/>
      <c r="AX1092" s="383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383"/>
      <c r="BX1092" s="383"/>
      <c r="BY1092" s="383"/>
      <c r="BZ1092" s="2"/>
      <c r="CA1092" s="2"/>
      <c r="CB1092" s="2"/>
      <c r="CC1092" s="2"/>
      <c r="CD1092" s="2"/>
      <c r="CE1092" s="2"/>
      <c r="CF1092" s="383"/>
      <c r="CG1092" s="383"/>
      <c r="CH1092" s="10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383"/>
      <c r="DT1092" s="383"/>
      <c r="DU1092" s="383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  <c r="FE1092" s="2"/>
      <c r="FF1092" s="2"/>
      <c r="FG1092" s="2"/>
      <c r="FH1092" s="2"/>
      <c r="FI1092" s="2"/>
      <c r="FJ1092" s="2"/>
      <c r="FK1092" s="2"/>
      <c r="FL1092" s="2"/>
      <c r="FM1092" s="2"/>
      <c r="FN1092" s="2"/>
      <c r="FO1092" s="2"/>
      <c r="FP1092" s="2"/>
      <c r="FQ1092" s="2"/>
      <c r="FR1092" s="2"/>
      <c r="FS1092" s="2"/>
      <c r="FT1092" s="2"/>
      <c r="FU1092" s="2"/>
      <c r="FV1092" s="2"/>
      <c r="FW1092" s="2"/>
      <c r="FX1092" s="2"/>
      <c r="FY1092" s="2"/>
      <c r="FZ1092" s="2"/>
      <c r="GA1092" s="2"/>
      <c r="GB1092" s="2"/>
      <c r="GC1092" s="2"/>
      <c r="GD1092" s="2"/>
      <c r="GE1092" s="2"/>
      <c r="GF1092" s="2"/>
      <c r="GG1092" s="2"/>
      <c r="GH1092" s="2"/>
      <c r="GI1092" s="2"/>
      <c r="GJ1092" s="2"/>
      <c r="GK1092" s="2"/>
      <c r="GL1092" s="2"/>
      <c r="GM1092" s="2"/>
      <c r="GN1092" s="2"/>
      <c r="GO1092" s="2"/>
      <c r="GP1092" s="2"/>
      <c r="GQ1092" s="2"/>
      <c r="GR1092" s="2"/>
      <c r="GS1092" s="2"/>
      <c r="GT1092" s="2"/>
      <c r="GU1092" s="2"/>
      <c r="GV1092" s="2"/>
      <c r="GW1092" s="2"/>
      <c r="GX1092" s="2"/>
      <c r="GY1092" s="2"/>
      <c r="GZ1092" s="2"/>
      <c r="HA1092" s="2"/>
      <c r="HB1092" s="2"/>
      <c r="HC1092" s="2"/>
      <c r="HD1092" s="2"/>
      <c r="HE1092" s="2"/>
      <c r="HF1092" s="2"/>
      <c r="HG1092" s="2"/>
      <c r="HH1092" s="2"/>
      <c r="HI1092" s="2"/>
      <c r="HJ1092" s="2"/>
      <c r="HK1092" s="2"/>
      <c r="HL1092" s="2"/>
      <c r="HM1092" s="2"/>
      <c r="HN1092" s="2"/>
      <c r="HO1092" s="2"/>
      <c r="HP1092" s="2"/>
      <c r="HQ1092" s="2"/>
      <c r="HR1092" s="2"/>
      <c r="HS1092" s="2"/>
      <c r="HT1092" s="2"/>
      <c r="HU1092" s="2"/>
      <c r="HV1092" s="2"/>
      <c r="HW1092" s="2"/>
      <c r="HX1092" s="2"/>
      <c r="HY1092" s="2"/>
      <c r="HZ1092" s="2"/>
      <c r="IA1092" s="2"/>
      <c r="IB1092" s="2"/>
      <c r="IC1092" s="2"/>
      <c r="ID1092" s="2"/>
      <c r="IE1092" s="2"/>
      <c r="IF1092" s="2"/>
      <c r="IG1092" s="2"/>
      <c r="IH1092" s="2"/>
      <c r="II1092" s="2"/>
      <c r="IJ1092" s="2"/>
      <c r="IK1092" s="2"/>
      <c r="IL1092" s="2"/>
      <c r="IM1092" s="2"/>
      <c r="IN1092" s="2"/>
      <c r="IO1092" s="2"/>
      <c r="IP1092" s="2"/>
      <c r="IQ1092" s="2"/>
      <c r="IR1092" s="2"/>
      <c r="IS1092" s="2"/>
      <c r="IT1092" s="2"/>
      <c r="IU1092" s="2"/>
      <c r="IV1092" s="2"/>
      <c r="IW1092" s="2"/>
    </row>
    <row r="1093" customFormat="false" ht="11.25" hidden="false" customHeight="false" outlineLevel="0" collapsed="false">
      <c r="A1093" s="2"/>
      <c r="B1093" s="2"/>
      <c r="C1093" s="2"/>
      <c r="D1093" s="394"/>
      <c r="F1093" s="2"/>
      <c r="G1093" s="2"/>
      <c r="H1093" s="2"/>
      <c r="I1093" s="2"/>
      <c r="J1093" s="2"/>
      <c r="K1093" s="2"/>
      <c r="L1093" s="2"/>
      <c r="M1093" s="2"/>
      <c r="P1093" s="2"/>
      <c r="Q1093" s="2"/>
      <c r="R1093" s="2"/>
      <c r="X1093" s="270"/>
      <c r="Y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95"/>
      <c r="AW1093" s="95"/>
      <c r="AX1093" s="383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383"/>
      <c r="BX1093" s="383"/>
      <c r="BY1093" s="383"/>
      <c r="BZ1093" s="2"/>
      <c r="CA1093" s="2"/>
      <c r="CB1093" s="2"/>
      <c r="CC1093" s="2"/>
      <c r="CD1093" s="2"/>
      <c r="CE1093" s="2"/>
      <c r="CF1093" s="383"/>
      <c r="CG1093" s="383"/>
      <c r="CH1093" s="10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383"/>
      <c r="DT1093" s="383"/>
      <c r="DU1093" s="383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  <c r="FE1093" s="2"/>
      <c r="FF1093" s="2"/>
      <c r="FG1093" s="2"/>
      <c r="FH1093" s="2"/>
      <c r="FI1093" s="2"/>
      <c r="FJ1093" s="2"/>
      <c r="FK1093" s="2"/>
      <c r="FL1093" s="2"/>
      <c r="FM1093" s="2"/>
      <c r="FN1093" s="2"/>
      <c r="FO1093" s="2"/>
      <c r="FP1093" s="2"/>
      <c r="FQ1093" s="2"/>
      <c r="FR1093" s="2"/>
      <c r="FS1093" s="2"/>
      <c r="FT1093" s="2"/>
      <c r="FU1093" s="2"/>
      <c r="FV1093" s="2"/>
      <c r="FW1093" s="2"/>
      <c r="FX1093" s="2"/>
      <c r="FY1093" s="2"/>
      <c r="FZ1093" s="2"/>
      <c r="GA1093" s="2"/>
      <c r="GB1093" s="2"/>
      <c r="GC1093" s="2"/>
      <c r="GD1093" s="2"/>
      <c r="GE1093" s="2"/>
      <c r="GF1093" s="2"/>
      <c r="GG1093" s="2"/>
      <c r="GH1093" s="2"/>
      <c r="GI1093" s="2"/>
      <c r="GJ1093" s="2"/>
      <c r="GK1093" s="2"/>
      <c r="GL1093" s="2"/>
      <c r="GM1093" s="2"/>
      <c r="GN1093" s="2"/>
      <c r="GO1093" s="2"/>
      <c r="GP1093" s="2"/>
      <c r="GQ1093" s="2"/>
      <c r="GR1093" s="2"/>
      <c r="GS1093" s="2"/>
      <c r="GT1093" s="2"/>
      <c r="GU1093" s="2"/>
      <c r="GV1093" s="2"/>
      <c r="GW1093" s="2"/>
      <c r="GX1093" s="2"/>
      <c r="GY1093" s="2"/>
      <c r="GZ1093" s="2"/>
      <c r="HA1093" s="2"/>
      <c r="HB1093" s="2"/>
      <c r="HC1093" s="2"/>
      <c r="HD1093" s="2"/>
      <c r="HE1093" s="2"/>
      <c r="HF1093" s="2"/>
      <c r="HG1093" s="2"/>
      <c r="HH1093" s="2"/>
      <c r="HI1093" s="2"/>
      <c r="HJ1093" s="2"/>
      <c r="HK1093" s="2"/>
      <c r="HL1093" s="2"/>
      <c r="HM1093" s="2"/>
      <c r="HN1093" s="2"/>
      <c r="HO1093" s="2"/>
      <c r="HP1093" s="2"/>
      <c r="HQ1093" s="2"/>
      <c r="HR1093" s="2"/>
      <c r="HS1093" s="2"/>
      <c r="HT1093" s="2"/>
      <c r="HU1093" s="2"/>
      <c r="HV1093" s="2"/>
      <c r="HW1093" s="2"/>
      <c r="HX1093" s="2"/>
      <c r="HY1093" s="2"/>
      <c r="HZ1093" s="2"/>
      <c r="IA1093" s="2"/>
      <c r="IB1093" s="2"/>
      <c r="IC1093" s="2"/>
      <c r="ID1093" s="2"/>
      <c r="IE1093" s="2"/>
      <c r="IF1093" s="2"/>
      <c r="IG1093" s="2"/>
      <c r="IH1093" s="2"/>
      <c r="II1093" s="2"/>
      <c r="IJ1093" s="2"/>
      <c r="IK1093" s="2"/>
      <c r="IL1093" s="2"/>
      <c r="IM1093" s="2"/>
      <c r="IN1093" s="2"/>
      <c r="IO1093" s="2"/>
      <c r="IP1093" s="2"/>
      <c r="IQ1093" s="2"/>
      <c r="IR1093" s="2"/>
      <c r="IS1093" s="2"/>
      <c r="IT1093" s="2"/>
      <c r="IU1093" s="2"/>
      <c r="IV1093" s="2"/>
      <c r="IW1093" s="2"/>
    </row>
    <row r="1094" customFormat="false" ht="11.25" hidden="false" customHeight="false" outlineLevel="0" collapsed="false">
      <c r="A1094" s="2"/>
      <c r="B1094" s="2"/>
      <c r="C1094" s="2"/>
      <c r="D1094" s="394"/>
      <c r="F1094" s="2"/>
      <c r="G1094" s="2"/>
      <c r="H1094" s="2"/>
      <c r="I1094" s="2"/>
      <c r="J1094" s="2"/>
      <c r="K1094" s="2"/>
      <c r="L1094" s="2"/>
      <c r="M1094" s="2"/>
      <c r="P1094" s="2"/>
      <c r="Q1094" s="2"/>
      <c r="R1094" s="2"/>
      <c r="X1094" s="270"/>
      <c r="Y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95"/>
      <c r="AW1094" s="95"/>
      <c r="AX1094" s="383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383"/>
      <c r="BX1094" s="383"/>
      <c r="BY1094" s="383"/>
      <c r="BZ1094" s="2"/>
      <c r="CA1094" s="2"/>
      <c r="CB1094" s="2"/>
      <c r="CC1094" s="2"/>
      <c r="CD1094" s="2"/>
      <c r="CE1094" s="2"/>
      <c r="CF1094" s="383"/>
      <c r="CG1094" s="383"/>
      <c r="CH1094" s="10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383"/>
      <c r="DT1094" s="383"/>
      <c r="DU1094" s="383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  <c r="FE1094" s="2"/>
      <c r="FF1094" s="2"/>
      <c r="FG1094" s="2"/>
      <c r="FH1094" s="2"/>
      <c r="FI1094" s="2"/>
      <c r="FJ1094" s="2"/>
      <c r="FK1094" s="2"/>
      <c r="FL1094" s="2"/>
      <c r="FM1094" s="2"/>
      <c r="FN1094" s="2"/>
      <c r="FO1094" s="2"/>
      <c r="FP1094" s="2"/>
      <c r="FQ1094" s="2"/>
      <c r="FR1094" s="2"/>
      <c r="FS1094" s="2"/>
      <c r="FT1094" s="2"/>
      <c r="FU1094" s="2"/>
      <c r="FV1094" s="2"/>
      <c r="FW1094" s="2"/>
      <c r="FX1094" s="2"/>
      <c r="FY1094" s="2"/>
      <c r="FZ1094" s="2"/>
      <c r="GA1094" s="2"/>
      <c r="GB1094" s="2"/>
      <c r="GC1094" s="2"/>
      <c r="GD1094" s="2"/>
      <c r="GE1094" s="2"/>
      <c r="GF1094" s="2"/>
      <c r="GG1094" s="2"/>
      <c r="GH1094" s="2"/>
      <c r="GI1094" s="2"/>
      <c r="GJ1094" s="2"/>
      <c r="GK1094" s="2"/>
      <c r="GL1094" s="2"/>
      <c r="GM1094" s="2"/>
      <c r="GN1094" s="2"/>
      <c r="GO1094" s="2"/>
      <c r="GP1094" s="2"/>
      <c r="GQ1094" s="2"/>
      <c r="GR1094" s="2"/>
      <c r="GS1094" s="2"/>
      <c r="GT1094" s="2"/>
      <c r="GU1094" s="2"/>
      <c r="GV1094" s="2"/>
      <c r="GW1094" s="2"/>
      <c r="GX1094" s="2"/>
      <c r="GY1094" s="2"/>
      <c r="GZ1094" s="2"/>
      <c r="HA1094" s="2"/>
      <c r="HB1094" s="2"/>
      <c r="HC1094" s="2"/>
      <c r="HD1094" s="2"/>
      <c r="HE1094" s="2"/>
      <c r="HF1094" s="2"/>
      <c r="HG1094" s="2"/>
      <c r="HH1094" s="2"/>
      <c r="HI1094" s="2"/>
      <c r="HJ1094" s="2"/>
      <c r="HK1094" s="2"/>
      <c r="HL1094" s="2"/>
      <c r="HM1094" s="2"/>
      <c r="HN1094" s="2"/>
      <c r="HO1094" s="2"/>
      <c r="HP1094" s="2"/>
      <c r="HQ1094" s="2"/>
      <c r="HR1094" s="2"/>
      <c r="HS1094" s="2"/>
      <c r="HT1094" s="2"/>
      <c r="HU1094" s="2"/>
      <c r="HV1094" s="2"/>
      <c r="HW1094" s="2"/>
      <c r="HX1094" s="2"/>
      <c r="HY1094" s="2"/>
      <c r="HZ1094" s="2"/>
      <c r="IA1094" s="2"/>
      <c r="IB1094" s="2"/>
      <c r="IC1094" s="2"/>
      <c r="ID1094" s="2"/>
      <c r="IE1094" s="2"/>
      <c r="IF1094" s="2"/>
      <c r="IG1094" s="2"/>
      <c r="IH1094" s="2"/>
      <c r="II1094" s="2"/>
      <c r="IJ1094" s="2"/>
      <c r="IK1094" s="2"/>
      <c r="IL1094" s="2"/>
      <c r="IM1094" s="2"/>
      <c r="IN1094" s="2"/>
      <c r="IO1094" s="2"/>
      <c r="IP1094" s="2"/>
      <c r="IQ1094" s="2"/>
      <c r="IR1094" s="2"/>
      <c r="IS1094" s="2"/>
      <c r="IT1094" s="2"/>
      <c r="IU1094" s="2"/>
      <c r="IV1094" s="2"/>
      <c r="IW1094" s="2"/>
    </row>
    <row r="1095" customFormat="false" ht="11.25" hidden="false" customHeight="false" outlineLevel="0" collapsed="false">
      <c r="A1095" s="2"/>
      <c r="B1095" s="2"/>
      <c r="C1095" s="2"/>
      <c r="D1095" s="394"/>
      <c r="F1095" s="2"/>
      <c r="G1095" s="2"/>
      <c r="H1095" s="2"/>
      <c r="I1095" s="2"/>
      <c r="J1095" s="2"/>
      <c r="K1095" s="2"/>
      <c r="L1095" s="2"/>
      <c r="M1095" s="2"/>
      <c r="P1095" s="2"/>
      <c r="Q1095" s="2"/>
      <c r="R1095" s="2"/>
      <c r="X1095" s="270"/>
      <c r="Y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95"/>
      <c r="AW1095" s="95"/>
      <c r="AX1095" s="383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383"/>
      <c r="BX1095" s="383"/>
      <c r="BY1095" s="383"/>
      <c r="BZ1095" s="2"/>
      <c r="CA1095" s="2"/>
      <c r="CB1095" s="2"/>
      <c r="CC1095" s="2"/>
      <c r="CD1095" s="2"/>
      <c r="CE1095" s="2"/>
      <c r="CF1095" s="383"/>
      <c r="CG1095" s="383"/>
      <c r="CH1095" s="10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383"/>
      <c r="DT1095" s="383"/>
      <c r="DU1095" s="383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  <c r="FE1095" s="2"/>
      <c r="FF1095" s="2"/>
      <c r="FG1095" s="2"/>
      <c r="FH1095" s="2"/>
      <c r="FI1095" s="2"/>
      <c r="FJ1095" s="2"/>
      <c r="FK1095" s="2"/>
      <c r="FL1095" s="2"/>
      <c r="FM1095" s="2"/>
      <c r="FN1095" s="2"/>
      <c r="FO1095" s="2"/>
      <c r="FP1095" s="2"/>
      <c r="FQ1095" s="2"/>
      <c r="FR1095" s="2"/>
      <c r="FS1095" s="2"/>
      <c r="FT1095" s="2"/>
      <c r="FU1095" s="2"/>
      <c r="FV1095" s="2"/>
      <c r="FW1095" s="2"/>
      <c r="FX1095" s="2"/>
      <c r="FY1095" s="2"/>
      <c r="FZ1095" s="2"/>
      <c r="GA1095" s="2"/>
      <c r="GB1095" s="2"/>
      <c r="GC1095" s="2"/>
      <c r="GD1095" s="2"/>
      <c r="GE1095" s="2"/>
      <c r="GF1095" s="2"/>
      <c r="GG1095" s="2"/>
      <c r="GH1095" s="2"/>
      <c r="GI1095" s="2"/>
      <c r="GJ1095" s="2"/>
      <c r="GK1095" s="2"/>
      <c r="GL1095" s="2"/>
      <c r="GM1095" s="2"/>
      <c r="GN1095" s="2"/>
      <c r="GO1095" s="2"/>
      <c r="GP1095" s="2"/>
      <c r="GQ1095" s="2"/>
      <c r="GR1095" s="2"/>
      <c r="GS1095" s="2"/>
      <c r="GT1095" s="2"/>
      <c r="GU1095" s="2"/>
      <c r="GV1095" s="2"/>
      <c r="GW1095" s="2"/>
      <c r="GX1095" s="2"/>
      <c r="GY1095" s="2"/>
      <c r="GZ1095" s="2"/>
      <c r="HA1095" s="2"/>
      <c r="HB1095" s="2"/>
      <c r="HC1095" s="2"/>
      <c r="HD1095" s="2"/>
      <c r="HE1095" s="2"/>
      <c r="HF1095" s="2"/>
      <c r="HG1095" s="2"/>
      <c r="HH1095" s="2"/>
      <c r="HI1095" s="2"/>
      <c r="HJ1095" s="2"/>
      <c r="HK1095" s="2"/>
      <c r="HL1095" s="2"/>
      <c r="HM1095" s="2"/>
      <c r="HN1095" s="2"/>
      <c r="HO1095" s="2"/>
      <c r="HP1095" s="2"/>
      <c r="HQ1095" s="2"/>
      <c r="HR1095" s="2"/>
      <c r="HS1095" s="2"/>
      <c r="HT1095" s="2"/>
      <c r="HU1095" s="2"/>
      <c r="HV1095" s="2"/>
      <c r="HW1095" s="2"/>
      <c r="HX1095" s="2"/>
      <c r="HY1095" s="2"/>
      <c r="HZ1095" s="2"/>
      <c r="IA1095" s="2"/>
      <c r="IB1095" s="2"/>
      <c r="IC1095" s="2"/>
      <c r="ID1095" s="2"/>
      <c r="IE1095" s="2"/>
      <c r="IF1095" s="2"/>
      <c r="IG1095" s="2"/>
      <c r="IH1095" s="2"/>
      <c r="II1095" s="2"/>
      <c r="IJ1095" s="2"/>
      <c r="IK1095" s="2"/>
      <c r="IL1095" s="2"/>
      <c r="IM1095" s="2"/>
      <c r="IN1095" s="2"/>
      <c r="IO1095" s="2"/>
      <c r="IP1095" s="2"/>
      <c r="IQ1095" s="2"/>
      <c r="IR1095" s="2"/>
      <c r="IS1095" s="2"/>
      <c r="IT1095" s="2"/>
      <c r="IU1095" s="2"/>
      <c r="IV1095" s="2"/>
      <c r="IW1095" s="2"/>
    </row>
    <row r="1096" customFormat="false" ht="11.25" hidden="false" customHeight="false" outlineLevel="0" collapsed="false">
      <c r="A1096" s="2"/>
      <c r="B1096" s="2"/>
      <c r="C1096" s="2"/>
      <c r="D1096" s="394"/>
      <c r="F1096" s="2"/>
      <c r="G1096" s="2"/>
      <c r="H1096" s="2"/>
      <c r="I1096" s="2"/>
      <c r="J1096" s="2"/>
      <c r="K1096" s="2"/>
      <c r="L1096" s="2"/>
      <c r="M1096" s="2"/>
      <c r="P1096" s="2"/>
      <c r="Q1096" s="2"/>
      <c r="R1096" s="2"/>
      <c r="X1096" s="270"/>
      <c r="Y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95"/>
      <c r="AW1096" s="95"/>
      <c r="AX1096" s="383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383"/>
      <c r="BX1096" s="383"/>
      <c r="BY1096" s="383"/>
      <c r="BZ1096" s="2"/>
      <c r="CA1096" s="2"/>
      <c r="CB1096" s="2"/>
      <c r="CC1096" s="2"/>
      <c r="CD1096" s="2"/>
      <c r="CE1096" s="2"/>
      <c r="CF1096" s="383"/>
      <c r="CG1096" s="383"/>
      <c r="CH1096" s="10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383"/>
      <c r="DT1096" s="383"/>
      <c r="DU1096" s="383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  <c r="FE1096" s="2"/>
      <c r="FF1096" s="2"/>
      <c r="FG1096" s="2"/>
      <c r="FH1096" s="2"/>
      <c r="FI1096" s="2"/>
      <c r="FJ1096" s="2"/>
      <c r="FK1096" s="2"/>
      <c r="FL1096" s="2"/>
      <c r="FM1096" s="2"/>
      <c r="FN1096" s="2"/>
      <c r="FO1096" s="2"/>
      <c r="FP1096" s="2"/>
      <c r="FQ1096" s="2"/>
      <c r="FR1096" s="2"/>
      <c r="FS1096" s="2"/>
      <c r="FT1096" s="2"/>
      <c r="FU1096" s="2"/>
      <c r="FV1096" s="2"/>
      <c r="FW1096" s="2"/>
      <c r="FX1096" s="2"/>
      <c r="FY1096" s="2"/>
      <c r="FZ1096" s="2"/>
      <c r="GA1096" s="2"/>
      <c r="GB1096" s="2"/>
      <c r="GC1096" s="2"/>
      <c r="GD1096" s="2"/>
      <c r="GE1096" s="2"/>
      <c r="GF1096" s="2"/>
      <c r="GG1096" s="2"/>
      <c r="GH1096" s="2"/>
      <c r="GI1096" s="2"/>
      <c r="GJ1096" s="2"/>
      <c r="GK1096" s="2"/>
      <c r="GL1096" s="2"/>
      <c r="GM1096" s="2"/>
      <c r="GN1096" s="2"/>
      <c r="GO1096" s="2"/>
      <c r="GP1096" s="2"/>
      <c r="GQ1096" s="2"/>
      <c r="GR1096" s="2"/>
      <c r="GS1096" s="2"/>
      <c r="GT1096" s="2"/>
      <c r="GU1096" s="2"/>
      <c r="GV1096" s="2"/>
      <c r="GW1096" s="2"/>
      <c r="GX1096" s="2"/>
      <c r="GY1096" s="2"/>
      <c r="GZ1096" s="2"/>
      <c r="HA1096" s="2"/>
      <c r="HB1096" s="2"/>
      <c r="HC1096" s="2"/>
      <c r="HD1096" s="2"/>
      <c r="HE1096" s="2"/>
      <c r="HF1096" s="2"/>
      <c r="HG1096" s="2"/>
      <c r="HH1096" s="2"/>
      <c r="HI1096" s="2"/>
      <c r="HJ1096" s="2"/>
      <c r="HK1096" s="2"/>
      <c r="HL1096" s="2"/>
      <c r="HM1096" s="2"/>
      <c r="HN1096" s="2"/>
      <c r="HO1096" s="2"/>
      <c r="HP1096" s="2"/>
      <c r="HQ1096" s="2"/>
      <c r="HR1096" s="2"/>
      <c r="HS1096" s="2"/>
      <c r="HT1096" s="2"/>
      <c r="HU1096" s="2"/>
      <c r="HV1096" s="2"/>
      <c r="HW1096" s="2"/>
      <c r="HX1096" s="2"/>
      <c r="HY1096" s="2"/>
      <c r="HZ1096" s="2"/>
      <c r="IA1096" s="2"/>
      <c r="IB1096" s="2"/>
      <c r="IC1096" s="2"/>
      <c r="ID1096" s="2"/>
      <c r="IE1096" s="2"/>
      <c r="IF1096" s="2"/>
      <c r="IG1096" s="2"/>
      <c r="IH1096" s="2"/>
      <c r="II1096" s="2"/>
      <c r="IJ1096" s="2"/>
      <c r="IK1096" s="2"/>
      <c r="IL1096" s="2"/>
      <c r="IM1096" s="2"/>
      <c r="IN1096" s="2"/>
      <c r="IO1096" s="2"/>
      <c r="IP1096" s="2"/>
      <c r="IQ1096" s="2"/>
      <c r="IR1096" s="2"/>
      <c r="IS1096" s="2"/>
      <c r="IT1096" s="2"/>
      <c r="IU1096" s="2"/>
      <c r="IV1096" s="2"/>
      <c r="IW1096" s="2"/>
    </row>
    <row r="1097" customFormat="false" ht="11.25" hidden="false" customHeight="false" outlineLevel="0" collapsed="false">
      <c r="A1097" s="2"/>
      <c r="B1097" s="2"/>
      <c r="C1097" s="2"/>
      <c r="D1097" s="394"/>
      <c r="F1097" s="2"/>
      <c r="G1097" s="2"/>
      <c r="H1097" s="2"/>
      <c r="I1097" s="2"/>
      <c r="J1097" s="2"/>
      <c r="K1097" s="2"/>
      <c r="L1097" s="2"/>
      <c r="M1097" s="2"/>
      <c r="P1097" s="2"/>
      <c r="Q1097" s="2"/>
      <c r="R1097" s="2"/>
      <c r="X1097" s="270"/>
      <c r="Y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95"/>
      <c r="AW1097" s="95"/>
      <c r="AX1097" s="383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383"/>
      <c r="BX1097" s="383"/>
      <c r="BY1097" s="383"/>
      <c r="BZ1097" s="2"/>
      <c r="CA1097" s="2"/>
      <c r="CB1097" s="2"/>
      <c r="CC1097" s="2"/>
      <c r="CD1097" s="2"/>
      <c r="CE1097" s="2"/>
      <c r="CF1097" s="383"/>
      <c r="CG1097" s="383"/>
      <c r="CH1097" s="10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383"/>
      <c r="DT1097" s="383"/>
      <c r="DU1097" s="383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  <c r="FE1097" s="2"/>
      <c r="FF1097" s="2"/>
      <c r="FG1097" s="2"/>
      <c r="FH1097" s="2"/>
      <c r="FI1097" s="2"/>
      <c r="FJ1097" s="2"/>
      <c r="FK1097" s="2"/>
      <c r="FL1097" s="2"/>
      <c r="FM1097" s="2"/>
      <c r="FN1097" s="2"/>
      <c r="FO1097" s="2"/>
      <c r="FP1097" s="2"/>
      <c r="FQ1097" s="2"/>
      <c r="FR1097" s="2"/>
      <c r="FS1097" s="2"/>
      <c r="FT1097" s="2"/>
      <c r="FU1097" s="2"/>
      <c r="FV1097" s="2"/>
      <c r="FW1097" s="2"/>
      <c r="FX1097" s="2"/>
      <c r="FY1097" s="2"/>
      <c r="FZ1097" s="2"/>
      <c r="GA1097" s="2"/>
      <c r="GB1097" s="2"/>
      <c r="GC1097" s="2"/>
      <c r="GD1097" s="2"/>
      <c r="GE1097" s="2"/>
      <c r="GF1097" s="2"/>
      <c r="GG1097" s="2"/>
      <c r="GH1097" s="2"/>
      <c r="GI1097" s="2"/>
      <c r="GJ1097" s="2"/>
      <c r="GK1097" s="2"/>
      <c r="GL1097" s="2"/>
      <c r="GM1097" s="2"/>
      <c r="GN1097" s="2"/>
      <c r="GO1097" s="2"/>
      <c r="GP1097" s="2"/>
      <c r="GQ1097" s="2"/>
      <c r="GR1097" s="2"/>
      <c r="GS1097" s="2"/>
      <c r="GT1097" s="2"/>
      <c r="GU1097" s="2"/>
      <c r="GV1097" s="2"/>
      <c r="GW1097" s="2"/>
      <c r="GX1097" s="2"/>
      <c r="GY1097" s="2"/>
      <c r="GZ1097" s="2"/>
      <c r="HA1097" s="2"/>
      <c r="HB1097" s="2"/>
      <c r="HC1097" s="2"/>
      <c r="HD1097" s="2"/>
      <c r="HE1097" s="2"/>
      <c r="HF1097" s="2"/>
      <c r="HG1097" s="2"/>
      <c r="HH1097" s="2"/>
      <c r="HI1097" s="2"/>
      <c r="HJ1097" s="2"/>
      <c r="HK1097" s="2"/>
      <c r="HL1097" s="2"/>
      <c r="HM1097" s="2"/>
      <c r="HN1097" s="2"/>
      <c r="HO1097" s="2"/>
      <c r="HP1097" s="2"/>
      <c r="HQ1097" s="2"/>
      <c r="HR1097" s="2"/>
      <c r="HS1097" s="2"/>
      <c r="HT1097" s="2"/>
      <c r="HU1097" s="2"/>
      <c r="HV1097" s="2"/>
      <c r="HW1097" s="2"/>
      <c r="HX1097" s="2"/>
      <c r="HY1097" s="2"/>
      <c r="HZ1097" s="2"/>
      <c r="IA1097" s="2"/>
      <c r="IB1097" s="2"/>
      <c r="IC1097" s="2"/>
      <c r="ID1097" s="2"/>
      <c r="IE1097" s="2"/>
      <c r="IF1097" s="2"/>
      <c r="IG1097" s="2"/>
      <c r="IH1097" s="2"/>
      <c r="II1097" s="2"/>
      <c r="IJ1097" s="2"/>
      <c r="IK1097" s="2"/>
      <c r="IL1097" s="2"/>
      <c r="IM1097" s="2"/>
      <c r="IN1097" s="2"/>
      <c r="IO1097" s="2"/>
      <c r="IP1097" s="2"/>
      <c r="IQ1097" s="2"/>
      <c r="IR1097" s="2"/>
      <c r="IS1097" s="2"/>
      <c r="IT1097" s="2"/>
      <c r="IU1097" s="2"/>
      <c r="IV1097" s="2"/>
      <c r="IW1097" s="2"/>
    </row>
    <row r="1098" customFormat="false" ht="11.25" hidden="false" customHeight="false" outlineLevel="0" collapsed="false">
      <c r="A1098" s="2"/>
      <c r="B1098" s="2"/>
      <c r="C1098" s="2"/>
      <c r="D1098" s="394"/>
      <c r="F1098" s="2"/>
      <c r="G1098" s="2"/>
      <c r="H1098" s="2"/>
      <c r="I1098" s="2"/>
      <c r="J1098" s="2"/>
      <c r="K1098" s="2"/>
      <c r="L1098" s="2"/>
      <c r="M1098" s="2"/>
      <c r="P1098" s="2"/>
      <c r="Q1098" s="2"/>
      <c r="R1098" s="2"/>
      <c r="X1098" s="270"/>
      <c r="Y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95"/>
      <c r="AW1098" s="95"/>
      <c r="AX1098" s="383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383"/>
      <c r="BX1098" s="383"/>
      <c r="BY1098" s="383"/>
      <c r="BZ1098" s="2"/>
      <c r="CA1098" s="2"/>
      <c r="CB1098" s="2"/>
      <c r="CC1098" s="2"/>
      <c r="CD1098" s="2"/>
      <c r="CE1098" s="2"/>
      <c r="CF1098" s="383"/>
      <c r="CG1098" s="383"/>
      <c r="CH1098" s="10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383"/>
      <c r="DT1098" s="383"/>
      <c r="DU1098" s="383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  <c r="FE1098" s="2"/>
      <c r="FF1098" s="2"/>
      <c r="FG1098" s="2"/>
      <c r="FH1098" s="2"/>
      <c r="FI1098" s="2"/>
      <c r="FJ1098" s="2"/>
      <c r="FK1098" s="2"/>
      <c r="FL1098" s="2"/>
      <c r="FM1098" s="2"/>
      <c r="FN1098" s="2"/>
      <c r="FO1098" s="2"/>
      <c r="FP1098" s="2"/>
      <c r="FQ1098" s="2"/>
      <c r="FR1098" s="2"/>
      <c r="FS1098" s="2"/>
      <c r="FT1098" s="2"/>
      <c r="FU1098" s="2"/>
      <c r="FV1098" s="2"/>
      <c r="FW1098" s="2"/>
      <c r="FX1098" s="2"/>
      <c r="FY1098" s="2"/>
      <c r="FZ1098" s="2"/>
      <c r="GA1098" s="2"/>
      <c r="GB1098" s="2"/>
      <c r="GC1098" s="2"/>
      <c r="GD1098" s="2"/>
      <c r="GE1098" s="2"/>
      <c r="GF1098" s="2"/>
      <c r="GG1098" s="2"/>
      <c r="GH1098" s="2"/>
      <c r="GI1098" s="2"/>
      <c r="GJ1098" s="2"/>
      <c r="GK1098" s="2"/>
      <c r="GL1098" s="2"/>
      <c r="GM1098" s="2"/>
      <c r="GN1098" s="2"/>
      <c r="GO1098" s="2"/>
      <c r="GP1098" s="2"/>
      <c r="GQ1098" s="2"/>
      <c r="GR1098" s="2"/>
      <c r="GS1098" s="2"/>
      <c r="GT1098" s="2"/>
      <c r="GU1098" s="2"/>
      <c r="GV1098" s="2"/>
      <c r="GW1098" s="2"/>
      <c r="GX1098" s="2"/>
      <c r="GY1098" s="2"/>
      <c r="GZ1098" s="2"/>
      <c r="HA1098" s="2"/>
      <c r="HB1098" s="2"/>
      <c r="HC1098" s="2"/>
      <c r="HD1098" s="2"/>
      <c r="HE1098" s="2"/>
      <c r="HF1098" s="2"/>
      <c r="HG1098" s="2"/>
      <c r="HH1098" s="2"/>
      <c r="HI1098" s="2"/>
      <c r="HJ1098" s="2"/>
      <c r="HK1098" s="2"/>
      <c r="HL1098" s="2"/>
      <c r="HM1098" s="2"/>
      <c r="HN1098" s="2"/>
      <c r="HO1098" s="2"/>
      <c r="HP1098" s="2"/>
      <c r="HQ1098" s="2"/>
      <c r="HR1098" s="2"/>
      <c r="HS1098" s="2"/>
      <c r="HT1098" s="2"/>
      <c r="HU1098" s="2"/>
      <c r="HV1098" s="2"/>
      <c r="HW1098" s="2"/>
      <c r="HX1098" s="2"/>
      <c r="HY1098" s="2"/>
      <c r="HZ1098" s="2"/>
      <c r="IA1098" s="2"/>
      <c r="IB1098" s="2"/>
      <c r="IC1098" s="2"/>
      <c r="ID1098" s="2"/>
      <c r="IE1098" s="2"/>
      <c r="IF1098" s="2"/>
      <c r="IG1098" s="2"/>
      <c r="IH1098" s="2"/>
      <c r="II1098" s="2"/>
      <c r="IJ1098" s="2"/>
      <c r="IK1098" s="2"/>
      <c r="IL1098" s="2"/>
      <c r="IM1098" s="2"/>
      <c r="IN1098" s="2"/>
      <c r="IO1098" s="2"/>
      <c r="IP1098" s="2"/>
      <c r="IQ1098" s="2"/>
      <c r="IR1098" s="2"/>
      <c r="IS1098" s="2"/>
      <c r="IT1098" s="2"/>
      <c r="IU1098" s="2"/>
      <c r="IV1098" s="2"/>
      <c r="IW1098" s="2"/>
    </row>
    <row r="1099" customFormat="false" ht="11.25" hidden="false" customHeight="false" outlineLevel="0" collapsed="false">
      <c r="A1099" s="2"/>
      <c r="B1099" s="2"/>
      <c r="C1099" s="2"/>
      <c r="D1099" s="394"/>
      <c r="F1099" s="2"/>
      <c r="G1099" s="2"/>
      <c r="H1099" s="2"/>
      <c r="I1099" s="2"/>
      <c r="J1099" s="2"/>
      <c r="K1099" s="2"/>
      <c r="L1099" s="2"/>
      <c r="M1099" s="2"/>
      <c r="P1099" s="2"/>
      <c r="Q1099" s="2"/>
      <c r="R1099" s="2"/>
      <c r="X1099" s="270"/>
      <c r="Y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95"/>
      <c r="AW1099" s="95"/>
      <c r="AX1099" s="383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383"/>
      <c r="BX1099" s="383"/>
      <c r="BY1099" s="383"/>
      <c r="BZ1099" s="2"/>
      <c r="CA1099" s="2"/>
      <c r="CB1099" s="2"/>
      <c r="CC1099" s="2"/>
      <c r="CD1099" s="2"/>
      <c r="CE1099" s="2"/>
      <c r="CF1099" s="383"/>
      <c r="CG1099" s="383"/>
      <c r="CH1099" s="10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383"/>
      <c r="DT1099" s="383"/>
      <c r="DU1099" s="383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  <c r="FE1099" s="2"/>
      <c r="FF1099" s="2"/>
      <c r="FG1099" s="2"/>
      <c r="FH1099" s="2"/>
      <c r="FI1099" s="2"/>
      <c r="FJ1099" s="2"/>
      <c r="FK1099" s="2"/>
      <c r="FL1099" s="2"/>
      <c r="FM1099" s="2"/>
      <c r="FN1099" s="2"/>
      <c r="FO1099" s="2"/>
      <c r="FP1099" s="2"/>
      <c r="FQ1099" s="2"/>
      <c r="FR1099" s="2"/>
      <c r="FS1099" s="2"/>
      <c r="FT1099" s="2"/>
      <c r="FU1099" s="2"/>
      <c r="FV1099" s="2"/>
      <c r="FW1099" s="2"/>
      <c r="FX1099" s="2"/>
      <c r="FY1099" s="2"/>
      <c r="FZ1099" s="2"/>
      <c r="GA1099" s="2"/>
      <c r="GB1099" s="2"/>
      <c r="GC1099" s="2"/>
      <c r="GD1099" s="2"/>
      <c r="GE1099" s="2"/>
      <c r="GF1099" s="2"/>
      <c r="GG1099" s="2"/>
      <c r="GH1099" s="2"/>
      <c r="GI1099" s="2"/>
      <c r="GJ1099" s="2"/>
      <c r="GK1099" s="2"/>
      <c r="GL1099" s="2"/>
      <c r="GM1099" s="2"/>
      <c r="GN1099" s="2"/>
      <c r="GO1099" s="2"/>
      <c r="GP1099" s="2"/>
      <c r="GQ1099" s="2"/>
      <c r="GR1099" s="2"/>
      <c r="GS1099" s="2"/>
      <c r="GT1099" s="2"/>
      <c r="GU1099" s="2"/>
      <c r="GV1099" s="2"/>
      <c r="GW1099" s="2"/>
      <c r="GX1099" s="2"/>
      <c r="GY1099" s="2"/>
      <c r="GZ1099" s="2"/>
      <c r="HA1099" s="2"/>
      <c r="HB1099" s="2"/>
      <c r="HC1099" s="2"/>
      <c r="HD1099" s="2"/>
      <c r="HE1099" s="2"/>
      <c r="HF1099" s="2"/>
      <c r="HG1099" s="2"/>
      <c r="HH1099" s="2"/>
      <c r="HI1099" s="2"/>
      <c r="HJ1099" s="2"/>
      <c r="HK1099" s="2"/>
      <c r="HL1099" s="2"/>
      <c r="HM1099" s="2"/>
      <c r="HN1099" s="2"/>
      <c r="HO1099" s="2"/>
      <c r="HP1099" s="2"/>
      <c r="HQ1099" s="2"/>
      <c r="HR1099" s="2"/>
      <c r="HS1099" s="2"/>
      <c r="HT1099" s="2"/>
      <c r="HU1099" s="2"/>
      <c r="HV1099" s="2"/>
      <c r="HW1099" s="2"/>
      <c r="HX1099" s="2"/>
      <c r="HY1099" s="2"/>
      <c r="HZ1099" s="2"/>
      <c r="IA1099" s="2"/>
      <c r="IB1099" s="2"/>
      <c r="IC1099" s="2"/>
      <c r="ID1099" s="2"/>
      <c r="IE1099" s="2"/>
      <c r="IF1099" s="2"/>
      <c r="IG1099" s="2"/>
      <c r="IH1099" s="2"/>
      <c r="II1099" s="2"/>
      <c r="IJ1099" s="2"/>
      <c r="IK1099" s="2"/>
      <c r="IL1099" s="2"/>
      <c r="IM1099" s="2"/>
      <c r="IN1099" s="2"/>
      <c r="IO1099" s="2"/>
      <c r="IP1099" s="2"/>
      <c r="IQ1099" s="2"/>
      <c r="IR1099" s="2"/>
      <c r="IS1099" s="2"/>
      <c r="IT1099" s="2"/>
      <c r="IU1099" s="2"/>
      <c r="IV1099" s="2"/>
      <c r="IW1099" s="2"/>
    </row>
    <row r="1100" customFormat="false" ht="11.25" hidden="false" customHeight="false" outlineLevel="0" collapsed="false">
      <c r="A1100" s="2"/>
      <c r="B1100" s="2"/>
      <c r="C1100" s="2"/>
      <c r="D1100" s="394"/>
      <c r="F1100" s="2"/>
      <c r="G1100" s="2"/>
      <c r="H1100" s="2"/>
      <c r="I1100" s="2"/>
      <c r="J1100" s="2"/>
      <c r="K1100" s="2"/>
      <c r="L1100" s="2"/>
      <c r="M1100" s="2"/>
      <c r="P1100" s="2"/>
      <c r="Q1100" s="2"/>
      <c r="R1100" s="2"/>
      <c r="X1100" s="270"/>
      <c r="Y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95"/>
      <c r="AW1100" s="95"/>
      <c r="AX1100" s="383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383"/>
      <c r="BX1100" s="383"/>
      <c r="BY1100" s="383"/>
      <c r="BZ1100" s="2"/>
      <c r="CA1100" s="2"/>
      <c r="CB1100" s="2"/>
      <c r="CC1100" s="2"/>
      <c r="CD1100" s="2"/>
      <c r="CE1100" s="2"/>
      <c r="CF1100" s="383"/>
      <c r="CG1100" s="383"/>
      <c r="CH1100" s="10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383"/>
      <c r="DT1100" s="383"/>
      <c r="DU1100" s="383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  <c r="FE1100" s="2"/>
      <c r="FF1100" s="2"/>
      <c r="FG1100" s="2"/>
      <c r="FH1100" s="2"/>
      <c r="FI1100" s="2"/>
      <c r="FJ1100" s="2"/>
      <c r="FK1100" s="2"/>
      <c r="FL1100" s="2"/>
      <c r="FM1100" s="2"/>
      <c r="FN1100" s="2"/>
      <c r="FO1100" s="2"/>
      <c r="FP1100" s="2"/>
      <c r="FQ1100" s="2"/>
      <c r="FR1100" s="2"/>
      <c r="FS1100" s="2"/>
      <c r="FT1100" s="2"/>
      <c r="FU1100" s="2"/>
      <c r="FV1100" s="2"/>
      <c r="FW1100" s="2"/>
      <c r="FX1100" s="2"/>
      <c r="FY1100" s="2"/>
      <c r="FZ1100" s="2"/>
      <c r="GA1100" s="2"/>
      <c r="GB1100" s="2"/>
      <c r="GC1100" s="2"/>
      <c r="GD1100" s="2"/>
      <c r="GE1100" s="2"/>
      <c r="GF1100" s="2"/>
      <c r="GG1100" s="2"/>
      <c r="GH1100" s="2"/>
      <c r="GI1100" s="2"/>
      <c r="GJ1100" s="2"/>
      <c r="GK1100" s="2"/>
      <c r="GL1100" s="2"/>
      <c r="GM1100" s="2"/>
      <c r="GN1100" s="2"/>
      <c r="GO1100" s="2"/>
      <c r="GP1100" s="2"/>
      <c r="GQ1100" s="2"/>
      <c r="GR1100" s="2"/>
      <c r="GS1100" s="2"/>
      <c r="GT1100" s="2"/>
      <c r="GU1100" s="2"/>
      <c r="GV1100" s="2"/>
      <c r="GW1100" s="2"/>
      <c r="GX1100" s="2"/>
      <c r="GY1100" s="2"/>
      <c r="GZ1100" s="2"/>
      <c r="HA1100" s="2"/>
      <c r="HB1100" s="2"/>
      <c r="HC1100" s="2"/>
      <c r="HD1100" s="2"/>
      <c r="HE1100" s="2"/>
      <c r="HF1100" s="2"/>
      <c r="HG1100" s="2"/>
      <c r="HH1100" s="2"/>
      <c r="HI1100" s="2"/>
      <c r="HJ1100" s="2"/>
      <c r="HK1100" s="2"/>
      <c r="HL1100" s="2"/>
      <c r="HM1100" s="2"/>
      <c r="HN1100" s="2"/>
      <c r="HO1100" s="2"/>
      <c r="HP1100" s="2"/>
      <c r="HQ1100" s="2"/>
      <c r="HR1100" s="2"/>
      <c r="HS1100" s="2"/>
      <c r="HT1100" s="2"/>
      <c r="HU1100" s="2"/>
      <c r="HV1100" s="2"/>
      <c r="HW1100" s="2"/>
      <c r="HX1100" s="2"/>
      <c r="HY1100" s="2"/>
      <c r="HZ1100" s="2"/>
      <c r="IA1100" s="2"/>
      <c r="IB1100" s="2"/>
      <c r="IC1100" s="2"/>
      <c r="ID1100" s="2"/>
      <c r="IE1100" s="2"/>
      <c r="IF1100" s="2"/>
      <c r="IG1100" s="2"/>
      <c r="IH1100" s="2"/>
      <c r="II1100" s="2"/>
      <c r="IJ1100" s="2"/>
      <c r="IK1100" s="2"/>
      <c r="IL1100" s="2"/>
      <c r="IM1100" s="2"/>
      <c r="IN1100" s="2"/>
      <c r="IO1100" s="2"/>
      <c r="IP1100" s="2"/>
      <c r="IQ1100" s="2"/>
      <c r="IR1100" s="2"/>
      <c r="IS1100" s="2"/>
      <c r="IT1100" s="2"/>
      <c r="IU1100" s="2"/>
      <c r="IV1100" s="2"/>
      <c r="IW1100" s="2"/>
    </row>
    <row r="1101" customFormat="false" ht="11.25" hidden="false" customHeight="false" outlineLevel="0" collapsed="false">
      <c r="A1101" s="2"/>
      <c r="B1101" s="2"/>
      <c r="C1101" s="2"/>
      <c r="D1101" s="394"/>
      <c r="F1101" s="2"/>
      <c r="G1101" s="2"/>
      <c r="H1101" s="2"/>
      <c r="I1101" s="2"/>
      <c r="J1101" s="2"/>
      <c r="K1101" s="2"/>
      <c r="L1101" s="2"/>
      <c r="M1101" s="2"/>
      <c r="P1101" s="2"/>
      <c r="Q1101" s="2"/>
      <c r="R1101" s="2"/>
      <c r="X1101" s="270"/>
      <c r="Y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95"/>
      <c r="AW1101" s="95"/>
      <c r="AX1101" s="383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383"/>
      <c r="BX1101" s="383"/>
      <c r="BY1101" s="383"/>
      <c r="BZ1101" s="2"/>
      <c r="CA1101" s="2"/>
      <c r="CB1101" s="2"/>
      <c r="CC1101" s="2"/>
      <c r="CD1101" s="2"/>
      <c r="CE1101" s="2"/>
      <c r="CF1101" s="383"/>
      <c r="CG1101" s="383"/>
      <c r="CH1101" s="10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383"/>
      <c r="DT1101" s="383"/>
      <c r="DU1101" s="383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  <c r="FE1101" s="2"/>
      <c r="FF1101" s="2"/>
      <c r="FG1101" s="2"/>
      <c r="FH1101" s="2"/>
      <c r="FI1101" s="2"/>
      <c r="FJ1101" s="2"/>
      <c r="FK1101" s="2"/>
      <c r="FL1101" s="2"/>
      <c r="FM1101" s="2"/>
      <c r="FN1101" s="2"/>
      <c r="FO1101" s="2"/>
      <c r="FP1101" s="2"/>
      <c r="FQ1101" s="2"/>
      <c r="FR1101" s="2"/>
      <c r="FS1101" s="2"/>
      <c r="FT1101" s="2"/>
      <c r="FU1101" s="2"/>
      <c r="FV1101" s="2"/>
      <c r="FW1101" s="2"/>
      <c r="FX1101" s="2"/>
      <c r="FY1101" s="2"/>
      <c r="FZ1101" s="2"/>
      <c r="GA1101" s="2"/>
      <c r="GB1101" s="2"/>
      <c r="GC1101" s="2"/>
      <c r="GD1101" s="2"/>
      <c r="GE1101" s="2"/>
      <c r="GF1101" s="2"/>
      <c r="GG1101" s="2"/>
      <c r="GH1101" s="2"/>
      <c r="GI1101" s="2"/>
      <c r="GJ1101" s="2"/>
      <c r="GK1101" s="2"/>
      <c r="GL1101" s="2"/>
      <c r="GM1101" s="2"/>
      <c r="GN1101" s="2"/>
      <c r="GO1101" s="2"/>
      <c r="GP1101" s="2"/>
      <c r="GQ1101" s="2"/>
      <c r="GR1101" s="2"/>
      <c r="GS1101" s="2"/>
      <c r="GT1101" s="2"/>
      <c r="GU1101" s="2"/>
      <c r="GV1101" s="2"/>
      <c r="GW1101" s="2"/>
      <c r="GX1101" s="2"/>
      <c r="GY1101" s="2"/>
      <c r="GZ1101" s="2"/>
      <c r="HA1101" s="2"/>
      <c r="HB1101" s="2"/>
      <c r="HC1101" s="2"/>
      <c r="HD1101" s="2"/>
      <c r="HE1101" s="2"/>
      <c r="HF1101" s="2"/>
      <c r="HG1101" s="2"/>
      <c r="HH1101" s="2"/>
      <c r="HI1101" s="2"/>
      <c r="HJ1101" s="2"/>
      <c r="HK1101" s="2"/>
      <c r="HL1101" s="2"/>
      <c r="HM1101" s="2"/>
      <c r="HN1101" s="2"/>
      <c r="HO1101" s="2"/>
      <c r="HP1101" s="2"/>
      <c r="HQ1101" s="2"/>
      <c r="HR1101" s="2"/>
      <c r="HS1101" s="2"/>
      <c r="HT1101" s="2"/>
      <c r="HU1101" s="2"/>
      <c r="HV1101" s="2"/>
      <c r="HW1101" s="2"/>
      <c r="HX1101" s="2"/>
      <c r="HY1101" s="2"/>
      <c r="HZ1101" s="2"/>
      <c r="IA1101" s="2"/>
      <c r="IB1101" s="2"/>
      <c r="IC1101" s="2"/>
      <c r="ID1101" s="2"/>
      <c r="IE1101" s="2"/>
      <c r="IF1101" s="2"/>
      <c r="IG1101" s="2"/>
      <c r="IH1101" s="2"/>
      <c r="II1101" s="2"/>
      <c r="IJ1101" s="2"/>
      <c r="IK1101" s="2"/>
      <c r="IL1101" s="2"/>
      <c r="IM1101" s="2"/>
      <c r="IN1101" s="2"/>
      <c r="IO1101" s="2"/>
      <c r="IP1101" s="2"/>
      <c r="IQ1101" s="2"/>
      <c r="IR1101" s="2"/>
      <c r="IS1101" s="2"/>
      <c r="IT1101" s="2"/>
      <c r="IU1101" s="2"/>
      <c r="IV1101" s="2"/>
      <c r="IW1101" s="2"/>
    </row>
    <row r="1102" customFormat="false" ht="11.25" hidden="false" customHeight="false" outlineLevel="0" collapsed="false">
      <c r="A1102" s="2"/>
      <c r="B1102" s="2"/>
      <c r="C1102" s="2"/>
      <c r="D1102" s="394"/>
      <c r="F1102" s="2"/>
      <c r="G1102" s="2"/>
      <c r="H1102" s="2"/>
      <c r="I1102" s="2"/>
      <c r="J1102" s="2"/>
      <c r="K1102" s="2"/>
      <c r="L1102" s="2"/>
      <c r="M1102" s="2"/>
      <c r="P1102" s="2"/>
      <c r="Q1102" s="2"/>
      <c r="R1102" s="2"/>
      <c r="X1102" s="270"/>
      <c r="Y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95"/>
      <c r="AW1102" s="95"/>
      <c r="AX1102" s="383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383"/>
      <c r="BX1102" s="383"/>
      <c r="BY1102" s="383"/>
      <c r="BZ1102" s="2"/>
      <c r="CA1102" s="2"/>
      <c r="CB1102" s="2"/>
      <c r="CC1102" s="2"/>
      <c r="CD1102" s="2"/>
      <c r="CE1102" s="2"/>
      <c r="CF1102" s="383"/>
      <c r="CG1102" s="383"/>
      <c r="CH1102" s="10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383"/>
      <c r="DT1102" s="383"/>
      <c r="DU1102" s="383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  <c r="FE1102" s="2"/>
      <c r="FF1102" s="2"/>
      <c r="FG1102" s="2"/>
      <c r="FH1102" s="2"/>
      <c r="FI1102" s="2"/>
      <c r="FJ1102" s="2"/>
      <c r="FK1102" s="2"/>
      <c r="FL1102" s="2"/>
      <c r="FM1102" s="2"/>
      <c r="FN1102" s="2"/>
      <c r="FO1102" s="2"/>
      <c r="FP1102" s="2"/>
      <c r="FQ1102" s="2"/>
      <c r="FR1102" s="2"/>
      <c r="FS1102" s="2"/>
      <c r="FT1102" s="2"/>
      <c r="FU1102" s="2"/>
      <c r="FV1102" s="2"/>
      <c r="FW1102" s="2"/>
      <c r="FX1102" s="2"/>
      <c r="FY1102" s="2"/>
      <c r="FZ1102" s="2"/>
      <c r="GA1102" s="2"/>
      <c r="GB1102" s="2"/>
      <c r="GC1102" s="2"/>
      <c r="GD1102" s="2"/>
      <c r="GE1102" s="2"/>
      <c r="GF1102" s="2"/>
      <c r="GG1102" s="2"/>
      <c r="GH1102" s="2"/>
      <c r="GI1102" s="2"/>
      <c r="GJ1102" s="2"/>
      <c r="GK1102" s="2"/>
      <c r="GL1102" s="2"/>
      <c r="GM1102" s="2"/>
      <c r="GN1102" s="2"/>
      <c r="GO1102" s="2"/>
      <c r="GP1102" s="2"/>
      <c r="GQ1102" s="2"/>
      <c r="GR1102" s="2"/>
      <c r="GS1102" s="2"/>
      <c r="GT1102" s="2"/>
      <c r="GU1102" s="2"/>
      <c r="GV1102" s="2"/>
      <c r="GW1102" s="2"/>
      <c r="GX1102" s="2"/>
      <c r="GY1102" s="2"/>
      <c r="GZ1102" s="2"/>
      <c r="HA1102" s="2"/>
      <c r="HB1102" s="2"/>
      <c r="HC1102" s="2"/>
      <c r="HD1102" s="2"/>
      <c r="HE1102" s="2"/>
      <c r="HF1102" s="2"/>
      <c r="HG1102" s="2"/>
      <c r="HH1102" s="2"/>
      <c r="HI1102" s="2"/>
      <c r="HJ1102" s="2"/>
      <c r="HK1102" s="2"/>
      <c r="HL1102" s="2"/>
      <c r="HM1102" s="2"/>
      <c r="HN1102" s="2"/>
      <c r="HO1102" s="2"/>
      <c r="HP1102" s="2"/>
      <c r="HQ1102" s="2"/>
      <c r="HR1102" s="2"/>
      <c r="HS1102" s="2"/>
      <c r="HT1102" s="2"/>
      <c r="HU1102" s="2"/>
      <c r="HV1102" s="2"/>
      <c r="HW1102" s="2"/>
      <c r="HX1102" s="2"/>
      <c r="HY1102" s="2"/>
      <c r="HZ1102" s="2"/>
      <c r="IA1102" s="2"/>
      <c r="IB1102" s="2"/>
      <c r="IC1102" s="2"/>
      <c r="ID1102" s="2"/>
      <c r="IE1102" s="2"/>
      <c r="IF1102" s="2"/>
      <c r="IG1102" s="2"/>
      <c r="IH1102" s="2"/>
      <c r="II1102" s="2"/>
      <c r="IJ1102" s="2"/>
      <c r="IK1102" s="2"/>
      <c r="IL1102" s="2"/>
      <c r="IM1102" s="2"/>
      <c r="IN1102" s="2"/>
      <c r="IO1102" s="2"/>
      <c r="IP1102" s="2"/>
      <c r="IQ1102" s="2"/>
      <c r="IR1102" s="2"/>
      <c r="IS1102" s="2"/>
      <c r="IT1102" s="2"/>
      <c r="IU1102" s="2"/>
      <c r="IV1102" s="2"/>
      <c r="IW1102" s="2"/>
    </row>
    <row r="1103" customFormat="false" ht="11.25" hidden="false" customHeight="false" outlineLevel="0" collapsed="false">
      <c r="A1103" s="2"/>
      <c r="B1103" s="2"/>
      <c r="C1103" s="2"/>
      <c r="D1103" s="394"/>
      <c r="F1103" s="2"/>
      <c r="G1103" s="2"/>
      <c r="H1103" s="2"/>
      <c r="I1103" s="2"/>
      <c r="J1103" s="2"/>
      <c r="K1103" s="2"/>
      <c r="L1103" s="2"/>
      <c r="M1103" s="2"/>
      <c r="P1103" s="2"/>
      <c r="Q1103" s="2"/>
      <c r="R1103" s="2"/>
      <c r="X1103" s="270"/>
      <c r="Y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95"/>
      <c r="AW1103" s="95"/>
      <c r="AX1103" s="383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383"/>
      <c r="BX1103" s="383"/>
      <c r="BY1103" s="383"/>
      <c r="BZ1103" s="2"/>
      <c r="CA1103" s="2"/>
      <c r="CB1103" s="2"/>
      <c r="CC1103" s="2"/>
      <c r="CD1103" s="2"/>
      <c r="CE1103" s="2"/>
      <c r="CF1103" s="383"/>
      <c r="CG1103" s="383"/>
      <c r="CH1103" s="10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383"/>
      <c r="DT1103" s="383"/>
      <c r="DU1103" s="383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  <c r="FE1103" s="2"/>
      <c r="FF1103" s="2"/>
      <c r="FG1103" s="2"/>
      <c r="FH1103" s="2"/>
      <c r="FI1103" s="2"/>
      <c r="FJ1103" s="2"/>
      <c r="FK1103" s="2"/>
      <c r="FL1103" s="2"/>
      <c r="FM1103" s="2"/>
      <c r="FN1103" s="2"/>
      <c r="FO1103" s="2"/>
      <c r="FP1103" s="2"/>
      <c r="FQ1103" s="2"/>
      <c r="FR1103" s="2"/>
      <c r="FS1103" s="2"/>
      <c r="FT1103" s="2"/>
      <c r="FU1103" s="2"/>
      <c r="FV1103" s="2"/>
      <c r="FW1103" s="2"/>
      <c r="FX1103" s="2"/>
      <c r="FY1103" s="2"/>
      <c r="FZ1103" s="2"/>
      <c r="GA1103" s="2"/>
      <c r="GB1103" s="2"/>
      <c r="GC1103" s="2"/>
      <c r="GD1103" s="2"/>
      <c r="GE1103" s="2"/>
      <c r="GF1103" s="2"/>
      <c r="GG1103" s="2"/>
      <c r="GH1103" s="2"/>
      <c r="GI1103" s="2"/>
      <c r="GJ1103" s="2"/>
      <c r="GK1103" s="2"/>
      <c r="GL1103" s="2"/>
      <c r="GM1103" s="2"/>
      <c r="GN1103" s="2"/>
      <c r="GO1103" s="2"/>
      <c r="GP1103" s="2"/>
      <c r="GQ1103" s="2"/>
      <c r="GR1103" s="2"/>
      <c r="GS1103" s="2"/>
      <c r="GT1103" s="2"/>
      <c r="GU1103" s="2"/>
      <c r="GV1103" s="2"/>
      <c r="GW1103" s="2"/>
      <c r="GX1103" s="2"/>
      <c r="GY1103" s="2"/>
      <c r="GZ1103" s="2"/>
      <c r="HA1103" s="2"/>
      <c r="HB1103" s="2"/>
      <c r="HC1103" s="2"/>
      <c r="HD1103" s="2"/>
      <c r="HE1103" s="2"/>
      <c r="HF1103" s="2"/>
      <c r="HG1103" s="2"/>
      <c r="HH1103" s="2"/>
      <c r="HI1103" s="2"/>
      <c r="HJ1103" s="2"/>
      <c r="HK1103" s="2"/>
      <c r="HL1103" s="2"/>
      <c r="HM1103" s="2"/>
      <c r="HN1103" s="2"/>
      <c r="HO1103" s="2"/>
      <c r="HP1103" s="2"/>
      <c r="HQ1103" s="2"/>
      <c r="HR1103" s="2"/>
      <c r="HS1103" s="2"/>
      <c r="HT1103" s="2"/>
      <c r="HU1103" s="2"/>
      <c r="HV1103" s="2"/>
      <c r="HW1103" s="2"/>
      <c r="HX1103" s="2"/>
      <c r="HY1103" s="2"/>
      <c r="HZ1103" s="2"/>
      <c r="IA1103" s="2"/>
      <c r="IB1103" s="2"/>
      <c r="IC1103" s="2"/>
      <c r="ID1103" s="2"/>
      <c r="IE1103" s="2"/>
      <c r="IF1103" s="2"/>
      <c r="IG1103" s="2"/>
      <c r="IH1103" s="2"/>
      <c r="II1103" s="2"/>
      <c r="IJ1103" s="2"/>
      <c r="IK1103" s="2"/>
      <c r="IL1103" s="2"/>
      <c r="IM1103" s="2"/>
      <c r="IN1103" s="2"/>
      <c r="IO1103" s="2"/>
      <c r="IP1103" s="2"/>
      <c r="IQ1103" s="2"/>
      <c r="IR1103" s="2"/>
      <c r="IS1103" s="2"/>
      <c r="IT1103" s="2"/>
      <c r="IU1103" s="2"/>
      <c r="IV1103" s="2"/>
      <c r="IW1103" s="2"/>
    </row>
    <row r="1104" customFormat="false" ht="11.25" hidden="false" customHeight="false" outlineLevel="0" collapsed="false">
      <c r="A1104" s="2"/>
      <c r="B1104" s="2"/>
      <c r="C1104" s="2"/>
      <c r="D1104" s="394"/>
      <c r="F1104" s="2"/>
      <c r="G1104" s="2"/>
      <c r="H1104" s="2"/>
      <c r="I1104" s="2"/>
      <c r="J1104" s="2"/>
      <c r="K1104" s="2"/>
      <c r="L1104" s="2"/>
      <c r="M1104" s="2"/>
      <c r="P1104" s="2"/>
      <c r="Q1104" s="2"/>
      <c r="R1104" s="2"/>
      <c r="X1104" s="270"/>
      <c r="Y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95"/>
      <c r="AW1104" s="95"/>
      <c r="AX1104" s="383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383"/>
      <c r="BX1104" s="383"/>
      <c r="BY1104" s="383"/>
      <c r="BZ1104" s="2"/>
      <c r="CA1104" s="2"/>
      <c r="CB1104" s="2"/>
      <c r="CC1104" s="2"/>
      <c r="CD1104" s="2"/>
      <c r="CE1104" s="2"/>
      <c r="CF1104" s="383"/>
      <c r="CG1104" s="383"/>
      <c r="CH1104" s="10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383"/>
      <c r="DT1104" s="383"/>
      <c r="DU1104" s="383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  <c r="FE1104" s="2"/>
      <c r="FF1104" s="2"/>
      <c r="FG1104" s="2"/>
      <c r="FH1104" s="2"/>
      <c r="FI1104" s="2"/>
      <c r="FJ1104" s="2"/>
      <c r="FK1104" s="2"/>
      <c r="FL1104" s="2"/>
      <c r="FM1104" s="2"/>
      <c r="FN1104" s="2"/>
      <c r="FO1104" s="2"/>
      <c r="FP1104" s="2"/>
      <c r="FQ1104" s="2"/>
      <c r="FR1104" s="2"/>
      <c r="FS1104" s="2"/>
      <c r="FT1104" s="2"/>
      <c r="FU1104" s="2"/>
      <c r="FV1104" s="2"/>
      <c r="FW1104" s="2"/>
      <c r="FX1104" s="2"/>
      <c r="FY1104" s="2"/>
      <c r="FZ1104" s="2"/>
      <c r="GA1104" s="2"/>
      <c r="GB1104" s="2"/>
      <c r="GC1104" s="2"/>
      <c r="GD1104" s="2"/>
      <c r="GE1104" s="2"/>
      <c r="GF1104" s="2"/>
      <c r="GG1104" s="2"/>
      <c r="GH1104" s="2"/>
      <c r="GI1104" s="2"/>
      <c r="GJ1104" s="2"/>
      <c r="GK1104" s="2"/>
      <c r="GL1104" s="2"/>
      <c r="GM1104" s="2"/>
      <c r="GN1104" s="2"/>
      <c r="GO1104" s="2"/>
      <c r="GP1104" s="2"/>
      <c r="GQ1104" s="2"/>
      <c r="GR1104" s="2"/>
      <c r="GS1104" s="2"/>
      <c r="GT1104" s="2"/>
      <c r="GU1104" s="2"/>
      <c r="GV1104" s="2"/>
      <c r="GW1104" s="2"/>
      <c r="GX1104" s="2"/>
      <c r="GY1104" s="2"/>
      <c r="GZ1104" s="2"/>
      <c r="HA1104" s="2"/>
      <c r="HB1104" s="2"/>
      <c r="HC1104" s="2"/>
      <c r="HD1104" s="2"/>
      <c r="HE1104" s="2"/>
      <c r="HF1104" s="2"/>
      <c r="HG1104" s="2"/>
      <c r="HH1104" s="2"/>
      <c r="HI1104" s="2"/>
      <c r="HJ1104" s="2"/>
      <c r="HK1104" s="2"/>
      <c r="HL1104" s="2"/>
      <c r="HM1104" s="2"/>
      <c r="HN1104" s="2"/>
      <c r="HO1104" s="2"/>
      <c r="HP1104" s="2"/>
      <c r="HQ1104" s="2"/>
      <c r="HR1104" s="2"/>
      <c r="HS1104" s="2"/>
      <c r="HT1104" s="2"/>
      <c r="HU1104" s="2"/>
      <c r="HV1104" s="2"/>
      <c r="HW1104" s="2"/>
      <c r="HX1104" s="2"/>
      <c r="HY1104" s="2"/>
      <c r="HZ1104" s="2"/>
      <c r="IA1104" s="2"/>
      <c r="IB1104" s="2"/>
      <c r="IC1104" s="2"/>
      <c r="ID1104" s="2"/>
      <c r="IE1104" s="2"/>
      <c r="IF1104" s="2"/>
      <c r="IG1104" s="2"/>
      <c r="IH1104" s="2"/>
      <c r="II1104" s="2"/>
      <c r="IJ1104" s="2"/>
      <c r="IK1104" s="2"/>
      <c r="IL1104" s="2"/>
      <c r="IM1104" s="2"/>
      <c r="IN1104" s="2"/>
      <c r="IO1104" s="2"/>
      <c r="IP1104" s="2"/>
      <c r="IQ1104" s="2"/>
      <c r="IR1104" s="2"/>
      <c r="IS1104" s="2"/>
      <c r="IT1104" s="2"/>
      <c r="IU1104" s="2"/>
      <c r="IV1104" s="2"/>
      <c r="IW1104" s="2"/>
    </row>
    <row r="1105" customFormat="false" ht="11.25" hidden="false" customHeight="false" outlineLevel="0" collapsed="false">
      <c r="A1105" s="2"/>
      <c r="B1105" s="2"/>
      <c r="C1105" s="2"/>
      <c r="D1105" s="394"/>
      <c r="F1105" s="2"/>
      <c r="G1105" s="2"/>
      <c r="H1105" s="2"/>
      <c r="I1105" s="2"/>
      <c r="J1105" s="2"/>
      <c r="K1105" s="2"/>
      <c r="L1105" s="2"/>
      <c r="M1105" s="2"/>
      <c r="P1105" s="2"/>
      <c r="Q1105" s="2"/>
      <c r="R1105" s="2"/>
      <c r="X1105" s="270"/>
      <c r="Y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95"/>
      <c r="AW1105" s="95"/>
      <c r="AX1105" s="383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383"/>
      <c r="BX1105" s="383"/>
      <c r="BY1105" s="383"/>
      <c r="BZ1105" s="2"/>
      <c r="CA1105" s="2"/>
      <c r="CB1105" s="2"/>
      <c r="CC1105" s="2"/>
      <c r="CD1105" s="2"/>
      <c r="CE1105" s="2"/>
      <c r="CF1105" s="383"/>
      <c r="CG1105" s="383"/>
      <c r="CH1105" s="10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383"/>
      <c r="DT1105" s="383"/>
      <c r="DU1105" s="383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  <c r="FE1105" s="2"/>
      <c r="FF1105" s="2"/>
      <c r="FG1105" s="2"/>
      <c r="FH1105" s="2"/>
      <c r="FI1105" s="2"/>
      <c r="FJ1105" s="2"/>
      <c r="FK1105" s="2"/>
      <c r="FL1105" s="2"/>
      <c r="FM1105" s="2"/>
      <c r="FN1105" s="2"/>
      <c r="FO1105" s="2"/>
      <c r="FP1105" s="2"/>
      <c r="FQ1105" s="2"/>
      <c r="FR1105" s="2"/>
      <c r="FS1105" s="2"/>
      <c r="FT1105" s="2"/>
      <c r="FU1105" s="2"/>
      <c r="FV1105" s="2"/>
      <c r="FW1105" s="2"/>
      <c r="FX1105" s="2"/>
      <c r="FY1105" s="2"/>
      <c r="FZ1105" s="2"/>
      <c r="GA1105" s="2"/>
      <c r="GB1105" s="2"/>
      <c r="GC1105" s="2"/>
      <c r="GD1105" s="2"/>
      <c r="GE1105" s="2"/>
      <c r="GF1105" s="2"/>
      <c r="GG1105" s="2"/>
      <c r="GH1105" s="2"/>
      <c r="GI1105" s="2"/>
      <c r="GJ1105" s="2"/>
      <c r="GK1105" s="2"/>
      <c r="GL1105" s="2"/>
      <c r="GM1105" s="2"/>
      <c r="GN1105" s="2"/>
      <c r="GO1105" s="2"/>
      <c r="GP1105" s="2"/>
      <c r="GQ1105" s="2"/>
      <c r="GR1105" s="2"/>
      <c r="GS1105" s="2"/>
      <c r="GT1105" s="2"/>
      <c r="GU1105" s="2"/>
      <c r="GV1105" s="2"/>
      <c r="GW1105" s="2"/>
      <c r="GX1105" s="2"/>
      <c r="GY1105" s="2"/>
      <c r="GZ1105" s="2"/>
      <c r="HA1105" s="2"/>
      <c r="HB1105" s="2"/>
      <c r="HC1105" s="2"/>
      <c r="HD1105" s="2"/>
      <c r="HE1105" s="2"/>
      <c r="HF1105" s="2"/>
      <c r="HG1105" s="2"/>
      <c r="HH1105" s="2"/>
      <c r="HI1105" s="2"/>
      <c r="HJ1105" s="2"/>
      <c r="HK1105" s="2"/>
      <c r="HL1105" s="2"/>
      <c r="HM1105" s="2"/>
      <c r="HN1105" s="2"/>
      <c r="HO1105" s="2"/>
      <c r="HP1105" s="2"/>
      <c r="HQ1105" s="2"/>
      <c r="HR1105" s="2"/>
      <c r="HS1105" s="2"/>
      <c r="HT1105" s="2"/>
      <c r="HU1105" s="2"/>
      <c r="HV1105" s="2"/>
      <c r="HW1105" s="2"/>
      <c r="HX1105" s="2"/>
      <c r="HY1105" s="2"/>
      <c r="HZ1105" s="2"/>
      <c r="IA1105" s="2"/>
      <c r="IB1105" s="2"/>
      <c r="IC1105" s="2"/>
      <c r="ID1105" s="2"/>
      <c r="IE1105" s="2"/>
      <c r="IF1105" s="2"/>
      <c r="IG1105" s="2"/>
      <c r="IH1105" s="2"/>
      <c r="II1105" s="2"/>
      <c r="IJ1105" s="2"/>
      <c r="IK1105" s="2"/>
      <c r="IL1105" s="2"/>
      <c r="IM1105" s="2"/>
      <c r="IN1105" s="2"/>
      <c r="IO1105" s="2"/>
      <c r="IP1105" s="2"/>
      <c r="IQ1105" s="2"/>
      <c r="IR1105" s="2"/>
      <c r="IS1105" s="2"/>
      <c r="IT1105" s="2"/>
      <c r="IU1105" s="2"/>
      <c r="IV1105" s="2"/>
      <c r="IW1105" s="2"/>
    </row>
    <row r="1106" customFormat="false" ht="11.25" hidden="false" customHeight="false" outlineLevel="0" collapsed="false">
      <c r="A1106" s="2"/>
      <c r="B1106" s="2"/>
      <c r="C1106" s="2"/>
      <c r="D1106" s="394"/>
      <c r="F1106" s="2"/>
      <c r="G1106" s="2"/>
      <c r="H1106" s="2"/>
      <c r="I1106" s="2"/>
      <c r="J1106" s="2"/>
      <c r="K1106" s="2"/>
      <c r="L1106" s="2"/>
      <c r="M1106" s="2"/>
      <c r="P1106" s="2"/>
      <c r="Q1106" s="2"/>
      <c r="R1106" s="2"/>
      <c r="X1106" s="270"/>
      <c r="Y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95"/>
      <c r="AW1106" s="95"/>
      <c r="AX1106" s="383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383"/>
      <c r="BX1106" s="383"/>
      <c r="BY1106" s="383"/>
      <c r="BZ1106" s="2"/>
      <c r="CA1106" s="2"/>
      <c r="CB1106" s="2"/>
      <c r="CC1106" s="2"/>
      <c r="CD1106" s="2"/>
      <c r="CE1106" s="2"/>
      <c r="CF1106" s="383"/>
      <c r="CG1106" s="383"/>
      <c r="CH1106" s="10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383"/>
      <c r="DT1106" s="383"/>
      <c r="DU1106" s="383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  <c r="FE1106" s="2"/>
      <c r="FF1106" s="2"/>
      <c r="FG1106" s="2"/>
      <c r="FH1106" s="2"/>
      <c r="FI1106" s="2"/>
      <c r="FJ1106" s="2"/>
      <c r="FK1106" s="2"/>
      <c r="FL1106" s="2"/>
      <c r="FM1106" s="2"/>
      <c r="FN1106" s="2"/>
      <c r="FO1106" s="2"/>
      <c r="FP1106" s="2"/>
      <c r="FQ1106" s="2"/>
      <c r="FR1106" s="2"/>
      <c r="FS1106" s="2"/>
      <c r="FT1106" s="2"/>
      <c r="FU1106" s="2"/>
      <c r="FV1106" s="2"/>
      <c r="FW1106" s="2"/>
      <c r="FX1106" s="2"/>
      <c r="FY1106" s="2"/>
      <c r="FZ1106" s="2"/>
      <c r="GA1106" s="2"/>
      <c r="GB1106" s="2"/>
      <c r="GC1106" s="2"/>
      <c r="GD1106" s="2"/>
      <c r="GE1106" s="2"/>
      <c r="GF1106" s="2"/>
      <c r="GG1106" s="2"/>
      <c r="GH1106" s="2"/>
      <c r="GI1106" s="2"/>
      <c r="GJ1106" s="2"/>
      <c r="GK1106" s="2"/>
      <c r="GL1106" s="2"/>
      <c r="GM1106" s="2"/>
      <c r="GN1106" s="2"/>
      <c r="GO1106" s="2"/>
      <c r="GP1106" s="2"/>
      <c r="GQ1106" s="2"/>
      <c r="GR1106" s="2"/>
      <c r="GS1106" s="2"/>
      <c r="GT1106" s="2"/>
      <c r="GU1106" s="2"/>
      <c r="GV1106" s="2"/>
      <c r="GW1106" s="2"/>
      <c r="GX1106" s="2"/>
      <c r="GY1106" s="2"/>
      <c r="GZ1106" s="2"/>
      <c r="HA1106" s="2"/>
      <c r="HB1106" s="2"/>
      <c r="HC1106" s="2"/>
      <c r="HD1106" s="2"/>
      <c r="HE1106" s="2"/>
      <c r="HF1106" s="2"/>
      <c r="HG1106" s="2"/>
      <c r="HH1106" s="2"/>
      <c r="HI1106" s="2"/>
      <c r="HJ1106" s="2"/>
      <c r="HK1106" s="2"/>
      <c r="HL1106" s="2"/>
      <c r="HM1106" s="2"/>
      <c r="HN1106" s="2"/>
      <c r="HO1106" s="2"/>
      <c r="HP1106" s="2"/>
      <c r="HQ1106" s="2"/>
      <c r="HR1106" s="2"/>
      <c r="HS1106" s="2"/>
      <c r="HT1106" s="2"/>
      <c r="HU1106" s="2"/>
      <c r="HV1106" s="2"/>
      <c r="HW1106" s="2"/>
      <c r="HX1106" s="2"/>
      <c r="HY1106" s="2"/>
      <c r="HZ1106" s="2"/>
      <c r="IA1106" s="2"/>
      <c r="IB1106" s="2"/>
      <c r="IC1106" s="2"/>
      <c r="ID1106" s="2"/>
      <c r="IE1106" s="2"/>
      <c r="IF1106" s="2"/>
      <c r="IG1106" s="2"/>
      <c r="IH1106" s="2"/>
      <c r="II1106" s="2"/>
      <c r="IJ1106" s="2"/>
      <c r="IK1106" s="2"/>
      <c r="IL1106" s="2"/>
      <c r="IM1106" s="2"/>
      <c r="IN1106" s="2"/>
      <c r="IO1106" s="2"/>
      <c r="IP1106" s="2"/>
      <c r="IQ1106" s="2"/>
      <c r="IR1106" s="2"/>
      <c r="IS1106" s="2"/>
      <c r="IT1106" s="2"/>
      <c r="IU1106" s="2"/>
      <c r="IV1106" s="2"/>
      <c r="IW1106" s="2"/>
    </row>
    <row r="1107" customFormat="false" ht="11.25" hidden="false" customHeight="false" outlineLevel="0" collapsed="false">
      <c r="A1107" s="2"/>
      <c r="B1107" s="2"/>
      <c r="C1107" s="2"/>
      <c r="D1107" s="394"/>
      <c r="F1107" s="2"/>
      <c r="G1107" s="2"/>
      <c r="H1107" s="2"/>
      <c r="I1107" s="2"/>
      <c r="J1107" s="2"/>
      <c r="K1107" s="2"/>
      <c r="L1107" s="2"/>
      <c r="M1107" s="2"/>
      <c r="P1107" s="2"/>
      <c r="Q1107" s="2"/>
      <c r="R1107" s="2"/>
      <c r="X1107" s="270"/>
      <c r="Y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95"/>
      <c r="AW1107" s="95"/>
      <c r="AX1107" s="383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383"/>
      <c r="BX1107" s="383"/>
      <c r="BY1107" s="383"/>
      <c r="BZ1107" s="2"/>
      <c r="CA1107" s="2"/>
      <c r="CB1107" s="2"/>
      <c r="CC1107" s="2"/>
      <c r="CD1107" s="2"/>
      <c r="CE1107" s="2"/>
      <c r="CF1107" s="383"/>
      <c r="CG1107" s="383"/>
      <c r="CH1107" s="10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383"/>
      <c r="DT1107" s="383"/>
      <c r="DU1107" s="383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  <c r="FE1107" s="2"/>
      <c r="FF1107" s="2"/>
      <c r="FG1107" s="2"/>
      <c r="FH1107" s="2"/>
      <c r="FI1107" s="2"/>
      <c r="FJ1107" s="2"/>
      <c r="FK1107" s="2"/>
      <c r="FL1107" s="2"/>
      <c r="FM1107" s="2"/>
      <c r="FN1107" s="2"/>
      <c r="FO1107" s="2"/>
      <c r="FP1107" s="2"/>
      <c r="FQ1107" s="2"/>
      <c r="FR1107" s="2"/>
      <c r="FS1107" s="2"/>
      <c r="FT1107" s="2"/>
      <c r="FU1107" s="2"/>
      <c r="FV1107" s="2"/>
      <c r="FW1107" s="2"/>
      <c r="FX1107" s="2"/>
      <c r="FY1107" s="2"/>
      <c r="FZ1107" s="2"/>
      <c r="GA1107" s="2"/>
      <c r="GB1107" s="2"/>
      <c r="GC1107" s="2"/>
      <c r="GD1107" s="2"/>
      <c r="GE1107" s="2"/>
      <c r="GF1107" s="2"/>
      <c r="GG1107" s="2"/>
      <c r="GH1107" s="2"/>
      <c r="GI1107" s="2"/>
      <c r="GJ1107" s="2"/>
      <c r="GK1107" s="2"/>
      <c r="GL1107" s="2"/>
      <c r="GM1107" s="2"/>
      <c r="GN1107" s="2"/>
      <c r="GO1107" s="2"/>
      <c r="GP1107" s="2"/>
      <c r="GQ1107" s="2"/>
      <c r="GR1107" s="2"/>
      <c r="GS1107" s="2"/>
      <c r="GT1107" s="2"/>
      <c r="GU1107" s="2"/>
      <c r="GV1107" s="2"/>
      <c r="GW1107" s="2"/>
      <c r="GX1107" s="2"/>
      <c r="GY1107" s="2"/>
      <c r="GZ1107" s="2"/>
      <c r="HA1107" s="2"/>
      <c r="HB1107" s="2"/>
      <c r="HC1107" s="2"/>
      <c r="HD1107" s="2"/>
      <c r="HE1107" s="2"/>
      <c r="HF1107" s="2"/>
      <c r="HG1107" s="2"/>
      <c r="HH1107" s="2"/>
      <c r="HI1107" s="2"/>
      <c r="HJ1107" s="2"/>
      <c r="HK1107" s="2"/>
      <c r="HL1107" s="2"/>
      <c r="HM1107" s="2"/>
      <c r="HN1107" s="2"/>
      <c r="HO1107" s="2"/>
      <c r="HP1107" s="2"/>
      <c r="HQ1107" s="2"/>
      <c r="HR1107" s="2"/>
      <c r="HS1107" s="2"/>
      <c r="HT1107" s="2"/>
      <c r="HU1107" s="2"/>
      <c r="HV1107" s="2"/>
      <c r="HW1107" s="2"/>
      <c r="HX1107" s="2"/>
      <c r="HY1107" s="2"/>
      <c r="HZ1107" s="2"/>
      <c r="IA1107" s="2"/>
      <c r="IB1107" s="2"/>
      <c r="IC1107" s="2"/>
      <c r="ID1107" s="2"/>
      <c r="IE1107" s="2"/>
      <c r="IF1107" s="2"/>
      <c r="IG1107" s="2"/>
      <c r="IH1107" s="2"/>
      <c r="II1107" s="2"/>
      <c r="IJ1107" s="2"/>
      <c r="IK1107" s="2"/>
      <c r="IL1107" s="2"/>
      <c r="IM1107" s="2"/>
      <c r="IN1107" s="2"/>
      <c r="IO1107" s="2"/>
      <c r="IP1107" s="2"/>
      <c r="IQ1107" s="2"/>
      <c r="IR1107" s="2"/>
      <c r="IS1107" s="2"/>
      <c r="IT1107" s="2"/>
      <c r="IU1107" s="2"/>
      <c r="IV1107" s="2"/>
      <c r="IW1107" s="2"/>
    </row>
    <row r="1108" customFormat="false" ht="11.25" hidden="false" customHeight="false" outlineLevel="0" collapsed="false">
      <c r="A1108" s="2"/>
      <c r="B1108" s="2"/>
      <c r="C1108" s="2"/>
      <c r="D1108" s="394"/>
      <c r="F1108" s="2"/>
      <c r="G1108" s="2"/>
      <c r="H1108" s="2"/>
      <c r="I1108" s="2"/>
      <c r="J1108" s="2"/>
      <c r="K1108" s="2"/>
      <c r="L1108" s="2"/>
      <c r="M1108" s="2"/>
      <c r="P1108" s="2"/>
      <c r="Q1108" s="2"/>
      <c r="R1108" s="2"/>
      <c r="X1108" s="270"/>
      <c r="Y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95"/>
      <c r="AW1108" s="95"/>
      <c r="AX1108" s="383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383"/>
      <c r="BX1108" s="383"/>
      <c r="BY1108" s="383"/>
      <c r="BZ1108" s="2"/>
      <c r="CA1108" s="2"/>
      <c r="CB1108" s="2"/>
      <c r="CC1108" s="2"/>
      <c r="CD1108" s="2"/>
      <c r="CE1108" s="2"/>
      <c r="CF1108" s="383"/>
      <c r="CG1108" s="383"/>
      <c r="CH1108" s="10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383"/>
      <c r="DT1108" s="383"/>
      <c r="DU1108" s="383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  <c r="FE1108" s="2"/>
      <c r="FF1108" s="2"/>
      <c r="FG1108" s="2"/>
      <c r="FH1108" s="2"/>
      <c r="FI1108" s="2"/>
      <c r="FJ1108" s="2"/>
      <c r="FK1108" s="2"/>
      <c r="FL1108" s="2"/>
      <c r="FM1108" s="2"/>
      <c r="FN1108" s="2"/>
      <c r="FO1108" s="2"/>
      <c r="FP1108" s="2"/>
      <c r="FQ1108" s="2"/>
      <c r="FR1108" s="2"/>
      <c r="FS1108" s="2"/>
      <c r="FT1108" s="2"/>
      <c r="FU1108" s="2"/>
      <c r="FV1108" s="2"/>
      <c r="FW1108" s="2"/>
      <c r="FX1108" s="2"/>
      <c r="FY1108" s="2"/>
      <c r="FZ1108" s="2"/>
      <c r="GA1108" s="2"/>
      <c r="GB1108" s="2"/>
      <c r="GC1108" s="2"/>
      <c r="GD1108" s="2"/>
      <c r="GE1108" s="2"/>
      <c r="GF1108" s="2"/>
      <c r="GG1108" s="2"/>
      <c r="GH1108" s="2"/>
      <c r="GI1108" s="2"/>
      <c r="GJ1108" s="2"/>
      <c r="GK1108" s="2"/>
      <c r="GL1108" s="2"/>
      <c r="GM1108" s="2"/>
      <c r="GN1108" s="2"/>
      <c r="GO1108" s="2"/>
      <c r="GP1108" s="2"/>
      <c r="GQ1108" s="2"/>
      <c r="GR1108" s="2"/>
      <c r="GS1108" s="2"/>
      <c r="GT1108" s="2"/>
      <c r="GU1108" s="2"/>
      <c r="GV1108" s="2"/>
      <c r="GW1108" s="2"/>
      <c r="GX1108" s="2"/>
      <c r="GY1108" s="2"/>
      <c r="GZ1108" s="2"/>
      <c r="HA1108" s="2"/>
      <c r="HB1108" s="2"/>
      <c r="HC1108" s="2"/>
      <c r="HD1108" s="2"/>
      <c r="HE1108" s="2"/>
      <c r="HF1108" s="2"/>
      <c r="HG1108" s="2"/>
      <c r="HH1108" s="2"/>
      <c r="HI1108" s="2"/>
      <c r="HJ1108" s="2"/>
      <c r="HK1108" s="2"/>
      <c r="HL1108" s="2"/>
      <c r="HM1108" s="2"/>
      <c r="HN1108" s="2"/>
      <c r="HO1108" s="2"/>
      <c r="HP1108" s="2"/>
      <c r="HQ1108" s="2"/>
      <c r="HR1108" s="2"/>
      <c r="HS1108" s="2"/>
      <c r="HT1108" s="2"/>
      <c r="HU1108" s="2"/>
      <c r="HV1108" s="2"/>
      <c r="HW1108" s="2"/>
      <c r="HX1108" s="2"/>
      <c r="HY1108" s="2"/>
      <c r="HZ1108" s="2"/>
      <c r="IA1108" s="2"/>
      <c r="IB1108" s="2"/>
      <c r="IC1108" s="2"/>
      <c r="ID1108" s="2"/>
      <c r="IE1108" s="2"/>
      <c r="IF1108" s="2"/>
      <c r="IG1108" s="2"/>
      <c r="IH1108" s="2"/>
      <c r="II1108" s="2"/>
      <c r="IJ1108" s="2"/>
      <c r="IK1108" s="2"/>
      <c r="IL1108" s="2"/>
      <c r="IM1108" s="2"/>
      <c r="IN1108" s="2"/>
      <c r="IO1108" s="2"/>
      <c r="IP1108" s="2"/>
      <c r="IQ1108" s="2"/>
      <c r="IR1108" s="2"/>
      <c r="IS1108" s="2"/>
      <c r="IT1108" s="2"/>
      <c r="IU1108" s="2"/>
      <c r="IV1108" s="2"/>
      <c r="IW1108" s="2"/>
    </row>
    <row r="1109" customFormat="false" ht="11.25" hidden="false" customHeight="false" outlineLevel="0" collapsed="false">
      <c r="A1109" s="2"/>
      <c r="B1109" s="2"/>
      <c r="C1109" s="2"/>
      <c r="D1109" s="394"/>
      <c r="F1109" s="2"/>
      <c r="G1109" s="2"/>
      <c r="H1109" s="2"/>
      <c r="I1109" s="2"/>
      <c r="J1109" s="2"/>
      <c r="K1109" s="2"/>
      <c r="L1109" s="2"/>
      <c r="M1109" s="2"/>
      <c r="P1109" s="2"/>
      <c r="Q1109" s="2"/>
      <c r="R1109" s="2"/>
      <c r="X1109" s="270"/>
      <c r="Y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95"/>
      <c r="AW1109" s="95"/>
      <c r="AX1109" s="383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383"/>
      <c r="BX1109" s="383"/>
      <c r="BY1109" s="383"/>
      <c r="BZ1109" s="2"/>
      <c r="CA1109" s="2"/>
      <c r="CB1109" s="2"/>
      <c r="CC1109" s="2"/>
      <c r="CD1109" s="2"/>
      <c r="CE1109" s="2"/>
      <c r="CF1109" s="383"/>
      <c r="CG1109" s="383"/>
      <c r="CH1109" s="10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383"/>
      <c r="DT1109" s="383"/>
      <c r="DU1109" s="383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  <c r="FE1109" s="2"/>
      <c r="FF1109" s="2"/>
      <c r="FG1109" s="2"/>
      <c r="FH1109" s="2"/>
      <c r="FI1109" s="2"/>
      <c r="FJ1109" s="2"/>
      <c r="FK1109" s="2"/>
      <c r="FL1109" s="2"/>
      <c r="FM1109" s="2"/>
      <c r="FN1109" s="2"/>
      <c r="FO1109" s="2"/>
      <c r="FP1109" s="2"/>
      <c r="FQ1109" s="2"/>
      <c r="FR1109" s="2"/>
      <c r="FS1109" s="2"/>
      <c r="FT1109" s="2"/>
      <c r="FU1109" s="2"/>
      <c r="FV1109" s="2"/>
      <c r="FW1109" s="2"/>
      <c r="FX1109" s="2"/>
      <c r="FY1109" s="2"/>
      <c r="FZ1109" s="2"/>
      <c r="GA1109" s="2"/>
      <c r="GB1109" s="2"/>
      <c r="GC1109" s="2"/>
      <c r="GD1109" s="2"/>
      <c r="GE1109" s="2"/>
      <c r="GF1109" s="2"/>
      <c r="GG1109" s="2"/>
      <c r="GH1109" s="2"/>
      <c r="GI1109" s="2"/>
      <c r="GJ1109" s="2"/>
      <c r="GK1109" s="2"/>
      <c r="GL1109" s="2"/>
      <c r="GM1109" s="2"/>
      <c r="GN1109" s="2"/>
      <c r="GO1109" s="2"/>
      <c r="GP1109" s="2"/>
      <c r="GQ1109" s="2"/>
      <c r="GR1109" s="2"/>
      <c r="GS1109" s="2"/>
      <c r="GT1109" s="2"/>
      <c r="GU1109" s="2"/>
      <c r="GV1109" s="2"/>
      <c r="GW1109" s="2"/>
      <c r="GX1109" s="2"/>
      <c r="GY1109" s="2"/>
      <c r="GZ1109" s="2"/>
      <c r="HA1109" s="2"/>
      <c r="HB1109" s="2"/>
      <c r="HC1109" s="2"/>
      <c r="HD1109" s="2"/>
      <c r="HE1109" s="2"/>
      <c r="HF1109" s="2"/>
      <c r="HG1109" s="2"/>
      <c r="HH1109" s="2"/>
      <c r="HI1109" s="2"/>
      <c r="HJ1109" s="2"/>
      <c r="HK1109" s="2"/>
      <c r="HL1109" s="2"/>
      <c r="HM1109" s="2"/>
      <c r="HN1109" s="2"/>
      <c r="HO1109" s="2"/>
      <c r="HP1109" s="2"/>
      <c r="HQ1109" s="2"/>
      <c r="HR1109" s="2"/>
      <c r="HS1109" s="2"/>
      <c r="HT1109" s="2"/>
      <c r="HU1109" s="2"/>
      <c r="HV1109" s="2"/>
      <c r="HW1109" s="2"/>
      <c r="HX1109" s="2"/>
      <c r="HY1109" s="2"/>
      <c r="HZ1109" s="2"/>
      <c r="IA1109" s="2"/>
      <c r="IB1109" s="2"/>
      <c r="IC1109" s="2"/>
      <c r="ID1109" s="2"/>
      <c r="IE1109" s="2"/>
      <c r="IF1109" s="2"/>
      <c r="IG1109" s="2"/>
      <c r="IH1109" s="2"/>
      <c r="II1109" s="2"/>
      <c r="IJ1109" s="2"/>
      <c r="IK1109" s="2"/>
      <c r="IL1109" s="2"/>
      <c r="IM1109" s="2"/>
      <c r="IN1109" s="2"/>
      <c r="IO1109" s="2"/>
      <c r="IP1109" s="2"/>
      <c r="IQ1109" s="2"/>
      <c r="IR1109" s="2"/>
      <c r="IS1109" s="2"/>
      <c r="IT1109" s="2"/>
      <c r="IU1109" s="2"/>
      <c r="IV1109" s="2"/>
      <c r="IW1109" s="2"/>
    </row>
    <row r="1110" customFormat="false" ht="11.25" hidden="false" customHeight="false" outlineLevel="0" collapsed="false">
      <c r="A1110" s="2"/>
      <c r="B1110" s="2"/>
      <c r="C1110" s="2"/>
      <c r="D1110" s="394"/>
      <c r="F1110" s="2"/>
      <c r="G1110" s="2"/>
      <c r="H1110" s="2"/>
      <c r="I1110" s="2"/>
      <c r="J1110" s="2"/>
      <c r="K1110" s="2"/>
      <c r="L1110" s="2"/>
      <c r="M1110" s="2"/>
      <c r="P1110" s="2"/>
      <c r="Q1110" s="2"/>
      <c r="R1110" s="2"/>
      <c r="X1110" s="270"/>
      <c r="Y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95"/>
      <c r="AW1110" s="95"/>
      <c r="AX1110" s="383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383"/>
      <c r="BX1110" s="383"/>
      <c r="BY1110" s="383"/>
      <c r="BZ1110" s="2"/>
      <c r="CA1110" s="2"/>
      <c r="CB1110" s="2"/>
      <c r="CC1110" s="2"/>
      <c r="CD1110" s="2"/>
      <c r="CE1110" s="2"/>
      <c r="CF1110" s="383"/>
      <c r="CG1110" s="383"/>
      <c r="CH1110" s="10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383"/>
      <c r="DT1110" s="383"/>
      <c r="DU1110" s="383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  <c r="FE1110" s="2"/>
      <c r="FF1110" s="2"/>
      <c r="FG1110" s="2"/>
      <c r="FH1110" s="2"/>
      <c r="FI1110" s="2"/>
      <c r="FJ1110" s="2"/>
      <c r="FK1110" s="2"/>
      <c r="FL1110" s="2"/>
      <c r="FM1110" s="2"/>
      <c r="FN1110" s="2"/>
      <c r="FO1110" s="2"/>
      <c r="FP1110" s="2"/>
      <c r="FQ1110" s="2"/>
      <c r="FR1110" s="2"/>
      <c r="FS1110" s="2"/>
      <c r="FT1110" s="2"/>
      <c r="FU1110" s="2"/>
      <c r="FV1110" s="2"/>
      <c r="FW1110" s="2"/>
      <c r="FX1110" s="2"/>
      <c r="FY1110" s="2"/>
      <c r="FZ1110" s="2"/>
      <c r="GA1110" s="2"/>
      <c r="GB1110" s="2"/>
      <c r="GC1110" s="2"/>
      <c r="GD1110" s="2"/>
      <c r="GE1110" s="2"/>
      <c r="GF1110" s="2"/>
      <c r="GG1110" s="2"/>
      <c r="GH1110" s="2"/>
      <c r="GI1110" s="2"/>
      <c r="GJ1110" s="2"/>
      <c r="GK1110" s="2"/>
      <c r="GL1110" s="2"/>
      <c r="GM1110" s="2"/>
      <c r="GN1110" s="2"/>
      <c r="GO1110" s="2"/>
      <c r="GP1110" s="2"/>
      <c r="GQ1110" s="2"/>
      <c r="GR1110" s="2"/>
      <c r="GS1110" s="2"/>
      <c r="GT1110" s="2"/>
      <c r="GU1110" s="2"/>
      <c r="GV1110" s="2"/>
      <c r="GW1110" s="2"/>
      <c r="GX1110" s="2"/>
      <c r="GY1110" s="2"/>
      <c r="GZ1110" s="2"/>
      <c r="HA1110" s="2"/>
      <c r="HB1110" s="2"/>
      <c r="HC1110" s="2"/>
      <c r="HD1110" s="2"/>
      <c r="HE1110" s="2"/>
      <c r="HF1110" s="2"/>
      <c r="HG1110" s="2"/>
      <c r="HH1110" s="2"/>
      <c r="HI1110" s="2"/>
      <c r="HJ1110" s="2"/>
      <c r="HK1110" s="2"/>
      <c r="HL1110" s="2"/>
      <c r="HM1110" s="2"/>
      <c r="HN1110" s="2"/>
      <c r="HO1110" s="2"/>
      <c r="HP1110" s="2"/>
      <c r="HQ1110" s="2"/>
      <c r="HR1110" s="2"/>
      <c r="HS1110" s="2"/>
      <c r="HT1110" s="2"/>
      <c r="HU1110" s="2"/>
      <c r="HV1110" s="2"/>
      <c r="HW1110" s="2"/>
      <c r="HX1110" s="2"/>
      <c r="HY1110" s="2"/>
      <c r="HZ1110" s="2"/>
      <c r="IA1110" s="2"/>
      <c r="IB1110" s="2"/>
      <c r="IC1110" s="2"/>
      <c r="ID1110" s="2"/>
      <c r="IE1110" s="2"/>
      <c r="IF1110" s="2"/>
      <c r="IG1110" s="2"/>
      <c r="IH1110" s="2"/>
      <c r="II1110" s="2"/>
      <c r="IJ1110" s="2"/>
      <c r="IK1110" s="2"/>
      <c r="IL1110" s="2"/>
      <c r="IM1110" s="2"/>
      <c r="IN1110" s="2"/>
      <c r="IO1110" s="2"/>
      <c r="IP1110" s="2"/>
      <c r="IQ1110" s="2"/>
      <c r="IR1110" s="2"/>
      <c r="IS1110" s="2"/>
      <c r="IT1110" s="2"/>
      <c r="IU1110" s="2"/>
      <c r="IV1110" s="2"/>
      <c r="IW1110" s="2"/>
    </row>
    <row r="1111" customFormat="false" ht="11.25" hidden="false" customHeight="false" outlineLevel="0" collapsed="false">
      <c r="A1111" s="2"/>
      <c r="B1111" s="2"/>
      <c r="C1111" s="2"/>
      <c r="D1111" s="394"/>
      <c r="F1111" s="2"/>
      <c r="G1111" s="2"/>
      <c r="H1111" s="2"/>
      <c r="I1111" s="2"/>
      <c r="J1111" s="2"/>
      <c r="K1111" s="2"/>
      <c r="L1111" s="2"/>
      <c r="M1111" s="2"/>
      <c r="P1111" s="2"/>
      <c r="Q1111" s="2"/>
      <c r="R1111" s="2"/>
      <c r="X1111" s="270"/>
      <c r="Y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95"/>
      <c r="AW1111" s="95"/>
      <c r="AX1111" s="383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383"/>
      <c r="BX1111" s="383"/>
      <c r="BY1111" s="383"/>
      <c r="BZ1111" s="2"/>
      <c r="CA1111" s="2"/>
      <c r="CB1111" s="2"/>
      <c r="CC1111" s="2"/>
      <c r="CD1111" s="2"/>
      <c r="CE1111" s="2"/>
      <c r="CF1111" s="383"/>
      <c r="CG1111" s="383"/>
      <c r="CH1111" s="10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383"/>
      <c r="DT1111" s="383"/>
      <c r="DU1111" s="383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  <c r="FE1111" s="2"/>
      <c r="FF1111" s="2"/>
      <c r="FG1111" s="2"/>
      <c r="FH1111" s="2"/>
      <c r="FI1111" s="2"/>
      <c r="FJ1111" s="2"/>
      <c r="FK1111" s="2"/>
      <c r="FL1111" s="2"/>
      <c r="FM1111" s="2"/>
      <c r="FN1111" s="2"/>
      <c r="FO1111" s="2"/>
      <c r="FP1111" s="2"/>
      <c r="FQ1111" s="2"/>
      <c r="FR1111" s="2"/>
      <c r="FS1111" s="2"/>
      <c r="FT1111" s="2"/>
      <c r="FU1111" s="2"/>
      <c r="FV1111" s="2"/>
      <c r="FW1111" s="2"/>
      <c r="FX1111" s="2"/>
      <c r="FY1111" s="2"/>
      <c r="FZ1111" s="2"/>
      <c r="GA1111" s="2"/>
      <c r="GB1111" s="2"/>
      <c r="GC1111" s="2"/>
      <c r="GD1111" s="2"/>
      <c r="GE1111" s="2"/>
      <c r="GF1111" s="2"/>
      <c r="GG1111" s="2"/>
      <c r="GH1111" s="2"/>
      <c r="GI1111" s="2"/>
      <c r="GJ1111" s="2"/>
      <c r="GK1111" s="2"/>
      <c r="GL1111" s="2"/>
      <c r="GM1111" s="2"/>
      <c r="GN1111" s="2"/>
      <c r="GO1111" s="2"/>
      <c r="GP1111" s="2"/>
      <c r="GQ1111" s="2"/>
      <c r="GR1111" s="2"/>
      <c r="GS1111" s="2"/>
      <c r="GT1111" s="2"/>
      <c r="GU1111" s="2"/>
      <c r="GV1111" s="2"/>
      <c r="GW1111" s="2"/>
      <c r="GX1111" s="2"/>
      <c r="GY1111" s="2"/>
      <c r="GZ1111" s="2"/>
      <c r="HA1111" s="2"/>
      <c r="HB1111" s="2"/>
      <c r="HC1111" s="2"/>
      <c r="HD1111" s="2"/>
      <c r="HE1111" s="2"/>
      <c r="HF1111" s="2"/>
      <c r="HG1111" s="2"/>
      <c r="HH1111" s="2"/>
      <c r="HI1111" s="2"/>
      <c r="HJ1111" s="2"/>
      <c r="HK1111" s="2"/>
      <c r="HL1111" s="2"/>
      <c r="HM1111" s="2"/>
      <c r="HN1111" s="2"/>
      <c r="HO1111" s="2"/>
      <c r="HP1111" s="2"/>
      <c r="HQ1111" s="2"/>
      <c r="HR1111" s="2"/>
      <c r="HS1111" s="2"/>
      <c r="HT1111" s="2"/>
      <c r="HU1111" s="2"/>
      <c r="HV1111" s="2"/>
      <c r="HW1111" s="2"/>
      <c r="HX1111" s="2"/>
      <c r="HY1111" s="2"/>
      <c r="HZ1111" s="2"/>
      <c r="IA1111" s="2"/>
      <c r="IB1111" s="2"/>
      <c r="IC1111" s="2"/>
      <c r="ID1111" s="2"/>
      <c r="IE1111" s="2"/>
      <c r="IF1111" s="2"/>
      <c r="IG1111" s="2"/>
      <c r="IH1111" s="2"/>
      <c r="II1111" s="2"/>
      <c r="IJ1111" s="2"/>
      <c r="IK1111" s="2"/>
      <c r="IL1111" s="2"/>
      <c r="IM1111" s="2"/>
      <c r="IN1111" s="2"/>
      <c r="IO1111" s="2"/>
      <c r="IP1111" s="2"/>
      <c r="IQ1111" s="2"/>
      <c r="IR1111" s="2"/>
      <c r="IS1111" s="2"/>
      <c r="IT1111" s="2"/>
      <c r="IU1111" s="2"/>
      <c r="IV1111" s="2"/>
      <c r="IW1111" s="2"/>
    </row>
    <row r="1112" customFormat="false" ht="11.25" hidden="false" customHeight="false" outlineLevel="0" collapsed="false">
      <c r="A1112" s="2"/>
      <c r="B1112" s="2"/>
      <c r="C1112" s="2"/>
      <c r="D1112" s="394"/>
      <c r="F1112" s="2"/>
      <c r="G1112" s="2"/>
      <c r="H1112" s="2"/>
      <c r="I1112" s="2"/>
      <c r="J1112" s="2"/>
      <c r="K1112" s="2"/>
      <c r="L1112" s="2"/>
      <c r="M1112" s="2"/>
      <c r="P1112" s="2"/>
      <c r="Q1112" s="2"/>
      <c r="R1112" s="2"/>
      <c r="X1112" s="270"/>
      <c r="Y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95"/>
      <c r="AW1112" s="95"/>
      <c r="AX1112" s="383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383"/>
      <c r="BX1112" s="383"/>
      <c r="BY1112" s="383"/>
      <c r="BZ1112" s="2"/>
      <c r="CA1112" s="2"/>
      <c r="CB1112" s="2"/>
      <c r="CC1112" s="2"/>
      <c r="CD1112" s="2"/>
      <c r="CE1112" s="2"/>
      <c r="CF1112" s="383"/>
      <c r="CG1112" s="383"/>
      <c r="CH1112" s="10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383"/>
      <c r="DT1112" s="383"/>
      <c r="DU1112" s="383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  <c r="FE1112" s="2"/>
      <c r="FF1112" s="2"/>
      <c r="FG1112" s="2"/>
      <c r="FH1112" s="2"/>
      <c r="FI1112" s="2"/>
      <c r="FJ1112" s="2"/>
      <c r="FK1112" s="2"/>
      <c r="FL1112" s="2"/>
      <c r="FM1112" s="2"/>
      <c r="FN1112" s="2"/>
      <c r="FO1112" s="2"/>
      <c r="FP1112" s="2"/>
      <c r="FQ1112" s="2"/>
      <c r="FR1112" s="2"/>
      <c r="FS1112" s="2"/>
      <c r="FT1112" s="2"/>
      <c r="FU1112" s="2"/>
      <c r="FV1112" s="2"/>
      <c r="FW1112" s="2"/>
      <c r="FX1112" s="2"/>
      <c r="FY1112" s="2"/>
      <c r="FZ1112" s="2"/>
      <c r="GA1112" s="2"/>
      <c r="GB1112" s="2"/>
      <c r="GC1112" s="2"/>
      <c r="GD1112" s="2"/>
      <c r="GE1112" s="2"/>
      <c r="GF1112" s="2"/>
      <c r="GG1112" s="2"/>
      <c r="GH1112" s="2"/>
      <c r="GI1112" s="2"/>
      <c r="GJ1112" s="2"/>
      <c r="GK1112" s="2"/>
      <c r="GL1112" s="2"/>
      <c r="GM1112" s="2"/>
      <c r="GN1112" s="2"/>
      <c r="GO1112" s="2"/>
      <c r="GP1112" s="2"/>
      <c r="GQ1112" s="2"/>
      <c r="GR1112" s="2"/>
      <c r="GS1112" s="2"/>
      <c r="GT1112" s="2"/>
      <c r="GU1112" s="2"/>
      <c r="GV1112" s="2"/>
      <c r="GW1112" s="2"/>
      <c r="GX1112" s="2"/>
      <c r="GY1112" s="2"/>
      <c r="GZ1112" s="2"/>
      <c r="HA1112" s="2"/>
      <c r="HB1112" s="2"/>
      <c r="HC1112" s="2"/>
      <c r="HD1112" s="2"/>
      <c r="HE1112" s="2"/>
      <c r="HF1112" s="2"/>
      <c r="HG1112" s="2"/>
      <c r="HH1112" s="2"/>
      <c r="HI1112" s="2"/>
      <c r="HJ1112" s="2"/>
      <c r="HK1112" s="2"/>
      <c r="HL1112" s="2"/>
      <c r="HM1112" s="2"/>
      <c r="HN1112" s="2"/>
      <c r="HO1112" s="2"/>
      <c r="HP1112" s="2"/>
      <c r="HQ1112" s="2"/>
      <c r="HR1112" s="2"/>
      <c r="HS1112" s="2"/>
      <c r="HT1112" s="2"/>
      <c r="HU1112" s="2"/>
      <c r="HV1112" s="2"/>
      <c r="HW1112" s="2"/>
      <c r="HX1112" s="2"/>
      <c r="HY1112" s="2"/>
      <c r="HZ1112" s="2"/>
      <c r="IA1112" s="2"/>
      <c r="IB1112" s="2"/>
      <c r="IC1112" s="2"/>
      <c r="ID1112" s="2"/>
      <c r="IE1112" s="2"/>
      <c r="IF1112" s="2"/>
      <c r="IG1112" s="2"/>
      <c r="IH1112" s="2"/>
      <c r="II1112" s="2"/>
      <c r="IJ1112" s="2"/>
      <c r="IK1112" s="2"/>
      <c r="IL1112" s="2"/>
      <c r="IM1112" s="2"/>
      <c r="IN1112" s="2"/>
      <c r="IO1112" s="2"/>
      <c r="IP1112" s="2"/>
      <c r="IQ1112" s="2"/>
      <c r="IR1112" s="2"/>
      <c r="IS1112" s="2"/>
      <c r="IT1112" s="2"/>
      <c r="IU1112" s="2"/>
      <c r="IV1112" s="2"/>
      <c r="IW1112" s="2"/>
    </row>
    <row r="1113" customFormat="false" ht="11.25" hidden="false" customHeight="false" outlineLevel="0" collapsed="false">
      <c r="A1113" s="2"/>
      <c r="B1113" s="2"/>
      <c r="C1113" s="2"/>
      <c r="D1113" s="394"/>
      <c r="F1113" s="2"/>
      <c r="G1113" s="2"/>
      <c r="H1113" s="2"/>
      <c r="I1113" s="2"/>
      <c r="J1113" s="2"/>
      <c r="K1113" s="2"/>
      <c r="L1113" s="2"/>
      <c r="M1113" s="2"/>
      <c r="P1113" s="2"/>
      <c r="Q1113" s="2"/>
      <c r="R1113" s="2"/>
      <c r="X1113" s="270"/>
      <c r="Y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95"/>
      <c r="AW1113" s="95"/>
      <c r="AX1113" s="383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383"/>
      <c r="BX1113" s="383"/>
      <c r="BY1113" s="383"/>
      <c r="BZ1113" s="2"/>
      <c r="CA1113" s="2"/>
      <c r="CB1113" s="2"/>
      <c r="CC1113" s="2"/>
      <c r="CD1113" s="2"/>
      <c r="CE1113" s="2"/>
      <c r="CF1113" s="383"/>
      <c r="CG1113" s="383"/>
      <c r="CH1113" s="10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383"/>
      <c r="DT1113" s="383"/>
      <c r="DU1113" s="383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  <c r="FE1113" s="2"/>
      <c r="FF1113" s="2"/>
      <c r="FG1113" s="2"/>
      <c r="FH1113" s="2"/>
      <c r="FI1113" s="2"/>
      <c r="FJ1113" s="2"/>
      <c r="FK1113" s="2"/>
      <c r="FL1113" s="2"/>
      <c r="FM1113" s="2"/>
      <c r="FN1113" s="2"/>
      <c r="FO1113" s="2"/>
      <c r="FP1113" s="2"/>
      <c r="FQ1113" s="2"/>
      <c r="FR1113" s="2"/>
      <c r="FS1113" s="2"/>
      <c r="FT1113" s="2"/>
      <c r="FU1113" s="2"/>
      <c r="FV1113" s="2"/>
      <c r="FW1113" s="2"/>
      <c r="FX1113" s="2"/>
      <c r="FY1113" s="2"/>
      <c r="FZ1113" s="2"/>
      <c r="GA1113" s="2"/>
      <c r="GB1113" s="2"/>
      <c r="GC1113" s="2"/>
      <c r="GD1113" s="2"/>
      <c r="GE1113" s="2"/>
      <c r="GF1113" s="2"/>
      <c r="GG1113" s="2"/>
      <c r="GH1113" s="2"/>
      <c r="GI1113" s="2"/>
      <c r="GJ1113" s="2"/>
      <c r="GK1113" s="2"/>
      <c r="GL1113" s="2"/>
      <c r="GM1113" s="2"/>
      <c r="GN1113" s="2"/>
      <c r="GO1113" s="2"/>
      <c r="GP1113" s="2"/>
      <c r="GQ1113" s="2"/>
      <c r="GR1113" s="2"/>
      <c r="GS1113" s="2"/>
      <c r="GT1113" s="2"/>
      <c r="GU1113" s="2"/>
      <c r="GV1113" s="2"/>
      <c r="GW1113" s="2"/>
      <c r="GX1113" s="2"/>
      <c r="GY1113" s="2"/>
      <c r="GZ1113" s="2"/>
      <c r="HA1113" s="2"/>
      <c r="HB1113" s="2"/>
      <c r="HC1113" s="2"/>
      <c r="HD1113" s="2"/>
      <c r="HE1113" s="2"/>
      <c r="HF1113" s="2"/>
      <c r="HG1113" s="2"/>
      <c r="HH1113" s="2"/>
      <c r="HI1113" s="2"/>
      <c r="HJ1113" s="2"/>
      <c r="HK1113" s="2"/>
      <c r="HL1113" s="2"/>
      <c r="HM1113" s="2"/>
      <c r="HN1113" s="2"/>
      <c r="HO1113" s="2"/>
      <c r="HP1113" s="2"/>
      <c r="HQ1113" s="2"/>
      <c r="HR1113" s="2"/>
      <c r="HS1113" s="2"/>
      <c r="HT1113" s="2"/>
      <c r="HU1113" s="2"/>
      <c r="HV1113" s="2"/>
      <c r="HW1113" s="2"/>
      <c r="HX1113" s="2"/>
      <c r="HY1113" s="2"/>
      <c r="HZ1113" s="2"/>
      <c r="IA1113" s="2"/>
      <c r="IB1113" s="2"/>
      <c r="IC1113" s="2"/>
      <c r="ID1113" s="2"/>
      <c r="IE1113" s="2"/>
      <c r="IF1113" s="2"/>
      <c r="IG1113" s="2"/>
      <c r="IH1113" s="2"/>
      <c r="II1113" s="2"/>
      <c r="IJ1113" s="2"/>
      <c r="IK1113" s="2"/>
      <c r="IL1113" s="2"/>
      <c r="IM1113" s="2"/>
      <c r="IN1113" s="2"/>
      <c r="IO1113" s="2"/>
      <c r="IP1113" s="2"/>
      <c r="IQ1113" s="2"/>
      <c r="IR1113" s="2"/>
      <c r="IS1113" s="2"/>
      <c r="IT1113" s="2"/>
      <c r="IU1113" s="2"/>
      <c r="IV1113" s="2"/>
      <c r="IW1113" s="2"/>
    </row>
    <row r="1114" customFormat="false" ht="11.25" hidden="false" customHeight="false" outlineLevel="0" collapsed="false">
      <c r="A1114" s="2"/>
      <c r="B1114" s="2"/>
      <c r="C1114" s="2"/>
      <c r="D1114" s="394"/>
      <c r="F1114" s="2"/>
      <c r="G1114" s="2"/>
      <c r="H1114" s="2"/>
      <c r="I1114" s="2"/>
      <c r="J1114" s="2"/>
      <c r="K1114" s="2"/>
      <c r="L1114" s="2"/>
      <c r="M1114" s="2"/>
      <c r="P1114" s="2"/>
      <c r="Q1114" s="2"/>
      <c r="R1114" s="2"/>
      <c r="X1114" s="270"/>
      <c r="Y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95"/>
      <c r="AW1114" s="95"/>
      <c r="AX1114" s="383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383"/>
      <c r="BX1114" s="383"/>
      <c r="BY1114" s="383"/>
      <c r="BZ1114" s="2"/>
      <c r="CA1114" s="2"/>
      <c r="CB1114" s="2"/>
      <c r="CC1114" s="2"/>
      <c r="CD1114" s="2"/>
      <c r="CE1114" s="2"/>
      <c r="CF1114" s="383"/>
      <c r="CG1114" s="383"/>
      <c r="CH1114" s="10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383"/>
      <c r="DT1114" s="383"/>
      <c r="DU1114" s="383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  <c r="FE1114" s="2"/>
      <c r="FF1114" s="2"/>
      <c r="FG1114" s="2"/>
      <c r="FH1114" s="2"/>
      <c r="FI1114" s="2"/>
      <c r="FJ1114" s="2"/>
      <c r="FK1114" s="2"/>
      <c r="FL1114" s="2"/>
      <c r="FM1114" s="2"/>
      <c r="FN1114" s="2"/>
      <c r="FO1114" s="2"/>
      <c r="FP1114" s="2"/>
      <c r="FQ1114" s="2"/>
      <c r="FR1114" s="2"/>
      <c r="FS1114" s="2"/>
      <c r="FT1114" s="2"/>
      <c r="FU1114" s="2"/>
      <c r="FV1114" s="2"/>
      <c r="FW1114" s="2"/>
      <c r="FX1114" s="2"/>
      <c r="FY1114" s="2"/>
      <c r="FZ1114" s="2"/>
      <c r="GA1114" s="2"/>
      <c r="GB1114" s="2"/>
      <c r="GC1114" s="2"/>
      <c r="GD1114" s="2"/>
      <c r="GE1114" s="2"/>
      <c r="GF1114" s="2"/>
      <c r="GG1114" s="2"/>
      <c r="GH1114" s="2"/>
      <c r="GI1114" s="2"/>
      <c r="GJ1114" s="2"/>
      <c r="GK1114" s="2"/>
      <c r="GL1114" s="2"/>
      <c r="GM1114" s="2"/>
      <c r="GN1114" s="2"/>
      <c r="GO1114" s="2"/>
      <c r="GP1114" s="2"/>
      <c r="GQ1114" s="2"/>
      <c r="GR1114" s="2"/>
      <c r="GS1114" s="2"/>
      <c r="GT1114" s="2"/>
      <c r="GU1114" s="2"/>
      <c r="GV1114" s="2"/>
      <c r="GW1114" s="2"/>
      <c r="GX1114" s="2"/>
      <c r="GY1114" s="2"/>
      <c r="GZ1114" s="2"/>
      <c r="HA1114" s="2"/>
      <c r="HB1114" s="2"/>
      <c r="HC1114" s="2"/>
      <c r="HD1114" s="2"/>
      <c r="HE1114" s="2"/>
      <c r="HF1114" s="2"/>
      <c r="HG1114" s="2"/>
      <c r="HH1114" s="2"/>
      <c r="HI1114" s="2"/>
      <c r="HJ1114" s="2"/>
      <c r="HK1114" s="2"/>
      <c r="HL1114" s="2"/>
      <c r="HM1114" s="2"/>
      <c r="HN1114" s="2"/>
      <c r="HO1114" s="2"/>
      <c r="HP1114" s="2"/>
      <c r="HQ1114" s="2"/>
      <c r="HR1114" s="2"/>
      <c r="HS1114" s="2"/>
      <c r="HT1114" s="2"/>
      <c r="HU1114" s="2"/>
      <c r="HV1114" s="2"/>
      <c r="HW1114" s="2"/>
      <c r="HX1114" s="2"/>
      <c r="HY1114" s="2"/>
      <c r="HZ1114" s="2"/>
      <c r="IA1114" s="2"/>
      <c r="IB1114" s="2"/>
      <c r="IC1114" s="2"/>
      <c r="ID1114" s="2"/>
      <c r="IE1114" s="2"/>
      <c r="IF1114" s="2"/>
      <c r="IG1114" s="2"/>
      <c r="IH1114" s="2"/>
      <c r="II1114" s="2"/>
      <c r="IJ1114" s="2"/>
      <c r="IK1114" s="2"/>
      <c r="IL1114" s="2"/>
      <c r="IM1114" s="2"/>
      <c r="IN1114" s="2"/>
      <c r="IO1114" s="2"/>
      <c r="IP1114" s="2"/>
      <c r="IQ1114" s="2"/>
      <c r="IR1114" s="2"/>
      <c r="IS1114" s="2"/>
      <c r="IT1114" s="2"/>
      <c r="IU1114" s="2"/>
      <c r="IV1114" s="2"/>
      <c r="IW1114" s="2"/>
    </row>
    <row r="1115" customFormat="false" ht="11.25" hidden="false" customHeight="false" outlineLevel="0" collapsed="false">
      <c r="A1115" s="2"/>
      <c r="B1115" s="2"/>
      <c r="C1115" s="2"/>
      <c r="D1115" s="394"/>
      <c r="F1115" s="2"/>
      <c r="G1115" s="2"/>
      <c r="H1115" s="2"/>
      <c r="I1115" s="2"/>
      <c r="J1115" s="2"/>
      <c r="K1115" s="2"/>
      <c r="L1115" s="2"/>
      <c r="M1115" s="2"/>
      <c r="P1115" s="2"/>
      <c r="Q1115" s="2"/>
      <c r="R1115" s="2"/>
      <c r="X1115" s="270"/>
      <c r="Y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95"/>
      <c r="AW1115" s="95"/>
      <c r="AX1115" s="383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383"/>
      <c r="BX1115" s="383"/>
      <c r="BY1115" s="383"/>
      <c r="BZ1115" s="2"/>
      <c r="CA1115" s="2"/>
      <c r="CB1115" s="2"/>
      <c r="CC1115" s="2"/>
      <c r="CD1115" s="2"/>
      <c r="CE1115" s="2"/>
      <c r="CF1115" s="383"/>
      <c r="CG1115" s="383"/>
      <c r="CH1115" s="10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383"/>
      <c r="DT1115" s="383"/>
      <c r="DU1115" s="383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  <c r="FE1115" s="2"/>
      <c r="FF1115" s="2"/>
      <c r="FG1115" s="2"/>
      <c r="FH1115" s="2"/>
      <c r="FI1115" s="2"/>
      <c r="FJ1115" s="2"/>
      <c r="FK1115" s="2"/>
      <c r="FL1115" s="2"/>
      <c r="FM1115" s="2"/>
      <c r="FN1115" s="2"/>
      <c r="FO1115" s="2"/>
      <c r="FP1115" s="2"/>
      <c r="FQ1115" s="2"/>
      <c r="FR1115" s="2"/>
      <c r="FS1115" s="2"/>
      <c r="FT1115" s="2"/>
      <c r="FU1115" s="2"/>
      <c r="FV1115" s="2"/>
      <c r="FW1115" s="2"/>
      <c r="FX1115" s="2"/>
      <c r="FY1115" s="2"/>
      <c r="FZ1115" s="2"/>
      <c r="GA1115" s="2"/>
      <c r="GB1115" s="2"/>
      <c r="GC1115" s="2"/>
      <c r="GD1115" s="2"/>
      <c r="GE1115" s="2"/>
      <c r="GF1115" s="2"/>
      <c r="GG1115" s="2"/>
      <c r="GH1115" s="2"/>
      <c r="GI1115" s="2"/>
      <c r="GJ1115" s="2"/>
      <c r="GK1115" s="2"/>
      <c r="GL1115" s="2"/>
      <c r="GM1115" s="2"/>
      <c r="GN1115" s="2"/>
      <c r="GO1115" s="2"/>
      <c r="GP1115" s="2"/>
      <c r="GQ1115" s="2"/>
      <c r="GR1115" s="2"/>
      <c r="GS1115" s="2"/>
      <c r="GT1115" s="2"/>
      <c r="GU1115" s="2"/>
      <c r="GV1115" s="2"/>
      <c r="GW1115" s="2"/>
      <c r="GX1115" s="2"/>
      <c r="GY1115" s="2"/>
      <c r="GZ1115" s="2"/>
      <c r="HA1115" s="2"/>
      <c r="HB1115" s="2"/>
      <c r="HC1115" s="2"/>
      <c r="HD1115" s="2"/>
      <c r="HE1115" s="2"/>
      <c r="HF1115" s="2"/>
      <c r="HG1115" s="2"/>
      <c r="HH1115" s="2"/>
      <c r="HI1115" s="2"/>
      <c r="HJ1115" s="2"/>
      <c r="HK1115" s="2"/>
      <c r="HL1115" s="2"/>
      <c r="HM1115" s="2"/>
      <c r="HN1115" s="2"/>
      <c r="HO1115" s="2"/>
      <c r="HP1115" s="2"/>
      <c r="HQ1115" s="2"/>
      <c r="HR1115" s="2"/>
      <c r="HS1115" s="2"/>
      <c r="HT1115" s="2"/>
      <c r="HU1115" s="2"/>
      <c r="HV1115" s="2"/>
      <c r="HW1115" s="2"/>
      <c r="HX1115" s="2"/>
      <c r="HY1115" s="2"/>
      <c r="HZ1115" s="2"/>
      <c r="IA1115" s="2"/>
      <c r="IB1115" s="2"/>
      <c r="IC1115" s="2"/>
      <c r="ID1115" s="2"/>
      <c r="IE1115" s="2"/>
      <c r="IF1115" s="2"/>
      <c r="IG1115" s="2"/>
      <c r="IH1115" s="2"/>
      <c r="II1115" s="2"/>
      <c r="IJ1115" s="2"/>
      <c r="IK1115" s="2"/>
      <c r="IL1115" s="2"/>
      <c r="IM1115" s="2"/>
      <c r="IN1115" s="2"/>
      <c r="IO1115" s="2"/>
      <c r="IP1115" s="2"/>
      <c r="IQ1115" s="2"/>
      <c r="IR1115" s="2"/>
      <c r="IS1115" s="2"/>
      <c r="IT1115" s="2"/>
      <c r="IU1115" s="2"/>
      <c r="IV1115" s="2"/>
      <c r="IW1115" s="2"/>
    </row>
    <row r="1116" customFormat="false" ht="11.25" hidden="false" customHeight="false" outlineLevel="0" collapsed="false">
      <c r="A1116" s="2"/>
      <c r="B1116" s="2"/>
      <c r="C1116" s="2"/>
      <c r="D1116" s="394"/>
      <c r="F1116" s="2"/>
      <c r="G1116" s="2"/>
      <c r="H1116" s="2"/>
      <c r="I1116" s="2"/>
      <c r="J1116" s="2"/>
      <c r="K1116" s="2"/>
      <c r="L1116" s="2"/>
      <c r="M1116" s="2"/>
      <c r="P1116" s="2"/>
      <c r="Q1116" s="2"/>
      <c r="R1116" s="2"/>
      <c r="X1116" s="270"/>
      <c r="Y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95"/>
      <c r="AW1116" s="95"/>
      <c r="AX1116" s="383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383"/>
      <c r="BX1116" s="383"/>
      <c r="BY1116" s="383"/>
      <c r="BZ1116" s="2"/>
      <c r="CA1116" s="2"/>
      <c r="CB1116" s="2"/>
      <c r="CC1116" s="2"/>
      <c r="CD1116" s="2"/>
      <c r="CE1116" s="2"/>
      <c r="CF1116" s="383"/>
      <c r="CG1116" s="383"/>
      <c r="CH1116" s="10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383"/>
      <c r="DT1116" s="383"/>
      <c r="DU1116" s="383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  <c r="FE1116" s="2"/>
      <c r="FF1116" s="2"/>
      <c r="FG1116" s="2"/>
      <c r="FH1116" s="2"/>
      <c r="FI1116" s="2"/>
      <c r="FJ1116" s="2"/>
      <c r="FK1116" s="2"/>
      <c r="FL1116" s="2"/>
      <c r="FM1116" s="2"/>
      <c r="FN1116" s="2"/>
      <c r="FO1116" s="2"/>
      <c r="FP1116" s="2"/>
      <c r="FQ1116" s="2"/>
      <c r="FR1116" s="2"/>
      <c r="FS1116" s="2"/>
      <c r="FT1116" s="2"/>
      <c r="FU1116" s="2"/>
      <c r="FV1116" s="2"/>
      <c r="FW1116" s="2"/>
      <c r="FX1116" s="2"/>
      <c r="FY1116" s="2"/>
      <c r="FZ1116" s="2"/>
      <c r="GA1116" s="2"/>
      <c r="GB1116" s="2"/>
      <c r="GC1116" s="2"/>
      <c r="GD1116" s="2"/>
      <c r="GE1116" s="2"/>
      <c r="GF1116" s="2"/>
      <c r="GG1116" s="2"/>
      <c r="GH1116" s="2"/>
      <c r="GI1116" s="2"/>
      <c r="GJ1116" s="2"/>
      <c r="GK1116" s="2"/>
      <c r="GL1116" s="2"/>
      <c r="GM1116" s="2"/>
      <c r="GN1116" s="2"/>
      <c r="GO1116" s="2"/>
      <c r="GP1116" s="2"/>
      <c r="GQ1116" s="2"/>
      <c r="GR1116" s="2"/>
      <c r="GS1116" s="2"/>
      <c r="GT1116" s="2"/>
      <c r="GU1116" s="2"/>
      <c r="GV1116" s="2"/>
      <c r="GW1116" s="2"/>
      <c r="GX1116" s="2"/>
      <c r="GY1116" s="2"/>
      <c r="GZ1116" s="2"/>
      <c r="HA1116" s="2"/>
      <c r="HB1116" s="2"/>
      <c r="HC1116" s="2"/>
      <c r="HD1116" s="2"/>
      <c r="HE1116" s="2"/>
      <c r="HF1116" s="2"/>
      <c r="HG1116" s="2"/>
      <c r="HH1116" s="2"/>
      <c r="HI1116" s="2"/>
      <c r="HJ1116" s="2"/>
      <c r="HK1116" s="2"/>
      <c r="HL1116" s="2"/>
      <c r="HM1116" s="2"/>
      <c r="HN1116" s="2"/>
      <c r="HO1116" s="2"/>
      <c r="HP1116" s="2"/>
      <c r="HQ1116" s="2"/>
      <c r="HR1116" s="2"/>
      <c r="HS1116" s="2"/>
      <c r="HT1116" s="2"/>
      <c r="HU1116" s="2"/>
      <c r="HV1116" s="2"/>
      <c r="HW1116" s="2"/>
      <c r="HX1116" s="2"/>
      <c r="HY1116" s="2"/>
      <c r="HZ1116" s="2"/>
      <c r="IA1116" s="2"/>
      <c r="IB1116" s="2"/>
      <c r="IC1116" s="2"/>
      <c r="ID1116" s="2"/>
      <c r="IE1116" s="2"/>
      <c r="IF1116" s="2"/>
      <c r="IG1116" s="2"/>
      <c r="IH1116" s="2"/>
      <c r="II1116" s="2"/>
      <c r="IJ1116" s="2"/>
      <c r="IK1116" s="2"/>
      <c r="IL1116" s="2"/>
      <c r="IM1116" s="2"/>
      <c r="IN1116" s="2"/>
      <c r="IO1116" s="2"/>
      <c r="IP1116" s="2"/>
      <c r="IQ1116" s="2"/>
      <c r="IR1116" s="2"/>
      <c r="IS1116" s="2"/>
      <c r="IT1116" s="2"/>
      <c r="IU1116" s="2"/>
      <c r="IV1116" s="2"/>
      <c r="IW1116" s="2"/>
    </row>
    <row r="1117" customFormat="false" ht="11.25" hidden="false" customHeight="false" outlineLevel="0" collapsed="false">
      <c r="A1117" s="2"/>
      <c r="B1117" s="2"/>
      <c r="C1117" s="2"/>
      <c r="D1117" s="394"/>
      <c r="F1117" s="2"/>
      <c r="G1117" s="2"/>
      <c r="H1117" s="2"/>
      <c r="I1117" s="2"/>
      <c r="J1117" s="2"/>
      <c r="K1117" s="2"/>
      <c r="L1117" s="2"/>
      <c r="M1117" s="2"/>
      <c r="P1117" s="2"/>
      <c r="Q1117" s="2"/>
      <c r="R1117" s="2"/>
      <c r="X1117" s="270"/>
      <c r="Y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95"/>
      <c r="AW1117" s="95"/>
      <c r="AX1117" s="383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383"/>
      <c r="BX1117" s="383"/>
      <c r="BY1117" s="383"/>
      <c r="BZ1117" s="2"/>
      <c r="CA1117" s="2"/>
      <c r="CB1117" s="2"/>
      <c r="CC1117" s="2"/>
      <c r="CD1117" s="2"/>
      <c r="CE1117" s="2"/>
      <c r="CF1117" s="383"/>
      <c r="CG1117" s="383"/>
      <c r="CH1117" s="10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383"/>
      <c r="DT1117" s="383"/>
      <c r="DU1117" s="383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  <c r="FE1117" s="2"/>
      <c r="FF1117" s="2"/>
      <c r="FG1117" s="2"/>
      <c r="FH1117" s="2"/>
      <c r="FI1117" s="2"/>
      <c r="FJ1117" s="2"/>
      <c r="FK1117" s="2"/>
      <c r="FL1117" s="2"/>
      <c r="FM1117" s="2"/>
      <c r="FN1117" s="2"/>
      <c r="FO1117" s="2"/>
      <c r="FP1117" s="2"/>
      <c r="FQ1117" s="2"/>
      <c r="FR1117" s="2"/>
      <c r="FS1117" s="2"/>
      <c r="FT1117" s="2"/>
      <c r="FU1117" s="2"/>
      <c r="FV1117" s="2"/>
      <c r="FW1117" s="2"/>
      <c r="FX1117" s="2"/>
      <c r="FY1117" s="2"/>
      <c r="FZ1117" s="2"/>
      <c r="GA1117" s="2"/>
      <c r="GB1117" s="2"/>
      <c r="GC1117" s="2"/>
      <c r="GD1117" s="2"/>
      <c r="GE1117" s="2"/>
      <c r="GF1117" s="2"/>
      <c r="GG1117" s="2"/>
      <c r="GH1117" s="2"/>
      <c r="GI1117" s="2"/>
      <c r="GJ1117" s="2"/>
      <c r="GK1117" s="2"/>
      <c r="GL1117" s="2"/>
      <c r="GM1117" s="2"/>
      <c r="GN1117" s="2"/>
      <c r="GO1117" s="2"/>
      <c r="GP1117" s="2"/>
      <c r="GQ1117" s="2"/>
      <c r="GR1117" s="2"/>
      <c r="GS1117" s="2"/>
      <c r="GT1117" s="2"/>
      <c r="GU1117" s="2"/>
      <c r="GV1117" s="2"/>
      <c r="GW1117" s="2"/>
      <c r="GX1117" s="2"/>
      <c r="GY1117" s="2"/>
      <c r="GZ1117" s="2"/>
      <c r="HA1117" s="2"/>
      <c r="HB1117" s="2"/>
      <c r="HC1117" s="2"/>
      <c r="HD1117" s="2"/>
      <c r="HE1117" s="2"/>
      <c r="HF1117" s="2"/>
      <c r="HG1117" s="2"/>
      <c r="HH1117" s="2"/>
      <c r="HI1117" s="2"/>
      <c r="HJ1117" s="2"/>
      <c r="HK1117" s="2"/>
      <c r="HL1117" s="2"/>
      <c r="HM1117" s="2"/>
      <c r="HN1117" s="2"/>
      <c r="HO1117" s="2"/>
      <c r="HP1117" s="2"/>
      <c r="HQ1117" s="2"/>
      <c r="HR1117" s="2"/>
      <c r="HS1117" s="2"/>
      <c r="HT1117" s="2"/>
      <c r="HU1117" s="2"/>
      <c r="HV1117" s="2"/>
      <c r="HW1117" s="2"/>
      <c r="HX1117" s="2"/>
      <c r="HY1117" s="2"/>
      <c r="HZ1117" s="2"/>
      <c r="IA1117" s="2"/>
      <c r="IB1117" s="2"/>
      <c r="IC1117" s="2"/>
      <c r="ID1117" s="2"/>
      <c r="IE1117" s="2"/>
      <c r="IF1117" s="2"/>
      <c r="IG1117" s="2"/>
      <c r="IH1117" s="2"/>
      <c r="II1117" s="2"/>
      <c r="IJ1117" s="2"/>
      <c r="IK1117" s="2"/>
      <c r="IL1117" s="2"/>
      <c r="IM1117" s="2"/>
      <c r="IN1117" s="2"/>
      <c r="IO1117" s="2"/>
      <c r="IP1117" s="2"/>
      <c r="IQ1117" s="2"/>
      <c r="IR1117" s="2"/>
      <c r="IS1117" s="2"/>
      <c r="IT1117" s="2"/>
      <c r="IU1117" s="2"/>
      <c r="IV1117" s="2"/>
      <c r="IW1117" s="2"/>
    </row>
    <row r="1118" customFormat="false" ht="11.25" hidden="false" customHeight="false" outlineLevel="0" collapsed="false">
      <c r="A1118" s="2"/>
      <c r="B1118" s="2"/>
      <c r="C1118" s="2"/>
      <c r="D1118" s="394"/>
      <c r="F1118" s="2"/>
      <c r="G1118" s="2"/>
      <c r="H1118" s="2"/>
      <c r="I1118" s="2"/>
      <c r="J1118" s="2"/>
      <c r="K1118" s="2"/>
      <c r="L1118" s="2"/>
      <c r="M1118" s="2"/>
      <c r="P1118" s="2"/>
      <c r="Q1118" s="2"/>
      <c r="R1118" s="2"/>
      <c r="X1118" s="270"/>
      <c r="Y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95"/>
      <c r="AW1118" s="95"/>
      <c r="AX1118" s="383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383"/>
      <c r="BX1118" s="383"/>
      <c r="BY1118" s="383"/>
      <c r="BZ1118" s="2"/>
      <c r="CA1118" s="2"/>
      <c r="CB1118" s="2"/>
      <c r="CC1118" s="2"/>
      <c r="CD1118" s="2"/>
      <c r="CE1118" s="2"/>
      <c r="CF1118" s="383"/>
      <c r="CG1118" s="383"/>
      <c r="CH1118" s="10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383"/>
      <c r="DT1118" s="383"/>
      <c r="DU1118" s="383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  <c r="FE1118" s="2"/>
      <c r="FF1118" s="2"/>
      <c r="FG1118" s="2"/>
      <c r="FH1118" s="2"/>
      <c r="FI1118" s="2"/>
      <c r="FJ1118" s="2"/>
      <c r="FK1118" s="2"/>
      <c r="FL1118" s="2"/>
      <c r="FM1118" s="2"/>
      <c r="FN1118" s="2"/>
      <c r="FO1118" s="2"/>
      <c r="FP1118" s="2"/>
      <c r="FQ1118" s="2"/>
      <c r="FR1118" s="2"/>
      <c r="FS1118" s="2"/>
      <c r="FT1118" s="2"/>
      <c r="FU1118" s="2"/>
      <c r="FV1118" s="2"/>
      <c r="FW1118" s="2"/>
      <c r="FX1118" s="2"/>
      <c r="FY1118" s="2"/>
      <c r="FZ1118" s="2"/>
      <c r="GA1118" s="2"/>
      <c r="GB1118" s="2"/>
      <c r="GC1118" s="2"/>
      <c r="GD1118" s="2"/>
      <c r="GE1118" s="2"/>
      <c r="GF1118" s="2"/>
      <c r="GG1118" s="2"/>
      <c r="GH1118" s="2"/>
      <c r="GI1118" s="2"/>
      <c r="GJ1118" s="2"/>
      <c r="GK1118" s="2"/>
      <c r="GL1118" s="2"/>
      <c r="GM1118" s="2"/>
      <c r="GN1118" s="2"/>
      <c r="GO1118" s="2"/>
      <c r="GP1118" s="2"/>
      <c r="GQ1118" s="2"/>
      <c r="GR1118" s="2"/>
      <c r="GS1118" s="2"/>
      <c r="GT1118" s="2"/>
      <c r="GU1118" s="2"/>
      <c r="GV1118" s="2"/>
      <c r="GW1118" s="2"/>
      <c r="GX1118" s="2"/>
      <c r="GY1118" s="2"/>
      <c r="GZ1118" s="2"/>
      <c r="HA1118" s="2"/>
      <c r="HB1118" s="2"/>
      <c r="HC1118" s="2"/>
      <c r="HD1118" s="2"/>
      <c r="HE1118" s="2"/>
      <c r="HF1118" s="2"/>
      <c r="HG1118" s="2"/>
      <c r="HH1118" s="2"/>
      <c r="HI1118" s="2"/>
      <c r="HJ1118" s="2"/>
      <c r="HK1118" s="2"/>
      <c r="HL1118" s="2"/>
      <c r="HM1118" s="2"/>
      <c r="HN1118" s="2"/>
      <c r="HO1118" s="2"/>
      <c r="HP1118" s="2"/>
      <c r="HQ1118" s="2"/>
      <c r="HR1118" s="2"/>
      <c r="HS1118" s="2"/>
      <c r="HT1118" s="2"/>
      <c r="HU1118" s="2"/>
      <c r="HV1118" s="2"/>
      <c r="HW1118" s="2"/>
      <c r="HX1118" s="2"/>
      <c r="HY1118" s="2"/>
      <c r="HZ1118" s="2"/>
      <c r="IA1118" s="2"/>
      <c r="IB1118" s="2"/>
      <c r="IC1118" s="2"/>
      <c r="ID1118" s="2"/>
      <c r="IE1118" s="2"/>
      <c r="IF1118" s="2"/>
      <c r="IG1118" s="2"/>
      <c r="IH1118" s="2"/>
      <c r="II1118" s="2"/>
      <c r="IJ1118" s="2"/>
      <c r="IK1118" s="2"/>
      <c r="IL1118" s="2"/>
      <c r="IM1118" s="2"/>
      <c r="IN1118" s="2"/>
      <c r="IO1118" s="2"/>
      <c r="IP1118" s="2"/>
      <c r="IQ1118" s="2"/>
      <c r="IR1118" s="2"/>
      <c r="IS1118" s="2"/>
      <c r="IT1118" s="2"/>
      <c r="IU1118" s="2"/>
      <c r="IV1118" s="2"/>
      <c r="IW1118" s="2"/>
    </row>
    <row r="1119" customFormat="false" ht="11.25" hidden="false" customHeight="false" outlineLevel="0" collapsed="false">
      <c r="A1119" s="2"/>
      <c r="B1119" s="2"/>
      <c r="C1119" s="2"/>
      <c r="D1119" s="394"/>
      <c r="F1119" s="2"/>
      <c r="G1119" s="2"/>
      <c r="H1119" s="2"/>
      <c r="I1119" s="2"/>
      <c r="J1119" s="2"/>
      <c r="K1119" s="2"/>
      <c r="L1119" s="2"/>
      <c r="M1119" s="2"/>
      <c r="P1119" s="2"/>
      <c r="Q1119" s="2"/>
      <c r="R1119" s="2"/>
      <c r="X1119" s="270"/>
      <c r="Y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95"/>
      <c r="AW1119" s="95"/>
      <c r="AX1119" s="383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383"/>
      <c r="BX1119" s="383"/>
      <c r="BY1119" s="383"/>
      <c r="BZ1119" s="2"/>
      <c r="CA1119" s="2"/>
      <c r="CB1119" s="2"/>
      <c r="CC1119" s="2"/>
      <c r="CD1119" s="2"/>
      <c r="CE1119" s="2"/>
      <c r="CF1119" s="383"/>
      <c r="CG1119" s="383"/>
      <c r="CH1119" s="10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383"/>
      <c r="DT1119" s="383"/>
      <c r="DU1119" s="383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  <c r="FE1119" s="2"/>
      <c r="FF1119" s="2"/>
      <c r="FG1119" s="2"/>
      <c r="FH1119" s="2"/>
      <c r="FI1119" s="2"/>
      <c r="FJ1119" s="2"/>
      <c r="FK1119" s="2"/>
      <c r="FL1119" s="2"/>
      <c r="FM1119" s="2"/>
      <c r="FN1119" s="2"/>
      <c r="FO1119" s="2"/>
      <c r="FP1119" s="2"/>
      <c r="FQ1119" s="2"/>
      <c r="FR1119" s="2"/>
      <c r="FS1119" s="2"/>
      <c r="FT1119" s="2"/>
      <c r="FU1119" s="2"/>
      <c r="FV1119" s="2"/>
      <c r="FW1119" s="2"/>
      <c r="FX1119" s="2"/>
      <c r="FY1119" s="2"/>
      <c r="FZ1119" s="2"/>
      <c r="GA1119" s="2"/>
      <c r="GB1119" s="2"/>
      <c r="GC1119" s="2"/>
      <c r="GD1119" s="2"/>
      <c r="GE1119" s="2"/>
      <c r="GF1119" s="2"/>
      <c r="GG1119" s="2"/>
      <c r="GH1119" s="2"/>
      <c r="GI1119" s="2"/>
      <c r="GJ1119" s="2"/>
      <c r="GK1119" s="2"/>
      <c r="GL1119" s="2"/>
      <c r="GM1119" s="2"/>
      <c r="GN1119" s="2"/>
      <c r="GO1119" s="2"/>
      <c r="GP1119" s="2"/>
      <c r="GQ1119" s="2"/>
      <c r="GR1119" s="2"/>
      <c r="GS1119" s="2"/>
      <c r="GT1119" s="2"/>
      <c r="GU1119" s="2"/>
      <c r="GV1119" s="2"/>
      <c r="GW1119" s="2"/>
      <c r="GX1119" s="2"/>
      <c r="GY1119" s="2"/>
      <c r="GZ1119" s="2"/>
      <c r="HA1119" s="2"/>
      <c r="HB1119" s="2"/>
      <c r="HC1119" s="2"/>
      <c r="HD1119" s="2"/>
      <c r="HE1119" s="2"/>
      <c r="HF1119" s="2"/>
      <c r="HG1119" s="2"/>
      <c r="HH1119" s="2"/>
      <c r="HI1119" s="2"/>
      <c r="HJ1119" s="2"/>
      <c r="HK1119" s="2"/>
      <c r="HL1119" s="2"/>
      <c r="HM1119" s="2"/>
      <c r="HN1119" s="2"/>
      <c r="HO1119" s="2"/>
      <c r="HP1119" s="2"/>
      <c r="HQ1119" s="2"/>
      <c r="HR1119" s="2"/>
      <c r="HS1119" s="2"/>
      <c r="HT1119" s="2"/>
      <c r="HU1119" s="2"/>
      <c r="HV1119" s="2"/>
      <c r="HW1119" s="2"/>
      <c r="HX1119" s="2"/>
      <c r="HY1119" s="2"/>
      <c r="HZ1119" s="2"/>
      <c r="IA1119" s="2"/>
      <c r="IB1119" s="2"/>
      <c r="IC1119" s="2"/>
      <c r="ID1119" s="2"/>
      <c r="IE1119" s="2"/>
      <c r="IF1119" s="2"/>
      <c r="IG1119" s="2"/>
      <c r="IH1119" s="2"/>
      <c r="II1119" s="2"/>
      <c r="IJ1119" s="2"/>
      <c r="IK1119" s="2"/>
      <c r="IL1119" s="2"/>
      <c r="IM1119" s="2"/>
      <c r="IN1119" s="2"/>
      <c r="IO1119" s="2"/>
      <c r="IP1119" s="2"/>
      <c r="IQ1119" s="2"/>
      <c r="IR1119" s="2"/>
      <c r="IS1119" s="2"/>
      <c r="IT1119" s="2"/>
      <c r="IU1119" s="2"/>
      <c r="IV1119" s="2"/>
      <c r="IW1119" s="2"/>
    </row>
    <row r="1120" customFormat="false" ht="11.25" hidden="false" customHeight="false" outlineLevel="0" collapsed="false">
      <c r="A1120" s="2"/>
      <c r="B1120" s="2"/>
      <c r="C1120" s="2"/>
      <c r="D1120" s="394"/>
      <c r="F1120" s="2"/>
      <c r="G1120" s="2"/>
      <c r="H1120" s="2"/>
      <c r="I1120" s="2"/>
      <c r="J1120" s="2"/>
      <c r="K1120" s="2"/>
      <c r="L1120" s="2"/>
      <c r="M1120" s="2"/>
      <c r="P1120" s="2"/>
      <c r="Q1120" s="2"/>
      <c r="R1120" s="2"/>
      <c r="X1120" s="270"/>
      <c r="Y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95"/>
      <c r="AW1120" s="95"/>
      <c r="AX1120" s="383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383"/>
      <c r="BX1120" s="383"/>
      <c r="BY1120" s="383"/>
      <c r="BZ1120" s="2"/>
      <c r="CA1120" s="2"/>
      <c r="CB1120" s="2"/>
      <c r="CC1120" s="2"/>
      <c r="CD1120" s="2"/>
      <c r="CE1120" s="2"/>
      <c r="CF1120" s="383"/>
      <c r="CG1120" s="383"/>
      <c r="CH1120" s="10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383"/>
      <c r="DT1120" s="383"/>
      <c r="DU1120" s="383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  <c r="FE1120" s="2"/>
      <c r="FF1120" s="2"/>
      <c r="FG1120" s="2"/>
      <c r="FH1120" s="2"/>
      <c r="FI1120" s="2"/>
      <c r="FJ1120" s="2"/>
      <c r="FK1120" s="2"/>
      <c r="FL1120" s="2"/>
      <c r="FM1120" s="2"/>
      <c r="FN1120" s="2"/>
      <c r="FO1120" s="2"/>
      <c r="FP1120" s="2"/>
      <c r="FQ1120" s="2"/>
      <c r="FR1120" s="2"/>
      <c r="FS1120" s="2"/>
      <c r="FT1120" s="2"/>
      <c r="FU1120" s="2"/>
      <c r="FV1120" s="2"/>
      <c r="FW1120" s="2"/>
      <c r="FX1120" s="2"/>
      <c r="FY1120" s="2"/>
      <c r="FZ1120" s="2"/>
      <c r="GA1120" s="2"/>
      <c r="GB1120" s="2"/>
      <c r="GC1120" s="2"/>
      <c r="GD1120" s="2"/>
      <c r="GE1120" s="2"/>
      <c r="GF1120" s="2"/>
      <c r="GG1120" s="2"/>
      <c r="GH1120" s="2"/>
      <c r="GI1120" s="2"/>
      <c r="GJ1120" s="2"/>
      <c r="GK1120" s="2"/>
      <c r="GL1120" s="2"/>
      <c r="GM1120" s="2"/>
      <c r="GN1120" s="2"/>
      <c r="GO1120" s="2"/>
      <c r="GP1120" s="2"/>
      <c r="GQ1120" s="2"/>
      <c r="GR1120" s="2"/>
      <c r="GS1120" s="2"/>
      <c r="GT1120" s="2"/>
      <c r="GU1120" s="2"/>
      <c r="GV1120" s="2"/>
      <c r="GW1120" s="2"/>
      <c r="GX1120" s="2"/>
      <c r="GY1120" s="2"/>
      <c r="GZ1120" s="2"/>
      <c r="HA1120" s="2"/>
      <c r="HB1120" s="2"/>
      <c r="HC1120" s="2"/>
      <c r="HD1120" s="2"/>
      <c r="HE1120" s="2"/>
      <c r="HF1120" s="2"/>
      <c r="HG1120" s="2"/>
      <c r="HH1120" s="2"/>
      <c r="HI1120" s="2"/>
      <c r="HJ1120" s="2"/>
      <c r="HK1120" s="2"/>
      <c r="HL1120" s="2"/>
      <c r="HM1120" s="2"/>
      <c r="HN1120" s="2"/>
      <c r="HO1120" s="2"/>
      <c r="HP1120" s="2"/>
      <c r="HQ1120" s="2"/>
      <c r="HR1120" s="2"/>
      <c r="HS1120" s="2"/>
      <c r="HT1120" s="2"/>
      <c r="HU1120" s="2"/>
      <c r="HV1120" s="2"/>
      <c r="HW1120" s="2"/>
      <c r="HX1120" s="2"/>
      <c r="HY1120" s="2"/>
      <c r="HZ1120" s="2"/>
      <c r="IA1120" s="2"/>
      <c r="IB1120" s="2"/>
      <c r="IC1120" s="2"/>
      <c r="ID1120" s="2"/>
      <c r="IE1120" s="2"/>
      <c r="IF1120" s="2"/>
      <c r="IG1120" s="2"/>
      <c r="IH1120" s="2"/>
      <c r="II1120" s="2"/>
      <c r="IJ1120" s="2"/>
      <c r="IK1120" s="2"/>
      <c r="IL1120" s="2"/>
      <c r="IM1120" s="2"/>
      <c r="IN1120" s="2"/>
      <c r="IO1120" s="2"/>
      <c r="IP1120" s="2"/>
      <c r="IQ1120" s="2"/>
      <c r="IR1120" s="2"/>
      <c r="IS1120" s="2"/>
      <c r="IT1120" s="2"/>
      <c r="IU1120" s="2"/>
      <c r="IV1120" s="2"/>
      <c r="IW1120" s="2"/>
    </row>
    <row r="1121" customFormat="false" ht="11.25" hidden="false" customHeight="false" outlineLevel="0" collapsed="false">
      <c r="A1121" s="2"/>
      <c r="B1121" s="2"/>
      <c r="C1121" s="2"/>
      <c r="D1121" s="394"/>
      <c r="F1121" s="2"/>
      <c r="G1121" s="2"/>
      <c r="H1121" s="2"/>
      <c r="I1121" s="2"/>
      <c r="J1121" s="2"/>
      <c r="K1121" s="2"/>
      <c r="L1121" s="2"/>
      <c r="M1121" s="2"/>
      <c r="P1121" s="2"/>
      <c r="Q1121" s="2"/>
      <c r="R1121" s="2"/>
      <c r="X1121" s="270"/>
      <c r="Y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95"/>
      <c r="AW1121" s="95"/>
      <c r="AX1121" s="383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383"/>
      <c r="BX1121" s="383"/>
      <c r="BY1121" s="383"/>
      <c r="BZ1121" s="2"/>
      <c r="CA1121" s="2"/>
      <c r="CB1121" s="2"/>
      <c r="CC1121" s="2"/>
      <c r="CD1121" s="2"/>
      <c r="CE1121" s="2"/>
      <c r="CF1121" s="383"/>
      <c r="CG1121" s="383"/>
      <c r="CH1121" s="10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383"/>
      <c r="DT1121" s="383"/>
      <c r="DU1121" s="383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  <c r="FE1121" s="2"/>
      <c r="FF1121" s="2"/>
      <c r="FG1121" s="2"/>
      <c r="FH1121" s="2"/>
      <c r="FI1121" s="2"/>
      <c r="FJ1121" s="2"/>
      <c r="FK1121" s="2"/>
      <c r="FL1121" s="2"/>
      <c r="FM1121" s="2"/>
      <c r="FN1121" s="2"/>
      <c r="FO1121" s="2"/>
      <c r="FP1121" s="2"/>
      <c r="FQ1121" s="2"/>
      <c r="FR1121" s="2"/>
      <c r="FS1121" s="2"/>
      <c r="FT1121" s="2"/>
      <c r="FU1121" s="2"/>
      <c r="FV1121" s="2"/>
      <c r="FW1121" s="2"/>
      <c r="FX1121" s="2"/>
      <c r="FY1121" s="2"/>
      <c r="FZ1121" s="2"/>
      <c r="GA1121" s="2"/>
      <c r="GB1121" s="2"/>
      <c r="GC1121" s="2"/>
      <c r="GD1121" s="2"/>
      <c r="GE1121" s="2"/>
      <c r="GF1121" s="2"/>
      <c r="GG1121" s="2"/>
      <c r="GH1121" s="2"/>
      <c r="GI1121" s="2"/>
      <c r="GJ1121" s="2"/>
      <c r="GK1121" s="2"/>
      <c r="GL1121" s="2"/>
      <c r="GM1121" s="2"/>
      <c r="GN1121" s="2"/>
      <c r="GO1121" s="2"/>
      <c r="GP1121" s="2"/>
      <c r="GQ1121" s="2"/>
      <c r="GR1121" s="2"/>
      <c r="GS1121" s="2"/>
      <c r="GT1121" s="2"/>
      <c r="GU1121" s="2"/>
      <c r="GV1121" s="2"/>
      <c r="GW1121" s="2"/>
      <c r="GX1121" s="2"/>
      <c r="GY1121" s="2"/>
      <c r="GZ1121" s="2"/>
      <c r="HA1121" s="2"/>
      <c r="HB1121" s="2"/>
      <c r="HC1121" s="2"/>
      <c r="HD1121" s="2"/>
      <c r="HE1121" s="2"/>
      <c r="HF1121" s="2"/>
      <c r="HG1121" s="2"/>
      <c r="HH1121" s="2"/>
      <c r="HI1121" s="2"/>
      <c r="HJ1121" s="2"/>
      <c r="HK1121" s="2"/>
      <c r="HL1121" s="2"/>
      <c r="HM1121" s="2"/>
      <c r="HN1121" s="2"/>
      <c r="HO1121" s="2"/>
      <c r="HP1121" s="2"/>
      <c r="HQ1121" s="2"/>
      <c r="HR1121" s="2"/>
      <c r="HS1121" s="2"/>
      <c r="HT1121" s="2"/>
      <c r="HU1121" s="2"/>
      <c r="HV1121" s="2"/>
      <c r="HW1121" s="2"/>
      <c r="HX1121" s="2"/>
      <c r="HY1121" s="2"/>
      <c r="HZ1121" s="2"/>
      <c r="IA1121" s="2"/>
      <c r="IB1121" s="2"/>
      <c r="IC1121" s="2"/>
      <c r="ID1121" s="2"/>
      <c r="IE1121" s="2"/>
      <c r="IF1121" s="2"/>
      <c r="IG1121" s="2"/>
      <c r="IH1121" s="2"/>
      <c r="II1121" s="2"/>
      <c r="IJ1121" s="2"/>
      <c r="IK1121" s="2"/>
      <c r="IL1121" s="2"/>
      <c r="IM1121" s="2"/>
      <c r="IN1121" s="2"/>
      <c r="IO1121" s="2"/>
      <c r="IP1121" s="2"/>
      <c r="IQ1121" s="2"/>
      <c r="IR1121" s="2"/>
      <c r="IS1121" s="2"/>
      <c r="IT1121" s="2"/>
      <c r="IU1121" s="2"/>
      <c r="IV1121" s="2"/>
      <c r="IW1121" s="2"/>
    </row>
    <row r="1122" customFormat="false" ht="11.25" hidden="false" customHeight="false" outlineLevel="0" collapsed="false">
      <c r="A1122" s="2"/>
      <c r="B1122" s="2"/>
      <c r="C1122" s="2"/>
      <c r="D1122" s="394"/>
      <c r="F1122" s="2"/>
      <c r="G1122" s="2"/>
      <c r="H1122" s="2"/>
      <c r="I1122" s="2"/>
      <c r="J1122" s="2"/>
      <c r="K1122" s="2"/>
      <c r="L1122" s="2"/>
      <c r="M1122" s="2"/>
      <c r="P1122" s="2"/>
      <c r="Q1122" s="2"/>
      <c r="R1122" s="2"/>
      <c r="X1122" s="270"/>
      <c r="Y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95"/>
      <c r="AW1122" s="95"/>
      <c r="AX1122" s="383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383"/>
      <c r="BX1122" s="383"/>
      <c r="BY1122" s="383"/>
      <c r="BZ1122" s="2"/>
      <c r="CA1122" s="2"/>
      <c r="CB1122" s="2"/>
      <c r="CC1122" s="2"/>
      <c r="CD1122" s="2"/>
      <c r="CE1122" s="2"/>
      <c r="CF1122" s="383"/>
      <c r="CG1122" s="383"/>
      <c r="CH1122" s="10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383"/>
      <c r="DT1122" s="383"/>
      <c r="DU1122" s="383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  <c r="FE1122" s="2"/>
      <c r="FF1122" s="2"/>
      <c r="FG1122" s="2"/>
      <c r="FH1122" s="2"/>
      <c r="FI1122" s="2"/>
      <c r="FJ1122" s="2"/>
      <c r="FK1122" s="2"/>
      <c r="FL1122" s="2"/>
      <c r="FM1122" s="2"/>
      <c r="FN1122" s="2"/>
      <c r="FO1122" s="2"/>
      <c r="FP1122" s="2"/>
      <c r="FQ1122" s="2"/>
      <c r="FR1122" s="2"/>
      <c r="FS1122" s="2"/>
      <c r="FT1122" s="2"/>
      <c r="FU1122" s="2"/>
      <c r="FV1122" s="2"/>
      <c r="FW1122" s="2"/>
      <c r="FX1122" s="2"/>
      <c r="FY1122" s="2"/>
      <c r="FZ1122" s="2"/>
      <c r="GA1122" s="2"/>
      <c r="GB1122" s="2"/>
      <c r="GC1122" s="2"/>
      <c r="GD1122" s="2"/>
      <c r="GE1122" s="2"/>
      <c r="GF1122" s="2"/>
      <c r="GG1122" s="2"/>
      <c r="GH1122" s="2"/>
      <c r="GI1122" s="2"/>
      <c r="GJ1122" s="2"/>
      <c r="GK1122" s="2"/>
      <c r="GL1122" s="2"/>
      <c r="GM1122" s="2"/>
      <c r="GN1122" s="2"/>
      <c r="GO1122" s="2"/>
      <c r="GP1122" s="2"/>
      <c r="GQ1122" s="2"/>
      <c r="GR1122" s="2"/>
      <c r="GS1122" s="2"/>
      <c r="GT1122" s="2"/>
      <c r="GU1122" s="2"/>
      <c r="GV1122" s="2"/>
      <c r="GW1122" s="2"/>
      <c r="GX1122" s="2"/>
      <c r="GY1122" s="2"/>
      <c r="GZ1122" s="2"/>
      <c r="HA1122" s="2"/>
      <c r="HB1122" s="2"/>
      <c r="HC1122" s="2"/>
      <c r="HD1122" s="2"/>
      <c r="HE1122" s="2"/>
      <c r="HF1122" s="2"/>
      <c r="HG1122" s="2"/>
      <c r="HH1122" s="2"/>
      <c r="HI1122" s="2"/>
      <c r="HJ1122" s="2"/>
      <c r="HK1122" s="2"/>
      <c r="HL1122" s="2"/>
      <c r="HM1122" s="2"/>
      <c r="HN1122" s="2"/>
      <c r="HO1122" s="2"/>
      <c r="HP1122" s="2"/>
      <c r="HQ1122" s="2"/>
      <c r="HR1122" s="2"/>
      <c r="HS1122" s="2"/>
      <c r="HT1122" s="2"/>
      <c r="HU1122" s="2"/>
      <c r="HV1122" s="2"/>
      <c r="HW1122" s="2"/>
      <c r="HX1122" s="2"/>
      <c r="HY1122" s="2"/>
      <c r="HZ1122" s="2"/>
      <c r="IA1122" s="2"/>
      <c r="IB1122" s="2"/>
      <c r="IC1122" s="2"/>
      <c r="ID1122" s="2"/>
      <c r="IE1122" s="2"/>
      <c r="IF1122" s="2"/>
      <c r="IG1122" s="2"/>
      <c r="IH1122" s="2"/>
      <c r="II1122" s="2"/>
      <c r="IJ1122" s="2"/>
      <c r="IK1122" s="2"/>
      <c r="IL1122" s="2"/>
      <c r="IM1122" s="2"/>
      <c r="IN1122" s="2"/>
      <c r="IO1122" s="2"/>
      <c r="IP1122" s="2"/>
      <c r="IQ1122" s="2"/>
      <c r="IR1122" s="2"/>
      <c r="IS1122" s="2"/>
      <c r="IT1122" s="2"/>
      <c r="IU1122" s="2"/>
      <c r="IV1122" s="2"/>
      <c r="IW1122" s="2"/>
    </row>
    <row r="1123" customFormat="false" ht="11.25" hidden="false" customHeight="false" outlineLevel="0" collapsed="false">
      <c r="A1123" s="2"/>
      <c r="B1123" s="2"/>
      <c r="C1123" s="2"/>
      <c r="D1123" s="394"/>
      <c r="F1123" s="2"/>
      <c r="G1123" s="2"/>
      <c r="H1123" s="2"/>
      <c r="I1123" s="2"/>
      <c r="J1123" s="2"/>
      <c r="K1123" s="2"/>
      <c r="L1123" s="2"/>
      <c r="M1123" s="2"/>
      <c r="P1123" s="2"/>
      <c r="Q1123" s="2"/>
      <c r="R1123" s="2"/>
      <c r="X1123" s="270"/>
      <c r="Y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95"/>
      <c r="AW1123" s="95"/>
      <c r="AX1123" s="383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383"/>
      <c r="BX1123" s="383"/>
      <c r="BY1123" s="383"/>
      <c r="BZ1123" s="2"/>
      <c r="CA1123" s="2"/>
      <c r="CB1123" s="2"/>
      <c r="CC1123" s="2"/>
      <c r="CD1123" s="2"/>
      <c r="CE1123" s="2"/>
      <c r="CF1123" s="383"/>
      <c r="CG1123" s="383"/>
      <c r="CH1123" s="10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383"/>
      <c r="DT1123" s="383"/>
      <c r="DU1123" s="383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  <c r="FE1123" s="2"/>
      <c r="FF1123" s="2"/>
      <c r="FG1123" s="2"/>
      <c r="FH1123" s="2"/>
      <c r="FI1123" s="2"/>
      <c r="FJ1123" s="2"/>
      <c r="FK1123" s="2"/>
      <c r="FL1123" s="2"/>
      <c r="FM1123" s="2"/>
      <c r="FN1123" s="2"/>
      <c r="FO1123" s="2"/>
      <c r="FP1123" s="2"/>
      <c r="FQ1123" s="2"/>
      <c r="FR1123" s="2"/>
      <c r="FS1123" s="2"/>
      <c r="FT1123" s="2"/>
      <c r="FU1123" s="2"/>
      <c r="FV1123" s="2"/>
      <c r="FW1123" s="2"/>
      <c r="FX1123" s="2"/>
      <c r="FY1123" s="2"/>
      <c r="FZ1123" s="2"/>
      <c r="GA1123" s="2"/>
      <c r="GB1123" s="2"/>
      <c r="GC1123" s="2"/>
      <c r="GD1123" s="2"/>
      <c r="GE1123" s="2"/>
      <c r="GF1123" s="2"/>
      <c r="GG1123" s="2"/>
      <c r="GH1123" s="2"/>
      <c r="GI1123" s="2"/>
      <c r="GJ1123" s="2"/>
      <c r="GK1123" s="2"/>
      <c r="GL1123" s="2"/>
      <c r="GM1123" s="2"/>
      <c r="GN1123" s="2"/>
      <c r="GO1123" s="2"/>
      <c r="GP1123" s="2"/>
      <c r="GQ1123" s="2"/>
      <c r="GR1123" s="2"/>
      <c r="GS1123" s="2"/>
      <c r="GT1123" s="2"/>
      <c r="GU1123" s="2"/>
      <c r="GV1123" s="2"/>
      <c r="GW1123" s="2"/>
      <c r="GX1123" s="2"/>
      <c r="GY1123" s="2"/>
      <c r="GZ1123" s="2"/>
      <c r="HA1123" s="2"/>
      <c r="HB1123" s="2"/>
      <c r="HC1123" s="2"/>
      <c r="HD1123" s="2"/>
      <c r="HE1123" s="2"/>
      <c r="HF1123" s="2"/>
      <c r="HG1123" s="2"/>
      <c r="HH1123" s="2"/>
      <c r="HI1123" s="2"/>
      <c r="HJ1123" s="2"/>
      <c r="HK1123" s="2"/>
      <c r="HL1123" s="2"/>
      <c r="HM1123" s="2"/>
      <c r="HN1123" s="2"/>
      <c r="HO1123" s="2"/>
      <c r="HP1123" s="2"/>
      <c r="HQ1123" s="2"/>
      <c r="HR1123" s="2"/>
      <c r="HS1123" s="2"/>
      <c r="HT1123" s="2"/>
      <c r="HU1123" s="2"/>
      <c r="HV1123" s="2"/>
      <c r="HW1123" s="2"/>
      <c r="HX1123" s="2"/>
      <c r="HY1123" s="2"/>
      <c r="HZ1123" s="2"/>
      <c r="IA1123" s="2"/>
      <c r="IB1123" s="2"/>
      <c r="IC1123" s="2"/>
      <c r="ID1123" s="2"/>
      <c r="IE1123" s="2"/>
      <c r="IF1123" s="2"/>
      <c r="IG1123" s="2"/>
      <c r="IH1123" s="2"/>
      <c r="II1123" s="2"/>
      <c r="IJ1123" s="2"/>
      <c r="IK1123" s="2"/>
      <c r="IL1123" s="2"/>
      <c r="IM1123" s="2"/>
      <c r="IN1123" s="2"/>
      <c r="IO1123" s="2"/>
      <c r="IP1123" s="2"/>
      <c r="IQ1123" s="2"/>
      <c r="IR1123" s="2"/>
      <c r="IS1123" s="2"/>
      <c r="IT1123" s="2"/>
      <c r="IU1123" s="2"/>
      <c r="IV1123" s="2"/>
      <c r="IW1123" s="2"/>
    </row>
    <row r="1124" customFormat="false" ht="11.25" hidden="false" customHeight="false" outlineLevel="0" collapsed="false">
      <c r="A1124" s="2"/>
      <c r="B1124" s="2"/>
      <c r="C1124" s="2"/>
      <c r="D1124" s="394"/>
      <c r="F1124" s="2"/>
      <c r="G1124" s="2"/>
      <c r="H1124" s="2"/>
      <c r="I1124" s="2"/>
      <c r="J1124" s="2"/>
      <c r="K1124" s="2"/>
      <c r="L1124" s="2"/>
      <c r="M1124" s="2"/>
      <c r="P1124" s="2"/>
      <c r="Q1124" s="2"/>
      <c r="R1124" s="2"/>
      <c r="X1124" s="270"/>
      <c r="Y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95"/>
      <c r="AW1124" s="95"/>
      <c r="AX1124" s="383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383"/>
      <c r="BX1124" s="383"/>
      <c r="BY1124" s="383"/>
      <c r="BZ1124" s="2"/>
      <c r="CA1124" s="2"/>
      <c r="CB1124" s="2"/>
      <c r="CC1124" s="2"/>
      <c r="CD1124" s="2"/>
      <c r="CE1124" s="2"/>
      <c r="CF1124" s="383"/>
      <c r="CG1124" s="383"/>
      <c r="CH1124" s="10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383"/>
      <c r="DT1124" s="383"/>
      <c r="DU1124" s="383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  <c r="FE1124" s="2"/>
      <c r="FF1124" s="2"/>
      <c r="FG1124" s="2"/>
      <c r="FH1124" s="2"/>
      <c r="FI1124" s="2"/>
      <c r="FJ1124" s="2"/>
      <c r="FK1124" s="2"/>
      <c r="FL1124" s="2"/>
      <c r="FM1124" s="2"/>
      <c r="FN1124" s="2"/>
      <c r="FO1124" s="2"/>
      <c r="FP1124" s="2"/>
      <c r="FQ1124" s="2"/>
      <c r="FR1124" s="2"/>
      <c r="FS1124" s="2"/>
      <c r="FT1124" s="2"/>
      <c r="FU1124" s="2"/>
      <c r="FV1124" s="2"/>
      <c r="FW1124" s="2"/>
      <c r="FX1124" s="2"/>
      <c r="FY1124" s="2"/>
      <c r="FZ1124" s="2"/>
      <c r="GA1124" s="2"/>
      <c r="GB1124" s="2"/>
      <c r="GC1124" s="2"/>
      <c r="GD1124" s="2"/>
      <c r="GE1124" s="2"/>
      <c r="GF1124" s="2"/>
      <c r="GG1124" s="2"/>
      <c r="GH1124" s="2"/>
      <c r="GI1124" s="2"/>
      <c r="GJ1124" s="2"/>
      <c r="GK1124" s="2"/>
      <c r="GL1124" s="2"/>
      <c r="GM1124" s="2"/>
      <c r="GN1124" s="2"/>
      <c r="GO1124" s="2"/>
      <c r="GP1124" s="2"/>
      <c r="GQ1124" s="2"/>
      <c r="GR1124" s="2"/>
      <c r="GS1124" s="2"/>
      <c r="GT1124" s="2"/>
      <c r="GU1124" s="2"/>
      <c r="GV1124" s="2"/>
      <c r="GW1124" s="2"/>
      <c r="GX1124" s="2"/>
      <c r="GY1124" s="2"/>
      <c r="GZ1124" s="2"/>
      <c r="HA1124" s="2"/>
      <c r="HB1124" s="2"/>
      <c r="HC1124" s="2"/>
      <c r="HD1124" s="2"/>
      <c r="HE1124" s="2"/>
      <c r="HF1124" s="2"/>
      <c r="HG1124" s="2"/>
      <c r="HH1124" s="2"/>
      <c r="HI1124" s="2"/>
      <c r="HJ1124" s="2"/>
      <c r="HK1124" s="2"/>
      <c r="HL1124" s="2"/>
      <c r="HM1124" s="2"/>
      <c r="HN1124" s="2"/>
      <c r="HO1124" s="2"/>
      <c r="HP1124" s="2"/>
      <c r="HQ1124" s="2"/>
      <c r="HR1124" s="2"/>
      <c r="HS1124" s="2"/>
      <c r="HT1124" s="2"/>
      <c r="HU1124" s="2"/>
      <c r="HV1124" s="2"/>
      <c r="HW1124" s="2"/>
      <c r="HX1124" s="2"/>
      <c r="HY1124" s="2"/>
      <c r="HZ1124" s="2"/>
      <c r="IA1124" s="2"/>
      <c r="IB1124" s="2"/>
      <c r="IC1124" s="2"/>
      <c r="ID1124" s="2"/>
      <c r="IE1124" s="2"/>
      <c r="IF1124" s="2"/>
      <c r="IG1124" s="2"/>
      <c r="IH1124" s="2"/>
      <c r="II1124" s="2"/>
      <c r="IJ1124" s="2"/>
      <c r="IK1124" s="2"/>
      <c r="IL1124" s="2"/>
      <c r="IM1124" s="2"/>
      <c r="IN1124" s="2"/>
      <c r="IO1124" s="2"/>
      <c r="IP1124" s="2"/>
      <c r="IQ1124" s="2"/>
      <c r="IR1124" s="2"/>
      <c r="IS1124" s="2"/>
      <c r="IT1124" s="2"/>
      <c r="IU1124" s="2"/>
      <c r="IV1124" s="2"/>
      <c r="IW1124" s="2"/>
    </row>
    <row r="1125" customFormat="false" ht="11.25" hidden="false" customHeight="false" outlineLevel="0" collapsed="false">
      <c r="A1125" s="2"/>
      <c r="B1125" s="2"/>
      <c r="C1125" s="2"/>
      <c r="D1125" s="394"/>
      <c r="F1125" s="2"/>
      <c r="G1125" s="2"/>
      <c r="H1125" s="2"/>
      <c r="I1125" s="2"/>
      <c r="J1125" s="2"/>
      <c r="K1125" s="2"/>
      <c r="L1125" s="2"/>
      <c r="M1125" s="2"/>
      <c r="P1125" s="2"/>
      <c r="Q1125" s="2"/>
      <c r="R1125" s="2"/>
      <c r="X1125" s="270"/>
      <c r="Y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95"/>
      <c r="AW1125" s="95"/>
      <c r="AX1125" s="383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383"/>
      <c r="BX1125" s="383"/>
      <c r="BY1125" s="383"/>
      <c r="BZ1125" s="2"/>
      <c r="CA1125" s="2"/>
      <c r="CB1125" s="2"/>
      <c r="CC1125" s="2"/>
      <c r="CD1125" s="2"/>
      <c r="CE1125" s="2"/>
      <c r="CF1125" s="383"/>
      <c r="CG1125" s="383"/>
      <c r="CH1125" s="10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383"/>
      <c r="DT1125" s="383"/>
      <c r="DU1125" s="383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  <c r="FE1125" s="2"/>
      <c r="FF1125" s="2"/>
      <c r="FG1125" s="2"/>
      <c r="FH1125" s="2"/>
      <c r="FI1125" s="2"/>
      <c r="FJ1125" s="2"/>
      <c r="FK1125" s="2"/>
      <c r="FL1125" s="2"/>
      <c r="FM1125" s="2"/>
      <c r="FN1125" s="2"/>
      <c r="FO1125" s="2"/>
      <c r="FP1125" s="2"/>
      <c r="FQ1125" s="2"/>
      <c r="FR1125" s="2"/>
      <c r="FS1125" s="2"/>
      <c r="FT1125" s="2"/>
      <c r="FU1125" s="2"/>
      <c r="FV1125" s="2"/>
      <c r="FW1125" s="2"/>
      <c r="FX1125" s="2"/>
      <c r="FY1125" s="2"/>
      <c r="FZ1125" s="2"/>
      <c r="GA1125" s="2"/>
      <c r="GB1125" s="2"/>
      <c r="GC1125" s="2"/>
      <c r="GD1125" s="2"/>
      <c r="GE1125" s="2"/>
      <c r="GF1125" s="2"/>
      <c r="GG1125" s="2"/>
      <c r="GH1125" s="2"/>
      <c r="GI1125" s="2"/>
      <c r="GJ1125" s="2"/>
      <c r="GK1125" s="2"/>
      <c r="GL1125" s="2"/>
      <c r="GM1125" s="2"/>
      <c r="GN1125" s="2"/>
      <c r="GO1125" s="2"/>
      <c r="GP1125" s="2"/>
      <c r="GQ1125" s="2"/>
      <c r="GR1125" s="2"/>
      <c r="GS1125" s="2"/>
      <c r="GT1125" s="2"/>
      <c r="GU1125" s="2"/>
      <c r="GV1125" s="2"/>
      <c r="GW1125" s="2"/>
      <c r="GX1125" s="2"/>
      <c r="GY1125" s="2"/>
      <c r="GZ1125" s="2"/>
      <c r="HA1125" s="2"/>
      <c r="HB1125" s="2"/>
      <c r="HC1125" s="2"/>
      <c r="HD1125" s="2"/>
      <c r="HE1125" s="2"/>
      <c r="HF1125" s="2"/>
      <c r="HG1125" s="2"/>
      <c r="HH1125" s="2"/>
      <c r="HI1125" s="2"/>
      <c r="HJ1125" s="2"/>
      <c r="HK1125" s="2"/>
      <c r="HL1125" s="2"/>
      <c r="HM1125" s="2"/>
      <c r="HN1125" s="2"/>
      <c r="HO1125" s="2"/>
      <c r="HP1125" s="2"/>
      <c r="HQ1125" s="2"/>
      <c r="HR1125" s="2"/>
      <c r="HS1125" s="2"/>
      <c r="HT1125" s="2"/>
      <c r="HU1125" s="2"/>
      <c r="HV1125" s="2"/>
      <c r="HW1125" s="2"/>
      <c r="HX1125" s="2"/>
      <c r="HY1125" s="2"/>
      <c r="HZ1125" s="2"/>
      <c r="IA1125" s="2"/>
      <c r="IB1125" s="2"/>
      <c r="IC1125" s="2"/>
      <c r="ID1125" s="2"/>
      <c r="IE1125" s="2"/>
      <c r="IF1125" s="2"/>
      <c r="IG1125" s="2"/>
      <c r="IH1125" s="2"/>
      <c r="II1125" s="2"/>
      <c r="IJ1125" s="2"/>
      <c r="IK1125" s="2"/>
      <c r="IL1125" s="2"/>
      <c r="IM1125" s="2"/>
      <c r="IN1125" s="2"/>
      <c r="IO1125" s="2"/>
      <c r="IP1125" s="2"/>
      <c r="IQ1125" s="2"/>
      <c r="IR1125" s="2"/>
      <c r="IS1125" s="2"/>
      <c r="IT1125" s="2"/>
      <c r="IU1125" s="2"/>
      <c r="IV1125" s="2"/>
      <c r="IW1125" s="2"/>
    </row>
    <row r="1126" customFormat="false" ht="11.25" hidden="false" customHeight="false" outlineLevel="0" collapsed="false">
      <c r="A1126" s="2"/>
      <c r="B1126" s="2"/>
      <c r="C1126" s="2"/>
      <c r="D1126" s="394"/>
      <c r="F1126" s="2"/>
      <c r="G1126" s="2"/>
      <c r="H1126" s="2"/>
      <c r="I1126" s="2"/>
      <c r="J1126" s="2"/>
      <c r="K1126" s="2"/>
      <c r="L1126" s="2"/>
      <c r="M1126" s="2"/>
      <c r="P1126" s="2"/>
      <c r="Q1126" s="2"/>
      <c r="R1126" s="2"/>
      <c r="X1126" s="270"/>
      <c r="Y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95"/>
      <c r="AW1126" s="95"/>
      <c r="AX1126" s="383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383"/>
      <c r="BX1126" s="383"/>
      <c r="BY1126" s="383"/>
      <c r="BZ1126" s="2"/>
      <c r="CA1126" s="2"/>
      <c r="CB1126" s="2"/>
      <c r="CC1126" s="2"/>
      <c r="CD1126" s="2"/>
      <c r="CE1126" s="2"/>
      <c r="CF1126" s="383"/>
      <c r="CG1126" s="383"/>
      <c r="CH1126" s="10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383"/>
      <c r="DT1126" s="383"/>
      <c r="DU1126" s="383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  <c r="FE1126" s="2"/>
      <c r="FF1126" s="2"/>
      <c r="FG1126" s="2"/>
      <c r="FH1126" s="2"/>
      <c r="FI1126" s="2"/>
      <c r="FJ1126" s="2"/>
      <c r="FK1126" s="2"/>
      <c r="FL1126" s="2"/>
      <c r="FM1126" s="2"/>
      <c r="FN1126" s="2"/>
      <c r="FO1126" s="2"/>
      <c r="FP1126" s="2"/>
      <c r="FQ1126" s="2"/>
      <c r="FR1126" s="2"/>
      <c r="FS1126" s="2"/>
      <c r="FT1126" s="2"/>
      <c r="FU1126" s="2"/>
      <c r="FV1126" s="2"/>
      <c r="FW1126" s="2"/>
      <c r="FX1126" s="2"/>
      <c r="FY1126" s="2"/>
      <c r="FZ1126" s="2"/>
      <c r="GA1126" s="2"/>
      <c r="GB1126" s="2"/>
      <c r="GC1126" s="2"/>
      <c r="GD1126" s="2"/>
      <c r="GE1126" s="2"/>
      <c r="GF1126" s="2"/>
      <c r="GG1126" s="2"/>
      <c r="GH1126" s="2"/>
      <c r="GI1126" s="2"/>
      <c r="GJ1126" s="2"/>
      <c r="GK1126" s="2"/>
      <c r="GL1126" s="2"/>
      <c r="GM1126" s="2"/>
      <c r="GN1126" s="2"/>
      <c r="GO1126" s="2"/>
      <c r="GP1126" s="2"/>
      <c r="GQ1126" s="2"/>
      <c r="GR1126" s="2"/>
      <c r="GS1126" s="2"/>
      <c r="GT1126" s="2"/>
      <c r="GU1126" s="2"/>
      <c r="GV1126" s="2"/>
      <c r="GW1126" s="2"/>
      <c r="GX1126" s="2"/>
      <c r="GY1126" s="2"/>
      <c r="GZ1126" s="2"/>
      <c r="HA1126" s="2"/>
      <c r="HB1126" s="2"/>
      <c r="HC1126" s="2"/>
      <c r="HD1126" s="2"/>
      <c r="HE1126" s="2"/>
      <c r="HF1126" s="2"/>
      <c r="HG1126" s="2"/>
      <c r="HH1126" s="2"/>
      <c r="HI1126" s="2"/>
      <c r="HJ1126" s="2"/>
      <c r="HK1126" s="2"/>
      <c r="HL1126" s="2"/>
      <c r="HM1126" s="2"/>
      <c r="HN1126" s="2"/>
      <c r="HO1126" s="2"/>
      <c r="HP1126" s="2"/>
      <c r="HQ1126" s="2"/>
      <c r="HR1126" s="2"/>
      <c r="HS1126" s="2"/>
      <c r="HT1126" s="2"/>
      <c r="HU1126" s="2"/>
      <c r="HV1126" s="2"/>
      <c r="HW1126" s="2"/>
      <c r="HX1126" s="2"/>
      <c r="HY1126" s="2"/>
      <c r="HZ1126" s="2"/>
      <c r="IA1126" s="2"/>
      <c r="IB1126" s="2"/>
      <c r="IC1126" s="2"/>
      <c r="ID1126" s="2"/>
      <c r="IE1126" s="2"/>
      <c r="IF1126" s="2"/>
      <c r="IG1126" s="2"/>
      <c r="IH1126" s="2"/>
      <c r="II1126" s="2"/>
      <c r="IJ1126" s="2"/>
      <c r="IK1126" s="2"/>
      <c r="IL1126" s="2"/>
      <c r="IM1126" s="2"/>
      <c r="IN1126" s="2"/>
      <c r="IO1126" s="2"/>
      <c r="IP1126" s="2"/>
      <c r="IQ1126" s="2"/>
      <c r="IR1126" s="2"/>
      <c r="IS1126" s="2"/>
      <c r="IT1126" s="2"/>
      <c r="IU1126" s="2"/>
      <c r="IV1126" s="2"/>
      <c r="IW1126" s="2"/>
    </row>
    <row r="1127" customFormat="false" ht="11.25" hidden="false" customHeight="false" outlineLevel="0" collapsed="false">
      <c r="A1127" s="2"/>
      <c r="B1127" s="2"/>
      <c r="C1127" s="2"/>
      <c r="D1127" s="394"/>
      <c r="F1127" s="2"/>
      <c r="G1127" s="2"/>
      <c r="H1127" s="2"/>
      <c r="I1127" s="2"/>
      <c r="J1127" s="2"/>
      <c r="K1127" s="2"/>
      <c r="L1127" s="2"/>
      <c r="M1127" s="2"/>
      <c r="P1127" s="2"/>
      <c r="Q1127" s="2"/>
      <c r="R1127" s="2"/>
      <c r="X1127" s="270"/>
      <c r="Y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95"/>
      <c r="AW1127" s="95"/>
      <c r="AX1127" s="383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383"/>
      <c r="BX1127" s="383"/>
      <c r="BY1127" s="383"/>
      <c r="BZ1127" s="2"/>
      <c r="CA1127" s="2"/>
      <c r="CB1127" s="2"/>
      <c r="CC1127" s="2"/>
      <c r="CD1127" s="2"/>
      <c r="CE1127" s="2"/>
      <c r="CF1127" s="383"/>
      <c r="CG1127" s="383"/>
      <c r="CH1127" s="10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383"/>
      <c r="DT1127" s="383"/>
      <c r="DU1127" s="383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  <c r="FE1127" s="2"/>
      <c r="FF1127" s="2"/>
      <c r="FG1127" s="2"/>
      <c r="FH1127" s="2"/>
      <c r="FI1127" s="2"/>
      <c r="FJ1127" s="2"/>
      <c r="FK1127" s="2"/>
      <c r="FL1127" s="2"/>
      <c r="FM1127" s="2"/>
      <c r="FN1127" s="2"/>
      <c r="FO1127" s="2"/>
      <c r="FP1127" s="2"/>
      <c r="FQ1127" s="2"/>
      <c r="FR1127" s="2"/>
      <c r="FS1127" s="2"/>
      <c r="FT1127" s="2"/>
      <c r="FU1127" s="2"/>
      <c r="FV1127" s="2"/>
      <c r="FW1127" s="2"/>
      <c r="FX1127" s="2"/>
      <c r="FY1127" s="2"/>
      <c r="FZ1127" s="2"/>
      <c r="GA1127" s="2"/>
      <c r="GB1127" s="2"/>
      <c r="GC1127" s="2"/>
      <c r="GD1127" s="2"/>
      <c r="GE1127" s="2"/>
      <c r="GF1127" s="2"/>
      <c r="GG1127" s="2"/>
      <c r="GH1127" s="2"/>
      <c r="GI1127" s="2"/>
      <c r="GJ1127" s="2"/>
      <c r="GK1127" s="2"/>
      <c r="GL1127" s="2"/>
      <c r="GM1127" s="2"/>
      <c r="GN1127" s="2"/>
      <c r="GO1127" s="2"/>
      <c r="GP1127" s="2"/>
      <c r="GQ1127" s="2"/>
      <c r="GR1127" s="2"/>
      <c r="GS1127" s="2"/>
      <c r="GT1127" s="2"/>
      <c r="GU1127" s="2"/>
      <c r="GV1127" s="2"/>
      <c r="GW1127" s="2"/>
      <c r="GX1127" s="2"/>
      <c r="GY1127" s="2"/>
      <c r="GZ1127" s="2"/>
      <c r="HA1127" s="2"/>
      <c r="HB1127" s="2"/>
      <c r="HC1127" s="2"/>
      <c r="HD1127" s="2"/>
      <c r="HE1127" s="2"/>
      <c r="HF1127" s="2"/>
      <c r="HG1127" s="2"/>
      <c r="HH1127" s="2"/>
      <c r="HI1127" s="2"/>
      <c r="HJ1127" s="2"/>
      <c r="HK1127" s="2"/>
      <c r="HL1127" s="2"/>
      <c r="HM1127" s="2"/>
      <c r="HN1127" s="2"/>
      <c r="HO1127" s="2"/>
      <c r="HP1127" s="2"/>
      <c r="HQ1127" s="2"/>
      <c r="HR1127" s="2"/>
      <c r="HS1127" s="2"/>
      <c r="HT1127" s="2"/>
      <c r="HU1127" s="2"/>
      <c r="HV1127" s="2"/>
      <c r="HW1127" s="2"/>
      <c r="HX1127" s="2"/>
      <c r="HY1127" s="2"/>
      <c r="HZ1127" s="2"/>
      <c r="IA1127" s="2"/>
      <c r="IB1127" s="2"/>
      <c r="IC1127" s="2"/>
      <c r="ID1127" s="2"/>
      <c r="IE1127" s="2"/>
      <c r="IF1127" s="2"/>
      <c r="IG1127" s="2"/>
      <c r="IH1127" s="2"/>
      <c r="II1127" s="2"/>
      <c r="IJ1127" s="2"/>
      <c r="IK1127" s="2"/>
      <c r="IL1127" s="2"/>
      <c r="IM1127" s="2"/>
      <c r="IN1127" s="2"/>
      <c r="IO1127" s="2"/>
      <c r="IP1127" s="2"/>
      <c r="IQ1127" s="2"/>
      <c r="IR1127" s="2"/>
      <c r="IS1127" s="2"/>
      <c r="IT1127" s="2"/>
      <c r="IU1127" s="2"/>
      <c r="IV1127" s="2"/>
      <c r="IW1127" s="2"/>
    </row>
    <row r="1128" customFormat="false" ht="11.25" hidden="false" customHeight="false" outlineLevel="0" collapsed="false">
      <c r="A1128" s="2"/>
      <c r="B1128" s="2"/>
      <c r="C1128" s="2"/>
      <c r="D1128" s="394"/>
      <c r="F1128" s="2"/>
      <c r="G1128" s="2"/>
      <c r="H1128" s="2"/>
      <c r="I1128" s="2"/>
      <c r="J1128" s="2"/>
      <c r="K1128" s="2"/>
      <c r="L1128" s="2"/>
      <c r="M1128" s="2"/>
      <c r="P1128" s="2"/>
      <c r="Q1128" s="2"/>
      <c r="R1128" s="2"/>
      <c r="X1128" s="270"/>
      <c r="Y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95"/>
      <c r="AW1128" s="95"/>
      <c r="AX1128" s="383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383"/>
      <c r="BX1128" s="383"/>
      <c r="BY1128" s="383"/>
      <c r="BZ1128" s="2"/>
      <c r="CA1128" s="2"/>
      <c r="CB1128" s="2"/>
      <c r="CC1128" s="2"/>
      <c r="CD1128" s="2"/>
      <c r="CE1128" s="2"/>
      <c r="CF1128" s="383"/>
      <c r="CG1128" s="383"/>
      <c r="CH1128" s="10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383"/>
      <c r="DT1128" s="383"/>
      <c r="DU1128" s="383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  <c r="FE1128" s="2"/>
      <c r="FF1128" s="2"/>
      <c r="FG1128" s="2"/>
      <c r="FH1128" s="2"/>
      <c r="FI1128" s="2"/>
      <c r="FJ1128" s="2"/>
      <c r="FK1128" s="2"/>
      <c r="FL1128" s="2"/>
      <c r="FM1128" s="2"/>
      <c r="FN1128" s="2"/>
      <c r="FO1128" s="2"/>
      <c r="FP1128" s="2"/>
      <c r="FQ1128" s="2"/>
      <c r="FR1128" s="2"/>
      <c r="FS1128" s="2"/>
      <c r="FT1128" s="2"/>
      <c r="FU1128" s="2"/>
      <c r="FV1128" s="2"/>
      <c r="FW1128" s="2"/>
      <c r="FX1128" s="2"/>
      <c r="FY1128" s="2"/>
      <c r="FZ1128" s="2"/>
      <c r="GA1128" s="2"/>
      <c r="GB1128" s="2"/>
      <c r="GC1128" s="2"/>
      <c r="GD1128" s="2"/>
      <c r="GE1128" s="2"/>
      <c r="GF1128" s="2"/>
      <c r="GG1128" s="2"/>
      <c r="GH1128" s="2"/>
      <c r="GI1128" s="2"/>
      <c r="GJ1128" s="2"/>
      <c r="GK1128" s="2"/>
      <c r="GL1128" s="2"/>
      <c r="GM1128" s="2"/>
      <c r="GN1128" s="2"/>
      <c r="GO1128" s="2"/>
      <c r="GP1128" s="2"/>
      <c r="GQ1128" s="2"/>
      <c r="GR1128" s="2"/>
      <c r="GS1128" s="2"/>
      <c r="GT1128" s="2"/>
      <c r="GU1128" s="2"/>
      <c r="GV1128" s="2"/>
      <c r="GW1128" s="2"/>
      <c r="GX1128" s="2"/>
      <c r="GY1128" s="2"/>
      <c r="GZ1128" s="2"/>
      <c r="HA1128" s="2"/>
      <c r="HB1128" s="2"/>
      <c r="HC1128" s="2"/>
      <c r="HD1128" s="2"/>
      <c r="HE1128" s="2"/>
      <c r="HF1128" s="2"/>
      <c r="HG1128" s="2"/>
      <c r="HH1128" s="2"/>
      <c r="HI1128" s="2"/>
      <c r="HJ1128" s="2"/>
      <c r="HK1128" s="2"/>
      <c r="HL1128" s="2"/>
      <c r="HM1128" s="2"/>
      <c r="HN1128" s="2"/>
      <c r="HO1128" s="2"/>
      <c r="HP1128" s="2"/>
      <c r="HQ1128" s="2"/>
      <c r="HR1128" s="2"/>
      <c r="HS1128" s="2"/>
      <c r="HT1128" s="2"/>
      <c r="HU1128" s="2"/>
      <c r="HV1128" s="2"/>
      <c r="HW1128" s="2"/>
      <c r="HX1128" s="2"/>
      <c r="HY1128" s="2"/>
      <c r="HZ1128" s="2"/>
      <c r="IA1128" s="2"/>
      <c r="IB1128" s="2"/>
      <c r="IC1128" s="2"/>
      <c r="ID1128" s="2"/>
      <c r="IE1128" s="2"/>
      <c r="IF1128" s="2"/>
      <c r="IG1128" s="2"/>
      <c r="IH1128" s="2"/>
      <c r="II1128" s="2"/>
      <c r="IJ1128" s="2"/>
      <c r="IK1128" s="2"/>
      <c r="IL1128" s="2"/>
      <c r="IM1128" s="2"/>
      <c r="IN1128" s="2"/>
      <c r="IO1128" s="2"/>
      <c r="IP1128" s="2"/>
      <c r="IQ1128" s="2"/>
      <c r="IR1128" s="2"/>
      <c r="IS1128" s="2"/>
      <c r="IT1128" s="2"/>
      <c r="IU1128" s="2"/>
      <c r="IV1128" s="2"/>
      <c r="IW1128" s="2"/>
    </row>
    <row r="1129" customFormat="false" ht="11.25" hidden="false" customHeight="false" outlineLevel="0" collapsed="false">
      <c r="A1129" s="2"/>
      <c r="B1129" s="2"/>
      <c r="C1129" s="2"/>
      <c r="D1129" s="394"/>
      <c r="F1129" s="2"/>
      <c r="G1129" s="2"/>
      <c r="H1129" s="2"/>
      <c r="I1129" s="2"/>
      <c r="J1129" s="2"/>
      <c r="K1129" s="2"/>
      <c r="L1129" s="2"/>
      <c r="M1129" s="2"/>
      <c r="P1129" s="2"/>
      <c r="Q1129" s="2"/>
      <c r="R1129" s="2"/>
      <c r="X1129" s="270"/>
      <c r="Y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95"/>
      <c r="AW1129" s="95"/>
      <c r="AX1129" s="383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383"/>
      <c r="BX1129" s="383"/>
      <c r="BY1129" s="383"/>
      <c r="BZ1129" s="2"/>
      <c r="CA1129" s="2"/>
      <c r="CB1129" s="2"/>
      <c r="CC1129" s="2"/>
      <c r="CD1129" s="2"/>
      <c r="CE1129" s="2"/>
      <c r="CF1129" s="383"/>
      <c r="CG1129" s="383"/>
      <c r="CH1129" s="10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383"/>
      <c r="DT1129" s="383"/>
      <c r="DU1129" s="383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  <c r="FE1129" s="2"/>
      <c r="FF1129" s="2"/>
      <c r="FG1129" s="2"/>
      <c r="FH1129" s="2"/>
      <c r="FI1129" s="2"/>
      <c r="FJ1129" s="2"/>
      <c r="FK1129" s="2"/>
      <c r="FL1129" s="2"/>
      <c r="FM1129" s="2"/>
      <c r="FN1129" s="2"/>
      <c r="FO1129" s="2"/>
      <c r="FP1129" s="2"/>
      <c r="FQ1129" s="2"/>
      <c r="FR1129" s="2"/>
      <c r="FS1129" s="2"/>
      <c r="FT1129" s="2"/>
      <c r="FU1129" s="2"/>
      <c r="FV1129" s="2"/>
      <c r="FW1129" s="2"/>
      <c r="FX1129" s="2"/>
      <c r="FY1129" s="2"/>
      <c r="FZ1129" s="2"/>
      <c r="GA1129" s="2"/>
      <c r="GB1129" s="2"/>
      <c r="GC1129" s="2"/>
      <c r="GD1129" s="2"/>
      <c r="GE1129" s="2"/>
      <c r="GF1129" s="2"/>
      <c r="GG1129" s="2"/>
      <c r="GH1129" s="2"/>
      <c r="GI1129" s="2"/>
      <c r="GJ1129" s="2"/>
      <c r="GK1129" s="2"/>
      <c r="GL1129" s="2"/>
      <c r="GM1129" s="2"/>
      <c r="GN1129" s="2"/>
      <c r="GO1129" s="2"/>
      <c r="GP1129" s="2"/>
      <c r="GQ1129" s="2"/>
      <c r="GR1129" s="2"/>
      <c r="GS1129" s="2"/>
      <c r="GT1129" s="2"/>
      <c r="GU1129" s="2"/>
      <c r="GV1129" s="2"/>
      <c r="GW1129" s="2"/>
      <c r="GX1129" s="2"/>
      <c r="GY1129" s="2"/>
      <c r="GZ1129" s="2"/>
      <c r="HA1129" s="2"/>
      <c r="HB1129" s="2"/>
      <c r="HC1129" s="2"/>
      <c r="HD1129" s="2"/>
      <c r="HE1129" s="2"/>
      <c r="HF1129" s="2"/>
      <c r="HG1129" s="2"/>
      <c r="HH1129" s="2"/>
      <c r="HI1129" s="2"/>
      <c r="HJ1129" s="2"/>
      <c r="HK1129" s="2"/>
      <c r="HL1129" s="2"/>
      <c r="HM1129" s="2"/>
      <c r="HN1129" s="2"/>
      <c r="HO1129" s="2"/>
      <c r="HP1129" s="2"/>
      <c r="HQ1129" s="2"/>
      <c r="HR1129" s="2"/>
      <c r="HS1129" s="2"/>
      <c r="HT1129" s="2"/>
      <c r="HU1129" s="2"/>
      <c r="HV1129" s="2"/>
      <c r="HW1129" s="2"/>
      <c r="HX1129" s="2"/>
      <c r="HY1129" s="2"/>
      <c r="HZ1129" s="2"/>
      <c r="IA1129" s="2"/>
      <c r="IB1129" s="2"/>
      <c r="IC1129" s="2"/>
      <c r="ID1129" s="2"/>
      <c r="IE1129" s="2"/>
      <c r="IF1129" s="2"/>
      <c r="IG1129" s="2"/>
      <c r="IH1129" s="2"/>
      <c r="II1129" s="2"/>
      <c r="IJ1129" s="2"/>
      <c r="IK1129" s="2"/>
      <c r="IL1129" s="2"/>
      <c r="IM1129" s="2"/>
      <c r="IN1129" s="2"/>
      <c r="IO1129" s="2"/>
      <c r="IP1129" s="2"/>
      <c r="IQ1129" s="2"/>
      <c r="IR1129" s="2"/>
      <c r="IS1129" s="2"/>
      <c r="IT1129" s="2"/>
      <c r="IU1129" s="2"/>
      <c r="IV1129" s="2"/>
      <c r="IW1129" s="2"/>
    </row>
    <row r="1130" customFormat="false" ht="11.25" hidden="false" customHeight="false" outlineLevel="0" collapsed="false">
      <c r="A1130" s="2"/>
      <c r="B1130" s="2"/>
      <c r="C1130" s="2"/>
      <c r="D1130" s="394"/>
      <c r="F1130" s="2"/>
      <c r="G1130" s="2"/>
      <c r="H1130" s="2"/>
      <c r="I1130" s="2"/>
      <c r="J1130" s="2"/>
      <c r="K1130" s="2"/>
      <c r="L1130" s="2"/>
      <c r="M1130" s="2"/>
      <c r="P1130" s="2"/>
      <c r="Q1130" s="2"/>
      <c r="R1130" s="2"/>
      <c r="X1130" s="270"/>
      <c r="Y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95"/>
      <c r="AW1130" s="95"/>
      <c r="AX1130" s="383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383"/>
      <c r="BX1130" s="383"/>
      <c r="BY1130" s="383"/>
      <c r="BZ1130" s="2"/>
      <c r="CA1130" s="2"/>
      <c r="CB1130" s="2"/>
      <c r="CC1130" s="2"/>
      <c r="CD1130" s="2"/>
      <c r="CE1130" s="2"/>
      <c r="CF1130" s="383"/>
      <c r="CG1130" s="383"/>
      <c r="CH1130" s="10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383"/>
      <c r="DT1130" s="383"/>
      <c r="DU1130" s="383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  <c r="FE1130" s="2"/>
      <c r="FF1130" s="2"/>
      <c r="FG1130" s="2"/>
      <c r="FH1130" s="2"/>
      <c r="FI1130" s="2"/>
      <c r="FJ1130" s="2"/>
      <c r="FK1130" s="2"/>
      <c r="FL1130" s="2"/>
      <c r="FM1130" s="2"/>
      <c r="FN1130" s="2"/>
      <c r="FO1130" s="2"/>
      <c r="FP1130" s="2"/>
      <c r="FQ1130" s="2"/>
      <c r="FR1130" s="2"/>
      <c r="FS1130" s="2"/>
      <c r="FT1130" s="2"/>
      <c r="FU1130" s="2"/>
      <c r="FV1130" s="2"/>
      <c r="FW1130" s="2"/>
      <c r="FX1130" s="2"/>
      <c r="FY1130" s="2"/>
      <c r="FZ1130" s="2"/>
      <c r="GA1130" s="2"/>
      <c r="GB1130" s="2"/>
      <c r="GC1130" s="2"/>
      <c r="GD1130" s="2"/>
      <c r="GE1130" s="2"/>
      <c r="GF1130" s="2"/>
      <c r="GG1130" s="2"/>
      <c r="GH1130" s="2"/>
      <c r="GI1130" s="2"/>
      <c r="GJ1130" s="2"/>
      <c r="GK1130" s="2"/>
      <c r="GL1130" s="2"/>
      <c r="GM1130" s="2"/>
      <c r="GN1130" s="2"/>
      <c r="GO1130" s="2"/>
      <c r="GP1130" s="2"/>
      <c r="GQ1130" s="2"/>
      <c r="GR1130" s="2"/>
      <c r="GS1130" s="2"/>
      <c r="GT1130" s="2"/>
      <c r="GU1130" s="2"/>
      <c r="GV1130" s="2"/>
      <c r="GW1130" s="2"/>
      <c r="GX1130" s="2"/>
      <c r="GY1130" s="2"/>
      <c r="GZ1130" s="2"/>
      <c r="HA1130" s="2"/>
      <c r="HB1130" s="2"/>
      <c r="HC1130" s="2"/>
      <c r="HD1130" s="2"/>
      <c r="HE1130" s="2"/>
      <c r="HF1130" s="2"/>
      <c r="HG1130" s="2"/>
      <c r="HH1130" s="2"/>
      <c r="HI1130" s="2"/>
      <c r="HJ1130" s="2"/>
      <c r="HK1130" s="2"/>
      <c r="HL1130" s="2"/>
      <c r="HM1130" s="2"/>
      <c r="HN1130" s="2"/>
      <c r="HO1130" s="2"/>
      <c r="HP1130" s="2"/>
      <c r="HQ1130" s="2"/>
      <c r="HR1130" s="2"/>
      <c r="HS1130" s="2"/>
      <c r="HT1130" s="2"/>
      <c r="HU1130" s="2"/>
      <c r="HV1130" s="2"/>
      <c r="HW1130" s="2"/>
      <c r="HX1130" s="2"/>
      <c r="HY1130" s="2"/>
      <c r="HZ1130" s="2"/>
      <c r="IA1130" s="2"/>
      <c r="IB1130" s="2"/>
      <c r="IC1130" s="2"/>
      <c r="ID1130" s="2"/>
      <c r="IE1130" s="2"/>
      <c r="IF1130" s="2"/>
      <c r="IG1130" s="2"/>
      <c r="IH1130" s="2"/>
      <c r="II1130" s="2"/>
      <c r="IJ1130" s="2"/>
      <c r="IK1130" s="2"/>
      <c r="IL1130" s="2"/>
      <c r="IM1130" s="2"/>
      <c r="IN1130" s="2"/>
      <c r="IO1130" s="2"/>
      <c r="IP1130" s="2"/>
      <c r="IQ1130" s="2"/>
      <c r="IR1130" s="2"/>
      <c r="IS1130" s="2"/>
      <c r="IT1130" s="2"/>
      <c r="IU1130" s="2"/>
      <c r="IV1130" s="2"/>
      <c r="IW1130" s="2"/>
    </row>
    <row r="1131" customFormat="false" ht="11.25" hidden="false" customHeight="false" outlineLevel="0" collapsed="false">
      <c r="A1131" s="2"/>
      <c r="B1131" s="2"/>
      <c r="C1131" s="2"/>
      <c r="D1131" s="394"/>
      <c r="F1131" s="2"/>
      <c r="G1131" s="2"/>
      <c r="H1131" s="2"/>
      <c r="I1131" s="2"/>
      <c r="J1131" s="2"/>
      <c r="K1131" s="2"/>
      <c r="L1131" s="2"/>
      <c r="M1131" s="2"/>
      <c r="P1131" s="2"/>
      <c r="Q1131" s="2"/>
      <c r="R1131" s="2"/>
      <c r="X1131" s="270"/>
      <c r="Y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95"/>
      <c r="AW1131" s="95"/>
      <c r="AX1131" s="383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383"/>
      <c r="BX1131" s="383"/>
      <c r="BY1131" s="383"/>
      <c r="BZ1131" s="2"/>
      <c r="CA1131" s="2"/>
      <c r="CB1131" s="2"/>
      <c r="CC1131" s="2"/>
      <c r="CD1131" s="2"/>
      <c r="CE1131" s="2"/>
      <c r="CF1131" s="383"/>
      <c r="CG1131" s="383"/>
      <c r="CH1131" s="10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383"/>
      <c r="DT1131" s="383"/>
      <c r="DU1131" s="383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  <c r="FE1131" s="2"/>
      <c r="FF1131" s="2"/>
      <c r="FG1131" s="2"/>
      <c r="FH1131" s="2"/>
      <c r="FI1131" s="2"/>
      <c r="FJ1131" s="2"/>
      <c r="FK1131" s="2"/>
      <c r="FL1131" s="2"/>
      <c r="FM1131" s="2"/>
      <c r="FN1131" s="2"/>
      <c r="FO1131" s="2"/>
      <c r="FP1131" s="2"/>
      <c r="FQ1131" s="2"/>
      <c r="FR1131" s="2"/>
      <c r="FS1131" s="2"/>
      <c r="FT1131" s="2"/>
      <c r="FU1131" s="2"/>
      <c r="FV1131" s="2"/>
      <c r="FW1131" s="2"/>
      <c r="FX1131" s="2"/>
      <c r="FY1131" s="2"/>
      <c r="FZ1131" s="2"/>
      <c r="GA1131" s="2"/>
      <c r="GB1131" s="2"/>
      <c r="GC1131" s="2"/>
      <c r="GD1131" s="2"/>
      <c r="GE1131" s="2"/>
      <c r="GF1131" s="2"/>
      <c r="GG1131" s="2"/>
      <c r="GH1131" s="2"/>
      <c r="GI1131" s="2"/>
      <c r="GJ1131" s="2"/>
      <c r="GK1131" s="2"/>
      <c r="GL1131" s="2"/>
      <c r="GM1131" s="2"/>
      <c r="GN1131" s="2"/>
      <c r="GO1131" s="2"/>
      <c r="GP1131" s="2"/>
      <c r="GQ1131" s="2"/>
      <c r="GR1131" s="2"/>
      <c r="GS1131" s="2"/>
      <c r="GT1131" s="2"/>
      <c r="GU1131" s="2"/>
      <c r="GV1131" s="2"/>
      <c r="GW1131" s="2"/>
      <c r="GX1131" s="2"/>
      <c r="GY1131" s="2"/>
      <c r="GZ1131" s="2"/>
      <c r="HA1131" s="2"/>
      <c r="HB1131" s="2"/>
      <c r="HC1131" s="2"/>
      <c r="HD1131" s="2"/>
      <c r="HE1131" s="2"/>
      <c r="HF1131" s="2"/>
      <c r="HG1131" s="2"/>
      <c r="HH1131" s="2"/>
      <c r="HI1131" s="2"/>
      <c r="HJ1131" s="2"/>
      <c r="HK1131" s="2"/>
      <c r="HL1131" s="2"/>
      <c r="HM1131" s="2"/>
      <c r="HN1131" s="2"/>
      <c r="HO1131" s="2"/>
      <c r="HP1131" s="2"/>
      <c r="HQ1131" s="2"/>
      <c r="HR1131" s="2"/>
      <c r="HS1131" s="2"/>
      <c r="HT1131" s="2"/>
      <c r="HU1131" s="2"/>
      <c r="HV1131" s="2"/>
      <c r="HW1131" s="2"/>
      <c r="HX1131" s="2"/>
      <c r="HY1131" s="2"/>
      <c r="HZ1131" s="2"/>
      <c r="IA1131" s="2"/>
      <c r="IB1131" s="2"/>
      <c r="IC1131" s="2"/>
      <c r="ID1131" s="2"/>
      <c r="IE1131" s="2"/>
      <c r="IF1131" s="2"/>
      <c r="IG1131" s="2"/>
      <c r="IH1131" s="2"/>
      <c r="II1131" s="2"/>
      <c r="IJ1131" s="2"/>
      <c r="IK1131" s="2"/>
      <c r="IL1131" s="2"/>
      <c r="IM1131" s="2"/>
      <c r="IN1131" s="2"/>
      <c r="IO1131" s="2"/>
      <c r="IP1131" s="2"/>
      <c r="IQ1131" s="2"/>
      <c r="IR1131" s="2"/>
      <c r="IS1131" s="2"/>
      <c r="IT1131" s="2"/>
      <c r="IU1131" s="2"/>
      <c r="IV1131" s="2"/>
      <c r="IW1131" s="2"/>
    </row>
    <row r="1132" customFormat="false" ht="11.25" hidden="false" customHeight="false" outlineLevel="0" collapsed="false">
      <c r="A1132" s="2"/>
      <c r="B1132" s="2"/>
      <c r="C1132" s="2"/>
      <c r="D1132" s="394"/>
      <c r="F1132" s="2"/>
      <c r="G1132" s="2"/>
      <c r="H1132" s="2"/>
      <c r="I1132" s="2"/>
      <c r="J1132" s="2"/>
      <c r="K1132" s="2"/>
      <c r="L1132" s="2"/>
      <c r="M1132" s="2"/>
      <c r="P1132" s="2"/>
      <c r="Q1132" s="2"/>
      <c r="R1132" s="2"/>
      <c r="X1132" s="270"/>
      <c r="Y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95"/>
      <c r="AW1132" s="95"/>
      <c r="AX1132" s="383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383"/>
      <c r="BX1132" s="383"/>
      <c r="BY1132" s="383"/>
      <c r="BZ1132" s="2"/>
      <c r="CA1132" s="2"/>
      <c r="CB1132" s="2"/>
      <c r="CC1132" s="2"/>
      <c r="CD1132" s="2"/>
      <c r="CE1132" s="2"/>
      <c r="CF1132" s="383"/>
      <c r="CG1132" s="383"/>
      <c r="CH1132" s="10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383"/>
      <c r="DT1132" s="383"/>
      <c r="DU1132" s="383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  <c r="FE1132" s="2"/>
      <c r="FF1132" s="2"/>
      <c r="FG1132" s="2"/>
      <c r="FH1132" s="2"/>
      <c r="FI1132" s="2"/>
      <c r="FJ1132" s="2"/>
      <c r="FK1132" s="2"/>
      <c r="FL1132" s="2"/>
      <c r="FM1132" s="2"/>
      <c r="FN1132" s="2"/>
      <c r="FO1132" s="2"/>
      <c r="FP1132" s="2"/>
      <c r="FQ1132" s="2"/>
      <c r="FR1132" s="2"/>
      <c r="FS1132" s="2"/>
      <c r="FT1132" s="2"/>
      <c r="FU1132" s="2"/>
      <c r="FV1132" s="2"/>
      <c r="FW1132" s="2"/>
      <c r="FX1132" s="2"/>
      <c r="FY1132" s="2"/>
      <c r="FZ1132" s="2"/>
      <c r="GA1132" s="2"/>
      <c r="GB1132" s="2"/>
      <c r="GC1132" s="2"/>
      <c r="GD1132" s="2"/>
      <c r="GE1132" s="2"/>
      <c r="GF1132" s="2"/>
      <c r="GG1132" s="2"/>
      <c r="GH1132" s="2"/>
      <c r="GI1132" s="2"/>
      <c r="GJ1132" s="2"/>
      <c r="GK1132" s="2"/>
      <c r="GL1132" s="2"/>
      <c r="GM1132" s="2"/>
      <c r="GN1132" s="2"/>
      <c r="GO1132" s="2"/>
      <c r="GP1132" s="2"/>
      <c r="GQ1132" s="2"/>
      <c r="GR1132" s="2"/>
      <c r="GS1132" s="2"/>
      <c r="GT1132" s="2"/>
      <c r="GU1132" s="2"/>
      <c r="GV1132" s="2"/>
      <c r="GW1132" s="2"/>
      <c r="GX1132" s="2"/>
      <c r="GY1132" s="2"/>
      <c r="GZ1132" s="2"/>
      <c r="HA1132" s="2"/>
      <c r="HB1132" s="2"/>
      <c r="HC1132" s="2"/>
      <c r="HD1132" s="2"/>
      <c r="HE1132" s="2"/>
      <c r="HF1132" s="2"/>
      <c r="HG1132" s="2"/>
      <c r="HH1132" s="2"/>
      <c r="HI1132" s="2"/>
      <c r="HJ1132" s="2"/>
      <c r="HK1132" s="2"/>
      <c r="HL1132" s="2"/>
      <c r="HM1132" s="2"/>
      <c r="HN1132" s="2"/>
      <c r="HO1132" s="2"/>
      <c r="HP1132" s="2"/>
      <c r="HQ1132" s="2"/>
      <c r="HR1132" s="2"/>
      <c r="HS1132" s="2"/>
      <c r="HT1132" s="2"/>
      <c r="HU1132" s="2"/>
      <c r="HV1132" s="2"/>
      <c r="HW1132" s="2"/>
      <c r="HX1132" s="2"/>
      <c r="HY1132" s="2"/>
      <c r="HZ1132" s="2"/>
      <c r="IA1132" s="2"/>
      <c r="IB1132" s="2"/>
      <c r="IC1132" s="2"/>
      <c r="ID1132" s="2"/>
      <c r="IE1132" s="2"/>
      <c r="IF1132" s="2"/>
      <c r="IG1132" s="2"/>
      <c r="IH1132" s="2"/>
      <c r="II1132" s="2"/>
      <c r="IJ1132" s="2"/>
      <c r="IK1132" s="2"/>
      <c r="IL1132" s="2"/>
      <c r="IM1132" s="2"/>
      <c r="IN1132" s="2"/>
      <c r="IO1132" s="2"/>
      <c r="IP1132" s="2"/>
      <c r="IQ1132" s="2"/>
      <c r="IR1132" s="2"/>
      <c r="IS1132" s="2"/>
      <c r="IT1132" s="2"/>
      <c r="IU1132" s="2"/>
      <c r="IV1132" s="2"/>
      <c r="IW1132" s="2"/>
    </row>
    <row r="1133" customFormat="false" ht="11.25" hidden="false" customHeight="false" outlineLevel="0" collapsed="false">
      <c r="A1133" s="2"/>
      <c r="B1133" s="2"/>
      <c r="C1133" s="2"/>
      <c r="D1133" s="394"/>
      <c r="F1133" s="2"/>
      <c r="G1133" s="2"/>
      <c r="H1133" s="2"/>
      <c r="I1133" s="2"/>
      <c r="J1133" s="2"/>
      <c r="K1133" s="2"/>
      <c r="L1133" s="2"/>
      <c r="M1133" s="2"/>
      <c r="P1133" s="2"/>
      <c r="Q1133" s="2"/>
      <c r="R1133" s="2"/>
      <c r="X1133" s="270"/>
      <c r="Y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95"/>
      <c r="AW1133" s="95"/>
      <c r="AX1133" s="383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383"/>
      <c r="BX1133" s="383"/>
      <c r="BY1133" s="383"/>
      <c r="BZ1133" s="2"/>
      <c r="CA1133" s="2"/>
      <c r="CB1133" s="2"/>
      <c r="CC1133" s="2"/>
      <c r="CD1133" s="2"/>
      <c r="CE1133" s="2"/>
      <c r="CF1133" s="383"/>
      <c r="CG1133" s="383"/>
      <c r="CH1133" s="10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383"/>
      <c r="DT1133" s="383"/>
      <c r="DU1133" s="383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  <c r="FE1133" s="2"/>
      <c r="FF1133" s="2"/>
      <c r="FG1133" s="2"/>
      <c r="FH1133" s="2"/>
      <c r="FI1133" s="2"/>
      <c r="FJ1133" s="2"/>
      <c r="FK1133" s="2"/>
      <c r="FL1133" s="2"/>
      <c r="FM1133" s="2"/>
      <c r="FN1133" s="2"/>
      <c r="FO1133" s="2"/>
      <c r="FP1133" s="2"/>
      <c r="FQ1133" s="2"/>
      <c r="FR1133" s="2"/>
      <c r="FS1133" s="2"/>
      <c r="FT1133" s="2"/>
      <c r="FU1133" s="2"/>
      <c r="FV1133" s="2"/>
      <c r="FW1133" s="2"/>
      <c r="FX1133" s="2"/>
      <c r="FY1133" s="2"/>
      <c r="FZ1133" s="2"/>
      <c r="GA1133" s="2"/>
      <c r="GB1133" s="2"/>
      <c r="GC1133" s="2"/>
      <c r="GD1133" s="2"/>
      <c r="GE1133" s="2"/>
      <c r="GF1133" s="2"/>
      <c r="GG1133" s="2"/>
      <c r="GH1133" s="2"/>
      <c r="GI1133" s="2"/>
      <c r="GJ1133" s="2"/>
      <c r="GK1133" s="2"/>
      <c r="GL1133" s="2"/>
      <c r="GM1133" s="2"/>
      <c r="GN1133" s="2"/>
      <c r="GO1133" s="2"/>
      <c r="GP1133" s="2"/>
      <c r="GQ1133" s="2"/>
      <c r="GR1133" s="2"/>
      <c r="GS1133" s="2"/>
      <c r="GT1133" s="2"/>
      <c r="GU1133" s="2"/>
      <c r="GV1133" s="2"/>
      <c r="GW1133" s="2"/>
      <c r="GX1133" s="2"/>
      <c r="GY1133" s="2"/>
      <c r="GZ1133" s="2"/>
      <c r="HA1133" s="2"/>
      <c r="HB1133" s="2"/>
      <c r="HC1133" s="2"/>
      <c r="HD1133" s="2"/>
      <c r="HE1133" s="2"/>
      <c r="HF1133" s="2"/>
      <c r="HG1133" s="2"/>
      <c r="HH1133" s="2"/>
      <c r="HI1133" s="2"/>
      <c r="HJ1133" s="2"/>
      <c r="HK1133" s="2"/>
      <c r="HL1133" s="2"/>
      <c r="HM1133" s="2"/>
      <c r="HN1133" s="2"/>
      <c r="HO1133" s="2"/>
      <c r="HP1133" s="2"/>
      <c r="HQ1133" s="2"/>
      <c r="HR1133" s="2"/>
      <c r="HS1133" s="2"/>
      <c r="HT1133" s="2"/>
      <c r="HU1133" s="2"/>
      <c r="HV1133" s="2"/>
      <c r="HW1133" s="2"/>
      <c r="HX1133" s="2"/>
      <c r="HY1133" s="2"/>
      <c r="HZ1133" s="2"/>
      <c r="IA1133" s="2"/>
      <c r="IB1133" s="2"/>
      <c r="IC1133" s="2"/>
      <c r="ID1133" s="2"/>
      <c r="IE1133" s="2"/>
      <c r="IF1133" s="2"/>
      <c r="IG1133" s="2"/>
      <c r="IH1133" s="2"/>
      <c r="II1133" s="2"/>
      <c r="IJ1133" s="2"/>
      <c r="IK1133" s="2"/>
      <c r="IL1133" s="2"/>
      <c r="IM1133" s="2"/>
      <c r="IN1133" s="2"/>
      <c r="IO1133" s="2"/>
      <c r="IP1133" s="2"/>
      <c r="IQ1133" s="2"/>
      <c r="IR1133" s="2"/>
      <c r="IS1133" s="2"/>
      <c r="IT1133" s="2"/>
      <c r="IU1133" s="2"/>
      <c r="IV1133" s="2"/>
      <c r="IW1133" s="2"/>
    </row>
    <row r="1134" customFormat="false" ht="11.25" hidden="false" customHeight="false" outlineLevel="0" collapsed="false">
      <c r="A1134" s="2"/>
      <c r="B1134" s="2"/>
      <c r="C1134" s="2"/>
      <c r="D1134" s="394"/>
      <c r="F1134" s="2"/>
      <c r="G1134" s="2"/>
      <c r="H1134" s="2"/>
      <c r="I1134" s="2"/>
      <c r="J1134" s="2"/>
      <c r="K1134" s="2"/>
      <c r="L1134" s="2"/>
      <c r="M1134" s="2"/>
      <c r="P1134" s="2"/>
      <c r="Q1134" s="2"/>
      <c r="R1134" s="2"/>
      <c r="X1134" s="270"/>
      <c r="Y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95"/>
      <c r="AW1134" s="95"/>
      <c r="AX1134" s="383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383"/>
      <c r="BX1134" s="383"/>
      <c r="BY1134" s="383"/>
      <c r="BZ1134" s="2"/>
      <c r="CA1134" s="2"/>
      <c r="CB1134" s="2"/>
      <c r="CC1134" s="2"/>
      <c r="CD1134" s="2"/>
      <c r="CE1134" s="2"/>
      <c r="CF1134" s="383"/>
      <c r="CG1134" s="383"/>
      <c r="CH1134" s="10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383"/>
      <c r="DT1134" s="383"/>
      <c r="DU1134" s="383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  <c r="FE1134" s="2"/>
      <c r="FF1134" s="2"/>
      <c r="FG1134" s="2"/>
      <c r="FH1134" s="2"/>
      <c r="FI1134" s="2"/>
      <c r="FJ1134" s="2"/>
      <c r="FK1134" s="2"/>
      <c r="FL1134" s="2"/>
      <c r="FM1134" s="2"/>
      <c r="FN1134" s="2"/>
      <c r="FO1134" s="2"/>
      <c r="FP1134" s="2"/>
      <c r="FQ1134" s="2"/>
      <c r="FR1134" s="2"/>
      <c r="FS1134" s="2"/>
      <c r="FT1134" s="2"/>
      <c r="FU1134" s="2"/>
      <c r="FV1134" s="2"/>
      <c r="FW1134" s="2"/>
      <c r="FX1134" s="2"/>
      <c r="FY1134" s="2"/>
      <c r="FZ1134" s="2"/>
      <c r="GA1134" s="2"/>
      <c r="GB1134" s="2"/>
      <c r="GC1134" s="2"/>
      <c r="GD1134" s="2"/>
      <c r="GE1134" s="2"/>
      <c r="GF1134" s="2"/>
      <c r="GG1134" s="2"/>
      <c r="GH1134" s="2"/>
      <c r="GI1134" s="2"/>
      <c r="GJ1134" s="2"/>
      <c r="GK1134" s="2"/>
      <c r="GL1134" s="2"/>
      <c r="GM1134" s="2"/>
      <c r="GN1134" s="2"/>
      <c r="GO1134" s="2"/>
      <c r="GP1134" s="2"/>
      <c r="GQ1134" s="2"/>
      <c r="GR1134" s="2"/>
      <c r="GS1134" s="2"/>
      <c r="GT1134" s="2"/>
      <c r="GU1134" s="2"/>
      <c r="GV1134" s="2"/>
      <c r="GW1134" s="2"/>
      <c r="GX1134" s="2"/>
      <c r="GY1134" s="2"/>
      <c r="GZ1134" s="2"/>
      <c r="HA1134" s="2"/>
      <c r="HB1134" s="2"/>
      <c r="HC1134" s="2"/>
      <c r="HD1134" s="2"/>
      <c r="HE1134" s="2"/>
      <c r="HF1134" s="2"/>
      <c r="HG1134" s="2"/>
      <c r="HH1134" s="2"/>
      <c r="HI1134" s="2"/>
      <c r="HJ1134" s="2"/>
      <c r="HK1134" s="2"/>
      <c r="HL1134" s="2"/>
      <c r="HM1134" s="2"/>
      <c r="HN1134" s="2"/>
      <c r="HO1134" s="2"/>
      <c r="HP1134" s="2"/>
      <c r="HQ1134" s="2"/>
      <c r="HR1134" s="2"/>
      <c r="HS1134" s="2"/>
      <c r="HT1134" s="2"/>
      <c r="HU1134" s="2"/>
      <c r="HV1134" s="2"/>
      <c r="HW1134" s="2"/>
      <c r="HX1134" s="2"/>
      <c r="HY1134" s="2"/>
      <c r="HZ1134" s="2"/>
      <c r="IA1134" s="2"/>
      <c r="IB1134" s="2"/>
      <c r="IC1134" s="2"/>
      <c r="ID1134" s="2"/>
      <c r="IE1134" s="2"/>
      <c r="IF1134" s="2"/>
      <c r="IG1134" s="2"/>
      <c r="IH1134" s="2"/>
      <c r="II1134" s="2"/>
      <c r="IJ1134" s="2"/>
      <c r="IK1134" s="2"/>
      <c r="IL1134" s="2"/>
      <c r="IM1134" s="2"/>
      <c r="IN1134" s="2"/>
      <c r="IO1134" s="2"/>
      <c r="IP1134" s="2"/>
      <c r="IQ1134" s="2"/>
      <c r="IR1134" s="2"/>
      <c r="IS1134" s="2"/>
      <c r="IT1134" s="2"/>
      <c r="IU1134" s="2"/>
      <c r="IV1134" s="2"/>
      <c r="IW1134" s="2"/>
    </row>
    <row r="1135" customFormat="false" ht="11.25" hidden="false" customHeight="false" outlineLevel="0" collapsed="false">
      <c r="A1135" s="2"/>
      <c r="B1135" s="2"/>
      <c r="C1135" s="2"/>
      <c r="D1135" s="394"/>
      <c r="F1135" s="2"/>
      <c r="G1135" s="2"/>
      <c r="H1135" s="2"/>
      <c r="I1135" s="2"/>
      <c r="J1135" s="2"/>
      <c r="K1135" s="2"/>
      <c r="L1135" s="2"/>
      <c r="M1135" s="2"/>
      <c r="P1135" s="2"/>
      <c r="Q1135" s="2"/>
      <c r="R1135" s="2"/>
      <c r="X1135" s="270"/>
      <c r="Y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95"/>
      <c r="AW1135" s="95"/>
      <c r="AX1135" s="383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383"/>
      <c r="BX1135" s="383"/>
      <c r="BY1135" s="383"/>
      <c r="BZ1135" s="2"/>
      <c r="CA1135" s="2"/>
      <c r="CB1135" s="2"/>
      <c r="CC1135" s="2"/>
      <c r="CD1135" s="2"/>
      <c r="CE1135" s="2"/>
      <c r="CF1135" s="383"/>
      <c r="CG1135" s="383"/>
      <c r="CH1135" s="10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383"/>
      <c r="DT1135" s="383"/>
      <c r="DU1135" s="383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  <c r="FE1135" s="2"/>
      <c r="FF1135" s="2"/>
      <c r="FG1135" s="2"/>
      <c r="FH1135" s="2"/>
      <c r="FI1135" s="2"/>
      <c r="FJ1135" s="2"/>
      <c r="FK1135" s="2"/>
      <c r="FL1135" s="2"/>
      <c r="FM1135" s="2"/>
      <c r="FN1135" s="2"/>
      <c r="FO1135" s="2"/>
      <c r="FP1135" s="2"/>
      <c r="FQ1135" s="2"/>
      <c r="FR1135" s="2"/>
      <c r="FS1135" s="2"/>
      <c r="FT1135" s="2"/>
      <c r="FU1135" s="2"/>
      <c r="FV1135" s="2"/>
      <c r="FW1135" s="2"/>
      <c r="FX1135" s="2"/>
      <c r="FY1135" s="2"/>
      <c r="FZ1135" s="2"/>
      <c r="GA1135" s="2"/>
      <c r="GB1135" s="2"/>
      <c r="GC1135" s="2"/>
      <c r="GD1135" s="2"/>
      <c r="GE1135" s="2"/>
      <c r="GF1135" s="2"/>
      <c r="GG1135" s="2"/>
      <c r="GH1135" s="2"/>
      <c r="GI1135" s="2"/>
      <c r="GJ1135" s="2"/>
      <c r="GK1135" s="2"/>
      <c r="GL1135" s="2"/>
      <c r="GM1135" s="2"/>
      <c r="GN1135" s="2"/>
      <c r="GO1135" s="2"/>
      <c r="GP1135" s="2"/>
      <c r="GQ1135" s="2"/>
      <c r="GR1135" s="2"/>
      <c r="GS1135" s="2"/>
      <c r="GT1135" s="2"/>
      <c r="GU1135" s="2"/>
      <c r="GV1135" s="2"/>
      <c r="GW1135" s="2"/>
      <c r="GX1135" s="2"/>
      <c r="GY1135" s="2"/>
      <c r="GZ1135" s="2"/>
      <c r="HA1135" s="2"/>
      <c r="HB1135" s="2"/>
      <c r="HC1135" s="2"/>
      <c r="HD1135" s="2"/>
      <c r="HE1135" s="2"/>
      <c r="HF1135" s="2"/>
      <c r="HG1135" s="2"/>
      <c r="HH1135" s="2"/>
      <c r="HI1135" s="2"/>
      <c r="HJ1135" s="2"/>
      <c r="HK1135" s="2"/>
      <c r="HL1135" s="2"/>
      <c r="HM1135" s="2"/>
      <c r="HN1135" s="2"/>
      <c r="HO1135" s="2"/>
      <c r="HP1135" s="2"/>
      <c r="HQ1135" s="2"/>
      <c r="HR1135" s="2"/>
      <c r="HS1135" s="2"/>
      <c r="HT1135" s="2"/>
      <c r="HU1135" s="2"/>
      <c r="HV1135" s="2"/>
      <c r="HW1135" s="2"/>
      <c r="HX1135" s="2"/>
      <c r="HY1135" s="2"/>
      <c r="HZ1135" s="2"/>
      <c r="IA1135" s="2"/>
      <c r="IB1135" s="2"/>
      <c r="IC1135" s="2"/>
      <c r="ID1135" s="2"/>
      <c r="IE1135" s="2"/>
      <c r="IF1135" s="2"/>
      <c r="IG1135" s="2"/>
      <c r="IH1135" s="2"/>
      <c r="II1135" s="2"/>
      <c r="IJ1135" s="2"/>
      <c r="IK1135" s="2"/>
      <c r="IL1135" s="2"/>
      <c r="IM1135" s="2"/>
      <c r="IN1135" s="2"/>
      <c r="IO1135" s="2"/>
      <c r="IP1135" s="2"/>
      <c r="IQ1135" s="2"/>
      <c r="IR1135" s="2"/>
      <c r="IS1135" s="2"/>
      <c r="IT1135" s="2"/>
      <c r="IU1135" s="2"/>
      <c r="IV1135" s="2"/>
      <c r="IW1135" s="2"/>
    </row>
    <row r="1136" customFormat="false" ht="11.25" hidden="false" customHeight="false" outlineLevel="0" collapsed="false">
      <c r="A1136" s="2"/>
      <c r="B1136" s="2"/>
      <c r="C1136" s="2"/>
      <c r="D1136" s="394"/>
      <c r="F1136" s="2"/>
      <c r="G1136" s="2"/>
      <c r="H1136" s="2"/>
      <c r="I1136" s="2"/>
      <c r="J1136" s="2"/>
      <c r="K1136" s="2"/>
      <c r="L1136" s="2"/>
      <c r="M1136" s="2"/>
      <c r="P1136" s="2"/>
      <c r="Q1136" s="2"/>
      <c r="R1136" s="2"/>
      <c r="X1136" s="270"/>
      <c r="Y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95"/>
      <c r="AW1136" s="95"/>
      <c r="AX1136" s="383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383"/>
      <c r="BX1136" s="383"/>
      <c r="BY1136" s="383"/>
      <c r="BZ1136" s="2"/>
      <c r="CA1136" s="2"/>
      <c r="CB1136" s="2"/>
      <c r="CC1136" s="2"/>
      <c r="CD1136" s="2"/>
      <c r="CE1136" s="2"/>
      <c r="CF1136" s="383"/>
      <c r="CG1136" s="383"/>
      <c r="CH1136" s="10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383"/>
      <c r="DT1136" s="383"/>
      <c r="DU1136" s="383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  <c r="FE1136" s="2"/>
      <c r="FF1136" s="2"/>
      <c r="FG1136" s="2"/>
      <c r="FH1136" s="2"/>
      <c r="FI1136" s="2"/>
      <c r="FJ1136" s="2"/>
      <c r="FK1136" s="2"/>
      <c r="FL1136" s="2"/>
      <c r="FM1136" s="2"/>
      <c r="FN1136" s="2"/>
      <c r="FO1136" s="2"/>
      <c r="FP1136" s="2"/>
      <c r="FQ1136" s="2"/>
      <c r="FR1136" s="2"/>
      <c r="FS1136" s="2"/>
      <c r="FT1136" s="2"/>
      <c r="FU1136" s="2"/>
      <c r="FV1136" s="2"/>
      <c r="FW1136" s="2"/>
      <c r="FX1136" s="2"/>
      <c r="FY1136" s="2"/>
      <c r="FZ1136" s="2"/>
      <c r="GA1136" s="2"/>
      <c r="GB1136" s="2"/>
      <c r="GC1136" s="2"/>
      <c r="GD1136" s="2"/>
      <c r="GE1136" s="2"/>
      <c r="GF1136" s="2"/>
      <c r="GG1136" s="2"/>
      <c r="GH1136" s="2"/>
      <c r="GI1136" s="2"/>
      <c r="GJ1136" s="2"/>
      <c r="GK1136" s="2"/>
      <c r="GL1136" s="2"/>
      <c r="GM1136" s="2"/>
      <c r="GN1136" s="2"/>
      <c r="GO1136" s="2"/>
      <c r="GP1136" s="2"/>
      <c r="GQ1136" s="2"/>
      <c r="GR1136" s="2"/>
      <c r="GS1136" s="2"/>
      <c r="GT1136" s="2"/>
      <c r="GU1136" s="2"/>
      <c r="GV1136" s="2"/>
      <c r="GW1136" s="2"/>
      <c r="GX1136" s="2"/>
      <c r="GY1136" s="2"/>
      <c r="GZ1136" s="2"/>
      <c r="HA1136" s="2"/>
      <c r="HB1136" s="2"/>
      <c r="HC1136" s="2"/>
      <c r="HD1136" s="2"/>
      <c r="HE1136" s="2"/>
      <c r="HF1136" s="2"/>
      <c r="HG1136" s="2"/>
      <c r="HH1136" s="2"/>
      <c r="HI1136" s="2"/>
      <c r="HJ1136" s="2"/>
      <c r="HK1136" s="2"/>
      <c r="HL1136" s="2"/>
      <c r="HM1136" s="2"/>
      <c r="HN1136" s="2"/>
      <c r="HO1136" s="2"/>
      <c r="HP1136" s="2"/>
      <c r="HQ1136" s="2"/>
      <c r="HR1136" s="2"/>
      <c r="HS1136" s="2"/>
      <c r="HT1136" s="2"/>
      <c r="HU1136" s="2"/>
      <c r="HV1136" s="2"/>
      <c r="HW1136" s="2"/>
      <c r="HX1136" s="2"/>
      <c r="HY1136" s="2"/>
      <c r="HZ1136" s="2"/>
      <c r="IA1136" s="2"/>
      <c r="IB1136" s="2"/>
      <c r="IC1136" s="2"/>
      <c r="ID1136" s="2"/>
      <c r="IE1136" s="2"/>
      <c r="IF1136" s="2"/>
      <c r="IG1136" s="2"/>
      <c r="IH1136" s="2"/>
      <c r="II1136" s="2"/>
      <c r="IJ1136" s="2"/>
      <c r="IK1136" s="2"/>
      <c r="IL1136" s="2"/>
      <c r="IM1136" s="2"/>
      <c r="IN1136" s="2"/>
      <c r="IO1136" s="2"/>
      <c r="IP1136" s="2"/>
      <c r="IQ1136" s="2"/>
      <c r="IR1136" s="2"/>
      <c r="IS1136" s="2"/>
      <c r="IT1136" s="2"/>
      <c r="IU1136" s="2"/>
      <c r="IV1136" s="2"/>
      <c r="IW1136" s="2"/>
    </row>
    <row r="1137" customFormat="false" ht="11.25" hidden="false" customHeight="false" outlineLevel="0" collapsed="false">
      <c r="A1137" s="2"/>
      <c r="B1137" s="2"/>
      <c r="C1137" s="2"/>
      <c r="D1137" s="394"/>
      <c r="F1137" s="2"/>
      <c r="G1137" s="2"/>
      <c r="H1137" s="2"/>
      <c r="I1137" s="2"/>
      <c r="J1137" s="2"/>
      <c r="K1137" s="2"/>
      <c r="L1137" s="2"/>
      <c r="M1137" s="2"/>
      <c r="P1137" s="2"/>
      <c r="Q1137" s="2"/>
      <c r="R1137" s="2"/>
      <c r="X1137" s="270"/>
      <c r="Y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95"/>
      <c r="AW1137" s="95"/>
      <c r="AX1137" s="383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383"/>
      <c r="BX1137" s="383"/>
      <c r="BY1137" s="383"/>
      <c r="BZ1137" s="2"/>
      <c r="CA1137" s="2"/>
      <c r="CB1137" s="2"/>
      <c r="CC1137" s="2"/>
      <c r="CD1137" s="2"/>
      <c r="CE1137" s="2"/>
      <c r="CF1137" s="383"/>
      <c r="CG1137" s="383"/>
      <c r="CH1137" s="10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383"/>
      <c r="DT1137" s="383"/>
      <c r="DU1137" s="383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  <c r="FE1137" s="2"/>
      <c r="FF1137" s="2"/>
      <c r="FG1137" s="2"/>
      <c r="FH1137" s="2"/>
      <c r="FI1137" s="2"/>
      <c r="FJ1137" s="2"/>
      <c r="FK1137" s="2"/>
      <c r="FL1137" s="2"/>
      <c r="FM1137" s="2"/>
      <c r="FN1137" s="2"/>
      <c r="FO1137" s="2"/>
      <c r="FP1137" s="2"/>
      <c r="FQ1137" s="2"/>
      <c r="FR1137" s="2"/>
      <c r="FS1137" s="2"/>
      <c r="FT1137" s="2"/>
      <c r="FU1137" s="2"/>
      <c r="FV1137" s="2"/>
      <c r="FW1137" s="2"/>
      <c r="FX1137" s="2"/>
      <c r="FY1137" s="2"/>
      <c r="FZ1137" s="2"/>
      <c r="GA1137" s="2"/>
      <c r="GB1137" s="2"/>
      <c r="GC1137" s="2"/>
      <c r="GD1137" s="2"/>
      <c r="GE1137" s="2"/>
      <c r="GF1137" s="2"/>
      <c r="GG1137" s="2"/>
      <c r="GH1137" s="2"/>
      <c r="GI1137" s="2"/>
      <c r="GJ1137" s="2"/>
      <c r="GK1137" s="2"/>
      <c r="GL1137" s="2"/>
      <c r="GM1137" s="2"/>
      <c r="GN1137" s="2"/>
      <c r="GO1137" s="2"/>
      <c r="GP1137" s="2"/>
      <c r="GQ1137" s="2"/>
      <c r="GR1137" s="2"/>
      <c r="GS1137" s="2"/>
      <c r="GT1137" s="2"/>
      <c r="GU1137" s="2"/>
      <c r="GV1137" s="2"/>
      <c r="GW1137" s="2"/>
      <c r="GX1137" s="2"/>
      <c r="GY1137" s="2"/>
      <c r="GZ1137" s="2"/>
      <c r="HA1137" s="2"/>
      <c r="HB1137" s="2"/>
      <c r="HC1137" s="2"/>
      <c r="HD1137" s="2"/>
      <c r="HE1137" s="2"/>
      <c r="HF1137" s="2"/>
      <c r="HG1137" s="2"/>
      <c r="HH1137" s="2"/>
      <c r="HI1137" s="2"/>
      <c r="HJ1137" s="2"/>
      <c r="HK1137" s="2"/>
      <c r="HL1137" s="2"/>
      <c r="HM1137" s="2"/>
      <c r="HN1137" s="2"/>
      <c r="HO1137" s="2"/>
      <c r="HP1137" s="2"/>
      <c r="HQ1137" s="2"/>
      <c r="HR1137" s="2"/>
      <c r="HS1137" s="2"/>
      <c r="HT1137" s="2"/>
      <c r="HU1137" s="2"/>
      <c r="HV1137" s="2"/>
      <c r="HW1137" s="2"/>
      <c r="HX1137" s="2"/>
      <c r="HY1137" s="2"/>
      <c r="HZ1137" s="2"/>
      <c r="IA1137" s="2"/>
      <c r="IB1137" s="2"/>
      <c r="IC1137" s="2"/>
      <c r="ID1137" s="2"/>
      <c r="IE1137" s="2"/>
      <c r="IF1137" s="2"/>
      <c r="IG1137" s="2"/>
      <c r="IH1137" s="2"/>
      <c r="II1137" s="2"/>
      <c r="IJ1137" s="2"/>
      <c r="IK1137" s="2"/>
      <c r="IL1137" s="2"/>
      <c r="IM1137" s="2"/>
      <c r="IN1137" s="2"/>
      <c r="IO1137" s="2"/>
      <c r="IP1137" s="2"/>
      <c r="IQ1137" s="2"/>
      <c r="IR1137" s="2"/>
      <c r="IS1137" s="2"/>
      <c r="IT1137" s="2"/>
      <c r="IU1137" s="2"/>
      <c r="IV1137" s="2"/>
      <c r="IW1137" s="2"/>
    </row>
    <row r="1138" customFormat="false" ht="11.25" hidden="false" customHeight="false" outlineLevel="0" collapsed="false">
      <c r="A1138" s="2"/>
      <c r="B1138" s="2"/>
      <c r="C1138" s="2"/>
      <c r="D1138" s="394"/>
      <c r="F1138" s="2"/>
      <c r="G1138" s="2"/>
      <c r="H1138" s="2"/>
      <c r="I1138" s="2"/>
      <c r="J1138" s="2"/>
      <c r="K1138" s="2"/>
      <c r="L1138" s="2"/>
      <c r="M1138" s="2"/>
      <c r="P1138" s="2"/>
      <c r="Q1138" s="2"/>
      <c r="R1138" s="2"/>
      <c r="X1138" s="270"/>
      <c r="Y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95"/>
      <c r="AW1138" s="95"/>
      <c r="AX1138" s="383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383"/>
      <c r="BX1138" s="383"/>
      <c r="BY1138" s="383"/>
      <c r="BZ1138" s="2"/>
      <c r="CA1138" s="2"/>
      <c r="CB1138" s="2"/>
      <c r="CC1138" s="2"/>
      <c r="CD1138" s="2"/>
      <c r="CE1138" s="2"/>
      <c r="CF1138" s="383"/>
      <c r="CG1138" s="383"/>
      <c r="CH1138" s="10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383"/>
      <c r="DT1138" s="383"/>
      <c r="DU1138" s="383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  <c r="FE1138" s="2"/>
      <c r="FF1138" s="2"/>
      <c r="FG1138" s="2"/>
      <c r="FH1138" s="2"/>
      <c r="FI1138" s="2"/>
      <c r="FJ1138" s="2"/>
      <c r="FK1138" s="2"/>
      <c r="FL1138" s="2"/>
      <c r="FM1138" s="2"/>
      <c r="FN1138" s="2"/>
      <c r="FO1138" s="2"/>
      <c r="FP1138" s="2"/>
      <c r="FQ1138" s="2"/>
      <c r="FR1138" s="2"/>
      <c r="FS1138" s="2"/>
      <c r="FT1138" s="2"/>
      <c r="FU1138" s="2"/>
      <c r="FV1138" s="2"/>
      <c r="FW1138" s="2"/>
      <c r="FX1138" s="2"/>
      <c r="FY1138" s="2"/>
      <c r="FZ1138" s="2"/>
      <c r="GA1138" s="2"/>
      <c r="GB1138" s="2"/>
      <c r="GC1138" s="2"/>
      <c r="GD1138" s="2"/>
      <c r="GE1138" s="2"/>
      <c r="GF1138" s="2"/>
      <c r="GG1138" s="2"/>
      <c r="GH1138" s="2"/>
      <c r="GI1138" s="2"/>
      <c r="GJ1138" s="2"/>
      <c r="GK1138" s="2"/>
      <c r="GL1138" s="2"/>
      <c r="GM1138" s="2"/>
      <c r="GN1138" s="2"/>
      <c r="GO1138" s="2"/>
      <c r="GP1138" s="2"/>
      <c r="GQ1138" s="2"/>
      <c r="GR1138" s="2"/>
      <c r="GS1138" s="2"/>
      <c r="GT1138" s="2"/>
      <c r="GU1138" s="2"/>
      <c r="GV1138" s="2"/>
      <c r="GW1138" s="2"/>
      <c r="GX1138" s="2"/>
      <c r="GY1138" s="2"/>
      <c r="GZ1138" s="2"/>
      <c r="HA1138" s="2"/>
      <c r="HB1138" s="2"/>
      <c r="HC1138" s="2"/>
      <c r="HD1138" s="2"/>
      <c r="HE1138" s="2"/>
      <c r="HF1138" s="2"/>
      <c r="HG1138" s="2"/>
      <c r="HH1138" s="2"/>
      <c r="HI1138" s="2"/>
      <c r="HJ1138" s="2"/>
      <c r="HK1138" s="2"/>
      <c r="HL1138" s="2"/>
      <c r="HM1138" s="2"/>
      <c r="HN1138" s="2"/>
      <c r="HO1138" s="2"/>
      <c r="HP1138" s="2"/>
      <c r="HQ1138" s="2"/>
      <c r="HR1138" s="2"/>
      <c r="HS1138" s="2"/>
      <c r="HT1138" s="2"/>
      <c r="HU1138" s="2"/>
      <c r="HV1138" s="2"/>
      <c r="HW1138" s="2"/>
      <c r="HX1138" s="2"/>
      <c r="HY1138" s="2"/>
      <c r="HZ1138" s="2"/>
      <c r="IA1138" s="2"/>
      <c r="IB1138" s="2"/>
      <c r="IC1138" s="2"/>
      <c r="ID1138" s="2"/>
      <c r="IE1138" s="2"/>
      <c r="IF1138" s="2"/>
      <c r="IG1138" s="2"/>
      <c r="IH1138" s="2"/>
      <c r="II1138" s="2"/>
      <c r="IJ1138" s="2"/>
      <c r="IK1138" s="2"/>
      <c r="IL1138" s="2"/>
      <c r="IM1138" s="2"/>
      <c r="IN1138" s="2"/>
      <c r="IO1138" s="2"/>
      <c r="IP1138" s="2"/>
      <c r="IQ1138" s="2"/>
      <c r="IR1138" s="2"/>
      <c r="IS1138" s="2"/>
      <c r="IT1138" s="2"/>
      <c r="IU1138" s="2"/>
      <c r="IV1138" s="2"/>
      <c r="IW1138" s="2"/>
    </row>
    <row r="1139" customFormat="false" ht="11.25" hidden="false" customHeight="false" outlineLevel="0" collapsed="false">
      <c r="A1139" s="2"/>
      <c r="B1139" s="2"/>
      <c r="C1139" s="2"/>
      <c r="D1139" s="394"/>
      <c r="F1139" s="2"/>
      <c r="G1139" s="2"/>
      <c r="H1139" s="2"/>
      <c r="I1139" s="2"/>
      <c r="J1139" s="2"/>
      <c r="K1139" s="2"/>
      <c r="L1139" s="2"/>
      <c r="M1139" s="2"/>
      <c r="P1139" s="2"/>
      <c r="Q1139" s="2"/>
      <c r="R1139" s="2"/>
      <c r="X1139" s="270"/>
      <c r="Y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95"/>
      <c r="AW1139" s="95"/>
      <c r="AX1139" s="383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383"/>
      <c r="BX1139" s="383"/>
      <c r="BY1139" s="383"/>
      <c r="BZ1139" s="2"/>
      <c r="CA1139" s="2"/>
      <c r="CB1139" s="2"/>
      <c r="CC1139" s="2"/>
      <c r="CD1139" s="2"/>
      <c r="CE1139" s="2"/>
      <c r="CF1139" s="383"/>
      <c r="CG1139" s="383"/>
      <c r="CH1139" s="10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383"/>
      <c r="DT1139" s="383"/>
      <c r="DU1139" s="383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  <c r="FE1139" s="2"/>
      <c r="FF1139" s="2"/>
      <c r="FG1139" s="2"/>
      <c r="FH1139" s="2"/>
      <c r="FI1139" s="2"/>
      <c r="FJ1139" s="2"/>
      <c r="FK1139" s="2"/>
      <c r="FL1139" s="2"/>
      <c r="FM1139" s="2"/>
      <c r="FN1139" s="2"/>
      <c r="FO1139" s="2"/>
      <c r="FP1139" s="2"/>
      <c r="FQ1139" s="2"/>
      <c r="FR1139" s="2"/>
      <c r="FS1139" s="2"/>
      <c r="FT1139" s="2"/>
      <c r="FU1139" s="2"/>
      <c r="FV1139" s="2"/>
      <c r="FW1139" s="2"/>
      <c r="FX1139" s="2"/>
      <c r="FY1139" s="2"/>
      <c r="FZ1139" s="2"/>
      <c r="GA1139" s="2"/>
      <c r="GB1139" s="2"/>
      <c r="GC1139" s="2"/>
      <c r="GD1139" s="2"/>
      <c r="GE1139" s="2"/>
      <c r="GF1139" s="2"/>
      <c r="GG1139" s="2"/>
      <c r="GH1139" s="2"/>
      <c r="GI1139" s="2"/>
      <c r="GJ1139" s="2"/>
      <c r="GK1139" s="2"/>
      <c r="GL1139" s="2"/>
      <c r="GM1139" s="2"/>
      <c r="GN1139" s="2"/>
      <c r="GO1139" s="2"/>
      <c r="GP1139" s="2"/>
      <c r="GQ1139" s="2"/>
      <c r="GR1139" s="2"/>
      <c r="GS1139" s="2"/>
      <c r="GT1139" s="2"/>
      <c r="GU1139" s="2"/>
      <c r="GV1139" s="2"/>
      <c r="GW1139" s="2"/>
      <c r="GX1139" s="2"/>
      <c r="GY1139" s="2"/>
      <c r="GZ1139" s="2"/>
      <c r="HA1139" s="2"/>
      <c r="HB1139" s="2"/>
      <c r="HC1139" s="2"/>
      <c r="HD1139" s="2"/>
      <c r="HE1139" s="2"/>
      <c r="HF1139" s="2"/>
      <c r="HG1139" s="2"/>
      <c r="HH1139" s="2"/>
      <c r="HI1139" s="2"/>
      <c r="HJ1139" s="2"/>
      <c r="HK1139" s="2"/>
      <c r="HL1139" s="2"/>
      <c r="HM1139" s="2"/>
      <c r="HN1139" s="2"/>
      <c r="HO1139" s="2"/>
      <c r="HP1139" s="2"/>
      <c r="HQ1139" s="2"/>
      <c r="HR1139" s="2"/>
      <c r="HS1139" s="2"/>
      <c r="HT1139" s="2"/>
      <c r="HU1139" s="2"/>
      <c r="HV1139" s="2"/>
      <c r="HW1139" s="2"/>
      <c r="HX1139" s="2"/>
      <c r="HY1139" s="2"/>
      <c r="HZ1139" s="2"/>
      <c r="IA1139" s="2"/>
      <c r="IB1139" s="2"/>
      <c r="IC1139" s="2"/>
      <c r="ID1139" s="2"/>
      <c r="IE1139" s="2"/>
      <c r="IF1139" s="2"/>
      <c r="IG1139" s="2"/>
      <c r="IH1139" s="2"/>
      <c r="II1139" s="2"/>
      <c r="IJ1139" s="2"/>
      <c r="IK1139" s="2"/>
      <c r="IL1139" s="2"/>
      <c r="IM1139" s="2"/>
      <c r="IN1139" s="2"/>
      <c r="IO1139" s="2"/>
      <c r="IP1139" s="2"/>
      <c r="IQ1139" s="2"/>
      <c r="IR1139" s="2"/>
      <c r="IS1139" s="2"/>
      <c r="IT1139" s="2"/>
      <c r="IU1139" s="2"/>
      <c r="IV1139" s="2"/>
      <c r="IW1139" s="2"/>
    </row>
    <row r="1140" customFormat="false" ht="11.25" hidden="false" customHeight="false" outlineLevel="0" collapsed="false">
      <c r="A1140" s="2"/>
      <c r="B1140" s="2"/>
      <c r="C1140" s="2"/>
      <c r="D1140" s="394"/>
      <c r="F1140" s="2"/>
      <c r="G1140" s="2"/>
      <c r="H1140" s="2"/>
      <c r="I1140" s="2"/>
      <c r="J1140" s="2"/>
      <c r="K1140" s="2"/>
      <c r="L1140" s="2"/>
      <c r="M1140" s="2"/>
      <c r="P1140" s="2"/>
      <c r="Q1140" s="2"/>
      <c r="R1140" s="2"/>
      <c r="X1140" s="270"/>
      <c r="Y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95"/>
      <c r="AW1140" s="95"/>
      <c r="AX1140" s="383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383"/>
      <c r="BX1140" s="383"/>
      <c r="BY1140" s="383"/>
      <c r="BZ1140" s="2"/>
      <c r="CA1140" s="2"/>
      <c r="CB1140" s="2"/>
      <c r="CC1140" s="2"/>
      <c r="CD1140" s="2"/>
      <c r="CE1140" s="2"/>
      <c r="CF1140" s="383"/>
      <c r="CG1140" s="383"/>
      <c r="CH1140" s="10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383"/>
      <c r="DT1140" s="383"/>
      <c r="DU1140" s="383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  <c r="FE1140" s="2"/>
      <c r="FF1140" s="2"/>
      <c r="FG1140" s="2"/>
      <c r="FH1140" s="2"/>
      <c r="FI1140" s="2"/>
      <c r="FJ1140" s="2"/>
      <c r="FK1140" s="2"/>
      <c r="FL1140" s="2"/>
      <c r="FM1140" s="2"/>
      <c r="FN1140" s="2"/>
      <c r="FO1140" s="2"/>
      <c r="FP1140" s="2"/>
      <c r="FQ1140" s="2"/>
      <c r="FR1140" s="2"/>
      <c r="FS1140" s="2"/>
      <c r="FT1140" s="2"/>
      <c r="FU1140" s="2"/>
      <c r="FV1140" s="2"/>
      <c r="FW1140" s="2"/>
      <c r="FX1140" s="2"/>
      <c r="FY1140" s="2"/>
      <c r="FZ1140" s="2"/>
      <c r="GA1140" s="2"/>
      <c r="GB1140" s="2"/>
      <c r="GC1140" s="2"/>
      <c r="GD1140" s="2"/>
      <c r="GE1140" s="2"/>
      <c r="GF1140" s="2"/>
      <c r="GG1140" s="2"/>
      <c r="GH1140" s="2"/>
      <c r="GI1140" s="2"/>
      <c r="GJ1140" s="2"/>
      <c r="GK1140" s="2"/>
      <c r="GL1140" s="2"/>
      <c r="GM1140" s="2"/>
      <c r="GN1140" s="2"/>
      <c r="GO1140" s="2"/>
      <c r="GP1140" s="2"/>
      <c r="GQ1140" s="2"/>
      <c r="GR1140" s="2"/>
      <c r="GS1140" s="2"/>
      <c r="GT1140" s="2"/>
      <c r="GU1140" s="2"/>
      <c r="GV1140" s="2"/>
      <c r="GW1140" s="2"/>
      <c r="GX1140" s="2"/>
      <c r="GY1140" s="2"/>
      <c r="GZ1140" s="2"/>
      <c r="HA1140" s="2"/>
      <c r="HB1140" s="2"/>
      <c r="HC1140" s="2"/>
      <c r="HD1140" s="2"/>
      <c r="HE1140" s="2"/>
      <c r="HF1140" s="2"/>
      <c r="HG1140" s="2"/>
      <c r="HH1140" s="2"/>
      <c r="HI1140" s="2"/>
      <c r="HJ1140" s="2"/>
      <c r="HK1140" s="2"/>
      <c r="HL1140" s="2"/>
      <c r="HM1140" s="2"/>
      <c r="HN1140" s="2"/>
      <c r="HO1140" s="2"/>
      <c r="HP1140" s="2"/>
      <c r="HQ1140" s="2"/>
      <c r="HR1140" s="2"/>
      <c r="HS1140" s="2"/>
      <c r="HT1140" s="2"/>
      <c r="HU1140" s="2"/>
      <c r="HV1140" s="2"/>
      <c r="HW1140" s="2"/>
      <c r="HX1140" s="2"/>
      <c r="HY1140" s="2"/>
      <c r="HZ1140" s="2"/>
      <c r="IA1140" s="2"/>
      <c r="IB1140" s="2"/>
      <c r="IC1140" s="2"/>
      <c r="ID1140" s="2"/>
      <c r="IE1140" s="2"/>
      <c r="IF1140" s="2"/>
      <c r="IG1140" s="2"/>
      <c r="IH1140" s="2"/>
      <c r="II1140" s="2"/>
      <c r="IJ1140" s="2"/>
      <c r="IK1140" s="2"/>
      <c r="IL1140" s="2"/>
      <c r="IM1140" s="2"/>
      <c r="IN1140" s="2"/>
      <c r="IO1140" s="2"/>
      <c r="IP1140" s="2"/>
      <c r="IQ1140" s="2"/>
      <c r="IR1140" s="2"/>
      <c r="IS1140" s="2"/>
      <c r="IT1140" s="2"/>
      <c r="IU1140" s="2"/>
      <c r="IV1140" s="2"/>
      <c r="IW1140" s="2"/>
    </row>
    <row r="1141" customFormat="false" ht="11.25" hidden="false" customHeight="false" outlineLevel="0" collapsed="false">
      <c r="A1141" s="2"/>
      <c r="B1141" s="2"/>
      <c r="C1141" s="2"/>
      <c r="D1141" s="394"/>
      <c r="F1141" s="2"/>
      <c r="G1141" s="2"/>
      <c r="H1141" s="2"/>
      <c r="I1141" s="2"/>
      <c r="J1141" s="2"/>
      <c r="K1141" s="2"/>
      <c r="L1141" s="2"/>
      <c r="M1141" s="2"/>
      <c r="P1141" s="2"/>
      <c r="Q1141" s="2"/>
      <c r="R1141" s="2"/>
      <c r="X1141" s="270"/>
      <c r="Y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95"/>
      <c r="AW1141" s="95"/>
      <c r="AX1141" s="383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383"/>
      <c r="BX1141" s="383"/>
      <c r="BY1141" s="383"/>
      <c r="BZ1141" s="2"/>
      <c r="CA1141" s="2"/>
      <c r="CB1141" s="2"/>
      <c r="CC1141" s="2"/>
      <c r="CD1141" s="2"/>
      <c r="CE1141" s="2"/>
      <c r="CF1141" s="383"/>
      <c r="CG1141" s="383"/>
      <c r="CH1141" s="10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383"/>
      <c r="DT1141" s="383"/>
      <c r="DU1141" s="383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  <c r="FE1141" s="2"/>
      <c r="FF1141" s="2"/>
      <c r="FG1141" s="2"/>
      <c r="FH1141" s="2"/>
      <c r="FI1141" s="2"/>
      <c r="FJ1141" s="2"/>
      <c r="FK1141" s="2"/>
      <c r="FL1141" s="2"/>
      <c r="FM1141" s="2"/>
      <c r="FN1141" s="2"/>
      <c r="FO1141" s="2"/>
      <c r="FP1141" s="2"/>
      <c r="FQ1141" s="2"/>
      <c r="FR1141" s="2"/>
      <c r="FS1141" s="2"/>
      <c r="FT1141" s="2"/>
      <c r="FU1141" s="2"/>
      <c r="FV1141" s="2"/>
      <c r="FW1141" s="2"/>
      <c r="FX1141" s="2"/>
      <c r="FY1141" s="2"/>
      <c r="FZ1141" s="2"/>
      <c r="GA1141" s="2"/>
      <c r="GB1141" s="2"/>
      <c r="GC1141" s="2"/>
      <c r="GD1141" s="2"/>
      <c r="GE1141" s="2"/>
      <c r="GF1141" s="2"/>
      <c r="GG1141" s="2"/>
      <c r="GH1141" s="2"/>
      <c r="GI1141" s="2"/>
      <c r="GJ1141" s="2"/>
      <c r="GK1141" s="2"/>
      <c r="GL1141" s="2"/>
      <c r="GM1141" s="2"/>
      <c r="GN1141" s="2"/>
      <c r="GO1141" s="2"/>
      <c r="GP1141" s="2"/>
      <c r="GQ1141" s="2"/>
      <c r="GR1141" s="2"/>
      <c r="GS1141" s="2"/>
      <c r="GT1141" s="2"/>
      <c r="GU1141" s="2"/>
      <c r="GV1141" s="2"/>
      <c r="GW1141" s="2"/>
      <c r="GX1141" s="2"/>
      <c r="GY1141" s="2"/>
      <c r="GZ1141" s="2"/>
      <c r="HA1141" s="2"/>
      <c r="HB1141" s="2"/>
      <c r="HC1141" s="2"/>
      <c r="HD1141" s="2"/>
      <c r="HE1141" s="2"/>
      <c r="HF1141" s="2"/>
      <c r="HG1141" s="2"/>
      <c r="HH1141" s="2"/>
      <c r="HI1141" s="2"/>
      <c r="HJ1141" s="2"/>
      <c r="HK1141" s="2"/>
      <c r="HL1141" s="2"/>
      <c r="HM1141" s="2"/>
      <c r="HN1141" s="2"/>
      <c r="HO1141" s="2"/>
      <c r="HP1141" s="2"/>
      <c r="HQ1141" s="2"/>
      <c r="HR1141" s="2"/>
      <c r="HS1141" s="2"/>
      <c r="HT1141" s="2"/>
      <c r="HU1141" s="2"/>
      <c r="HV1141" s="2"/>
      <c r="HW1141" s="2"/>
      <c r="HX1141" s="2"/>
      <c r="HY1141" s="2"/>
      <c r="HZ1141" s="2"/>
      <c r="IA1141" s="2"/>
      <c r="IB1141" s="2"/>
      <c r="IC1141" s="2"/>
      <c r="ID1141" s="2"/>
      <c r="IE1141" s="2"/>
      <c r="IF1141" s="2"/>
      <c r="IG1141" s="2"/>
      <c r="IH1141" s="2"/>
      <c r="II1141" s="2"/>
      <c r="IJ1141" s="2"/>
      <c r="IK1141" s="2"/>
      <c r="IL1141" s="2"/>
      <c r="IM1141" s="2"/>
      <c r="IN1141" s="2"/>
      <c r="IO1141" s="2"/>
      <c r="IP1141" s="2"/>
      <c r="IQ1141" s="2"/>
      <c r="IR1141" s="2"/>
      <c r="IS1141" s="2"/>
      <c r="IT1141" s="2"/>
      <c r="IU1141" s="2"/>
      <c r="IV1141" s="2"/>
      <c r="IW1141" s="2"/>
    </row>
    <row r="1142" customFormat="false" ht="11.25" hidden="false" customHeight="false" outlineLevel="0" collapsed="false">
      <c r="A1142" s="2"/>
      <c r="B1142" s="2"/>
      <c r="C1142" s="2"/>
      <c r="D1142" s="394"/>
      <c r="F1142" s="2"/>
      <c r="G1142" s="2"/>
      <c r="H1142" s="2"/>
      <c r="I1142" s="2"/>
      <c r="J1142" s="2"/>
      <c r="K1142" s="2"/>
      <c r="L1142" s="2"/>
      <c r="M1142" s="2"/>
      <c r="P1142" s="2"/>
      <c r="Q1142" s="2"/>
      <c r="R1142" s="2"/>
      <c r="X1142" s="270"/>
      <c r="Y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95"/>
      <c r="AW1142" s="95"/>
      <c r="AX1142" s="383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383"/>
      <c r="BX1142" s="383"/>
      <c r="BY1142" s="383"/>
      <c r="BZ1142" s="2"/>
      <c r="CA1142" s="2"/>
      <c r="CB1142" s="2"/>
      <c r="CC1142" s="2"/>
      <c r="CD1142" s="2"/>
      <c r="CE1142" s="2"/>
      <c r="CF1142" s="383"/>
      <c r="CG1142" s="383"/>
      <c r="CH1142" s="10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383"/>
      <c r="DT1142" s="383"/>
      <c r="DU1142" s="383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  <c r="FE1142" s="2"/>
      <c r="FF1142" s="2"/>
      <c r="FG1142" s="2"/>
      <c r="FH1142" s="2"/>
      <c r="FI1142" s="2"/>
      <c r="FJ1142" s="2"/>
      <c r="FK1142" s="2"/>
      <c r="FL1142" s="2"/>
      <c r="FM1142" s="2"/>
      <c r="FN1142" s="2"/>
      <c r="FO1142" s="2"/>
      <c r="FP1142" s="2"/>
      <c r="FQ1142" s="2"/>
      <c r="FR1142" s="2"/>
      <c r="FS1142" s="2"/>
      <c r="FT1142" s="2"/>
      <c r="FU1142" s="2"/>
      <c r="FV1142" s="2"/>
      <c r="FW1142" s="2"/>
      <c r="FX1142" s="2"/>
      <c r="FY1142" s="2"/>
      <c r="FZ1142" s="2"/>
      <c r="GA1142" s="2"/>
      <c r="GB1142" s="2"/>
      <c r="GC1142" s="2"/>
      <c r="GD1142" s="2"/>
      <c r="GE1142" s="2"/>
      <c r="GF1142" s="2"/>
      <c r="GG1142" s="2"/>
      <c r="GH1142" s="2"/>
      <c r="GI1142" s="2"/>
      <c r="GJ1142" s="2"/>
      <c r="GK1142" s="2"/>
      <c r="GL1142" s="2"/>
      <c r="GM1142" s="2"/>
      <c r="GN1142" s="2"/>
      <c r="GO1142" s="2"/>
      <c r="GP1142" s="2"/>
      <c r="GQ1142" s="2"/>
      <c r="GR1142" s="2"/>
      <c r="GS1142" s="2"/>
      <c r="GT1142" s="2"/>
      <c r="GU1142" s="2"/>
      <c r="GV1142" s="2"/>
      <c r="GW1142" s="2"/>
      <c r="GX1142" s="2"/>
      <c r="GY1142" s="2"/>
      <c r="GZ1142" s="2"/>
      <c r="HA1142" s="2"/>
      <c r="HB1142" s="2"/>
      <c r="HC1142" s="2"/>
      <c r="HD1142" s="2"/>
      <c r="HE1142" s="2"/>
      <c r="HF1142" s="2"/>
      <c r="HG1142" s="2"/>
      <c r="HH1142" s="2"/>
      <c r="HI1142" s="2"/>
      <c r="HJ1142" s="2"/>
      <c r="HK1142" s="2"/>
      <c r="HL1142" s="2"/>
      <c r="HM1142" s="2"/>
      <c r="HN1142" s="2"/>
      <c r="HO1142" s="2"/>
      <c r="HP1142" s="2"/>
      <c r="HQ1142" s="2"/>
      <c r="HR1142" s="2"/>
      <c r="HS1142" s="2"/>
      <c r="HT1142" s="2"/>
      <c r="HU1142" s="2"/>
      <c r="HV1142" s="2"/>
      <c r="HW1142" s="2"/>
      <c r="HX1142" s="2"/>
      <c r="HY1142" s="2"/>
      <c r="HZ1142" s="2"/>
      <c r="IA1142" s="2"/>
      <c r="IB1142" s="2"/>
      <c r="IC1142" s="2"/>
      <c r="ID1142" s="2"/>
      <c r="IE1142" s="2"/>
      <c r="IF1142" s="2"/>
      <c r="IG1142" s="2"/>
      <c r="IH1142" s="2"/>
      <c r="II1142" s="2"/>
      <c r="IJ1142" s="2"/>
      <c r="IK1142" s="2"/>
      <c r="IL1142" s="2"/>
      <c r="IM1142" s="2"/>
      <c r="IN1142" s="2"/>
      <c r="IO1142" s="2"/>
      <c r="IP1142" s="2"/>
      <c r="IQ1142" s="2"/>
      <c r="IR1142" s="2"/>
      <c r="IS1142" s="2"/>
      <c r="IT1142" s="2"/>
      <c r="IU1142" s="2"/>
      <c r="IV1142" s="2"/>
      <c r="IW1142" s="2"/>
    </row>
    <row r="1143" customFormat="false" ht="11.25" hidden="false" customHeight="false" outlineLevel="0" collapsed="false">
      <c r="A1143" s="2"/>
      <c r="B1143" s="2"/>
      <c r="C1143" s="2"/>
      <c r="D1143" s="394"/>
      <c r="F1143" s="2"/>
      <c r="G1143" s="2"/>
      <c r="H1143" s="2"/>
      <c r="I1143" s="2"/>
      <c r="J1143" s="2"/>
      <c r="K1143" s="2"/>
      <c r="L1143" s="2"/>
      <c r="M1143" s="2"/>
      <c r="P1143" s="2"/>
      <c r="Q1143" s="2"/>
      <c r="R1143" s="2"/>
      <c r="X1143" s="270"/>
      <c r="Y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95"/>
      <c r="AW1143" s="95"/>
      <c r="AX1143" s="383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383"/>
      <c r="BX1143" s="383"/>
      <c r="BY1143" s="383"/>
      <c r="BZ1143" s="2"/>
      <c r="CA1143" s="2"/>
      <c r="CB1143" s="2"/>
      <c r="CC1143" s="2"/>
      <c r="CD1143" s="2"/>
      <c r="CE1143" s="2"/>
      <c r="CF1143" s="383"/>
      <c r="CG1143" s="383"/>
      <c r="CH1143" s="10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383"/>
      <c r="DT1143" s="383"/>
      <c r="DU1143" s="383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  <c r="FE1143" s="2"/>
      <c r="FF1143" s="2"/>
      <c r="FG1143" s="2"/>
      <c r="FH1143" s="2"/>
      <c r="FI1143" s="2"/>
      <c r="FJ1143" s="2"/>
      <c r="FK1143" s="2"/>
      <c r="FL1143" s="2"/>
      <c r="FM1143" s="2"/>
      <c r="FN1143" s="2"/>
      <c r="FO1143" s="2"/>
      <c r="FP1143" s="2"/>
      <c r="FQ1143" s="2"/>
      <c r="FR1143" s="2"/>
      <c r="FS1143" s="2"/>
      <c r="FT1143" s="2"/>
      <c r="FU1143" s="2"/>
      <c r="FV1143" s="2"/>
      <c r="FW1143" s="2"/>
      <c r="FX1143" s="2"/>
      <c r="FY1143" s="2"/>
      <c r="FZ1143" s="2"/>
      <c r="GA1143" s="2"/>
      <c r="GB1143" s="2"/>
      <c r="GC1143" s="2"/>
      <c r="GD1143" s="2"/>
      <c r="GE1143" s="2"/>
      <c r="GF1143" s="2"/>
      <c r="GG1143" s="2"/>
      <c r="GH1143" s="2"/>
      <c r="GI1143" s="2"/>
      <c r="GJ1143" s="2"/>
      <c r="GK1143" s="2"/>
      <c r="GL1143" s="2"/>
      <c r="GM1143" s="2"/>
      <c r="GN1143" s="2"/>
      <c r="GO1143" s="2"/>
      <c r="GP1143" s="2"/>
      <c r="GQ1143" s="2"/>
      <c r="GR1143" s="2"/>
      <c r="GS1143" s="2"/>
      <c r="GT1143" s="2"/>
      <c r="GU1143" s="2"/>
      <c r="GV1143" s="2"/>
      <c r="GW1143" s="2"/>
      <c r="GX1143" s="2"/>
      <c r="GY1143" s="2"/>
      <c r="GZ1143" s="2"/>
      <c r="HA1143" s="2"/>
      <c r="HB1143" s="2"/>
      <c r="HC1143" s="2"/>
      <c r="HD1143" s="2"/>
      <c r="HE1143" s="2"/>
      <c r="HF1143" s="2"/>
      <c r="HG1143" s="2"/>
      <c r="HH1143" s="2"/>
      <c r="HI1143" s="2"/>
      <c r="HJ1143" s="2"/>
      <c r="HK1143" s="2"/>
      <c r="HL1143" s="2"/>
      <c r="HM1143" s="2"/>
      <c r="HN1143" s="2"/>
      <c r="HO1143" s="2"/>
      <c r="HP1143" s="2"/>
      <c r="HQ1143" s="2"/>
      <c r="HR1143" s="2"/>
      <c r="HS1143" s="2"/>
      <c r="HT1143" s="2"/>
      <c r="HU1143" s="2"/>
      <c r="HV1143" s="2"/>
      <c r="HW1143" s="2"/>
      <c r="HX1143" s="2"/>
      <c r="HY1143" s="2"/>
      <c r="HZ1143" s="2"/>
      <c r="IA1143" s="2"/>
      <c r="IB1143" s="2"/>
      <c r="IC1143" s="2"/>
      <c r="ID1143" s="2"/>
      <c r="IE1143" s="2"/>
      <c r="IF1143" s="2"/>
      <c r="IG1143" s="2"/>
      <c r="IH1143" s="2"/>
      <c r="II1143" s="2"/>
      <c r="IJ1143" s="2"/>
      <c r="IK1143" s="2"/>
      <c r="IL1143" s="2"/>
      <c r="IM1143" s="2"/>
      <c r="IN1143" s="2"/>
      <c r="IO1143" s="2"/>
      <c r="IP1143" s="2"/>
      <c r="IQ1143" s="2"/>
      <c r="IR1143" s="2"/>
      <c r="IS1143" s="2"/>
      <c r="IT1143" s="2"/>
      <c r="IU1143" s="2"/>
      <c r="IV1143" s="2"/>
      <c r="IW1143" s="2"/>
    </row>
    <row r="1144" customFormat="false" ht="11.25" hidden="false" customHeight="false" outlineLevel="0" collapsed="false">
      <c r="A1144" s="2"/>
      <c r="B1144" s="2"/>
      <c r="C1144" s="2"/>
      <c r="D1144" s="394"/>
      <c r="F1144" s="2"/>
      <c r="G1144" s="2"/>
      <c r="H1144" s="2"/>
      <c r="I1144" s="2"/>
      <c r="J1144" s="2"/>
      <c r="K1144" s="2"/>
      <c r="L1144" s="2"/>
      <c r="M1144" s="2"/>
      <c r="P1144" s="2"/>
      <c r="Q1144" s="2"/>
      <c r="R1144" s="2"/>
      <c r="X1144" s="270"/>
      <c r="Y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95"/>
      <c r="AW1144" s="95"/>
      <c r="AX1144" s="383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383"/>
      <c r="BX1144" s="383"/>
      <c r="BY1144" s="383"/>
      <c r="BZ1144" s="2"/>
      <c r="CA1144" s="2"/>
      <c r="CB1144" s="2"/>
      <c r="CC1144" s="2"/>
      <c r="CD1144" s="2"/>
      <c r="CE1144" s="2"/>
      <c r="CF1144" s="383"/>
      <c r="CG1144" s="383"/>
      <c r="CH1144" s="10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383"/>
      <c r="DT1144" s="383"/>
      <c r="DU1144" s="383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  <c r="FE1144" s="2"/>
      <c r="FF1144" s="2"/>
      <c r="FG1144" s="2"/>
      <c r="FH1144" s="2"/>
      <c r="FI1144" s="2"/>
      <c r="FJ1144" s="2"/>
      <c r="FK1144" s="2"/>
      <c r="FL1144" s="2"/>
      <c r="FM1144" s="2"/>
      <c r="FN1144" s="2"/>
      <c r="FO1144" s="2"/>
      <c r="FP1144" s="2"/>
      <c r="FQ1144" s="2"/>
      <c r="FR1144" s="2"/>
      <c r="FS1144" s="2"/>
      <c r="FT1144" s="2"/>
      <c r="FU1144" s="2"/>
      <c r="FV1144" s="2"/>
      <c r="FW1144" s="2"/>
      <c r="FX1144" s="2"/>
      <c r="FY1144" s="2"/>
      <c r="FZ1144" s="2"/>
      <c r="GA1144" s="2"/>
      <c r="GB1144" s="2"/>
      <c r="GC1144" s="2"/>
      <c r="GD1144" s="2"/>
      <c r="GE1144" s="2"/>
      <c r="GF1144" s="2"/>
      <c r="GG1144" s="2"/>
      <c r="GH1144" s="2"/>
      <c r="GI1144" s="2"/>
      <c r="GJ1144" s="2"/>
      <c r="GK1144" s="2"/>
      <c r="GL1144" s="2"/>
      <c r="GM1144" s="2"/>
      <c r="GN1144" s="2"/>
      <c r="GO1144" s="2"/>
      <c r="GP1144" s="2"/>
      <c r="GQ1144" s="2"/>
      <c r="GR1144" s="2"/>
      <c r="GS1144" s="2"/>
      <c r="GT1144" s="2"/>
      <c r="GU1144" s="2"/>
      <c r="GV1144" s="2"/>
      <c r="GW1144" s="2"/>
      <c r="GX1144" s="2"/>
      <c r="GY1144" s="2"/>
      <c r="GZ1144" s="2"/>
      <c r="HA1144" s="2"/>
      <c r="HB1144" s="2"/>
      <c r="HC1144" s="2"/>
      <c r="HD1144" s="2"/>
      <c r="HE1144" s="2"/>
      <c r="HF1144" s="2"/>
      <c r="HG1144" s="2"/>
      <c r="HH1144" s="2"/>
      <c r="HI1144" s="2"/>
      <c r="HJ1144" s="2"/>
      <c r="HK1144" s="2"/>
      <c r="HL1144" s="2"/>
      <c r="HM1144" s="2"/>
      <c r="HN1144" s="2"/>
      <c r="HO1144" s="2"/>
      <c r="HP1144" s="2"/>
      <c r="HQ1144" s="2"/>
      <c r="HR1144" s="2"/>
      <c r="HS1144" s="2"/>
      <c r="HT1144" s="2"/>
      <c r="HU1144" s="2"/>
      <c r="HV1144" s="2"/>
      <c r="HW1144" s="2"/>
      <c r="HX1144" s="2"/>
      <c r="HY1144" s="2"/>
      <c r="HZ1144" s="2"/>
      <c r="IA1144" s="2"/>
      <c r="IB1144" s="2"/>
      <c r="IC1144" s="2"/>
      <c r="ID1144" s="2"/>
      <c r="IE1144" s="2"/>
      <c r="IF1144" s="2"/>
      <c r="IG1144" s="2"/>
      <c r="IH1144" s="2"/>
      <c r="II1144" s="2"/>
      <c r="IJ1144" s="2"/>
      <c r="IK1144" s="2"/>
      <c r="IL1144" s="2"/>
      <c r="IM1144" s="2"/>
      <c r="IN1144" s="2"/>
      <c r="IO1144" s="2"/>
      <c r="IP1144" s="2"/>
      <c r="IQ1144" s="2"/>
      <c r="IR1144" s="2"/>
      <c r="IS1144" s="2"/>
      <c r="IT1144" s="2"/>
      <c r="IU1144" s="2"/>
      <c r="IV1144" s="2"/>
      <c r="IW1144" s="2"/>
    </row>
    <row r="1145" customFormat="false" ht="11.25" hidden="false" customHeight="false" outlineLevel="0" collapsed="false">
      <c r="A1145" s="2"/>
      <c r="B1145" s="2"/>
      <c r="C1145" s="2"/>
      <c r="D1145" s="394"/>
      <c r="F1145" s="2"/>
      <c r="G1145" s="2"/>
      <c r="H1145" s="2"/>
      <c r="I1145" s="2"/>
      <c r="J1145" s="2"/>
      <c r="K1145" s="2"/>
      <c r="L1145" s="2"/>
      <c r="M1145" s="2"/>
      <c r="P1145" s="2"/>
      <c r="Q1145" s="2"/>
      <c r="R1145" s="2"/>
      <c r="X1145" s="270"/>
      <c r="Y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95"/>
      <c r="AW1145" s="95"/>
      <c r="AX1145" s="383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383"/>
      <c r="BX1145" s="383"/>
      <c r="BY1145" s="383"/>
      <c r="BZ1145" s="2"/>
      <c r="CA1145" s="2"/>
      <c r="CB1145" s="2"/>
      <c r="CC1145" s="2"/>
      <c r="CD1145" s="2"/>
      <c r="CE1145" s="2"/>
      <c r="CF1145" s="383"/>
      <c r="CG1145" s="383"/>
      <c r="CH1145" s="10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383"/>
      <c r="DT1145" s="383"/>
      <c r="DU1145" s="383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  <c r="FE1145" s="2"/>
      <c r="FF1145" s="2"/>
      <c r="FG1145" s="2"/>
      <c r="FH1145" s="2"/>
      <c r="FI1145" s="2"/>
      <c r="FJ1145" s="2"/>
      <c r="FK1145" s="2"/>
      <c r="FL1145" s="2"/>
      <c r="FM1145" s="2"/>
      <c r="FN1145" s="2"/>
      <c r="FO1145" s="2"/>
      <c r="FP1145" s="2"/>
      <c r="FQ1145" s="2"/>
      <c r="FR1145" s="2"/>
      <c r="FS1145" s="2"/>
      <c r="FT1145" s="2"/>
      <c r="FU1145" s="2"/>
      <c r="FV1145" s="2"/>
      <c r="FW1145" s="2"/>
      <c r="FX1145" s="2"/>
      <c r="FY1145" s="2"/>
      <c r="FZ1145" s="2"/>
      <c r="GA1145" s="2"/>
      <c r="GB1145" s="2"/>
      <c r="GC1145" s="2"/>
      <c r="GD1145" s="2"/>
      <c r="GE1145" s="2"/>
      <c r="GF1145" s="2"/>
      <c r="GG1145" s="2"/>
      <c r="GH1145" s="2"/>
      <c r="GI1145" s="2"/>
      <c r="GJ1145" s="2"/>
      <c r="GK1145" s="2"/>
      <c r="GL1145" s="2"/>
      <c r="GM1145" s="2"/>
      <c r="GN1145" s="2"/>
      <c r="GO1145" s="2"/>
      <c r="GP1145" s="2"/>
      <c r="GQ1145" s="2"/>
      <c r="GR1145" s="2"/>
      <c r="GS1145" s="2"/>
      <c r="GT1145" s="2"/>
      <c r="GU1145" s="2"/>
      <c r="GV1145" s="2"/>
      <c r="GW1145" s="2"/>
      <c r="GX1145" s="2"/>
      <c r="GY1145" s="2"/>
      <c r="GZ1145" s="2"/>
      <c r="HA1145" s="2"/>
      <c r="HB1145" s="2"/>
      <c r="HC1145" s="2"/>
      <c r="HD1145" s="2"/>
      <c r="HE1145" s="2"/>
      <c r="HF1145" s="2"/>
      <c r="HG1145" s="2"/>
      <c r="HH1145" s="2"/>
      <c r="HI1145" s="2"/>
      <c r="HJ1145" s="2"/>
      <c r="HK1145" s="2"/>
      <c r="HL1145" s="2"/>
      <c r="HM1145" s="2"/>
      <c r="HN1145" s="2"/>
      <c r="HO1145" s="2"/>
      <c r="HP1145" s="2"/>
      <c r="HQ1145" s="2"/>
      <c r="HR1145" s="2"/>
      <c r="HS1145" s="2"/>
      <c r="HT1145" s="2"/>
      <c r="HU1145" s="2"/>
      <c r="HV1145" s="2"/>
      <c r="HW1145" s="2"/>
      <c r="HX1145" s="2"/>
      <c r="HY1145" s="2"/>
      <c r="HZ1145" s="2"/>
      <c r="IA1145" s="2"/>
      <c r="IB1145" s="2"/>
      <c r="IC1145" s="2"/>
      <c r="ID1145" s="2"/>
      <c r="IE1145" s="2"/>
      <c r="IF1145" s="2"/>
      <c r="IG1145" s="2"/>
      <c r="IH1145" s="2"/>
      <c r="II1145" s="2"/>
      <c r="IJ1145" s="2"/>
      <c r="IK1145" s="2"/>
      <c r="IL1145" s="2"/>
      <c r="IM1145" s="2"/>
      <c r="IN1145" s="2"/>
      <c r="IO1145" s="2"/>
      <c r="IP1145" s="2"/>
      <c r="IQ1145" s="2"/>
      <c r="IR1145" s="2"/>
      <c r="IS1145" s="2"/>
      <c r="IT1145" s="2"/>
      <c r="IU1145" s="2"/>
      <c r="IV1145" s="2"/>
      <c r="IW1145" s="2"/>
    </row>
    <row r="1146" customFormat="false" ht="11.25" hidden="false" customHeight="false" outlineLevel="0" collapsed="false">
      <c r="A1146" s="2"/>
      <c r="B1146" s="2"/>
      <c r="C1146" s="2"/>
      <c r="D1146" s="394"/>
      <c r="F1146" s="2"/>
      <c r="G1146" s="2"/>
      <c r="H1146" s="2"/>
      <c r="I1146" s="2"/>
      <c r="J1146" s="2"/>
      <c r="K1146" s="2"/>
      <c r="L1146" s="2"/>
      <c r="M1146" s="2"/>
      <c r="P1146" s="2"/>
      <c r="Q1146" s="2"/>
      <c r="R1146" s="2"/>
      <c r="X1146" s="270"/>
      <c r="Y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95"/>
      <c r="AW1146" s="95"/>
      <c r="AX1146" s="383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383"/>
      <c r="BX1146" s="383"/>
      <c r="BY1146" s="383"/>
      <c r="BZ1146" s="2"/>
      <c r="CA1146" s="2"/>
      <c r="CB1146" s="2"/>
      <c r="CC1146" s="2"/>
      <c r="CD1146" s="2"/>
      <c r="CE1146" s="2"/>
      <c r="CF1146" s="383"/>
      <c r="CG1146" s="383"/>
      <c r="CH1146" s="10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383"/>
      <c r="DT1146" s="383"/>
      <c r="DU1146" s="383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  <c r="FE1146" s="2"/>
      <c r="FF1146" s="2"/>
      <c r="FG1146" s="2"/>
      <c r="FH1146" s="2"/>
      <c r="FI1146" s="2"/>
      <c r="FJ1146" s="2"/>
      <c r="FK1146" s="2"/>
      <c r="FL1146" s="2"/>
      <c r="FM1146" s="2"/>
      <c r="FN1146" s="2"/>
      <c r="FO1146" s="2"/>
      <c r="FP1146" s="2"/>
      <c r="FQ1146" s="2"/>
      <c r="FR1146" s="2"/>
      <c r="FS1146" s="2"/>
      <c r="FT1146" s="2"/>
      <c r="FU1146" s="2"/>
      <c r="FV1146" s="2"/>
      <c r="FW1146" s="2"/>
      <c r="FX1146" s="2"/>
      <c r="FY1146" s="2"/>
      <c r="FZ1146" s="2"/>
      <c r="GA1146" s="2"/>
      <c r="GB1146" s="2"/>
      <c r="GC1146" s="2"/>
      <c r="GD1146" s="2"/>
      <c r="GE1146" s="2"/>
      <c r="GF1146" s="2"/>
      <c r="GG1146" s="2"/>
      <c r="GH1146" s="2"/>
      <c r="GI1146" s="2"/>
      <c r="GJ1146" s="2"/>
      <c r="GK1146" s="2"/>
      <c r="GL1146" s="2"/>
      <c r="GM1146" s="2"/>
      <c r="GN1146" s="2"/>
      <c r="GO1146" s="2"/>
      <c r="GP1146" s="2"/>
      <c r="GQ1146" s="2"/>
      <c r="GR1146" s="2"/>
      <c r="GS1146" s="2"/>
      <c r="GT1146" s="2"/>
      <c r="GU1146" s="2"/>
      <c r="GV1146" s="2"/>
      <c r="GW1146" s="2"/>
      <c r="GX1146" s="2"/>
      <c r="GY1146" s="2"/>
      <c r="GZ1146" s="2"/>
      <c r="HA1146" s="2"/>
      <c r="HB1146" s="2"/>
      <c r="HC1146" s="2"/>
      <c r="HD1146" s="2"/>
      <c r="HE1146" s="2"/>
      <c r="HF1146" s="2"/>
      <c r="HG1146" s="2"/>
      <c r="HH1146" s="2"/>
      <c r="HI1146" s="2"/>
      <c r="HJ1146" s="2"/>
      <c r="HK1146" s="2"/>
      <c r="HL1146" s="2"/>
      <c r="HM1146" s="2"/>
      <c r="HN1146" s="2"/>
      <c r="HO1146" s="2"/>
      <c r="HP1146" s="2"/>
      <c r="HQ1146" s="2"/>
      <c r="HR1146" s="2"/>
      <c r="HS1146" s="2"/>
      <c r="HT1146" s="2"/>
      <c r="HU1146" s="2"/>
      <c r="HV1146" s="2"/>
      <c r="HW1146" s="2"/>
      <c r="HX1146" s="2"/>
      <c r="HY1146" s="2"/>
      <c r="HZ1146" s="2"/>
      <c r="IA1146" s="2"/>
      <c r="IB1146" s="2"/>
      <c r="IC1146" s="2"/>
      <c r="ID1146" s="2"/>
      <c r="IE1146" s="2"/>
      <c r="IF1146" s="2"/>
      <c r="IG1146" s="2"/>
      <c r="IH1146" s="2"/>
      <c r="II1146" s="2"/>
      <c r="IJ1146" s="2"/>
      <c r="IK1146" s="2"/>
      <c r="IL1146" s="2"/>
      <c r="IM1146" s="2"/>
      <c r="IN1146" s="2"/>
      <c r="IO1146" s="2"/>
      <c r="IP1146" s="2"/>
      <c r="IQ1146" s="2"/>
      <c r="IR1146" s="2"/>
      <c r="IS1146" s="2"/>
      <c r="IT1146" s="2"/>
      <c r="IU1146" s="2"/>
      <c r="IV1146" s="2"/>
      <c r="IW1146" s="2"/>
    </row>
    <row r="1147" customFormat="false" ht="11.25" hidden="false" customHeight="false" outlineLevel="0" collapsed="false">
      <c r="A1147" s="2"/>
      <c r="B1147" s="2"/>
      <c r="C1147" s="2"/>
      <c r="D1147" s="394"/>
      <c r="F1147" s="2"/>
      <c r="G1147" s="2"/>
      <c r="H1147" s="2"/>
      <c r="I1147" s="2"/>
      <c r="J1147" s="2"/>
      <c r="K1147" s="2"/>
      <c r="L1147" s="2"/>
      <c r="M1147" s="2"/>
      <c r="P1147" s="2"/>
      <c r="Q1147" s="2"/>
      <c r="R1147" s="2"/>
      <c r="X1147" s="270"/>
      <c r="Y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95"/>
      <c r="AW1147" s="95"/>
      <c r="AX1147" s="383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383"/>
      <c r="BX1147" s="383"/>
      <c r="BY1147" s="383"/>
      <c r="BZ1147" s="2"/>
      <c r="CA1147" s="2"/>
      <c r="CB1147" s="2"/>
      <c r="CC1147" s="2"/>
      <c r="CD1147" s="2"/>
      <c r="CE1147" s="2"/>
      <c r="CF1147" s="383"/>
      <c r="CG1147" s="383"/>
      <c r="CH1147" s="10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383"/>
      <c r="DT1147" s="383"/>
      <c r="DU1147" s="383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  <c r="FE1147" s="2"/>
      <c r="FF1147" s="2"/>
      <c r="FG1147" s="2"/>
      <c r="FH1147" s="2"/>
      <c r="FI1147" s="2"/>
      <c r="FJ1147" s="2"/>
      <c r="FK1147" s="2"/>
      <c r="FL1147" s="2"/>
      <c r="FM1147" s="2"/>
      <c r="FN1147" s="2"/>
      <c r="FO1147" s="2"/>
      <c r="FP1147" s="2"/>
      <c r="FQ1147" s="2"/>
      <c r="FR1147" s="2"/>
      <c r="FS1147" s="2"/>
      <c r="FT1147" s="2"/>
      <c r="FU1147" s="2"/>
      <c r="FV1147" s="2"/>
      <c r="FW1147" s="2"/>
      <c r="FX1147" s="2"/>
      <c r="FY1147" s="2"/>
      <c r="FZ1147" s="2"/>
      <c r="GA1147" s="2"/>
      <c r="GB1147" s="2"/>
      <c r="GC1147" s="2"/>
      <c r="GD1147" s="2"/>
      <c r="GE1147" s="2"/>
      <c r="GF1147" s="2"/>
      <c r="GG1147" s="2"/>
      <c r="GH1147" s="2"/>
      <c r="GI1147" s="2"/>
      <c r="GJ1147" s="2"/>
      <c r="GK1147" s="2"/>
      <c r="GL1147" s="2"/>
      <c r="GM1147" s="2"/>
      <c r="GN1147" s="2"/>
      <c r="GO1147" s="2"/>
      <c r="GP1147" s="2"/>
      <c r="GQ1147" s="2"/>
      <c r="GR1147" s="2"/>
      <c r="GS1147" s="2"/>
      <c r="GT1147" s="2"/>
      <c r="GU1147" s="2"/>
      <c r="GV1147" s="2"/>
      <c r="GW1147" s="2"/>
      <c r="GX1147" s="2"/>
      <c r="GY1147" s="2"/>
      <c r="GZ1147" s="2"/>
      <c r="HA1147" s="2"/>
      <c r="HB1147" s="2"/>
      <c r="HC1147" s="2"/>
      <c r="HD1147" s="2"/>
      <c r="HE1147" s="2"/>
      <c r="HF1147" s="2"/>
      <c r="HG1147" s="2"/>
      <c r="HH1147" s="2"/>
      <c r="HI1147" s="2"/>
      <c r="HJ1147" s="2"/>
      <c r="HK1147" s="2"/>
      <c r="HL1147" s="2"/>
      <c r="HM1147" s="2"/>
      <c r="HN1147" s="2"/>
      <c r="HO1147" s="2"/>
      <c r="HP1147" s="2"/>
      <c r="HQ1147" s="2"/>
      <c r="HR1147" s="2"/>
      <c r="HS1147" s="2"/>
      <c r="HT1147" s="2"/>
      <c r="HU1147" s="2"/>
      <c r="HV1147" s="2"/>
      <c r="HW1147" s="2"/>
      <c r="HX1147" s="2"/>
      <c r="HY1147" s="2"/>
      <c r="HZ1147" s="2"/>
      <c r="IA1147" s="2"/>
      <c r="IB1147" s="2"/>
      <c r="IC1147" s="2"/>
      <c r="ID1147" s="2"/>
      <c r="IE1147" s="2"/>
      <c r="IF1147" s="2"/>
      <c r="IG1147" s="2"/>
      <c r="IH1147" s="2"/>
      <c r="II1147" s="2"/>
      <c r="IJ1147" s="2"/>
      <c r="IK1147" s="2"/>
      <c r="IL1147" s="2"/>
      <c r="IM1147" s="2"/>
      <c r="IN1147" s="2"/>
      <c r="IO1147" s="2"/>
      <c r="IP1147" s="2"/>
      <c r="IQ1147" s="2"/>
      <c r="IR1147" s="2"/>
      <c r="IS1147" s="2"/>
      <c r="IT1147" s="2"/>
      <c r="IU1147" s="2"/>
      <c r="IV1147" s="2"/>
      <c r="IW1147" s="2"/>
    </row>
    <row r="1148" customFormat="false" ht="11.25" hidden="false" customHeight="false" outlineLevel="0" collapsed="false">
      <c r="A1148" s="2"/>
      <c r="B1148" s="2"/>
      <c r="C1148" s="2"/>
      <c r="D1148" s="394"/>
      <c r="F1148" s="2"/>
      <c r="G1148" s="2"/>
      <c r="H1148" s="2"/>
      <c r="I1148" s="2"/>
      <c r="J1148" s="2"/>
      <c r="K1148" s="2"/>
      <c r="L1148" s="2"/>
      <c r="M1148" s="2"/>
      <c r="P1148" s="2"/>
      <c r="Q1148" s="2"/>
      <c r="R1148" s="2"/>
      <c r="X1148" s="270"/>
      <c r="Y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95"/>
      <c r="AW1148" s="95"/>
      <c r="AX1148" s="383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383"/>
      <c r="BX1148" s="383"/>
      <c r="BY1148" s="383"/>
      <c r="BZ1148" s="2"/>
      <c r="CA1148" s="2"/>
      <c r="CB1148" s="2"/>
      <c r="CC1148" s="2"/>
      <c r="CD1148" s="2"/>
      <c r="CE1148" s="2"/>
      <c r="CF1148" s="383"/>
      <c r="CG1148" s="383"/>
      <c r="CH1148" s="10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383"/>
      <c r="DT1148" s="383"/>
      <c r="DU1148" s="383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  <c r="FE1148" s="2"/>
      <c r="FF1148" s="2"/>
      <c r="FG1148" s="2"/>
      <c r="FH1148" s="2"/>
      <c r="FI1148" s="2"/>
      <c r="FJ1148" s="2"/>
      <c r="FK1148" s="2"/>
      <c r="FL1148" s="2"/>
      <c r="FM1148" s="2"/>
      <c r="FN1148" s="2"/>
      <c r="FO1148" s="2"/>
      <c r="FP1148" s="2"/>
      <c r="FQ1148" s="2"/>
      <c r="FR1148" s="2"/>
      <c r="FS1148" s="2"/>
      <c r="FT1148" s="2"/>
      <c r="FU1148" s="2"/>
      <c r="FV1148" s="2"/>
      <c r="FW1148" s="2"/>
      <c r="FX1148" s="2"/>
      <c r="FY1148" s="2"/>
      <c r="FZ1148" s="2"/>
      <c r="GA1148" s="2"/>
      <c r="GB1148" s="2"/>
      <c r="GC1148" s="2"/>
      <c r="GD1148" s="2"/>
      <c r="GE1148" s="2"/>
      <c r="GF1148" s="2"/>
      <c r="GG1148" s="2"/>
      <c r="GH1148" s="2"/>
      <c r="GI1148" s="2"/>
      <c r="GJ1148" s="2"/>
      <c r="GK1148" s="2"/>
      <c r="GL1148" s="2"/>
      <c r="GM1148" s="2"/>
      <c r="GN1148" s="2"/>
      <c r="GO1148" s="2"/>
      <c r="GP1148" s="2"/>
      <c r="GQ1148" s="2"/>
      <c r="GR1148" s="2"/>
      <c r="GS1148" s="2"/>
      <c r="GT1148" s="2"/>
      <c r="GU1148" s="2"/>
      <c r="GV1148" s="2"/>
      <c r="GW1148" s="2"/>
      <c r="GX1148" s="2"/>
      <c r="GY1148" s="2"/>
      <c r="GZ1148" s="2"/>
      <c r="HA1148" s="2"/>
      <c r="HB1148" s="2"/>
      <c r="HC1148" s="2"/>
      <c r="HD1148" s="2"/>
      <c r="HE1148" s="2"/>
      <c r="HF1148" s="2"/>
      <c r="HG1148" s="2"/>
      <c r="HH1148" s="2"/>
      <c r="HI1148" s="2"/>
      <c r="HJ1148" s="2"/>
      <c r="HK1148" s="2"/>
      <c r="HL1148" s="2"/>
      <c r="HM1148" s="2"/>
      <c r="HN1148" s="2"/>
      <c r="HO1148" s="2"/>
      <c r="HP1148" s="2"/>
      <c r="HQ1148" s="2"/>
      <c r="HR1148" s="2"/>
      <c r="HS1148" s="2"/>
      <c r="HT1148" s="2"/>
      <c r="HU1148" s="2"/>
      <c r="HV1148" s="2"/>
      <c r="HW1148" s="2"/>
      <c r="HX1148" s="2"/>
      <c r="HY1148" s="2"/>
      <c r="HZ1148" s="2"/>
      <c r="IA1148" s="2"/>
      <c r="IB1148" s="2"/>
      <c r="IC1148" s="2"/>
      <c r="ID1148" s="2"/>
      <c r="IE1148" s="2"/>
      <c r="IF1148" s="2"/>
      <c r="IG1148" s="2"/>
      <c r="IH1148" s="2"/>
      <c r="II1148" s="2"/>
      <c r="IJ1148" s="2"/>
      <c r="IK1148" s="2"/>
      <c r="IL1148" s="2"/>
      <c r="IM1148" s="2"/>
      <c r="IN1148" s="2"/>
      <c r="IO1148" s="2"/>
      <c r="IP1148" s="2"/>
      <c r="IQ1148" s="2"/>
      <c r="IR1148" s="2"/>
      <c r="IS1148" s="2"/>
      <c r="IT1148" s="2"/>
      <c r="IU1148" s="2"/>
      <c r="IV1148" s="2"/>
      <c r="IW1148" s="2"/>
    </row>
    <row r="1149" customFormat="false" ht="11.25" hidden="false" customHeight="false" outlineLevel="0" collapsed="false">
      <c r="A1149" s="2"/>
      <c r="B1149" s="2"/>
      <c r="C1149" s="2"/>
      <c r="D1149" s="394"/>
      <c r="F1149" s="2"/>
      <c r="G1149" s="2"/>
      <c r="H1149" s="2"/>
      <c r="I1149" s="2"/>
      <c r="J1149" s="2"/>
      <c r="K1149" s="2"/>
      <c r="L1149" s="2"/>
      <c r="M1149" s="2"/>
      <c r="P1149" s="2"/>
      <c r="Q1149" s="2"/>
      <c r="R1149" s="2"/>
      <c r="X1149" s="270"/>
      <c r="Y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95"/>
      <c r="AW1149" s="95"/>
      <c r="AX1149" s="383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383"/>
      <c r="BX1149" s="383"/>
      <c r="BY1149" s="383"/>
      <c r="BZ1149" s="2"/>
      <c r="CA1149" s="2"/>
      <c r="CB1149" s="2"/>
      <c r="CC1149" s="2"/>
      <c r="CD1149" s="2"/>
      <c r="CE1149" s="2"/>
      <c r="CF1149" s="383"/>
      <c r="CG1149" s="383"/>
      <c r="CH1149" s="10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383"/>
      <c r="DT1149" s="383"/>
      <c r="DU1149" s="383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  <c r="FE1149" s="2"/>
      <c r="FF1149" s="2"/>
      <c r="FG1149" s="2"/>
      <c r="FH1149" s="2"/>
      <c r="FI1149" s="2"/>
      <c r="FJ1149" s="2"/>
      <c r="FK1149" s="2"/>
      <c r="FL1149" s="2"/>
      <c r="FM1149" s="2"/>
      <c r="FN1149" s="2"/>
      <c r="FO1149" s="2"/>
      <c r="FP1149" s="2"/>
      <c r="FQ1149" s="2"/>
      <c r="FR1149" s="2"/>
      <c r="FS1149" s="2"/>
      <c r="FT1149" s="2"/>
      <c r="FU1149" s="2"/>
      <c r="FV1149" s="2"/>
      <c r="FW1149" s="2"/>
      <c r="FX1149" s="2"/>
      <c r="FY1149" s="2"/>
      <c r="FZ1149" s="2"/>
      <c r="GA1149" s="2"/>
      <c r="GB1149" s="2"/>
      <c r="GC1149" s="2"/>
      <c r="GD1149" s="2"/>
      <c r="GE1149" s="2"/>
      <c r="GF1149" s="2"/>
      <c r="GG1149" s="2"/>
      <c r="GH1149" s="2"/>
      <c r="GI1149" s="2"/>
      <c r="GJ1149" s="2"/>
      <c r="GK1149" s="2"/>
      <c r="GL1149" s="2"/>
      <c r="GM1149" s="2"/>
      <c r="GN1149" s="2"/>
      <c r="GO1149" s="2"/>
      <c r="GP1149" s="2"/>
      <c r="GQ1149" s="2"/>
      <c r="GR1149" s="2"/>
      <c r="GS1149" s="2"/>
      <c r="GT1149" s="2"/>
      <c r="GU1149" s="2"/>
      <c r="GV1149" s="2"/>
      <c r="GW1149" s="2"/>
      <c r="GX1149" s="2"/>
      <c r="GY1149" s="2"/>
      <c r="GZ1149" s="2"/>
      <c r="HA1149" s="2"/>
      <c r="HB1149" s="2"/>
      <c r="HC1149" s="2"/>
      <c r="HD1149" s="2"/>
      <c r="HE1149" s="2"/>
      <c r="HF1149" s="2"/>
      <c r="HG1149" s="2"/>
      <c r="HH1149" s="2"/>
      <c r="HI1149" s="2"/>
      <c r="HJ1149" s="2"/>
      <c r="HK1149" s="2"/>
      <c r="HL1149" s="2"/>
      <c r="HM1149" s="2"/>
      <c r="HN1149" s="2"/>
      <c r="HO1149" s="2"/>
      <c r="HP1149" s="2"/>
      <c r="HQ1149" s="2"/>
      <c r="HR1149" s="2"/>
      <c r="HS1149" s="2"/>
      <c r="HT1149" s="2"/>
      <c r="HU1149" s="2"/>
      <c r="HV1149" s="2"/>
      <c r="HW1149" s="2"/>
      <c r="HX1149" s="2"/>
      <c r="HY1149" s="2"/>
      <c r="HZ1149" s="2"/>
      <c r="IA1149" s="2"/>
      <c r="IB1149" s="2"/>
      <c r="IC1149" s="2"/>
      <c r="ID1149" s="2"/>
      <c r="IE1149" s="2"/>
      <c r="IF1149" s="2"/>
      <c r="IG1149" s="2"/>
      <c r="IH1149" s="2"/>
      <c r="II1149" s="2"/>
      <c r="IJ1149" s="2"/>
      <c r="IK1149" s="2"/>
      <c r="IL1149" s="2"/>
      <c r="IM1149" s="2"/>
      <c r="IN1149" s="2"/>
      <c r="IO1149" s="2"/>
      <c r="IP1149" s="2"/>
      <c r="IQ1149" s="2"/>
      <c r="IR1149" s="2"/>
      <c r="IS1149" s="2"/>
      <c r="IT1149" s="2"/>
      <c r="IU1149" s="2"/>
      <c r="IV1149" s="2"/>
      <c r="IW1149" s="2"/>
    </row>
    <row r="1150" customFormat="false" ht="11.25" hidden="false" customHeight="false" outlineLevel="0" collapsed="false">
      <c r="A1150" s="2"/>
      <c r="B1150" s="2"/>
      <c r="C1150" s="2"/>
      <c r="D1150" s="394"/>
      <c r="F1150" s="2"/>
      <c r="G1150" s="2"/>
      <c r="H1150" s="2"/>
      <c r="I1150" s="2"/>
      <c r="J1150" s="2"/>
      <c r="K1150" s="2"/>
      <c r="L1150" s="2"/>
      <c r="M1150" s="2"/>
      <c r="P1150" s="2"/>
      <c r="Q1150" s="2"/>
      <c r="R1150" s="2"/>
      <c r="X1150" s="270"/>
      <c r="Y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95"/>
      <c r="AW1150" s="95"/>
      <c r="AX1150" s="383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383"/>
      <c r="BX1150" s="383"/>
      <c r="BY1150" s="383"/>
      <c r="BZ1150" s="2"/>
      <c r="CA1150" s="2"/>
      <c r="CB1150" s="2"/>
      <c r="CC1150" s="2"/>
      <c r="CD1150" s="2"/>
      <c r="CE1150" s="2"/>
      <c r="CF1150" s="383"/>
      <c r="CG1150" s="383"/>
      <c r="CH1150" s="10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383"/>
      <c r="DT1150" s="383"/>
      <c r="DU1150" s="383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  <c r="FE1150" s="2"/>
      <c r="FF1150" s="2"/>
      <c r="FG1150" s="2"/>
      <c r="FH1150" s="2"/>
      <c r="FI1150" s="2"/>
      <c r="FJ1150" s="2"/>
      <c r="FK1150" s="2"/>
      <c r="FL1150" s="2"/>
      <c r="FM1150" s="2"/>
      <c r="FN1150" s="2"/>
      <c r="FO1150" s="2"/>
      <c r="FP1150" s="2"/>
      <c r="FQ1150" s="2"/>
      <c r="FR1150" s="2"/>
      <c r="FS1150" s="2"/>
      <c r="FT1150" s="2"/>
      <c r="FU1150" s="2"/>
      <c r="FV1150" s="2"/>
      <c r="FW1150" s="2"/>
      <c r="FX1150" s="2"/>
      <c r="FY1150" s="2"/>
      <c r="FZ1150" s="2"/>
      <c r="GA1150" s="2"/>
      <c r="GB1150" s="2"/>
      <c r="GC1150" s="2"/>
      <c r="GD1150" s="2"/>
      <c r="GE1150" s="2"/>
      <c r="GF1150" s="2"/>
      <c r="GG1150" s="2"/>
      <c r="GH1150" s="2"/>
      <c r="GI1150" s="2"/>
      <c r="GJ1150" s="2"/>
      <c r="GK1150" s="2"/>
      <c r="GL1150" s="2"/>
      <c r="GM1150" s="2"/>
      <c r="GN1150" s="2"/>
      <c r="GO1150" s="2"/>
      <c r="GP1150" s="2"/>
      <c r="GQ1150" s="2"/>
      <c r="GR1150" s="2"/>
      <c r="GS1150" s="2"/>
      <c r="GT1150" s="2"/>
      <c r="GU1150" s="2"/>
      <c r="GV1150" s="2"/>
      <c r="GW1150" s="2"/>
      <c r="GX1150" s="2"/>
      <c r="GY1150" s="2"/>
      <c r="GZ1150" s="2"/>
      <c r="HA1150" s="2"/>
      <c r="HB1150" s="2"/>
      <c r="HC1150" s="2"/>
      <c r="HD1150" s="2"/>
      <c r="HE1150" s="2"/>
      <c r="HF1150" s="2"/>
      <c r="HG1150" s="2"/>
      <c r="HH1150" s="2"/>
      <c r="HI1150" s="2"/>
      <c r="HJ1150" s="2"/>
      <c r="HK1150" s="2"/>
      <c r="HL1150" s="2"/>
      <c r="HM1150" s="2"/>
      <c r="HN1150" s="2"/>
      <c r="HO1150" s="2"/>
      <c r="HP1150" s="2"/>
      <c r="HQ1150" s="2"/>
      <c r="HR1150" s="2"/>
      <c r="HS1150" s="2"/>
      <c r="HT1150" s="2"/>
      <c r="HU1150" s="2"/>
      <c r="HV1150" s="2"/>
      <c r="HW1150" s="2"/>
      <c r="HX1150" s="2"/>
      <c r="HY1150" s="2"/>
      <c r="HZ1150" s="2"/>
      <c r="IA1150" s="2"/>
      <c r="IB1150" s="2"/>
      <c r="IC1150" s="2"/>
      <c r="ID1150" s="2"/>
      <c r="IE1150" s="2"/>
      <c r="IF1150" s="2"/>
      <c r="IG1150" s="2"/>
      <c r="IH1150" s="2"/>
      <c r="II1150" s="2"/>
      <c r="IJ1150" s="2"/>
      <c r="IK1150" s="2"/>
      <c r="IL1150" s="2"/>
      <c r="IM1150" s="2"/>
      <c r="IN1150" s="2"/>
      <c r="IO1150" s="2"/>
      <c r="IP1150" s="2"/>
      <c r="IQ1150" s="2"/>
      <c r="IR1150" s="2"/>
      <c r="IS1150" s="2"/>
      <c r="IT1150" s="2"/>
      <c r="IU1150" s="2"/>
      <c r="IV1150" s="2"/>
      <c r="IW1150" s="2"/>
    </row>
    <row r="1151" customFormat="false" ht="11.25" hidden="false" customHeight="false" outlineLevel="0" collapsed="false">
      <c r="A1151" s="2"/>
      <c r="B1151" s="2"/>
      <c r="C1151" s="2"/>
      <c r="D1151" s="394"/>
      <c r="F1151" s="2"/>
      <c r="G1151" s="2"/>
      <c r="H1151" s="2"/>
      <c r="I1151" s="2"/>
      <c r="J1151" s="2"/>
      <c r="K1151" s="2"/>
      <c r="L1151" s="2"/>
      <c r="M1151" s="2"/>
      <c r="P1151" s="2"/>
      <c r="Q1151" s="2"/>
      <c r="R1151" s="2"/>
      <c r="X1151" s="270"/>
      <c r="Y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95"/>
      <c r="AW1151" s="95"/>
      <c r="AX1151" s="383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383"/>
      <c r="BX1151" s="383"/>
      <c r="BY1151" s="383"/>
      <c r="BZ1151" s="2"/>
      <c r="CA1151" s="2"/>
      <c r="CB1151" s="2"/>
      <c r="CC1151" s="2"/>
      <c r="CD1151" s="2"/>
      <c r="CE1151" s="2"/>
      <c r="CF1151" s="383"/>
      <c r="CG1151" s="383"/>
      <c r="CH1151" s="10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383"/>
      <c r="DT1151" s="383"/>
      <c r="DU1151" s="383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  <c r="FE1151" s="2"/>
      <c r="FF1151" s="2"/>
      <c r="FG1151" s="2"/>
      <c r="FH1151" s="2"/>
      <c r="FI1151" s="2"/>
      <c r="FJ1151" s="2"/>
      <c r="FK1151" s="2"/>
      <c r="FL1151" s="2"/>
      <c r="FM1151" s="2"/>
      <c r="FN1151" s="2"/>
      <c r="FO1151" s="2"/>
      <c r="FP1151" s="2"/>
      <c r="FQ1151" s="2"/>
      <c r="FR1151" s="2"/>
      <c r="FS1151" s="2"/>
      <c r="FT1151" s="2"/>
      <c r="FU1151" s="2"/>
      <c r="FV1151" s="2"/>
      <c r="FW1151" s="2"/>
      <c r="FX1151" s="2"/>
      <c r="FY1151" s="2"/>
      <c r="FZ1151" s="2"/>
      <c r="GA1151" s="2"/>
      <c r="GB1151" s="2"/>
      <c r="GC1151" s="2"/>
      <c r="GD1151" s="2"/>
      <c r="GE1151" s="2"/>
      <c r="GF1151" s="2"/>
      <c r="GG1151" s="2"/>
      <c r="GH1151" s="2"/>
      <c r="GI1151" s="2"/>
      <c r="GJ1151" s="2"/>
      <c r="GK1151" s="2"/>
      <c r="GL1151" s="2"/>
      <c r="GM1151" s="2"/>
      <c r="GN1151" s="2"/>
      <c r="GO1151" s="2"/>
      <c r="GP1151" s="2"/>
      <c r="GQ1151" s="2"/>
      <c r="GR1151" s="2"/>
      <c r="GS1151" s="2"/>
      <c r="GT1151" s="2"/>
      <c r="GU1151" s="2"/>
      <c r="GV1151" s="2"/>
      <c r="GW1151" s="2"/>
      <c r="GX1151" s="2"/>
      <c r="GY1151" s="2"/>
      <c r="GZ1151" s="2"/>
      <c r="HA1151" s="2"/>
      <c r="HB1151" s="2"/>
      <c r="HC1151" s="2"/>
      <c r="HD1151" s="2"/>
      <c r="HE1151" s="2"/>
      <c r="HF1151" s="2"/>
      <c r="HG1151" s="2"/>
      <c r="HH1151" s="2"/>
      <c r="HI1151" s="2"/>
      <c r="HJ1151" s="2"/>
      <c r="HK1151" s="2"/>
      <c r="HL1151" s="2"/>
      <c r="HM1151" s="2"/>
      <c r="HN1151" s="2"/>
      <c r="HO1151" s="2"/>
      <c r="HP1151" s="2"/>
      <c r="HQ1151" s="2"/>
      <c r="HR1151" s="2"/>
      <c r="HS1151" s="2"/>
      <c r="HT1151" s="2"/>
      <c r="HU1151" s="2"/>
      <c r="HV1151" s="2"/>
      <c r="HW1151" s="2"/>
      <c r="HX1151" s="2"/>
      <c r="HY1151" s="2"/>
      <c r="HZ1151" s="2"/>
      <c r="IA1151" s="2"/>
      <c r="IB1151" s="2"/>
      <c r="IC1151" s="2"/>
      <c r="ID1151" s="2"/>
      <c r="IE1151" s="2"/>
      <c r="IF1151" s="2"/>
      <c r="IG1151" s="2"/>
      <c r="IH1151" s="2"/>
      <c r="II1151" s="2"/>
      <c r="IJ1151" s="2"/>
      <c r="IK1151" s="2"/>
      <c r="IL1151" s="2"/>
      <c r="IM1151" s="2"/>
      <c r="IN1151" s="2"/>
      <c r="IO1151" s="2"/>
      <c r="IP1151" s="2"/>
      <c r="IQ1151" s="2"/>
      <c r="IR1151" s="2"/>
      <c r="IS1151" s="2"/>
      <c r="IT1151" s="2"/>
      <c r="IU1151" s="2"/>
      <c r="IV1151" s="2"/>
      <c r="IW1151" s="2"/>
    </row>
    <row r="1152" customFormat="false" ht="11.25" hidden="false" customHeight="false" outlineLevel="0" collapsed="false">
      <c r="A1152" s="2"/>
      <c r="B1152" s="2"/>
      <c r="C1152" s="2"/>
      <c r="D1152" s="394"/>
      <c r="F1152" s="2"/>
      <c r="G1152" s="2"/>
      <c r="H1152" s="2"/>
      <c r="I1152" s="2"/>
      <c r="J1152" s="2"/>
      <c r="K1152" s="2"/>
      <c r="L1152" s="2"/>
      <c r="M1152" s="2"/>
      <c r="P1152" s="2"/>
      <c r="Q1152" s="2"/>
      <c r="R1152" s="2"/>
      <c r="X1152" s="270"/>
      <c r="Y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95"/>
      <c r="AW1152" s="95"/>
      <c r="AX1152" s="383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383"/>
      <c r="BX1152" s="383"/>
      <c r="BY1152" s="383"/>
      <c r="BZ1152" s="2"/>
      <c r="CA1152" s="2"/>
      <c r="CB1152" s="2"/>
      <c r="CC1152" s="2"/>
      <c r="CD1152" s="2"/>
      <c r="CE1152" s="2"/>
      <c r="CF1152" s="383"/>
      <c r="CG1152" s="383"/>
      <c r="CH1152" s="10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383"/>
      <c r="DT1152" s="383"/>
      <c r="DU1152" s="383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  <c r="FE1152" s="2"/>
      <c r="FF1152" s="2"/>
      <c r="FG1152" s="2"/>
      <c r="FH1152" s="2"/>
      <c r="FI1152" s="2"/>
      <c r="FJ1152" s="2"/>
      <c r="FK1152" s="2"/>
      <c r="FL1152" s="2"/>
      <c r="FM1152" s="2"/>
      <c r="FN1152" s="2"/>
      <c r="FO1152" s="2"/>
      <c r="FP1152" s="2"/>
      <c r="FQ1152" s="2"/>
      <c r="FR1152" s="2"/>
      <c r="FS1152" s="2"/>
      <c r="FT1152" s="2"/>
      <c r="FU1152" s="2"/>
      <c r="FV1152" s="2"/>
      <c r="FW1152" s="2"/>
      <c r="FX1152" s="2"/>
      <c r="FY1152" s="2"/>
      <c r="FZ1152" s="2"/>
      <c r="GA1152" s="2"/>
      <c r="GB1152" s="2"/>
      <c r="GC1152" s="2"/>
      <c r="GD1152" s="2"/>
      <c r="GE1152" s="2"/>
      <c r="GF1152" s="2"/>
      <c r="GG1152" s="2"/>
      <c r="GH1152" s="2"/>
      <c r="GI1152" s="2"/>
      <c r="GJ1152" s="2"/>
      <c r="GK1152" s="2"/>
      <c r="GL1152" s="2"/>
      <c r="GM1152" s="2"/>
      <c r="GN1152" s="2"/>
      <c r="GO1152" s="2"/>
      <c r="GP1152" s="2"/>
      <c r="GQ1152" s="2"/>
      <c r="GR1152" s="2"/>
      <c r="GS1152" s="2"/>
      <c r="GT1152" s="2"/>
      <c r="GU1152" s="2"/>
      <c r="GV1152" s="2"/>
      <c r="GW1152" s="2"/>
      <c r="GX1152" s="2"/>
      <c r="GY1152" s="2"/>
      <c r="GZ1152" s="2"/>
      <c r="HA1152" s="2"/>
      <c r="HB1152" s="2"/>
      <c r="HC1152" s="2"/>
      <c r="HD1152" s="2"/>
      <c r="HE1152" s="2"/>
      <c r="HF1152" s="2"/>
      <c r="HG1152" s="2"/>
      <c r="HH1152" s="2"/>
      <c r="HI1152" s="2"/>
      <c r="HJ1152" s="2"/>
      <c r="HK1152" s="2"/>
      <c r="HL1152" s="2"/>
      <c r="HM1152" s="2"/>
      <c r="HN1152" s="2"/>
      <c r="HO1152" s="2"/>
      <c r="HP1152" s="2"/>
      <c r="HQ1152" s="2"/>
      <c r="HR1152" s="2"/>
      <c r="HS1152" s="2"/>
      <c r="HT1152" s="2"/>
      <c r="HU1152" s="2"/>
      <c r="HV1152" s="2"/>
      <c r="HW1152" s="2"/>
      <c r="HX1152" s="2"/>
      <c r="HY1152" s="2"/>
      <c r="HZ1152" s="2"/>
      <c r="IA1152" s="2"/>
      <c r="IB1152" s="2"/>
      <c r="IC1152" s="2"/>
      <c r="ID1152" s="2"/>
      <c r="IE1152" s="2"/>
      <c r="IF1152" s="2"/>
      <c r="IG1152" s="2"/>
      <c r="IH1152" s="2"/>
      <c r="II1152" s="2"/>
      <c r="IJ1152" s="2"/>
      <c r="IK1152" s="2"/>
      <c r="IL1152" s="2"/>
      <c r="IM1152" s="2"/>
      <c r="IN1152" s="2"/>
      <c r="IO1152" s="2"/>
      <c r="IP1152" s="2"/>
      <c r="IQ1152" s="2"/>
      <c r="IR1152" s="2"/>
      <c r="IS1152" s="2"/>
      <c r="IT1152" s="2"/>
      <c r="IU1152" s="2"/>
      <c r="IV1152" s="2"/>
      <c r="IW1152" s="2"/>
    </row>
    <row r="1153" customFormat="false" ht="11.25" hidden="false" customHeight="false" outlineLevel="0" collapsed="false">
      <c r="A1153" s="2"/>
      <c r="B1153" s="2"/>
      <c r="C1153" s="2"/>
      <c r="D1153" s="394"/>
      <c r="F1153" s="2"/>
      <c r="G1153" s="2"/>
      <c r="H1153" s="2"/>
      <c r="I1153" s="2"/>
      <c r="J1153" s="2"/>
      <c r="K1153" s="2"/>
      <c r="L1153" s="2"/>
      <c r="M1153" s="2"/>
      <c r="P1153" s="2"/>
      <c r="Q1153" s="2"/>
      <c r="R1153" s="2"/>
      <c r="X1153" s="270"/>
      <c r="Y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95"/>
      <c r="AW1153" s="95"/>
      <c r="AX1153" s="383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383"/>
      <c r="BX1153" s="383"/>
      <c r="BY1153" s="383"/>
      <c r="BZ1153" s="2"/>
      <c r="CA1153" s="2"/>
      <c r="CB1153" s="2"/>
      <c r="CC1153" s="2"/>
      <c r="CD1153" s="2"/>
      <c r="CE1153" s="2"/>
      <c r="CF1153" s="383"/>
      <c r="CG1153" s="383"/>
      <c r="CH1153" s="10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383"/>
      <c r="DT1153" s="383"/>
      <c r="DU1153" s="383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  <c r="FE1153" s="2"/>
      <c r="FF1153" s="2"/>
      <c r="FG1153" s="2"/>
      <c r="FH1153" s="2"/>
      <c r="FI1153" s="2"/>
      <c r="FJ1153" s="2"/>
      <c r="FK1153" s="2"/>
      <c r="FL1153" s="2"/>
      <c r="FM1153" s="2"/>
      <c r="FN1153" s="2"/>
      <c r="FO1153" s="2"/>
      <c r="FP1153" s="2"/>
      <c r="FQ1153" s="2"/>
      <c r="FR1153" s="2"/>
      <c r="FS1153" s="2"/>
      <c r="FT1153" s="2"/>
      <c r="FU1153" s="2"/>
      <c r="FV1153" s="2"/>
      <c r="FW1153" s="2"/>
      <c r="FX1153" s="2"/>
      <c r="FY1153" s="2"/>
      <c r="FZ1153" s="2"/>
      <c r="GA1153" s="2"/>
      <c r="GB1153" s="2"/>
      <c r="GC1153" s="2"/>
      <c r="GD1153" s="2"/>
      <c r="GE1153" s="2"/>
      <c r="GF1153" s="2"/>
      <c r="GG1153" s="2"/>
      <c r="GH1153" s="2"/>
      <c r="GI1153" s="2"/>
      <c r="GJ1153" s="2"/>
      <c r="GK1153" s="2"/>
      <c r="GL1153" s="2"/>
      <c r="GM1153" s="2"/>
      <c r="GN1153" s="2"/>
      <c r="GO1153" s="2"/>
      <c r="GP1153" s="2"/>
      <c r="GQ1153" s="2"/>
      <c r="GR1153" s="2"/>
      <c r="GS1153" s="2"/>
      <c r="GT1153" s="2"/>
      <c r="GU1153" s="2"/>
      <c r="GV1153" s="2"/>
      <c r="GW1153" s="2"/>
      <c r="GX1153" s="2"/>
      <c r="GY1153" s="2"/>
      <c r="GZ1153" s="2"/>
      <c r="HA1153" s="2"/>
      <c r="HB1153" s="2"/>
      <c r="HC1153" s="2"/>
      <c r="HD1153" s="2"/>
      <c r="HE1153" s="2"/>
      <c r="HF1153" s="2"/>
      <c r="HG1153" s="2"/>
      <c r="HH1153" s="2"/>
      <c r="HI1153" s="2"/>
      <c r="HJ1153" s="2"/>
      <c r="HK1153" s="2"/>
      <c r="HL1153" s="2"/>
      <c r="HM1153" s="2"/>
      <c r="HN1153" s="2"/>
      <c r="HO1153" s="2"/>
      <c r="HP1153" s="2"/>
      <c r="HQ1153" s="2"/>
      <c r="HR1153" s="2"/>
      <c r="HS1153" s="2"/>
      <c r="HT1153" s="2"/>
      <c r="HU1153" s="2"/>
      <c r="HV1153" s="2"/>
      <c r="HW1153" s="2"/>
      <c r="HX1153" s="2"/>
      <c r="HY1153" s="2"/>
      <c r="HZ1153" s="2"/>
      <c r="IA1153" s="2"/>
      <c r="IB1153" s="2"/>
      <c r="IC1153" s="2"/>
      <c r="ID1153" s="2"/>
      <c r="IE1153" s="2"/>
      <c r="IF1153" s="2"/>
      <c r="IG1153" s="2"/>
      <c r="IH1153" s="2"/>
      <c r="II1153" s="2"/>
      <c r="IJ1153" s="2"/>
      <c r="IK1153" s="2"/>
      <c r="IL1153" s="2"/>
      <c r="IM1153" s="2"/>
      <c r="IN1153" s="2"/>
      <c r="IO1153" s="2"/>
      <c r="IP1153" s="2"/>
      <c r="IQ1153" s="2"/>
      <c r="IR1153" s="2"/>
      <c r="IS1153" s="2"/>
      <c r="IT1153" s="2"/>
      <c r="IU1153" s="2"/>
      <c r="IV1153" s="2"/>
      <c r="IW1153" s="2"/>
    </row>
    <row r="1154" customFormat="false" ht="11.25" hidden="false" customHeight="false" outlineLevel="0" collapsed="false">
      <c r="A1154" s="2"/>
      <c r="B1154" s="2"/>
      <c r="C1154" s="2"/>
      <c r="D1154" s="394"/>
      <c r="F1154" s="2"/>
      <c r="G1154" s="2"/>
      <c r="H1154" s="2"/>
      <c r="I1154" s="2"/>
      <c r="J1154" s="2"/>
      <c r="K1154" s="2"/>
      <c r="L1154" s="2"/>
      <c r="M1154" s="2"/>
      <c r="P1154" s="2"/>
      <c r="Q1154" s="2"/>
      <c r="R1154" s="2"/>
      <c r="X1154" s="270"/>
      <c r="Y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95"/>
      <c r="AW1154" s="95"/>
      <c r="AX1154" s="383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383"/>
      <c r="BX1154" s="383"/>
      <c r="BY1154" s="383"/>
      <c r="BZ1154" s="2"/>
      <c r="CA1154" s="2"/>
      <c r="CB1154" s="2"/>
      <c r="CC1154" s="2"/>
      <c r="CD1154" s="2"/>
      <c r="CE1154" s="2"/>
      <c r="CF1154" s="383"/>
      <c r="CG1154" s="383"/>
      <c r="CH1154" s="10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383"/>
      <c r="DT1154" s="383"/>
      <c r="DU1154" s="383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  <c r="FE1154" s="2"/>
      <c r="FF1154" s="2"/>
      <c r="FG1154" s="2"/>
      <c r="FH1154" s="2"/>
      <c r="FI1154" s="2"/>
      <c r="FJ1154" s="2"/>
      <c r="FK1154" s="2"/>
      <c r="FL1154" s="2"/>
      <c r="FM1154" s="2"/>
      <c r="FN1154" s="2"/>
      <c r="FO1154" s="2"/>
      <c r="FP1154" s="2"/>
      <c r="FQ1154" s="2"/>
      <c r="FR1154" s="2"/>
      <c r="FS1154" s="2"/>
      <c r="FT1154" s="2"/>
      <c r="FU1154" s="2"/>
      <c r="FV1154" s="2"/>
      <c r="FW1154" s="2"/>
      <c r="FX1154" s="2"/>
      <c r="FY1154" s="2"/>
      <c r="FZ1154" s="2"/>
      <c r="GA1154" s="2"/>
      <c r="GB1154" s="2"/>
      <c r="GC1154" s="2"/>
      <c r="GD1154" s="2"/>
      <c r="GE1154" s="2"/>
      <c r="GF1154" s="2"/>
      <c r="GG1154" s="2"/>
      <c r="GH1154" s="2"/>
      <c r="GI1154" s="2"/>
      <c r="GJ1154" s="2"/>
      <c r="GK1154" s="2"/>
      <c r="GL1154" s="2"/>
      <c r="GM1154" s="2"/>
      <c r="GN1154" s="2"/>
      <c r="GO1154" s="2"/>
      <c r="GP1154" s="2"/>
      <c r="GQ1154" s="2"/>
      <c r="GR1154" s="2"/>
      <c r="GS1154" s="2"/>
      <c r="GT1154" s="2"/>
      <c r="GU1154" s="2"/>
      <c r="GV1154" s="2"/>
      <c r="GW1154" s="2"/>
      <c r="GX1154" s="2"/>
      <c r="GY1154" s="2"/>
      <c r="GZ1154" s="2"/>
      <c r="HA1154" s="2"/>
      <c r="HB1154" s="2"/>
      <c r="HC1154" s="2"/>
      <c r="HD1154" s="2"/>
      <c r="HE1154" s="2"/>
      <c r="HF1154" s="2"/>
      <c r="HG1154" s="2"/>
      <c r="HH1154" s="2"/>
      <c r="HI1154" s="2"/>
      <c r="HJ1154" s="2"/>
      <c r="HK1154" s="2"/>
      <c r="HL1154" s="2"/>
      <c r="HM1154" s="2"/>
      <c r="HN1154" s="2"/>
      <c r="HO1154" s="2"/>
      <c r="HP1154" s="2"/>
      <c r="HQ1154" s="2"/>
      <c r="HR1154" s="2"/>
      <c r="HS1154" s="2"/>
      <c r="HT1154" s="2"/>
      <c r="HU1154" s="2"/>
      <c r="HV1154" s="2"/>
      <c r="HW1154" s="2"/>
      <c r="HX1154" s="2"/>
      <c r="HY1154" s="2"/>
      <c r="HZ1154" s="2"/>
      <c r="IA1154" s="2"/>
      <c r="IB1154" s="2"/>
      <c r="IC1154" s="2"/>
      <c r="ID1154" s="2"/>
      <c r="IE1154" s="2"/>
      <c r="IF1154" s="2"/>
      <c r="IG1154" s="2"/>
      <c r="IH1154" s="2"/>
      <c r="II1154" s="2"/>
      <c r="IJ1154" s="2"/>
      <c r="IK1154" s="2"/>
      <c r="IL1154" s="2"/>
      <c r="IM1154" s="2"/>
      <c r="IN1154" s="2"/>
      <c r="IO1154" s="2"/>
      <c r="IP1154" s="2"/>
      <c r="IQ1154" s="2"/>
      <c r="IR1154" s="2"/>
      <c r="IS1154" s="2"/>
      <c r="IT1154" s="2"/>
      <c r="IU1154" s="2"/>
      <c r="IV1154" s="2"/>
      <c r="IW1154" s="2"/>
    </row>
    <row r="1155" customFormat="false" ht="11.25" hidden="false" customHeight="false" outlineLevel="0" collapsed="false">
      <c r="A1155" s="2"/>
      <c r="B1155" s="2"/>
      <c r="C1155" s="2"/>
      <c r="D1155" s="394"/>
      <c r="F1155" s="2"/>
      <c r="G1155" s="2"/>
      <c r="H1155" s="2"/>
      <c r="I1155" s="2"/>
      <c r="J1155" s="2"/>
      <c r="K1155" s="2"/>
      <c r="L1155" s="2"/>
      <c r="M1155" s="2"/>
      <c r="P1155" s="2"/>
      <c r="Q1155" s="2"/>
      <c r="R1155" s="2"/>
      <c r="X1155" s="270"/>
      <c r="Y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95"/>
      <c r="AW1155" s="95"/>
      <c r="AX1155" s="383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383"/>
      <c r="BX1155" s="383"/>
      <c r="BY1155" s="383"/>
      <c r="BZ1155" s="2"/>
      <c r="CA1155" s="2"/>
      <c r="CB1155" s="2"/>
      <c r="CC1155" s="2"/>
      <c r="CD1155" s="2"/>
      <c r="CE1155" s="2"/>
      <c r="CF1155" s="383"/>
      <c r="CG1155" s="383"/>
      <c r="CH1155" s="10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383"/>
      <c r="DT1155" s="383"/>
      <c r="DU1155" s="383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  <c r="FE1155" s="2"/>
      <c r="FF1155" s="2"/>
      <c r="FG1155" s="2"/>
      <c r="FH1155" s="2"/>
      <c r="FI1155" s="2"/>
      <c r="FJ1155" s="2"/>
      <c r="FK1155" s="2"/>
      <c r="FL1155" s="2"/>
      <c r="FM1155" s="2"/>
      <c r="FN1155" s="2"/>
      <c r="FO1155" s="2"/>
      <c r="FP1155" s="2"/>
      <c r="FQ1155" s="2"/>
      <c r="FR1155" s="2"/>
      <c r="FS1155" s="2"/>
      <c r="FT1155" s="2"/>
      <c r="FU1155" s="2"/>
      <c r="FV1155" s="2"/>
      <c r="FW1155" s="2"/>
      <c r="FX1155" s="2"/>
      <c r="FY1155" s="2"/>
      <c r="FZ1155" s="2"/>
      <c r="GA1155" s="2"/>
      <c r="GB1155" s="2"/>
      <c r="GC1155" s="2"/>
      <c r="GD1155" s="2"/>
      <c r="GE1155" s="2"/>
      <c r="GF1155" s="2"/>
      <c r="GG1155" s="2"/>
      <c r="GH1155" s="2"/>
      <c r="GI1155" s="2"/>
      <c r="GJ1155" s="2"/>
      <c r="GK1155" s="2"/>
      <c r="GL1155" s="2"/>
      <c r="GM1155" s="2"/>
      <c r="GN1155" s="2"/>
      <c r="GO1155" s="2"/>
      <c r="GP1155" s="2"/>
      <c r="GQ1155" s="2"/>
      <c r="GR1155" s="2"/>
      <c r="GS1155" s="2"/>
      <c r="GT1155" s="2"/>
      <c r="GU1155" s="2"/>
      <c r="GV1155" s="2"/>
      <c r="GW1155" s="2"/>
      <c r="GX1155" s="2"/>
      <c r="GY1155" s="2"/>
      <c r="GZ1155" s="2"/>
      <c r="HA1155" s="2"/>
      <c r="HB1155" s="2"/>
      <c r="HC1155" s="2"/>
      <c r="HD1155" s="2"/>
      <c r="HE1155" s="2"/>
      <c r="HF1155" s="2"/>
      <c r="HG1155" s="2"/>
      <c r="HH1155" s="2"/>
      <c r="HI1155" s="2"/>
      <c r="HJ1155" s="2"/>
      <c r="HK1155" s="2"/>
      <c r="HL1155" s="2"/>
      <c r="HM1155" s="2"/>
      <c r="HN1155" s="2"/>
      <c r="HO1155" s="2"/>
      <c r="HP1155" s="2"/>
      <c r="HQ1155" s="2"/>
      <c r="HR1155" s="2"/>
      <c r="HS1155" s="2"/>
      <c r="HT1155" s="2"/>
      <c r="HU1155" s="2"/>
      <c r="HV1155" s="2"/>
      <c r="HW1155" s="2"/>
      <c r="HX1155" s="2"/>
      <c r="HY1155" s="2"/>
      <c r="HZ1155" s="2"/>
      <c r="IA1155" s="2"/>
      <c r="IB1155" s="2"/>
      <c r="IC1155" s="2"/>
      <c r="ID1155" s="2"/>
      <c r="IE1155" s="2"/>
      <c r="IF1155" s="2"/>
      <c r="IG1155" s="2"/>
      <c r="IH1155" s="2"/>
      <c r="II1155" s="2"/>
      <c r="IJ1155" s="2"/>
      <c r="IK1155" s="2"/>
      <c r="IL1155" s="2"/>
      <c r="IM1155" s="2"/>
      <c r="IN1155" s="2"/>
      <c r="IO1155" s="2"/>
      <c r="IP1155" s="2"/>
      <c r="IQ1155" s="2"/>
      <c r="IR1155" s="2"/>
      <c r="IS1155" s="2"/>
      <c r="IT1155" s="2"/>
      <c r="IU1155" s="2"/>
      <c r="IV1155" s="2"/>
      <c r="IW1155" s="2"/>
    </row>
    <row r="1156" customFormat="false" ht="11.25" hidden="false" customHeight="false" outlineLevel="0" collapsed="false">
      <c r="A1156" s="2"/>
      <c r="B1156" s="2"/>
      <c r="C1156" s="2"/>
      <c r="D1156" s="394"/>
      <c r="F1156" s="2"/>
      <c r="G1156" s="2"/>
      <c r="H1156" s="2"/>
      <c r="I1156" s="2"/>
      <c r="J1156" s="2"/>
      <c r="K1156" s="2"/>
      <c r="L1156" s="2"/>
      <c r="M1156" s="2"/>
      <c r="P1156" s="2"/>
      <c r="Q1156" s="2"/>
      <c r="R1156" s="2"/>
      <c r="X1156" s="270"/>
      <c r="Y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95"/>
      <c r="AW1156" s="95"/>
      <c r="AX1156" s="383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383"/>
      <c r="BX1156" s="383"/>
      <c r="BY1156" s="383"/>
      <c r="BZ1156" s="2"/>
      <c r="CA1156" s="2"/>
      <c r="CB1156" s="2"/>
      <c r="CC1156" s="2"/>
      <c r="CD1156" s="2"/>
      <c r="CE1156" s="2"/>
      <c r="CF1156" s="383"/>
      <c r="CG1156" s="383"/>
      <c r="CH1156" s="10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383"/>
      <c r="DT1156" s="383"/>
      <c r="DU1156" s="383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  <c r="FE1156" s="2"/>
      <c r="FF1156" s="2"/>
      <c r="FG1156" s="2"/>
      <c r="FH1156" s="2"/>
      <c r="FI1156" s="2"/>
      <c r="FJ1156" s="2"/>
      <c r="FK1156" s="2"/>
      <c r="FL1156" s="2"/>
      <c r="FM1156" s="2"/>
      <c r="FN1156" s="2"/>
      <c r="FO1156" s="2"/>
      <c r="FP1156" s="2"/>
      <c r="FQ1156" s="2"/>
      <c r="FR1156" s="2"/>
      <c r="FS1156" s="2"/>
      <c r="FT1156" s="2"/>
      <c r="FU1156" s="2"/>
      <c r="FV1156" s="2"/>
      <c r="FW1156" s="2"/>
      <c r="FX1156" s="2"/>
      <c r="FY1156" s="2"/>
      <c r="FZ1156" s="2"/>
      <c r="GA1156" s="2"/>
      <c r="GB1156" s="2"/>
      <c r="GC1156" s="2"/>
      <c r="GD1156" s="2"/>
      <c r="GE1156" s="2"/>
      <c r="GF1156" s="2"/>
      <c r="GG1156" s="2"/>
      <c r="GH1156" s="2"/>
      <c r="GI1156" s="2"/>
      <c r="GJ1156" s="2"/>
      <c r="GK1156" s="2"/>
      <c r="GL1156" s="2"/>
      <c r="GM1156" s="2"/>
      <c r="GN1156" s="2"/>
      <c r="GO1156" s="2"/>
      <c r="GP1156" s="2"/>
      <c r="GQ1156" s="2"/>
      <c r="GR1156" s="2"/>
      <c r="GS1156" s="2"/>
      <c r="GT1156" s="2"/>
      <c r="GU1156" s="2"/>
      <c r="GV1156" s="2"/>
      <c r="GW1156" s="2"/>
      <c r="GX1156" s="2"/>
      <c r="GY1156" s="2"/>
      <c r="GZ1156" s="2"/>
      <c r="HA1156" s="2"/>
      <c r="HB1156" s="2"/>
      <c r="HC1156" s="2"/>
      <c r="HD1156" s="2"/>
      <c r="HE1156" s="2"/>
      <c r="HF1156" s="2"/>
      <c r="HG1156" s="2"/>
      <c r="HH1156" s="2"/>
      <c r="HI1156" s="2"/>
      <c r="HJ1156" s="2"/>
      <c r="HK1156" s="2"/>
      <c r="HL1156" s="2"/>
      <c r="HM1156" s="2"/>
      <c r="HN1156" s="2"/>
      <c r="HO1156" s="2"/>
      <c r="HP1156" s="2"/>
      <c r="HQ1156" s="2"/>
      <c r="HR1156" s="2"/>
      <c r="HS1156" s="2"/>
      <c r="HT1156" s="2"/>
      <c r="HU1156" s="2"/>
      <c r="HV1156" s="2"/>
      <c r="HW1156" s="2"/>
      <c r="HX1156" s="2"/>
      <c r="HY1156" s="2"/>
      <c r="HZ1156" s="2"/>
      <c r="IA1156" s="2"/>
      <c r="IB1156" s="2"/>
      <c r="IC1156" s="2"/>
      <c r="ID1156" s="2"/>
      <c r="IE1156" s="2"/>
      <c r="IF1156" s="2"/>
      <c r="IG1156" s="2"/>
      <c r="IH1156" s="2"/>
      <c r="II1156" s="2"/>
      <c r="IJ1156" s="2"/>
      <c r="IK1156" s="2"/>
      <c r="IL1156" s="2"/>
      <c r="IM1156" s="2"/>
      <c r="IN1156" s="2"/>
      <c r="IO1156" s="2"/>
      <c r="IP1156" s="2"/>
      <c r="IQ1156" s="2"/>
      <c r="IR1156" s="2"/>
      <c r="IS1156" s="2"/>
      <c r="IT1156" s="2"/>
      <c r="IU1156" s="2"/>
      <c r="IV1156" s="2"/>
      <c r="IW1156" s="2"/>
    </row>
    <row r="1157" customFormat="false" ht="11.25" hidden="false" customHeight="false" outlineLevel="0" collapsed="false">
      <c r="A1157" s="2"/>
      <c r="B1157" s="2"/>
      <c r="C1157" s="2"/>
      <c r="D1157" s="394"/>
      <c r="F1157" s="2"/>
      <c r="G1157" s="2"/>
      <c r="H1157" s="2"/>
      <c r="I1157" s="2"/>
      <c r="J1157" s="2"/>
      <c r="K1157" s="2"/>
      <c r="L1157" s="2"/>
      <c r="M1157" s="2"/>
      <c r="P1157" s="2"/>
      <c r="Q1157" s="2"/>
      <c r="R1157" s="2"/>
      <c r="X1157" s="270"/>
      <c r="Y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95"/>
      <c r="AW1157" s="95"/>
      <c r="AX1157" s="383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383"/>
      <c r="BX1157" s="383"/>
      <c r="BY1157" s="383"/>
      <c r="BZ1157" s="2"/>
      <c r="CA1157" s="2"/>
      <c r="CB1157" s="2"/>
      <c r="CC1157" s="2"/>
      <c r="CD1157" s="2"/>
      <c r="CE1157" s="2"/>
      <c r="CF1157" s="383"/>
      <c r="CG1157" s="383"/>
      <c r="CH1157" s="10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383"/>
      <c r="DT1157" s="383"/>
      <c r="DU1157" s="383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  <c r="FE1157" s="2"/>
      <c r="FF1157" s="2"/>
      <c r="FG1157" s="2"/>
      <c r="FH1157" s="2"/>
      <c r="FI1157" s="2"/>
      <c r="FJ1157" s="2"/>
      <c r="FK1157" s="2"/>
      <c r="FL1157" s="2"/>
      <c r="FM1157" s="2"/>
      <c r="FN1157" s="2"/>
      <c r="FO1157" s="2"/>
      <c r="FP1157" s="2"/>
      <c r="FQ1157" s="2"/>
      <c r="FR1157" s="2"/>
      <c r="FS1157" s="2"/>
      <c r="FT1157" s="2"/>
      <c r="FU1157" s="2"/>
      <c r="FV1157" s="2"/>
      <c r="FW1157" s="2"/>
      <c r="FX1157" s="2"/>
      <c r="FY1157" s="2"/>
      <c r="FZ1157" s="2"/>
      <c r="GA1157" s="2"/>
      <c r="GB1157" s="2"/>
      <c r="GC1157" s="2"/>
      <c r="GD1157" s="2"/>
      <c r="GE1157" s="2"/>
      <c r="GF1157" s="2"/>
      <c r="GG1157" s="2"/>
      <c r="GH1157" s="2"/>
      <c r="GI1157" s="2"/>
      <c r="GJ1157" s="2"/>
      <c r="GK1157" s="2"/>
      <c r="GL1157" s="2"/>
      <c r="GM1157" s="2"/>
      <c r="GN1157" s="2"/>
      <c r="GO1157" s="2"/>
      <c r="GP1157" s="2"/>
      <c r="GQ1157" s="2"/>
      <c r="GR1157" s="2"/>
      <c r="GS1157" s="2"/>
      <c r="GT1157" s="2"/>
      <c r="GU1157" s="2"/>
      <c r="GV1157" s="2"/>
      <c r="GW1157" s="2"/>
      <c r="GX1157" s="2"/>
      <c r="GY1157" s="2"/>
      <c r="GZ1157" s="2"/>
      <c r="HA1157" s="2"/>
      <c r="HB1157" s="2"/>
      <c r="HC1157" s="2"/>
      <c r="HD1157" s="2"/>
      <c r="HE1157" s="2"/>
      <c r="HF1157" s="2"/>
      <c r="HG1157" s="2"/>
      <c r="HH1157" s="2"/>
      <c r="HI1157" s="2"/>
      <c r="HJ1157" s="2"/>
      <c r="HK1157" s="2"/>
      <c r="HL1157" s="2"/>
      <c r="HM1157" s="2"/>
      <c r="HN1157" s="2"/>
      <c r="HO1157" s="2"/>
      <c r="HP1157" s="2"/>
      <c r="HQ1157" s="2"/>
      <c r="HR1157" s="2"/>
      <c r="HS1157" s="2"/>
      <c r="HT1157" s="2"/>
      <c r="HU1157" s="2"/>
      <c r="HV1157" s="2"/>
      <c r="HW1157" s="2"/>
      <c r="HX1157" s="2"/>
      <c r="HY1157" s="2"/>
      <c r="HZ1157" s="2"/>
      <c r="IA1157" s="2"/>
      <c r="IB1157" s="2"/>
      <c r="IC1157" s="2"/>
      <c r="ID1157" s="2"/>
      <c r="IE1157" s="2"/>
      <c r="IF1157" s="2"/>
      <c r="IG1157" s="2"/>
      <c r="IH1157" s="2"/>
      <c r="II1157" s="2"/>
      <c r="IJ1157" s="2"/>
      <c r="IK1157" s="2"/>
      <c r="IL1157" s="2"/>
      <c r="IM1157" s="2"/>
      <c r="IN1157" s="2"/>
      <c r="IO1157" s="2"/>
      <c r="IP1157" s="2"/>
      <c r="IQ1157" s="2"/>
      <c r="IR1157" s="2"/>
      <c r="IS1157" s="2"/>
      <c r="IT1157" s="2"/>
      <c r="IU1157" s="2"/>
      <c r="IV1157" s="2"/>
      <c r="IW1157" s="2"/>
    </row>
    <row r="1158" customFormat="false" ht="11.25" hidden="false" customHeight="false" outlineLevel="0" collapsed="false">
      <c r="A1158" s="2"/>
      <c r="B1158" s="2"/>
      <c r="C1158" s="2"/>
      <c r="D1158" s="394"/>
      <c r="F1158" s="2"/>
      <c r="G1158" s="2"/>
      <c r="H1158" s="2"/>
      <c r="I1158" s="2"/>
      <c r="J1158" s="2"/>
      <c r="K1158" s="2"/>
      <c r="L1158" s="2"/>
      <c r="M1158" s="2"/>
      <c r="P1158" s="2"/>
      <c r="Q1158" s="2"/>
      <c r="R1158" s="2"/>
      <c r="X1158" s="270"/>
      <c r="Y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95"/>
      <c r="AW1158" s="95"/>
      <c r="AX1158" s="383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383"/>
      <c r="BX1158" s="383"/>
      <c r="BY1158" s="383"/>
      <c r="BZ1158" s="2"/>
      <c r="CA1158" s="2"/>
      <c r="CB1158" s="2"/>
      <c r="CC1158" s="2"/>
      <c r="CD1158" s="2"/>
      <c r="CE1158" s="2"/>
      <c r="CF1158" s="383"/>
      <c r="CG1158" s="383"/>
      <c r="CH1158" s="10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383"/>
      <c r="DT1158" s="383"/>
      <c r="DU1158" s="383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  <c r="FE1158" s="2"/>
      <c r="FF1158" s="2"/>
      <c r="FG1158" s="2"/>
      <c r="FH1158" s="2"/>
      <c r="FI1158" s="2"/>
      <c r="FJ1158" s="2"/>
      <c r="FK1158" s="2"/>
      <c r="FL1158" s="2"/>
      <c r="FM1158" s="2"/>
      <c r="FN1158" s="2"/>
      <c r="FO1158" s="2"/>
      <c r="FP1158" s="2"/>
      <c r="FQ1158" s="2"/>
      <c r="FR1158" s="2"/>
      <c r="FS1158" s="2"/>
      <c r="FT1158" s="2"/>
      <c r="FU1158" s="2"/>
      <c r="FV1158" s="2"/>
      <c r="FW1158" s="2"/>
      <c r="FX1158" s="2"/>
      <c r="FY1158" s="2"/>
      <c r="FZ1158" s="2"/>
      <c r="GA1158" s="2"/>
      <c r="GB1158" s="2"/>
      <c r="GC1158" s="2"/>
      <c r="GD1158" s="2"/>
      <c r="GE1158" s="2"/>
      <c r="GF1158" s="2"/>
      <c r="GG1158" s="2"/>
      <c r="GH1158" s="2"/>
      <c r="GI1158" s="2"/>
      <c r="GJ1158" s="2"/>
      <c r="GK1158" s="2"/>
      <c r="GL1158" s="2"/>
      <c r="GM1158" s="2"/>
      <c r="GN1158" s="2"/>
      <c r="GO1158" s="2"/>
      <c r="GP1158" s="2"/>
      <c r="GQ1158" s="2"/>
      <c r="GR1158" s="2"/>
      <c r="GS1158" s="2"/>
      <c r="GT1158" s="2"/>
      <c r="GU1158" s="2"/>
      <c r="GV1158" s="2"/>
      <c r="GW1158" s="2"/>
      <c r="GX1158" s="2"/>
      <c r="GY1158" s="2"/>
      <c r="GZ1158" s="2"/>
      <c r="HA1158" s="2"/>
      <c r="HB1158" s="2"/>
      <c r="HC1158" s="2"/>
      <c r="HD1158" s="2"/>
      <c r="HE1158" s="2"/>
      <c r="HF1158" s="2"/>
      <c r="HG1158" s="2"/>
      <c r="HH1158" s="2"/>
      <c r="HI1158" s="2"/>
      <c r="HJ1158" s="2"/>
      <c r="HK1158" s="2"/>
      <c r="HL1158" s="2"/>
      <c r="HM1158" s="2"/>
      <c r="HN1158" s="2"/>
      <c r="HO1158" s="2"/>
      <c r="HP1158" s="2"/>
      <c r="HQ1158" s="2"/>
      <c r="HR1158" s="2"/>
      <c r="HS1158" s="2"/>
      <c r="HT1158" s="2"/>
      <c r="HU1158" s="2"/>
      <c r="HV1158" s="2"/>
      <c r="HW1158" s="2"/>
      <c r="HX1158" s="2"/>
      <c r="HY1158" s="2"/>
      <c r="HZ1158" s="2"/>
      <c r="IA1158" s="2"/>
      <c r="IB1158" s="2"/>
      <c r="IC1158" s="2"/>
      <c r="ID1158" s="2"/>
      <c r="IE1158" s="2"/>
      <c r="IF1158" s="2"/>
      <c r="IG1158" s="2"/>
      <c r="IH1158" s="2"/>
      <c r="II1158" s="2"/>
      <c r="IJ1158" s="2"/>
      <c r="IK1158" s="2"/>
      <c r="IL1158" s="2"/>
      <c r="IM1158" s="2"/>
      <c r="IN1158" s="2"/>
      <c r="IO1158" s="2"/>
      <c r="IP1158" s="2"/>
      <c r="IQ1158" s="2"/>
      <c r="IR1158" s="2"/>
      <c r="IS1158" s="2"/>
      <c r="IT1158" s="2"/>
      <c r="IU1158" s="2"/>
      <c r="IV1158" s="2"/>
      <c r="IW1158" s="2"/>
    </row>
    <row r="1159" customFormat="false" ht="11.25" hidden="false" customHeight="false" outlineLevel="0" collapsed="false">
      <c r="A1159" s="2"/>
      <c r="B1159" s="2"/>
      <c r="C1159" s="2"/>
      <c r="D1159" s="394"/>
      <c r="F1159" s="2"/>
      <c r="G1159" s="2"/>
      <c r="H1159" s="2"/>
      <c r="I1159" s="2"/>
      <c r="J1159" s="2"/>
      <c r="K1159" s="2"/>
      <c r="L1159" s="2"/>
      <c r="M1159" s="2"/>
      <c r="P1159" s="2"/>
      <c r="Q1159" s="2"/>
      <c r="R1159" s="2"/>
      <c r="X1159" s="270"/>
      <c r="Y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95"/>
      <c r="AW1159" s="95"/>
      <c r="AX1159" s="383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383"/>
      <c r="BX1159" s="383"/>
      <c r="BY1159" s="383"/>
      <c r="BZ1159" s="2"/>
      <c r="CA1159" s="2"/>
      <c r="CB1159" s="2"/>
      <c r="CC1159" s="2"/>
      <c r="CD1159" s="2"/>
      <c r="CE1159" s="2"/>
      <c r="CF1159" s="383"/>
      <c r="CG1159" s="383"/>
      <c r="CH1159" s="10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383"/>
      <c r="DT1159" s="383"/>
      <c r="DU1159" s="383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  <c r="FE1159" s="2"/>
      <c r="FF1159" s="2"/>
      <c r="FG1159" s="2"/>
      <c r="FH1159" s="2"/>
      <c r="FI1159" s="2"/>
      <c r="FJ1159" s="2"/>
      <c r="FK1159" s="2"/>
      <c r="FL1159" s="2"/>
      <c r="FM1159" s="2"/>
      <c r="FN1159" s="2"/>
      <c r="FO1159" s="2"/>
      <c r="FP1159" s="2"/>
      <c r="FQ1159" s="2"/>
      <c r="FR1159" s="2"/>
      <c r="FS1159" s="2"/>
      <c r="FT1159" s="2"/>
      <c r="FU1159" s="2"/>
      <c r="FV1159" s="2"/>
      <c r="FW1159" s="2"/>
      <c r="FX1159" s="2"/>
      <c r="FY1159" s="2"/>
      <c r="FZ1159" s="2"/>
      <c r="GA1159" s="2"/>
      <c r="GB1159" s="2"/>
      <c r="GC1159" s="2"/>
      <c r="GD1159" s="2"/>
      <c r="GE1159" s="2"/>
      <c r="GF1159" s="2"/>
      <c r="GG1159" s="2"/>
      <c r="GH1159" s="2"/>
      <c r="GI1159" s="2"/>
      <c r="GJ1159" s="2"/>
      <c r="GK1159" s="2"/>
      <c r="GL1159" s="2"/>
      <c r="GM1159" s="2"/>
      <c r="GN1159" s="2"/>
      <c r="GO1159" s="2"/>
      <c r="GP1159" s="2"/>
      <c r="GQ1159" s="2"/>
      <c r="GR1159" s="2"/>
      <c r="GS1159" s="2"/>
      <c r="GT1159" s="2"/>
      <c r="GU1159" s="2"/>
      <c r="GV1159" s="2"/>
      <c r="GW1159" s="2"/>
      <c r="GX1159" s="2"/>
      <c r="GY1159" s="2"/>
      <c r="GZ1159" s="2"/>
      <c r="HA1159" s="2"/>
      <c r="HB1159" s="2"/>
      <c r="HC1159" s="2"/>
      <c r="HD1159" s="2"/>
      <c r="HE1159" s="2"/>
      <c r="HF1159" s="2"/>
      <c r="HG1159" s="2"/>
      <c r="HH1159" s="2"/>
      <c r="HI1159" s="2"/>
      <c r="HJ1159" s="2"/>
      <c r="HK1159" s="2"/>
      <c r="HL1159" s="2"/>
      <c r="HM1159" s="2"/>
      <c r="HN1159" s="2"/>
      <c r="HO1159" s="2"/>
      <c r="HP1159" s="2"/>
      <c r="HQ1159" s="2"/>
      <c r="HR1159" s="2"/>
      <c r="HS1159" s="2"/>
      <c r="HT1159" s="2"/>
      <c r="HU1159" s="2"/>
      <c r="HV1159" s="2"/>
      <c r="HW1159" s="2"/>
      <c r="HX1159" s="2"/>
      <c r="HY1159" s="2"/>
      <c r="HZ1159" s="2"/>
      <c r="IA1159" s="2"/>
      <c r="IB1159" s="2"/>
      <c r="IC1159" s="2"/>
      <c r="ID1159" s="2"/>
      <c r="IE1159" s="2"/>
      <c r="IF1159" s="2"/>
      <c r="IG1159" s="2"/>
      <c r="IH1159" s="2"/>
      <c r="II1159" s="2"/>
      <c r="IJ1159" s="2"/>
      <c r="IK1159" s="2"/>
      <c r="IL1159" s="2"/>
      <c r="IM1159" s="2"/>
      <c r="IN1159" s="2"/>
      <c r="IO1159" s="2"/>
      <c r="IP1159" s="2"/>
      <c r="IQ1159" s="2"/>
      <c r="IR1159" s="2"/>
      <c r="IS1159" s="2"/>
      <c r="IT1159" s="2"/>
      <c r="IU1159" s="2"/>
      <c r="IV1159" s="2"/>
      <c r="IW1159" s="2"/>
    </row>
    <row r="1160" customFormat="false" ht="11.25" hidden="false" customHeight="false" outlineLevel="0" collapsed="false">
      <c r="A1160" s="2"/>
      <c r="B1160" s="2"/>
      <c r="C1160" s="2"/>
      <c r="D1160" s="394"/>
      <c r="F1160" s="2"/>
      <c r="G1160" s="2"/>
      <c r="H1160" s="2"/>
      <c r="I1160" s="2"/>
      <c r="J1160" s="2"/>
      <c r="K1160" s="2"/>
      <c r="L1160" s="2"/>
      <c r="M1160" s="2"/>
      <c r="P1160" s="2"/>
      <c r="Q1160" s="2"/>
      <c r="R1160" s="2"/>
      <c r="X1160" s="270"/>
      <c r="Y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95"/>
      <c r="AW1160" s="95"/>
      <c r="AX1160" s="383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383"/>
      <c r="BX1160" s="383"/>
      <c r="BY1160" s="383"/>
      <c r="BZ1160" s="2"/>
      <c r="CA1160" s="2"/>
      <c r="CB1160" s="2"/>
      <c r="CC1160" s="2"/>
      <c r="CD1160" s="2"/>
      <c r="CE1160" s="2"/>
      <c r="CF1160" s="383"/>
      <c r="CG1160" s="383"/>
      <c r="CH1160" s="10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383"/>
      <c r="DT1160" s="383"/>
      <c r="DU1160" s="383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  <c r="FE1160" s="2"/>
      <c r="FF1160" s="2"/>
      <c r="FG1160" s="2"/>
      <c r="FH1160" s="2"/>
      <c r="FI1160" s="2"/>
      <c r="FJ1160" s="2"/>
      <c r="FK1160" s="2"/>
      <c r="FL1160" s="2"/>
      <c r="FM1160" s="2"/>
      <c r="FN1160" s="2"/>
      <c r="FO1160" s="2"/>
      <c r="FP1160" s="2"/>
      <c r="FQ1160" s="2"/>
      <c r="FR1160" s="2"/>
      <c r="FS1160" s="2"/>
      <c r="FT1160" s="2"/>
      <c r="FU1160" s="2"/>
      <c r="FV1160" s="2"/>
      <c r="FW1160" s="2"/>
      <c r="FX1160" s="2"/>
      <c r="FY1160" s="2"/>
      <c r="FZ1160" s="2"/>
      <c r="GA1160" s="2"/>
      <c r="GB1160" s="2"/>
      <c r="GC1160" s="2"/>
      <c r="GD1160" s="2"/>
      <c r="GE1160" s="2"/>
      <c r="GF1160" s="2"/>
      <c r="GG1160" s="2"/>
      <c r="GH1160" s="2"/>
      <c r="GI1160" s="2"/>
      <c r="GJ1160" s="2"/>
      <c r="GK1160" s="2"/>
      <c r="GL1160" s="2"/>
      <c r="GM1160" s="2"/>
      <c r="GN1160" s="2"/>
      <c r="GO1160" s="2"/>
      <c r="GP1160" s="2"/>
      <c r="GQ1160" s="2"/>
      <c r="GR1160" s="2"/>
      <c r="GS1160" s="2"/>
      <c r="GT1160" s="2"/>
      <c r="GU1160" s="2"/>
      <c r="GV1160" s="2"/>
      <c r="GW1160" s="2"/>
      <c r="GX1160" s="2"/>
      <c r="GY1160" s="2"/>
      <c r="GZ1160" s="2"/>
      <c r="HA1160" s="2"/>
      <c r="HB1160" s="2"/>
      <c r="HC1160" s="2"/>
      <c r="HD1160" s="2"/>
      <c r="HE1160" s="2"/>
      <c r="HF1160" s="2"/>
      <c r="HG1160" s="2"/>
      <c r="HH1160" s="2"/>
      <c r="HI1160" s="2"/>
      <c r="HJ1160" s="2"/>
      <c r="HK1160" s="2"/>
      <c r="HL1160" s="2"/>
      <c r="HM1160" s="2"/>
      <c r="HN1160" s="2"/>
      <c r="HO1160" s="2"/>
      <c r="HP1160" s="2"/>
      <c r="HQ1160" s="2"/>
      <c r="HR1160" s="2"/>
      <c r="HS1160" s="2"/>
      <c r="HT1160" s="2"/>
      <c r="HU1160" s="2"/>
      <c r="HV1160" s="2"/>
      <c r="HW1160" s="2"/>
      <c r="HX1160" s="2"/>
      <c r="HY1160" s="2"/>
      <c r="HZ1160" s="2"/>
      <c r="IA1160" s="2"/>
      <c r="IB1160" s="2"/>
      <c r="IC1160" s="2"/>
      <c r="ID1160" s="2"/>
      <c r="IE1160" s="2"/>
      <c r="IF1160" s="2"/>
      <c r="IG1160" s="2"/>
      <c r="IH1160" s="2"/>
      <c r="II1160" s="2"/>
      <c r="IJ1160" s="2"/>
      <c r="IK1160" s="2"/>
      <c r="IL1160" s="2"/>
      <c r="IM1160" s="2"/>
      <c r="IN1160" s="2"/>
      <c r="IO1160" s="2"/>
      <c r="IP1160" s="2"/>
      <c r="IQ1160" s="2"/>
      <c r="IR1160" s="2"/>
      <c r="IS1160" s="2"/>
      <c r="IT1160" s="2"/>
      <c r="IU1160" s="2"/>
      <c r="IV1160" s="2"/>
      <c r="IW1160" s="2"/>
    </row>
    <row r="1161" customFormat="false" ht="11.25" hidden="false" customHeight="false" outlineLevel="0" collapsed="false">
      <c r="A1161" s="2"/>
      <c r="B1161" s="2"/>
      <c r="C1161" s="2"/>
      <c r="D1161" s="394"/>
      <c r="F1161" s="2"/>
      <c r="G1161" s="2"/>
      <c r="H1161" s="2"/>
      <c r="I1161" s="2"/>
      <c r="J1161" s="2"/>
      <c r="K1161" s="2"/>
      <c r="L1161" s="2"/>
      <c r="M1161" s="2"/>
      <c r="P1161" s="2"/>
      <c r="Q1161" s="2"/>
      <c r="R1161" s="2"/>
      <c r="X1161" s="270"/>
      <c r="Y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95"/>
      <c r="AW1161" s="95"/>
      <c r="AX1161" s="383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383"/>
      <c r="BX1161" s="383"/>
      <c r="BY1161" s="383"/>
      <c r="BZ1161" s="2"/>
      <c r="CA1161" s="2"/>
      <c r="CB1161" s="2"/>
      <c r="CC1161" s="2"/>
      <c r="CD1161" s="2"/>
      <c r="CE1161" s="2"/>
      <c r="CF1161" s="383"/>
      <c r="CG1161" s="383"/>
      <c r="CH1161" s="10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383"/>
      <c r="DT1161" s="383"/>
      <c r="DU1161" s="383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  <c r="FE1161" s="2"/>
      <c r="FF1161" s="2"/>
      <c r="FG1161" s="2"/>
      <c r="FH1161" s="2"/>
      <c r="FI1161" s="2"/>
      <c r="FJ1161" s="2"/>
      <c r="FK1161" s="2"/>
      <c r="FL1161" s="2"/>
      <c r="FM1161" s="2"/>
      <c r="FN1161" s="2"/>
      <c r="FO1161" s="2"/>
      <c r="FP1161" s="2"/>
      <c r="FQ1161" s="2"/>
      <c r="FR1161" s="2"/>
      <c r="FS1161" s="2"/>
      <c r="FT1161" s="2"/>
      <c r="FU1161" s="2"/>
      <c r="FV1161" s="2"/>
      <c r="FW1161" s="2"/>
      <c r="FX1161" s="2"/>
      <c r="FY1161" s="2"/>
      <c r="FZ1161" s="2"/>
      <c r="GA1161" s="2"/>
      <c r="GB1161" s="2"/>
      <c r="GC1161" s="2"/>
      <c r="GD1161" s="2"/>
      <c r="GE1161" s="2"/>
      <c r="GF1161" s="2"/>
      <c r="GG1161" s="2"/>
      <c r="GH1161" s="2"/>
      <c r="GI1161" s="2"/>
      <c r="GJ1161" s="2"/>
      <c r="GK1161" s="2"/>
      <c r="GL1161" s="2"/>
      <c r="GM1161" s="2"/>
      <c r="GN1161" s="2"/>
      <c r="GO1161" s="2"/>
      <c r="GP1161" s="2"/>
      <c r="GQ1161" s="2"/>
      <c r="GR1161" s="2"/>
      <c r="GS1161" s="2"/>
      <c r="GT1161" s="2"/>
      <c r="GU1161" s="2"/>
      <c r="GV1161" s="2"/>
      <c r="GW1161" s="2"/>
      <c r="GX1161" s="2"/>
      <c r="GY1161" s="2"/>
      <c r="GZ1161" s="2"/>
      <c r="HA1161" s="2"/>
      <c r="HB1161" s="2"/>
      <c r="HC1161" s="2"/>
      <c r="HD1161" s="2"/>
      <c r="HE1161" s="2"/>
      <c r="HF1161" s="2"/>
      <c r="HG1161" s="2"/>
      <c r="HH1161" s="2"/>
      <c r="HI1161" s="2"/>
      <c r="HJ1161" s="2"/>
      <c r="HK1161" s="2"/>
      <c r="HL1161" s="2"/>
      <c r="HM1161" s="2"/>
      <c r="HN1161" s="2"/>
      <c r="HO1161" s="2"/>
      <c r="HP1161" s="2"/>
      <c r="HQ1161" s="2"/>
      <c r="HR1161" s="2"/>
      <c r="HS1161" s="2"/>
      <c r="HT1161" s="2"/>
      <c r="HU1161" s="2"/>
      <c r="HV1161" s="2"/>
      <c r="HW1161" s="2"/>
      <c r="HX1161" s="2"/>
      <c r="HY1161" s="2"/>
      <c r="HZ1161" s="2"/>
      <c r="IA1161" s="2"/>
      <c r="IB1161" s="2"/>
      <c r="IC1161" s="2"/>
      <c r="ID1161" s="2"/>
      <c r="IE1161" s="2"/>
      <c r="IF1161" s="2"/>
      <c r="IG1161" s="2"/>
      <c r="IH1161" s="2"/>
      <c r="II1161" s="2"/>
      <c r="IJ1161" s="2"/>
      <c r="IK1161" s="2"/>
      <c r="IL1161" s="2"/>
      <c r="IM1161" s="2"/>
      <c r="IN1161" s="2"/>
      <c r="IO1161" s="2"/>
      <c r="IP1161" s="2"/>
      <c r="IQ1161" s="2"/>
      <c r="IR1161" s="2"/>
      <c r="IS1161" s="2"/>
      <c r="IT1161" s="2"/>
      <c r="IU1161" s="2"/>
      <c r="IV1161" s="2"/>
      <c r="IW1161" s="2"/>
    </row>
    <row r="1162" customFormat="false" ht="11.25" hidden="false" customHeight="false" outlineLevel="0" collapsed="false">
      <c r="A1162" s="2"/>
      <c r="B1162" s="2"/>
      <c r="C1162" s="2"/>
      <c r="D1162" s="394"/>
      <c r="F1162" s="2"/>
      <c r="G1162" s="2"/>
      <c r="H1162" s="2"/>
      <c r="I1162" s="2"/>
      <c r="J1162" s="2"/>
      <c r="K1162" s="2"/>
      <c r="L1162" s="2"/>
      <c r="M1162" s="2"/>
      <c r="P1162" s="2"/>
      <c r="Q1162" s="2"/>
      <c r="R1162" s="2"/>
      <c r="X1162" s="270"/>
      <c r="Y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95"/>
      <c r="AW1162" s="95"/>
      <c r="AX1162" s="383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383"/>
      <c r="BX1162" s="383"/>
      <c r="BY1162" s="383"/>
      <c r="BZ1162" s="2"/>
      <c r="CA1162" s="2"/>
      <c r="CB1162" s="2"/>
      <c r="CC1162" s="2"/>
      <c r="CD1162" s="2"/>
      <c r="CE1162" s="2"/>
      <c r="CF1162" s="383"/>
      <c r="CG1162" s="383"/>
      <c r="CH1162" s="10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383"/>
      <c r="DT1162" s="383"/>
      <c r="DU1162" s="383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  <c r="FE1162" s="2"/>
      <c r="FF1162" s="2"/>
      <c r="FG1162" s="2"/>
      <c r="FH1162" s="2"/>
      <c r="FI1162" s="2"/>
      <c r="FJ1162" s="2"/>
      <c r="FK1162" s="2"/>
      <c r="FL1162" s="2"/>
      <c r="FM1162" s="2"/>
      <c r="FN1162" s="2"/>
      <c r="FO1162" s="2"/>
      <c r="FP1162" s="2"/>
      <c r="FQ1162" s="2"/>
      <c r="FR1162" s="2"/>
      <c r="FS1162" s="2"/>
      <c r="FT1162" s="2"/>
      <c r="FU1162" s="2"/>
      <c r="FV1162" s="2"/>
      <c r="FW1162" s="2"/>
      <c r="FX1162" s="2"/>
      <c r="FY1162" s="2"/>
      <c r="FZ1162" s="2"/>
      <c r="GA1162" s="2"/>
      <c r="GB1162" s="2"/>
      <c r="GC1162" s="2"/>
      <c r="GD1162" s="2"/>
      <c r="GE1162" s="2"/>
      <c r="GF1162" s="2"/>
      <c r="GG1162" s="2"/>
      <c r="GH1162" s="2"/>
      <c r="GI1162" s="2"/>
      <c r="GJ1162" s="2"/>
      <c r="GK1162" s="2"/>
      <c r="GL1162" s="2"/>
      <c r="GM1162" s="2"/>
      <c r="GN1162" s="2"/>
      <c r="GO1162" s="2"/>
      <c r="GP1162" s="2"/>
      <c r="GQ1162" s="2"/>
      <c r="GR1162" s="2"/>
      <c r="GS1162" s="2"/>
      <c r="GT1162" s="2"/>
      <c r="GU1162" s="2"/>
      <c r="GV1162" s="2"/>
      <c r="GW1162" s="2"/>
      <c r="GX1162" s="2"/>
      <c r="GY1162" s="2"/>
      <c r="GZ1162" s="2"/>
      <c r="HA1162" s="2"/>
      <c r="HB1162" s="2"/>
      <c r="HC1162" s="2"/>
      <c r="HD1162" s="2"/>
      <c r="HE1162" s="2"/>
      <c r="HF1162" s="2"/>
      <c r="HG1162" s="2"/>
      <c r="HH1162" s="2"/>
      <c r="HI1162" s="2"/>
      <c r="HJ1162" s="2"/>
      <c r="HK1162" s="2"/>
      <c r="HL1162" s="2"/>
      <c r="HM1162" s="2"/>
      <c r="HN1162" s="2"/>
      <c r="HO1162" s="2"/>
      <c r="HP1162" s="2"/>
      <c r="HQ1162" s="2"/>
      <c r="HR1162" s="2"/>
      <c r="HS1162" s="2"/>
      <c r="HT1162" s="2"/>
      <c r="HU1162" s="2"/>
      <c r="HV1162" s="2"/>
      <c r="HW1162" s="2"/>
      <c r="HX1162" s="2"/>
      <c r="HY1162" s="2"/>
      <c r="HZ1162" s="2"/>
      <c r="IA1162" s="2"/>
      <c r="IB1162" s="2"/>
      <c r="IC1162" s="2"/>
      <c r="ID1162" s="2"/>
      <c r="IE1162" s="2"/>
      <c r="IF1162" s="2"/>
      <c r="IG1162" s="2"/>
      <c r="IH1162" s="2"/>
      <c r="II1162" s="2"/>
      <c r="IJ1162" s="2"/>
      <c r="IK1162" s="2"/>
      <c r="IL1162" s="2"/>
      <c r="IM1162" s="2"/>
      <c r="IN1162" s="2"/>
      <c r="IO1162" s="2"/>
      <c r="IP1162" s="2"/>
      <c r="IQ1162" s="2"/>
      <c r="IR1162" s="2"/>
      <c r="IS1162" s="2"/>
      <c r="IT1162" s="2"/>
      <c r="IU1162" s="2"/>
      <c r="IV1162" s="2"/>
      <c r="IW1162" s="2"/>
    </row>
    <row r="1163" customFormat="false" ht="11.25" hidden="false" customHeight="false" outlineLevel="0" collapsed="false">
      <c r="A1163" s="2"/>
      <c r="B1163" s="2"/>
      <c r="C1163" s="2"/>
      <c r="D1163" s="394"/>
      <c r="F1163" s="2"/>
      <c r="G1163" s="2"/>
      <c r="H1163" s="2"/>
      <c r="I1163" s="2"/>
      <c r="J1163" s="2"/>
      <c r="K1163" s="2"/>
      <c r="L1163" s="2"/>
      <c r="M1163" s="2"/>
      <c r="P1163" s="2"/>
      <c r="Q1163" s="2"/>
      <c r="R1163" s="2"/>
      <c r="X1163" s="270"/>
      <c r="Y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95"/>
      <c r="AW1163" s="95"/>
      <c r="AX1163" s="383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383"/>
      <c r="BX1163" s="383"/>
      <c r="BY1163" s="383"/>
      <c r="BZ1163" s="2"/>
      <c r="CA1163" s="2"/>
      <c r="CB1163" s="2"/>
      <c r="CC1163" s="2"/>
      <c r="CD1163" s="2"/>
      <c r="CE1163" s="2"/>
      <c r="CF1163" s="383"/>
      <c r="CG1163" s="383"/>
      <c r="CH1163" s="10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383"/>
      <c r="DT1163" s="383"/>
      <c r="DU1163" s="383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  <c r="FE1163" s="2"/>
      <c r="FF1163" s="2"/>
      <c r="FG1163" s="2"/>
      <c r="FH1163" s="2"/>
      <c r="FI1163" s="2"/>
      <c r="FJ1163" s="2"/>
      <c r="FK1163" s="2"/>
      <c r="FL1163" s="2"/>
      <c r="FM1163" s="2"/>
      <c r="FN1163" s="2"/>
      <c r="FO1163" s="2"/>
      <c r="FP1163" s="2"/>
      <c r="FQ1163" s="2"/>
      <c r="FR1163" s="2"/>
      <c r="FS1163" s="2"/>
      <c r="FT1163" s="2"/>
      <c r="FU1163" s="2"/>
      <c r="FV1163" s="2"/>
      <c r="FW1163" s="2"/>
      <c r="FX1163" s="2"/>
      <c r="FY1163" s="2"/>
      <c r="FZ1163" s="2"/>
      <c r="GA1163" s="2"/>
      <c r="GB1163" s="2"/>
      <c r="GC1163" s="2"/>
      <c r="GD1163" s="2"/>
      <c r="GE1163" s="2"/>
      <c r="GF1163" s="2"/>
      <c r="GG1163" s="2"/>
      <c r="GH1163" s="2"/>
      <c r="GI1163" s="2"/>
      <c r="GJ1163" s="2"/>
      <c r="GK1163" s="2"/>
      <c r="GL1163" s="2"/>
      <c r="GM1163" s="2"/>
      <c r="GN1163" s="2"/>
      <c r="GO1163" s="2"/>
      <c r="GP1163" s="2"/>
      <c r="GQ1163" s="2"/>
      <c r="GR1163" s="2"/>
      <c r="GS1163" s="2"/>
      <c r="GT1163" s="2"/>
      <c r="GU1163" s="2"/>
      <c r="GV1163" s="2"/>
      <c r="GW1163" s="2"/>
      <c r="GX1163" s="2"/>
      <c r="GY1163" s="2"/>
      <c r="GZ1163" s="2"/>
      <c r="HA1163" s="2"/>
      <c r="HB1163" s="2"/>
      <c r="HC1163" s="2"/>
      <c r="HD1163" s="2"/>
      <c r="HE1163" s="2"/>
      <c r="HF1163" s="2"/>
      <c r="HG1163" s="2"/>
      <c r="HH1163" s="2"/>
      <c r="HI1163" s="2"/>
      <c r="HJ1163" s="2"/>
      <c r="HK1163" s="2"/>
      <c r="HL1163" s="2"/>
      <c r="HM1163" s="2"/>
      <c r="HN1163" s="2"/>
      <c r="HO1163" s="2"/>
      <c r="HP1163" s="2"/>
      <c r="HQ1163" s="2"/>
      <c r="HR1163" s="2"/>
      <c r="HS1163" s="2"/>
      <c r="HT1163" s="2"/>
      <c r="HU1163" s="2"/>
      <c r="HV1163" s="2"/>
      <c r="HW1163" s="2"/>
      <c r="HX1163" s="2"/>
      <c r="HY1163" s="2"/>
      <c r="HZ1163" s="2"/>
      <c r="IA1163" s="2"/>
      <c r="IB1163" s="2"/>
      <c r="IC1163" s="2"/>
      <c r="ID1163" s="2"/>
      <c r="IE1163" s="2"/>
      <c r="IF1163" s="2"/>
      <c r="IG1163" s="2"/>
      <c r="IH1163" s="2"/>
      <c r="II1163" s="2"/>
      <c r="IJ1163" s="2"/>
      <c r="IK1163" s="2"/>
      <c r="IL1163" s="2"/>
      <c r="IM1163" s="2"/>
      <c r="IN1163" s="2"/>
      <c r="IO1163" s="2"/>
      <c r="IP1163" s="2"/>
      <c r="IQ1163" s="2"/>
      <c r="IR1163" s="2"/>
      <c r="IS1163" s="2"/>
      <c r="IT1163" s="2"/>
      <c r="IU1163" s="2"/>
      <c r="IV1163" s="2"/>
      <c r="IW1163" s="2"/>
    </row>
    <row r="1164" customFormat="false" ht="11.25" hidden="false" customHeight="false" outlineLevel="0" collapsed="false">
      <c r="A1164" s="2"/>
      <c r="B1164" s="2"/>
      <c r="C1164" s="2"/>
      <c r="D1164" s="394"/>
      <c r="F1164" s="2"/>
      <c r="G1164" s="2"/>
      <c r="H1164" s="2"/>
      <c r="I1164" s="2"/>
      <c r="J1164" s="2"/>
      <c r="K1164" s="2"/>
      <c r="L1164" s="2"/>
      <c r="M1164" s="2"/>
      <c r="P1164" s="2"/>
      <c r="Q1164" s="2"/>
      <c r="R1164" s="2"/>
      <c r="X1164" s="270"/>
      <c r="Y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95"/>
      <c r="AW1164" s="95"/>
      <c r="AX1164" s="383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383"/>
      <c r="BX1164" s="383"/>
      <c r="BY1164" s="383"/>
      <c r="BZ1164" s="2"/>
      <c r="CA1164" s="2"/>
      <c r="CB1164" s="2"/>
      <c r="CC1164" s="2"/>
      <c r="CD1164" s="2"/>
      <c r="CE1164" s="2"/>
      <c r="CF1164" s="383"/>
      <c r="CG1164" s="383"/>
      <c r="CH1164" s="10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383"/>
      <c r="DT1164" s="383"/>
      <c r="DU1164" s="383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  <c r="FE1164" s="2"/>
      <c r="FF1164" s="2"/>
      <c r="FG1164" s="2"/>
      <c r="FH1164" s="2"/>
      <c r="FI1164" s="2"/>
      <c r="FJ1164" s="2"/>
      <c r="FK1164" s="2"/>
      <c r="FL1164" s="2"/>
      <c r="FM1164" s="2"/>
      <c r="FN1164" s="2"/>
      <c r="FO1164" s="2"/>
      <c r="FP1164" s="2"/>
      <c r="FQ1164" s="2"/>
      <c r="FR1164" s="2"/>
      <c r="FS1164" s="2"/>
      <c r="FT1164" s="2"/>
      <c r="FU1164" s="2"/>
      <c r="FV1164" s="2"/>
      <c r="FW1164" s="2"/>
      <c r="FX1164" s="2"/>
      <c r="FY1164" s="2"/>
      <c r="FZ1164" s="2"/>
      <c r="GA1164" s="2"/>
      <c r="GB1164" s="2"/>
      <c r="GC1164" s="2"/>
      <c r="GD1164" s="2"/>
      <c r="GE1164" s="2"/>
      <c r="GF1164" s="2"/>
      <c r="GG1164" s="2"/>
      <c r="GH1164" s="2"/>
      <c r="GI1164" s="2"/>
      <c r="GJ1164" s="2"/>
      <c r="GK1164" s="2"/>
      <c r="GL1164" s="2"/>
      <c r="GM1164" s="2"/>
      <c r="GN1164" s="2"/>
      <c r="GO1164" s="2"/>
      <c r="GP1164" s="2"/>
      <c r="GQ1164" s="2"/>
      <c r="GR1164" s="2"/>
      <c r="GS1164" s="2"/>
      <c r="GT1164" s="2"/>
      <c r="GU1164" s="2"/>
      <c r="GV1164" s="2"/>
      <c r="GW1164" s="2"/>
      <c r="GX1164" s="2"/>
      <c r="GY1164" s="2"/>
      <c r="GZ1164" s="2"/>
      <c r="HA1164" s="2"/>
      <c r="HB1164" s="2"/>
      <c r="HC1164" s="2"/>
      <c r="HD1164" s="2"/>
      <c r="HE1164" s="2"/>
      <c r="HF1164" s="2"/>
      <c r="HG1164" s="2"/>
      <c r="HH1164" s="2"/>
      <c r="HI1164" s="2"/>
      <c r="HJ1164" s="2"/>
      <c r="HK1164" s="2"/>
      <c r="HL1164" s="2"/>
      <c r="HM1164" s="2"/>
      <c r="HN1164" s="2"/>
      <c r="HO1164" s="2"/>
      <c r="HP1164" s="2"/>
      <c r="HQ1164" s="2"/>
      <c r="HR1164" s="2"/>
      <c r="HS1164" s="2"/>
      <c r="HT1164" s="2"/>
      <c r="HU1164" s="2"/>
      <c r="HV1164" s="2"/>
      <c r="HW1164" s="2"/>
      <c r="HX1164" s="2"/>
      <c r="HY1164" s="2"/>
      <c r="HZ1164" s="2"/>
      <c r="IA1164" s="2"/>
      <c r="IB1164" s="2"/>
      <c r="IC1164" s="2"/>
      <c r="ID1164" s="2"/>
      <c r="IE1164" s="2"/>
      <c r="IF1164" s="2"/>
      <c r="IG1164" s="2"/>
      <c r="IH1164" s="2"/>
      <c r="II1164" s="2"/>
      <c r="IJ1164" s="2"/>
      <c r="IK1164" s="2"/>
      <c r="IL1164" s="2"/>
      <c r="IM1164" s="2"/>
      <c r="IN1164" s="2"/>
      <c r="IO1164" s="2"/>
      <c r="IP1164" s="2"/>
      <c r="IQ1164" s="2"/>
      <c r="IR1164" s="2"/>
      <c r="IS1164" s="2"/>
      <c r="IT1164" s="2"/>
      <c r="IU1164" s="2"/>
      <c r="IV1164" s="2"/>
      <c r="IW1164" s="2"/>
    </row>
    <row r="1165" customFormat="false" ht="11.25" hidden="false" customHeight="false" outlineLevel="0" collapsed="false">
      <c r="A1165" s="2"/>
      <c r="B1165" s="2"/>
      <c r="C1165" s="2"/>
      <c r="D1165" s="394"/>
      <c r="F1165" s="2"/>
      <c r="G1165" s="2"/>
      <c r="H1165" s="2"/>
      <c r="I1165" s="2"/>
      <c r="J1165" s="2"/>
      <c r="K1165" s="2"/>
      <c r="L1165" s="2"/>
      <c r="M1165" s="2"/>
      <c r="P1165" s="2"/>
      <c r="Q1165" s="2"/>
      <c r="R1165" s="2"/>
      <c r="X1165" s="270"/>
      <c r="Y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95"/>
      <c r="AW1165" s="95"/>
      <c r="AX1165" s="383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383"/>
      <c r="BX1165" s="383"/>
      <c r="BY1165" s="383"/>
      <c r="BZ1165" s="2"/>
      <c r="CA1165" s="2"/>
      <c r="CB1165" s="2"/>
      <c r="CC1165" s="2"/>
      <c r="CD1165" s="2"/>
      <c r="CE1165" s="2"/>
      <c r="CF1165" s="383"/>
      <c r="CG1165" s="383"/>
      <c r="CH1165" s="10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383"/>
      <c r="DT1165" s="383"/>
      <c r="DU1165" s="383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  <c r="FE1165" s="2"/>
      <c r="FF1165" s="2"/>
      <c r="FG1165" s="2"/>
      <c r="FH1165" s="2"/>
      <c r="FI1165" s="2"/>
      <c r="FJ1165" s="2"/>
      <c r="FK1165" s="2"/>
      <c r="FL1165" s="2"/>
      <c r="FM1165" s="2"/>
      <c r="FN1165" s="2"/>
      <c r="FO1165" s="2"/>
      <c r="FP1165" s="2"/>
      <c r="FQ1165" s="2"/>
      <c r="FR1165" s="2"/>
      <c r="FS1165" s="2"/>
      <c r="FT1165" s="2"/>
      <c r="FU1165" s="2"/>
      <c r="FV1165" s="2"/>
      <c r="FW1165" s="2"/>
      <c r="FX1165" s="2"/>
      <c r="FY1165" s="2"/>
      <c r="FZ1165" s="2"/>
      <c r="GA1165" s="2"/>
      <c r="GB1165" s="2"/>
      <c r="GC1165" s="2"/>
      <c r="GD1165" s="2"/>
      <c r="GE1165" s="2"/>
      <c r="GF1165" s="2"/>
      <c r="GG1165" s="2"/>
      <c r="GH1165" s="2"/>
      <c r="GI1165" s="2"/>
      <c r="GJ1165" s="2"/>
      <c r="GK1165" s="2"/>
      <c r="GL1165" s="2"/>
      <c r="GM1165" s="2"/>
      <c r="GN1165" s="2"/>
      <c r="GO1165" s="2"/>
      <c r="GP1165" s="2"/>
      <c r="GQ1165" s="2"/>
      <c r="GR1165" s="2"/>
      <c r="GS1165" s="2"/>
      <c r="GT1165" s="2"/>
      <c r="GU1165" s="2"/>
      <c r="GV1165" s="2"/>
      <c r="GW1165" s="2"/>
      <c r="GX1165" s="2"/>
      <c r="GY1165" s="2"/>
      <c r="GZ1165" s="2"/>
      <c r="HA1165" s="2"/>
      <c r="HB1165" s="2"/>
      <c r="HC1165" s="2"/>
      <c r="HD1165" s="2"/>
      <c r="HE1165" s="2"/>
      <c r="HF1165" s="2"/>
      <c r="HG1165" s="2"/>
      <c r="HH1165" s="2"/>
      <c r="HI1165" s="2"/>
      <c r="HJ1165" s="2"/>
      <c r="HK1165" s="2"/>
      <c r="HL1165" s="2"/>
      <c r="HM1165" s="2"/>
      <c r="HN1165" s="2"/>
      <c r="HO1165" s="2"/>
      <c r="HP1165" s="2"/>
      <c r="HQ1165" s="2"/>
      <c r="HR1165" s="2"/>
      <c r="HS1165" s="2"/>
      <c r="HT1165" s="2"/>
      <c r="HU1165" s="2"/>
      <c r="HV1165" s="2"/>
      <c r="HW1165" s="2"/>
      <c r="HX1165" s="2"/>
      <c r="HY1165" s="2"/>
      <c r="HZ1165" s="2"/>
      <c r="IA1165" s="2"/>
      <c r="IB1165" s="2"/>
      <c r="IC1165" s="2"/>
      <c r="ID1165" s="2"/>
      <c r="IE1165" s="2"/>
      <c r="IF1165" s="2"/>
      <c r="IG1165" s="2"/>
      <c r="IH1165" s="2"/>
      <c r="II1165" s="2"/>
      <c r="IJ1165" s="2"/>
      <c r="IK1165" s="2"/>
      <c r="IL1165" s="2"/>
      <c r="IM1165" s="2"/>
      <c r="IN1165" s="2"/>
      <c r="IO1165" s="2"/>
      <c r="IP1165" s="2"/>
      <c r="IQ1165" s="2"/>
      <c r="IR1165" s="2"/>
      <c r="IS1165" s="2"/>
      <c r="IT1165" s="2"/>
      <c r="IU1165" s="2"/>
      <c r="IV1165" s="2"/>
      <c r="IW1165" s="2"/>
    </row>
    <row r="1166" customFormat="false" ht="11.25" hidden="false" customHeight="false" outlineLevel="0" collapsed="false">
      <c r="A1166" s="2"/>
      <c r="B1166" s="2"/>
      <c r="C1166" s="2"/>
      <c r="D1166" s="394"/>
      <c r="F1166" s="2"/>
      <c r="G1166" s="2"/>
      <c r="H1166" s="2"/>
      <c r="I1166" s="2"/>
      <c r="J1166" s="2"/>
      <c r="K1166" s="2"/>
      <c r="L1166" s="2"/>
      <c r="M1166" s="2"/>
      <c r="P1166" s="2"/>
      <c r="Q1166" s="2"/>
      <c r="R1166" s="2"/>
      <c r="X1166" s="270"/>
      <c r="Y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95"/>
      <c r="AW1166" s="95"/>
      <c r="AX1166" s="383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383"/>
      <c r="BX1166" s="383"/>
      <c r="BY1166" s="383"/>
      <c r="BZ1166" s="2"/>
      <c r="CA1166" s="2"/>
      <c r="CB1166" s="2"/>
      <c r="CC1166" s="2"/>
      <c r="CD1166" s="2"/>
      <c r="CE1166" s="2"/>
      <c r="CF1166" s="383"/>
      <c r="CG1166" s="383"/>
      <c r="CH1166" s="10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383"/>
      <c r="DT1166" s="383"/>
      <c r="DU1166" s="383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  <c r="FE1166" s="2"/>
      <c r="FF1166" s="2"/>
      <c r="FG1166" s="2"/>
      <c r="FH1166" s="2"/>
      <c r="FI1166" s="2"/>
      <c r="FJ1166" s="2"/>
      <c r="FK1166" s="2"/>
      <c r="FL1166" s="2"/>
      <c r="FM1166" s="2"/>
      <c r="FN1166" s="2"/>
      <c r="FO1166" s="2"/>
      <c r="FP1166" s="2"/>
      <c r="FQ1166" s="2"/>
      <c r="FR1166" s="2"/>
      <c r="FS1166" s="2"/>
      <c r="FT1166" s="2"/>
      <c r="FU1166" s="2"/>
      <c r="FV1166" s="2"/>
      <c r="FW1166" s="2"/>
      <c r="FX1166" s="2"/>
      <c r="FY1166" s="2"/>
      <c r="FZ1166" s="2"/>
      <c r="GA1166" s="2"/>
      <c r="GB1166" s="2"/>
      <c r="GC1166" s="2"/>
      <c r="GD1166" s="2"/>
      <c r="GE1166" s="2"/>
      <c r="GF1166" s="2"/>
      <c r="GG1166" s="2"/>
      <c r="GH1166" s="2"/>
      <c r="GI1166" s="2"/>
      <c r="GJ1166" s="2"/>
      <c r="GK1166" s="2"/>
      <c r="GL1166" s="2"/>
      <c r="GM1166" s="2"/>
      <c r="GN1166" s="2"/>
      <c r="GO1166" s="2"/>
      <c r="GP1166" s="2"/>
      <c r="GQ1166" s="2"/>
      <c r="GR1166" s="2"/>
      <c r="GS1166" s="2"/>
      <c r="GT1166" s="2"/>
      <c r="GU1166" s="2"/>
      <c r="GV1166" s="2"/>
      <c r="GW1166" s="2"/>
      <c r="GX1166" s="2"/>
      <c r="GY1166" s="2"/>
      <c r="GZ1166" s="2"/>
      <c r="HA1166" s="2"/>
      <c r="HB1166" s="2"/>
      <c r="HC1166" s="2"/>
      <c r="HD1166" s="2"/>
      <c r="HE1166" s="2"/>
      <c r="HF1166" s="2"/>
      <c r="HG1166" s="2"/>
      <c r="HH1166" s="2"/>
      <c r="HI1166" s="2"/>
      <c r="HJ1166" s="2"/>
      <c r="HK1166" s="2"/>
      <c r="HL1166" s="2"/>
      <c r="HM1166" s="2"/>
      <c r="HN1166" s="2"/>
      <c r="HO1166" s="2"/>
      <c r="HP1166" s="2"/>
      <c r="HQ1166" s="2"/>
      <c r="HR1166" s="2"/>
      <c r="HS1166" s="2"/>
      <c r="HT1166" s="2"/>
      <c r="HU1166" s="2"/>
      <c r="HV1166" s="2"/>
      <c r="HW1166" s="2"/>
      <c r="HX1166" s="2"/>
      <c r="HY1166" s="2"/>
      <c r="HZ1166" s="2"/>
      <c r="IA1166" s="2"/>
      <c r="IB1166" s="2"/>
      <c r="IC1166" s="2"/>
      <c r="ID1166" s="2"/>
      <c r="IE1166" s="2"/>
      <c r="IF1166" s="2"/>
      <c r="IG1166" s="2"/>
      <c r="IH1166" s="2"/>
      <c r="II1166" s="2"/>
      <c r="IJ1166" s="2"/>
      <c r="IK1166" s="2"/>
      <c r="IL1166" s="2"/>
      <c r="IM1166" s="2"/>
      <c r="IN1166" s="2"/>
      <c r="IO1166" s="2"/>
      <c r="IP1166" s="2"/>
      <c r="IQ1166" s="2"/>
      <c r="IR1166" s="2"/>
      <c r="IS1166" s="2"/>
      <c r="IT1166" s="2"/>
      <c r="IU1166" s="2"/>
      <c r="IV1166" s="2"/>
      <c r="IW1166" s="2"/>
    </row>
    <row r="1167" customFormat="false" ht="11.25" hidden="false" customHeight="false" outlineLevel="0" collapsed="false">
      <c r="A1167" s="2"/>
      <c r="B1167" s="2"/>
      <c r="C1167" s="2"/>
      <c r="D1167" s="394"/>
      <c r="F1167" s="2"/>
      <c r="G1167" s="2"/>
      <c r="H1167" s="2"/>
      <c r="I1167" s="2"/>
      <c r="J1167" s="2"/>
      <c r="K1167" s="2"/>
      <c r="L1167" s="2"/>
      <c r="M1167" s="2"/>
      <c r="P1167" s="2"/>
      <c r="Q1167" s="2"/>
      <c r="R1167" s="2"/>
      <c r="X1167" s="270"/>
      <c r="Y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95"/>
      <c r="AW1167" s="95"/>
      <c r="AX1167" s="383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383"/>
      <c r="BX1167" s="383"/>
      <c r="BY1167" s="383"/>
      <c r="BZ1167" s="2"/>
      <c r="CA1167" s="2"/>
      <c r="CB1167" s="2"/>
      <c r="CC1167" s="2"/>
      <c r="CD1167" s="2"/>
      <c r="CE1167" s="2"/>
      <c r="CF1167" s="383"/>
      <c r="CG1167" s="383"/>
      <c r="CH1167" s="10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383"/>
      <c r="DT1167" s="383"/>
      <c r="DU1167" s="383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  <c r="FE1167" s="2"/>
      <c r="FF1167" s="2"/>
      <c r="FG1167" s="2"/>
      <c r="FH1167" s="2"/>
      <c r="FI1167" s="2"/>
      <c r="FJ1167" s="2"/>
      <c r="FK1167" s="2"/>
      <c r="FL1167" s="2"/>
      <c r="FM1167" s="2"/>
      <c r="FN1167" s="2"/>
      <c r="FO1167" s="2"/>
      <c r="FP1167" s="2"/>
      <c r="FQ1167" s="2"/>
      <c r="FR1167" s="2"/>
      <c r="FS1167" s="2"/>
      <c r="FT1167" s="2"/>
      <c r="FU1167" s="2"/>
      <c r="FV1167" s="2"/>
      <c r="FW1167" s="2"/>
      <c r="FX1167" s="2"/>
      <c r="FY1167" s="2"/>
      <c r="FZ1167" s="2"/>
      <c r="GA1167" s="2"/>
      <c r="GB1167" s="2"/>
      <c r="GC1167" s="2"/>
      <c r="GD1167" s="2"/>
      <c r="GE1167" s="2"/>
      <c r="GF1167" s="2"/>
      <c r="GG1167" s="2"/>
      <c r="GH1167" s="2"/>
      <c r="GI1167" s="2"/>
      <c r="GJ1167" s="2"/>
      <c r="GK1167" s="2"/>
      <c r="GL1167" s="2"/>
      <c r="GM1167" s="2"/>
      <c r="GN1167" s="2"/>
      <c r="GO1167" s="2"/>
      <c r="GP1167" s="2"/>
      <c r="GQ1167" s="2"/>
      <c r="GR1167" s="2"/>
      <c r="GS1167" s="2"/>
      <c r="GT1167" s="2"/>
      <c r="GU1167" s="2"/>
      <c r="GV1167" s="2"/>
      <c r="GW1167" s="2"/>
      <c r="GX1167" s="2"/>
      <c r="GY1167" s="2"/>
      <c r="GZ1167" s="2"/>
      <c r="HA1167" s="2"/>
      <c r="HB1167" s="2"/>
      <c r="HC1167" s="2"/>
      <c r="HD1167" s="2"/>
      <c r="HE1167" s="2"/>
      <c r="HF1167" s="2"/>
      <c r="HG1167" s="2"/>
      <c r="HH1167" s="2"/>
      <c r="HI1167" s="2"/>
      <c r="HJ1167" s="2"/>
      <c r="HK1167" s="2"/>
      <c r="HL1167" s="2"/>
      <c r="HM1167" s="2"/>
      <c r="HN1167" s="2"/>
      <c r="HO1167" s="2"/>
      <c r="HP1167" s="2"/>
      <c r="HQ1167" s="2"/>
      <c r="HR1167" s="2"/>
      <c r="HS1167" s="2"/>
      <c r="HT1167" s="2"/>
      <c r="HU1167" s="2"/>
      <c r="HV1167" s="2"/>
      <c r="HW1167" s="2"/>
      <c r="HX1167" s="2"/>
      <c r="HY1167" s="2"/>
      <c r="HZ1167" s="2"/>
      <c r="IA1167" s="2"/>
      <c r="IB1167" s="2"/>
      <c r="IC1167" s="2"/>
      <c r="ID1167" s="2"/>
      <c r="IE1167" s="2"/>
      <c r="IF1167" s="2"/>
      <c r="IG1167" s="2"/>
      <c r="IH1167" s="2"/>
      <c r="II1167" s="2"/>
      <c r="IJ1167" s="2"/>
      <c r="IK1167" s="2"/>
      <c r="IL1167" s="2"/>
      <c r="IM1167" s="2"/>
      <c r="IN1167" s="2"/>
      <c r="IO1167" s="2"/>
      <c r="IP1167" s="2"/>
      <c r="IQ1167" s="2"/>
      <c r="IR1167" s="2"/>
      <c r="IS1167" s="2"/>
      <c r="IT1167" s="2"/>
      <c r="IU1167" s="2"/>
      <c r="IV1167" s="2"/>
      <c r="IW1167" s="2"/>
    </row>
    <row r="1168" customFormat="false" ht="11.25" hidden="false" customHeight="false" outlineLevel="0" collapsed="false">
      <c r="A1168" s="2"/>
      <c r="B1168" s="2"/>
      <c r="C1168" s="2"/>
      <c r="D1168" s="394"/>
      <c r="F1168" s="2"/>
      <c r="G1168" s="2"/>
      <c r="H1168" s="2"/>
      <c r="I1168" s="2"/>
      <c r="J1168" s="2"/>
      <c r="K1168" s="2"/>
      <c r="L1168" s="2"/>
      <c r="M1168" s="2"/>
      <c r="P1168" s="2"/>
      <c r="Q1168" s="2"/>
      <c r="R1168" s="2"/>
      <c r="X1168" s="270"/>
      <c r="Y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95"/>
      <c r="AW1168" s="95"/>
      <c r="AX1168" s="383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383"/>
      <c r="BX1168" s="383"/>
      <c r="BY1168" s="383"/>
      <c r="BZ1168" s="2"/>
      <c r="CA1168" s="2"/>
      <c r="CB1168" s="2"/>
      <c r="CC1168" s="2"/>
      <c r="CD1168" s="2"/>
      <c r="CE1168" s="2"/>
      <c r="CF1168" s="383"/>
      <c r="CG1168" s="383"/>
      <c r="CH1168" s="10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383"/>
      <c r="DT1168" s="383"/>
      <c r="DU1168" s="383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  <c r="FE1168" s="2"/>
      <c r="FF1168" s="2"/>
      <c r="FG1168" s="2"/>
      <c r="FH1168" s="2"/>
      <c r="FI1168" s="2"/>
      <c r="FJ1168" s="2"/>
      <c r="FK1168" s="2"/>
      <c r="FL1168" s="2"/>
      <c r="FM1168" s="2"/>
      <c r="FN1168" s="2"/>
      <c r="FO1168" s="2"/>
      <c r="FP1168" s="2"/>
      <c r="FQ1168" s="2"/>
      <c r="FR1168" s="2"/>
      <c r="FS1168" s="2"/>
      <c r="FT1168" s="2"/>
      <c r="FU1168" s="2"/>
      <c r="FV1168" s="2"/>
      <c r="FW1168" s="2"/>
      <c r="FX1168" s="2"/>
      <c r="FY1168" s="2"/>
      <c r="FZ1168" s="2"/>
      <c r="GA1168" s="2"/>
      <c r="GB1168" s="2"/>
      <c r="GC1168" s="2"/>
      <c r="GD1168" s="2"/>
      <c r="GE1168" s="2"/>
      <c r="GF1168" s="2"/>
      <c r="GG1168" s="2"/>
      <c r="GH1168" s="2"/>
      <c r="GI1168" s="2"/>
      <c r="GJ1168" s="2"/>
      <c r="GK1168" s="2"/>
      <c r="GL1168" s="2"/>
      <c r="GM1168" s="2"/>
      <c r="GN1168" s="2"/>
      <c r="GO1168" s="2"/>
      <c r="GP1168" s="2"/>
      <c r="GQ1168" s="2"/>
      <c r="GR1168" s="2"/>
      <c r="GS1168" s="2"/>
      <c r="GT1168" s="2"/>
      <c r="GU1168" s="2"/>
      <c r="GV1168" s="2"/>
      <c r="GW1168" s="2"/>
      <c r="GX1168" s="2"/>
      <c r="GY1168" s="2"/>
      <c r="GZ1168" s="2"/>
      <c r="HA1168" s="2"/>
      <c r="HB1168" s="2"/>
      <c r="HC1168" s="2"/>
      <c r="HD1168" s="2"/>
      <c r="HE1168" s="2"/>
      <c r="HF1168" s="2"/>
      <c r="HG1168" s="2"/>
      <c r="HH1168" s="2"/>
      <c r="HI1168" s="2"/>
      <c r="HJ1168" s="2"/>
      <c r="HK1168" s="2"/>
      <c r="HL1168" s="2"/>
      <c r="HM1168" s="2"/>
      <c r="HN1168" s="2"/>
      <c r="HO1168" s="2"/>
      <c r="HP1168" s="2"/>
      <c r="HQ1168" s="2"/>
      <c r="HR1168" s="2"/>
      <c r="HS1168" s="2"/>
      <c r="HT1168" s="2"/>
      <c r="HU1168" s="2"/>
      <c r="HV1168" s="2"/>
      <c r="HW1168" s="2"/>
      <c r="HX1168" s="2"/>
      <c r="HY1168" s="2"/>
      <c r="HZ1168" s="2"/>
      <c r="IA1168" s="2"/>
      <c r="IB1168" s="2"/>
      <c r="IC1168" s="2"/>
      <c r="ID1168" s="2"/>
      <c r="IE1168" s="2"/>
      <c r="IF1168" s="2"/>
      <c r="IG1168" s="2"/>
      <c r="IH1168" s="2"/>
      <c r="II1168" s="2"/>
      <c r="IJ1168" s="2"/>
      <c r="IK1168" s="2"/>
      <c r="IL1168" s="2"/>
      <c r="IM1168" s="2"/>
      <c r="IN1168" s="2"/>
      <c r="IO1168" s="2"/>
      <c r="IP1168" s="2"/>
      <c r="IQ1168" s="2"/>
      <c r="IR1168" s="2"/>
      <c r="IS1168" s="2"/>
      <c r="IT1168" s="2"/>
      <c r="IU1168" s="2"/>
      <c r="IV1168" s="2"/>
      <c r="IW1168" s="2"/>
    </row>
    <row r="1169" customFormat="false" ht="11.25" hidden="false" customHeight="false" outlineLevel="0" collapsed="false">
      <c r="A1169" s="2"/>
      <c r="B1169" s="2"/>
      <c r="C1169" s="2"/>
      <c r="D1169" s="394"/>
      <c r="F1169" s="2"/>
      <c r="G1169" s="2"/>
      <c r="H1169" s="2"/>
      <c r="I1169" s="2"/>
      <c r="J1169" s="2"/>
      <c r="K1169" s="2"/>
      <c r="L1169" s="2"/>
      <c r="M1169" s="2"/>
      <c r="P1169" s="2"/>
      <c r="Q1169" s="2"/>
      <c r="R1169" s="2"/>
      <c r="X1169" s="270"/>
      <c r="Y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95"/>
      <c r="AW1169" s="95"/>
      <c r="AX1169" s="383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383"/>
      <c r="BX1169" s="383"/>
      <c r="BY1169" s="383"/>
      <c r="BZ1169" s="2"/>
      <c r="CA1169" s="2"/>
      <c r="CB1169" s="2"/>
      <c r="CC1169" s="2"/>
      <c r="CD1169" s="2"/>
      <c r="CE1169" s="2"/>
      <c r="CF1169" s="383"/>
      <c r="CG1169" s="383"/>
      <c r="CH1169" s="10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383"/>
      <c r="DT1169" s="383"/>
      <c r="DU1169" s="383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  <c r="FE1169" s="2"/>
      <c r="FF1169" s="2"/>
      <c r="FG1169" s="2"/>
      <c r="FH1169" s="2"/>
      <c r="FI1169" s="2"/>
      <c r="FJ1169" s="2"/>
      <c r="FK1169" s="2"/>
      <c r="FL1169" s="2"/>
      <c r="FM1169" s="2"/>
      <c r="FN1169" s="2"/>
      <c r="FO1169" s="2"/>
      <c r="FP1169" s="2"/>
      <c r="FQ1169" s="2"/>
      <c r="FR1169" s="2"/>
      <c r="FS1169" s="2"/>
      <c r="FT1169" s="2"/>
      <c r="FU1169" s="2"/>
      <c r="FV1169" s="2"/>
      <c r="FW1169" s="2"/>
      <c r="FX1169" s="2"/>
      <c r="FY1169" s="2"/>
      <c r="FZ1169" s="2"/>
      <c r="GA1169" s="2"/>
      <c r="GB1169" s="2"/>
      <c r="GC1169" s="2"/>
      <c r="GD1169" s="2"/>
      <c r="GE1169" s="2"/>
      <c r="GF1169" s="2"/>
      <c r="GG1169" s="2"/>
      <c r="GH1169" s="2"/>
      <c r="GI1169" s="2"/>
      <c r="GJ1169" s="2"/>
      <c r="GK1169" s="2"/>
      <c r="GL1169" s="2"/>
      <c r="GM1169" s="2"/>
      <c r="GN1169" s="2"/>
      <c r="GO1169" s="2"/>
      <c r="GP1169" s="2"/>
      <c r="GQ1169" s="2"/>
      <c r="GR1169" s="2"/>
      <c r="GS1169" s="2"/>
      <c r="GT1169" s="2"/>
      <c r="GU1169" s="2"/>
      <c r="GV1169" s="2"/>
      <c r="GW1169" s="2"/>
      <c r="GX1169" s="2"/>
      <c r="GY1169" s="2"/>
      <c r="GZ1169" s="2"/>
      <c r="HA1169" s="2"/>
      <c r="HB1169" s="2"/>
      <c r="HC1169" s="2"/>
      <c r="HD1169" s="2"/>
      <c r="HE1169" s="2"/>
      <c r="HF1169" s="2"/>
      <c r="HG1169" s="2"/>
      <c r="HH1169" s="2"/>
      <c r="HI1169" s="2"/>
      <c r="HJ1169" s="2"/>
      <c r="HK1169" s="2"/>
      <c r="HL1169" s="2"/>
      <c r="HM1169" s="2"/>
      <c r="HN1169" s="2"/>
      <c r="HO1169" s="2"/>
      <c r="HP1169" s="2"/>
      <c r="HQ1169" s="2"/>
      <c r="HR1169" s="2"/>
      <c r="HS1169" s="2"/>
      <c r="HT1169" s="2"/>
      <c r="HU1169" s="2"/>
      <c r="HV1169" s="2"/>
      <c r="HW1169" s="2"/>
      <c r="HX1169" s="2"/>
      <c r="HY1169" s="2"/>
      <c r="HZ1169" s="2"/>
      <c r="IA1169" s="2"/>
      <c r="IB1169" s="2"/>
      <c r="IC1169" s="2"/>
      <c r="ID1169" s="2"/>
      <c r="IE1169" s="2"/>
      <c r="IF1169" s="2"/>
      <c r="IG1169" s="2"/>
      <c r="IH1169" s="2"/>
      <c r="II1169" s="2"/>
      <c r="IJ1169" s="2"/>
      <c r="IK1169" s="2"/>
      <c r="IL1169" s="2"/>
      <c r="IM1169" s="2"/>
      <c r="IN1169" s="2"/>
      <c r="IO1169" s="2"/>
      <c r="IP1169" s="2"/>
      <c r="IQ1169" s="2"/>
      <c r="IR1169" s="2"/>
      <c r="IS1169" s="2"/>
      <c r="IT1169" s="2"/>
      <c r="IU1169" s="2"/>
      <c r="IV1169" s="2"/>
      <c r="IW1169" s="2"/>
    </row>
    <row r="1170" customFormat="false" ht="11.25" hidden="false" customHeight="false" outlineLevel="0" collapsed="false">
      <c r="A1170" s="2"/>
      <c r="B1170" s="2"/>
      <c r="C1170" s="2"/>
      <c r="D1170" s="394"/>
      <c r="F1170" s="2"/>
      <c r="G1170" s="2"/>
      <c r="H1170" s="2"/>
      <c r="I1170" s="2"/>
      <c r="J1170" s="2"/>
      <c r="K1170" s="2"/>
      <c r="L1170" s="2"/>
      <c r="M1170" s="2"/>
      <c r="P1170" s="2"/>
      <c r="Q1170" s="2"/>
      <c r="R1170" s="2"/>
      <c r="X1170" s="270"/>
      <c r="Y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95"/>
      <c r="AW1170" s="95"/>
      <c r="AX1170" s="383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383"/>
      <c r="BX1170" s="383"/>
      <c r="BY1170" s="383"/>
      <c r="BZ1170" s="2"/>
      <c r="CA1170" s="2"/>
      <c r="CB1170" s="2"/>
      <c r="CC1170" s="2"/>
      <c r="CD1170" s="2"/>
      <c r="CE1170" s="2"/>
      <c r="CF1170" s="383"/>
      <c r="CG1170" s="383"/>
      <c r="CH1170" s="10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383"/>
      <c r="DT1170" s="383"/>
      <c r="DU1170" s="383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  <c r="FE1170" s="2"/>
      <c r="FF1170" s="2"/>
      <c r="FG1170" s="2"/>
      <c r="FH1170" s="2"/>
      <c r="FI1170" s="2"/>
      <c r="FJ1170" s="2"/>
      <c r="FK1170" s="2"/>
      <c r="FL1170" s="2"/>
      <c r="FM1170" s="2"/>
      <c r="FN1170" s="2"/>
      <c r="FO1170" s="2"/>
      <c r="FP1170" s="2"/>
      <c r="FQ1170" s="2"/>
      <c r="FR1170" s="2"/>
      <c r="FS1170" s="2"/>
      <c r="FT1170" s="2"/>
      <c r="FU1170" s="2"/>
      <c r="FV1170" s="2"/>
      <c r="FW1170" s="2"/>
      <c r="FX1170" s="2"/>
      <c r="FY1170" s="2"/>
      <c r="FZ1170" s="2"/>
      <c r="GA1170" s="2"/>
      <c r="GB1170" s="2"/>
      <c r="GC1170" s="2"/>
      <c r="GD1170" s="2"/>
      <c r="GE1170" s="2"/>
      <c r="GF1170" s="2"/>
      <c r="GG1170" s="2"/>
      <c r="GH1170" s="2"/>
      <c r="GI1170" s="2"/>
      <c r="GJ1170" s="2"/>
      <c r="GK1170" s="2"/>
      <c r="GL1170" s="2"/>
      <c r="GM1170" s="2"/>
      <c r="GN1170" s="2"/>
      <c r="GO1170" s="2"/>
      <c r="GP1170" s="2"/>
      <c r="GQ1170" s="2"/>
      <c r="GR1170" s="2"/>
      <c r="GS1170" s="2"/>
      <c r="GT1170" s="2"/>
      <c r="GU1170" s="2"/>
      <c r="GV1170" s="2"/>
      <c r="GW1170" s="2"/>
      <c r="GX1170" s="2"/>
      <c r="GY1170" s="2"/>
      <c r="GZ1170" s="2"/>
      <c r="HA1170" s="2"/>
      <c r="HB1170" s="2"/>
      <c r="HC1170" s="2"/>
      <c r="HD1170" s="2"/>
      <c r="HE1170" s="2"/>
      <c r="HF1170" s="2"/>
      <c r="HG1170" s="2"/>
      <c r="HH1170" s="2"/>
      <c r="HI1170" s="2"/>
      <c r="HJ1170" s="2"/>
      <c r="HK1170" s="2"/>
      <c r="HL1170" s="2"/>
      <c r="HM1170" s="2"/>
      <c r="HN1170" s="2"/>
      <c r="HO1170" s="2"/>
      <c r="HP1170" s="2"/>
      <c r="HQ1170" s="2"/>
      <c r="HR1170" s="2"/>
      <c r="HS1170" s="2"/>
      <c r="HT1170" s="2"/>
      <c r="HU1170" s="2"/>
      <c r="HV1170" s="2"/>
      <c r="HW1170" s="2"/>
      <c r="HX1170" s="2"/>
      <c r="HY1170" s="2"/>
      <c r="HZ1170" s="2"/>
      <c r="IA1170" s="2"/>
      <c r="IB1170" s="2"/>
      <c r="IC1170" s="2"/>
      <c r="ID1170" s="2"/>
      <c r="IE1170" s="2"/>
      <c r="IF1170" s="2"/>
      <c r="IG1170" s="2"/>
      <c r="IH1170" s="2"/>
      <c r="II1170" s="2"/>
      <c r="IJ1170" s="2"/>
      <c r="IK1170" s="2"/>
      <c r="IL1170" s="2"/>
      <c r="IM1170" s="2"/>
      <c r="IN1170" s="2"/>
      <c r="IO1170" s="2"/>
      <c r="IP1170" s="2"/>
      <c r="IQ1170" s="2"/>
      <c r="IR1170" s="2"/>
      <c r="IS1170" s="2"/>
      <c r="IT1170" s="2"/>
      <c r="IU1170" s="2"/>
      <c r="IV1170" s="2"/>
      <c r="IW1170" s="2"/>
    </row>
    <row r="1171" customFormat="false" ht="11.25" hidden="false" customHeight="false" outlineLevel="0" collapsed="false">
      <c r="A1171" s="2"/>
      <c r="B1171" s="2"/>
      <c r="C1171" s="2"/>
      <c r="D1171" s="394"/>
      <c r="F1171" s="2"/>
      <c r="G1171" s="2"/>
      <c r="H1171" s="2"/>
      <c r="I1171" s="2"/>
      <c r="J1171" s="2"/>
      <c r="K1171" s="2"/>
      <c r="L1171" s="2"/>
      <c r="M1171" s="2"/>
      <c r="P1171" s="2"/>
      <c r="Q1171" s="2"/>
      <c r="R1171" s="2"/>
      <c r="X1171" s="270"/>
      <c r="Y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95"/>
      <c r="AW1171" s="95"/>
      <c r="AX1171" s="383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383"/>
      <c r="BX1171" s="383"/>
      <c r="BY1171" s="383"/>
      <c r="BZ1171" s="2"/>
      <c r="CA1171" s="2"/>
      <c r="CB1171" s="2"/>
      <c r="CC1171" s="2"/>
      <c r="CD1171" s="2"/>
      <c r="CE1171" s="2"/>
      <c r="CF1171" s="383"/>
      <c r="CG1171" s="383"/>
      <c r="CH1171" s="10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383"/>
      <c r="DT1171" s="383"/>
      <c r="DU1171" s="383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  <c r="FE1171" s="2"/>
      <c r="FF1171" s="2"/>
      <c r="FG1171" s="2"/>
      <c r="FH1171" s="2"/>
      <c r="FI1171" s="2"/>
      <c r="FJ1171" s="2"/>
      <c r="FK1171" s="2"/>
      <c r="FL1171" s="2"/>
      <c r="FM1171" s="2"/>
      <c r="FN1171" s="2"/>
      <c r="FO1171" s="2"/>
      <c r="FP1171" s="2"/>
      <c r="FQ1171" s="2"/>
      <c r="FR1171" s="2"/>
      <c r="FS1171" s="2"/>
      <c r="FT1171" s="2"/>
      <c r="FU1171" s="2"/>
      <c r="FV1171" s="2"/>
      <c r="FW1171" s="2"/>
      <c r="FX1171" s="2"/>
      <c r="FY1171" s="2"/>
      <c r="FZ1171" s="2"/>
      <c r="GA1171" s="2"/>
      <c r="GB1171" s="2"/>
      <c r="GC1171" s="2"/>
      <c r="GD1171" s="2"/>
      <c r="GE1171" s="2"/>
      <c r="GF1171" s="2"/>
      <c r="GG1171" s="2"/>
      <c r="GH1171" s="2"/>
      <c r="GI1171" s="2"/>
      <c r="GJ1171" s="2"/>
      <c r="GK1171" s="2"/>
      <c r="GL1171" s="2"/>
      <c r="GM1171" s="2"/>
      <c r="GN1171" s="2"/>
      <c r="GO1171" s="2"/>
      <c r="GP1171" s="2"/>
      <c r="GQ1171" s="2"/>
      <c r="GR1171" s="2"/>
      <c r="GS1171" s="2"/>
      <c r="GT1171" s="2"/>
      <c r="GU1171" s="2"/>
      <c r="GV1171" s="2"/>
      <c r="GW1171" s="2"/>
      <c r="GX1171" s="2"/>
      <c r="GY1171" s="2"/>
      <c r="GZ1171" s="2"/>
      <c r="HA1171" s="2"/>
      <c r="HB1171" s="2"/>
      <c r="HC1171" s="2"/>
      <c r="HD1171" s="2"/>
      <c r="HE1171" s="2"/>
      <c r="HF1171" s="2"/>
      <c r="HG1171" s="2"/>
      <c r="HH1171" s="2"/>
      <c r="HI1171" s="2"/>
      <c r="HJ1171" s="2"/>
      <c r="HK1171" s="2"/>
      <c r="HL1171" s="2"/>
      <c r="HM1171" s="2"/>
      <c r="HN1171" s="2"/>
      <c r="HO1171" s="2"/>
      <c r="HP1171" s="2"/>
      <c r="HQ1171" s="2"/>
      <c r="HR1171" s="2"/>
      <c r="HS1171" s="2"/>
      <c r="HT1171" s="2"/>
      <c r="HU1171" s="2"/>
      <c r="HV1171" s="2"/>
      <c r="HW1171" s="2"/>
      <c r="HX1171" s="2"/>
      <c r="HY1171" s="2"/>
      <c r="HZ1171" s="2"/>
      <c r="IA1171" s="2"/>
      <c r="IB1171" s="2"/>
      <c r="IC1171" s="2"/>
      <c r="ID1171" s="2"/>
      <c r="IE1171" s="2"/>
      <c r="IF1171" s="2"/>
      <c r="IG1171" s="2"/>
      <c r="IH1171" s="2"/>
      <c r="II1171" s="2"/>
      <c r="IJ1171" s="2"/>
      <c r="IK1171" s="2"/>
      <c r="IL1171" s="2"/>
      <c r="IM1171" s="2"/>
      <c r="IN1171" s="2"/>
      <c r="IO1171" s="2"/>
      <c r="IP1171" s="2"/>
      <c r="IQ1171" s="2"/>
      <c r="IR1171" s="2"/>
      <c r="IS1171" s="2"/>
      <c r="IT1171" s="2"/>
      <c r="IU1171" s="2"/>
      <c r="IV1171" s="2"/>
      <c r="IW1171" s="2"/>
    </row>
    <row r="1172" customFormat="false" ht="11.25" hidden="false" customHeight="false" outlineLevel="0" collapsed="false">
      <c r="A1172" s="2"/>
      <c r="B1172" s="2"/>
      <c r="C1172" s="2"/>
      <c r="D1172" s="394"/>
      <c r="F1172" s="2"/>
      <c r="G1172" s="2"/>
      <c r="H1172" s="2"/>
      <c r="I1172" s="2"/>
      <c r="J1172" s="2"/>
      <c r="K1172" s="2"/>
      <c r="L1172" s="2"/>
      <c r="M1172" s="2"/>
      <c r="P1172" s="2"/>
      <c r="Q1172" s="2"/>
      <c r="R1172" s="2"/>
      <c r="X1172" s="270"/>
      <c r="Y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95"/>
      <c r="AW1172" s="95"/>
      <c r="AX1172" s="383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383"/>
      <c r="BX1172" s="383"/>
      <c r="BY1172" s="383"/>
      <c r="BZ1172" s="2"/>
      <c r="CA1172" s="2"/>
      <c r="CB1172" s="2"/>
      <c r="CC1172" s="2"/>
      <c r="CD1172" s="2"/>
      <c r="CE1172" s="2"/>
      <c r="CF1172" s="383"/>
      <c r="CG1172" s="383"/>
      <c r="CH1172" s="10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383"/>
      <c r="DT1172" s="383"/>
      <c r="DU1172" s="383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  <c r="FE1172" s="2"/>
      <c r="FF1172" s="2"/>
      <c r="FG1172" s="2"/>
      <c r="FH1172" s="2"/>
      <c r="FI1172" s="2"/>
      <c r="FJ1172" s="2"/>
      <c r="FK1172" s="2"/>
      <c r="FL1172" s="2"/>
      <c r="FM1172" s="2"/>
      <c r="FN1172" s="2"/>
      <c r="FO1172" s="2"/>
      <c r="FP1172" s="2"/>
      <c r="FQ1172" s="2"/>
      <c r="FR1172" s="2"/>
      <c r="FS1172" s="2"/>
      <c r="FT1172" s="2"/>
      <c r="FU1172" s="2"/>
      <c r="FV1172" s="2"/>
      <c r="FW1172" s="2"/>
      <c r="FX1172" s="2"/>
      <c r="FY1172" s="2"/>
      <c r="FZ1172" s="2"/>
      <c r="GA1172" s="2"/>
      <c r="GB1172" s="2"/>
      <c r="GC1172" s="2"/>
      <c r="GD1172" s="2"/>
      <c r="GE1172" s="2"/>
      <c r="GF1172" s="2"/>
      <c r="GG1172" s="2"/>
      <c r="GH1172" s="2"/>
      <c r="GI1172" s="2"/>
      <c r="GJ1172" s="2"/>
      <c r="GK1172" s="2"/>
      <c r="GL1172" s="2"/>
      <c r="GM1172" s="2"/>
      <c r="GN1172" s="2"/>
      <c r="GO1172" s="2"/>
      <c r="GP1172" s="2"/>
      <c r="GQ1172" s="2"/>
      <c r="GR1172" s="2"/>
      <c r="GS1172" s="2"/>
      <c r="GT1172" s="2"/>
      <c r="GU1172" s="2"/>
      <c r="GV1172" s="2"/>
      <c r="GW1172" s="2"/>
      <c r="GX1172" s="2"/>
      <c r="GY1172" s="2"/>
      <c r="GZ1172" s="2"/>
      <c r="HA1172" s="2"/>
      <c r="HB1172" s="2"/>
      <c r="HC1172" s="2"/>
      <c r="HD1172" s="2"/>
      <c r="HE1172" s="2"/>
      <c r="HF1172" s="2"/>
      <c r="HG1172" s="2"/>
      <c r="HH1172" s="2"/>
      <c r="HI1172" s="2"/>
      <c r="HJ1172" s="2"/>
      <c r="HK1172" s="2"/>
      <c r="HL1172" s="2"/>
      <c r="HM1172" s="2"/>
      <c r="HN1172" s="2"/>
      <c r="HO1172" s="2"/>
      <c r="HP1172" s="2"/>
      <c r="HQ1172" s="2"/>
      <c r="HR1172" s="2"/>
      <c r="HS1172" s="2"/>
      <c r="HT1172" s="2"/>
      <c r="HU1172" s="2"/>
      <c r="HV1172" s="2"/>
      <c r="HW1172" s="2"/>
      <c r="HX1172" s="2"/>
      <c r="HY1172" s="2"/>
      <c r="HZ1172" s="2"/>
      <c r="IA1172" s="2"/>
      <c r="IB1172" s="2"/>
      <c r="IC1172" s="2"/>
      <c r="ID1172" s="2"/>
      <c r="IE1172" s="2"/>
      <c r="IF1172" s="2"/>
      <c r="IG1172" s="2"/>
      <c r="IH1172" s="2"/>
      <c r="II1172" s="2"/>
      <c r="IJ1172" s="2"/>
      <c r="IK1172" s="2"/>
      <c r="IL1172" s="2"/>
      <c r="IM1172" s="2"/>
      <c r="IN1172" s="2"/>
      <c r="IO1172" s="2"/>
      <c r="IP1172" s="2"/>
      <c r="IQ1172" s="2"/>
      <c r="IR1172" s="2"/>
      <c r="IS1172" s="2"/>
      <c r="IT1172" s="2"/>
      <c r="IU1172" s="2"/>
      <c r="IV1172" s="2"/>
      <c r="IW1172" s="2"/>
    </row>
    <row r="1173" customFormat="false" ht="11.25" hidden="false" customHeight="false" outlineLevel="0" collapsed="false">
      <c r="A1173" s="2"/>
      <c r="B1173" s="2"/>
      <c r="C1173" s="2"/>
      <c r="D1173" s="394"/>
      <c r="F1173" s="2"/>
      <c r="G1173" s="2"/>
      <c r="H1173" s="2"/>
      <c r="I1173" s="2"/>
      <c r="J1173" s="2"/>
      <c r="K1173" s="2"/>
      <c r="L1173" s="2"/>
      <c r="M1173" s="2"/>
      <c r="P1173" s="2"/>
      <c r="Q1173" s="2"/>
      <c r="R1173" s="2"/>
      <c r="X1173" s="270"/>
      <c r="Y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95"/>
      <c r="AW1173" s="95"/>
      <c r="AX1173" s="383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383"/>
      <c r="BX1173" s="383"/>
      <c r="BY1173" s="383"/>
      <c r="BZ1173" s="2"/>
      <c r="CA1173" s="2"/>
      <c r="CB1173" s="2"/>
      <c r="CC1173" s="2"/>
      <c r="CD1173" s="2"/>
      <c r="CE1173" s="2"/>
      <c r="CF1173" s="383"/>
      <c r="CG1173" s="383"/>
      <c r="CH1173" s="10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383"/>
      <c r="DT1173" s="383"/>
      <c r="DU1173" s="383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  <c r="FE1173" s="2"/>
      <c r="FF1173" s="2"/>
      <c r="FG1173" s="2"/>
      <c r="FH1173" s="2"/>
      <c r="FI1173" s="2"/>
      <c r="FJ1173" s="2"/>
      <c r="FK1173" s="2"/>
      <c r="FL1173" s="2"/>
      <c r="FM1173" s="2"/>
      <c r="FN1173" s="2"/>
      <c r="FO1173" s="2"/>
      <c r="FP1173" s="2"/>
      <c r="FQ1173" s="2"/>
      <c r="FR1173" s="2"/>
      <c r="FS1173" s="2"/>
      <c r="FT1173" s="2"/>
      <c r="FU1173" s="2"/>
      <c r="FV1173" s="2"/>
      <c r="FW1173" s="2"/>
      <c r="FX1173" s="2"/>
      <c r="FY1173" s="2"/>
      <c r="FZ1173" s="2"/>
      <c r="GA1173" s="2"/>
      <c r="GB1173" s="2"/>
      <c r="GC1173" s="2"/>
      <c r="GD1173" s="2"/>
      <c r="GE1173" s="2"/>
      <c r="GF1173" s="2"/>
      <c r="GG1173" s="2"/>
      <c r="GH1173" s="2"/>
      <c r="GI1173" s="2"/>
      <c r="GJ1173" s="2"/>
      <c r="GK1173" s="2"/>
      <c r="GL1173" s="2"/>
      <c r="GM1173" s="2"/>
      <c r="GN1173" s="2"/>
      <c r="GO1173" s="2"/>
      <c r="GP1173" s="2"/>
      <c r="GQ1173" s="2"/>
      <c r="GR1173" s="2"/>
      <c r="GS1173" s="2"/>
      <c r="GT1173" s="2"/>
      <c r="GU1173" s="2"/>
      <c r="GV1173" s="2"/>
      <c r="GW1173" s="2"/>
      <c r="GX1173" s="2"/>
      <c r="GY1173" s="2"/>
      <c r="GZ1173" s="2"/>
      <c r="HA1173" s="2"/>
      <c r="HB1173" s="2"/>
      <c r="HC1173" s="2"/>
      <c r="HD1173" s="2"/>
      <c r="HE1173" s="2"/>
      <c r="HF1173" s="2"/>
      <c r="HG1173" s="2"/>
      <c r="HH1173" s="2"/>
      <c r="HI1173" s="2"/>
      <c r="HJ1173" s="2"/>
      <c r="HK1173" s="2"/>
      <c r="HL1173" s="2"/>
      <c r="HM1173" s="2"/>
      <c r="HN1173" s="2"/>
      <c r="HO1173" s="2"/>
      <c r="HP1173" s="2"/>
      <c r="HQ1173" s="2"/>
      <c r="HR1173" s="2"/>
      <c r="HS1173" s="2"/>
      <c r="HT1173" s="2"/>
      <c r="HU1173" s="2"/>
      <c r="HV1173" s="2"/>
      <c r="HW1173" s="2"/>
      <c r="HX1173" s="2"/>
      <c r="HY1173" s="2"/>
      <c r="HZ1173" s="2"/>
      <c r="IA1173" s="2"/>
      <c r="IB1173" s="2"/>
      <c r="IC1173" s="2"/>
      <c r="ID1173" s="2"/>
      <c r="IE1173" s="2"/>
      <c r="IF1173" s="2"/>
      <c r="IG1173" s="2"/>
      <c r="IH1173" s="2"/>
      <c r="II1173" s="2"/>
      <c r="IJ1173" s="2"/>
      <c r="IK1173" s="2"/>
      <c r="IL1173" s="2"/>
      <c r="IM1173" s="2"/>
      <c r="IN1173" s="2"/>
      <c r="IO1173" s="2"/>
      <c r="IP1173" s="2"/>
      <c r="IQ1173" s="2"/>
      <c r="IR1173" s="2"/>
      <c r="IS1173" s="2"/>
      <c r="IT1173" s="2"/>
      <c r="IU1173" s="2"/>
      <c r="IV1173" s="2"/>
      <c r="IW1173" s="2"/>
    </row>
    <row r="1174" customFormat="false" ht="11.25" hidden="false" customHeight="false" outlineLevel="0" collapsed="false">
      <c r="A1174" s="2"/>
      <c r="B1174" s="2"/>
      <c r="C1174" s="2"/>
      <c r="D1174" s="394"/>
      <c r="F1174" s="2"/>
      <c r="G1174" s="2"/>
      <c r="H1174" s="2"/>
      <c r="I1174" s="2"/>
      <c r="J1174" s="2"/>
      <c r="K1174" s="2"/>
      <c r="L1174" s="2"/>
      <c r="M1174" s="2"/>
      <c r="P1174" s="2"/>
      <c r="Q1174" s="2"/>
      <c r="R1174" s="2"/>
      <c r="X1174" s="270"/>
      <c r="Y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95"/>
      <c r="AW1174" s="95"/>
      <c r="AX1174" s="383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383"/>
      <c r="BX1174" s="383"/>
      <c r="BY1174" s="383"/>
      <c r="BZ1174" s="2"/>
      <c r="CA1174" s="2"/>
      <c r="CB1174" s="2"/>
      <c r="CC1174" s="2"/>
      <c r="CD1174" s="2"/>
      <c r="CE1174" s="2"/>
      <c r="CF1174" s="383"/>
      <c r="CG1174" s="383"/>
      <c r="CH1174" s="10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383"/>
      <c r="DT1174" s="383"/>
      <c r="DU1174" s="383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  <c r="FE1174" s="2"/>
      <c r="FF1174" s="2"/>
      <c r="FG1174" s="2"/>
      <c r="FH1174" s="2"/>
      <c r="FI1174" s="2"/>
      <c r="FJ1174" s="2"/>
      <c r="FK1174" s="2"/>
      <c r="FL1174" s="2"/>
      <c r="FM1174" s="2"/>
      <c r="FN1174" s="2"/>
      <c r="FO1174" s="2"/>
      <c r="FP1174" s="2"/>
      <c r="FQ1174" s="2"/>
      <c r="FR1174" s="2"/>
      <c r="FS1174" s="2"/>
      <c r="FT1174" s="2"/>
      <c r="FU1174" s="2"/>
      <c r="FV1174" s="2"/>
      <c r="FW1174" s="2"/>
      <c r="FX1174" s="2"/>
      <c r="FY1174" s="2"/>
      <c r="FZ1174" s="2"/>
      <c r="GA1174" s="2"/>
      <c r="GB1174" s="2"/>
      <c r="GC1174" s="2"/>
      <c r="GD1174" s="2"/>
      <c r="GE1174" s="2"/>
      <c r="GF1174" s="2"/>
      <c r="GG1174" s="2"/>
      <c r="GH1174" s="2"/>
      <c r="GI1174" s="2"/>
      <c r="GJ1174" s="2"/>
      <c r="GK1174" s="2"/>
      <c r="GL1174" s="2"/>
      <c r="GM1174" s="2"/>
      <c r="GN1174" s="2"/>
      <c r="GO1174" s="2"/>
      <c r="GP1174" s="2"/>
      <c r="GQ1174" s="2"/>
      <c r="GR1174" s="2"/>
      <c r="GS1174" s="2"/>
      <c r="GT1174" s="2"/>
      <c r="GU1174" s="2"/>
      <c r="GV1174" s="2"/>
      <c r="GW1174" s="2"/>
      <c r="GX1174" s="2"/>
      <c r="GY1174" s="2"/>
      <c r="GZ1174" s="2"/>
      <c r="HA1174" s="2"/>
      <c r="HB1174" s="2"/>
      <c r="HC1174" s="2"/>
      <c r="HD1174" s="2"/>
      <c r="HE1174" s="2"/>
      <c r="HF1174" s="2"/>
      <c r="HG1174" s="2"/>
      <c r="HH1174" s="2"/>
      <c r="HI1174" s="2"/>
      <c r="HJ1174" s="2"/>
      <c r="HK1174" s="2"/>
      <c r="HL1174" s="2"/>
      <c r="HM1174" s="2"/>
      <c r="HN1174" s="2"/>
      <c r="HO1174" s="2"/>
      <c r="HP1174" s="2"/>
      <c r="HQ1174" s="2"/>
      <c r="HR1174" s="2"/>
      <c r="HS1174" s="2"/>
      <c r="HT1174" s="2"/>
      <c r="HU1174" s="2"/>
      <c r="HV1174" s="2"/>
      <c r="HW1174" s="2"/>
      <c r="HX1174" s="2"/>
      <c r="HY1174" s="2"/>
      <c r="HZ1174" s="2"/>
      <c r="IA1174" s="2"/>
      <c r="IB1174" s="2"/>
      <c r="IC1174" s="2"/>
      <c r="ID1174" s="2"/>
      <c r="IE1174" s="2"/>
      <c r="IF1174" s="2"/>
      <c r="IG1174" s="2"/>
      <c r="IH1174" s="2"/>
      <c r="II1174" s="2"/>
      <c r="IJ1174" s="2"/>
      <c r="IK1174" s="2"/>
      <c r="IL1174" s="2"/>
      <c r="IM1174" s="2"/>
      <c r="IN1174" s="2"/>
      <c r="IO1174" s="2"/>
      <c r="IP1174" s="2"/>
      <c r="IQ1174" s="2"/>
      <c r="IR1174" s="2"/>
      <c r="IS1174" s="2"/>
      <c r="IT1174" s="2"/>
      <c r="IU1174" s="2"/>
      <c r="IV1174" s="2"/>
      <c r="IW1174" s="2"/>
    </row>
    <row r="1175" customFormat="false" ht="11.25" hidden="false" customHeight="false" outlineLevel="0" collapsed="false">
      <c r="A1175" s="2"/>
      <c r="B1175" s="2"/>
      <c r="C1175" s="2"/>
      <c r="D1175" s="394"/>
      <c r="F1175" s="2"/>
      <c r="G1175" s="2"/>
      <c r="H1175" s="2"/>
      <c r="I1175" s="2"/>
      <c r="J1175" s="2"/>
      <c r="K1175" s="2"/>
      <c r="L1175" s="2"/>
      <c r="M1175" s="2"/>
      <c r="P1175" s="2"/>
      <c r="Q1175" s="2"/>
      <c r="R1175" s="2"/>
      <c r="X1175" s="270"/>
      <c r="Y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95"/>
      <c r="AW1175" s="95"/>
      <c r="AX1175" s="383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383"/>
      <c r="BX1175" s="383"/>
      <c r="BY1175" s="383"/>
      <c r="BZ1175" s="2"/>
      <c r="CA1175" s="2"/>
      <c r="CB1175" s="2"/>
      <c r="CC1175" s="2"/>
      <c r="CD1175" s="2"/>
      <c r="CE1175" s="2"/>
      <c r="CF1175" s="383"/>
      <c r="CG1175" s="383"/>
      <c r="CH1175" s="10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383"/>
      <c r="DT1175" s="383"/>
      <c r="DU1175" s="383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  <c r="FE1175" s="2"/>
      <c r="FF1175" s="2"/>
      <c r="FG1175" s="2"/>
      <c r="FH1175" s="2"/>
      <c r="FI1175" s="2"/>
      <c r="FJ1175" s="2"/>
      <c r="FK1175" s="2"/>
      <c r="FL1175" s="2"/>
      <c r="FM1175" s="2"/>
      <c r="FN1175" s="2"/>
      <c r="FO1175" s="2"/>
      <c r="FP1175" s="2"/>
      <c r="FQ1175" s="2"/>
      <c r="FR1175" s="2"/>
      <c r="FS1175" s="2"/>
      <c r="FT1175" s="2"/>
      <c r="FU1175" s="2"/>
      <c r="FV1175" s="2"/>
      <c r="FW1175" s="2"/>
      <c r="FX1175" s="2"/>
      <c r="FY1175" s="2"/>
      <c r="FZ1175" s="2"/>
      <c r="GA1175" s="2"/>
      <c r="GB1175" s="2"/>
      <c r="GC1175" s="2"/>
      <c r="GD1175" s="2"/>
      <c r="GE1175" s="2"/>
      <c r="GF1175" s="2"/>
      <c r="GG1175" s="2"/>
      <c r="GH1175" s="2"/>
      <c r="GI1175" s="2"/>
      <c r="GJ1175" s="2"/>
      <c r="GK1175" s="2"/>
      <c r="GL1175" s="2"/>
      <c r="GM1175" s="2"/>
      <c r="GN1175" s="2"/>
      <c r="GO1175" s="2"/>
      <c r="GP1175" s="2"/>
      <c r="GQ1175" s="2"/>
      <c r="GR1175" s="2"/>
      <c r="GS1175" s="2"/>
      <c r="GT1175" s="2"/>
      <c r="GU1175" s="2"/>
      <c r="GV1175" s="2"/>
      <c r="GW1175" s="2"/>
      <c r="GX1175" s="2"/>
      <c r="GY1175" s="2"/>
      <c r="GZ1175" s="2"/>
      <c r="HA1175" s="2"/>
      <c r="HB1175" s="2"/>
      <c r="HC1175" s="2"/>
      <c r="HD1175" s="2"/>
      <c r="HE1175" s="2"/>
      <c r="HF1175" s="2"/>
      <c r="HG1175" s="2"/>
      <c r="HH1175" s="2"/>
      <c r="HI1175" s="2"/>
      <c r="HJ1175" s="2"/>
      <c r="HK1175" s="2"/>
      <c r="HL1175" s="2"/>
      <c r="HM1175" s="2"/>
      <c r="HN1175" s="2"/>
      <c r="HO1175" s="2"/>
      <c r="HP1175" s="2"/>
      <c r="HQ1175" s="2"/>
      <c r="HR1175" s="2"/>
      <c r="HS1175" s="2"/>
      <c r="HT1175" s="2"/>
      <c r="HU1175" s="2"/>
      <c r="HV1175" s="2"/>
      <c r="HW1175" s="2"/>
      <c r="HX1175" s="2"/>
      <c r="HY1175" s="2"/>
      <c r="HZ1175" s="2"/>
      <c r="IA1175" s="2"/>
      <c r="IB1175" s="2"/>
      <c r="IC1175" s="2"/>
      <c r="ID1175" s="2"/>
      <c r="IE1175" s="2"/>
      <c r="IF1175" s="2"/>
      <c r="IG1175" s="2"/>
      <c r="IH1175" s="2"/>
      <c r="II1175" s="2"/>
      <c r="IJ1175" s="2"/>
      <c r="IK1175" s="2"/>
      <c r="IL1175" s="2"/>
      <c r="IM1175" s="2"/>
      <c r="IN1175" s="2"/>
      <c r="IO1175" s="2"/>
      <c r="IP1175" s="2"/>
      <c r="IQ1175" s="2"/>
      <c r="IR1175" s="2"/>
      <c r="IS1175" s="2"/>
      <c r="IT1175" s="2"/>
      <c r="IU1175" s="2"/>
      <c r="IV1175" s="2"/>
      <c r="IW1175" s="2"/>
    </row>
    <row r="1176" customFormat="false" ht="11.25" hidden="false" customHeight="false" outlineLevel="0" collapsed="false">
      <c r="A1176" s="2"/>
      <c r="B1176" s="2"/>
      <c r="C1176" s="2"/>
      <c r="D1176" s="394"/>
      <c r="F1176" s="2"/>
      <c r="G1176" s="2"/>
      <c r="H1176" s="2"/>
      <c r="I1176" s="2"/>
      <c r="J1176" s="2"/>
      <c r="K1176" s="2"/>
      <c r="L1176" s="2"/>
      <c r="M1176" s="2"/>
      <c r="P1176" s="2"/>
      <c r="Q1176" s="2"/>
      <c r="R1176" s="2"/>
      <c r="X1176" s="270"/>
      <c r="Y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95"/>
      <c r="AW1176" s="95"/>
      <c r="AX1176" s="383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383"/>
      <c r="BX1176" s="383"/>
      <c r="BY1176" s="383"/>
      <c r="BZ1176" s="2"/>
      <c r="CA1176" s="2"/>
      <c r="CB1176" s="2"/>
      <c r="CC1176" s="2"/>
      <c r="CD1176" s="2"/>
      <c r="CE1176" s="2"/>
      <c r="CF1176" s="383"/>
      <c r="CG1176" s="383"/>
      <c r="CH1176" s="10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383"/>
      <c r="DT1176" s="383"/>
      <c r="DU1176" s="383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  <c r="FE1176" s="2"/>
      <c r="FF1176" s="2"/>
      <c r="FG1176" s="2"/>
      <c r="FH1176" s="2"/>
      <c r="FI1176" s="2"/>
      <c r="FJ1176" s="2"/>
      <c r="FK1176" s="2"/>
      <c r="FL1176" s="2"/>
      <c r="FM1176" s="2"/>
      <c r="FN1176" s="2"/>
      <c r="FO1176" s="2"/>
      <c r="FP1176" s="2"/>
      <c r="FQ1176" s="2"/>
      <c r="FR1176" s="2"/>
      <c r="FS1176" s="2"/>
      <c r="FT1176" s="2"/>
      <c r="FU1176" s="2"/>
      <c r="FV1176" s="2"/>
      <c r="FW1176" s="2"/>
      <c r="FX1176" s="2"/>
      <c r="FY1176" s="2"/>
      <c r="FZ1176" s="2"/>
      <c r="GA1176" s="2"/>
      <c r="GB1176" s="2"/>
      <c r="GC1176" s="2"/>
      <c r="GD1176" s="2"/>
      <c r="GE1176" s="2"/>
      <c r="GF1176" s="2"/>
      <c r="GG1176" s="2"/>
      <c r="GH1176" s="2"/>
      <c r="GI1176" s="2"/>
      <c r="GJ1176" s="2"/>
      <c r="GK1176" s="2"/>
      <c r="GL1176" s="2"/>
      <c r="GM1176" s="2"/>
      <c r="GN1176" s="2"/>
      <c r="GO1176" s="2"/>
      <c r="GP1176" s="2"/>
      <c r="GQ1176" s="2"/>
      <c r="GR1176" s="2"/>
      <c r="GS1176" s="2"/>
      <c r="GT1176" s="2"/>
      <c r="GU1176" s="2"/>
      <c r="GV1176" s="2"/>
      <c r="GW1176" s="2"/>
      <c r="GX1176" s="2"/>
      <c r="GY1176" s="2"/>
      <c r="GZ1176" s="2"/>
      <c r="HA1176" s="2"/>
      <c r="HB1176" s="2"/>
      <c r="HC1176" s="2"/>
      <c r="HD1176" s="2"/>
      <c r="HE1176" s="2"/>
      <c r="HF1176" s="2"/>
      <c r="HG1176" s="2"/>
      <c r="HH1176" s="2"/>
      <c r="HI1176" s="2"/>
      <c r="HJ1176" s="2"/>
      <c r="HK1176" s="2"/>
      <c r="HL1176" s="2"/>
      <c r="HM1176" s="2"/>
      <c r="HN1176" s="2"/>
      <c r="HO1176" s="2"/>
      <c r="HP1176" s="2"/>
      <c r="HQ1176" s="2"/>
      <c r="HR1176" s="2"/>
      <c r="HS1176" s="2"/>
      <c r="HT1176" s="2"/>
      <c r="HU1176" s="2"/>
      <c r="HV1176" s="2"/>
      <c r="HW1176" s="2"/>
      <c r="HX1176" s="2"/>
      <c r="HY1176" s="2"/>
      <c r="HZ1176" s="2"/>
      <c r="IA1176" s="2"/>
      <c r="IB1176" s="2"/>
      <c r="IC1176" s="2"/>
      <c r="ID1176" s="2"/>
      <c r="IE1176" s="2"/>
      <c r="IF1176" s="2"/>
      <c r="IG1176" s="2"/>
      <c r="IH1176" s="2"/>
      <c r="II1176" s="2"/>
      <c r="IJ1176" s="2"/>
      <c r="IK1176" s="2"/>
      <c r="IL1176" s="2"/>
      <c r="IM1176" s="2"/>
      <c r="IN1176" s="2"/>
      <c r="IO1176" s="2"/>
      <c r="IP1176" s="2"/>
      <c r="IQ1176" s="2"/>
      <c r="IR1176" s="2"/>
      <c r="IS1176" s="2"/>
      <c r="IT1176" s="2"/>
      <c r="IU1176" s="2"/>
      <c r="IV1176" s="2"/>
      <c r="IW1176" s="2"/>
    </row>
    <row r="1177" customFormat="false" ht="11.25" hidden="false" customHeight="false" outlineLevel="0" collapsed="false">
      <c r="A1177" s="2"/>
      <c r="B1177" s="2"/>
      <c r="C1177" s="2"/>
      <c r="D1177" s="394"/>
      <c r="F1177" s="2"/>
      <c r="G1177" s="2"/>
      <c r="H1177" s="2"/>
      <c r="I1177" s="2"/>
      <c r="J1177" s="2"/>
      <c r="K1177" s="2"/>
      <c r="L1177" s="2"/>
      <c r="M1177" s="2"/>
      <c r="P1177" s="2"/>
      <c r="Q1177" s="2"/>
      <c r="R1177" s="2"/>
      <c r="X1177" s="270"/>
      <c r="Y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95"/>
      <c r="AW1177" s="95"/>
      <c r="AX1177" s="383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383"/>
      <c r="BX1177" s="383"/>
      <c r="BY1177" s="383"/>
      <c r="BZ1177" s="2"/>
      <c r="CA1177" s="2"/>
      <c r="CB1177" s="2"/>
      <c r="CC1177" s="2"/>
      <c r="CD1177" s="2"/>
      <c r="CE1177" s="2"/>
      <c r="CF1177" s="383"/>
      <c r="CG1177" s="383"/>
      <c r="CH1177" s="10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383"/>
      <c r="DT1177" s="383"/>
      <c r="DU1177" s="383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  <c r="FE1177" s="2"/>
      <c r="FF1177" s="2"/>
      <c r="FG1177" s="2"/>
      <c r="FH1177" s="2"/>
      <c r="FI1177" s="2"/>
      <c r="FJ1177" s="2"/>
      <c r="FK1177" s="2"/>
      <c r="FL1177" s="2"/>
      <c r="FM1177" s="2"/>
      <c r="FN1177" s="2"/>
      <c r="FO1177" s="2"/>
      <c r="FP1177" s="2"/>
      <c r="FQ1177" s="2"/>
      <c r="FR1177" s="2"/>
      <c r="FS1177" s="2"/>
      <c r="FT1177" s="2"/>
      <c r="FU1177" s="2"/>
      <c r="FV1177" s="2"/>
      <c r="FW1177" s="2"/>
      <c r="FX1177" s="2"/>
      <c r="FY1177" s="2"/>
      <c r="FZ1177" s="2"/>
      <c r="GA1177" s="2"/>
      <c r="GB1177" s="2"/>
      <c r="GC1177" s="2"/>
      <c r="GD1177" s="2"/>
      <c r="GE1177" s="2"/>
      <c r="GF1177" s="2"/>
      <c r="GG1177" s="2"/>
      <c r="GH1177" s="2"/>
      <c r="GI1177" s="2"/>
      <c r="GJ1177" s="2"/>
      <c r="GK1177" s="2"/>
      <c r="GL1177" s="2"/>
      <c r="GM1177" s="2"/>
      <c r="GN1177" s="2"/>
      <c r="GO1177" s="2"/>
      <c r="GP1177" s="2"/>
      <c r="GQ1177" s="2"/>
      <c r="GR1177" s="2"/>
      <c r="GS1177" s="2"/>
      <c r="GT1177" s="2"/>
      <c r="GU1177" s="2"/>
      <c r="GV1177" s="2"/>
      <c r="GW1177" s="2"/>
      <c r="GX1177" s="2"/>
      <c r="GY1177" s="2"/>
      <c r="GZ1177" s="2"/>
      <c r="HA1177" s="2"/>
      <c r="HB1177" s="2"/>
      <c r="HC1177" s="2"/>
      <c r="HD1177" s="2"/>
      <c r="HE1177" s="2"/>
      <c r="HF1177" s="2"/>
      <c r="HG1177" s="2"/>
      <c r="HH1177" s="2"/>
      <c r="HI1177" s="2"/>
      <c r="HJ1177" s="2"/>
      <c r="HK1177" s="2"/>
      <c r="HL1177" s="2"/>
      <c r="HM1177" s="2"/>
      <c r="HN1177" s="2"/>
      <c r="HO1177" s="2"/>
      <c r="HP1177" s="2"/>
      <c r="HQ1177" s="2"/>
      <c r="HR1177" s="2"/>
      <c r="HS1177" s="2"/>
      <c r="HT1177" s="2"/>
      <c r="HU1177" s="2"/>
      <c r="HV1177" s="2"/>
      <c r="HW1177" s="2"/>
      <c r="HX1177" s="2"/>
      <c r="HY1177" s="2"/>
      <c r="HZ1177" s="2"/>
      <c r="IA1177" s="2"/>
      <c r="IB1177" s="2"/>
      <c r="IC1177" s="2"/>
      <c r="ID1177" s="2"/>
      <c r="IE1177" s="2"/>
      <c r="IF1177" s="2"/>
      <c r="IG1177" s="2"/>
      <c r="IH1177" s="2"/>
      <c r="II1177" s="2"/>
      <c r="IJ1177" s="2"/>
      <c r="IK1177" s="2"/>
      <c r="IL1177" s="2"/>
      <c r="IM1177" s="2"/>
      <c r="IN1177" s="2"/>
      <c r="IO1177" s="2"/>
      <c r="IP1177" s="2"/>
      <c r="IQ1177" s="2"/>
      <c r="IR1177" s="2"/>
      <c r="IS1177" s="2"/>
      <c r="IT1177" s="2"/>
      <c r="IU1177" s="2"/>
      <c r="IV1177" s="2"/>
      <c r="IW1177" s="2"/>
    </row>
    <row r="1178" customFormat="false" ht="11.25" hidden="false" customHeight="false" outlineLevel="0" collapsed="false">
      <c r="A1178" s="2"/>
      <c r="B1178" s="2"/>
      <c r="C1178" s="2"/>
      <c r="D1178" s="394"/>
      <c r="F1178" s="2"/>
      <c r="G1178" s="2"/>
      <c r="H1178" s="2"/>
      <c r="I1178" s="2"/>
      <c r="J1178" s="2"/>
      <c r="K1178" s="2"/>
      <c r="L1178" s="2"/>
      <c r="M1178" s="2"/>
      <c r="P1178" s="2"/>
      <c r="Q1178" s="2"/>
      <c r="R1178" s="2"/>
      <c r="X1178" s="270"/>
      <c r="Y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95"/>
      <c r="AW1178" s="95"/>
      <c r="AX1178" s="383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383"/>
      <c r="BX1178" s="383"/>
      <c r="BY1178" s="383"/>
      <c r="BZ1178" s="2"/>
      <c r="CA1178" s="2"/>
      <c r="CB1178" s="2"/>
      <c r="CC1178" s="2"/>
      <c r="CD1178" s="2"/>
      <c r="CE1178" s="2"/>
      <c r="CF1178" s="383"/>
      <c r="CG1178" s="383"/>
      <c r="CH1178" s="10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383"/>
      <c r="DT1178" s="383"/>
      <c r="DU1178" s="383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  <c r="FE1178" s="2"/>
      <c r="FF1178" s="2"/>
      <c r="FG1178" s="2"/>
      <c r="FH1178" s="2"/>
      <c r="FI1178" s="2"/>
      <c r="FJ1178" s="2"/>
      <c r="FK1178" s="2"/>
      <c r="FL1178" s="2"/>
      <c r="FM1178" s="2"/>
      <c r="FN1178" s="2"/>
      <c r="FO1178" s="2"/>
      <c r="FP1178" s="2"/>
      <c r="FQ1178" s="2"/>
      <c r="FR1178" s="2"/>
      <c r="FS1178" s="2"/>
      <c r="FT1178" s="2"/>
      <c r="FU1178" s="2"/>
      <c r="FV1178" s="2"/>
      <c r="FW1178" s="2"/>
      <c r="FX1178" s="2"/>
      <c r="FY1178" s="2"/>
      <c r="FZ1178" s="2"/>
      <c r="GA1178" s="2"/>
      <c r="GB1178" s="2"/>
      <c r="GC1178" s="2"/>
      <c r="GD1178" s="2"/>
      <c r="GE1178" s="2"/>
      <c r="GF1178" s="2"/>
      <c r="GG1178" s="2"/>
      <c r="GH1178" s="2"/>
      <c r="GI1178" s="2"/>
      <c r="GJ1178" s="2"/>
      <c r="GK1178" s="2"/>
      <c r="GL1178" s="2"/>
      <c r="GM1178" s="2"/>
      <c r="GN1178" s="2"/>
      <c r="GO1178" s="2"/>
      <c r="GP1178" s="2"/>
      <c r="GQ1178" s="2"/>
      <c r="GR1178" s="2"/>
      <c r="GS1178" s="2"/>
      <c r="GT1178" s="2"/>
      <c r="GU1178" s="2"/>
      <c r="GV1178" s="2"/>
      <c r="GW1178" s="2"/>
      <c r="GX1178" s="2"/>
      <c r="GY1178" s="2"/>
      <c r="GZ1178" s="2"/>
      <c r="HA1178" s="2"/>
      <c r="HB1178" s="2"/>
      <c r="HC1178" s="2"/>
      <c r="HD1178" s="2"/>
      <c r="HE1178" s="2"/>
      <c r="HF1178" s="2"/>
      <c r="HG1178" s="2"/>
      <c r="HH1178" s="2"/>
      <c r="HI1178" s="2"/>
      <c r="HJ1178" s="2"/>
      <c r="HK1178" s="2"/>
      <c r="HL1178" s="2"/>
      <c r="HM1178" s="2"/>
      <c r="HN1178" s="2"/>
      <c r="HO1178" s="2"/>
      <c r="HP1178" s="2"/>
      <c r="HQ1178" s="2"/>
      <c r="HR1178" s="2"/>
      <c r="HS1178" s="2"/>
      <c r="HT1178" s="2"/>
      <c r="HU1178" s="2"/>
      <c r="HV1178" s="2"/>
      <c r="HW1178" s="2"/>
      <c r="HX1178" s="2"/>
      <c r="HY1178" s="2"/>
      <c r="HZ1178" s="2"/>
      <c r="IA1178" s="2"/>
      <c r="IB1178" s="2"/>
      <c r="IC1178" s="2"/>
      <c r="ID1178" s="2"/>
      <c r="IE1178" s="2"/>
      <c r="IF1178" s="2"/>
      <c r="IG1178" s="2"/>
      <c r="IH1178" s="2"/>
      <c r="II1178" s="2"/>
      <c r="IJ1178" s="2"/>
      <c r="IK1178" s="2"/>
      <c r="IL1178" s="2"/>
      <c r="IM1178" s="2"/>
      <c r="IN1178" s="2"/>
      <c r="IO1178" s="2"/>
      <c r="IP1178" s="2"/>
      <c r="IQ1178" s="2"/>
      <c r="IR1178" s="2"/>
      <c r="IS1178" s="2"/>
      <c r="IT1178" s="2"/>
      <c r="IU1178" s="2"/>
      <c r="IV1178" s="2"/>
      <c r="IW1178" s="2"/>
    </row>
    <row r="1179" customFormat="false" ht="11.25" hidden="false" customHeight="false" outlineLevel="0" collapsed="false">
      <c r="A1179" s="2"/>
      <c r="B1179" s="2"/>
      <c r="C1179" s="2"/>
      <c r="D1179" s="394"/>
      <c r="F1179" s="2"/>
      <c r="G1179" s="2"/>
      <c r="H1179" s="2"/>
      <c r="I1179" s="2"/>
      <c r="J1179" s="2"/>
      <c r="K1179" s="2"/>
      <c r="L1179" s="2"/>
      <c r="M1179" s="2"/>
      <c r="P1179" s="2"/>
      <c r="Q1179" s="2"/>
      <c r="R1179" s="2"/>
      <c r="X1179" s="270"/>
      <c r="Y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95"/>
      <c r="AW1179" s="95"/>
      <c r="AX1179" s="383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383"/>
      <c r="BX1179" s="383"/>
      <c r="BY1179" s="383"/>
      <c r="BZ1179" s="2"/>
      <c r="CA1179" s="2"/>
      <c r="CB1179" s="2"/>
      <c r="CC1179" s="2"/>
      <c r="CD1179" s="2"/>
      <c r="CE1179" s="2"/>
      <c r="CF1179" s="383"/>
      <c r="CG1179" s="383"/>
      <c r="CH1179" s="10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383"/>
      <c r="DT1179" s="383"/>
      <c r="DU1179" s="383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  <c r="FE1179" s="2"/>
      <c r="FF1179" s="2"/>
      <c r="FG1179" s="2"/>
      <c r="FH1179" s="2"/>
      <c r="FI1179" s="2"/>
      <c r="FJ1179" s="2"/>
      <c r="FK1179" s="2"/>
      <c r="FL1179" s="2"/>
      <c r="FM1179" s="2"/>
      <c r="FN1179" s="2"/>
      <c r="FO1179" s="2"/>
      <c r="FP1179" s="2"/>
      <c r="FQ1179" s="2"/>
      <c r="FR1179" s="2"/>
      <c r="FS1179" s="2"/>
      <c r="FT1179" s="2"/>
      <c r="FU1179" s="2"/>
      <c r="FV1179" s="2"/>
      <c r="FW1179" s="2"/>
      <c r="FX1179" s="2"/>
      <c r="FY1179" s="2"/>
      <c r="FZ1179" s="2"/>
      <c r="GA1179" s="2"/>
      <c r="GB1179" s="2"/>
      <c r="GC1179" s="2"/>
      <c r="GD1179" s="2"/>
      <c r="GE1179" s="2"/>
      <c r="GF1179" s="2"/>
      <c r="GG1179" s="2"/>
      <c r="GH1179" s="2"/>
      <c r="GI1179" s="2"/>
      <c r="GJ1179" s="2"/>
      <c r="GK1179" s="2"/>
      <c r="GL1179" s="2"/>
      <c r="GM1179" s="2"/>
      <c r="GN1179" s="2"/>
      <c r="GO1179" s="2"/>
      <c r="GP1179" s="2"/>
      <c r="GQ1179" s="2"/>
      <c r="GR1179" s="2"/>
      <c r="GS1179" s="2"/>
      <c r="GT1179" s="2"/>
      <c r="GU1179" s="2"/>
      <c r="GV1179" s="2"/>
      <c r="GW1179" s="2"/>
      <c r="GX1179" s="2"/>
      <c r="GY1179" s="2"/>
      <c r="GZ1179" s="2"/>
      <c r="HA1179" s="2"/>
      <c r="HB1179" s="2"/>
      <c r="HC1179" s="2"/>
      <c r="HD1179" s="2"/>
      <c r="HE1179" s="2"/>
      <c r="HF1179" s="2"/>
      <c r="HG1179" s="2"/>
      <c r="HH1179" s="2"/>
      <c r="HI1179" s="2"/>
      <c r="HJ1179" s="2"/>
      <c r="HK1179" s="2"/>
      <c r="HL1179" s="2"/>
      <c r="HM1179" s="2"/>
      <c r="HN1179" s="2"/>
      <c r="HO1179" s="2"/>
      <c r="HP1179" s="2"/>
      <c r="HQ1179" s="2"/>
      <c r="HR1179" s="2"/>
      <c r="HS1179" s="2"/>
      <c r="HT1179" s="2"/>
      <c r="HU1179" s="2"/>
      <c r="HV1179" s="2"/>
      <c r="HW1179" s="2"/>
      <c r="HX1179" s="2"/>
      <c r="HY1179" s="2"/>
      <c r="HZ1179" s="2"/>
      <c r="IA1179" s="2"/>
      <c r="IB1179" s="2"/>
      <c r="IC1179" s="2"/>
      <c r="ID1179" s="2"/>
      <c r="IE1179" s="2"/>
      <c r="IF1179" s="2"/>
      <c r="IG1179" s="2"/>
      <c r="IH1179" s="2"/>
      <c r="II1179" s="2"/>
      <c r="IJ1179" s="2"/>
      <c r="IK1179" s="2"/>
      <c r="IL1179" s="2"/>
      <c r="IM1179" s="2"/>
      <c r="IN1179" s="2"/>
      <c r="IO1179" s="2"/>
      <c r="IP1179" s="2"/>
      <c r="IQ1179" s="2"/>
      <c r="IR1179" s="2"/>
      <c r="IS1179" s="2"/>
      <c r="IT1179" s="2"/>
      <c r="IU1179" s="2"/>
      <c r="IV1179" s="2"/>
      <c r="IW1179" s="2"/>
    </row>
    <row r="1180" customFormat="false" ht="11.25" hidden="false" customHeight="false" outlineLevel="0" collapsed="false">
      <c r="A1180" s="2"/>
      <c r="B1180" s="2"/>
      <c r="C1180" s="2"/>
      <c r="D1180" s="394"/>
      <c r="F1180" s="2"/>
      <c r="G1180" s="2"/>
      <c r="H1180" s="2"/>
      <c r="I1180" s="2"/>
      <c r="J1180" s="2"/>
      <c r="K1180" s="2"/>
      <c r="L1180" s="2"/>
      <c r="M1180" s="2"/>
      <c r="P1180" s="2"/>
      <c r="Q1180" s="2"/>
      <c r="R1180" s="2"/>
      <c r="X1180" s="270"/>
      <c r="Y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95"/>
      <c r="AW1180" s="95"/>
      <c r="AX1180" s="383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383"/>
      <c r="BX1180" s="383"/>
      <c r="BY1180" s="383"/>
      <c r="BZ1180" s="2"/>
      <c r="CA1180" s="2"/>
      <c r="CB1180" s="2"/>
      <c r="CC1180" s="2"/>
      <c r="CD1180" s="2"/>
      <c r="CE1180" s="2"/>
      <c r="CF1180" s="383"/>
      <c r="CG1180" s="383"/>
      <c r="CH1180" s="10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383"/>
      <c r="DT1180" s="383"/>
      <c r="DU1180" s="383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  <c r="FE1180" s="2"/>
      <c r="FF1180" s="2"/>
      <c r="FG1180" s="2"/>
      <c r="FH1180" s="2"/>
      <c r="FI1180" s="2"/>
      <c r="FJ1180" s="2"/>
      <c r="FK1180" s="2"/>
      <c r="FL1180" s="2"/>
      <c r="FM1180" s="2"/>
      <c r="FN1180" s="2"/>
      <c r="FO1180" s="2"/>
      <c r="FP1180" s="2"/>
      <c r="FQ1180" s="2"/>
      <c r="FR1180" s="2"/>
      <c r="FS1180" s="2"/>
      <c r="FT1180" s="2"/>
      <c r="FU1180" s="2"/>
      <c r="FV1180" s="2"/>
      <c r="FW1180" s="2"/>
      <c r="FX1180" s="2"/>
      <c r="FY1180" s="2"/>
      <c r="FZ1180" s="2"/>
      <c r="GA1180" s="2"/>
      <c r="GB1180" s="2"/>
      <c r="GC1180" s="2"/>
      <c r="GD1180" s="2"/>
      <c r="GE1180" s="2"/>
      <c r="GF1180" s="2"/>
      <c r="GG1180" s="2"/>
      <c r="GH1180" s="2"/>
      <c r="GI1180" s="2"/>
      <c r="GJ1180" s="2"/>
      <c r="GK1180" s="2"/>
      <c r="GL1180" s="2"/>
      <c r="GM1180" s="2"/>
      <c r="GN1180" s="2"/>
      <c r="GO1180" s="2"/>
      <c r="GP1180" s="2"/>
      <c r="GQ1180" s="2"/>
      <c r="GR1180" s="2"/>
      <c r="GS1180" s="2"/>
      <c r="GT1180" s="2"/>
      <c r="GU1180" s="2"/>
      <c r="GV1180" s="2"/>
      <c r="GW1180" s="2"/>
      <c r="GX1180" s="2"/>
      <c r="GY1180" s="2"/>
      <c r="GZ1180" s="2"/>
      <c r="HA1180" s="2"/>
      <c r="HB1180" s="2"/>
      <c r="HC1180" s="2"/>
      <c r="HD1180" s="2"/>
      <c r="HE1180" s="2"/>
      <c r="HF1180" s="2"/>
      <c r="HG1180" s="2"/>
      <c r="HH1180" s="2"/>
      <c r="HI1180" s="2"/>
      <c r="HJ1180" s="2"/>
      <c r="HK1180" s="2"/>
      <c r="HL1180" s="2"/>
      <c r="HM1180" s="2"/>
      <c r="HN1180" s="2"/>
      <c r="HO1180" s="2"/>
      <c r="HP1180" s="2"/>
      <c r="HQ1180" s="2"/>
      <c r="HR1180" s="2"/>
      <c r="HS1180" s="2"/>
      <c r="HT1180" s="2"/>
      <c r="HU1180" s="2"/>
      <c r="HV1180" s="2"/>
      <c r="HW1180" s="2"/>
      <c r="HX1180" s="2"/>
      <c r="HY1180" s="2"/>
      <c r="HZ1180" s="2"/>
      <c r="IA1180" s="2"/>
      <c r="IB1180" s="2"/>
      <c r="IC1180" s="2"/>
      <c r="ID1180" s="2"/>
      <c r="IE1180" s="2"/>
      <c r="IF1180" s="2"/>
      <c r="IG1180" s="2"/>
      <c r="IH1180" s="2"/>
      <c r="II1180" s="2"/>
      <c r="IJ1180" s="2"/>
      <c r="IK1180" s="2"/>
      <c r="IL1180" s="2"/>
      <c r="IM1180" s="2"/>
      <c r="IN1180" s="2"/>
      <c r="IO1180" s="2"/>
      <c r="IP1180" s="2"/>
      <c r="IQ1180" s="2"/>
      <c r="IR1180" s="2"/>
      <c r="IS1180" s="2"/>
      <c r="IT1180" s="2"/>
      <c r="IU1180" s="2"/>
      <c r="IV1180" s="2"/>
      <c r="IW1180" s="2"/>
    </row>
    <row r="1181" customFormat="false" ht="11.25" hidden="false" customHeight="false" outlineLevel="0" collapsed="false">
      <c r="A1181" s="2"/>
      <c r="B1181" s="2"/>
      <c r="C1181" s="2"/>
      <c r="D1181" s="394"/>
      <c r="F1181" s="2"/>
      <c r="G1181" s="2"/>
      <c r="H1181" s="2"/>
      <c r="I1181" s="2"/>
      <c r="J1181" s="2"/>
      <c r="K1181" s="2"/>
      <c r="L1181" s="2"/>
      <c r="M1181" s="2"/>
      <c r="P1181" s="2"/>
      <c r="Q1181" s="2"/>
      <c r="R1181" s="2"/>
      <c r="X1181" s="270"/>
      <c r="Y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95"/>
      <c r="AW1181" s="95"/>
      <c r="AX1181" s="383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383"/>
      <c r="BX1181" s="383"/>
      <c r="BY1181" s="383"/>
      <c r="BZ1181" s="2"/>
      <c r="CA1181" s="2"/>
      <c r="CB1181" s="2"/>
      <c r="CC1181" s="2"/>
      <c r="CD1181" s="2"/>
      <c r="CE1181" s="2"/>
      <c r="CF1181" s="383"/>
      <c r="CG1181" s="383"/>
      <c r="CH1181" s="10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383"/>
      <c r="DT1181" s="383"/>
      <c r="DU1181" s="383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  <c r="FE1181" s="2"/>
      <c r="FF1181" s="2"/>
      <c r="FG1181" s="2"/>
      <c r="FH1181" s="2"/>
      <c r="FI1181" s="2"/>
      <c r="FJ1181" s="2"/>
      <c r="FK1181" s="2"/>
      <c r="FL1181" s="2"/>
      <c r="FM1181" s="2"/>
      <c r="FN1181" s="2"/>
      <c r="FO1181" s="2"/>
      <c r="FP1181" s="2"/>
      <c r="FQ1181" s="2"/>
      <c r="FR1181" s="2"/>
      <c r="FS1181" s="2"/>
      <c r="FT1181" s="2"/>
      <c r="FU1181" s="2"/>
      <c r="FV1181" s="2"/>
      <c r="FW1181" s="2"/>
      <c r="FX1181" s="2"/>
      <c r="FY1181" s="2"/>
      <c r="FZ1181" s="2"/>
      <c r="GA1181" s="2"/>
      <c r="GB1181" s="2"/>
      <c r="GC1181" s="2"/>
      <c r="GD1181" s="2"/>
      <c r="GE1181" s="2"/>
      <c r="GF1181" s="2"/>
      <c r="GG1181" s="2"/>
      <c r="GH1181" s="2"/>
      <c r="GI1181" s="2"/>
      <c r="GJ1181" s="2"/>
      <c r="GK1181" s="2"/>
      <c r="GL1181" s="2"/>
      <c r="GM1181" s="2"/>
      <c r="GN1181" s="2"/>
      <c r="GO1181" s="2"/>
      <c r="GP1181" s="2"/>
      <c r="GQ1181" s="2"/>
      <c r="GR1181" s="2"/>
      <c r="GS1181" s="2"/>
      <c r="GT1181" s="2"/>
      <c r="GU1181" s="2"/>
      <c r="GV1181" s="2"/>
      <c r="GW1181" s="2"/>
      <c r="GX1181" s="2"/>
      <c r="GY1181" s="2"/>
      <c r="GZ1181" s="2"/>
      <c r="HA1181" s="2"/>
      <c r="HB1181" s="2"/>
      <c r="HC1181" s="2"/>
      <c r="HD1181" s="2"/>
      <c r="HE1181" s="2"/>
      <c r="HF1181" s="2"/>
      <c r="HG1181" s="2"/>
      <c r="HH1181" s="2"/>
      <c r="HI1181" s="2"/>
      <c r="HJ1181" s="2"/>
      <c r="HK1181" s="2"/>
      <c r="HL1181" s="2"/>
      <c r="HM1181" s="2"/>
      <c r="HN1181" s="2"/>
      <c r="HO1181" s="2"/>
      <c r="HP1181" s="2"/>
      <c r="HQ1181" s="2"/>
      <c r="HR1181" s="2"/>
      <c r="HS1181" s="2"/>
      <c r="HT1181" s="2"/>
      <c r="HU1181" s="2"/>
      <c r="HV1181" s="2"/>
      <c r="HW1181" s="2"/>
      <c r="HX1181" s="2"/>
      <c r="HY1181" s="2"/>
      <c r="HZ1181" s="2"/>
      <c r="IA1181" s="2"/>
      <c r="IB1181" s="2"/>
      <c r="IC1181" s="2"/>
      <c r="ID1181" s="2"/>
      <c r="IE1181" s="2"/>
      <c r="IF1181" s="2"/>
      <c r="IG1181" s="2"/>
      <c r="IH1181" s="2"/>
      <c r="II1181" s="2"/>
      <c r="IJ1181" s="2"/>
      <c r="IK1181" s="2"/>
      <c r="IL1181" s="2"/>
      <c r="IM1181" s="2"/>
      <c r="IN1181" s="2"/>
      <c r="IO1181" s="2"/>
      <c r="IP1181" s="2"/>
      <c r="IQ1181" s="2"/>
      <c r="IR1181" s="2"/>
      <c r="IS1181" s="2"/>
      <c r="IT1181" s="2"/>
      <c r="IU1181" s="2"/>
      <c r="IV1181" s="2"/>
      <c r="IW1181" s="2"/>
    </row>
    <row r="1182" customFormat="false" ht="11.25" hidden="false" customHeight="false" outlineLevel="0" collapsed="false">
      <c r="A1182" s="2"/>
      <c r="B1182" s="2"/>
      <c r="C1182" s="2"/>
      <c r="D1182" s="394"/>
      <c r="F1182" s="2"/>
      <c r="G1182" s="2"/>
      <c r="H1182" s="2"/>
      <c r="I1182" s="2"/>
      <c r="J1182" s="2"/>
      <c r="K1182" s="2"/>
      <c r="L1182" s="2"/>
      <c r="M1182" s="2"/>
      <c r="P1182" s="2"/>
      <c r="Q1182" s="2"/>
      <c r="R1182" s="2"/>
      <c r="X1182" s="270"/>
      <c r="Y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95"/>
      <c r="AW1182" s="95"/>
      <c r="AX1182" s="383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383"/>
      <c r="BX1182" s="383"/>
      <c r="BY1182" s="383"/>
      <c r="BZ1182" s="2"/>
      <c r="CA1182" s="2"/>
      <c r="CB1182" s="2"/>
      <c r="CC1182" s="2"/>
      <c r="CD1182" s="2"/>
      <c r="CE1182" s="2"/>
      <c r="CF1182" s="383"/>
      <c r="CG1182" s="383"/>
      <c r="CH1182" s="10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383"/>
      <c r="DT1182" s="383"/>
      <c r="DU1182" s="383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  <c r="FE1182" s="2"/>
      <c r="FF1182" s="2"/>
      <c r="FG1182" s="2"/>
      <c r="FH1182" s="2"/>
      <c r="FI1182" s="2"/>
      <c r="FJ1182" s="2"/>
      <c r="FK1182" s="2"/>
      <c r="FL1182" s="2"/>
      <c r="FM1182" s="2"/>
      <c r="FN1182" s="2"/>
      <c r="FO1182" s="2"/>
      <c r="FP1182" s="2"/>
      <c r="FQ1182" s="2"/>
      <c r="FR1182" s="2"/>
      <c r="FS1182" s="2"/>
      <c r="FT1182" s="2"/>
      <c r="FU1182" s="2"/>
      <c r="FV1182" s="2"/>
      <c r="FW1182" s="2"/>
      <c r="FX1182" s="2"/>
      <c r="FY1182" s="2"/>
      <c r="FZ1182" s="2"/>
      <c r="GA1182" s="2"/>
      <c r="GB1182" s="2"/>
      <c r="GC1182" s="2"/>
      <c r="GD1182" s="2"/>
      <c r="GE1182" s="2"/>
      <c r="GF1182" s="2"/>
      <c r="GG1182" s="2"/>
      <c r="GH1182" s="2"/>
      <c r="GI1182" s="2"/>
      <c r="GJ1182" s="2"/>
      <c r="GK1182" s="2"/>
      <c r="GL1182" s="2"/>
      <c r="GM1182" s="2"/>
      <c r="GN1182" s="2"/>
      <c r="GO1182" s="2"/>
      <c r="GP1182" s="2"/>
      <c r="GQ1182" s="2"/>
      <c r="GR1182" s="2"/>
      <c r="GS1182" s="2"/>
      <c r="GT1182" s="2"/>
      <c r="GU1182" s="2"/>
      <c r="GV1182" s="2"/>
      <c r="GW1182" s="2"/>
      <c r="GX1182" s="2"/>
      <c r="GY1182" s="2"/>
      <c r="GZ1182" s="2"/>
      <c r="HA1182" s="2"/>
      <c r="HB1182" s="2"/>
      <c r="HC1182" s="2"/>
      <c r="HD1182" s="2"/>
      <c r="HE1182" s="2"/>
      <c r="HF1182" s="2"/>
      <c r="HG1182" s="2"/>
      <c r="HH1182" s="2"/>
      <c r="HI1182" s="2"/>
      <c r="HJ1182" s="2"/>
      <c r="HK1182" s="2"/>
      <c r="HL1182" s="2"/>
      <c r="HM1182" s="2"/>
      <c r="HN1182" s="2"/>
      <c r="HO1182" s="2"/>
      <c r="HP1182" s="2"/>
      <c r="HQ1182" s="2"/>
      <c r="HR1182" s="2"/>
      <c r="HS1182" s="2"/>
      <c r="HT1182" s="2"/>
      <c r="HU1182" s="2"/>
      <c r="HV1182" s="2"/>
      <c r="HW1182" s="2"/>
      <c r="HX1182" s="2"/>
      <c r="HY1182" s="2"/>
      <c r="HZ1182" s="2"/>
      <c r="IA1182" s="2"/>
      <c r="IB1182" s="2"/>
      <c r="IC1182" s="2"/>
      <c r="ID1182" s="2"/>
      <c r="IE1182" s="2"/>
      <c r="IF1182" s="2"/>
      <c r="IG1182" s="2"/>
      <c r="IH1182" s="2"/>
      <c r="II1182" s="2"/>
      <c r="IJ1182" s="2"/>
      <c r="IK1182" s="2"/>
      <c r="IL1182" s="2"/>
      <c r="IM1182" s="2"/>
      <c r="IN1182" s="2"/>
      <c r="IO1182" s="2"/>
      <c r="IP1182" s="2"/>
      <c r="IQ1182" s="2"/>
      <c r="IR1182" s="2"/>
      <c r="IS1182" s="2"/>
      <c r="IT1182" s="2"/>
      <c r="IU1182" s="2"/>
      <c r="IV1182" s="2"/>
      <c r="IW1182" s="2"/>
    </row>
    <row r="1183" customFormat="false" ht="11.25" hidden="false" customHeight="false" outlineLevel="0" collapsed="false">
      <c r="A1183" s="2"/>
      <c r="B1183" s="2"/>
      <c r="C1183" s="2"/>
      <c r="D1183" s="394"/>
      <c r="F1183" s="2"/>
      <c r="G1183" s="2"/>
      <c r="H1183" s="2"/>
      <c r="I1183" s="2"/>
      <c r="J1183" s="2"/>
      <c r="K1183" s="2"/>
      <c r="L1183" s="2"/>
      <c r="M1183" s="2"/>
      <c r="P1183" s="2"/>
      <c r="Q1183" s="2"/>
      <c r="R1183" s="2"/>
      <c r="X1183" s="270"/>
      <c r="Y1183" s="2"/>
      <c r="AL1183" s="2"/>
      <c r="AM1183" s="2"/>
      <c r="AN1183" s="2"/>
      <c r="AO1183" s="2"/>
      <c r="AP1183" s="2"/>
      <c r="AQ1183" s="2"/>
      <c r="AR1183" s="2"/>
      <c r="AS1183" s="2"/>
      <c r="AT1183" s="2"/>
      <c r="AU1183" s="2"/>
      <c r="AV1183" s="95"/>
      <c r="AW1183" s="95"/>
      <c r="AX1183" s="383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2"/>
      <c r="BT1183" s="2"/>
      <c r="BU1183" s="2"/>
      <c r="BV1183" s="2"/>
      <c r="BW1183" s="383"/>
      <c r="BX1183" s="383"/>
      <c r="BY1183" s="383"/>
      <c r="BZ1183" s="2"/>
      <c r="CA1183" s="2"/>
      <c r="CB1183" s="2"/>
      <c r="CC1183" s="2"/>
      <c r="CD1183" s="2"/>
      <c r="CE1183" s="2"/>
      <c r="CF1183" s="383"/>
      <c r="CG1183" s="383"/>
      <c r="CH1183" s="10"/>
      <c r="CI1183" s="2"/>
      <c r="CJ1183" s="2"/>
      <c r="CK1183" s="2"/>
      <c r="CL1183" s="2"/>
      <c r="CM1183" s="2"/>
      <c r="CN1183" s="2"/>
      <c r="CO1183" s="2"/>
      <c r="CP1183" s="2"/>
      <c r="CQ1183" s="2"/>
      <c r="CR1183" s="2"/>
      <c r="CS1183" s="2"/>
      <c r="CT1183" s="2"/>
      <c r="CU1183" s="2"/>
      <c r="CV1183" s="2"/>
      <c r="CW1183" s="2"/>
      <c r="CX1183" s="2"/>
      <c r="CY1183" s="2"/>
      <c r="CZ1183" s="2"/>
      <c r="DA1183" s="2"/>
      <c r="DB1183" s="2"/>
      <c r="DC1183" s="2"/>
      <c r="DD1183" s="2"/>
      <c r="DE1183" s="2"/>
      <c r="DF1183" s="2"/>
      <c r="DG1183" s="2"/>
      <c r="DH1183" s="2"/>
      <c r="DI1183" s="2"/>
      <c r="DJ1183" s="2"/>
      <c r="DK1183" s="2"/>
      <c r="DL1183" s="2"/>
      <c r="DM1183" s="2"/>
      <c r="DN1183" s="2"/>
      <c r="DO1183" s="2"/>
      <c r="DP1183" s="2"/>
      <c r="DQ1183" s="2"/>
      <c r="DR1183" s="2"/>
      <c r="DS1183" s="383"/>
      <c r="DT1183" s="383"/>
      <c r="DU1183" s="383"/>
      <c r="DV1183" s="2"/>
      <c r="DW1183" s="2"/>
      <c r="DX1183" s="2"/>
      <c r="DY1183" s="2"/>
      <c r="DZ1183" s="2"/>
      <c r="EA1183" s="2"/>
      <c r="EB1183" s="2"/>
      <c r="EC1183" s="2"/>
      <c r="ED1183" s="2"/>
      <c r="EE1183" s="2"/>
      <c r="EF1183" s="2"/>
      <c r="EG1183" s="2"/>
      <c r="EH1183" s="2"/>
      <c r="EI1183" s="2"/>
      <c r="EJ1183" s="2"/>
      <c r="EK1183" s="2"/>
      <c r="EL1183" s="2"/>
      <c r="EM1183" s="2"/>
      <c r="EN1183" s="2"/>
      <c r="EO1183" s="2"/>
      <c r="EP1183" s="2"/>
      <c r="EQ1183" s="2"/>
      <c r="ER1183" s="2"/>
      <c r="ES1183" s="2"/>
      <c r="ET1183" s="2"/>
      <c r="EU1183" s="2"/>
      <c r="EV1183" s="2"/>
      <c r="EW1183" s="2"/>
      <c r="EX1183" s="2"/>
      <c r="EY1183" s="2"/>
      <c r="EZ1183" s="2"/>
      <c r="FA1183" s="2"/>
      <c r="FB1183" s="2"/>
      <c r="FC1183" s="2"/>
      <c r="FD1183" s="2"/>
      <c r="FE1183" s="2"/>
      <c r="FF1183" s="2"/>
      <c r="FG1183" s="2"/>
      <c r="FH1183" s="2"/>
      <c r="FI1183" s="2"/>
      <c r="FJ1183" s="2"/>
      <c r="FK1183" s="2"/>
      <c r="FL1183" s="2"/>
      <c r="FM1183" s="2"/>
      <c r="FN1183" s="2"/>
      <c r="FO1183" s="2"/>
      <c r="FP1183" s="2"/>
      <c r="FQ1183" s="2"/>
      <c r="FR1183" s="2"/>
      <c r="FS1183" s="2"/>
      <c r="FT1183" s="2"/>
      <c r="FU1183" s="2"/>
      <c r="FV1183" s="2"/>
      <c r="FW1183" s="2"/>
      <c r="FX1183" s="2"/>
      <c r="FY1183" s="2"/>
      <c r="FZ1183" s="2"/>
      <c r="GA1183" s="2"/>
      <c r="GB1183" s="2"/>
      <c r="GC1183" s="2"/>
      <c r="GD1183" s="2"/>
      <c r="GE1183" s="2"/>
      <c r="GF1183" s="2"/>
      <c r="GG1183" s="2"/>
      <c r="GH1183" s="2"/>
      <c r="GI1183" s="2"/>
      <c r="GJ1183" s="2"/>
      <c r="GK1183" s="2"/>
      <c r="GL1183" s="2"/>
      <c r="GM1183" s="2"/>
      <c r="GN1183" s="2"/>
      <c r="GO1183" s="2"/>
      <c r="GP1183" s="2"/>
      <c r="GQ1183" s="2"/>
      <c r="GR1183" s="2"/>
      <c r="GS1183" s="2"/>
      <c r="GT1183" s="2"/>
      <c r="GU1183" s="2"/>
      <c r="GV1183" s="2"/>
      <c r="GW1183" s="2"/>
      <c r="GX1183" s="2"/>
      <c r="GY1183" s="2"/>
      <c r="GZ1183" s="2"/>
      <c r="HA1183" s="2"/>
      <c r="HB1183" s="2"/>
      <c r="HC1183" s="2"/>
      <c r="HD1183" s="2"/>
      <c r="HE1183" s="2"/>
      <c r="HF1183" s="2"/>
      <c r="HG1183" s="2"/>
      <c r="HH1183" s="2"/>
      <c r="HI1183" s="2"/>
      <c r="HJ1183" s="2"/>
      <c r="HK1183" s="2"/>
      <c r="HL1183" s="2"/>
      <c r="HM1183" s="2"/>
      <c r="HN1183" s="2"/>
      <c r="HO1183" s="2"/>
      <c r="HP1183" s="2"/>
      <c r="HQ1183" s="2"/>
      <c r="HR1183" s="2"/>
      <c r="HS1183" s="2"/>
      <c r="HT1183" s="2"/>
      <c r="HU1183" s="2"/>
      <c r="HV1183" s="2"/>
      <c r="HW1183" s="2"/>
      <c r="HX1183" s="2"/>
      <c r="HY1183" s="2"/>
      <c r="HZ1183" s="2"/>
      <c r="IA1183" s="2"/>
      <c r="IB1183" s="2"/>
      <c r="IC1183" s="2"/>
      <c r="ID1183" s="2"/>
      <c r="IE1183" s="2"/>
      <c r="IF1183" s="2"/>
      <c r="IG1183" s="2"/>
      <c r="IH1183" s="2"/>
      <c r="II1183" s="2"/>
      <c r="IJ1183" s="2"/>
      <c r="IK1183" s="2"/>
      <c r="IL1183" s="2"/>
      <c r="IM1183" s="2"/>
      <c r="IN1183" s="2"/>
      <c r="IO1183" s="2"/>
      <c r="IP1183" s="2"/>
      <c r="IQ1183" s="2"/>
      <c r="IR1183" s="2"/>
      <c r="IS1183" s="2"/>
      <c r="IT1183" s="2"/>
      <c r="IU1183" s="2"/>
      <c r="IV1183" s="2"/>
      <c r="IW1183" s="2"/>
    </row>
    <row r="1184" customFormat="false" ht="11.25" hidden="false" customHeight="false" outlineLevel="0" collapsed="false">
      <c r="A1184" s="2"/>
      <c r="B1184" s="2"/>
      <c r="C1184" s="2"/>
      <c r="D1184" s="394"/>
      <c r="F1184" s="2"/>
      <c r="G1184" s="2"/>
      <c r="H1184" s="2"/>
      <c r="I1184" s="2"/>
      <c r="J1184" s="2"/>
      <c r="K1184" s="2"/>
      <c r="L1184" s="2"/>
      <c r="M1184" s="2"/>
      <c r="P1184" s="2"/>
      <c r="Q1184" s="2"/>
      <c r="R1184" s="2"/>
      <c r="X1184" s="270"/>
      <c r="Y1184" s="2"/>
      <c r="AL1184" s="2"/>
      <c r="AM1184" s="2"/>
      <c r="AN1184" s="2"/>
      <c r="AO1184" s="2"/>
      <c r="AP1184" s="2"/>
      <c r="AQ1184" s="2"/>
      <c r="AR1184" s="2"/>
      <c r="AS1184" s="2"/>
      <c r="AT1184" s="2"/>
      <c r="AU1184" s="2"/>
      <c r="AV1184" s="95"/>
      <c r="AW1184" s="95"/>
      <c r="AX1184" s="383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2"/>
      <c r="BT1184" s="2"/>
      <c r="BU1184" s="2"/>
      <c r="BV1184" s="2"/>
      <c r="BW1184" s="383"/>
      <c r="BX1184" s="383"/>
      <c r="BY1184" s="383"/>
      <c r="BZ1184" s="2"/>
      <c r="CA1184" s="2"/>
      <c r="CB1184" s="2"/>
      <c r="CC1184" s="2"/>
      <c r="CD1184" s="2"/>
      <c r="CE1184" s="2"/>
      <c r="CF1184" s="383"/>
      <c r="CG1184" s="383"/>
      <c r="CH1184" s="10"/>
      <c r="CI1184" s="2"/>
      <c r="CJ1184" s="2"/>
      <c r="CK1184" s="2"/>
      <c r="CL1184" s="2"/>
      <c r="CM1184" s="2"/>
      <c r="CN1184" s="2"/>
      <c r="CO1184" s="2"/>
      <c r="CP1184" s="2"/>
      <c r="CQ1184" s="2"/>
      <c r="CR1184" s="2"/>
      <c r="CS1184" s="2"/>
      <c r="CT1184" s="2"/>
      <c r="CU1184" s="2"/>
      <c r="CV1184" s="2"/>
      <c r="CW1184" s="2"/>
      <c r="CX1184" s="2"/>
      <c r="CY1184" s="2"/>
      <c r="CZ1184" s="2"/>
      <c r="DA1184" s="2"/>
      <c r="DB1184" s="2"/>
      <c r="DC1184" s="2"/>
      <c r="DD1184" s="2"/>
      <c r="DE1184" s="2"/>
      <c r="DF1184" s="2"/>
      <c r="DG1184" s="2"/>
      <c r="DH1184" s="2"/>
      <c r="DI1184" s="2"/>
      <c r="DJ1184" s="2"/>
      <c r="DK1184" s="2"/>
      <c r="DL1184" s="2"/>
      <c r="DM1184" s="2"/>
      <c r="DN1184" s="2"/>
      <c r="DO1184" s="2"/>
      <c r="DP1184" s="2"/>
      <c r="DQ1184" s="2"/>
      <c r="DR1184" s="2"/>
      <c r="DS1184" s="383"/>
      <c r="DT1184" s="383"/>
      <c r="DU1184" s="383"/>
      <c r="DV1184" s="2"/>
      <c r="DW1184" s="2"/>
      <c r="DX1184" s="2"/>
      <c r="DY1184" s="2"/>
      <c r="DZ1184" s="2"/>
      <c r="EA1184" s="2"/>
      <c r="EB1184" s="2"/>
      <c r="EC1184" s="2"/>
      <c r="ED1184" s="2"/>
      <c r="EE1184" s="2"/>
      <c r="EF1184" s="2"/>
      <c r="EG1184" s="2"/>
      <c r="EH1184" s="2"/>
      <c r="EI1184" s="2"/>
      <c r="EJ1184" s="2"/>
      <c r="EK1184" s="2"/>
      <c r="EL1184" s="2"/>
      <c r="EM1184" s="2"/>
      <c r="EN1184" s="2"/>
      <c r="EO1184" s="2"/>
      <c r="EP1184" s="2"/>
      <c r="EQ1184" s="2"/>
      <c r="ER1184" s="2"/>
      <c r="ES1184" s="2"/>
      <c r="ET1184" s="2"/>
      <c r="EU1184" s="2"/>
      <c r="EV1184" s="2"/>
      <c r="EW1184" s="2"/>
      <c r="EX1184" s="2"/>
      <c r="EY1184" s="2"/>
      <c r="EZ1184" s="2"/>
      <c r="FA1184" s="2"/>
      <c r="FB1184" s="2"/>
      <c r="FC1184" s="2"/>
      <c r="FD1184" s="2"/>
      <c r="FE1184" s="2"/>
      <c r="FF1184" s="2"/>
      <c r="FG1184" s="2"/>
      <c r="FH1184" s="2"/>
      <c r="FI1184" s="2"/>
      <c r="FJ1184" s="2"/>
      <c r="FK1184" s="2"/>
      <c r="FL1184" s="2"/>
      <c r="FM1184" s="2"/>
      <c r="FN1184" s="2"/>
      <c r="FO1184" s="2"/>
      <c r="FP1184" s="2"/>
      <c r="FQ1184" s="2"/>
      <c r="FR1184" s="2"/>
      <c r="FS1184" s="2"/>
      <c r="FT1184" s="2"/>
      <c r="FU1184" s="2"/>
      <c r="FV1184" s="2"/>
      <c r="FW1184" s="2"/>
      <c r="FX1184" s="2"/>
      <c r="FY1184" s="2"/>
      <c r="FZ1184" s="2"/>
      <c r="GA1184" s="2"/>
      <c r="GB1184" s="2"/>
      <c r="GC1184" s="2"/>
      <c r="GD1184" s="2"/>
      <c r="GE1184" s="2"/>
      <c r="GF1184" s="2"/>
      <c r="GG1184" s="2"/>
      <c r="GH1184" s="2"/>
      <c r="GI1184" s="2"/>
      <c r="GJ1184" s="2"/>
      <c r="GK1184" s="2"/>
      <c r="GL1184" s="2"/>
      <c r="GM1184" s="2"/>
      <c r="GN1184" s="2"/>
      <c r="GO1184" s="2"/>
      <c r="GP1184" s="2"/>
      <c r="GQ1184" s="2"/>
      <c r="GR1184" s="2"/>
      <c r="GS1184" s="2"/>
      <c r="GT1184" s="2"/>
      <c r="GU1184" s="2"/>
      <c r="GV1184" s="2"/>
      <c r="GW1184" s="2"/>
      <c r="GX1184" s="2"/>
      <c r="GY1184" s="2"/>
      <c r="GZ1184" s="2"/>
      <c r="HA1184" s="2"/>
      <c r="HB1184" s="2"/>
      <c r="HC1184" s="2"/>
      <c r="HD1184" s="2"/>
      <c r="HE1184" s="2"/>
      <c r="HF1184" s="2"/>
      <c r="HG1184" s="2"/>
      <c r="HH1184" s="2"/>
      <c r="HI1184" s="2"/>
      <c r="HJ1184" s="2"/>
      <c r="HK1184" s="2"/>
      <c r="HL1184" s="2"/>
      <c r="HM1184" s="2"/>
      <c r="HN1184" s="2"/>
      <c r="HO1184" s="2"/>
      <c r="HP1184" s="2"/>
      <c r="HQ1184" s="2"/>
      <c r="HR1184" s="2"/>
      <c r="HS1184" s="2"/>
      <c r="HT1184" s="2"/>
      <c r="HU1184" s="2"/>
      <c r="HV1184" s="2"/>
      <c r="HW1184" s="2"/>
      <c r="HX1184" s="2"/>
      <c r="HY1184" s="2"/>
      <c r="HZ1184" s="2"/>
      <c r="IA1184" s="2"/>
      <c r="IB1184" s="2"/>
      <c r="IC1184" s="2"/>
      <c r="ID1184" s="2"/>
      <c r="IE1184" s="2"/>
      <c r="IF1184" s="2"/>
      <c r="IG1184" s="2"/>
      <c r="IH1184" s="2"/>
      <c r="II1184" s="2"/>
      <c r="IJ1184" s="2"/>
      <c r="IK1184" s="2"/>
      <c r="IL1184" s="2"/>
      <c r="IM1184" s="2"/>
      <c r="IN1184" s="2"/>
      <c r="IO1184" s="2"/>
      <c r="IP1184" s="2"/>
      <c r="IQ1184" s="2"/>
      <c r="IR1184" s="2"/>
      <c r="IS1184" s="2"/>
      <c r="IT1184" s="2"/>
      <c r="IU1184" s="2"/>
      <c r="IV1184" s="2"/>
      <c r="IW1184" s="2"/>
    </row>
    <row r="1185" customFormat="false" ht="11.25" hidden="false" customHeight="false" outlineLevel="0" collapsed="false">
      <c r="A1185" s="2"/>
      <c r="B1185" s="2"/>
      <c r="C1185" s="2"/>
      <c r="D1185" s="394"/>
      <c r="F1185" s="2"/>
      <c r="G1185" s="2"/>
      <c r="H1185" s="2"/>
      <c r="I1185" s="2"/>
      <c r="J1185" s="2"/>
      <c r="K1185" s="2"/>
      <c r="L1185" s="2"/>
      <c r="M1185" s="2"/>
      <c r="P1185" s="2"/>
      <c r="Q1185" s="2"/>
      <c r="R1185" s="2"/>
      <c r="X1185" s="270"/>
      <c r="Y1185" s="2"/>
      <c r="AL1185" s="2"/>
      <c r="AM1185" s="2"/>
      <c r="AN1185" s="2"/>
      <c r="AO1185" s="2"/>
      <c r="AP1185" s="2"/>
      <c r="AQ1185" s="2"/>
      <c r="AR1185" s="2"/>
      <c r="AS1185" s="2"/>
      <c r="AT1185" s="2"/>
      <c r="AU1185" s="2"/>
      <c r="AV1185" s="95"/>
      <c r="AW1185" s="95"/>
      <c r="AX1185" s="383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2"/>
      <c r="BT1185" s="2"/>
      <c r="BU1185" s="2"/>
      <c r="BV1185" s="2"/>
      <c r="BW1185" s="383"/>
      <c r="BX1185" s="383"/>
      <c r="BY1185" s="383"/>
      <c r="BZ1185" s="2"/>
      <c r="CA1185" s="2"/>
      <c r="CB1185" s="2"/>
      <c r="CC1185" s="2"/>
      <c r="CD1185" s="2"/>
      <c r="CE1185" s="2"/>
      <c r="CF1185" s="383"/>
      <c r="CG1185" s="383"/>
      <c r="CH1185" s="10"/>
      <c r="CI1185" s="2"/>
      <c r="CJ1185" s="2"/>
      <c r="CK1185" s="2"/>
      <c r="CL1185" s="2"/>
      <c r="CM1185" s="2"/>
      <c r="CN1185" s="2"/>
      <c r="CO1185" s="2"/>
      <c r="CP1185" s="2"/>
      <c r="CQ1185" s="2"/>
      <c r="CR1185" s="2"/>
      <c r="CS1185" s="2"/>
      <c r="CT1185" s="2"/>
      <c r="CU1185" s="2"/>
      <c r="CV1185" s="2"/>
      <c r="CW1185" s="2"/>
      <c r="CX1185" s="2"/>
      <c r="CY1185" s="2"/>
      <c r="CZ1185" s="2"/>
      <c r="DA1185" s="2"/>
      <c r="DB1185" s="2"/>
      <c r="DC1185" s="2"/>
      <c r="DD1185" s="2"/>
      <c r="DE1185" s="2"/>
      <c r="DF1185" s="2"/>
      <c r="DG1185" s="2"/>
      <c r="DH1185" s="2"/>
      <c r="DI1185" s="2"/>
      <c r="DJ1185" s="2"/>
      <c r="DK1185" s="2"/>
      <c r="DL1185" s="2"/>
      <c r="DM1185" s="2"/>
      <c r="DN1185" s="2"/>
      <c r="DO1185" s="2"/>
      <c r="DP1185" s="2"/>
      <c r="DQ1185" s="2"/>
      <c r="DR1185" s="2"/>
      <c r="DS1185" s="383"/>
      <c r="DT1185" s="383"/>
      <c r="DU1185" s="383"/>
      <c r="DV1185" s="2"/>
      <c r="DW1185" s="2"/>
      <c r="DX1185" s="2"/>
      <c r="DY1185" s="2"/>
      <c r="DZ1185" s="2"/>
      <c r="EA1185" s="2"/>
      <c r="EB1185" s="2"/>
      <c r="EC1185" s="2"/>
      <c r="ED1185" s="2"/>
      <c r="EE1185" s="2"/>
      <c r="EF1185" s="2"/>
      <c r="EG1185" s="2"/>
      <c r="EH1185" s="2"/>
      <c r="EI1185" s="2"/>
      <c r="EJ1185" s="2"/>
      <c r="EK1185" s="2"/>
      <c r="EL1185" s="2"/>
      <c r="EM1185" s="2"/>
      <c r="EN1185" s="2"/>
      <c r="EO1185" s="2"/>
      <c r="EP1185" s="2"/>
      <c r="EQ1185" s="2"/>
      <c r="ER1185" s="2"/>
      <c r="ES1185" s="2"/>
      <c r="ET1185" s="2"/>
      <c r="EU1185" s="2"/>
      <c r="EV1185" s="2"/>
      <c r="EW1185" s="2"/>
      <c r="EX1185" s="2"/>
      <c r="EY1185" s="2"/>
      <c r="EZ1185" s="2"/>
      <c r="FA1185" s="2"/>
      <c r="FB1185" s="2"/>
      <c r="FC1185" s="2"/>
      <c r="FD1185" s="2"/>
      <c r="FE1185" s="2"/>
      <c r="FF1185" s="2"/>
      <c r="FG1185" s="2"/>
      <c r="FH1185" s="2"/>
      <c r="FI1185" s="2"/>
      <c r="FJ1185" s="2"/>
      <c r="FK1185" s="2"/>
      <c r="FL1185" s="2"/>
      <c r="FM1185" s="2"/>
      <c r="FN1185" s="2"/>
      <c r="FO1185" s="2"/>
      <c r="FP1185" s="2"/>
      <c r="FQ1185" s="2"/>
      <c r="FR1185" s="2"/>
      <c r="FS1185" s="2"/>
      <c r="FT1185" s="2"/>
      <c r="FU1185" s="2"/>
      <c r="FV1185" s="2"/>
      <c r="FW1185" s="2"/>
      <c r="FX1185" s="2"/>
      <c r="FY1185" s="2"/>
      <c r="FZ1185" s="2"/>
      <c r="GA1185" s="2"/>
      <c r="GB1185" s="2"/>
      <c r="GC1185" s="2"/>
      <c r="GD1185" s="2"/>
      <c r="GE1185" s="2"/>
      <c r="GF1185" s="2"/>
      <c r="GG1185" s="2"/>
      <c r="GH1185" s="2"/>
      <c r="GI1185" s="2"/>
      <c r="GJ1185" s="2"/>
      <c r="GK1185" s="2"/>
      <c r="GL1185" s="2"/>
      <c r="GM1185" s="2"/>
      <c r="GN1185" s="2"/>
      <c r="GO1185" s="2"/>
      <c r="GP1185" s="2"/>
      <c r="GQ1185" s="2"/>
      <c r="GR1185" s="2"/>
      <c r="GS1185" s="2"/>
      <c r="GT1185" s="2"/>
      <c r="GU1185" s="2"/>
      <c r="GV1185" s="2"/>
      <c r="GW1185" s="2"/>
      <c r="GX1185" s="2"/>
      <c r="GY1185" s="2"/>
      <c r="GZ1185" s="2"/>
      <c r="HA1185" s="2"/>
      <c r="HB1185" s="2"/>
      <c r="HC1185" s="2"/>
      <c r="HD1185" s="2"/>
      <c r="HE1185" s="2"/>
      <c r="HF1185" s="2"/>
      <c r="HG1185" s="2"/>
      <c r="HH1185" s="2"/>
      <c r="HI1185" s="2"/>
      <c r="HJ1185" s="2"/>
      <c r="HK1185" s="2"/>
      <c r="HL1185" s="2"/>
      <c r="HM1185" s="2"/>
      <c r="HN1185" s="2"/>
      <c r="HO1185" s="2"/>
      <c r="HP1185" s="2"/>
      <c r="HQ1185" s="2"/>
      <c r="HR1185" s="2"/>
      <c r="HS1185" s="2"/>
      <c r="HT1185" s="2"/>
      <c r="HU1185" s="2"/>
      <c r="HV1185" s="2"/>
      <c r="HW1185" s="2"/>
      <c r="HX1185" s="2"/>
      <c r="HY1185" s="2"/>
      <c r="HZ1185" s="2"/>
      <c r="IA1185" s="2"/>
      <c r="IB1185" s="2"/>
      <c r="IC1185" s="2"/>
      <c r="ID1185" s="2"/>
      <c r="IE1185" s="2"/>
      <c r="IF1185" s="2"/>
      <c r="IG1185" s="2"/>
      <c r="IH1185" s="2"/>
      <c r="II1185" s="2"/>
      <c r="IJ1185" s="2"/>
      <c r="IK1185" s="2"/>
      <c r="IL1185" s="2"/>
      <c r="IM1185" s="2"/>
      <c r="IN1185" s="2"/>
      <c r="IO1185" s="2"/>
      <c r="IP1185" s="2"/>
      <c r="IQ1185" s="2"/>
      <c r="IR1185" s="2"/>
      <c r="IS1185" s="2"/>
      <c r="IT1185" s="2"/>
      <c r="IU1185" s="2"/>
      <c r="IV1185" s="2"/>
      <c r="IW1185" s="2"/>
    </row>
    <row r="1186" customFormat="false" ht="11.25" hidden="false" customHeight="false" outlineLevel="0" collapsed="false">
      <c r="A1186" s="2"/>
      <c r="B1186" s="2"/>
      <c r="C1186" s="2"/>
      <c r="D1186" s="394"/>
      <c r="F1186" s="2"/>
      <c r="G1186" s="2"/>
      <c r="H1186" s="2"/>
      <c r="I1186" s="2"/>
      <c r="J1186" s="2"/>
      <c r="K1186" s="2"/>
      <c r="L1186" s="2"/>
      <c r="M1186" s="2"/>
      <c r="P1186" s="2"/>
      <c r="Q1186" s="2"/>
      <c r="R1186" s="2"/>
      <c r="X1186" s="270"/>
      <c r="Y1186" s="2"/>
      <c r="AL1186" s="2"/>
      <c r="AM1186" s="2"/>
      <c r="AN1186" s="2"/>
      <c r="AO1186" s="2"/>
      <c r="AP1186" s="2"/>
      <c r="AQ1186" s="2"/>
      <c r="AR1186" s="2"/>
      <c r="AS1186" s="2"/>
      <c r="AT1186" s="2"/>
      <c r="AU1186" s="2"/>
      <c r="AV1186" s="95"/>
      <c r="AW1186" s="95"/>
      <c r="AX1186" s="383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2"/>
      <c r="BT1186" s="2"/>
      <c r="BU1186" s="2"/>
      <c r="BV1186" s="2"/>
      <c r="BW1186" s="383"/>
      <c r="BX1186" s="383"/>
      <c r="BY1186" s="383"/>
      <c r="BZ1186" s="2"/>
      <c r="CA1186" s="2"/>
      <c r="CB1186" s="2"/>
      <c r="CC1186" s="2"/>
      <c r="CD1186" s="2"/>
      <c r="CE1186" s="2"/>
      <c r="CF1186" s="383"/>
      <c r="CG1186" s="383"/>
      <c r="CH1186" s="10"/>
      <c r="CI1186" s="2"/>
      <c r="CJ1186" s="2"/>
      <c r="CK1186" s="2"/>
      <c r="CL1186" s="2"/>
      <c r="CM1186" s="2"/>
      <c r="CN1186" s="2"/>
      <c r="CO1186" s="2"/>
      <c r="CP1186" s="2"/>
      <c r="CQ1186" s="2"/>
      <c r="CR1186" s="2"/>
      <c r="CS1186" s="2"/>
      <c r="CT1186" s="2"/>
      <c r="CU1186" s="2"/>
      <c r="CV1186" s="2"/>
      <c r="CW1186" s="2"/>
      <c r="CX1186" s="2"/>
      <c r="CY1186" s="2"/>
      <c r="CZ1186" s="2"/>
      <c r="DA1186" s="2"/>
      <c r="DB1186" s="2"/>
      <c r="DC1186" s="2"/>
      <c r="DD1186" s="2"/>
      <c r="DE1186" s="2"/>
      <c r="DF1186" s="2"/>
      <c r="DG1186" s="2"/>
      <c r="DH1186" s="2"/>
      <c r="DI1186" s="2"/>
      <c r="DJ1186" s="2"/>
      <c r="DK1186" s="2"/>
      <c r="DL1186" s="2"/>
      <c r="DM1186" s="2"/>
      <c r="DN1186" s="2"/>
      <c r="DO1186" s="2"/>
      <c r="DP1186" s="2"/>
      <c r="DQ1186" s="2"/>
      <c r="DR1186" s="2"/>
      <c r="DS1186" s="383"/>
      <c r="DT1186" s="383"/>
      <c r="DU1186" s="383"/>
      <c r="DV1186" s="2"/>
      <c r="DW1186" s="2"/>
      <c r="DX1186" s="2"/>
      <c r="DY1186" s="2"/>
      <c r="DZ1186" s="2"/>
      <c r="EA1186" s="2"/>
      <c r="EB1186" s="2"/>
      <c r="EC1186" s="2"/>
      <c r="ED1186" s="2"/>
      <c r="EE1186" s="2"/>
      <c r="EF1186" s="2"/>
      <c r="EG1186" s="2"/>
      <c r="EH1186" s="2"/>
      <c r="EI1186" s="2"/>
      <c r="EJ1186" s="2"/>
      <c r="EK1186" s="2"/>
      <c r="EL1186" s="2"/>
      <c r="EM1186" s="2"/>
      <c r="EN1186" s="2"/>
      <c r="EO1186" s="2"/>
      <c r="EP1186" s="2"/>
      <c r="EQ1186" s="2"/>
      <c r="ER1186" s="2"/>
      <c r="ES1186" s="2"/>
      <c r="ET1186" s="2"/>
      <c r="EU1186" s="2"/>
      <c r="EV1186" s="2"/>
      <c r="EW1186" s="2"/>
      <c r="EX1186" s="2"/>
      <c r="EY1186" s="2"/>
      <c r="EZ1186" s="2"/>
      <c r="FA1186" s="2"/>
      <c r="FB1186" s="2"/>
      <c r="FC1186" s="2"/>
      <c r="FD1186" s="2"/>
      <c r="FE1186" s="2"/>
      <c r="FF1186" s="2"/>
      <c r="FG1186" s="2"/>
      <c r="FH1186" s="2"/>
      <c r="FI1186" s="2"/>
      <c r="FJ1186" s="2"/>
      <c r="FK1186" s="2"/>
      <c r="FL1186" s="2"/>
      <c r="FM1186" s="2"/>
      <c r="FN1186" s="2"/>
      <c r="FO1186" s="2"/>
      <c r="FP1186" s="2"/>
      <c r="FQ1186" s="2"/>
      <c r="FR1186" s="2"/>
      <c r="FS1186" s="2"/>
      <c r="FT1186" s="2"/>
      <c r="FU1186" s="2"/>
      <c r="FV1186" s="2"/>
      <c r="FW1186" s="2"/>
      <c r="FX1186" s="2"/>
      <c r="FY1186" s="2"/>
      <c r="FZ1186" s="2"/>
      <c r="GA1186" s="2"/>
      <c r="GB1186" s="2"/>
      <c r="GC1186" s="2"/>
      <c r="GD1186" s="2"/>
      <c r="GE1186" s="2"/>
      <c r="GF1186" s="2"/>
      <c r="GG1186" s="2"/>
      <c r="GH1186" s="2"/>
      <c r="GI1186" s="2"/>
      <c r="GJ1186" s="2"/>
      <c r="GK1186" s="2"/>
      <c r="GL1186" s="2"/>
      <c r="GM1186" s="2"/>
      <c r="GN1186" s="2"/>
      <c r="GO1186" s="2"/>
      <c r="GP1186" s="2"/>
      <c r="GQ1186" s="2"/>
      <c r="GR1186" s="2"/>
      <c r="GS1186" s="2"/>
      <c r="GT1186" s="2"/>
      <c r="GU1186" s="2"/>
      <c r="GV1186" s="2"/>
      <c r="GW1186" s="2"/>
      <c r="GX1186" s="2"/>
      <c r="GY1186" s="2"/>
      <c r="GZ1186" s="2"/>
      <c r="HA1186" s="2"/>
      <c r="HB1186" s="2"/>
      <c r="HC1186" s="2"/>
      <c r="HD1186" s="2"/>
      <c r="HE1186" s="2"/>
      <c r="HF1186" s="2"/>
      <c r="HG1186" s="2"/>
      <c r="HH1186" s="2"/>
      <c r="HI1186" s="2"/>
      <c r="HJ1186" s="2"/>
      <c r="HK1186" s="2"/>
      <c r="HL1186" s="2"/>
      <c r="HM1186" s="2"/>
      <c r="HN1186" s="2"/>
      <c r="HO1186" s="2"/>
      <c r="HP1186" s="2"/>
      <c r="HQ1186" s="2"/>
      <c r="HR1186" s="2"/>
      <c r="HS1186" s="2"/>
      <c r="HT1186" s="2"/>
      <c r="HU1186" s="2"/>
      <c r="HV1186" s="2"/>
      <c r="HW1186" s="2"/>
      <c r="HX1186" s="2"/>
      <c r="HY1186" s="2"/>
      <c r="HZ1186" s="2"/>
      <c r="IA1186" s="2"/>
      <c r="IB1186" s="2"/>
      <c r="IC1186" s="2"/>
      <c r="ID1186" s="2"/>
      <c r="IE1186" s="2"/>
      <c r="IF1186" s="2"/>
      <c r="IG1186" s="2"/>
      <c r="IH1186" s="2"/>
      <c r="II1186" s="2"/>
      <c r="IJ1186" s="2"/>
      <c r="IK1186" s="2"/>
      <c r="IL1186" s="2"/>
      <c r="IM1186" s="2"/>
      <c r="IN1186" s="2"/>
      <c r="IO1186" s="2"/>
      <c r="IP1186" s="2"/>
      <c r="IQ1186" s="2"/>
      <c r="IR1186" s="2"/>
      <c r="IS1186" s="2"/>
      <c r="IT1186" s="2"/>
      <c r="IU1186" s="2"/>
      <c r="IV1186" s="2"/>
      <c r="IW1186" s="2"/>
    </row>
    <row r="1187" customFormat="false" ht="11.25" hidden="false" customHeight="false" outlineLevel="0" collapsed="false">
      <c r="A1187" s="2"/>
      <c r="B1187" s="2"/>
      <c r="C1187" s="2"/>
      <c r="D1187" s="394"/>
      <c r="F1187" s="2"/>
      <c r="G1187" s="2"/>
      <c r="H1187" s="2"/>
      <c r="I1187" s="2"/>
      <c r="J1187" s="2"/>
      <c r="K1187" s="2"/>
      <c r="L1187" s="2"/>
      <c r="M1187" s="2"/>
      <c r="P1187" s="2"/>
      <c r="Q1187" s="2"/>
      <c r="R1187" s="2"/>
      <c r="X1187" s="270"/>
      <c r="Y1187" s="2"/>
      <c r="AL1187" s="2"/>
      <c r="AM1187" s="2"/>
      <c r="AN1187" s="2"/>
      <c r="AO1187" s="2"/>
      <c r="AP1187" s="2"/>
      <c r="AQ1187" s="2"/>
      <c r="AR1187" s="2"/>
      <c r="AS1187" s="2"/>
      <c r="AT1187" s="2"/>
      <c r="AU1187" s="2"/>
      <c r="AV1187" s="95"/>
      <c r="AW1187" s="95"/>
      <c r="AX1187" s="383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2"/>
      <c r="BT1187" s="2"/>
      <c r="BU1187" s="2"/>
      <c r="BV1187" s="2"/>
      <c r="BW1187" s="383"/>
      <c r="BX1187" s="383"/>
      <c r="BY1187" s="383"/>
      <c r="BZ1187" s="2"/>
      <c r="CA1187" s="2"/>
      <c r="CB1187" s="2"/>
      <c r="CC1187" s="2"/>
      <c r="CD1187" s="2"/>
      <c r="CE1187" s="2"/>
      <c r="CF1187" s="383"/>
      <c r="CG1187" s="383"/>
      <c r="CH1187" s="10"/>
      <c r="CI1187" s="2"/>
      <c r="CJ1187" s="2"/>
      <c r="CK1187" s="2"/>
      <c r="CL1187" s="2"/>
      <c r="CM1187" s="2"/>
      <c r="CN1187" s="2"/>
      <c r="CO1187" s="2"/>
      <c r="CP1187" s="2"/>
      <c r="CQ1187" s="2"/>
      <c r="CR1187" s="2"/>
      <c r="CS1187" s="2"/>
      <c r="CT1187" s="2"/>
      <c r="CU1187" s="2"/>
      <c r="CV1187" s="2"/>
      <c r="CW1187" s="2"/>
      <c r="CX1187" s="2"/>
      <c r="CY1187" s="2"/>
      <c r="CZ1187" s="2"/>
      <c r="DA1187" s="2"/>
      <c r="DB1187" s="2"/>
      <c r="DC1187" s="2"/>
      <c r="DD1187" s="2"/>
      <c r="DE1187" s="2"/>
      <c r="DF1187" s="2"/>
      <c r="DG1187" s="2"/>
      <c r="DH1187" s="2"/>
      <c r="DI1187" s="2"/>
      <c r="DJ1187" s="2"/>
      <c r="DK1187" s="2"/>
      <c r="DL1187" s="2"/>
      <c r="DM1187" s="2"/>
      <c r="DN1187" s="2"/>
      <c r="DO1187" s="2"/>
      <c r="DP1187" s="2"/>
      <c r="DQ1187" s="2"/>
      <c r="DR1187" s="2"/>
      <c r="DS1187" s="383"/>
      <c r="DT1187" s="383"/>
      <c r="DU1187" s="383"/>
      <c r="DV1187" s="2"/>
      <c r="DW1187" s="2"/>
      <c r="DX1187" s="2"/>
      <c r="DY1187" s="2"/>
      <c r="DZ1187" s="2"/>
      <c r="EA1187" s="2"/>
      <c r="EB1187" s="2"/>
      <c r="EC1187" s="2"/>
      <c r="ED1187" s="2"/>
      <c r="EE1187" s="2"/>
      <c r="EF1187" s="2"/>
      <c r="EG1187" s="2"/>
      <c r="EH1187" s="2"/>
      <c r="EI1187" s="2"/>
      <c r="EJ1187" s="2"/>
      <c r="EK1187" s="2"/>
      <c r="EL1187" s="2"/>
      <c r="EM1187" s="2"/>
      <c r="EN1187" s="2"/>
      <c r="EO1187" s="2"/>
      <c r="EP1187" s="2"/>
      <c r="EQ1187" s="2"/>
      <c r="ER1187" s="2"/>
      <c r="ES1187" s="2"/>
      <c r="ET1187" s="2"/>
      <c r="EU1187" s="2"/>
      <c r="EV1187" s="2"/>
      <c r="EW1187" s="2"/>
      <c r="EX1187" s="2"/>
      <c r="EY1187" s="2"/>
      <c r="EZ1187" s="2"/>
      <c r="FA1187" s="2"/>
      <c r="FB1187" s="2"/>
      <c r="FC1187" s="2"/>
      <c r="FD1187" s="2"/>
      <c r="FE1187" s="2"/>
      <c r="FF1187" s="2"/>
      <c r="FG1187" s="2"/>
      <c r="FH1187" s="2"/>
      <c r="FI1187" s="2"/>
      <c r="FJ1187" s="2"/>
      <c r="FK1187" s="2"/>
      <c r="FL1187" s="2"/>
      <c r="FM1187" s="2"/>
      <c r="FN1187" s="2"/>
      <c r="FO1187" s="2"/>
      <c r="FP1187" s="2"/>
      <c r="FQ1187" s="2"/>
      <c r="FR1187" s="2"/>
      <c r="FS1187" s="2"/>
      <c r="FT1187" s="2"/>
      <c r="FU1187" s="2"/>
      <c r="FV1187" s="2"/>
      <c r="FW1187" s="2"/>
      <c r="FX1187" s="2"/>
      <c r="FY1187" s="2"/>
      <c r="FZ1187" s="2"/>
      <c r="GA1187" s="2"/>
      <c r="GB1187" s="2"/>
      <c r="GC1187" s="2"/>
      <c r="GD1187" s="2"/>
      <c r="GE1187" s="2"/>
      <c r="GF1187" s="2"/>
      <c r="GG1187" s="2"/>
      <c r="GH1187" s="2"/>
      <c r="GI1187" s="2"/>
      <c r="GJ1187" s="2"/>
      <c r="GK1187" s="2"/>
      <c r="GL1187" s="2"/>
      <c r="GM1187" s="2"/>
      <c r="GN1187" s="2"/>
      <c r="GO1187" s="2"/>
      <c r="GP1187" s="2"/>
      <c r="GQ1187" s="2"/>
      <c r="GR1187" s="2"/>
      <c r="GS1187" s="2"/>
      <c r="GT1187" s="2"/>
      <c r="GU1187" s="2"/>
      <c r="GV1187" s="2"/>
      <c r="GW1187" s="2"/>
      <c r="GX1187" s="2"/>
      <c r="GY1187" s="2"/>
      <c r="GZ1187" s="2"/>
      <c r="HA1187" s="2"/>
      <c r="HB1187" s="2"/>
      <c r="HC1187" s="2"/>
      <c r="HD1187" s="2"/>
      <c r="HE1187" s="2"/>
      <c r="HF1187" s="2"/>
      <c r="HG1187" s="2"/>
      <c r="HH1187" s="2"/>
      <c r="HI1187" s="2"/>
      <c r="HJ1187" s="2"/>
      <c r="HK1187" s="2"/>
      <c r="HL1187" s="2"/>
      <c r="HM1187" s="2"/>
      <c r="HN1187" s="2"/>
      <c r="HO1187" s="2"/>
      <c r="HP1187" s="2"/>
      <c r="HQ1187" s="2"/>
      <c r="HR1187" s="2"/>
      <c r="HS1187" s="2"/>
      <c r="HT1187" s="2"/>
      <c r="HU1187" s="2"/>
      <c r="HV1187" s="2"/>
      <c r="HW1187" s="2"/>
      <c r="HX1187" s="2"/>
      <c r="HY1187" s="2"/>
      <c r="HZ1187" s="2"/>
      <c r="IA1187" s="2"/>
      <c r="IB1187" s="2"/>
      <c r="IC1187" s="2"/>
      <c r="ID1187" s="2"/>
      <c r="IE1187" s="2"/>
      <c r="IF1187" s="2"/>
      <c r="IG1187" s="2"/>
      <c r="IH1187" s="2"/>
      <c r="II1187" s="2"/>
      <c r="IJ1187" s="2"/>
      <c r="IK1187" s="2"/>
      <c r="IL1187" s="2"/>
      <c r="IM1187" s="2"/>
      <c r="IN1187" s="2"/>
      <c r="IO1187" s="2"/>
      <c r="IP1187" s="2"/>
      <c r="IQ1187" s="2"/>
      <c r="IR1187" s="2"/>
      <c r="IS1187" s="2"/>
      <c r="IT1187" s="2"/>
      <c r="IU1187" s="2"/>
      <c r="IV1187" s="2"/>
      <c r="IW1187" s="2"/>
    </row>
    <row r="1188" customFormat="false" ht="11.25" hidden="false" customHeight="false" outlineLevel="0" collapsed="false">
      <c r="A1188" s="2"/>
      <c r="B1188" s="2"/>
      <c r="C1188" s="2"/>
      <c r="D1188" s="394"/>
      <c r="F1188" s="2"/>
      <c r="G1188" s="2"/>
      <c r="H1188" s="2"/>
      <c r="I1188" s="2"/>
      <c r="J1188" s="2"/>
      <c r="K1188" s="2"/>
      <c r="L1188" s="2"/>
      <c r="M1188" s="2"/>
      <c r="P1188" s="2"/>
      <c r="Q1188" s="2"/>
      <c r="R1188" s="2"/>
      <c r="X1188" s="270"/>
      <c r="Y1188" s="2"/>
      <c r="AL1188" s="2"/>
      <c r="AM1188" s="2"/>
      <c r="AN1188" s="2"/>
      <c r="AO1188" s="2"/>
      <c r="AP1188" s="2"/>
      <c r="AQ1188" s="2"/>
      <c r="AR1188" s="2"/>
      <c r="AS1188" s="2"/>
      <c r="AT1188" s="2"/>
      <c r="AU1188" s="2"/>
      <c r="AV1188" s="95"/>
      <c r="AW1188" s="95"/>
      <c r="AX1188" s="383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2"/>
      <c r="BT1188" s="2"/>
      <c r="BU1188" s="2"/>
      <c r="BV1188" s="2"/>
      <c r="BW1188" s="383"/>
      <c r="BX1188" s="383"/>
      <c r="BY1188" s="383"/>
      <c r="BZ1188" s="2"/>
      <c r="CA1188" s="2"/>
      <c r="CB1188" s="2"/>
      <c r="CC1188" s="2"/>
      <c r="CD1188" s="2"/>
      <c r="CE1188" s="2"/>
      <c r="CF1188" s="383"/>
      <c r="CG1188" s="383"/>
      <c r="CH1188" s="10"/>
      <c r="CI1188" s="2"/>
      <c r="CJ1188" s="2"/>
      <c r="CK1188" s="2"/>
      <c r="CL1188" s="2"/>
      <c r="CM1188" s="2"/>
      <c r="CN1188" s="2"/>
      <c r="CO1188" s="2"/>
      <c r="CP1188" s="2"/>
      <c r="CQ1188" s="2"/>
      <c r="CR1188" s="2"/>
      <c r="CS1188" s="2"/>
      <c r="CT1188" s="2"/>
      <c r="CU1188" s="2"/>
      <c r="CV1188" s="2"/>
      <c r="CW1188" s="2"/>
      <c r="CX1188" s="2"/>
      <c r="CY1188" s="2"/>
      <c r="CZ1188" s="2"/>
      <c r="DA1188" s="2"/>
      <c r="DB1188" s="2"/>
      <c r="DC1188" s="2"/>
      <c r="DD1188" s="2"/>
      <c r="DE1188" s="2"/>
      <c r="DF1188" s="2"/>
      <c r="DG1188" s="2"/>
      <c r="DH1188" s="2"/>
      <c r="DI1188" s="2"/>
      <c r="DJ1188" s="2"/>
      <c r="DK1188" s="2"/>
      <c r="DL1188" s="2"/>
      <c r="DM1188" s="2"/>
      <c r="DN1188" s="2"/>
      <c r="DO1188" s="2"/>
      <c r="DP1188" s="2"/>
      <c r="DQ1188" s="2"/>
      <c r="DR1188" s="2"/>
      <c r="DS1188" s="383"/>
      <c r="DT1188" s="383"/>
      <c r="DU1188" s="383"/>
      <c r="DV1188" s="2"/>
      <c r="DW1188" s="2"/>
      <c r="DX1188" s="2"/>
      <c r="DY1188" s="2"/>
      <c r="DZ1188" s="2"/>
      <c r="EA1188" s="2"/>
      <c r="EB1188" s="2"/>
      <c r="EC1188" s="2"/>
      <c r="ED1188" s="2"/>
      <c r="EE1188" s="2"/>
      <c r="EF1188" s="2"/>
      <c r="EG1188" s="2"/>
      <c r="EH1188" s="2"/>
      <c r="EI1188" s="2"/>
      <c r="EJ1188" s="2"/>
      <c r="EK1188" s="2"/>
      <c r="EL1188" s="2"/>
      <c r="EM1188" s="2"/>
      <c r="EN1188" s="2"/>
      <c r="EO1188" s="2"/>
      <c r="EP1188" s="2"/>
      <c r="EQ1188" s="2"/>
      <c r="ER1188" s="2"/>
      <c r="ES1188" s="2"/>
      <c r="ET1188" s="2"/>
      <c r="EU1188" s="2"/>
      <c r="EV1188" s="2"/>
      <c r="EW1188" s="2"/>
      <c r="EX1188" s="2"/>
      <c r="EY1188" s="2"/>
      <c r="EZ1188" s="2"/>
      <c r="FA1188" s="2"/>
      <c r="FB1188" s="2"/>
      <c r="FC1188" s="2"/>
      <c r="FD1188" s="2"/>
      <c r="FE1188" s="2"/>
      <c r="FF1188" s="2"/>
      <c r="FG1188" s="2"/>
      <c r="FH1188" s="2"/>
      <c r="FI1188" s="2"/>
      <c r="FJ1188" s="2"/>
      <c r="FK1188" s="2"/>
      <c r="FL1188" s="2"/>
      <c r="FM1188" s="2"/>
      <c r="FN1188" s="2"/>
      <c r="FO1188" s="2"/>
      <c r="FP1188" s="2"/>
      <c r="FQ1188" s="2"/>
      <c r="FR1188" s="2"/>
      <c r="FS1188" s="2"/>
      <c r="FT1188" s="2"/>
      <c r="FU1188" s="2"/>
      <c r="FV1188" s="2"/>
      <c r="FW1188" s="2"/>
      <c r="FX1188" s="2"/>
      <c r="FY1188" s="2"/>
      <c r="FZ1188" s="2"/>
      <c r="GA1188" s="2"/>
      <c r="GB1188" s="2"/>
      <c r="GC1188" s="2"/>
      <c r="GD1188" s="2"/>
      <c r="GE1188" s="2"/>
      <c r="GF1188" s="2"/>
      <c r="GG1188" s="2"/>
      <c r="GH1188" s="2"/>
      <c r="GI1188" s="2"/>
      <c r="GJ1188" s="2"/>
      <c r="GK1188" s="2"/>
      <c r="GL1188" s="2"/>
      <c r="GM1188" s="2"/>
      <c r="GN1188" s="2"/>
      <c r="GO1188" s="2"/>
      <c r="GP1188" s="2"/>
      <c r="GQ1188" s="2"/>
      <c r="GR1188" s="2"/>
      <c r="GS1188" s="2"/>
      <c r="GT1188" s="2"/>
      <c r="GU1188" s="2"/>
      <c r="GV1188" s="2"/>
      <c r="GW1188" s="2"/>
      <c r="GX1188" s="2"/>
      <c r="GY1188" s="2"/>
      <c r="GZ1188" s="2"/>
      <c r="HA1188" s="2"/>
      <c r="HB1188" s="2"/>
      <c r="HC1188" s="2"/>
      <c r="HD1188" s="2"/>
      <c r="HE1188" s="2"/>
      <c r="HF1188" s="2"/>
      <c r="HG1188" s="2"/>
      <c r="HH1188" s="2"/>
      <c r="HI1188" s="2"/>
      <c r="HJ1188" s="2"/>
      <c r="HK1188" s="2"/>
      <c r="HL1188" s="2"/>
      <c r="HM1188" s="2"/>
      <c r="HN1188" s="2"/>
      <c r="HO1188" s="2"/>
      <c r="HP1188" s="2"/>
      <c r="HQ1188" s="2"/>
      <c r="HR1188" s="2"/>
      <c r="HS1188" s="2"/>
      <c r="HT1188" s="2"/>
      <c r="HU1188" s="2"/>
      <c r="HV1188" s="2"/>
      <c r="HW1188" s="2"/>
      <c r="HX1188" s="2"/>
      <c r="HY1188" s="2"/>
      <c r="HZ1188" s="2"/>
      <c r="IA1188" s="2"/>
      <c r="IB1188" s="2"/>
      <c r="IC1188" s="2"/>
      <c r="ID1188" s="2"/>
      <c r="IE1188" s="2"/>
      <c r="IF1188" s="2"/>
      <c r="IG1188" s="2"/>
      <c r="IH1188" s="2"/>
      <c r="II1188" s="2"/>
      <c r="IJ1188" s="2"/>
      <c r="IK1188" s="2"/>
      <c r="IL1188" s="2"/>
      <c r="IM1188" s="2"/>
      <c r="IN1188" s="2"/>
      <c r="IO1188" s="2"/>
      <c r="IP1188" s="2"/>
      <c r="IQ1188" s="2"/>
      <c r="IR1188" s="2"/>
      <c r="IS1188" s="2"/>
      <c r="IT1188" s="2"/>
      <c r="IU1188" s="2"/>
      <c r="IV1188" s="2"/>
      <c r="IW1188" s="2"/>
    </row>
    <row r="1189" customFormat="false" ht="11.25" hidden="false" customHeight="false" outlineLevel="0" collapsed="false">
      <c r="A1189" s="2"/>
      <c r="B1189" s="2"/>
      <c r="C1189" s="2"/>
      <c r="D1189" s="394"/>
      <c r="F1189" s="2"/>
      <c r="G1189" s="2"/>
      <c r="H1189" s="2"/>
      <c r="I1189" s="2"/>
      <c r="J1189" s="2"/>
      <c r="K1189" s="2"/>
      <c r="L1189" s="2"/>
      <c r="M1189" s="2"/>
      <c r="P1189" s="2"/>
      <c r="Q1189" s="2"/>
      <c r="R1189" s="2"/>
      <c r="X1189" s="270"/>
      <c r="Y1189" s="2"/>
      <c r="AL1189" s="2"/>
      <c r="AM1189" s="2"/>
      <c r="AN1189" s="2"/>
      <c r="AO1189" s="2"/>
      <c r="AP1189" s="2"/>
      <c r="AQ1189" s="2"/>
      <c r="AR1189" s="2"/>
      <c r="AS1189" s="2"/>
      <c r="AT1189" s="2"/>
      <c r="AU1189" s="2"/>
      <c r="AV1189" s="95"/>
      <c r="AW1189" s="95"/>
      <c r="AX1189" s="383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2"/>
      <c r="BT1189" s="2"/>
      <c r="BU1189" s="2"/>
      <c r="BV1189" s="2"/>
      <c r="BW1189" s="383"/>
      <c r="BX1189" s="383"/>
      <c r="BY1189" s="383"/>
      <c r="BZ1189" s="2"/>
      <c r="CA1189" s="2"/>
      <c r="CB1189" s="2"/>
      <c r="CC1189" s="2"/>
      <c r="CD1189" s="2"/>
      <c r="CE1189" s="2"/>
      <c r="CF1189" s="383"/>
      <c r="CG1189" s="383"/>
      <c r="CH1189" s="10"/>
      <c r="CI1189" s="2"/>
      <c r="CJ1189" s="2"/>
      <c r="CK1189" s="2"/>
      <c r="CL1189" s="2"/>
      <c r="CM1189" s="2"/>
      <c r="CN1189" s="2"/>
      <c r="CO1189" s="2"/>
      <c r="CP1189" s="2"/>
      <c r="CQ1189" s="2"/>
      <c r="CR1189" s="2"/>
      <c r="CS1189" s="2"/>
      <c r="CT1189" s="2"/>
      <c r="CU1189" s="2"/>
      <c r="CV1189" s="2"/>
      <c r="CW1189" s="2"/>
      <c r="CX1189" s="2"/>
      <c r="CY1189" s="2"/>
      <c r="CZ1189" s="2"/>
      <c r="DA1189" s="2"/>
      <c r="DB1189" s="2"/>
      <c r="DC1189" s="2"/>
      <c r="DD1189" s="2"/>
      <c r="DE1189" s="2"/>
      <c r="DF1189" s="2"/>
      <c r="DG1189" s="2"/>
      <c r="DH1189" s="2"/>
      <c r="DI1189" s="2"/>
      <c r="DJ1189" s="2"/>
      <c r="DK1189" s="2"/>
      <c r="DL1189" s="2"/>
      <c r="DM1189" s="2"/>
      <c r="DN1189" s="2"/>
      <c r="DO1189" s="2"/>
      <c r="DP1189" s="2"/>
      <c r="DQ1189" s="2"/>
      <c r="DR1189" s="2"/>
      <c r="DS1189" s="383"/>
      <c r="DT1189" s="383"/>
      <c r="DU1189" s="383"/>
      <c r="DV1189" s="2"/>
      <c r="DW1189" s="2"/>
      <c r="DX1189" s="2"/>
      <c r="DY1189" s="2"/>
      <c r="DZ1189" s="2"/>
      <c r="EA1189" s="2"/>
      <c r="EB1189" s="2"/>
      <c r="EC1189" s="2"/>
      <c r="ED1189" s="2"/>
      <c r="EE1189" s="2"/>
      <c r="EF1189" s="2"/>
      <c r="EG1189" s="2"/>
      <c r="EH1189" s="2"/>
      <c r="EI1189" s="2"/>
      <c r="EJ1189" s="2"/>
      <c r="EK1189" s="2"/>
      <c r="EL1189" s="2"/>
      <c r="EM1189" s="2"/>
      <c r="EN1189" s="2"/>
      <c r="EO1189" s="2"/>
      <c r="EP1189" s="2"/>
      <c r="EQ1189" s="2"/>
      <c r="ER1189" s="2"/>
      <c r="ES1189" s="2"/>
      <c r="ET1189" s="2"/>
      <c r="EU1189" s="2"/>
      <c r="EV1189" s="2"/>
      <c r="EW1189" s="2"/>
      <c r="EX1189" s="2"/>
      <c r="EY1189" s="2"/>
      <c r="EZ1189" s="2"/>
      <c r="FA1189" s="2"/>
      <c r="FB1189" s="2"/>
      <c r="FC1189" s="2"/>
      <c r="FD1189" s="2"/>
      <c r="FE1189" s="2"/>
      <c r="FF1189" s="2"/>
      <c r="FG1189" s="2"/>
      <c r="FH1189" s="2"/>
      <c r="FI1189" s="2"/>
      <c r="FJ1189" s="2"/>
      <c r="FK1189" s="2"/>
      <c r="FL1189" s="2"/>
      <c r="FM1189" s="2"/>
      <c r="FN1189" s="2"/>
      <c r="FO1189" s="2"/>
      <c r="FP1189" s="2"/>
      <c r="FQ1189" s="2"/>
      <c r="FR1189" s="2"/>
      <c r="FS1189" s="2"/>
      <c r="FT1189" s="2"/>
      <c r="FU1189" s="2"/>
      <c r="FV1189" s="2"/>
      <c r="FW1189" s="2"/>
      <c r="FX1189" s="2"/>
      <c r="FY1189" s="2"/>
      <c r="FZ1189" s="2"/>
      <c r="GA1189" s="2"/>
      <c r="GB1189" s="2"/>
      <c r="GC1189" s="2"/>
      <c r="GD1189" s="2"/>
      <c r="GE1189" s="2"/>
      <c r="GF1189" s="2"/>
      <c r="GG1189" s="2"/>
      <c r="GH1189" s="2"/>
      <c r="GI1189" s="2"/>
      <c r="GJ1189" s="2"/>
      <c r="GK1189" s="2"/>
      <c r="GL1189" s="2"/>
      <c r="GM1189" s="2"/>
      <c r="GN1189" s="2"/>
      <c r="GO1189" s="2"/>
      <c r="GP1189" s="2"/>
      <c r="GQ1189" s="2"/>
      <c r="GR1189" s="2"/>
      <c r="GS1189" s="2"/>
      <c r="GT1189" s="2"/>
      <c r="GU1189" s="2"/>
      <c r="GV1189" s="2"/>
      <c r="GW1189" s="2"/>
      <c r="GX1189" s="2"/>
      <c r="GY1189" s="2"/>
      <c r="GZ1189" s="2"/>
      <c r="HA1189" s="2"/>
      <c r="HB1189" s="2"/>
      <c r="HC1189" s="2"/>
      <c r="HD1189" s="2"/>
      <c r="HE1189" s="2"/>
      <c r="HF1189" s="2"/>
      <c r="HG1189" s="2"/>
      <c r="HH1189" s="2"/>
      <c r="HI1189" s="2"/>
      <c r="HJ1189" s="2"/>
      <c r="HK1189" s="2"/>
      <c r="HL1189" s="2"/>
      <c r="HM1189" s="2"/>
      <c r="HN1189" s="2"/>
      <c r="HO1189" s="2"/>
      <c r="HP1189" s="2"/>
      <c r="HQ1189" s="2"/>
      <c r="HR1189" s="2"/>
      <c r="HS1189" s="2"/>
      <c r="HT1189" s="2"/>
      <c r="HU1189" s="2"/>
      <c r="HV1189" s="2"/>
      <c r="HW1189" s="2"/>
      <c r="HX1189" s="2"/>
      <c r="HY1189" s="2"/>
      <c r="HZ1189" s="2"/>
      <c r="IA1189" s="2"/>
      <c r="IB1189" s="2"/>
      <c r="IC1189" s="2"/>
      <c r="ID1189" s="2"/>
      <c r="IE1189" s="2"/>
      <c r="IF1189" s="2"/>
      <c r="IG1189" s="2"/>
      <c r="IH1189" s="2"/>
      <c r="II1189" s="2"/>
      <c r="IJ1189" s="2"/>
      <c r="IK1189" s="2"/>
      <c r="IL1189" s="2"/>
      <c r="IM1189" s="2"/>
      <c r="IN1189" s="2"/>
      <c r="IO1189" s="2"/>
      <c r="IP1189" s="2"/>
      <c r="IQ1189" s="2"/>
      <c r="IR1189" s="2"/>
      <c r="IS1189" s="2"/>
      <c r="IT1189" s="2"/>
      <c r="IU1189" s="2"/>
      <c r="IV1189" s="2"/>
      <c r="IW1189" s="2"/>
    </row>
    <row r="1190" customFormat="false" ht="11.25" hidden="false" customHeight="false" outlineLevel="0" collapsed="false">
      <c r="A1190" s="2"/>
      <c r="B1190" s="2"/>
      <c r="C1190" s="2"/>
      <c r="D1190" s="394"/>
      <c r="F1190" s="2"/>
      <c r="G1190" s="2"/>
      <c r="H1190" s="2"/>
      <c r="I1190" s="2"/>
      <c r="J1190" s="2"/>
      <c r="K1190" s="2"/>
      <c r="L1190" s="2"/>
      <c r="M1190" s="2"/>
      <c r="P1190" s="2"/>
      <c r="Q1190" s="2"/>
      <c r="R1190" s="2"/>
      <c r="X1190" s="270"/>
      <c r="Y1190" s="2"/>
      <c r="AL1190" s="2"/>
      <c r="AM1190" s="2"/>
      <c r="AN1190" s="2"/>
      <c r="AO1190" s="2"/>
      <c r="AP1190" s="2"/>
      <c r="AQ1190" s="2"/>
      <c r="AR1190" s="2"/>
      <c r="AS1190" s="2"/>
      <c r="AT1190" s="2"/>
      <c r="AU1190" s="2"/>
      <c r="AV1190" s="95"/>
      <c r="AW1190" s="95"/>
      <c r="AX1190" s="383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2"/>
      <c r="BT1190" s="2"/>
      <c r="BU1190" s="2"/>
      <c r="BV1190" s="2"/>
      <c r="BW1190" s="383"/>
      <c r="BX1190" s="383"/>
      <c r="BY1190" s="383"/>
      <c r="BZ1190" s="2"/>
      <c r="CA1190" s="2"/>
      <c r="CB1190" s="2"/>
      <c r="CC1190" s="2"/>
      <c r="CD1190" s="2"/>
      <c r="CE1190" s="2"/>
      <c r="CF1190" s="383"/>
      <c r="CG1190" s="383"/>
      <c r="CH1190" s="10"/>
      <c r="CI1190" s="2"/>
      <c r="CJ1190" s="2"/>
      <c r="CK1190" s="2"/>
      <c r="CL1190" s="2"/>
      <c r="CM1190" s="2"/>
      <c r="CN1190" s="2"/>
      <c r="CO1190" s="2"/>
      <c r="CP1190" s="2"/>
      <c r="CQ1190" s="2"/>
      <c r="CR1190" s="2"/>
      <c r="CS1190" s="2"/>
      <c r="CT1190" s="2"/>
      <c r="CU1190" s="2"/>
      <c r="CV1190" s="2"/>
      <c r="CW1190" s="2"/>
      <c r="CX1190" s="2"/>
      <c r="CY1190" s="2"/>
      <c r="CZ1190" s="2"/>
      <c r="DA1190" s="2"/>
      <c r="DB1190" s="2"/>
      <c r="DC1190" s="2"/>
      <c r="DD1190" s="2"/>
      <c r="DE1190" s="2"/>
      <c r="DF1190" s="2"/>
      <c r="DG1190" s="2"/>
      <c r="DH1190" s="2"/>
      <c r="DI1190" s="2"/>
      <c r="DJ1190" s="2"/>
      <c r="DK1190" s="2"/>
      <c r="DL1190" s="2"/>
      <c r="DM1190" s="2"/>
      <c r="DN1190" s="2"/>
      <c r="DO1190" s="2"/>
      <c r="DP1190" s="2"/>
      <c r="DQ1190" s="2"/>
      <c r="DR1190" s="2"/>
      <c r="DS1190" s="383"/>
      <c r="DT1190" s="383"/>
      <c r="DU1190" s="383"/>
      <c r="DV1190" s="2"/>
      <c r="DW1190" s="2"/>
      <c r="DX1190" s="2"/>
      <c r="DY1190" s="2"/>
      <c r="DZ1190" s="2"/>
      <c r="EA1190" s="2"/>
      <c r="EB1190" s="2"/>
      <c r="EC1190" s="2"/>
      <c r="ED1190" s="2"/>
      <c r="EE1190" s="2"/>
      <c r="EF1190" s="2"/>
      <c r="EG1190" s="2"/>
      <c r="EH1190" s="2"/>
      <c r="EI1190" s="2"/>
      <c r="EJ1190" s="2"/>
      <c r="EK1190" s="2"/>
      <c r="EL1190" s="2"/>
      <c r="EM1190" s="2"/>
      <c r="EN1190" s="2"/>
      <c r="EO1190" s="2"/>
      <c r="EP1190" s="2"/>
      <c r="EQ1190" s="2"/>
      <c r="ER1190" s="2"/>
      <c r="ES1190" s="2"/>
      <c r="ET1190" s="2"/>
      <c r="EU1190" s="2"/>
      <c r="EV1190" s="2"/>
      <c r="EW1190" s="2"/>
      <c r="EX1190" s="2"/>
      <c r="EY1190" s="2"/>
      <c r="EZ1190" s="2"/>
      <c r="FA1190" s="2"/>
      <c r="FB1190" s="2"/>
      <c r="FC1190" s="2"/>
      <c r="FD1190" s="2"/>
      <c r="FE1190" s="2"/>
      <c r="FF1190" s="2"/>
      <c r="FG1190" s="2"/>
      <c r="FH1190" s="2"/>
      <c r="FI1190" s="2"/>
      <c r="FJ1190" s="2"/>
      <c r="FK1190" s="2"/>
      <c r="FL1190" s="2"/>
      <c r="FM1190" s="2"/>
      <c r="FN1190" s="2"/>
      <c r="FO1190" s="2"/>
      <c r="FP1190" s="2"/>
      <c r="FQ1190" s="2"/>
      <c r="FR1190" s="2"/>
      <c r="FS1190" s="2"/>
      <c r="FT1190" s="2"/>
      <c r="FU1190" s="2"/>
      <c r="FV1190" s="2"/>
      <c r="FW1190" s="2"/>
      <c r="FX1190" s="2"/>
      <c r="FY1190" s="2"/>
      <c r="FZ1190" s="2"/>
      <c r="GA1190" s="2"/>
      <c r="GB1190" s="2"/>
      <c r="GC1190" s="2"/>
      <c r="GD1190" s="2"/>
      <c r="GE1190" s="2"/>
      <c r="GF1190" s="2"/>
      <c r="GG1190" s="2"/>
      <c r="GH1190" s="2"/>
      <c r="GI1190" s="2"/>
      <c r="GJ1190" s="2"/>
      <c r="GK1190" s="2"/>
      <c r="GL1190" s="2"/>
      <c r="GM1190" s="2"/>
      <c r="GN1190" s="2"/>
      <c r="GO1190" s="2"/>
      <c r="GP1190" s="2"/>
      <c r="GQ1190" s="2"/>
      <c r="GR1190" s="2"/>
      <c r="GS1190" s="2"/>
      <c r="GT1190" s="2"/>
      <c r="GU1190" s="2"/>
      <c r="GV1190" s="2"/>
      <c r="GW1190" s="2"/>
      <c r="GX1190" s="2"/>
      <c r="GY1190" s="2"/>
      <c r="GZ1190" s="2"/>
      <c r="HA1190" s="2"/>
      <c r="HB1190" s="2"/>
      <c r="HC1190" s="2"/>
      <c r="HD1190" s="2"/>
      <c r="HE1190" s="2"/>
      <c r="HF1190" s="2"/>
      <c r="HG1190" s="2"/>
      <c r="HH1190" s="2"/>
      <c r="HI1190" s="2"/>
      <c r="HJ1190" s="2"/>
      <c r="HK1190" s="2"/>
      <c r="HL1190" s="2"/>
      <c r="HM1190" s="2"/>
      <c r="HN1190" s="2"/>
      <c r="HO1190" s="2"/>
      <c r="HP1190" s="2"/>
      <c r="HQ1190" s="2"/>
      <c r="HR1190" s="2"/>
      <c r="HS1190" s="2"/>
      <c r="HT1190" s="2"/>
      <c r="HU1190" s="2"/>
      <c r="HV1190" s="2"/>
      <c r="HW1190" s="2"/>
      <c r="HX1190" s="2"/>
      <c r="HY1190" s="2"/>
      <c r="HZ1190" s="2"/>
      <c r="IA1190" s="2"/>
      <c r="IB1190" s="2"/>
      <c r="IC1190" s="2"/>
      <c r="ID1190" s="2"/>
      <c r="IE1190" s="2"/>
      <c r="IF1190" s="2"/>
      <c r="IG1190" s="2"/>
      <c r="IH1190" s="2"/>
      <c r="II1190" s="2"/>
      <c r="IJ1190" s="2"/>
      <c r="IK1190" s="2"/>
      <c r="IL1190" s="2"/>
      <c r="IM1190" s="2"/>
      <c r="IN1190" s="2"/>
      <c r="IO1190" s="2"/>
      <c r="IP1190" s="2"/>
      <c r="IQ1190" s="2"/>
      <c r="IR1190" s="2"/>
      <c r="IS1190" s="2"/>
      <c r="IT1190" s="2"/>
      <c r="IU1190" s="2"/>
      <c r="IV1190" s="2"/>
      <c r="IW1190" s="2"/>
    </row>
    <row r="1191" customFormat="false" ht="11.25" hidden="false" customHeight="false" outlineLevel="0" collapsed="false">
      <c r="A1191" s="2"/>
      <c r="B1191" s="2"/>
      <c r="C1191" s="2"/>
      <c r="D1191" s="394"/>
      <c r="F1191" s="2"/>
      <c r="G1191" s="2"/>
      <c r="H1191" s="2"/>
      <c r="I1191" s="2"/>
      <c r="J1191" s="2"/>
      <c r="K1191" s="2"/>
      <c r="L1191" s="2"/>
      <c r="M1191" s="2"/>
      <c r="P1191" s="2"/>
      <c r="Q1191" s="2"/>
      <c r="R1191" s="2"/>
      <c r="X1191" s="270"/>
      <c r="Y1191" s="2"/>
      <c r="AL1191" s="2"/>
      <c r="AM1191" s="2"/>
      <c r="AN1191" s="2"/>
      <c r="AO1191" s="2"/>
      <c r="AP1191" s="2"/>
      <c r="AQ1191" s="2"/>
      <c r="AR1191" s="2"/>
      <c r="AS1191" s="2"/>
      <c r="AT1191" s="2"/>
      <c r="AU1191" s="2"/>
      <c r="AV1191" s="95"/>
      <c r="AW1191" s="95"/>
      <c r="AX1191" s="383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2"/>
      <c r="BT1191" s="2"/>
      <c r="BU1191" s="2"/>
      <c r="BV1191" s="2"/>
      <c r="BW1191" s="383"/>
      <c r="BX1191" s="383"/>
      <c r="BY1191" s="383"/>
      <c r="BZ1191" s="2"/>
      <c r="CA1191" s="2"/>
      <c r="CB1191" s="2"/>
      <c r="CC1191" s="2"/>
      <c r="CD1191" s="2"/>
      <c r="CE1191" s="2"/>
      <c r="CF1191" s="383"/>
      <c r="CG1191" s="383"/>
      <c r="CH1191" s="10"/>
      <c r="CI1191" s="2"/>
      <c r="CJ1191" s="2"/>
      <c r="CK1191" s="2"/>
      <c r="CL1191" s="2"/>
      <c r="CM1191" s="2"/>
      <c r="CN1191" s="2"/>
      <c r="CO1191" s="2"/>
      <c r="CP1191" s="2"/>
      <c r="CQ1191" s="2"/>
      <c r="CR1191" s="2"/>
      <c r="CS1191" s="2"/>
      <c r="CT1191" s="2"/>
      <c r="CU1191" s="2"/>
      <c r="CV1191" s="2"/>
      <c r="CW1191" s="2"/>
      <c r="CX1191" s="2"/>
      <c r="CY1191" s="2"/>
      <c r="CZ1191" s="2"/>
      <c r="DA1191" s="2"/>
      <c r="DB1191" s="2"/>
      <c r="DC1191" s="2"/>
      <c r="DD1191" s="2"/>
      <c r="DE1191" s="2"/>
      <c r="DF1191" s="2"/>
      <c r="DG1191" s="2"/>
      <c r="DH1191" s="2"/>
      <c r="DI1191" s="2"/>
      <c r="DJ1191" s="2"/>
      <c r="DK1191" s="2"/>
      <c r="DL1191" s="2"/>
      <c r="DM1191" s="2"/>
      <c r="DN1191" s="2"/>
      <c r="DO1191" s="2"/>
      <c r="DP1191" s="2"/>
      <c r="DQ1191" s="2"/>
      <c r="DR1191" s="2"/>
      <c r="DS1191" s="383"/>
      <c r="DT1191" s="383"/>
      <c r="DU1191" s="383"/>
      <c r="DV1191" s="2"/>
      <c r="DW1191" s="2"/>
      <c r="DX1191" s="2"/>
      <c r="DY1191" s="2"/>
      <c r="DZ1191" s="2"/>
      <c r="EA1191" s="2"/>
      <c r="EB1191" s="2"/>
      <c r="EC1191" s="2"/>
      <c r="ED1191" s="2"/>
      <c r="EE1191" s="2"/>
      <c r="EF1191" s="2"/>
      <c r="EG1191" s="2"/>
      <c r="EH1191" s="2"/>
      <c r="EI1191" s="2"/>
      <c r="EJ1191" s="2"/>
      <c r="EK1191" s="2"/>
      <c r="EL1191" s="2"/>
      <c r="EM1191" s="2"/>
      <c r="EN1191" s="2"/>
      <c r="EO1191" s="2"/>
      <c r="EP1191" s="2"/>
      <c r="EQ1191" s="2"/>
      <c r="ER1191" s="2"/>
      <c r="ES1191" s="2"/>
      <c r="ET1191" s="2"/>
      <c r="EU1191" s="2"/>
      <c r="EV1191" s="2"/>
      <c r="EW1191" s="2"/>
      <c r="EX1191" s="2"/>
      <c r="EY1191" s="2"/>
      <c r="EZ1191" s="2"/>
      <c r="FA1191" s="2"/>
      <c r="FB1191" s="2"/>
      <c r="FC1191" s="2"/>
      <c r="FD1191" s="2"/>
      <c r="FE1191" s="2"/>
      <c r="FF1191" s="2"/>
      <c r="FG1191" s="2"/>
      <c r="FH1191" s="2"/>
      <c r="FI1191" s="2"/>
      <c r="FJ1191" s="2"/>
      <c r="FK1191" s="2"/>
      <c r="FL1191" s="2"/>
      <c r="FM1191" s="2"/>
      <c r="FN1191" s="2"/>
      <c r="FO1191" s="2"/>
      <c r="FP1191" s="2"/>
      <c r="FQ1191" s="2"/>
      <c r="FR1191" s="2"/>
      <c r="FS1191" s="2"/>
      <c r="FT1191" s="2"/>
      <c r="FU1191" s="2"/>
      <c r="FV1191" s="2"/>
      <c r="FW1191" s="2"/>
      <c r="FX1191" s="2"/>
      <c r="FY1191" s="2"/>
      <c r="FZ1191" s="2"/>
      <c r="GA1191" s="2"/>
      <c r="GB1191" s="2"/>
      <c r="GC1191" s="2"/>
      <c r="GD1191" s="2"/>
      <c r="GE1191" s="2"/>
      <c r="GF1191" s="2"/>
      <c r="GG1191" s="2"/>
      <c r="GH1191" s="2"/>
      <c r="GI1191" s="2"/>
      <c r="GJ1191" s="2"/>
      <c r="GK1191" s="2"/>
      <c r="GL1191" s="2"/>
      <c r="GM1191" s="2"/>
      <c r="GN1191" s="2"/>
      <c r="GO1191" s="2"/>
      <c r="GP1191" s="2"/>
      <c r="GQ1191" s="2"/>
      <c r="GR1191" s="2"/>
      <c r="GS1191" s="2"/>
      <c r="GT1191" s="2"/>
      <c r="GU1191" s="2"/>
      <c r="GV1191" s="2"/>
      <c r="GW1191" s="2"/>
      <c r="GX1191" s="2"/>
      <c r="GY1191" s="2"/>
      <c r="GZ1191" s="2"/>
      <c r="HA1191" s="2"/>
      <c r="HB1191" s="2"/>
      <c r="HC1191" s="2"/>
      <c r="HD1191" s="2"/>
      <c r="HE1191" s="2"/>
      <c r="HF1191" s="2"/>
      <c r="HG1191" s="2"/>
      <c r="HH1191" s="2"/>
      <c r="HI1191" s="2"/>
      <c r="HJ1191" s="2"/>
      <c r="HK1191" s="2"/>
      <c r="HL1191" s="2"/>
      <c r="HM1191" s="2"/>
      <c r="HN1191" s="2"/>
      <c r="HO1191" s="2"/>
      <c r="HP1191" s="2"/>
      <c r="HQ1191" s="2"/>
      <c r="HR1191" s="2"/>
      <c r="HS1191" s="2"/>
      <c r="HT1191" s="2"/>
      <c r="HU1191" s="2"/>
      <c r="HV1191" s="2"/>
      <c r="HW1191" s="2"/>
      <c r="HX1191" s="2"/>
      <c r="HY1191" s="2"/>
      <c r="HZ1191" s="2"/>
      <c r="IA1191" s="2"/>
      <c r="IB1191" s="2"/>
      <c r="IC1191" s="2"/>
      <c r="ID1191" s="2"/>
      <c r="IE1191" s="2"/>
      <c r="IF1191" s="2"/>
      <c r="IG1191" s="2"/>
      <c r="IH1191" s="2"/>
      <c r="II1191" s="2"/>
      <c r="IJ1191" s="2"/>
      <c r="IK1191" s="2"/>
      <c r="IL1191" s="2"/>
      <c r="IM1191" s="2"/>
      <c r="IN1191" s="2"/>
      <c r="IO1191" s="2"/>
      <c r="IP1191" s="2"/>
      <c r="IQ1191" s="2"/>
      <c r="IR1191" s="2"/>
      <c r="IS1191" s="2"/>
      <c r="IT1191" s="2"/>
      <c r="IU1191" s="2"/>
      <c r="IV1191" s="2"/>
      <c r="IW1191" s="2"/>
    </row>
    <row r="1192" customFormat="false" ht="11.25" hidden="false" customHeight="false" outlineLevel="0" collapsed="false">
      <c r="A1192" s="2"/>
      <c r="B1192" s="2"/>
      <c r="C1192" s="2"/>
      <c r="D1192" s="394"/>
      <c r="F1192" s="2"/>
      <c r="G1192" s="2"/>
      <c r="H1192" s="2"/>
      <c r="I1192" s="2"/>
      <c r="J1192" s="2"/>
      <c r="K1192" s="2"/>
      <c r="L1192" s="2"/>
      <c r="M1192" s="2"/>
      <c r="P1192" s="2"/>
      <c r="Q1192" s="2"/>
      <c r="R1192" s="2"/>
      <c r="X1192" s="270"/>
      <c r="Y1192" s="2"/>
      <c r="AL1192" s="2"/>
      <c r="AM1192" s="2"/>
      <c r="AN1192" s="2"/>
      <c r="AO1192" s="2"/>
      <c r="AP1192" s="2"/>
      <c r="AQ1192" s="2"/>
      <c r="AR1192" s="2"/>
      <c r="AS1192" s="2"/>
      <c r="AT1192" s="2"/>
      <c r="AU1192" s="2"/>
      <c r="AV1192" s="95"/>
      <c r="AW1192" s="95"/>
      <c r="AX1192" s="383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2"/>
      <c r="BT1192" s="2"/>
      <c r="BU1192" s="2"/>
      <c r="BV1192" s="2"/>
      <c r="BW1192" s="383"/>
      <c r="BX1192" s="383"/>
      <c r="BY1192" s="383"/>
      <c r="BZ1192" s="2"/>
      <c r="CA1192" s="2"/>
      <c r="CB1192" s="2"/>
      <c r="CC1192" s="2"/>
      <c r="CD1192" s="2"/>
      <c r="CE1192" s="2"/>
      <c r="CF1192" s="383"/>
      <c r="CG1192" s="383"/>
      <c r="CH1192" s="10"/>
      <c r="CI1192" s="2"/>
      <c r="CJ1192" s="2"/>
      <c r="CK1192" s="2"/>
      <c r="CL1192" s="2"/>
      <c r="CM1192" s="2"/>
      <c r="CN1192" s="2"/>
      <c r="CO1192" s="2"/>
      <c r="CP1192" s="2"/>
      <c r="CQ1192" s="2"/>
      <c r="CR1192" s="2"/>
      <c r="CS1192" s="2"/>
      <c r="CT1192" s="2"/>
      <c r="CU1192" s="2"/>
      <c r="CV1192" s="2"/>
      <c r="CW1192" s="2"/>
      <c r="CX1192" s="2"/>
      <c r="CY1192" s="2"/>
      <c r="CZ1192" s="2"/>
      <c r="DA1192" s="2"/>
      <c r="DB1192" s="2"/>
      <c r="DC1192" s="2"/>
      <c r="DD1192" s="2"/>
      <c r="DE1192" s="2"/>
      <c r="DF1192" s="2"/>
      <c r="DG1192" s="2"/>
      <c r="DH1192" s="2"/>
      <c r="DI1192" s="2"/>
      <c r="DJ1192" s="2"/>
      <c r="DK1192" s="2"/>
      <c r="DL1192" s="2"/>
      <c r="DM1192" s="2"/>
      <c r="DN1192" s="2"/>
      <c r="DO1192" s="2"/>
      <c r="DP1192" s="2"/>
      <c r="DQ1192" s="2"/>
      <c r="DR1192" s="2"/>
      <c r="DS1192" s="383"/>
      <c r="DT1192" s="383"/>
      <c r="DU1192" s="383"/>
      <c r="DV1192" s="2"/>
      <c r="DW1192" s="2"/>
      <c r="DX1192" s="2"/>
      <c r="DY1192" s="2"/>
      <c r="DZ1192" s="2"/>
      <c r="EA1192" s="2"/>
      <c r="EB1192" s="2"/>
      <c r="EC1192" s="2"/>
      <c r="ED1192" s="2"/>
      <c r="EE1192" s="2"/>
      <c r="EF1192" s="2"/>
      <c r="EG1192" s="2"/>
      <c r="EH1192" s="2"/>
      <c r="EI1192" s="2"/>
      <c r="EJ1192" s="2"/>
      <c r="EK1192" s="2"/>
      <c r="EL1192" s="2"/>
      <c r="EM1192" s="2"/>
      <c r="EN1192" s="2"/>
      <c r="EO1192" s="2"/>
      <c r="EP1192" s="2"/>
      <c r="EQ1192" s="2"/>
      <c r="ER1192" s="2"/>
      <c r="ES1192" s="2"/>
      <c r="ET1192" s="2"/>
      <c r="EU1192" s="2"/>
      <c r="EV1192" s="2"/>
      <c r="EW1192" s="2"/>
      <c r="EX1192" s="2"/>
      <c r="EY1192" s="2"/>
      <c r="EZ1192" s="2"/>
      <c r="FA1192" s="2"/>
      <c r="FB1192" s="2"/>
      <c r="FC1192" s="2"/>
      <c r="FD1192" s="2"/>
      <c r="FE1192" s="2"/>
      <c r="FF1192" s="2"/>
      <c r="FG1192" s="2"/>
      <c r="FH1192" s="2"/>
      <c r="FI1192" s="2"/>
      <c r="FJ1192" s="2"/>
      <c r="FK1192" s="2"/>
      <c r="FL1192" s="2"/>
      <c r="FM1192" s="2"/>
      <c r="FN1192" s="2"/>
      <c r="FO1192" s="2"/>
      <c r="FP1192" s="2"/>
      <c r="FQ1192" s="2"/>
      <c r="FR1192" s="2"/>
      <c r="FS1192" s="2"/>
      <c r="FT1192" s="2"/>
      <c r="FU1192" s="2"/>
      <c r="FV1192" s="2"/>
      <c r="FW1192" s="2"/>
      <c r="FX1192" s="2"/>
      <c r="FY1192" s="2"/>
      <c r="FZ1192" s="2"/>
      <c r="GA1192" s="2"/>
      <c r="GB1192" s="2"/>
      <c r="GC1192" s="2"/>
      <c r="GD1192" s="2"/>
      <c r="GE1192" s="2"/>
      <c r="GF1192" s="2"/>
      <c r="GG1192" s="2"/>
      <c r="GH1192" s="2"/>
      <c r="GI1192" s="2"/>
      <c r="GJ1192" s="2"/>
      <c r="GK1192" s="2"/>
      <c r="GL1192" s="2"/>
      <c r="GM1192" s="2"/>
      <c r="GN1192" s="2"/>
      <c r="GO1192" s="2"/>
      <c r="GP1192" s="2"/>
      <c r="GQ1192" s="2"/>
      <c r="GR1192" s="2"/>
      <c r="GS1192" s="2"/>
      <c r="GT1192" s="2"/>
      <c r="GU1192" s="2"/>
      <c r="GV1192" s="2"/>
      <c r="GW1192" s="2"/>
      <c r="GX1192" s="2"/>
      <c r="GY1192" s="2"/>
      <c r="GZ1192" s="2"/>
      <c r="HA1192" s="2"/>
      <c r="HB1192" s="2"/>
      <c r="HC1192" s="2"/>
      <c r="HD1192" s="2"/>
      <c r="HE1192" s="2"/>
      <c r="HF1192" s="2"/>
      <c r="HG1192" s="2"/>
      <c r="HH1192" s="2"/>
      <c r="HI1192" s="2"/>
      <c r="HJ1192" s="2"/>
      <c r="HK1192" s="2"/>
      <c r="HL1192" s="2"/>
      <c r="HM1192" s="2"/>
      <c r="HN1192" s="2"/>
      <c r="HO1192" s="2"/>
      <c r="HP1192" s="2"/>
      <c r="HQ1192" s="2"/>
      <c r="HR1192" s="2"/>
      <c r="HS1192" s="2"/>
      <c r="HT1192" s="2"/>
      <c r="HU1192" s="2"/>
      <c r="HV1192" s="2"/>
      <c r="HW1192" s="2"/>
      <c r="HX1192" s="2"/>
      <c r="HY1192" s="2"/>
      <c r="HZ1192" s="2"/>
      <c r="IA1192" s="2"/>
      <c r="IB1192" s="2"/>
      <c r="IC1192" s="2"/>
      <c r="ID1192" s="2"/>
      <c r="IE1192" s="2"/>
      <c r="IF1192" s="2"/>
      <c r="IG1192" s="2"/>
      <c r="IH1192" s="2"/>
      <c r="II1192" s="2"/>
      <c r="IJ1192" s="2"/>
      <c r="IK1192" s="2"/>
      <c r="IL1192" s="2"/>
      <c r="IM1192" s="2"/>
      <c r="IN1192" s="2"/>
      <c r="IO1192" s="2"/>
      <c r="IP1192" s="2"/>
      <c r="IQ1192" s="2"/>
      <c r="IR1192" s="2"/>
      <c r="IS1192" s="2"/>
      <c r="IT1192" s="2"/>
      <c r="IU1192" s="2"/>
      <c r="IV1192" s="2"/>
      <c r="IW1192" s="2"/>
    </row>
    <row r="1193" customFormat="false" ht="11.25" hidden="false" customHeight="false" outlineLevel="0" collapsed="false">
      <c r="A1193" s="2"/>
      <c r="B1193" s="2"/>
      <c r="C1193" s="2"/>
      <c r="D1193" s="394"/>
      <c r="F1193" s="2"/>
      <c r="G1193" s="2"/>
      <c r="H1193" s="2"/>
      <c r="I1193" s="2"/>
      <c r="J1193" s="2"/>
      <c r="K1193" s="2"/>
      <c r="L1193" s="2"/>
      <c r="M1193" s="2"/>
      <c r="P1193" s="2"/>
      <c r="Q1193" s="2"/>
      <c r="R1193" s="2"/>
      <c r="X1193" s="270"/>
      <c r="Y1193" s="2"/>
      <c r="AL1193" s="2"/>
      <c r="AM1193" s="2"/>
      <c r="AN1193" s="2"/>
      <c r="AO1193" s="2"/>
      <c r="AP1193" s="2"/>
      <c r="AQ1193" s="2"/>
      <c r="AR1193" s="2"/>
      <c r="AS1193" s="2"/>
      <c r="AT1193" s="2"/>
      <c r="AU1193" s="2"/>
      <c r="AV1193" s="95"/>
      <c r="AW1193" s="95"/>
      <c r="AX1193" s="383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2"/>
      <c r="BT1193" s="2"/>
      <c r="BU1193" s="2"/>
      <c r="BV1193" s="2"/>
      <c r="BW1193" s="383"/>
      <c r="BX1193" s="383"/>
      <c r="BY1193" s="383"/>
      <c r="BZ1193" s="2"/>
      <c r="CA1193" s="2"/>
      <c r="CB1193" s="2"/>
      <c r="CC1193" s="2"/>
      <c r="CD1193" s="2"/>
      <c r="CE1193" s="2"/>
      <c r="CF1193" s="383"/>
      <c r="CG1193" s="383"/>
      <c r="CH1193" s="10"/>
      <c r="CI1193" s="2"/>
      <c r="CJ1193" s="2"/>
      <c r="CK1193" s="2"/>
      <c r="CL1193" s="2"/>
      <c r="CM1193" s="2"/>
      <c r="CN1193" s="2"/>
      <c r="CO1193" s="2"/>
      <c r="CP1193" s="2"/>
      <c r="CQ1193" s="2"/>
      <c r="CR1193" s="2"/>
      <c r="CS1193" s="2"/>
      <c r="CT1193" s="2"/>
      <c r="CU1193" s="2"/>
      <c r="CV1193" s="2"/>
      <c r="CW1193" s="2"/>
      <c r="CX1193" s="2"/>
      <c r="CY1193" s="2"/>
      <c r="CZ1193" s="2"/>
      <c r="DA1193" s="2"/>
      <c r="DB1193" s="2"/>
      <c r="DC1193" s="2"/>
      <c r="DD1193" s="2"/>
      <c r="DE1193" s="2"/>
      <c r="DF1193" s="2"/>
      <c r="DG1193" s="2"/>
      <c r="DH1193" s="2"/>
      <c r="DI1193" s="2"/>
      <c r="DJ1193" s="2"/>
      <c r="DK1193" s="2"/>
      <c r="DL1193" s="2"/>
      <c r="DM1193" s="2"/>
      <c r="DN1193" s="2"/>
      <c r="DO1193" s="2"/>
      <c r="DP1193" s="2"/>
      <c r="DQ1193" s="2"/>
      <c r="DR1193" s="2"/>
      <c r="DS1193" s="383"/>
      <c r="DT1193" s="383"/>
      <c r="DU1193" s="383"/>
      <c r="DV1193" s="2"/>
      <c r="DW1193" s="2"/>
      <c r="DX1193" s="2"/>
      <c r="DY1193" s="2"/>
      <c r="DZ1193" s="2"/>
      <c r="EA1193" s="2"/>
      <c r="EB1193" s="2"/>
      <c r="EC1193" s="2"/>
      <c r="ED1193" s="2"/>
      <c r="EE1193" s="2"/>
      <c r="EF1193" s="2"/>
      <c r="EG1193" s="2"/>
      <c r="EH1193" s="2"/>
      <c r="EI1193" s="2"/>
      <c r="EJ1193" s="2"/>
      <c r="EK1193" s="2"/>
      <c r="EL1193" s="2"/>
      <c r="EM1193" s="2"/>
      <c r="EN1193" s="2"/>
      <c r="EO1193" s="2"/>
      <c r="EP1193" s="2"/>
      <c r="EQ1193" s="2"/>
      <c r="ER1193" s="2"/>
      <c r="ES1193" s="2"/>
      <c r="ET1193" s="2"/>
      <c r="EU1193" s="2"/>
      <c r="EV1193" s="2"/>
      <c r="EW1193" s="2"/>
      <c r="EX1193" s="2"/>
      <c r="EY1193" s="2"/>
      <c r="EZ1193" s="2"/>
      <c r="FA1193" s="2"/>
      <c r="FB1193" s="2"/>
      <c r="FC1193" s="2"/>
      <c r="FD1193" s="2"/>
      <c r="FE1193" s="2"/>
      <c r="FF1193" s="2"/>
      <c r="FG1193" s="2"/>
      <c r="FH1193" s="2"/>
      <c r="FI1193" s="2"/>
      <c r="FJ1193" s="2"/>
      <c r="FK1193" s="2"/>
      <c r="FL1193" s="2"/>
      <c r="FM1193" s="2"/>
      <c r="FN1193" s="2"/>
      <c r="FO1193" s="2"/>
      <c r="FP1193" s="2"/>
      <c r="FQ1193" s="2"/>
      <c r="FR1193" s="2"/>
      <c r="FS1193" s="2"/>
      <c r="FT1193" s="2"/>
      <c r="FU1193" s="2"/>
      <c r="FV1193" s="2"/>
      <c r="FW1193" s="2"/>
      <c r="FX1193" s="2"/>
      <c r="FY1193" s="2"/>
      <c r="FZ1193" s="2"/>
      <c r="GA1193" s="2"/>
      <c r="GB1193" s="2"/>
      <c r="GC1193" s="2"/>
      <c r="GD1193" s="2"/>
      <c r="GE1193" s="2"/>
      <c r="GF1193" s="2"/>
      <c r="GG1193" s="2"/>
      <c r="GH1193" s="2"/>
      <c r="GI1193" s="2"/>
      <c r="GJ1193" s="2"/>
      <c r="GK1193" s="2"/>
      <c r="GL1193" s="2"/>
      <c r="GM1193" s="2"/>
      <c r="GN1193" s="2"/>
      <c r="GO1193" s="2"/>
      <c r="GP1193" s="2"/>
      <c r="GQ1193" s="2"/>
      <c r="GR1193" s="2"/>
      <c r="GS1193" s="2"/>
      <c r="GT1193" s="2"/>
      <c r="GU1193" s="2"/>
      <c r="GV1193" s="2"/>
      <c r="GW1193" s="2"/>
      <c r="GX1193" s="2"/>
      <c r="GY1193" s="2"/>
      <c r="GZ1193" s="2"/>
      <c r="HA1193" s="2"/>
      <c r="HB1193" s="2"/>
      <c r="HC1193" s="2"/>
      <c r="HD1193" s="2"/>
      <c r="HE1193" s="2"/>
      <c r="HF1193" s="2"/>
      <c r="HG1193" s="2"/>
      <c r="HH1193" s="2"/>
      <c r="HI1193" s="2"/>
      <c r="HJ1193" s="2"/>
      <c r="HK1193" s="2"/>
      <c r="HL1193" s="2"/>
      <c r="HM1193" s="2"/>
      <c r="HN1193" s="2"/>
      <c r="HO1193" s="2"/>
      <c r="HP1193" s="2"/>
      <c r="HQ1193" s="2"/>
      <c r="HR1193" s="2"/>
      <c r="HS1193" s="2"/>
      <c r="HT1193" s="2"/>
      <c r="HU1193" s="2"/>
      <c r="HV1193" s="2"/>
      <c r="HW1193" s="2"/>
      <c r="HX1193" s="2"/>
      <c r="HY1193" s="2"/>
      <c r="HZ1193" s="2"/>
      <c r="IA1193" s="2"/>
      <c r="IB1193" s="2"/>
      <c r="IC1193" s="2"/>
      <c r="ID1193" s="2"/>
      <c r="IE1193" s="2"/>
      <c r="IF1193" s="2"/>
      <c r="IG1193" s="2"/>
      <c r="IH1193" s="2"/>
      <c r="II1193" s="2"/>
      <c r="IJ1193" s="2"/>
      <c r="IK1193" s="2"/>
      <c r="IL1193" s="2"/>
      <c r="IM1193" s="2"/>
      <c r="IN1193" s="2"/>
      <c r="IO1193" s="2"/>
      <c r="IP1193" s="2"/>
      <c r="IQ1193" s="2"/>
      <c r="IR1193" s="2"/>
      <c r="IS1193" s="2"/>
      <c r="IT1193" s="2"/>
      <c r="IU1193" s="2"/>
      <c r="IV1193" s="2"/>
      <c r="IW1193" s="2"/>
    </row>
    <row r="1194" customFormat="false" ht="11.25" hidden="false" customHeight="false" outlineLevel="0" collapsed="false">
      <c r="A1194" s="2"/>
      <c r="B1194" s="2"/>
      <c r="C1194" s="2"/>
      <c r="D1194" s="394"/>
      <c r="F1194" s="2"/>
      <c r="G1194" s="2"/>
      <c r="H1194" s="2"/>
      <c r="I1194" s="2"/>
      <c r="J1194" s="2"/>
      <c r="K1194" s="2"/>
      <c r="L1194" s="2"/>
      <c r="M1194" s="2"/>
      <c r="P1194" s="2"/>
      <c r="Q1194" s="2"/>
      <c r="R1194" s="2"/>
      <c r="X1194" s="270"/>
      <c r="Y1194" s="2"/>
      <c r="AL1194" s="2"/>
      <c r="AM1194" s="2"/>
      <c r="AN1194" s="2"/>
      <c r="AO1194" s="2"/>
      <c r="AP1194" s="2"/>
      <c r="AQ1194" s="2"/>
      <c r="AR1194" s="2"/>
      <c r="AS1194" s="2"/>
      <c r="AT1194" s="2"/>
      <c r="AU1194" s="2"/>
      <c r="AV1194" s="95"/>
      <c r="AW1194" s="95"/>
      <c r="AX1194" s="383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2"/>
      <c r="BT1194" s="2"/>
      <c r="BU1194" s="2"/>
      <c r="BV1194" s="2"/>
      <c r="BW1194" s="383"/>
      <c r="BX1194" s="383"/>
      <c r="BY1194" s="383"/>
      <c r="BZ1194" s="2"/>
      <c r="CA1194" s="2"/>
      <c r="CB1194" s="2"/>
      <c r="CC1194" s="2"/>
      <c r="CD1194" s="2"/>
      <c r="CE1194" s="2"/>
      <c r="CF1194" s="383"/>
      <c r="CG1194" s="383"/>
      <c r="CH1194" s="10"/>
      <c r="CI1194" s="2"/>
      <c r="CJ1194" s="2"/>
      <c r="CK1194" s="2"/>
      <c r="CL1194" s="2"/>
      <c r="CM1194" s="2"/>
      <c r="CN1194" s="2"/>
      <c r="CO1194" s="2"/>
      <c r="CP1194" s="2"/>
      <c r="CQ1194" s="2"/>
      <c r="CR1194" s="2"/>
      <c r="CS1194" s="2"/>
      <c r="CT1194" s="2"/>
      <c r="CU1194" s="2"/>
      <c r="CV1194" s="2"/>
      <c r="CW1194" s="2"/>
      <c r="CX1194" s="2"/>
      <c r="CY1194" s="2"/>
      <c r="CZ1194" s="2"/>
      <c r="DA1194" s="2"/>
      <c r="DB1194" s="2"/>
      <c r="DC1194" s="2"/>
      <c r="DD1194" s="2"/>
      <c r="DE1194" s="2"/>
      <c r="DF1194" s="2"/>
      <c r="DG1194" s="2"/>
      <c r="DH1194" s="2"/>
      <c r="DI1194" s="2"/>
      <c r="DJ1194" s="2"/>
      <c r="DK1194" s="2"/>
      <c r="DL1194" s="2"/>
      <c r="DM1194" s="2"/>
      <c r="DN1194" s="2"/>
      <c r="DO1194" s="2"/>
      <c r="DP1194" s="2"/>
      <c r="DQ1194" s="2"/>
      <c r="DR1194" s="2"/>
      <c r="DS1194" s="383"/>
      <c r="DT1194" s="383"/>
      <c r="DU1194" s="383"/>
      <c r="DV1194" s="2"/>
      <c r="DW1194" s="2"/>
      <c r="DX1194" s="2"/>
      <c r="DY1194" s="2"/>
      <c r="DZ1194" s="2"/>
      <c r="EA1194" s="2"/>
      <c r="EB1194" s="2"/>
      <c r="EC1194" s="2"/>
      <c r="ED1194" s="2"/>
      <c r="EE1194" s="2"/>
      <c r="EF1194" s="2"/>
      <c r="EG1194" s="2"/>
      <c r="EH1194" s="2"/>
      <c r="EI1194" s="2"/>
      <c r="EJ1194" s="2"/>
      <c r="EK1194" s="2"/>
      <c r="EL1194" s="2"/>
      <c r="EM1194" s="2"/>
      <c r="EN1194" s="2"/>
      <c r="EO1194" s="2"/>
      <c r="EP1194" s="2"/>
      <c r="EQ1194" s="2"/>
      <c r="ER1194" s="2"/>
      <c r="ES1194" s="2"/>
      <c r="ET1194" s="2"/>
      <c r="EU1194" s="2"/>
      <c r="EV1194" s="2"/>
      <c r="EW1194" s="2"/>
      <c r="EX1194" s="2"/>
      <c r="EY1194" s="2"/>
      <c r="EZ1194" s="2"/>
      <c r="FA1194" s="2"/>
      <c r="FB1194" s="2"/>
      <c r="FC1194" s="2"/>
      <c r="FD1194" s="2"/>
      <c r="FE1194" s="2"/>
      <c r="FF1194" s="2"/>
      <c r="FG1194" s="2"/>
      <c r="FH1194" s="2"/>
      <c r="FI1194" s="2"/>
      <c r="FJ1194" s="2"/>
      <c r="FK1194" s="2"/>
      <c r="FL1194" s="2"/>
      <c r="FM1194" s="2"/>
      <c r="FN1194" s="2"/>
      <c r="FO1194" s="2"/>
      <c r="FP1194" s="2"/>
      <c r="FQ1194" s="2"/>
      <c r="FR1194" s="2"/>
      <c r="FS1194" s="2"/>
      <c r="FT1194" s="2"/>
      <c r="FU1194" s="2"/>
      <c r="FV1194" s="2"/>
      <c r="FW1194" s="2"/>
      <c r="FX1194" s="2"/>
      <c r="FY1194" s="2"/>
      <c r="FZ1194" s="2"/>
      <c r="GA1194" s="2"/>
      <c r="GB1194" s="2"/>
      <c r="GC1194" s="2"/>
      <c r="GD1194" s="2"/>
      <c r="GE1194" s="2"/>
      <c r="GF1194" s="2"/>
      <c r="GG1194" s="2"/>
      <c r="GH1194" s="2"/>
      <c r="GI1194" s="2"/>
      <c r="GJ1194" s="2"/>
      <c r="GK1194" s="2"/>
      <c r="GL1194" s="2"/>
      <c r="GM1194" s="2"/>
      <c r="GN1194" s="2"/>
      <c r="GO1194" s="2"/>
      <c r="GP1194" s="2"/>
      <c r="GQ1194" s="2"/>
      <c r="GR1194" s="2"/>
      <c r="GS1194" s="2"/>
      <c r="GT1194" s="2"/>
      <c r="GU1194" s="2"/>
      <c r="GV1194" s="2"/>
      <c r="GW1194" s="2"/>
      <c r="GX1194" s="2"/>
      <c r="GY1194" s="2"/>
      <c r="GZ1194" s="2"/>
      <c r="HA1194" s="2"/>
      <c r="HB1194" s="2"/>
      <c r="HC1194" s="2"/>
      <c r="HD1194" s="2"/>
      <c r="HE1194" s="2"/>
      <c r="HF1194" s="2"/>
      <c r="HG1194" s="2"/>
      <c r="HH1194" s="2"/>
      <c r="HI1194" s="2"/>
      <c r="HJ1194" s="2"/>
      <c r="HK1194" s="2"/>
      <c r="HL1194" s="2"/>
      <c r="HM1194" s="2"/>
      <c r="HN1194" s="2"/>
      <c r="HO1194" s="2"/>
      <c r="HP1194" s="2"/>
      <c r="HQ1194" s="2"/>
      <c r="HR1194" s="2"/>
      <c r="HS1194" s="2"/>
      <c r="HT1194" s="2"/>
      <c r="HU1194" s="2"/>
      <c r="HV1194" s="2"/>
      <c r="HW1194" s="2"/>
      <c r="HX1194" s="2"/>
      <c r="HY1194" s="2"/>
      <c r="HZ1194" s="2"/>
      <c r="IA1194" s="2"/>
      <c r="IB1194" s="2"/>
      <c r="IC1194" s="2"/>
      <c r="ID1194" s="2"/>
      <c r="IE1194" s="2"/>
      <c r="IF1194" s="2"/>
      <c r="IG1194" s="2"/>
      <c r="IH1194" s="2"/>
      <c r="II1194" s="2"/>
      <c r="IJ1194" s="2"/>
      <c r="IK1194" s="2"/>
      <c r="IL1194" s="2"/>
      <c r="IM1194" s="2"/>
      <c r="IN1194" s="2"/>
      <c r="IO1194" s="2"/>
      <c r="IP1194" s="2"/>
      <c r="IQ1194" s="2"/>
      <c r="IR1194" s="2"/>
      <c r="IS1194" s="2"/>
      <c r="IT1194" s="2"/>
      <c r="IU1194" s="2"/>
      <c r="IV1194" s="2"/>
      <c r="IW1194" s="2"/>
    </row>
    <row r="1195" customFormat="false" ht="11.25" hidden="false" customHeight="false" outlineLevel="0" collapsed="false">
      <c r="A1195" s="2"/>
      <c r="B1195" s="2"/>
      <c r="C1195" s="2"/>
      <c r="D1195" s="394"/>
      <c r="F1195" s="2"/>
      <c r="G1195" s="2"/>
      <c r="H1195" s="2"/>
      <c r="I1195" s="2"/>
      <c r="J1195" s="2"/>
      <c r="K1195" s="2"/>
      <c r="L1195" s="2"/>
      <c r="M1195" s="2"/>
      <c r="P1195" s="2"/>
      <c r="Q1195" s="2"/>
      <c r="R1195" s="2"/>
      <c r="X1195" s="270"/>
      <c r="Y1195" s="2"/>
      <c r="AL1195" s="2"/>
      <c r="AM1195" s="2"/>
      <c r="AN1195" s="2"/>
      <c r="AO1195" s="2"/>
      <c r="AP1195" s="2"/>
      <c r="AQ1195" s="2"/>
      <c r="AR1195" s="2"/>
      <c r="AS1195" s="2"/>
      <c r="AT1195" s="2"/>
      <c r="AU1195" s="2"/>
      <c r="AV1195" s="95"/>
      <c r="AW1195" s="95"/>
      <c r="AX1195" s="383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2"/>
      <c r="BT1195" s="2"/>
      <c r="BU1195" s="2"/>
      <c r="BV1195" s="2"/>
      <c r="BW1195" s="383"/>
      <c r="BX1195" s="383"/>
      <c r="BY1195" s="383"/>
      <c r="BZ1195" s="2"/>
      <c r="CA1195" s="2"/>
      <c r="CB1195" s="2"/>
      <c r="CC1195" s="2"/>
      <c r="CD1195" s="2"/>
      <c r="CE1195" s="2"/>
      <c r="CF1195" s="383"/>
      <c r="CG1195" s="383"/>
      <c r="CH1195" s="10"/>
      <c r="CI1195" s="2"/>
      <c r="CJ1195" s="2"/>
      <c r="CK1195" s="2"/>
      <c r="CL1195" s="2"/>
      <c r="CM1195" s="2"/>
      <c r="CN1195" s="2"/>
      <c r="CO1195" s="2"/>
      <c r="CP1195" s="2"/>
      <c r="CQ1195" s="2"/>
      <c r="CR1195" s="2"/>
      <c r="CS1195" s="2"/>
      <c r="CT1195" s="2"/>
      <c r="CU1195" s="2"/>
      <c r="CV1195" s="2"/>
      <c r="CW1195" s="2"/>
      <c r="CX1195" s="2"/>
      <c r="CY1195" s="2"/>
      <c r="CZ1195" s="2"/>
      <c r="DA1195" s="2"/>
      <c r="DB1195" s="2"/>
      <c r="DC1195" s="2"/>
      <c r="DD1195" s="2"/>
      <c r="DE1195" s="2"/>
      <c r="DF1195" s="2"/>
      <c r="DG1195" s="2"/>
      <c r="DH1195" s="2"/>
      <c r="DI1195" s="2"/>
      <c r="DJ1195" s="2"/>
      <c r="DK1195" s="2"/>
      <c r="DL1195" s="2"/>
      <c r="DM1195" s="2"/>
      <c r="DN1195" s="2"/>
      <c r="DO1195" s="2"/>
      <c r="DP1195" s="2"/>
      <c r="DQ1195" s="2"/>
      <c r="DR1195" s="2"/>
      <c r="DS1195" s="383"/>
      <c r="DT1195" s="383"/>
      <c r="DU1195" s="383"/>
      <c r="DV1195" s="2"/>
      <c r="DW1195" s="2"/>
      <c r="DX1195" s="2"/>
      <c r="DY1195" s="2"/>
      <c r="DZ1195" s="2"/>
      <c r="EA1195" s="2"/>
      <c r="EB1195" s="2"/>
      <c r="EC1195" s="2"/>
      <c r="ED1195" s="2"/>
      <c r="EE1195" s="2"/>
      <c r="EF1195" s="2"/>
      <c r="EG1195" s="2"/>
      <c r="EH1195" s="2"/>
      <c r="EI1195" s="2"/>
      <c r="EJ1195" s="2"/>
      <c r="EK1195" s="2"/>
      <c r="EL1195" s="2"/>
      <c r="EM1195" s="2"/>
      <c r="EN1195" s="2"/>
      <c r="EO1195" s="2"/>
      <c r="EP1195" s="2"/>
      <c r="EQ1195" s="2"/>
      <c r="ER1195" s="2"/>
      <c r="ES1195" s="2"/>
      <c r="ET1195" s="2"/>
      <c r="EU1195" s="2"/>
      <c r="EV1195" s="2"/>
      <c r="EW1195" s="2"/>
      <c r="EX1195" s="2"/>
      <c r="EY1195" s="2"/>
      <c r="EZ1195" s="2"/>
      <c r="FA1195" s="2"/>
      <c r="FB1195" s="2"/>
      <c r="FC1195" s="2"/>
      <c r="FD1195" s="2"/>
      <c r="FE1195" s="2"/>
      <c r="FF1195" s="2"/>
      <c r="FG1195" s="2"/>
      <c r="FH1195" s="2"/>
      <c r="FI1195" s="2"/>
      <c r="FJ1195" s="2"/>
      <c r="FK1195" s="2"/>
      <c r="FL1195" s="2"/>
      <c r="FM1195" s="2"/>
      <c r="FN1195" s="2"/>
      <c r="FO1195" s="2"/>
      <c r="FP1195" s="2"/>
      <c r="FQ1195" s="2"/>
      <c r="FR1195" s="2"/>
      <c r="FS1195" s="2"/>
      <c r="FT1195" s="2"/>
      <c r="FU1195" s="2"/>
      <c r="FV1195" s="2"/>
      <c r="FW1195" s="2"/>
      <c r="FX1195" s="2"/>
      <c r="FY1195" s="2"/>
      <c r="FZ1195" s="2"/>
      <c r="GA1195" s="2"/>
      <c r="GB1195" s="2"/>
      <c r="GC1195" s="2"/>
      <c r="GD1195" s="2"/>
      <c r="GE1195" s="2"/>
      <c r="GF1195" s="2"/>
      <c r="GG1195" s="2"/>
      <c r="GH1195" s="2"/>
      <c r="GI1195" s="2"/>
      <c r="GJ1195" s="2"/>
      <c r="GK1195" s="2"/>
      <c r="GL1195" s="2"/>
      <c r="GM1195" s="2"/>
      <c r="GN1195" s="2"/>
      <c r="GO1195" s="2"/>
      <c r="GP1195" s="2"/>
      <c r="GQ1195" s="2"/>
      <c r="GR1195" s="2"/>
      <c r="GS1195" s="2"/>
      <c r="GT1195" s="2"/>
      <c r="GU1195" s="2"/>
      <c r="GV1195" s="2"/>
      <c r="GW1195" s="2"/>
      <c r="GX1195" s="2"/>
      <c r="GY1195" s="2"/>
      <c r="GZ1195" s="2"/>
      <c r="HA1195" s="2"/>
      <c r="HB1195" s="2"/>
      <c r="HC1195" s="2"/>
      <c r="HD1195" s="2"/>
      <c r="HE1195" s="2"/>
      <c r="HF1195" s="2"/>
      <c r="HG1195" s="2"/>
      <c r="HH1195" s="2"/>
      <c r="HI1195" s="2"/>
      <c r="HJ1195" s="2"/>
      <c r="HK1195" s="2"/>
      <c r="HL1195" s="2"/>
      <c r="HM1195" s="2"/>
      <c r="HN1195" s="2"/>
      <c r="HO1195" s="2"/>
      <c r="HP1195" s="2"/>
      <c r="HQ1195" s="2"/>
      <c r="HR1195" s="2"/>
      <c r="HS1195" s="2"/>
      <c r="HT1195" s="2"/>
      <c r="HU1195" s="2"/>
      <c r="HV1195" s="2"/>
      <c r="HW1195" s="2"/>
      <c r="HX1195" s="2"/>
      <c r="HY1195" s="2"/>
      <c r="HZ1195" s="2"/>
      <c r="IA1195" s="2"/>
      <c r="IB1195" s="2"/>
      <c r="IC1195" s="2"/>
      <c r="ID1195" s="2"/>
      <c r="IE1195" s="2"/>
      <c r="IF1195" s="2"/>
      <c r="IG1195" s="2"/>
      <c r="IH1195" s="2"/>
      <c r="II1195" s="2"/>
      <c r="IJ1195" s="2"/>
      <c r="IK1195" s="2"/>
      <c r="IL1195" s="2"/>
      <c r="IM1195" s="2"/>
      <c r="IN1195" s="2"/>
      <c r="IO1195" s="2"/>
      <c r="IP1195" s="2"/>
      <c r="IQ1195" s="2"/>
      <c r="IR1195" s="2"/>
      <c r="IS1195" s="2"/>
      <c r="IT1195" s="2"/>
      <c r="IU1195" s="2"/>
      <c r="IV1195" s="2"/>
      <c r="IW1195" s="2"/>
    </row>
    <row r="1196" customFormat="false" ht="11.25" hidden="false" customHeight="false" outlineLevel="0" collapsed="false">
      <c r="A1196" s="2"/>
      <c r="B1196" s="2"/>
      <c r="C1196" s="2"/>
      <c r="D1196" s="394"/>
      <c r="F1196" s="2"/>
      <c r="G1196" s="2"/>
      <c r="H1196" s="2"/>
      <c r="I1196" s="2"/>
      <c r="J1196" s="2"/>
      <c r="K1196" s="2"/>
      <c r="L1196" s="2"/>
      <c r="M1196" s="2"/>
      <c r="P1196" s="2"/>
      <c r="Q1196" s="2"/>
      <c r="R1196" s="2"/>
      <c r="X1196" s="270"/>
      <c r="Y1196" s="2"/>
      <c r="AL1196" s="2"/>
      <c r="AM1196" s="2"/>
      <c r="AN1196" s="2"/>
      <c r="AO1196" s="2"/>
      <c r="AP1196" s="2"/>
      <c r="AQ1196" s="2"/>
      <c r="AR1196" s="2"/>
      <c r="AS1196" s="2"/>
      <c r="AT1196" s="2"/>
      <c r="AU1196" s="2"/>
      <c r="AV1196" s="95"/>
      <c r="AW1196" s="95"/>
      <c r="AX1196" s="383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2"/>
      <c r="BT1196" s="2"/>
      <c r="BU1196" s="2"/>
      <c r="BV1196" s="2"/>
      <c r="BW1196" s="383"/>
      <c r="BX1196" s="383"/>
      <c r="BY1196" s="383"/>
      <c r="BZ1196" s="2"/>
      <c r="CA1196" s="2"/>
      <c r="CB1196" s="2"/>
      <c r="CC1196" s="2"/>
      <c r="CD1196" s="2"/>
      <c r="CE1196" s="2"/>
      <c r="CF1196" s="383"/>
      <c r="CG1196" s="383"/>
      <c r="CH1196" s="10"/>
      <c r="CI1196" s="2"/>
      <c r="CJ1196" s="2"/>
      <c r="CK1196" s="2"/>
      <c r="CL1196" s="2"/>
      <c r="CM1196" s="2"/>
      <c r="CN1196" s="2"/>
      <c r="CO1196" s="2"/>
      <c r="CP1196" s="2"/>
      <c r="CQ1196" s="2"/>
      <c r="CR1196" s="2"/>
      <c r="CS1196" s="2"/>
      <c r="CT1196" s="2"/>
      <c r="CU1196" s="2"/>
      <c r="CV1196" s="2"/>
      <c r="CW1196" s="2"/>
      <c r="CX1196" s="2"/>
      <c r="CY1196" s="2"/>
      <c r="CZ1196" s="2"/>
      <c r="DA1196" s="2"/>
      <c r="DB1196" s="2"/>
      <c r="DC1196" s="2"/>
      <c r="DD1196" s="2"/>
      <c r="DE1196" s="2"/>
      <c r="DF1196" s="2"/>
      <c r="DG1196" s="2"/>
      <c r="DH1196" s="2"/>
      <c r="DI1196" s="2"/>
      <c r="DJ1196" s="2"/>
      <c r="DK1196" s="2"/>
      <c r="DL1196" s="2"/>
      <c r="DM1196" s="2"/>
      <c r="DN1196" s="2"/>
      <c r="DO1196" s="2"/>
      <c r="DP1196" s="2"/>
      <c r="DQ1196" s="2"/>
      <c r="DR1196" s="2"/>
      <c r="DS1196" s="383"/>
      <c r="DT1196" s="383"/>
      <c r="DU1196" s="383"/>
      <c r="DV1196" s="2"/>
      <c r="DW1196" s="2"/>
      <c r="DX1196" s="2"/>
      <c r="DY1196" s="2"/>
      <c r="DZ1196" s="2"/>
      <c r="EA1196" s="2"/>
      <c r="EB1196" s="2"/>
      <c r="EC1196" s="2"/>
      <c r="ED1196" s="2"/>
      <c r="EE1196" s="2"/>
      <c r="EF1196" s="2"/>
      <c r="EG1196" s="2"/>
      <c r="EH1196" s="2"/>
      <c r="EI1196" s="2"/>
      <c r="EJ1196" s="2"/>
      <c r="EK1196" s="2"/>
      <c r="EL1196" s="2"/>
      <c r="EM1196" s="2"/>
      <c r="EN1196" s="2"/>
      <c r="EO1196" s="2"/>
      <c r="EP1196" s="2"/>
      <c r="EQ1196" s="2"/>
      <c r="ER1196" s="2"/>
      <c r="ES1196" s="2"/>
      <c r="ET1196" s="2"/>
      <c r="EU1196" s="2"/>
      <c r="EV1196" s="2"/>
      <c r="EW1196" s="2"/>
      <c r="EX1196" s="2"/>
      <c r="EY1196" s="2"/>
      <c r="EZ1196" s="2"/>
      <c r="FA1196" s="2"/>
      <c r="FB1196" s="2"/>
      <c r="FC1196" s="2"/>
      <c r="FD1196" s="2"/>
      <c r="FE1196" s="2"/>
      <c r="FF1196" s="2"/>
      <c r="FG1196" s="2"/>
      <c r="FH1196" s="2"/>
      <c r="FI1196" s="2"/>
      <c r="FJ1196" s="2"/>
      <c r="FK1196" s="2"/>
      <c r="FL1196" s="2"/>
      <c r="FM1196" s="2"/>
      <c r="FN1196" s="2"/>
      <c r="FO1196" s="2"/>
      <c r="FP1196" s="2"/>
      <c r="FQ1196" s="2"/>
      <c r="FR1196" s="2"/>
      <c r="FS1196" s="2"/>
      <c r="FT1196" s="2"/>
      <c r="FU1196" s="2"/>
      <c r="FV1196" s="2"/>
      <c r="FW1196" s="2"/>
      <c r="FX1196" s="2"/>
      <c r="FY1196" s="2"/>
      <c r="FZ1196" s="2"/>
      <c r="GA1196" s="2"/>
      <c r="GB1196" s="2"/>
      <c r="GC1196" s="2"/>
      <c r="GD1196" s="2"/>
      <c r="GE1196" s="2"/>
      <c r="GF1196" s="2"/>
      <c r="GG1196" s="2"/>
      <c r="GH1196" s="2"/>
      <c r="GI1196" s="2"/>
      <c r="GJ1196" s="2"/>
      <c r="GK1196" s="2"/>
      <c r="GL1196" s="2"/>
      <c r="GM1196" s="2"/>
      <c r="GN1196" s="2"/>
      <c r="GO1196" s="2"/>
      <c r="GP1196" s="2"/>
      <c r="GQ1196" s="2"/>
      <c r="GR1196" s="2"/>
      <c r="GS1196" s="2"/>
      <c r="GT1196" s="2"/>
      <c r="GU1196" s="2"/>
      <c r="GV1196" s="2"/>
      <c r="GW1196" s="2"/>
      <c r="GX1196" s="2"/>
      <c r="GY1196" s="2"/>
      <c r="GZ1196" s="2"/>
      <c r="HA1196" s="2"/>
      <c r="HB1196" s="2"/>
      <c r="HC1196" s="2"/>
      <c r="HD1196" s="2"/>
      <c r="HE1196" s="2"/>
      <c r="HF1196" s="2"/>
      <c r="HG1196" s="2"/>
      <c r="HH1196" s="2"/>
      <c r="HI1196" s="2"/>
      <c r="HJ1196" s="2"/>
      <c r="HK1196" s="2"/>
      <c r="HL1196" s="2"/>
      <c r="HM1196" s="2"/>
      <c r="HN1196" s="2"/>
      <c r="HO1196" s="2"/>
      <c r="HP1196" s="2"/>
      <c r="HQ1196" s="2"/>
      <c r="HR1196" s="2"/>
      <c r="HS1196" s="2"/>
      <c r="HT1196" s="2"/>
      <c r="HU1196" s="2"/>
      <c r="HV1196" s="2"/>
      <c r="HW1196" s="2"/>
      <c r="HX1196" s="2"/>
      <c r="HY1196" s="2"/>
      <c r="HZ1196" s="2"/>
      <c r="IA1196" s="2"/>
      <c r="IB1196" s="2"/>
      <c r="IC1196" s="2"/>
      <c r="ID1196" s="2"/>
      <c r="IE1196" s="2"/>
      <c r="IF1196" s="2"/>
      <c r="IG1196" s="2"/>
      <c r="IH1196" s="2"/>
      <c r="II1196" s="2"/>
      <c r="IJ1196" s="2"/>
      <c r="IK1196" s="2"/>
      <c r="IL1196" s="2"/>
      <c r="IM1196" s="2"/>
      <c r="IN1196" s="2"/>
      <c r="IO1196" s="2"/>
      <c r="IP1196" s="2"/>
      <c r="IQ1196" s="2"/>
      <c r="IR1196" s="2"/>
      <c r="IS1196" s="2"/>
      <c r="IT1196" s="2"/>
      <c r="IU1196" s="2"/>
      <c r="IV1196" s="2"/>
      <c r="IW1196" s="2"/>
    </row>
    <row r="1197" customFormat="false" ht="11.25" hidden="false" customHeight="false" outlineLevel="0" collapsed="false">
      <c r="A1197" s="2"/>
      <c r="B1197" s="2"/>
      <c r="C1197" s="2"/>
      <c r="D1197" s="394"/>
      <c r="F1197" s="2"/>
      <c r="G1197" s="2"/>
      <c r="H1197" s="2"/>
      <c r="I1197" s="2"/>
      <c r="J1197" s="2"/>
      <c r="K1197" s="2"/>
      <c r="L1197" s="2"/>
      <c r="M1197" s="2"/>
      <c r="P1197" s="2"/>
      <c r="Q1197" s="2"/>
      <c r="R1197" s="2"/>
      <c r="X1197" s="270"/>
      <c r="Y1197" s="2"/>
      <c r="AL1197" s="2"/>
      <c r="AM1197" s="2"/>
      <c r="AN1197" s="2"/>
      <c r="AO1197" s="2"/>
      <c r="AP1197" s="2"/>
      <c r="AQ1197" s="2"/>
      <c r="AR1197" s="2"/>
      <c r="AS1197" s="2"/>
      <c r="AT1197" s="2"/>
      <c r="AU1197" s="2"/>
      <c r="AV1197" s="95"/>
      <c r="AW1197" s="95"/>
      <c r="AX1197" s="383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2"/>
      <c r="BT1197" s="2"/>
      <c r="BU1197" s="2"/>
      <c r="BV1197" s="2"/>
      <c r="BW1197" s="383"/>
      <c r="BX1197" s="383"/>
      <c r="BY1197" s="383"/>
      <c r="BZ1197" s="2"/>
      <c r="CA1197" s="2"/>
      <c r="CB1197" s="2"/>
      <c r="CC1197" s="2"/>
      <c r="CD1197" s="2"/>
      <c r="CE1197" s="2"/>
      <c r="CF1197" s="383"/>
      <c r="CG1197" s="383"/>
      <c r="CH1197" s="10"/>
      <c r="CI1197" s="2"/>
      <c r="CJ1197" s="2"/>
      <c r="CK1197" s="2"/>
      <c r="CL1197" s="2"/>
      <c r="CM1197" s="2"/>
      <c r="CN1197" s="2"/>
      <c r="CO1197" s="2"/>
      <c r="CP1197" s="2"/>
      <c r="CQ1197" s="2"/>
      <c r="CR1197" s="2"/>
      <c r="CS1197" s="2"/>
      <c r="CT1197" s="2"/>
      <c r="CU1197" s="2"/>
      <c r="CV1197" s="2"/>
      <c r="CW1197" s="2"/>
      <c r="CX1197" s="2"/>
      <c r="CY1197" s="2"/>
      <c r="CZ1197" s="2"/>
      <c r="DA1197" s="2"/>
      <c r="DB1197" s="2"/>
      <c r="DC1197" s="2"/>
      <c r="DD1197" s="2"/>
      <c r="DE1197" s="2"/>
      <c r="DF1197" s="2"/>
      <c r="DG1197" s="2"/>
      <c r="DH1197" s="2"/>
      <c r="DI1197" s="2"/>
      <c r="DJ1197" s="2"/>
      <c r="DK1197" s="2"/>
      <c r="DL1197" s="2"/>
      <c r="DM1197" s="2"/>
      <c r="DN1197" s="2"/>
      <c r="DO1197" s="2"/>
      <c r="DP1197" s="2"/>
      <c r="DQ1197" s="2"/>
      <c r="DR1197" s="2"/>
      <c r="DS1197" s="383"/>
      <c r="DT1197" s="383"/>
      <c r="DU1197" s="383"/>
      <c r="DV1197" s="2"/>
      <c r="DW1197" s="2"/>
      <c r="DX1197" s="2"/>
      <c r="DY1197" s="2"/>
      <c r="DZ1197" s="2"/>
      <c r="EA1197" s="2"/>
      <c r="EB1197" s="2"/>
      <c r="EC1197" s="2"/>
      <c r="ED1197" s="2"/>
      <c r="EE1197" s="2"/>
      <c r="EF1197" s="2"/>
      <c r="EG1197" s="2"/>
      <c r="EH1197" s="2"/>
      <c r="EI1197" s="2"/>
      <c r="EJ1197" s="2"/>
      <c r="EK1197" s="2"/>
      <c r="EL1197" s="2"/>
      <c r="EM1197" s="2"/>
      <c r="EN1197" s="2"/>
      <c r="EO1197" s="2"/>
      <c r="EP1197" s="2"/>
      <c r="EQ1197" s="2"/>
      <c r="ER1197" s="2"/>
      <c r="ES1197" s="2"/>
      <c r="ET1197" s="2"/>
      <c r="EU1197" s="2"/>
      <c r="EV1197" s="2"/>
      <c r="EW1197" s="2"/>
      <c r="EX1197" s="2"/>
      <c r="EY1197" s="2"/>
      <c r="EZ1197" s="2"/>
      <c r="FA1197" s="2"/>
      <c r="FB1197" s="2"/>
      <c r="FC1197" s="2"/>
      <c r="FD1197" s="2"/>
      <c r="FE1197" s="2"/>
      <c r="FF1197" s="2"/>
      <c r="FG1197" s="2"/>
      <c r="FH1197" s="2"/>
      <c r="FI1197" s="2"/>
      <c r="FJ1197" s="2"/>
      <c r="FK1197" s="2"/>
      <c r="FL1197" s="2"/>
      <c r="FM1197" s="2"/>
      <c r="FN1197" s="2"/>
      <c r="FO1197" s="2"/>
      <c r="FP1197" s="2"/>
      <c r="FQ1197" s="2"/>
      <c r="FR1197" s="2"/>
      <c r="FS1197" s="2"/>
      <c r="FT1197" s="2"/>
      <c r="FU1197" s="2"/>
      <c r="FV1197" s="2"/>
      <c r="FW1197" s="2"/>
      <c r="FX1197" s="2"/>
      <c r="FY1197" s="2"/>
      <c r="FZ1197" s="2"/>
      <c r="GA1197" s="2"/>
      <c r="GB1197" s="2"/>
      <c r="GC1197" s="2"/>
      <c r="GD1197" s="2"/>
      <c r="GE1197" s="2"/>
      <c r="GF1197" s="2"/>
      <c r="GG1197" s="2"/>
      <c r="GH1197" s="2"/>
      <c r="GI1197" s="2"/>
      <c r="GJ1197" s="2"/>
      <c r="GK1197" s="2"/>
      <c r="GL1197" s="2"/>
      <c r="GM1197" s="2"/>
      <c r="GN1197" s="2"/>
      <c r="GO1197" s="2"/>
      <c r="GP1197" s="2"/>
      <c r="GQ1197" s="2"/>
      <c r="GR1197" s="2"/>
      <c r="GS1197" s="2"/>
      <c r="GT1197" s="2"/>
      <c r="GU1197" s="2"/>
      <c r="GV1197" s="2"/>
      <c r="GW1197" s="2"/>
      <c r="GX1197" s="2"/>
      <c r="GY1197" s="2"/>
      <c r="GZ1197" s="2"/>
      <c r="HA1197" s="2"/>
      <c r="HB1197" s="2"/>
      <c r="HC1197" s="2"/>
      <c r="HD1197" s="2"/>
      <c r="HE1197" s="2"/>
      <c r="HF1197" s="2"/>
      <c r="HG1197" s="2"/>
      <c r="HH1197" s="2"/>
      <c r="HI1197" s="2"/>
      <c r="HJ1197" s="2"/>
      <c r="HK1197" s="2"/>
      <c r="HL1197" s="2"/>
      <c r="HM1197" s="2"/>
      <c r="HN1197" s="2"/>
      <c r="HO1197" s="2"/>
      <c r="HP1197" s="2"/>
      <c r="HQ1197" s="2"/>
      <c r="HR1197" s="2"/>
      <c r="HS1197" s="2"/>
      <c r="HT1197" s="2"/>
      <c r="HU1197" s="2"/>
      <c r="HV1197" s="2"/>
      <c r="HW1197" s="2"/>
      <c r="HX1197" s="2"/>
      <c r="HY1197" s="2"/>
      <c r="HZ1197" s="2"/>
      <c r="IA1197" s="2"/>
      <c r="IB1197" s="2"/>
      <c r="IC1197" s="2"/>
      <c r="ID1197" s="2"/>
      <c r="IE1197" s="2"/>
      <c r="IF1197" s="2"/>
      <c r="IG1197" s="2"/>
      <c r="IH1197" s="2"/>
      <c r="II1197" s="2"/>
      <c r="IJ1197" s="2"/>
      <c r="IK1197" s="2"/>
      <c r="IL1197" s="2"/>
      <c r="IM1197" s="2"/>
      <c r="IN1197" s="2"/>
      <c r="IO1197" s="2"/>
      <c r="IP1197" s="2"/>
      <c r="IQ1197" s="2"/>
      <c r="IR1197" s="2"/>
      <c r="IS1197" s="2"/>
      <c r="IT1197" s="2"/>
      <c r="IU1197" s="2"/>
      <c r="IV1197" s="2"/>
      <c r="IW1197" s="2"/>
    </row>
    <row r="1198" customFormat="false" ht="11.25" hidden="false" customHeight="false" outlineLevel="0" collapsed="false">
      <c r="A1198" s="2"/>
      <c r="B1198" s="2"/>
      <c r="C1198" s="2"/>
      <c r="D1198" s="394"/>
      <c r="F1198" s="2"/>
      <c r="G1198" s="2"/>
      <c r="H1198" s="2"/>
      <c r="I1198" s="2"/>
      <c r="J1198" s="2"/>
      <c r="K1198" s="2"/>
      <c r="L1198" s="2"/>
      <c r="M1198" s="2"/>
      <c r="P1198" s="2"/>
      <c r="Q1198" s="2"/>
      <c r="R1198" s="2"/>
      <c r="X1198" s="270"/>
      <c r="Y1198" s="2"/>
      <c r="AL1198" s="2"/>
      <c r="AM1198" s="2"/>
      <c r="AN1198" s="2"/>
      <c r="AO1198" s="2"/>
      <c r="AP1198" s="2"/>
      <c r="AQ1198" s="2"/>
      <c r="AR1198" s="2"/>
      <c r="AS1198" s="2"/>
      <c r="AT1198" s="2"/>
      <c r="AU1198" s="2"/>
      <c r="AV1198" s="95"/>
      <c r="AW1198" s="95"/>
      <c r="AX1198" s="383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2"/>
      <c r="BT1198" s="2"/>
      <c r="BU1198" s="2"/>
      <c r="BV1198" s="2"/>
      <c r="BW1198" s="383"/>
      <c r="BX1198" s="383"/>
      <c r="BY1198" s="383"/>
      <c r="BZ1198" s="2"/>
      <c r="CA1198" s="2"/>
      <c r="CB1198" s="2"/>
      <c r="CC1198" s="2"/>
      <c r="CD1198" s="2"/>
      <c r="CE1198" s="2"/>
      <c r="CF1198" s="383"/>
      <c r="CG1198" s="383"/>
      <c r="CH1198" s="10"/>
      <c r="CI1198" s="2"/>
      <c r="CJ1198" s="2"/>
      <c r="CK1198" s="2"/>
      <c r="CL1198" s="2"/>
      <c r="CM1198" s="2"/>
      <c r="CN1198" s="2"/>
      <c r="CO1198" s="2"/>
      <c r="CP1198" s="2"/>
      <c r="CQ1198" s="2"/>
      <c r="CR1198" s="2"/>
      <c r="CS1198" s="2"/>
      <c r="CT1198" s="2"/>
      <c r="CU1198" s="2"/>
      <c r="CV1198" s="2"/>
      <c r="CW1198" s="2"/>
      <c r="CX1198" s="2"/>
      <c r="CY1198" s="2"/>
      <c r="CZ1198" s="2"/>
      <c r="DA1198" s="2"/>
      <c r="DB1198" s="2"/>
      <c r="DC1198" s="2"/>
      <c r="DD1198" s="2"/>
      <c r="DE1198" s="2"/>
      <c r="DF1198" s="2"/>
      <c r="DG1198" s="2"/>
      <c r="DH1198" s="2"/>
      <c r="DI1198" s="2"/>
      <c r="DJ1198" s="2"/>
      <c r="DK1198" s="2"/>
      <c r="DL1198" s="2"/>
      <c r="DM1198" s="2"/>
      <c r="DN1198" s="2"/>
      <c r="DO1198" s="2"/>
      <c r="DP1198" s="2"/>
      <c r="DQ1198" s="2"/>
      <c r="DR1198" s="2"/>
      <c r="DS1198" s="383"/>
      <c r="DT1198" s="383"/>
      <c r="DU1198" s="383"/>
      <c r="DV1198" s="2"/>
      <c r="DW1198" s="2"/>
      <c r="DX1198" s="2"/>
      <c r="DY1198" s="2"/>
      <c r="DZ1198" s="2"/>
      <c r="EA1198" s="2"/>
      <c r="EB1198" s="2"/>
      <c r="EC1198" s="2"/>
      <c r="ED1198" s="2"/>
      <c r="EE1198" s="2"/>
      <c r="EF1198" s="2"/>
      <c r="EG1198" s="2"/>
      <c r="EH1198" s="2"/>
      <c r="EI1198" s="2"/>
      <c r="EJ1198" s="2"/>
      <c r="EK1198" s="2"/>
      <c r="EL1198" s="2"/>
      <c r="EM1198" s="2"/>
      <c r="EN1198" s="2"/>
      <c r="EO1198" s="2"/>
      <c r="EP1198" s="2"/>
      <c r="EQ1198" s="2"/>
      <c r="ER1198" s="2"/>
      <c r="ES1198" s="2"/>
      <c r="ET1198" s="2"/>
      <c r="EU1198" s="2"/>
      <c r="EV1198" s="2"/>
      <c r="EW1198" s="2"/>
      <c r="EX1198" s="2"/>
      <c r="EY1198" s="2"/>
      <c r="EZ1198" s="2"/>
      <c r="FA1198" s="2"/>
      <c r="FB1198" s="2"/>
      <c r="FC1198" s="2"/>
      <c r="FD1198" s="2"/>
      <c r="FE1198" s="2"/>
      <c r="FF1198" s="2"/>
      <c r="FG1198" s="2"/>
      <c r="FH1198" s="2"/>
      <c r="FI1198" s="2"/>
      <c r="FJ1198" s="2"/>
      <c r="FK1198" s="2"/>
      <c r="FL1198" s="2"/>
      <c r="FM1198" s="2"/>
      <c r="FN1198" s="2"/>
      <c r="FO1198" s="2"/>
      <c r="FP1198" s="2"/>
      <c r="FQ1198" s="2"/>
      <c r="FR1198" s="2"/>
      <c r="FS1198" s="2"/>
      <c r="FT1198" s="2"/>
      <c r="FU1198" s="2"/>
      <c r="FV1198" s="2"/>
      <c r="FW1198" s="2"/>
      <c r="FX1198" s="2"/>
      <c r="FY1198" s="2"/>
      <c r="FZ1198" s="2"/>
      <c r="GA1198" s="2"/>
      <c r="GB1198" s="2"/>
      <c r="GC1198" s="2"/>
      <c r="GD1198" s="2"/>
      <c r="GE1198" s="2"/>
      <c r="GF1198" s="2"/>
      <c r="GG1198" s="2"/>
      <c r="GH1198" s="2"/>
      <c r="GI1198" s="2"/>
      <c r="GJ1198" s="2"/>
      <c r="GK1198" s="2"/>
      <c r="GL1198" s="2"/>
      <c r="GM1198" s="2"/>
      <c r="GN1198" s="2"/>
      <c r="GO1198" s="2"/>
      <c r="GP1198" s="2"/>
      <c r="GQ1198" s="2"/>
      <c r="GR1198" s="2"/>
      <c r="GS1198" s="2"/>
      <c r="GT1198" s="2"/>
      <c r="GU1198" s="2"/>
      <c r="GV1198" s="2"/>
      <c r="GW1198" s="2"/>
      <c r="GX1198" s="2"/>
      <c r="GY1198" s="2"/>
      <c r="GZ1198" s="2"/>
      <c r="HA1198" s="2"/>
      <c r="HB1198" s="2"/>
      <c r="HC1198" s="2"/>
      <c r="HD1198" s="2"/>
      <c r="HE1198" s="2"/>
      <c r="HF1198" s="2"/>
      <c r="HG1198" s="2"/>
      <c r="HH1198" s="2"/>
      <c r="HI1198" s="2"/>
      <c r="HJ1198" s="2"/>
      <c r="HK1198" s="2"/>
      <c r="HL1198" s="2"/>
      <c r="HM1198" s="2"/>
      <c r="HN1198" s="2"/>
      <c r="HO1198" s="2"/>
      <c r="HP1198" s="2"/>
      <c r="HQ1198" s="2"/>
      <c r="HR1198" s="2"/>
      <c r="HS1198" s="2"/>
      <c r="HT1198" s="2"/>
      <c r="HU1198" s="2"/>
      <c r="HV1198" s="2"/>
      <c r="HW1198" s="2"/>
      <c r="HX1198" s="2"/>
      <c r="HY1198" s="2"/>
      <c r="HZ1198" s="2"/>
      <c r="IA1198" s="2"/>
      <c r="IB1198" s="2"/>
      <c r="IC1198" s="2"/>
      <c r="ID1198" s="2"/>
      <c r="IE1198" s="2"/>
      <c r="IF1198" s="2"/>
      <c r="IG1198" s="2"/>
      <c r="IH1198" s="2"/>
      <c r="II1198" s="2"/>
      <c r="IJ1198" s="2"/>
      <c r="IK1198" s="2"/>
      <c r="IL1198" s="2"/>
      <c r="IM1198" s="2"/>
      <c r="IN1198" s="2"/>
      <c r="IO1198" s="2"/>
      <c r="IP1198" s="2"/>
      <c r="IQ1198" s="2"/>
      <c r="IR1198" s="2"/>
      <c r="IS1198" s="2"/>
      <c r="IT1198" s="2"/>
      <c r="IU1198" s="2"/>
      <c r="IV1198" s="2"/>
      <c r="IW1198" s="2"/>
    </row>
    <row r="1199" customFormat="false" ht="11.25" hidden="false" customHeight="false" outlineLevel="0" collapsed="false">
      <c r="A1199" s="2"/>
      <c r="B1199" s="2"/>
      <c r="C1199" s="2"/>
      <c r="D1199" s="394"/>
      <c r="F1199" s="2"/>
      <c r="G1199" s="2"/>
      <c r="H1199" s="2"/>
      <c r="I1199" s="2"/>
      <c r="J1199" s="2"/>
      <c r="K1199" s="2"/>
      <c r="L1199" s="2"/>
      <c r="M1199" s="2"/>
      <c r="P1199" s="2"/>
      <c r="Q1199" s="2"/>
      <c r="R1199" s="2"/>
      <c r="X1199" s="270"/>
      <c r="Y1199" s="2"/>
      <c r="AL1199" s="2"/>
      <c r="AM1199" s="2"/>
      <c r="AN1199" s="2"/>
      <c r="AO1199" s="2"/>
      <c r="AP1199" s="2"/>
      <c r="AQ1199" s="2"/>
      <c r="AR1199" s="2"/>
      <c r="AS1199" s="2"/>
      <c r="AT1199" s="2"/>
      <c r="AU1199" s="2"/>
      <c r="AV1199" s="95"/>
      <c r="AW1199" s="95"/>
      <c r="AX1199" s="383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2"/>
      <c r="BT1199" s="2"/>
      <c r="BU1199" s="2"/>
      <c r="BV1199" s="2"/>
      <c r="BW1199" s="383"/>
      <c r="BX1199" s="383"/>
      <c r="BY1199" s="383"/>
      <c r="BZ1199" s="2"/>
      <c r="CA1199" s="2"/>
      <c r="CB1199" s="2"/>
      <c r="CC1199" s="2"/>
      <c r="CD1199" s="2"/>
      <c r="CE1199" s="2"/>
      <c r="CF1199" s="383"/>
      <c r="CG1199" s="383"/>
      <c r="CH1199" s="10"/>
      <c r="CI1199" s="2"/>
      <c r="CJ1199" s="2"/>
      <c r="CK1199" s="2"/>
      <c r="CL1199" s="2"/>
      <c r="CM1199" s="2"/>
      <c r="CN1199" s="2"/>
      <c r="CO1199" s="2"/>
      <c r="CP1199" s="2"/>
      <c r="CQ1199" s="2"/>
      <c r="CR1199" s="2"/>
      <c r="CS1199" s="2"/>
      <c r="CT1199" s="2"/>
      <c r="CU1199" s="2"/>
      <c r="CV1199" s="2"/>
      <c r="CW1199" s="2"/>
      <c r="CX1199" s="2"/>
      <c r="CY1199" s="2"/>
      <c r="CZ1199" s="2"/>
      <c r="DA1199" s="2"/>
      <c r="DB1199" s="2"/>
      <c r="DC1199" s="2"/>
      <c r="DD1199" s="2"/>
      <c r="DE1199" s="2"/>
      <c r="DF1199" s="2"/>
      <c r="DG1199" s="2"/>
      <c r="DH1199" s="2"/>
      <c r="DI1199" s="2"/>
      <c r="DJ1199" s="2"/>
      <c r="DK1199" s="2"/>
      <c r="DL1199" s="2"/>
      <c r="DM1199" s="2"/>
      <c r="DN1199" s="2"/>
      <c r="DO1199" s="2"/>
      <c r="DP1199" s="2"/>
      <c r="DQ1199" s="2"/>
      <c r="DR1199" s="2"/>
      <c r="DS1199" s="383"/>
      <c r="DT1199" s="383"/>
      <c r="DU1199" s="383"/>
      <c r="DV1199" s="2"/>
      <c r="DW1199" s="2"/>
      <c r="DX1199" s="2"/>
      <c r="DY1199" s="2"/>
      <c r="DZ1199" s="2"/>
      <c r="EA1199" s="2"/>
      <c r="EB1199" s="2"/>
      <c r="EC1199" s="2"/>
      <c r="ED1199" s="2"/>
      <c r="EE1199" s="2"/>
      <c r="EF1199" s="2"/>
      <c r="EG1199" s="2"/>
      <c r="EH1199" s="2"/>
      <c r="EI1199" s="2"/>
      <c r="EJ1199" s="2"/>
      <c r="EK1199" s="2"/>
      <c r="EL1199" s="2"/>
      <c r="EM1199" s="2"/>
      <c r="EN1199" s="2"/>
      <c r="EO1199" s="2"/>
      <c r="EP1199" s="2"/>
      <c r="EQ1199" s="2"/>
      <c r="ER1199" s="2"/>
      <c r="ES1199" s="2"/>
      <c r="ET1199" s="2"/>
      <c r="EU1199" s="2"/>
      <c r="EV1199" s="2"/>
      <c r="EW1199" s="2"/>
      <c r="EX1199" s="2"/>
      <c r="EY1199" s="2"/>
      <c r="EZ1199" s="2"/>
      <c r="FA1199" s="2"/>
      <c r="FB1199" s="2"/>
      <c r="FC1199" s="2"/>
      <c r="FD1199" s="2"/>
      <c r="FE1199" s="2"/>
      <c r="FF1199" s="2"/>
      <c r="FG1199" s="2"/>
      <c r="FH1199" s="2"/>
      <c r="FI1199" s="2"/>
      <c r="FJ1199" s="2"/>
      <c r="FK1199" s="2"/>
      <c r="FL1199" s="2"/>
      <c r="FM1199" s="2"/>
      <c r="FN1199" s="2"/>
      <c r="FO1199" s="2"/>
      <c r="FP1199" s="2"/>
      <c r="FQ1199" s="2"/>
      <c r="FR1199" s="2"/>
      <c r="FS1199" s="2"/>
      <c r="FT1199" s="2"/>
      <c r="FU1199" s="2"/>
      <c r="FV1199" s="2"/>
      <c r="FW1199" s="2"/>
      <c r="FX1199" s="2"/>
      <c r="FY1199" s="2"/>
      <c r="FZ1199" s="2"/>
      <c r="GA1199" s="2"/>
      <c r="GB1199" s="2"/>
      <c r="GC1199" s="2"/>
      <c r="GD1199" s="2"/>
      <c r="GE1199" s="2"/>
      <c r="GF1199" s="2"/>
      <c r="GG1199" s="2"/>
      <c r="GH1199" s="2"/>
      <c r="GI1199" s="2"/>
      <c r="GJ1199" s="2"/>
      <c r="GK1199" s="2"/>
      <c r="GL1199" s="2"/>
      <c r="GM1199" s="2"/>
      <c r="GN1199" s="2"/>
      <c r="GO1199" s="2"/>
      <c r="GP1199" s="2"/>
      <c r="GQ1199" s="2"/>
      <c r="GR1199" s="2"/>
      <c r="GS1199" s="2"/>
      <c r="GT1199" s="2"/>
      <c r="GU1199" s="2"/>
      <c r="GV1199" s="2"/>
      <c r="GW1199" s="2"/>
      <c r="GX1199" s="2"/>
      <c r="GY1199" s="2"/>
      <c r="GZ1199" s="2"/>
      <c r="HA1199" s="2"/>
      <c r="HB1199" s="2"/>
      <c r="HC1199" s="2"/>
      <c r="HD1199" s="2"/>
      <c r="HE1199" s="2"/>
      <c r="HF1199" s="2"/>
      <c r="HG1199" s="2"/>
      <c r="HH1199" s="2"/>
      <c r="HI1199" s="2"/>
      <c r="HJ1199" s="2"/>
      <c r="HK1199" s="2"/>
      <c r="HL1199" s="2"/>
      <c r="HM1199" s="2"/>
      <c r="HN1199" s="2"/>
      <c r="HO1199" s="2"/>
      <c r="HP1199" s="2"/>
      <c r="HQ1199" s="2"/>
      <c r="HR1199" s="2"/>
      <c r="HS1199" s="2"/>
      <c r="HT1199" s="2"/>
      <c r="HU1199" s="2"/>
      <c r="HV1199" s="2"/>
      <c r="HW1199" s="2"/>
      <c r="HX1199" s="2"/>
      <c r="HY1199" s="2"/>
      <c r="HZ1199" s="2"/>
      <c r="IA1199" s="2"/>
      <c r="IB1199" s="2"/>
      <c r="IC1199" s="2"/>
      <c r="ID1199" s="2"/>
      <c r="IE1199" s="2"/>
      <c r="IF1199" s="2"/>
      <c r="IG1199" s="2"/>
      <c r="IH1199" s="2"/>
      <c r="II1199" s="2"/>
      <c r="IJ1199" s="2"/>
      <c r="IK1199" s="2"/>
      <c r="IL1199" s="2"/>
      <c r="IM1199" s="2"/>
      <c r="IN1199" s="2"/>
      <c r="IO1199" s="2"/>
      <c r="IP1199" s="2"/>
      <c r="IQ1199" s="2"/>
      <c r="IR1199" s="2"/>
      <c r="IS1199" s="2"/>
      <c r="IT1199" s="2"/>
      <c r="IU1199" s="2"/>
      <c r="IV1199" s="2"/>
      <c r="IW1199" s="2"/>
    </row>
    <row r="1200" customFormat="false" ht="11.25" hidden="false" customHeight="false" outlineLevel="0" collapsed="false">
      <c r="A1200" s="2"/>
      <c r="B1200" s="2"/>
      <c r="C1200" s="2"/>
      <c r="D1200" s="394"/>
      <c r="F1200" s="2"/>
      <c r="G1200" s="2"/>
      <c r="H1200" s="2"/>
      <c r="I1200" s="2"/>
      <c r="J1200" s="2"/>
      <c r="K1200" s="2"/>
      <c r="L1200" s="2"/>
      <c r="M1200" s="2"/>
      <c r="P1200" s="2"/>
      <c r="Q1200" s="2"/>
      <c r="R1200" s="2"/>
      <c r="X1200" s="270"/>
      <c r="Y1200" s="2"/>
      <c r="AL1200" s="2"/>
      <c r="AM1200" s="2"/>
      <c r="AN1200" s="2"/>
      <c r="AO1200" s="2"/>
      <c r="AP1200" s="2"/>
      <c r="AQ1200" s="2"/>
      <c r="AR1200" s="2"/>
      <c r="AS1200" s="2"/>
      <c r="AT1200" s="2"/>
      <c r="AU1200" s="2"/>
      <c r="AV1200" s="95"/>
      <c r="AW1200" s="95"/>
      <c r="AX1200" s="383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2"/>
      <c r="BT1200" s="2"/>
      <c r="BU1200" s="2"/>
      <c r="BV1200" s="2"/>
      <c r="BW1200" s="383"/>
      <c r="BX1200" s="383"/>
      <c r="BY1200" s="383"/>
      <c r="BZ1200" s="2"/>
      <c r="CA1200" s="2"/>
      <c r="CB1200" s="2"/>
      <c r="CC1200" s="2"/>
      <c r="CD1200" s="2"/>
      <c r="CE1200" s="2"/>
      <c r="CF1200" s="383"/>
      <c r="CG1200" s="383"/>
      <c r="CH1200" s="10"/>
      <c r="CI1200" s="2"/>
      <c r="CJ1200" s="2"/>
      <c r="CK1200" s="2"/>
      <c r="CL1200" s="2"/>
      <c r="CM1200" s="2"/>
      <c r="CN1200" s="2"/>
      <c r="CO1200" s="2"/>
      <c r="CP1200" s="2"/>
      <c r="CQ1200" s="2"/>
      <c r="CR1200" s="2"/>
      <c r="CS1200" s="2"/>
      <c r="CT1200" s="2"/>
      <c r="CU1200" s="2"/>
      <c r="CV1200" s="2"/>
      <c r="CW1200" s="2"/>
      <c r="CX1200" s="2"/>
      <c r="CY1200" s="2"/>
      <c r="CZ1200" s="2"/>
      <c r="DA1200" s="2"/>
      <c r="DB1200" s="2"/>
      <c r="DC1200" s="2"/>
      <c r="DD1200" s="2"/>
      <c r="DE1200" s="2"/>
      <c r="DF1200" s="2"/>
      <c r="DG1200" s="2"/>
      <c r="DH1200" s="2"/>
      <c r="DI1200" s="2"/>
      <c r="DJ1200" s="2"/>
      <c r="DK1200" s="2"/>
      <c r="DL1200" s="2"/>
      <c r="DM1200" s="2"/>
      <c r="DN1200" s="2"/>
      <c r="DO1200" s="2"/>
      <c r="DP1200" s="2"/>
      <c r="DQ1200" s="2"/>
      <c r="DR1200" s="2"/>
      <c r="DS1200" s="383"/>
      <c r="DT1200" s="383"/>
      <c r="DU1200" s="383"/>
      <c r="DV1200" s="2"/>
      <c r="DW1200" s="2"/>
      <c r="DX1200" s="2"/>
      <c r="DY1200" s="2"/>
      <c r="DZ1200" s="2"/>
      <c r="EA1200" s="2"/>
      <c r="EB1200" s="2"/>
      <c r="EC1200" s="2"/>
      <c r="ED1200" s="2"/>
      <c r="EE1200" s="2"/>
      <c r="EF1200" s="2"/>
      <c r="EG1200" s="2"/>
      <c r="EH1200" s="2"/>
      <c r="EI1200" s="2"/>
      <c r="EJ1200" s="2"/>
      <c r="EK1200" s="2"/>
      <c r="EL1200" s="2"/>
      <c r="EM1200" s="2"/>
      <c r="EN1200" s="2"/>
      <c r="EO1200" s="2"/>
      <c r="EP1200" s="2"/>
      <c r="EQ1200" s="2"/>
      <c r="ER1200" s="2"/>
      <c r="ES1200" s="2"/>
      <c r="ET1200" s="2"/>
      <c r="EU1200" s="2"/>
      <c r="EV1200" s="2"/>
      <c r="EW1200" s="2"/>
      <c r="EX1200" s="2"/>
      <c r="EY1200" s="2"/>
      <c r="EZ1200" s="2"/>
      <c r="FA1200" s="2"/>
      <c r="FB1200" s="2"/>
      <c r="FC1200" s="2"/>
      <c r="FD1200" s="2"/>
      <c r="FE1200" s="2"/>
      <c r="FF1200" s="2"/>
      <c r="FG1200" s="2"/>
      <c r="FH1200" s="2"/>
      <c r="FI1200" s="2"/>
      <c r="FJ1200" s="2"/>
      <c r="FK1200" s="2"/>
      <c r="FL1200" s="2"/>
      <c r="FM1200" s="2"/>
      <c r="FN1200" s="2"/>
      <c r="FO1200" s="2"/>
      <c r="FP1200" s="2"/>
      <c r="FQ1200" s="2"/>
      <c r="FR1200" s="2"/>
      <c r="FS1200" s="2"/>
      <c r="FT1200" s="2"/>
      <c r="FU1200" s="2"/>
      <c r="FV1200" s="2"/>
      <c r="FW1200" s="2"/>
      <c r="FX1200" s="2"/>
      <c r="FY1200" s="2"/>
      <c r="FZ1200" s="2"/>
      <c r="GA1200" s="2"/>
      <c r="GB1200" s="2"/>
      <c r="GC1200" s="2"/>
      <c r="GD1200" s="2"/>
      <c r="GE1200" s="2"/>
      <c r="GF1200" s="2"/>
      <c r="GG1200" s="2"/>
      <c r="GH1200" s="2"/>
      <c r="GI1200" s="2"/>
      <c r="GJ1200" s="2"/>
      <c r="GK1200" s="2"/>
      <c r="GL1200" s="2"/>
      <c r="GM1200" s="2"/>
      <c r="GN1200" s="2"/>
      <c r="GO1200" s="2"/>
      <c r="GP1200" s="2"/>
      <c r="GQ1200" s="2"/>
      <c r="GR1200" s="2"/>
      <c r="GS1200" s="2"/>
      <c r="GT1200" s="2"/>
      <c r="GU1200" s="2"/>
      <c r="GV1200" s="2"/>
      <c r="GW1200" s="2"/>
      <c r="GX1200" s="2"/>
      <c r="GY1200" s="2"/>
      <c r="GZ1200" s="2"/>
      <c r="HA1200" s="2"/>
      <c r="HB1200" s="2"/>
      <c r="HC1200" s="2"/>
      <c r="HD1200" s="2"/>
      <c r="HE1200" s="2"/>
      <c r="HF1200" s="2"/>
      <c r="HG1200" s="2"/>
      <c r="HH1200" s="2"/>
      <c r="HI1200" s="2"/>
      <c r="HJ1200" s="2"/>
      <c r="HK1200" s="2"/>
      <c r="HL1200" s="2"/>
      <c r="HM1200" s="2"/>
      <c r="HN1200" s="2"/>
      <c r="HO1200" s="2"/>
      <c r="HP1200" s="2"/>
      <c r="HQ1200" s="2"/>
      <c r="HR1200" s="2"/>
      <c r="HS1200" s="2"/>
      <c r="HT1200" s="2"/>
      <c r="HU1200" s="2"/>
      <c r="HV1200" s="2"/>
      <c r="HW1200" s="2"/>
      <c r="HX1200" s="2"/>
      <c r="HY1200" s="2"/>
      <c r="HZ1200" s="2"/>
      <c r="IA1200" s="2"/>
      <c r="IB1200" s="2"/>
      <c r="IC1200" s="2"/>
      <c r="ID1200" s="2"/>
      <c r="IE1200" s="2"/>
      <c r="IF1200" s="2"/>
      <c r="IG1200" s="2"/>
      <c r="IH1200" s="2"/>
      <c r="II1200" s="2"/>
      <c r="IJ1200" s="2"/>
      <c r="IK1200" s="2"/>
      <c r="IL1200" s="2"/>
      <c r="IM1200" s="2"/>
      <c r="IN1200" s="2"/>
      <c r="IO1200" s="2"/>
      <c r="IP1200" s="2"/>
      <c r="IQ1200" s="2"/>
      <c r="IR1200" s="2"/>
      <c r="IS1200" s="2"/>
      <c r="IT1200" s="2"/>
      <c r="IU1200" s="2"/>
      <c r="IV1200" s="2"/>
      <c r="IW1200" s="2"/>
    </row>
    <row r="1201" customFormat="false" ht="11.25" hidden="false" customHeight="false" outlineLevel="0" collapsed="false">
      <c r="A1201" s="2"/>
      <c r="B1201" s="2"/>
      <c r="C1201" s="2"/>
      <c r="D1201" s="394"/>
      <c r="F1201" s="2"/>
      <c r="G1201" s="2"/>
      <c r="H1201" s="2"/>
      <c r="I1201" s="2"/>
      <c r="J1201" s="2"/>
      <c r="K1201" s="2"/>
      <c r="L1201" s="2"/>
      <c r="M1201" s="2"/>
      <c r="P1201" s="2"/>
      <c r="Q1201" s="2"/>
      <c r="R1201" s="2"/>
      <c r="X1201" s="270"/>
      <c r="Y1201" s="2"/>
      <c r="AL1201" s="2"/>
      <c r="AM1201" s="2"/>
      <c r="AN1201" s="2"/>
      <c r="AO1201" s="2"/>
      <c r="AP1201" s="2"/>
      <c r="AQ1201" s="2"/>
      <c r="AR1201" s="2"/>
      <c r="AS1201" s="2"/>
      <c r="AT1201" s="2"/>
      <c r="AU1201" s="2"/>
      <c r="AV1201" s="95"/>
      <c r="AW1201" s="95"/>
      <c r="AX1201" s="383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2"/>
      <c r="BT1201" s="2"/>
      <c r="BU1201" s="2"/>
      <c r="BV1201" s="2"/>
      <c r="BW1201" s="383"/>
      <c r="BX1201" s="383"/>
      <c r="BY1201" s="383"/>
      <c r="BZ1201" s="2"/>
      <c r="CA1201" s="2"/>
      <c r="CB1201" s="2"/>
      <c r="CC1201" s="2"/>
      <c r="CD1201" s="2"/>
      <c r="CE1201" s="2"/>
      <c r="CF1201" s="383"/>
      <c r="CG1201" s="383"/>
      <c r="CH1201" s="10"/>
      <c r="CI1201" s="2"/>
      <c r="CJ1201" s="2"/>
      <c r="CK1201" s="2"/>
      <c r="CL1201" s="2"/>
      <c r="CM1201" s="2"/>
      <c r="CN1201" s="2"/>
      <c r="CO1201" s="2"/>
      <c r="CP1201" s="2"/>
      <c r="CQ1201" s="2"/>
      <c r="CR1201" s="2"/>
      <c r="CS1201" s="2"/>
      <c r="CT1201" s="2"/>
      <c r="CU1201" s="2"/>
      <c r="CV1201" s="2"/>
      <c r="CW1201" s="2"/>
      <c r="CX1201" s="2"/>
      <c r="CY1201" s="2"/>
      <c r="CZ1201" s="2"/>
      <c r="DA1201" s="2"/>
      <c r="DB1201" s="2"/>
      <c r="DC1201" s="2"/>
      <c r="DD1201" s="2"/>
      <c r="DE1201" s="2"/>
      <c r="DF1201" s="2"/>
      <c r="DG1201" s="2"/>
      <c r="DH1201" s="2"/>
      <c r="DI1201" s="2"/>
      <c r="DJ1201" s="2"/>
      <c r="DK1201" s="2"/>
      <c r="DL1201" s="2"/>
      <c r="DM1201" s="2"/>
      <c r="DN1201" s="2"/>
      <c r="DO1201" s="2"/>
      <c r="DP1201" s="2"/>
      <c r="DQ1201" s="2"/>
      <c r="DR1201" s="2"/>
      <c r="DS1201" s="383"/>
      <c r="DT1201" s="383"/>
      <c r="DU1201" s="383"/>
      <c r="DV1201" s="2"/>
      <c r="DW1201" s="2"/>
      <c r="DX1201" s="2"/>
      <c r="DY1201" s="2"/>
      <c r="DZ1201" s="2"/>
      <c r="EA1201" s="2"/>
      <c r="EB1201" s="2"/>
      <c r="EC1201" s="2"/>
      <c r="ED1201" s="2"/>
      <c r="EE1201" s="2"/>
      <c r="EF1201" s="2"/>
      <c r="EG1201" s="2"/>
      <c r="EH1201" s="2"/>
      <c r="EI1201" s="2"/>
      <c r="EJ1201" s="2"/>
      <c r="EK1201" s="2"/>
      <c r="EL1201" s="2"/>
      <c r="EM1201" s="2"/>
      <c r="EN1201" s="2"/>
      <c r="EO1201" s="2"/>
      <c r="EP1201" s="2"/>
      <c r="EQ1201" s="2"/>
      <c r="ER1201" s="2"/>
      <c r="ES1201" s="2"/>
      <c r="ET1201" s="2"/>
      <c r="EU1201" s="2"/>
      <c r="EV1201" s="2"/>
      <c r="EW1201" s="2"/>
      <c r="EX1201" s="2"/>
      <c r="EY1201" s="2"/>
      <c r="EZ1201" s="2"/>
      <c r="FA1201" s="2"/>
      <c r="FB1201" s="2"/>
      <c r="FC1201" s="2"/>
      <c r="FD1201" s="2"/>
      <c r="FE1201" s="2"/>
      <c r="FF1201" s="2"/>
      <c r="FG1201" s="2"/>
      <c r="FH1201" s="2"/>
      <c r="FI1201" s="2"/>
      <c r="FJ1201" s="2"/>
      <c r="FK1201" s="2"/>
      <c r="FL1201" s="2"/>
      <c r="FM1201" s="2"/>
      <c r="FN1201" s="2"/>
      <c r="FO1201" s="2"/>
      <c r="FP1201" s="2"/>
      <c r="FQ1201" s="2"/>
      <c r="FR1201" s="2"/>
      <c r="FS1201" s="2"/>
      <c r="FT1201" s="2"/>
      <c r="FU1201" s="2"/>
      <c r="FV1201" s="2"/>
      <c r="FW1201" s="2"/>
      <c r="FX1201" s="2"/>
      <c r="FY1201" s="2"/>
      <c r="FZ1201" s="2"/>
      <c r="GA1201" s="2"/>
      <c r="GB1201" s="2"/>
      <c r="GC1201" s="2"/>
      <c r="GD1201" s="2"/>
      <c r="GE1201" s="2"/>
      <c r="GF1201" s="2"/>
      <c r="GG1201" s="2"/>
      <c r="GH1201" s="2"/>
      <c r="GI1201" s="2"/>
      <c r="GJ1201" s="2"/>
      <c r="GK1201" s="2"/>
      <c r="GL1201" s="2"/>
      <c r="GM1201" s="2"/>
      <c r="GN1201" s="2"/>
      <c r="GO1201" s="2"/>
      <c r="GP1201" s="2"/>
      <c r="GQ1201" s="2"/>
      <c r="GR1201" s="2"/>
      <c r="GS1201" s="2"/>
      <c r="GT1201" s="2"/>
      <c r="GU1201" s="2"/>
      <c r="GV1201" s="2"/>
      <c r="GW1201" s="2"/>
      <c r="GX1201" s="2"/>
      <c r="GY1201" s="2"/>
      <c r="GZ1201" s="2"/>
      <c r="HA1201" s="2"/>
      <c r="HB1201" s="2"/>
      <c r="HC1201" s="2"/>
      <c r="HD1201" s="2"/>
      <c r="HE1201" s="2"/>
      <c r="HF1201" s="2"/>
      <c r="HG1201" s="2"/>
      <c r="HH1201" s="2"/>
      <c r="HI1201" s="2"/>
      <c r="HJ1201" s="2"/>
      <c r="HK1201" s="2"/>
      <c r="HL1201" s="2"/>
      <c r="HM1201" s="2"/>
      <c r="HN1201" s="2"/>
      <c r="HO1201" s="2"/>
      <c r="HP1201" s="2"/>
      <c r="HQ1201" s="2"/>
      <c r="HR1201" s="2"/>
      <c r="HS1201" s="2"/>
      <c r="HT1201" s="2"/>
      <c r="HU1201" s="2"/>
      <c r="HV1201" s="2"/>
      <c r="HW1201" s="2"/>
      <c r="HX1201" s="2"/>
      <c r="HY1201" s="2"/>
      <c r="HZ1201" s="2"/>
      <c r="IA1201" s="2"/>
      <c r="IB1201" s="2"/>
      <c r="IC1201" s="2"/>
      <c r="ID1201" s="2"/>
      <c r="IE1201" s="2"/>
      <c r="IF1201" s="2"/>
      <c r="IG1201" s="2"/>
      <c r="IH1201" s="2"/>
      <c r="II1201" s="2"/>
      <c r="IJ1201" s="2"/>
      <c r="IK1201" s="2"/>
      <c r="IL1201" s="2"/>
      <c r="IM1201" s="2"/>
      <c r="IN1201" s="2"/>
      <c r="IO1201" s="2"/>
      <c r="IP1201" s="2"/>
      <c r="IQ1201" s="2"/>
      <c r="IR1201" s="2"/>
      <c r="IS1201" s="2"/>
      <c r="IT1201" s="2"/>
      <c r="IU1201" s="2"/>
      <c r="IV1201" s="2"/>
      <c r="IW1201" s="2"/>
    </row>
    <row r="1202" customFormat="false" ht="11.25" hidden="false" customHeight="false" outlineLevel="0" collapsed="false">
      <c r="A1202" s="2"/>
      <c r="B1202" s="2"/>
      <c r="C1202" s="2"/>
      <c r="D1202" s="394"/>
      <c r="F1202" s="2"/>
      <c r="G1202" s="2"/>
      <c r="H1202" s="2"/>
      <c r="I1202" s="2"/>
      <c r="J1202" s="2"/>
      <c r="K1202" s="2"/>
      <c r="L1202" s="2"/>
      <c r="M1202" s="2"/>
      <c r="P1202" s="2"/>
      <c r="Q1202" s="2"/>
      <c r="R1202" s="2"/>
      <c r="X1202" s="270"/>
      <c r="Y1202" s="2"/>
      <c r="AL1202" s="2"/>
      <c r="AM1202" s="2"/>
      <c r="AN1202" s="2"/>
      <c r="AO1202" s="2"/>
      <c r="AP1202" s="2"/>
      <c r="AQ1202" s="2"/>
      <c r="AR1202" s="2"/>
      <c r="AS1202" s="2"/>
      <c r="AT1202" s="2"/>
      <c r="AU1202" s="2"/>
      <c r="AV1202" s="95"/>
      <c r="AW1202" s="95"/>
      <c r="AX1202" s="383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2"/>
      <c r="BT1202" s="2"/>
      <c r="BU1202" s="2"/>
      <c r="BV1202" s="2"/>
      <c r="BW1202" s="383"/>
      <c r="BX1202" s="383"/>
      <c r="BY1202" s="383"/>
      <c r="BZ1202" s="2"/>
      <c r="CA1202" s="2"/>
      <c r="CB1202" s="2"/>
      <c r="CC1202" s="2"/>
      <c r="CD1202" s="2"/>
      <c r="CE1202" s="2"/>
      <c r="CF1202" s="383"/>
      <c r="CG1202" s="383"/>
      <c r="CH1202" s="10"/>
      <c r="CI1202" s="2"/>
      <c r="CJ1202" s="2"/>
      <c r="CK1202" s="2"/>
      <c r="CL1202" s="2"/>
      <c r="CM1202" s="2"/>
      <c r="CN1202" s="2"/>
      <c r="CO1202" s="2"/>
      <c r="CP1202" s="2"/>
      <c r="CQ1202" s="2"/>
      <c r="CR1202" s="2"/>
      <c r="CS1202" s="2"/>
      <c r="CT1202" s="2"/>
      <c r="CU1202" s="2"/>
      <c r="CV1202" s="2"/>
      <c r="CW1202" s="2"/>
      <c r="CX1202" s="2"/>
      <c r="CY1202" s="2"/>
      <c r="CZ1202" s="2"/>
      <c r="DA1202" s="2"/>
      <c r="DB1202" s="2"/>
      <c r="DC1202" s="2"/>
      <c r="DD1202" s="2"/>
      <c r="DE1202" s="2"/>
      <c r="DF1202" s="2"/>
      <c r="DG1202" s="2"/>
      <c r="DH1202" s="2"/>
      <c r="DI1202" s="2"/>
      <c r="DJ1202" s="2"/>
      <c r="DK1202" s="2"/>
      <c r="DL1202" s="2"/>
      <c r="DM1202" s="2"/>
      <c r="DN1202" s="2"/>
      <c r="DO1202" s="2"/>
      <c r="DP1202" s="2"/>
      <c r="DQ1202" s="2"/>
      <c r="DR1202" s="2"/>
      <c r="DS1202" s="383"/>
      <c r="DT1202" s="383"/>
      <c r="DU1202" s="383"/>
      <c r="DV1202" s="2"/>
      <c r="DW1202" s="2"/>
      <c r="DX1202" s="2"/>
      <c r="DY1202" s="2"/>
      <c r="DZ1202" s="2"/>
      <c r="EA1202" s="2"/>
      <c r="EB1202" s="2"/>
      <c r="EC1202" s="2"/>
      <c r="ED1202" s="2"/>
      <c r="EE1202" s="2"/>
      <c r="EF1202" s="2"/>
      <c r="EG1202" s="2"/>
      <c r="EH1202" s="2"/>
      <c r="EI1202" s="2"/>
      <c r="EJ1202" s="2"/>
      <c r="EK1202" s="2"/>
      <c r="EL1202" s="2"/>
      <c r="EM1202" s="2"/>
      <c r="EN1202" s="2"/>
      <c r="EO1202" s="2"/>
      <c r="EP1202" s="2"/>
      <c r="EQ1202" s="2"/>
      <c r="ER1202" s="2"/>
      <c r="ES1202" s="2"/>
      <c r="ET1202" s="2"/>
      <c r="EU1202" s="2"/>
      <c r="EV1202" s="2"/>
      <c r="EW1202" s="2"/>
      <c r="EX1202" s="2"/>
      <c r="EY1202" s="2"/>
      <c r="EZ1202" s="2"/>
      <c r="FA1202" s="2"/>
      <c r="FB1202" s="2"/>
      <c r="FC1202" s="2"/>
      <c r="FD1202" s="2"/>
      <c r="FE1202" s="2"/>
      <c r="FF1202" s="2"/>
      <c r="FG1202" s="2"/>
      <c r="FH1202" s="2"/>
      <c r="FI1202" s="2"/>
      <c r="FJ1202" s="2"/>
      <c r="FK1202" s="2"/>
      <c r="FL1202" s="2"/>
      <c r="FM1202" s="2"/>
      <c r="FN1202" s="2"/>
      <c r="FO1202" s="2"/>
      <c r="FP1202" s="2"/>
      <c r="FQ1202" s="2"/>
      <c r="FR1202" s="2"/>
      <c r="FS1202" s="2"/>
      <c r="FT1202" s="2"/>
      <c r="FU1202" s="2"/>
      <c r="FV1202" s="2"/>
      <c r="FW1202" s="2"/>
      <c r="FX1202" s="2"/>
      <c r="FY1202" s="2"/>
      <c r="FZ1202" s="2"/>
      <c r="GA1202" s="2"/>
      <c r="GB1202" s="2"/>
      <c r="GC1202" s="2"/>
      <c r="GD1202" s="2"/>
      <c r="GE1202" s="2"/>
      <c r="GF1202" s="2"/>
      <c r="GG1202" s="2"/>
      <c r="GH1202" s="2"/>
      <c r="GI1202" s="2"/>
      <c r="GJ1202" s="2"/>
      <c r="GK1202" s="2"/>
      <c r="GL1202" s="2"/>
      <c r="GM1202" s="2"/>
      <c r="GN1202" s="2"/>
      <c r="GO1202" s="2"/>
      <c r="GP1202" s="2"/>
      <c r="GQ1202" s="2"/>
      <c r="GR1202" s="2"/>
      <c r="GS1202" s="2"/>
      <c r="GT1202" s="2"/>
      <c r="GU1202" s="2"/>
      <c r="GV1202" s="2"/>
      <c r="GW1202" s="2"/>
      <c r="GX1202" s="2"/>
      <c r="GY1202" s="2"/>
      <c r="GZ1202" s="2"/>
      <c r="HA1202" s="2"/>
      <c r="HB1202" s="2"/>
      <c r="HC1202" s="2"/>
      <c r="HD1202" s="2"/>
      <c r="HE1202" s="2"/>
      <c r="HF1202" s="2"/>
      <c r="HG1202" s="2"/>
      <c r="HH1202" s="2"/>
      <c r="HI1202" s="2"/>
      <c r="HJ1202" s="2"/>
      <c r="HK1202" s="2"/>
      <c r="HL1202" s="2"/>
      <c r="HM1202" s="2"/>
      <c r="HN1202" s="2"/>
      <c r="HO1202" s="2"/>
      <c r="HP1202" s="2"/>
      <c r="HQ1202" s="2"/>
      <c r="HR1202" s="2"/>
      <c r="HS1202" s="2"/>
      <c r="HT1202" s="2"/>
      <c r="HU1202" s="2"/>
      <c r="HV1202" s="2"/>
      <c r="HW1202" s="2"/>
      <c r="HX1202" s="2"/>
      <c r="HY1202" s="2"/>
      <c r="HZ1202" s="2"/>
      <c r="IA1202" s="2"/>
      <c r="IB1202" s="2"/>
      <c r="IC1202" s="2"/>
      <c r="ID1202" s="2"/>
      <c r="IE1202" s="2"/>
      <c r="IF1202" s="2"/>
      <c r="IG1202" s="2"/>
      <c r="IH1202" s="2"/>
      <c r="II1202" s="2"/>
      <c r="IJ1202" s="2"/>
      <c r="IK1202" s="2"/>
      <c r="IL1202" s="2"/>
      <c r="IM1202" s="2"/>
      <c r="IN1202" s="2"/>
      <c r="IO1202" s="2"/>
      <c r="IP1202" s="2"/>
      <c r="IQ1202" s="2"/>
      <c r="IR1202" s="2"/>
      <c r="IS1202" s="2"/>
      <c r="IT1202" s="2"/>
      <c r="IU1202" s="2"/>
      <c r="IV1202" s="2"/>
      <c r="IW1202" s="2"/>
    </row>
    <row r="1203" customFormat="false" ht="11.25" hidden="false" customHeight="false" outlineLevel="0" collapsed="false">
      <c r="A1203" s="2"/>
      <c r="B1203" s="2"/>
      <c r="C1203" s="2"/>
      <c r="D1203" s="394"/>
      <c r="F1203" s="2"/>
      <c r="G1203" s="2"/>
      <c r="H1203" s="2"/>
      <c r="I1203" s="2"/>
      <c r="J1203" s="2"/>
      <c r="K1203" s="2"/>
      <c r="L1203" s="2"/>
      <c r="M1203" s="2"/>
      <c r="P1203" s="2"/>
      <c r="Q1203" s="2"/>
      <c r="R1203" s="2"/>
      <c r="X1203" s="270"/>
      <c r="Y1203" s="2"/>
      <c r="AL1203" s="2"/>
      <c r="AM1203" s="2"/>
      <c r="AN1203" s="2"/>
      <c r="AO1203" s="2"/>
      <c r="AP1203" s="2"/>
      <c r="AQ1203" s="2"/>
      <c r="AR1203" s="2"/>
      <c r="AS1203" s="2"/>
      <c r="AT1203" s="2"/>
      <c r="AU1203" s="2"/>
      <c r="AV1203" s="95"/>
      <c r="AW1203" s="95"/>
      <c r="AX1203" s="383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2"/>
      <c r="BT1203" s="2"/>
      <c r="BU1203" s="2"/>
      <c r="BV1203" s="2"/>
      <c r="BW1203" s="383"/>
      <c r="BX1203" s="383"/>
      <c r="BY1203" s="383"/>
      <c r="BZ1203" s="2"/>
      <c r="CA1203" s="2"/>
      <c r="CB1203" s="2"/>
      <c r="CC1203" s="2"/>
      <c r="CD1203" s="2"/>
      <c r="CE1203" s="2"/>
      <c r="CF1203" s="383"/>
      <c r="CG1203" s="383"/>
      <c r="CH1203" s="10"/>
      <c r="CI1203" s="2"/>
      <c r="CJ1203" s="2"/>
      <c r="CK1203" s="2"/>
      <c r="CL1203" s="2"/>
      <c r="CM1203" s="2"/>
      <c r="CN1203" s="2"/>
      <c r="CO1203" s="2"/>
      <c r="CP1203" s="2"/>
      <c r="CQ1203" s="2"/>
      <c r="CR1203" s="2"/>
      <c r="CS1203" s="2"/>
      <c r="CT1203" s="2"/>
      <c r="CU1203" s="2"/>
      <c r="CV1203" s="2"/>
      <c r="CW1203" s="2"/>
      <c r="CX1203" s="2"/>
      <c r="CY1203" s="2"/>
      <c r="CZ1203" s="2"/>
      <c r="DA1203" s="2"/>
      <c r="DB1203" s="2"/>
      <c r="DC1203" s="2"/>
      <c r="DD1203" s="2"/>
      <c r="DE1203" s="2"/>
      <c r="DF1203" s="2"/>
      <c r="DG1203" s="2"/>
      <c r="DH1203" s="2"/>
      <c r="DI1203" s="2"/>
      <c r="DJ1203" s="2"/>
      <c r="DK1203" s="2"/>
      <c r="DL1203" s="2"/>
      <c r="DM1203" s="2"/>
      <c r="DN1203" s="2"/>
      <c r="DO1203" s="2"/>
      <c r="DP1203" s="2"/>
      <c r="DQ1203" s="2"/>
      <c r="DR1203" s="2"/>
      <c r="DS1203" s="383"/>
      <c r="DT1203" s="383"/>
      <c r="DU1203" s="383"/>
      <c r="DV1203" s="2"/>
      <c r="DW1203" s="2"/>
      <c r="DX1203" s="2"/>
      <c r="DY1203" s="2"/>
      <c r="DZ1203" s="2"/>
      <c r="EA1203" s="2"/>
      <c r="EB1203" s="2"/>
      <c r="EC1203" s="2"/>
      <c r="ED1203" s="2"/>
      <c r="EE1203" s="2"/>
      <c r="EF1203" s="2"/>
      <c r="EG1203" s="2"/>
      <c r="EH1203" s="2"/>
      <c r="EI1203" s="2"/>
      <c r="EJ1203" s="2"/>
      <c r="EK1203" s="2"/>
      <c r="EL1203" s="2"/>
      <c r="EM1203" s="2"/>
      <c r="EN1203" s="2"/>
      <c r="EO1203" s="2"/>
      <c r="EP1203" s="2"/>
      <c r="EQ1203" s="2"/>
      <c r="ER1203" s="2"/>
      <c r="ES1203" s="2"/>
      <c r="ET1203" s="2"/>
      <c r="EU1203" s="2"/>
      <c r="EV1203" s="2"/>
      <c r="EW1203" s="2"/>
      <c r="EX1203" s="2"/>
      <c r="EY1203" s="2"/>
      <c r="EZ1203" s="2"/>
      <c r="FA1203" s="2"/>
      <c r="FB1203" s="2"/>
      <c r="FC1203" s="2"/>
      <c r="FD1203" s="2"/>
      <c r="FE1203" s="2"/>
      <c r="FF1203" s="2"/>
      <c r="FG1203" s="2"/>
      <c r="FH1203" s="2"/>
      <c r="FI1203" s="2"/>
      <c r="FJ1203" s="2"/>
      <c r="FK1203" s="2"/>
      <c r="FL1203" s="2"/>
      <c r="FM1203" s="2"/>
      <c r="FN1203" s="2"/>
      <c r="FO1203" s="2"/>
      <c r="FP1203" s="2"/>
      <c r="FQ1203" s="2"/>
      <c r="FR1203" s="2"/>
      <c r="FS1203" s="2"/>
      <c r="FT1203" s="2"/>
      <c r="FU1203" s="2"/>
      <c r="FV1203" s="2"/>
      <c r="FW1203" s="2"/>
      <c r="FX1203" s="2"/>
      <c r="FY1203" s="2"/>
      <c r="FZ1203" s="2"/>
      <c r="GA1203" s="2"/>
      <c r="GB1203" s="2"/>
      <c r="GC1203" s="2"/>
      <c r="GD1203" s="2"/>
      <c r="GE1203" s="2"/>
      <c r="GF1203" s="2"/>
      <c r="GG1203" s="2"/>
      <c r="GH1203" s="2"/>
      <c r="GI1203" s="2"/>
      <c r="GJ1203" s="2"/>
      <c r="GK1203" s="2"/>
      <c r="GL1203" s="2"/>
      <c r="GM1203" s="2"/>
      <c r="GN1203" s="2"/>
      <c r="GO1203" s="2"/>
      <c r="GP1203" s="2"/>
      <c r="GQ1203" s="2"/>
      <c r="GR1203" s="2"/>
      <c r="GS1203" s="2"/>
      <c r="GT1203" s="2"/>
      <c r="GU1203" s="2"/>
      <c r="GV1203" s="2"/>
      <c r="GW1203" s="2"/>
      <c r="GX1203" s="2"/>
      <c r="GY1203" s="2"/>
      <c r="GZ1203" s="2"/>
      <c r="HA1203" s="2"/>
      <c r="HB1203" s="2"/>
      <c r="HC1203" s="2"/>
      <c r="HD1203" s="2"/>
      <c r="HE1203" s="2"/>
      <c r="HF1203" s="2"/>
      <c r="HG1203" s="2"/>
      <c r="HH1203" s="2"/>
      <c r="HI1203" s="2"/>
      <c r="HJ1203" s="2"/>
      <c r="HK1203" s="2"/>
      <c r="HL1203" s="2"/>
      <c r="HM1203" s="2"/>
      <c r="HN1203" s="2"/>
      <c r="HO1203" s="2"/>
      <c r="HP1203" s="2"/>
      <c r="HQ1203" s="2"/>
      <c r="HR1203" s="2"/>
      <c r="HS1203" s="2"/>
      <c r="HT1203" s="2"/>
      <c r="HU1203" s="2"/>
      <c r="HV1203" s="2"/>
      <c r="HW1203" s="2"/>
      <c r="HX1203" s="2"/>
      <c r="HY1203" s="2"/>
      <c r="HZ1203" s="2"/>
      <c r="IA1203" s="2"/>
      <c r="IB1203" s="2"/>
      <c r="IC1203" s="2"/>
      <c r="ID1203" s="2"/>
      <c r="IE1203" s="2"/>
      <c r="IF1203" s="2"/>
      <c r="IG1203" s="2"/>
      <c r="IH1203" s="2"/>
      <c r="II1203" s="2"/>
      <c r="IJ1203" s="2"/>
      <c r="IK1203" s="2"/>
      <c r="IL1203" s="2"/>
      <c r="IM1203" s="2"/>
      <c r="IN1203" s="2"/>
      <c r="IO1203" s="2"/>
      <c r="IP1203" s="2"/>
      <c r="IQ1203" s="2"/>
      <c r="IR1203" s="2"/>
      <c r="IS1203" s="2"/>
      <c r="IT1203" s="2"/>
      <c r="IU1203" s="2"/>
      <c r="IV1203" s="2"/>
      <c r="IW1203" s="2"/>
    </row>
    <row r="1204" customFormat="false" ht="11.25" hidden="false" customHeight="false" outlineLevel="0" collapsed="false">
      <c r="A1204" s="2"/>
      <c r="B1204" s="2"/>
      <c r="C1204" s="2"/>
      <c r="D1204" s="394"/>
      <c r="F1204" s="2"/>
      <c r="G1204" s="2"/>
      <c r="H1204" s="2"/>
      <c r="I1204" s="2"/>
      <c r="J1204" s="2"/>
      <c r="K1204" s="2"/>
      <c r="L1204" s="2"/>
      <c r="M1204" s="2"/>
      <c r="P1204" s="2"/>
      <c r="Q1204" s="2"/>
      <c r="R1204" s="2"/>
      <c r="X1204" s="270"/>
      <c r="Y1204" s="2"/>
      <c r="AL1204" s="2"/>
      <c r="AM1204" s="2"/>
      <c r="AN1204" s="2"/>
      <c r="AO1204" s="2"/>
      <c r="AP1204" s="2"/>
      <c r="AQ1204" s="2"/>
      <c r="AR1204" s="2"/>
      <c r="AS1204" s="2"/>
      <c r="AT1204" s="2"/>
      <c r="AU1204" s="2"/>
      <c r="AV1204" s="95"/>
      <c r="AW1204" s="95"/>
      <c r="AX1204" s="383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2"/>
      <c r="BT1204" s="2"/>
      <c r="BU1204" s="2"/>
      <c r="BV1204" s="2"/>
      <c r="BW1204" s="383"/>
      <c r="BX1204" s="383"/>
      <c r="BY1204" s="383"/>
      <c r="BZ1204" s="2"/>
      <c r="CA1204" s="2"/>
      <c r="CB1204" s="2"/>
      <c r="CC1204" s="2"/>
      <c r="CD1204" s="2"/>
      <c r="CE1204" s="2"/>
      <c r="CF1204" s="383"/>
      <c r="CG1204" s="383"/>
      <c r="CH1204" s="10"/>
      <c r="CI1204" s="2"/>
      <c r="CJ1204" s="2"/>
      <c r="CK1204" s="2"/>
      <c r="CL1204" s="2"/>
      <c r="CM1204" s="2"/>
      <c r="CN1204" s="2"/>
      <c r="CO1204" s="2"/>
      <c r="CP1204" s="2"/>
      <c r="CQ1204" s="2"/>
      <c r="CR1204" s="2"/>
      <c r="CS1204" s="2"/>
      <c r="CT1204" s="2"/>
      <c r="CU1204" s="2"/>
      <c r="CV1204" s="2"/>
      <c r="CW1204" s="2"/>
      <c r="CX1204" s="2"/>
      <c r="CY1204" s="2"/>
      <c r="CZ1204" s="2"/>
      <c r="DA1204" s="2"/>
      <c r="DB1204" s="2"/>
      <c r="DC1204" s="2"/>
      <c r="DD1204" s="2"/>
      <c r="DE1204" s="2"/>
      <c r="DF1204" s="2"/>
      <c r="DG1204" s="2"/>
      <c r="DH1204" s="2"/>
      <c r="DI1204" s="2"/>
      <c r="DJ1204" s="2"/>
      <c r="DK1204" s="2"/>
      <c r="DL1204" s="2"/>
      <c r="DM1204" s="2"/>
      <c r="DN1204" s="2"/>
      <c r="DO1204" s="2"/>
      <c r="DP1204" s="2"/>
      <c r="DQ1204" s="2"/>
      <c r="DR1204" s="2"/>
      <c r="DS1204" s="383"/>
      <c r="DT1204" s="383"/>
      <c r="DU1204" s="383"/>
      <c r="DV1204" s="2"/>
      <c r="DW1204" s="2"/>
      <c r="DX1204" s="2"/>
      <c r="DY1204" s="2"/>
      <c r="DZ1204" s="2"/>
      <c r="EA1204" s="2"/>
      <c r="EB1204" s="2"/>
      <c r="EC1204" s="2"/>
      <c r="ED1204" s="2"/>
      <c r="EE1204" s="2"/>
      <c r="EF1204" s="2"/>
      <c r="EG1204" s="2"/>
      <c r="EH1204" s="2"/>
      <c r="EI1204" s="2"/>
      <c r="EJ1204" s="2"/>
      <c r="EK1204" s="2"/>
      <c r="EL1204" s="2"/>
      <c r="EM1204" s="2"/>
      <c r="EN1204" s="2"/>
      <c r="EO1204" s="2"/>
      <c r="EP1204" s="2"/>
      <c r="EQ1204" s="2"/>
      <c r="ER1204" s="2"/>
      <c r="ES1204" s="2"/>
      <c r="ET1204" s="2"/>
      <c r="EU1204" s="2"/>
      <c r="EV1204" s="2"/>
      <c r="EW1204" s="2"/>
      <c r="EX1204" s="2"/>
      <c r="EY1204" s="2"/>
      <c r="EZ1204" s="2"/>
      <c r="FA1204" s="2"/>
      <c r="FB1204" s="2"/>
      <c r="FC1204" s="2"/>
      <c r="FD1204" s="2"/>
      <c r="FE1204" s="2"/>
      <c r="FF1204" s="2"/>
      <c r="FG1204" s="2"/>
      <c r="FH1204" s="2"/>
      <c r="FI1204" s="2"/>
      <c r="FJ1204" s="2"/>
      <c r="FK1204" s="2"/>
      <c r="FL1204" s="2"/>
      <c r="FM1204" s="2"/>
      <c r="FN1204" s="2"/>
      <c r="FO1204" s="2"/>
      <c r="FP1204" s="2"/>
      <c r="FQ1204" s="2"/>
      <c r="FR1204" s="2"/>
      <c r="FS1204" s="2"/>
      <c r="FT1204" s="2"/>
      <c r="FU1204" s="2"/>
      <c r="FV1204" s="2"/>
      <c r="FW1204" s="2"/>
      <c r="FX1204" s="2"/>
      <c r="FY1204" s="2"/>
      <c r="FZ1204" s="2"/>
      <c r="GA1204" s="2"/>
      <c r="GB1204" s="2"/>
      <c r="GC1204" s="2"/>
      <c r="GD1204" s="2"/>
      <c r="GE1204" s="2"/>
      <c r="GF1204" s="2"/>
      <c r="GG1204" s="2"/>
      <c r="GH1204" s="2"/>
      <c r="GI1204" s="2"/>
      <c r="GJ1204" s="2"/>
      <c r="GK1204" s="2"/>
      <c r="GL1204" s="2"/>
      <c r="GM1204" s="2"/>
      <c r="GN1204" s="2"/>
      <c r="GO1204" s="2"/>
      <c r="GP1204" s="2"/>
      <c r="GQ1204" s="2"/>
      <c r="GR1204" s="2"/>
      <c r="GS1204" s="2"/>
      <c r="GT1204" s="2"/>
      <c r="GU1204" s="2"/>
      <c r="GV1204" s="2"/>
      <c r="GW1204" s="2"/>
      <c r="GX1204" s="2"/>
      <c r="GY1204" s="2"/>
      <c r="GZ1204" s="2"/>
      <c r="HA1204" s="2"/>
      <c r="HB1204" s="2"/>
      <c r="HC1204" s="2"/>
      <c r="HD1204" s="2"/>
      <c r="HE1204" s="2"/>
      <c r="HF1204" s="2"/>
      <c r="HG1204" s="2"/>
      <c r="HH1204" s="2"/>
      <c r="HI1204" s="2"/>
      <c r="HJ1204" s="2"/>
      <c r="HK1204" s="2"/>
      <c r="HL1204" s="2"/>
      <c r="HM1204" s="2"/>
      <c r="HN1204" s="2"/>
      <c r="HO1204" s="2"/>
      <c r="HP1204" s="2"/>
      <c r="HQ1204" s="2"/>
      <c r="HR1204" s="2"/>
      <c r="HS1204" s="2"/>
      <c r="HT1204" s="2"/>
      <c r="HU1204" s="2"/>
      <c r="HV1204" s="2"/>
      <c r="HW1204" s="2"/>
      <c r="HX1204" s="2"/>
      <c r="HY1204" s="2"/>
      <c r="HZ1204" s="2"/>
      <c r="IA1204" s="2"/>
      <c r="IB1204" s="2"/>
      <c r="IC1204" s="2"/>
      <c r="ID1204" s="2"/>
      <c r="IE1204" s="2"/>
      <c r="IF1204" s="2"/>
      <c r="IG1204" s="2"/>
      <c r="IH1204" s="2"/>
      <c r="II1204" s="2"/>
      <c r="IJ1204" s="2"/>
      <c r="IK1204" s="2"/>
      <c r="IL1204" s="2"/>
      <c r="IM1204" s="2"/>
      <c r="IN1204" s="2"/>
      <c r="IO1204" s="2"/>
      <c r="IP1204" s="2"/>
      <c r="IQ1204" s="2"/>
      <c r="IR1204" s="2"/>
      <c r="IS1204" s="2"/>
      <c r="IT1204" s="2"/>
      <c r="IU1204" s="2"/>
      <c r="IV1204" s="2"/>
      <c r="IW1204" s="2"/>
    </row>
    <row r="1205" customFormat="false" ht="11.25" hidden="false" customHeight="false" outlineLevel="0" collapsed="false">
      <c r="A1205" s="2"/>
      <c r="B1205" s="2"/>
      <c r="C1205" s="2"/>
      <c r="D1205" s="394"/>
      <c r="F1205" s="2"/>
      <c r="G1205" s="2"/>
      <c r="H1205" s="2"/>
      <c r="I1205" s="2"/>
      <c r="J1205" s="2"/>
      <c r="K1205" s="2"/>
      <c r="L1205" s="2"/>
      <c r="M1205" s="2"/>
      <c r="P1205" s="2"/>
      <c r="Q1205" s="2"/>
      <c r="R1205" s="2"/>
      <c r="X1205" s="270"/>
      <c r="Y1205" s="2"/>
      <c r="AL1205" s="2"/>
      <c r="AM1205" s="2"/>
      <c r="AN1205" s="2"/>
      <c r="AO1205" s="2"/>
      <c r="AP1205" s="2"/>
      <c r="AQ1205" s="2"/>
      <c r="AR1205" s="2"/>
      <c r="AS1205" s="2"/>
      <c r="AT1205" s="2"/>
      <c r="AU1205" s="2"/>
      <c r="AV1205" s="95"/>
      <c r="AW1205" s="95"/>
      <c r="AX1205" s="383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2"/>
      <c r="BT1205" s="2"/>
      <c r="BU1205" s="2"/>
      <c r="BV1205" s="2"/>
      <c r="BW1205" s="383"/>
      <c r="BX1205" s="383"/>
      <c r="BY1205" s="383"/>
      <c r="BZ1205" s="2"/>
      <c r="CA1205" s="2"/>
      <c r="CB1205" s="2"/>
      <c r="CC1205" s="2"/>
      <c r="CD1205" s="2"/>
      <c r="CE1205" s="2"/>
      <c r="CF1205" s="383"/>
      <c r="CG1205" s="383"/>
      <c r="CH1205" s="10"/>
      <c r="CI1205" s="2"/>
      <c r="CJ1205" s="2"/>
      <c r="CK1205" s="2"/>
      <c r="CL1205" s="2"/>
      <c r="CM1205" s="2"/>
      <c r="CN1205" s="2"/>
      <c r="CO1205" s="2"/>
      <c r="CP1205" s="2"/>
      <c r="CQ1205" s="2"/>
      <c r="CR1205" s="2"/>
      <c r="CS1205" s="2"/>
      <c r="CT1205" s="2"/>
      <c r="CU1205" s="2"/>
      <c r="CV1205" s="2"/>
      <c r="CW1205" s="2"/>
      <c r="CX1205" s="2"/>
      <c r="CY1205" s="2"/>
      <c r="CZ1205" s="2"/>
      <c r="DA1205" s="2"/>
      <c r="DB1205" s="2"/>
      <c r="DC1205" s="2"/>
      <c r="DD1205" s="2"/>
      <c r="DE1205" s="2"/>
      <c r="DF1205" s="2"/>
      <c r="DG1205" s="2"/>
      <c r="DH1205" s="2"/>
      <c r="DI1205" s="2"/>
      <c r="DJ1205" s="2"/>
      <c r="DK1205" s="2"/>
      <c r="DL1205" s="2"/>
      <c r="DM1205" s="2"/>
      <c r="DN1205" s="2"/>
      <c r="DO1205" s="2"/>
      <c r="DP1205" s="2"/>
      <c r="DQ1205" s="2"/>
      <c r="DR1205" s="2"/>
      <c r="DS1205" s="383"/>
      <c r="DT1205" s="383"/>
      <c r="DU1205" s="383"/>
      <c r="DV1205" s="2"/>
      <c r="DW1205" s="2"/>
      <c r="DX1205" s="2"/>
      <c r="DY1205" s="2"/>
      <c r="DZ1205" s="2"/>
      <c r="EA1205" s="2"/>
      <c r="EB1205" s="2"/>
      <c r="EC1205" s="2"/>
      <c r="ED1205" s="2"/>
      <c r="EE1205" s="2"/>
      <c r="EF1205" s="2"/>
      <c r="EG1205" s="2"/>
      <c r="EH1205" s="2"/>
      <c r="EI1205" s="2"/>
      <c r="EJ1205" s="2"/>
      <c r="EK1205" s="2"/>
      <c r="EL1205" s="2"/>
      <c r="EM1205" s="2"/>
      <c r="EN1205" s="2"/>
      <c r="EO1205" s="2"/>
      <c r="EP1205" s="2"/>
      <c r="EQ1205" s="2"/>
      <c r="ER1205" s="2"/>
      <c r="ES1205" s="2"/>
      <c r="ET1205" s="2"/>
      <c r="EU1205" s="2"/>
      <c r="EV1205" s="2"/>
      <c r="EW1205" s="2"/>
      <c r="EX1205" s="2"/>
      <c r="EY1205" s="2"/>
      <c r="EZ1205" s="2"/>
      <c r="FA1205" s="2"/>
      <c r="FB1205" s="2"/>
      <c r="FC1205" s="2"/>
      <c r="FD1205" s="2"/>
      <c r="FE1205" s="2"/>
      <c r="FF1205" s="2"/>
      <c r="FG1205" s="2"/>
      <c r="FH1205" s="2"/>
      <c r="FI1205" s="2"/>
      <c r="FJ1205" s="2"/>
      <c r="FK1205" s="2"/>
      <c r="FL1205" s="2"/>
      <c r="FM1205" s="2"/>
      <c r="FN1205" s="2"/>
      <c r="FO1205" s="2"/>
      <c r="FP1205" s="2"/>
      <c r="FQ1205" s="2"/>
      <c r="FR1205" s="2"/>
      <c r="FS1205" s="2"/>
      <c r="FT1205" s="2"/>
      <c r="FU1205" s="2"/>
      <c r="FV1205" s="2"/>
      <c r="FW1205" s="2"/>
      <c r="FX1205" s="2"/>
      <c r="FY1205" s="2"/>
      <c r="FZ1205" s="2"/>
      <c r="GA1205" s="2"/>
      <c r="GB1205" s="2"/>
      <c r="GC1205" s="2"/>
      <c r="GD1205" s="2"/>
      <c r="GE1205" s="2"/>
      <c r="GF1205" s="2"/>
      <c r="GG1205" s="2"/>
      <c r="GH1205" s="2"/>
      <c r="GI1205" s="2"/>
      <c r="GJ1205" s="2"/>
      <c r="GK1205" s="2"/>
      <c r="GL1205" s="2"/>
      <c r="GM1205" s="2"/>
      <c r="GN1205" s="2"/>
      <c r="GO1205" s="2"/>
      <c r="GP1205" s="2"/>
      <c r="GQ1205" s="2"/>
      <c r="GR1205" s="2"/>
      <c r="GS1205" s="2"/>
      <c r="GT1205" s="2"/>
      <c r="GU1205" s="2"/>
      <c r="GV1205" s="2"/>
      <c r="GW1205" s="2"/>
      <c r="GX1205" s="2"/>
      <c r="GY1205" s="2"/>
      <c r="GZ1205" s="2"/>
      <c r="HA1205" s="2"/>
      <c r="HB1205" s="2"/>
      <c r="HC1205" s="2"/>
      <c r="HD1205" s="2"/>
      <c r="HE1205" s="2"/>
      <c r="HF1205" s="2"/>
      <c r="HG1205" s="2"/>
      <c r="HH1205" s="2"/>
      <c r="HI1205" s="2"/>
      <c r="HJ1205" s="2"/>
      <c r="HK1205" s="2"/>
      <c r="HL1205" s="2"/>
      <c r="HM1205" s="2"/>
      <c r="HN1205" s="2"/>
      <c r="HO1205" s="2"/>
      <c r="HP1205" s="2"/>
      <c r="HQ1205" s="2"/>
      <c r="HR1205" s="2"/>
      <c r="HS1205" s="2"/>
      <c r="HT1205" s="2"/>
      <c r="HU1205" s="2"/>
      <c r="HV1205" s="2"/>
      <c r="HW1205" s="2"/>
      <c r="HX1205" s="2"/>
      <c r="HY1205" s="2"/>
      <c r="HZ1205" s="2"/>
      <c r="IA1205" s="2"/>
      <c r="IB1205" s="2"/>
      <c r="IC1205" s="2"/>
      <c r="ID1205" s="2"/>
      <c r="IE1205" s="2"/>
      <c r="IF1205" s="2"/>
      <c r="IG1205" s="2"/>
      <c r="IH1205" s="2"/>
      <c r="II1205" s="2"/>
      <c r="IJ1205" s="2"/>
      <c r="IK1205" s="2"/>
      <c r="IL1205" s="2"/>
      <c r="IM1205" s="2"/>
      <c r="IN1205" s="2"/>
      <c r="IO1205" s="2"/>
      <c r="IP1205" s="2"/>
      <c r="IQ1205" s="2"/>
      <c r="IR1205" s="2"/>
      <c r="IS1205" s="2"/>
      <c r="IT1205" s="2"/>
      <c r="IU1205" s="2"/>
      <c r="IV1205" s="2"/>
      <c r="IW1205" s="2"/>
    </row>
    <row r="1206" customFormat="false" ht="11.25" hidden="false" customHeight="false" outlineLevel="0" collapsed="false">
      <c r="A1206" s="2"/>
      <c r="B1206" s="2"/>
      <c r="C1206" s="2"/>
      <c r="D1206" s="394"/>
      <c r="F1206" s="2"/>
      <c r="G1206" s="2"/>
      <c r="H1206" s="2"/>
      <c r="I1206" s="2"/>
      <c r="J1206" s="2"/>
      <c r="K1206" s="2"/>
      <c r="L1206" s="2"/>
      <c r="M1206" s="2"/>
      <c r="P1206" s="2"/>
      <c r="Q1206" s="2"/>
      <c r="R1206" s="2"/>
      <c r="X1206" s="270"/>
      <c r="Y1206" s="2"/>
      <c r="AL1206" s="2"/>
      <c r="AM1206" s="2"/>
      <c r="AN1206" s="2"/>
      <c r="AO1206" s="2"/>
      <c r="AP1206" s="2"/>
      <c r="AQ1206" s="2"/>
      <c r="AR1206" s="2"/>
      <c r="AS1206" s="2"/>
      <c r="AT1206" s="2"/>
      <c r="AU1206" s="2"/>
      <c r="AV1206" s="95"/>
      <c r="AW1206" s="95"/>
      <c r="AX1206" s="383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2"/>
      <c r="BT1206" s="2"/>
      <c r="BU1206" s="2"/>
      <c r="BV1206" s="2"/>
      <c r="BW1206" s="383"/>
      <c r="BX1206" s="383"/>
      <c r="BY1206" s="383"/>
      <c r="BZ1206" s="2"/>
      <c r="CA1206" s="2"/>
      <c r="CB1206" s="2"/>
      <c r="CC1206" s="2"/>
      <c r="CD1206" s="2"/>
      <c r="CE1206" s="2"/>
      <c r="CF1206" s="383"/>
      <c r="CG1206" s="383"/>
      <c r="CH1206" s="10"/>
      <c r="CI1206" s="2"/>
      <c r="CJ1206" s="2"/>
      <c r="CK1206" s="2"/>
      <c r="CL1206" s="2"/>
      <c r="CM1206" s="2"/>
      <c r="CN1206" s="2"/>
      <c r="CO1206" s="2"/>
      <c r="CP1206" s="2"/>
      <c r="CQ1206" s="2"/>
      <c r="CR1206" s="2"/>
      <c r="CS1206" s="2"/>
      <c r="CT1206" s="2"/>
      <c r="CU1206" s="2"/>
      <c r="CV1206" s="2"/>
      <c r="CW1206" s="2"/>
      <c r="CX1206" s="2"/>
      <c r="CY1206" s="2"/>
      <c r="CZ1206" s="2"/>
      <c r="DA1206" s="2"/>
      <c r="DB1206" s="2"/>
      <c r="DC1206" s="2"/>
      <c r="DD1206" s="2"/>
      <c r="DE1206" s="2"/>
      <c r="DF1206" s="2"/>
      <c r="DG1206" s="2"/>
      <c r="DH1206" s="2"/>
      <c r="DI1206" s="2"/>
      <c r="DJ1206" s="2"/>
      <c r="DK1206" s="2"/>
      <c r="DL1206" s="2"/>
      <c r="DM1206" s="2"/>
      <c r="DN1206" s="2"/>
      <c r="DO1206" s="2"/>
      <c r="DP1206" s="2"/>
      <c r="DQ1206" s="2"/>
      <c r="DR1206" s="2"/>
      <c r="DS1206" s="383"/>
      <c r="DT1206" s="383"/>
      <c r="DU1206" s="383"/>
      <c r="DV1206" s="2"/>
      <c r="DW1206" s="2"/>
      <c r="DX1206" s="2"/>
      <c r="DY1206" s="2"/>
      <c r="DZ1206" s="2"/>
      <c r="EA1206" s="2"/>
      <c r="EB1206" s="2"/>
      <c r="EC1206" s="2"/>
      <c r="ED1206" s="2"/>
      <c r="EE1206" s="2"/>
      <c r="EF1206" s="2"/>
      <c r="EG1206" s="2"/>
      <c r="EH1206" s="2"/>
      <c r="EI1206" s="2"/>
      <c r="EJ1206" s="2"/>
      <c r="EK1206" s="2"/>
      <c r="EL1206" s="2"/>
      <c r="EM1206" s="2"/>
      <c r="EN1206" s="2"/>
      <c r="EO1206" s="2"/>
      <c r="EP1206" s="2"/>
      <c r="EQ1206" s="2"/>
      <c r="ER1206" s="2"/>
      <c r="ES1206" s="2"/>
      <c r="ET1206" s="2"/>
      <c r="EU1206" s="2"/>
      <c r="EV1206" s="2"/>
      <c r="EW1206" s="2"/>
      <c r="EX1206" s="2"/>
      <c r="EY1206" s="2"/>
      <c r="EZ1206" s="2"/>
      <c r="FA1206" s="2"/>
      <c r="FB1206" s="2"/>
      <c r="FC1206" s="2"/>
      <c r="FD1206" s="2"/>
      <c r="FE1206" s="2"/>
      <c r="FF1206" s="2"/>
      <c r="FG1206" s="2"/>
      <c r="FH1206" s="2"/>
      <c r="FI1206" s="2"/>
      <c r="FJ1206" s="2"/>
      <c r="FK1206" s="2"/>
      <c r="FL1206" s="2"/>
      <c r="FM1206" s="2"/>
      <c r="FN1206" s="2"/>
      <c r="FO1206" s="2"/>
      <c r="FP1206" s="2"/>
      <c r="FQ1206" s="2"/>
      <c r="FR1206" s="2"/>
      <c r="FS1206" s="2"/>
      <c r="FT1206" s="2"/>
      <c r="FU1206" s="2"/>
      <c r="FV1206" s="2"/>
      <c r="FW1206" s="2"/>
      <c r="FX1206" s="2"/>
      <c r="FY1206" s="2"/>
      <c r="FZ1206" s="2"/>
      <c r="GA1206" s="2"/>
      <c r="GB1206" s="2"/>
      <c r="GC1206" s="2"/>
      <c r="GD1206" s="2"/>
      <c r="GE1206" s="2"/>
      <c r="GF1206" s="2"/>
      <c r="GG1206" s="2"/>
      <c r="GH1206" s="2"/>
      <c r="GI1206" s="2"/>
      <c r="GJ1206" s="2"/>
      <c r="GK1206" s="2"/>
      <c r="GL1206" s="2"/>
      <c r="GM1206" s="2"/>
      <c r="GN1206" s="2"/>
      <c r="GO1206" s="2"/>
      <c r="GP1206" s="2"/>
      <c r="GQ1206" s="2"/>
      <c r="GR1206" s="2"/>
      <c r="GS1206" s="2"/>
      <c r="GT1206" s="2"/>
      <c r="GU1206" s="2"/>
      <c r="GV1206" s="2"/>
      <c r="GW1206" s="2"/>
      <c r="GX1206" s="2"/>
      <c r="GY1206" s="2"/>
      <c r="GZ1206" s="2"/>
      <c r="HA1206" s="2"/>
      <c r="HB1206" s="2"/>
      <c r="HC1206" s="2"/>
      <c r="HD1206" s="2"/>
      <c r="HE1206" s="2"/>
      <c r="HF1206" s="2"/>
      <c r="HG1206" s="2"/>
      <c r="HH1206" s="2"/>
      <c r="HI1206" s="2"/>
      <c r="HJ1206" s="2"/>
      <c r="HK1206" s="2"/>
      <c r="HL1206" s="2"/>
      <c r="HM1206" s="2"/>
      <c r="HN1206" s="2"/>
      <c r="HO1206" s="2"/>
      <c r="HP1206" s="2"/>
      <c r="HQ1206" s="2"/>
      <c r="HR1206" s="2"/>
      <c r="HS1206" s="2"/>
      <c r="HT1206" s="2"/>
      <c r="HU1206" s="2"/>
      <c r="HV1206" s="2"/>
      <c r="HW1206" s="2"/>
      <c r="HX1206" s="2"/>
      <c r="HY1206" s="2"/>
      <c r="HZ1206" s="2"/>
      <c r="IA1206" s="2"/>
      <c r="IB1206" s="2"/>
      <c r="IC1206" s="2"/>
      <c r="ID1206" s="2"/>
      <c r="IE1206" s="2"/>
      <c r="IF1206" s="2"/>
      <c r="IG1206" s="2"/>
      <c r="IH1206" s="2"/>
      <c r="II1206" s="2"/>
      <c r="IJ1206" s="2"/>
      <c r="IK1206" s="2"/>
      <c r="IL1206" s="2"/>
      <c r="IM1206" s="2"/>
      <c r="IN1206" s="2"/>
      <c r="IO1206" s="2"/>
      <c r="IP1206" s="2"/>
      <c r="IQ1206" s="2"/>
      <c r="IR1206" s="2"/>
      <c r="IS1206" s="2"/>
      <c r="IT1206" s="2"/>
      <c r="IU1206" s="2"/>
      <c r="IV1206" s="2"/>
      <c r="IW1206" s="2"/>
    </row>
    <row r="1207" customFormat="false" ht="11.25" hidden="false" customHeight="false" outlineLevel="0" collapsed="false">
      <c r="A1207" s="2"/>
      <c r="B1207" s="2"/>
      <c r="C1207" s="2"/>
      <c r="D1207" s="394"/>
      <c r="F1207" s="2"/>
      <c r="G1207" s="2"/>
      <c r="H1207" s="2"/>
      <c r="I1207" s="2"/>
      <c r="J1207" s="2"/>
      <c r="K1207" s="2"/>
      <c r="L1207" s="2"/>
      <c r="M1207" s="2"/>
      <c r="P1207" s="2"/>
      <c r="Q1207" s="2"/>
      <c r="R1207" s="2"/>
      <c r="X1207" s="270"/>
      <c r="Y1207" s="2"/>
      <c r="AL1207" s="2"/>
      <c r="AM1207" s="2"/>
      <c r="AN1207" s="2"/>
      <c r="AO1207" s="2"/>
      <c r="AP1207" s="2"/>
      <c r="AQ1207" s="2"/>
      <c r="AR1207" s="2"/>
      <c r="AS1207" s="2"/>
      <c r="AT1207" s="2"/>
      <c r="AU1207" s="2"/>
      <c r="AV1207" s="95"/>
      <c r="AW1207" s="95"/>
      <c r="AX1207" s="383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2"/>
      <c r="BT1207" s="2"/>
      <c r="BU1207" s="2"/>
      <c r="BV1207" s="2"/>
      <c r="BW1207" s="383"/>
      <c r="BX1207" s="383"/>
      <c r="BY1207" s="383"/>
      <c r="BZ1207" s="2"/>
      <c r="CA1207" s="2"/>
      <c r="CB1207" s="2"/>
      <c r="CC1207" s="2"/>
      <c r="CD1207" s="2"/>
      <c r="CE1207" s="2"/>
      <c r="CF1207" s="383"/>
      <c r="CG1207" s="383"/>
      <c r="CH1207" s="10"/>
      <c r="CI1207" s="2"/>
      <c r="CJ1207" s="2"/>
      <c r="CK1207" s="2"/>
      <c r="CL1207" s="2"/>
      <c r="CM1207" s="2"/>
      <c r="CN1207" s="2"/>
      <c r="CO1207" s="2"/>
      <c r="CP1207" s="2"/>
      <c r="CQ1207" s="2"/>
      <c r="CR1207" s="2"/>
      <c r="CS1207" s="2"/>
      <c r="CT1207" s="2"/>
      <c r="CU1207" s="2"/>
      <c r="CV1207" s="2"/>
      <c r="CW1207" s="2"/>
      <c r="CX1207" s="2"/>
      <c r="CY1207" s="2"/>
      <c r="CZ1207" s="2"/>
      <c r="DA1207" s="2"/>
      <c r="DB1207" s="2"/>
      <c r="DC1207" s="2"/>
      <c r="DD1207" s="2"/>
      <c r="DE1207" s="2"/>
      <c r="DF1207" s="2"/>
      <c r="DG1207" s="2"/>
      <c r="DH1207" s="2"/>
      <c r="DI1207" s="2"/>
      <c r="DJ1207" s="2"/>
      <c r="DK1207" s="2"/>
      <c r="DL1207" s="2"/>
      <c r="DM1207" s="2"/>
      <c r="DN1207" s="2"/>
      <c r="DO1207" s="2"/>
      <c r="DP1207" s="2"/>
      <c r="DQ1207" s="2"/>
      <c r="DR1207" s="2"/>
      <c r="DS1207" s="383"/>
      <c r="DT1207" s="383"/>
      <c r="DU1207" s="383"/>
      <c r="DV1207" s="2"/>
      <c r="DW1207" s="2"/>
      <c r="DX1207" s="2"/>
      <c r="DY1207" s="2"/>
      <c r="DZ1207" s="2"/>
      <c r="EA1207" s="2"/>
      <c r="EB1207" s="2"/>
      <c r="EC1207" s="2"/>
      <c r="ED1207" s="2"/>
      <c r="EE1207" s="2"/>
      <c r="EF1207" s="2"/>
      <c r="EG1207" s="2"/>
      <c r="EH1207" s="2"/>
      <c r="EI1207" s="2"/>
      <c r="EJ1207" s="2"/>
      <c r="EK1207" s="2"/>
      <c r="EL1207" s="2"/>
      <c r="EM1207" s="2"/>
      <c r="EN1207" s="2"/>
      <c r="EO1207" s="2"/>
      <c r="EP1207" s="2"/>
      <c r="EQ1207" s="2"/>
      <c r="ER1207" s="2"/>
      <c r="ES1207" s="2"/>
      <c r="ET1207" s="2"/>
      <c r="EU1207" s="2"/>
      <c r="EV1207" s="2"/>
      <c r="EW1207" s="2"/>
      <c r="EX1207" s="2"/>
      <c r="EY1207" s="2"/>
      <c r="EZ1207" s="2"/>
      <c r="FA1207" s="2"/>
      <c r="FB1207" s="2"/>
      <c r="FC1207" s="2"/>
      <c r="FD1207" s="2"/>
      <c r="FE1207" s="2"/>
      <c r="FF1207" s="2"/>
      <c r="FG1207" s="2"/>
      <c r="FH1207" s="2"/>
      <c r="FI1207" s="2"/>
      <c r="FJ1207" s="2"/>
      <c r="FK1207" s="2"/>
      <c r="FL1207" s="2"/>
      <c r="FM1207" s="2"/>
      <c r="FN1207" s="2"/>
      <c r="FO1207" s="2"/>
      <c r="FP1207" s="2"/>
      <c r="FQ1207" s="2"/>
      <c r="FR1207" s="2"/>
      <c r="FS1207" s="2"/>
      <c r="FT1207" s="2"/>
      <c r="FU1207" s="2"/>
      <c r="FV1207" s="2"/>
      <c r="FW1207" s="2"/>
      <c r="FX1207" s="2"/>
      <c r="FY1207" s="2"/>
      <c r="FZ1207" s="2"/>
      <c r="GA1207" s="2"/>
      <c r="GB1207" s="2"/>
      <c r="GC1207" s="2"/>
      <c r="GD1207" s="2"/>
      <c r="GE1207" s="2"/>
      <c r="GF1207" s="2"/>
      <c r="GG1207" s="2"/>
      <c r="GH1207" s="2"/>
      <c r="GI1207" s="2"/>
      <c r="GJ1207" s="2"/>
      <c r="GK1207" s="2"/>
      <c r="GL1207" s="2"/>
      <c r="GM1207" s="2"/>
      <c r="GN1207" s="2"/>
      <c r="GO1207" s="2"/>
      <c r="GP1207" s="2"/>
      <c r="GQ1207" s="2"/>
      <c r="GR1207" s="2"/>
      <c r="GS1207" s="2"/>
      <c r="GT1207" s="2"/>
      <c r="GU1207" s="2"/>
      <c r="GV1207" s="2"/>
      <c r="GW1207" s="2"/>
      <c r="GX1207" s="2"/>
      <c r="GY1207" s="2"/>
      <c r="GZ1207" s="2"/>
      <c r="HA1207" s="2"/>
      <c r="HB1207" s="2"/>
      <c r="HC1207" s="2"/>
      <c r="HD1207" s="2"/>
      <c r="HE1207" s="2"/>
      <c r="HF1207" s="2"/>
      <c r="HG1207" s="2"/>
      <c r="HH1207" s="2"/>
      <c r="HI1207" s="2"/>
      <c r="HJ1207" s="2"/>
      <c r="HK1207" s="2"/>
      <c r="HL1207" s="2"/>
      <c r="HM1207" s="2"/>
      <c r="HN1207" s="2"/>
      <c r="HO1207" s="2"/>
      <c r="HP1207" s="2"/>
      <c r="HQ1207" s="2"/>
      <c r="HR1207" s="2"/>
      <c r="HS1207" s="2"/>
      <c r="HT1207" s="2"/>
      <c r="HU1207" s="2"/>
      <c r="HV1207" s="2"/>
      <c r="HW1207" s="2"/>
      <c r="HX1207" s="2"/>
      <c r="HY1207" s="2"/>
      <c r="HZ1207" s="2"/>
      <c r="IA1207" s="2"/>
      <c r="IB1207" s="2"/>
      <c r="IC1207" s="2"/>
      <c r="ID1207" s="2"/>
      <c r="IE1207" s="2"/>
      <c r="IF1207" s="2"/>
      <c r="IG1207" s="2"/>
      <c r="IH1207" s="2"/>
      <c r="II1207" s="2"/>
      <c r="IJ1207" s="2"/>
      <c r="IK1207" s="2"/>
      <c r="IL1207" s="2"/>
      <c r="IM1207" s="2"/>
      <c r="IN1207" s="2"/>
      <c r="IO1207" s="2"/>
      <c r="IP1207" s="2"/>
      <c r="IQ1207" s="2"/>
      <c r="IR1207" s="2"/>
      <c r="IS1207" s="2"/>
      <c r="IT1207" s="2"/>
      <c r="IU1207" s="2"/>
      <c r="IV1207" s="2"/>
      <c r="IW1207" s="2"/>
    </row>
    <row r="1208" customFormat="false" ht="11.25" hidden="false" customHeight="false" outlineLevel="0" collapsed="false">
      <c r="A1208" s="2"/>
      <c r="B1208" s="2"/>
      <c r="C1208" s="2"/>
      <c r="D1208" s="394"/>
      <c r="F1208" s="2"/>
      <c r="G1208" s="2"/>
      <c r="H1208" s="2"/>
      <c r="I1208" s="2"/>
      <c r="J1208" s="2"/>
      <c r="K1208" s="2"/>
      <c r="L1208" s="2"/>
      <c r="M1208" s="2"/>
      <c r="P1208" s="2"/>
      <c r="Q1208" s="2"/>
      <c r="R1208" s="2"/>
      <c r="X1208" s="270"/>
      <c r="Y1208" s="2"/>
      <c r="AL1208" s="2"/>
      <c r="AM1208" s="2"/>
      <c r="AN1208" s="2"/>
      <c r="AO1208" s="2"/>
      <c r="AP1208" s="2"/>
      <c r="AQ1208" s="2"/>
      <c r="AR1208" s="2"/>
      <c r="AS1208" s="2"/>
      <c r="AT1208" s="2"/>
      <c r="AU1208" s="2"/>
      <c r="AV1208" s="95"/>
      <c r="AW1208" s="95"/>
      <c r="AX1208" s="383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2"/>
      <c r="BT1208" s="2"/>
      <c r="BU1208" s="2"/>
      <c r="BV1208" s="2"/>
      <c r="BW1208" s="383"/>
      <c r="BX1208" s="383"/>
      <c r="BY1208" s="383"/>
      <c r="BZ1208" s="2"/>
      <c r="CA1208" s="2"/>
      <c r="CB1208" s="2"/>
      <c r="CC1208" s="2"/>
      <c r="CD1208" s="2"/>
      <c r="CE1208" s="2"/>
      <c r="CF1208" s="383"/>
      <c r="CG1208" s="383"/>
      <c r="CH1208" s="10"/>
      <c r="CI1208" s="2"/>
      <c r="CJ1208" s="2"/>
      <c r="CK1208" s="2"/>
      <c r="CL1208" s="2"/>
      <c r="CM1208" s="2"/>
      <c r="CN1208" s="2"/>
      <c r="CO1208" s="2"/>
      <c r="CP1208" s="2"/>
      <c r="CQ1208" s="2"/>
      <c r="CR1208" s="2"/>
      <c r="CS1208" s="2"/>
      <c r="CT1208" s="2"/>
      <c r="CU1208" s="2"/>
      <c r="CV1208" s="2"/>
      <c r="CW1208" s="2"/>
      <c r="CX1208" s="2"/>
      <c r="CY1208" s="2"/>
      <c r="CZ1208" s="2"/>
      <c r="DA1208" s="2"/>
      <c r="DB1208" s="2"/>
      <c r="DC1208" s="2"/>
      <c r="DD1208" s="2"/>
      <c r="DE1208" s="2"/>
      <c r="DF1208" s="2"/>
      <c r="DG1208" s="2"/>
      <c r="DH1208" s="2"/>
      <c r="DI1208" s="2"/>
      <c r="DJ1208" s="2"/>
      <c r="DK1208" s="2"/>
      <c r="DL1208" s="2"/>
      <c r="DM1208" s="2"/>
      <c r="DN1208" s="2"/>
      <c r="DO1208" s="2"/>
      <c r="DP1208" s="2"/>
      <c r="DQ1208" s="2"/>
      <c r="DR1208" s="2"/>
      <c r="DS1208" s="383"/>
      <c r="DT1208" s="383"/>
      <c r="DU1208" s="383"/>
      <c r="DV1208" s="2"/>
      <c r="DW1208" s="2"/>
      <c r="DX1208" s="2"/>
      <c r="DY1208" s="2"/>
      <c r="DZ1208" s="2"/>
      <c r="EA1208" s="2"/>
      <c r="EB1208" s="2"/>
      <c r="EC1208" s="2"/>
      <c r="ED1208" s="2"/>
      <c r="EE1208" s="2"/>
      <c r="EF1208" s="2"/>
      <c r="EG1208" s="2"/>
      <c r="EH1208" s="2"/>
      <c r="EI1208" s="2"/>
      <c r="EJ1208" s="2"/>
      <c r="EK1208" s="2"/>
      <c r="EL1208" s="2"/>
      <c r="EM1208" s="2"/>
      <c r="EN1208" s="2"/>
      <c r="EO1208" s="2"/>
      <c r="EP1208" s="2"/>
      <c r="EQ1208" s="2"/>
      <c r="ER1208" s="2"/>
      <c r="ES1208" s="2"/>
      <c r="ET1208" s="2"/>
      <c r="EU1208" s="2"/>
      <c r="EV1208" s="2"/>
      <c r="EW1208" s="2"/>
      <c r="EX1208" s="2"/>
      <c r="EY1208" s="2"/>
      <c r="EZ1208" s="2"/>
      <c r="FA1208" s="2"/>
      <c r="FB1208" s="2"/>
      <c r="FC1208" s="2"/>
      <c r="FD1208" s="2"/>
      <c r="FE1208" s="2"/>
      <c r="FF1208" s="2"/>
      <c r="FG1208" s="2"/>
      <c r="FH1208" s="2"/>
      <c r="FI1208" s="2"/>
      <c r="FJ1208" s="2"/>
      <c r="FK1208" s="2"/>
      <c r="FL1208" s="2"/>
      <c r="FM1208" s="2"/>
      <c r="FN1208" s="2"/>
      <c r="FO1208" s="2"/>
      <c r="FP1208" s="2"/>
      <c r="FQ1208" s="2"/>
      <c r="FR1208" s="2"/>
      <c r="FS1208" s="2"/>
      <c r="FT1208" s="2"/>
      <c r="FU1208" s="2"/>
      <c r="FV1208" s="2"/>
      <c r="FW1208" s="2"/>
      <c r="FX1208" s="2"/>
      <c r="FY1208" s="2"/>
      <c r="FZ1208" s="2"/>
      <c r="GA1208" s="2"/>
      <c r="GB1208" s="2"/>
      <c r="GC1208" s="2"/>
      <c r="GD1208" s="2"/>
      <c r="GE1208" s="2"/>
      <c r="GF1208" s="2"/>
      <c r="GG1208" s="2"/>
      <c r="GH1208" s="2"/>
      <c r="GI1208" s="2"/>
      <c r="GJ1208" s="2"/>
      <c r="GK1208" s="2"/>
      <c r="GL1208" s="2"/>
      <c r="GM1208" s="2"/>
      <c r="GN1208" s="2"/>
      <c r="GO1208" s="2"/>
      <c r="GP1208" s="2"/>
      <c r="GQ1208" s="2"/>
      <c r="GR1208" s="2"/>
      <c r="GS1208" s="2"/>
      <c r="GT1208" s="2"/>
      <c r="GU1208" s="2"/>
      <c r="GV1208" s="2"/>
      <c r="GW1208" s="2"/>
      <c r="GX1208" s="2"/>
      <c r="GY1208" s="2"/>
      <c r="GZ1208" s="2"/>
      <c r="HA1208" s="2"/>
      <c r="HB1208" s="2"/>
      <c r="HC1208" s="2"/>
      <c r="HD1208" s="2"/>
      <c r="HE1208" s="2"/>
      <c r="HF1208" s="2"/>
      <c r="HG1208" s="2"/>
      <c r="HH1208" s="2"/>
      <c r="HI1208" s="2"/>
      <c r="HJ1208" s="2"/>
      <c r="HK1208" s="2"/>
      <c r="HL1208" s="2"/>
      <c r="HM1208" s="2"/>
      <c r="HN1208" s="2"/>
      <c r="HO1208" s="2"/>
      <c r="HP1208" s="2"/>
      <c r="HQ1208" s="2"/>
      <c r="HR1208" s="2"/>
      <c r="HS1208" s="2"/>
      <c r="HT1208" s="2"/>
      <c r="HU1208" s="2"/>
      <c r="HV1208" s="2"/>
      <c r="HW1208" s="2"/>
      <c r="HX1208" s="2"/>
      <c r="HY1208" s="2"/>
      <c r="HZ1208" s="2"/>
      <c r="IA1208" s="2"/>
      <c r="IB1208" s="2"/>
      <c r="IC1208" s="2"/>
      <c r="ID1208" s="2"/>
      <c r="IE1208" s="2"/>
      <c r="IF1208" s="2"/>
      <c r="IG1208" s="2"/>
      <c r="IH1208" s="2"/>
      <c r="II1208" s="2"/>
      <c r="IJ1208" s="2"/>
      <c r="IK1208" s="2"/>
      <c r="IL1208" s="2"/>
      <c r="IM1208" s="2"/>
      <c r="IN1208" s="2"/>
      <c r="IO1208" s="2"/>
      <c r="IP1208" s="2"/>
      <c r="IQ1208" s="2"/>
      <c r="IR1208" s="2"/>
      <c r="IS1208" s="2"/>
      <c r="IT1208" s="2"/>
      <c r="IU1208" s="2"/>
      <c r="IV1208" s="2"/>
      <c r="IW1208" s="2"/>
    </row>
    <row r="1209" customFormat="false" ht="11.25" hidden="false" customHeight="false" outlineLevel="0" collapsed="false">
      <c r="A1209" s="2"/>
      <c r="B1209" s="2"/>
      <c r="C1209" s="2"/>
      <c r="D1209" s="394"/>
      <c r="F1209" s="2"/>
      <c r="G1209" s="2"/>
      <c r="H1209" s="2"/>
      <c r="I1209" s="2"/>
      <c r="J1209" s="2"/>
      <c r="K1209" s="2"/>
      <c r="L1209" s="2"/>
      <c r="M1209" s="2"/>
      <c r="P1209" s="2"/>
      <c r="Q1209" s="2"/>
      <c r="R1209" s="2"/>
      <c r="X1209" s="270"/>
      <c r="Y1209" s="2"/>
      <c r="AL1209" s="2"/>
      <c r="AM1209" s="2"/>
      <c r="AN1209" s="2"/>
      <c r="AO1209" s="2"/>
      <c r="AP1209" s="2"/>
      <c r="AQ1209" s="2"/>
      <c r="AR1209" s="2"/>
      <c r="AS1209" s="2"/>
      <c r="AT1209" s="2"/>
      <c r="AU1209" s="2"/>
      <c r="AV1209" s="95"/>
      <c r="AW1209" s="95"/>
      <c r="AX1209" s="383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2"/>
      <c r="BT1209" s="2"/>
      <c r="BU1209" s="2"/>
      <c r="BV1209" s="2"/>
      <c r="BW1209" s="383"/>
      <c r="BX1209" s="383"/>
      <c r="BY1209" s="383"/>
      <c r="BZ1209" s="2"/>
      <c r="CA1209" s="2"/>
      <c r="CB1209" s="2"/>
      <c r="CC1209" s="2"/>
      <c r="CD1209" s="2"/>
      <c r="CE1209" s="2"/>
      <c r="CF1209" s="383"/>
      <c r="CG1209" s="383"/>
      <c r="CH1209" s="10"/>
      <c r="CI1209" s="2"/>
      <c r="CJ1209" s="2"/>
      <c r="CK1209" s="2"/>
      <c r="CL1209" s="2"/>
      <c r="CM1209" s="2"/>
      <c r="CN1209" s="2"/>
      <c r="CO1209" s="2"/>
      <c r="CP1209" s="2"/>
      <c r="CQ1209" s="2"/>
      <c r="CR1209" s="2"/>
      <c r="CS1209" s="2"/>
      <c r="CT1209" s="2"/>
      <c r="CU1209" s="2"/>
      <c r="CV1209" s="2"/>
      <c r="CW1209" s="2"/>
      <c r="CX1209" s="2"/>
      <c r="CY1209" s="2"/>
      <c r="CZ1209" s="2"/>
      <c r="DA1209" s="2"/>
      <c r="DB1209" s="2"/>
      <c r="DC1209" s="2"/>
      <c r="DD1209" s="2"/>
      <c r="DE1209" s="2"/>
      <c r="DF1209" s="2"/>
      <c r="DG1209" s="2"/>
      <c r="DH1209" s="2"/>
      <c r="DI1209" s="2"/>
      <c r="DJ1209" s="2"/>
      <c r="DK1209" s="2"/>
      <c r="DL1209" s="2"/>
      <c r="DM1209" s="2"/>
      <c r="DN1209" s="2"/>
      <c r="DO1209" s="2"/>
      <c r="DP1209" s="2"/>
      <c r="DQ1209" s="2"/>
      <c r="DR1209" s="2"/>
      <c r="DS1209" s="383"/>
      <c r="DT1209" s="383"/>
      <c r="DU1209" s="383"/>
      <c r="DV1209" s="2"/>
      <c r="DW1209" s="2"/>
      <c r="DX1209" s="2"/>
      <c r="DY1209" s="2"/>
      <c r="DZ1209" s="2"/>
      <c r="EA1209" s="2"/>
      <c r="EB1209" s="2"/>
      <c r="EC1209" s="2"/>
      <c r="ED1209" s="2"/>
      <c r="EE1209" s="2"/>
      <c r="EF1209" s="2"/>
      <c r="EG1209" s="2"/>
      <c r="EH1209" s="2"/>
      <c r="EI1209" s="2"/>
      <c r="EJ1209" s="2"/>
      <c r="EK1209" s="2"/>
      <c r="EL1209" s="2"/>
      <c r="EM1209" s="2"/>
      <c r="EN1209" s="2"/>
      <c r="EO1209" s="2"/>
      <c r="EP1209" s="2"/>
      <c r="EQ1209" s="2"/>
      <c r="ER1209" s="2"/>
      <c r="ES1209" s="2"/>
      <c r="ET1209" s="2"/>
      <c r="EU1209" s="2"/>
      <c r="EV1209" s="2"/>
      <c r="EW1209" s="2"/>
      <c r="EX1209" s="2"/>
      <c r="EY1209" s="2"/>
      <c r="EZ1209" s="2"/>
      <c r="FA1209" s="2"/>
      <c r="FB1209" s="2"/>
      <c r="FC1209" s="2"/>
      <c r="FD1209" s="2"/>
      <c r="FE1209" s="2"/>
      <c r="FF1209" s="2"/>
      <c r="FG1209" s="2"/>
      <c r="FH1209" s="2"/>
      <c r="FI1209" s="2"/>
      <c r="FJ1209" s="2"/>
      <c r="FK1209" s="2"/>
      <c r="FL1209" s="2"/>
      <c r="FM1209" s="2"/>
      <c r="FN1209" s="2"/>
      <c r="FO1209" s="2"/>
      <c r="FP1209" s="2"/>
      <c r="FQ1209" s="2"/>
      <c r="FR1209" s="2"/>
      <c r="FS1209" s="2"/>
      <c r="FT1209" s="2"/>
      <c r="FU1209" s="2"/>
      <c r="FV1209" s="2"/>
      <c r="FW1209" s="2"/>
      <c r="FX1209" s="2"/>
      <c r="FY1209" s="2"/>
      <c r="FZ1209" s="2"/>
      <c r="GA1209" s="2"/>
      <c r="GB1209" s="2"/>
      <c r="GC1209" s="2"/>
      <c r="GD1209" s="2"/>
      <c r="GE1209" s="2"/>
      <c r="GF1209" s="2"/>
      <c r="GG1209" s="2"/>
      <c r="GH1209" s="2"/>
      <c r="GI1209" s="2"/>
      <c r="GJ1209" s="2"/>
      <c r="GK1209" s="2"/>
      <c r="GL1209" s="2"/>
      <c r="GM1209" s="2"/>
      <c r="GN1209" s="2"/>
      <c r="GO1209" s="2"/>
      <c r="GP1209" s="2"/>
      <c r="GQ1209" s="2"/>
      <c r="GR1209" s="2"/>
      <c r="GS1209" s="2"/>
      <c r="GT1209" s="2"/>
      <c r="GU1209" s="2"/>
      <c r="GV1209" s="2"/>
      <c r="GW1209" s="2"/>
      <c r="GX1209" s="2"/>
      <c r="GY1209" s="2"/>
      <c r="GZ1209" s="2"/>
      <c r="HA1209" s="2"/>
      <c r="HB1209" s="2"/>
      <c r="HC1209" s="2"/>
      <c r="HD1209" s="2"/>
      <c r="HE1209" s="2"/>
      <c r="HF1209" s="2"/>
      <c r="HG1209" s="2"/>
      <c r="HH1209" s="2"/>
      <c r="HI1209" s="2"/>
      <c r="HJ1209" s="2"/>
      <c r="HK1209" s="2"/>
      <c r="HL1209" s="2"/>
      <c r="HM1209" s="2"/>
      <c r="HN1209" s="2"/>
      <c r="HO1209" s="2"/>
      <c r="HP1209" s="2"/>
      <c r="HQ1209" s="2"/>
      <c r="HR1209" s="2"/>
      <c r="HS1209" s="2"/>
      <c r="HT1209" s="2"/>
      <c r="HU1209" s="2"/>
      <c r="HV1209" s="2"/>
      <c r="HW1209" s="2"/>
      <c r="HX1209" s="2"/>
      <c r="HY1209" s="2"/>
      <c r="HZ1209" s="2"/>
      <c r="IA1209" s="2"/>
      <c r="IB1209" s="2"/>
      <c r="IC1209" s="2"/>
      <c r="ID1209" s="2"/>
      <c r="IE1209" s="2"/>
      <c r="IF1209" s="2"/>
      <c r="IG1209" s="2"/>
      <c r="IH1209" s="2"/>
      <c r="II1209" s="2"/>
      <c r="IJ1209" s="2"/>
      <c r="IK1209" s="2"/>
      <c r="IL1209" s="2"/>
      <c r="IM1209" s="2"/>
      <c r="IN1209" s="2"/>
      <c r="IO1209" s="2"/>
      <c r="IP1209" s="2"/>
      <c r="IQ1209" s="2"/>
      <c r="IR1209" s="2"/>
      <c r="IS1209" s="2"/>
      <c r="IT1209" s="2"/>
      <c r="IU1209" s="2"/>
      <c r="IV1209" s="2"/>
      <c r="IW1209" s="2"/>
    </row>
    <row r="1210" customFormat="false" ht="11.25" hidden="false" customHeight="false" outlineLevel="0" collapsed="false">
      <c r="A1210" s="2"/>
      <c r="B1210" s="2"/>
      <c r="C1210" s="2"/>
      <c r="D1210" s="394"/>
      <c r="F1210" s="2"/>
      <c r="G1210" s="2"/>
      <c r="H1210" s="2"/>
      <c r="I1210" s="2"/>
      <c r="J1210" s="2"/>
      <c r="K1210" s="2"/>
      <c r="L1210" s="2"/>
      <c r="M1210" s="2"/>
      <c r="P1210" s="2"/>
      <c r="Q1210" s="2"/>
      <c r="R1210" s="2"/>
      <c r="X1210" s="270"/>
      <c r="Y1210" s="2"/>
      <c r="AL1210" s="2"/>
      <c r="AM1210" s="2"/>
      <c r="AN1210" s="2"/>
      <c r="AO1210" s="2"/>
      <c r="AP1210" s="2"/>
      <c r="AQ1210" s="2"/>
      <c r="AR1210" s="2"/>
      <c r="AS1210" s="2"/>
      <c r="AT1210" s="2"/>
      <c r="AU1210" s="2"/>
      <c r="AV1210" s="95"/>
      <c r="AW1210" s="95"/>
      <c r="AX1210" s="383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2"/>
      <c r="BT1210" s="2"/>
      <c r="BU1210" s="2"/>
      <c r="BV1210" s="2"/>
      <c r="BW1210" s="383"/>
      <c r="BX1210" s="383"/>
      <c r="BY1210" s="383"/>
      <c r="BZ1210" s="2"/>
      <c r="CA1210" s="2"/>
      <c r="CB1210" s="2"/>
      <c r="CC1210" s="2"/>
      <c r="CD1210" s="2"/>
      <c r="CE1210" s="2"/>
      <c r="CF1210" s="383"/>
      <c r="CG1210" s="383"/>
      <c r="CH1210" s="10"/>
      <c r="CI1210" s="2"/>
      <c r="CJ1210" s="2"/>
      <c r="CK1210" s="2"/>
      <c r="CL1210" s="2"/>
      <c r="CM1210" s="2"/>
      <c r="CN1210" s="2"/>
      <c r="CO1210" s="2"/>
      <c r="CP1210" s="2"/>
      <c r="CQ1210" s="2"/>
      <c r="CR1210" s="2"/>
      <c r="CS1210" s="2"/>
      <c r="CT1210" s="2"/>
      <c r="CU1210" s="2"/>
      <c r="CV1210" s="2"/>
      <c r="CW1210" s="2"/>
      <c r="CX1210" s="2"/>
      <c r="CY1210" s="2"/>
      <c r="CZ1210" s="2"/>
      <c r="DA1210" s="2"/>
      <c r="DB1210" s="2"/>
      <c r="DC1210" s="2"/>
      <c r="DD1210" s="2"/>
      <c r="DE1210" s="2"/>
      <c r="DF1210" s="2"/>
      <c r="DG1210" s="2"/>
      <c r="DH1210" s="2"/>
      <c r="DI1210" s="2"/>
      <c r="DJ1210" s="2"/>
      <c r="DK1210" s="2"/>
      <c r="DL1210" s="2"/>
      <c r="DM1210" s="2"/>
      <c r="DN1210" s="2"/>
      <c r="DO1210" s="2"/>
      <c r="DP1210" s="2"/>
      <c r="DQ1210" s="2"/>
      <c r="DR1210" s="2"/>
      <c r="DS1210" s="383"/>
      <c r="DT1210" s="383"/>
      <c r="DU1210" s="383"/>
      <c r="DV1210" s="2"/>
      <c r="DW1210" s="2"/>
      <c r="DX1210" s="2"/>
      <c r="DY1210" s="2"/>
      <c r="DZ1210" s="2"/>
      <c r="EA1210" s="2"/>
      <c r="EB1210" s="2"/>
      <c r="EC1210" s="2"/>
      <c r="ED1210" s="2"/>
      <c r="EE1210" s="2"/>
      <c r="EF1210" s="2"/>
      <c r="EG1210" s="2"/>
      <c r="EH1210" s="2"/>
      <c r="EI1210" s="2"/>
      <c r="EJ1210" s="2"/>
      <c r="EK1210" s="2"/>
      <c r="EL1210" s="2"/>
      <c r="EM1210" s="2"/>
      <c r="EN1210" s="2"/>
      <c r="EO1210" s="2"/>
      <c r="EP1210" s="2"/>
      <c r="EQ1210" s="2"/>
      <c r="ER1210" s="2"/>
      <c r="ES1210" s="2"/>
      <c r="ET1210" s="2"/>
      <c r="EU1210" s="2"/>
      <c r="EV1210" s="2"/>
      <c r="EW1210" s="2"/>
      <c r="EX1210" s="2"/>
      <c r="EY1210" s="2"/>
      <c r="EZ1210" s="2"/>
      <c r="FA1210" s="2"/>
      <c r="FB1210" s="2"/>
      <c r="FC1210" s="2"/>
      <c r="FD1210" s="2"/>
      <c r="FE1210" s="2"/>
      <c r="FF1210" s="2"/>
      <c r="FG1210" s="2"/>
      <c r="FH1210" s="2"/>
      <c r="FI1210" s="2"/>
      <c r="FJ1210" s="2"/>
      <c r="FK1210" s="2"/>
      <c r="FL1210" s="2"/>
      <c r="FM1210" s="2"/>
      <c r="FN1210" s="2"/>
      <c r="FO1210" s="2"/>
      <c r="FP1210" s="2"/>
      <c r="FQ1210" s="2"/>
      <c r="FR1210" s="2"/>
      <c r="FS1210" s="2"/>
      <c r="FT1210" s="2"/>
      <c r="FU1210" s="2"/>
      <c r="FV1210" s="2"/>
      <c r="FW1210" s="2"/>
      <c r="FX1210" s="2"/>
      <c r="FY1210" s="2"/>
      <c r="FZ1210" s="2"/>
      <c r="GA1210" s="2"/>
      <c r="GB1210" s="2"/>
      <c r="GC1210" s="2"/>
      <c r="GD1210" s="2"/>
      <c r="GE1210" s="2"/>
      <c r="GF1210" s="2"/>
      <c r="GG1210" s="2"/>
      <c r="GH1210" s="2"/>
      <c r="GI1210" s="2"/>
      <c r="GJ1210" s="2"/>
      <c r="GK1210" s="2"/>
      <c r="GL1210" s="2"/>
      <c r="GM1210" s="2"/>
      <c r="GN1210" s="2"/>
      <c r="GO1210" s="2"/>
      <c r="GP1210" s="2"/>
      <c r="GQ1210" s="2"/>
      <c r="GR1210" s="2"/>
      <c r="GS1210" s="2"/>
      <c r="GT1210" s="2"/>
      <c r="GU1210" s="2"/>
      <c r="GV1210" s="2"/>
      <c r="GW1210" s="2"/>
      <c r="GX1210" s="2"/>
      <c r="GY1210" s="2"/>
      <c r="GZ1210" s="2"/>
      <c r="HA1210" s="2"/>
      <c r="HB1210" s="2"/>
      <c r="HC1210" s="2"/>
      <c r="HD1210" s="2"/>
      <c r="HE1210" s="2"/>
      <c r="HF1210" s="2"/>
      <c r="HG1210" s="2"/>
      <c r="HH1210" s="2"/>
      <c r="HI1210" s="2"/>
      <c r="HJ1210" s="2"/>
      <c r="HK1210" s="2"/>
      <c r="HL1210" s="2"/>
      <c r="HM1210" s="2"/>
      <c r="HN1210" s="2"/>
      <c r="HO1210" s="2"/>
      <c r="HP1210" s="2"/>
      <c r="HQ1210" s="2"/>
      <c r="HR1210" s="2"/>
      <c r="HS1210" s="2"/>
      <c r="HT1210" s="2"/>
      <c r="HU1210" s="2"/>
      <c r="HV1210" s="2"/>
      <c r="HW1210" s="2"/>
      <c r="HX1210" s="2"/>
      <c r="HY1210" s="2"/>
      <c r="HZ1210" s="2"/>
      <c r="IA1210" s="2"/>
      <c r="IB1210" s="2"/>
      <c r="IC1210" s="2"/>
      <c r="ID1210" s="2"/>
      <c r="IE1210" s="2"/>
      <c r="IF1210" s="2"/>
      <c r="IG1210" s="2"/>
      <c r="IH1210" s="2"/>
      <c r="II1210" s="2"/>
      <c r="IJ1210" s="2"/>
      <c r="IK1210" s="2"/>
      <c r="IL1210" s="2"/>
      <c r="IM1210" s="2"/>
      <c r="IN1210" s="2"/>
      <c r="IO1210" s="2"/>
      <c r="IP1210" s="2"/>
      <c r="IQ1210" s="2"/>
      <c r="IR1210" s="2"/>
      <c r="IS1210" s="2"/>
      <c r="IT1210" s="2"/>
      <c r="IU1210" s="2"/>
      <c r="IV1210" s="2"/>
      <c r="IW1210" s="2"/>
    </row>
    <row r="1211" customFormat="false" ht="11.25" hidden="false" customHeight="false" outlineLevel="0" collapsed="false">
      <c r="A1211" s="2"/>
      <c r="B1211" s="2"/>
      <c r="C1211" s="2"/>
      <c r="D1211" s="394"/>
      <c r="F1211" s="2"/>
      <c r="G1211" s="2"/>
      <c r="H1211" s="2"/>
      <c r="I1211" s="2"/>
      <c r="J1211" s="2"/>
      <c r="K1211" s="2"/>
      <c r="L1211" s="2"/>
      <c r="M1211" s="2"/>
      <c r="P1211" s="2"/>
      <c r="Q1211" s="2"/>
      <c r="R1211" s="2"/>
      <c r="X1211" s="270"/>
      <c r="Y1211" s="2"/>
      <c r="AL1211" s="2"/>
      <c r="AM1211" s="2"/>
      <c r="AN1211" s="2"/>
      <c r="AO1211" s="2"/>
      <c r="AP1211" s="2"/>
      <c r="AQ1211" s="2"/>
      <c r="AR1211" s="2"/>
      <c r="AS1211" s="2"/>
      <c r="AT1211" s="2"/>
      <c r="AU1211" s="2"/>
      <c r="AV1211" s="95"/>
      <c r="AW1211" s="95"/>
      <c r="AX1211" s="383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2"/>
      <c r="BT1211" s="2"/>
      <c r="BU1211" s="2"/>
      <c r="BV1211" s="2"/>
      <c r="BW1211" s="383"/>
      <c r="BX1211" s="383"/>
      <c r="BY1211" s="383"/>
      <c r="BZ1211" s="2"/>
      <c r="CA1211" s="2"/>
      <c r="CB1211" s="2"/>
      <c r="CC1211" s="2"/>
      <c r="CD1211" s="2"/>
      <c r="CE1211" s="2"/>
      <c r="CF1211" s="383"/>
      <c r="CG1211" s="383"/>
      <c r="CH1211" s="10"/>
      <c r="CI1211" s="2"/>
      <c r="CJ1211" s="2"/>
      <c r="CK1211" s="2"/>
      <c r="CL1211" s="2"/>
      <c r="CM1211" s="2"/>
      <c r="CN1211" s="2"/>
      <c r="CO1211" s="2"/>
      <c r="CP1211" s="2"/>
      <c r="CQ1211" s="2"/>
      <c r="CR1211" s="2"/>
      <c r="CS1211" s="2"/>
      <c r="CT1211" s="2"/>
      <c r="CU1211" s="2"/>
      <c r="CV1211" s="2"/>
      <c r="CW1211" s="2"/>
      <c r="CX1211" s="2"/>
      <c r="CY1211" s="2"/>
      <c r="CZ1211" s="2"/>
      <c r="DA1211" s="2"/>
      <c r="DB1211" s="2"/>
      <c r="DC1211" s="2"/>
      <c r="DD1211" s="2"/>
      <c r="DE1211" s="2"/>
      <c r="DF1211" s="2"/>
      <c r="DG1211" s="2"/>
      <c r="DH1211" s="2"/>
      <c r="DI1211" s="2"/>
      <c r="DJ1211" s="2"/>
      <c r="DK1211" s="2"/>
      <c r="DL1211" s="2"/>
      <c r="DM1211" s="2"/>
      <c r="DN1211" s="2"/>
      <c r="DO1211" s="2"/>
      <c r="DP1211" s="2"/>
      <c r="DQ1211" s="2"/>
      <c r="DR1211" s="2"/>
      <c r="DS1211" s="383"/>
      <c r="DT1211" s="383"/>
      <c r="DU1211" s="383"/>
      <c r="DV1211" s="2"/>
      <c r="DW1211" s="2"/>
      <c r="DX1211" s="2"/>
      <c r="DY1211" s="2"/>
      <c r="DZ1211" s="2"/>
      <c r="EA1211" s="2"/>
      <c r="EB1211" s="2"/>
      <c r="EC1211" s="2"/>
      <c r="ED1211" s="2"/>
      <c r="EE1211" s="2"/>
      <c r="EF1211" s="2"/>
      <c r="EG1211" s="2"/>
      <c r="EH1211" s="2"/>
      <c r="EI1211" s="2"/>
      <c r="EJ1211" s="2"/>
      <c r="EK1211" s="2"/>
      <c r="EL1211" s="2"/>
      <c r="EM1211" s="2"/>
      <c r="EN1211" s="2"/>
      <c r="EO1211" s="2"/>
      <c r="EP1211" s="2"/>
      <c r="EQ1211" s="2"/>
      <c r="ER1211" s="2"/>
      <c r="ES1211" s="2"/>
      <c r="ET1211" s="2"/>
      <c r="EU1211" s="2"/>
      <c r="EV1211" s="2"/>
      <c r="EW1211" s="2"/>
      <c r="EX1211" s="2"/>
      <c r="EY1211" s="2"/>
      <c r="EZ1211" s="2"/>
      <c r="FA1211" s="2"/>
      <c r="FB1211" s="2"/>
      <c r="FC1211" s="2"/>
      <c r="FD1211" s="2"/>
      <c r="FE1211" s="2"/>
      <c r="FF1211" s="2"/>
      <c r="FG1211" s="2"/>
      <c r="FH1211" s="2"/>
      <c r="FI1211" s="2"/>
      <c r="FJ1211" s="2"/>
      <c r="FK1211" s="2"/>
      <c r="FL1211" s="2"/>
      <c r="FM1211" s="2"/>
      <c r="FN1211" s="2"/>
      <c r="FO1211" s="2"/>
      <c r="FP1211" s="2"/>
      <c r="FQ1211" s="2"/>
      <c r="FR1211" s="2"/>
      <c r="FS1211" s="2"/>
      <c r="FT1211" s="2"/>
      <c r="FU1211" s="2"/>
      <c r="FV1211" s="2"/>
      <c r="FW1211" s="2"/>
      <c r="FX1211" s="2"/>
      <c r="FY1211" s="2"/>
      <c r="FZ1211" s="2"/>
      <c r="GA1211" s="2"/>
      <c r="GB1211" s="2"/>
      <c r="GC1211" s="2"/>
      <c r="GD1211" s="2"/>
      <c r="GE1211" s="2"/>
      <c r="GF1211" s="2"/>
      <c r="GG1211" s="2"/>
      <c r="GH1211" s="2"/>
      <c r="GI1211" s="2"/>
      <c r="GJ1211" s="2"/>
      <c r="GK1211" s="2"/>
      <c r="GL1211" s="2"/>
      <c r="GM1211" s="2"/>
      <c r="GN1211" s="2"/>
      <c r="GO1211" s="2"/>
      <c r="GP1211" s="2"/>
      <c r="GQ1211" s="2"/>
      <c r="GR1211" s="2"/>
      <c r="GS1211" s="2"/>
      <c r="GT1211" s="2"/>
      <c r="GU1211" s="2"/>
      <c r="GV1211" s="2"/>
      <c r="GW1211" s="2"/>
      <c r="GX1211" s="2"/>
      <c r="GY1211" s="2"/>
      <c r="GZ1211" s="2"/>
      <c r="HA1211" s="2"/>
      <c r="HB1211" s="2"/>
      <c r="HC1211" s="2"/>
      <c r="HD1211" s="2"/>
      <c r="HE1211" s="2"/>
      <c r="HF1211" s="2"/>
      <c r="HG1211" s="2"/>
      <c r="HH1211" s="2"/>
      <c r="HI1211" s="2"/>
      <c r="HJ1211" s="2"/>
      <c r="HK1211" s="2"/>
      <c r="HL1211" s="2"/>
      <c r="HM1211" s="2"/>
      <c r="HN1211" s="2"/>
      <c r="HO1211" s="2"/>
      <c r="HP1211" s="2"/>
      <c r="HQ1211" s="2"/>
      <c r="HR1211" s="2"/>
      <c r="HS1211" s="2"/>
      <c r="HT1211" s="2"/>
      <c r="HU1211" s="2"/>
      <c r="HV1211" s="2"/>
      <c r="HW1211" s="2"/>
      <c r="HX1211" s="2"/>
      <c r="HY1211" s="2"/>
      <c r="HZ1211" s="2"/>
      <c r="IA1211" s="2"/>
      <c r="IB1211" s="2"/>
      <c r="IC1211" s="2"/>
      <c r="ID1211" s="2"/>
      <c r="IE1211" s="2"/>
      <c r="IF1211" s="2"/>
      <c r="IG1211" s="2"/>
      <c r="IH1211" s="2"/>
      <c r="II1211" s="2"/>
      <c r="IJ1211" s="2"/>
      <c r="IK1211" s="2"/>
      <c r="IL1211" s="2"/>
      <c r="IM1211" s="2"/>
      <c r="IN1211" s="2"/>
      <c r="IO1211" s="2"/>
      <c r="IP1211" s="2"/>
      <c r="IQ1211" s="2"/>
      <c r="IR1211" s="2"/>
      <c r="IS1211" s="2"/>
      <c r="IT1211" s="2"/>
      <c r="IU1211" s="2"/>
      <c r="IV1211" s="2"/>
      <c r="IW1211" s="2"/>
    </row>
    <row r="1212" customFormat="false" ht="11.25" hidden="false" customHeight="false" outlineLevel="0" collapsed="false">
      <c r="A1212" s="2"/>
      <c r="B1212" s="2"/>
      <c r="C1212" s="2"/>
      <c r="D1212" s="394"/>
      <c r="F1212" s="2"/>
      <c r="G1212" s="2"/>
      <c r="H1212" s="2"/>
      <c r="I1212" s="2"/>
      <c r="J1212" s="2"/>
      <c r="K1212" s="2"/>
      <c r="L1212" s="2"/>
      <c r="M1212" s="2"/>
      <c r="P1212" s="2"/>
      <c r="Q1212" s="2"/>
      <c r="R1212" s="2"/>
      <c r="X1212" s="270"/>
      <c r="Y1212" s="2"/>
      <c r="AL1212" s="2"/>
      <c r="AM1212" s="2"/>
      <c r="AN1212" s="2"/>
      <c r="AO1212" s="2"/>
      <c r="AP1212" s="2"/>
      <c r="AQ1212" s="2"/>
      <c r="AR1212" s="2"/>
      <c r="AS1212" s="2"/>
      <c r="AT1212" s="2"/>
      <c r="AU1212" s="2"/>
      <c r="AV1212" s="95"/>
      <c r="AW1212" s="95"/>
      <c r="AX1212" s="383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2"/>
      <c r="BT1212" s="2"/>
      <c r="BU1212" s="2"/>
      <c r="BV1212" s="2"/>
      <c r="BW1212" s="383"/>
      <c r="BX1212" s="383"/>
      <c r="BY1212" s="383"/>
      <c r="BZ1212" s="2"/>
      <c r="CA1212" s="2"/>
      <c r="CB1212" s="2"/>
      <c r="CC1212" s="2"/>
      <c r="CD1212" s="2"/>
      <c r="CE1212" s="2"/>
      <c r="CF1212" s="383"/>
      <c r="CG1212" s="383"/>
      <c r="CH1212" s="10"/>
      <c r="CI1212" s="2"/>
      <c r="CJ1212" s="2"/>
      <c r="CK1212" s="2"/>
      <c r="CL1212" s="2"/>
      <c r="CM1212" s="2"/>
      <c r="CN1212" s="2"/>
      <c r="CO1212" s="2"/>
      <c r="CP1212" s="2"/>
      <c r="CQ1212" s="2"/>
      <c r="CR1212" s="2"/>
      <c r="CS1212" s="2"/>
      <c r="CT1212" s="2"/>
      <c r="CU1212" s="2"/>
      <c r="CV1212" s="2"/>
      <c r="CW1212" s="2"/>
      <c r="CX1212" s="2"/>
      <c r="CY1212" s="2"/>
      <c r="CZ1212" s="2"/>
      <c r="DA1212" s="2"/>
      <c r="DB1212" s="2"/>
      <c r="DC1212" s="2"/>
      <c r="DD1212" s="2"/>
      <c r="DE1212" s="2"/>
      <c r="DF1212" s="2"/>
      <c r="DG1212" s="2"/>
      <c r="DH1212" s="2"/>
      <c r="DI1212" s="2"/>
      <c r="DJ1212" s="2"/>
      <c r="DK1212" s="2"/>
      <c r="DL1212" s="2"/>
      <c r="DM1212" s="2"/>
      <c r="DN1212" s="2"/>
      <c r="DO1212" s="2"/>
      <c r="DP1212" s="2"/>
      <c r="DQ1212" s="2"/>
      <c r="DR1212" s="2"/>
      <c r="DS1212" s="383"/>
      <c r="DT1212" s="383"/>
      <c r="DU1212" s="383"/>
      <c r="DV1212" s="2"/>
      <c r="DW1212" s="2"/>
      <c r="DX1212" s="2"/>
      <c r="DY1212" s="2"/>
      <c r="DZ1212" s="2"/>
      <c r="EA1212" s="2"/>
      <c r="EB1212" s="2"/>
      <c r="EC1212" s="2"/>
      <c r="ED1212" s="2"/>
      <c r="EE1212" s="2"/>
      <c r="EF1212" s="2"/>
      <c r="EG1212" s="2"/>
      <c r="EH1212" s="2"/>
      <c r="EI1212" s="2"/>
      <c r="EJ1212" s="2"/>
      <c r="EK1212" s="2"/>
      <c r="EL1212" s="2"/>
      <c r="EM1212" s="2"/>
      <c r="EN1212" s="2"/>
      <c r="EO1212" s="2"/>
      <c r="EP1212" s="2"/>
      <c r="EQ1212" s="2"/>
      <c r="ER1212" s="2"/>
      <c r="ES1212" s="2"/>
      <c r="ET1212" s="2"/>
      <c r="EU1212" s="2"/>
      <c r="EV1212" s="2"/>
      <c r="EW1212" s="2"/>
      <c r="EX1212" s="2"/>
      <c r="EY1212" s="2"/>
      <c r="EZ1212" s="2"/>
      <c r="FA1212" s="2"/>
      <c r="FB1212" s="2"/>
      <c r="FC1212" s="2"/>
      <c r="FD1212" s="2"/>
      <c r="FE1212" s="2"/>
      <c r="FF1212" s="2"/>
      <c r="FG1212" s="2"/>
      <c r="FH1212" s="2"/>
      <c r="FI1212" s="2"/>
      <c r="FJ1212" s="2"/>
      <c r="FK1212" s="2"/>
      <c r="FL1212" s="2"/>
      <c r="FM1212" s="2"/>
      <c r="FN1212" s="2"/>
      <c r="FO1212" s="2"/>
      <c r="FP1212" s="2"/>
      <c r="FQ1212" s="2"/>
      <c r="FR1212" s="2"/>
      <c r="FS1212" s="2"/>
      <c r="FT1212" s="2"/>
      <c r="FU1212" s="2"/>
      <c r="FV1212" s="2"/>
      <c r="FW1212" s="2"/>
      <c r="FX1212" s="2"/>
      <c r="FY1212" s="2"/>
      <c r="FZ1212" s="2"/>
      <c r="GA1212" s="2"/>
      <c r="GB1212" s="2"/>
      <c r="GC1212" s="2"/>
      <c r="GD1212" s="2"/>
      <c r="GE1212" s="2"/>
      <c r="GF1212" s="2"/>
      <c r="GG1212" s="2"/>
      <c r="GH1212" s="2"/>
      <c r="GI1212" s="2"/>
      <c r="GJ1212" s="2"/>
      <c r="GK1212" s="2"/>
      <c r="GL1212" s="2"/>
      <c r="GM1212" s="2"/>
      <c r="GN1212" s="2"/>
      <c r="GO1212" s="2"/>
      <c r="GP1212" s="2"/>
      <c r="GQ1212" s="2"/>
      <c r="GR1212" s="2"/>
      <c r="GS1212" s="2"/>
      <c r="GT1212" s="2"/>
      <c r="GU1212" s="2"/>
      <c r="GV1212" s="2"/>
      <c r="GW1212" s="2"/>
      <c r="GX1212" s="2"/>
      <c r="GY1212" s="2"/>
      <c r="GZ1212" s="2"/>
      <c r="HA1212" s="2"/>
      <c r="HB1212" s="2"/>
      <c r="HC1212" s="2"/>
      <c r="HD1212" s="2"/>
      <c r="HE1212" s="2"/>
      <c r="HF1212" s="2"/>
      <c r="HG1212" s="2"/>
      <c r="HH1212" s="2"/>
      <c r="HI1212" s="2"/>
      <c r="HJ1212" s="2"/>
      <c r="HK1212" s="2"/>
      <c r="HL1212" s="2"/>
      <c r="HM1212" s="2"/>
      <c r="HN1212" s="2"/>
      <c r="HO1212" s="2"/>
      <c r="HP1212" s="2"/>
      <c r="HQ1212" s="2"/>
      <c r="HR1212" s="2"/>
      <c r="HS1212" s="2"/>
      <c r="HT1212" s="2"/>
      <c r="HU1212" s="2"/>
      <c r="HV1212" s="2"/>
      <c r="HW1212" s="2"/>
      <c r="HX1212" s="2"/>
      <c r="HY1212" s="2"/>
      <c r="HZ1212" s="2"/>
      <c r="IA1212" s="2"/>
      <c r="IB1212" s="2"/>
      <c r="IC1212" s="2"/>
      <c r="ID1212" s="2"/>
      <c r="IE1212" s="2"/>
      <c r="IF1212" s="2"/>
      <c r="IG1212" s="2"/>
      <c r="IH1212" s="2"/>
      <c r="II1212" s="2"/>
      <c r="IJ1212" s="2"/>
      <c r="IK1212" s="2"/>
      <c r="IL1212" s="2"/>
      <c r="IM1212" s="2"/>
      <c r="IN1212" s="2"/>
      <c r="IO1212" s="2"/>
      <c r="IP1212" s="2"/>
      <c r="IQ1212" s="2"/>
      <c r="IR1212" s="2"/>
      <c r="IS1212" s="2"/>
      <c r="IT1212" s="2"/>
      <c r="IU1212" s="2"/>
      <c r="IV1212" s="2"/>
      <c r="IW1212" s="2"/>
    </row>
    <row r="1213" customFormat="false" ht="11.25" hidden="false" customHeight="false" outlineLevel="0" collapsed="false">
      <c r="A1213" s="2"/>
      <c r="B1213" s="2"/>
      <c r="C1213" s="2"/>
      <c r="D1213" s="394"/>
      <c r="F1213" s="2"/>
      <c r="G1213" s="2"/>
      <c r="H1213" s="2"/>
      <c r="I1213" s="2"/>
      <c r="J1213" s="2"/>
      <c r="K1213" s="2"/>
      <c r="L1213" s="2"/>
      <c r="M1213" s="2"/>
      <c r="P1213" s="2"/>
      <c r="Q1213" s="2"/>
      <c r="R1213" s="2"/>
      <c r="X1213" s="270"/>
      <c r="Y1213" s="2"/>
      <c r="AL1213" s="2"/>
      <c r="AM1213" s="2"/>
      <c r="AN1213" s="2"/>
      <c r="AO1213" s="2"/>
      <c r="AP1213" s="2"/>
      <c r="AQ1213" s="2"/>
      <c r="AR1213" s="2"/>
      <c r="AS1213" s="2"/>
      <c r="AT1213" s="2"/>
      <c r="AU1213" s="2"/>
      <c r="AV1213" s="95"/>
      <c r="AW1213" s="95"/>
      <c r="AX1213" s="383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2"/>
      <c r="BT1213" s="2"/>
      <c r="BU1213" s="2"/>
      <c r="BV1213" s="2"/>
      <c r="BW1213" s="383"/>
      <c r="BX1213" s="383"/>
      <c r="BY1213" s="383"/>
      <c r="BZ1213" s="2"/>
      <c r="CA1213" s="2"/>
      <c r="CB1213" s="2"/>
      <c r="CC1213" s="2"/>
      <c r="CD1213" s="2"/>
      <c r="CE1213" s="2"/>
      <c r="CF1213" s="383"/>
      <c r="CG1213" s="383"/>
      <c r="CH1213" s="10"/>
      <c r="CI1213" s="2"/>
      <c r="CJ1213" s="2"/>
      <c r="CK1213" s="2"/>
      <c r="CL1213" s="2"/>
      <c r="CM1213" s="2"/>
      <c r="CN1213" s="2"/>
      <c r="CO1213" s="2"/>
      <c r="CP1213" s="2"/>
      <c r="CQ1213" s="2"/>
      <c r="CR1213" s="2"/>
      <c r="CS1213" s="2"/>
      <c r="CT1213" s="2"/>
      <c r="CU1213" s="2"/>
      <c r="CV1213" s="2"/>
      <c r="CW1213" s="2"/>
      <c r="CX1213" s="2"/>
      <c r="CY1213" s="2"/>
      <c r="CZ1213" s="2"/>
      <c r="DA1213" s="2"/>
      <c r="DB1213" s="2"/>
      <c r="DC1213" s="2"/>
      <c r="DD1213" s="2"/>
      <c r="DE1213" s="2"/>
      <c r="DF1213" s="2"/>
      <c r="DG1213" s="2"/>
      <c r="DH1213" s="2"/>
      <c r="DI1213" s="2"/>
      <c r="DJ1213" s="2"/>
      <c r="DK1213" s="2"/>
      <c r="DL1213" s="2"/>
      <c r="DM1213" s="2"/>
      <c r="DN1213" s="2"/>
      <c r="DO1213" s="2"/>
      <c r="DP1213" s="2"/>
      <c r="DQ1213" s="2"/>
      <c r="DR1213" s="2"/>
      <c r="DS1213" s="383"/>
      <c r="DT1213" s="383"/>
      <c r="DU1213" s="383"/>
      <c r="DV1213" s="2"/>
      <c r="DW1213" s="2"/>
      <c r="DX1213" s="2"/>
      <c r="DY1213" s="2"/>
      <c r="DZ1213" s="2"/>
      <c r="EA1213" s="2"/>
      <c r="EB1213" s="2"/>
      <c r="EC1213" s="2"/>
      <c r="ED1213" s="2"/>
      <c r="EE1213" s="2"/>
      <c r="EF1213" s="2"/>
      <c r="EG1213" s="2"/>
      <c r="EH1213" s="2"/>
      <c r="EI1213" s="2"/>
      <c r="EJ1213" s="2"/>
      <c r="EK1213" s="2"/>
      <c r="EL1213" s="2"/>
      <c r="EM1213" s="2"/>
      <c r="EN1213" s="2"/>
      <c r="EO1213" s="2"/>
      <c r="EP1213" s="2"/>
      <c r="EQ1213" s="2"/>
      <c r="ER1213" s="2"/>
      <c r="ES1213" s="2"/>
      <c r="ET1213" s="2"/>
      <c r="EU1213" s="2"/>
      <c r="EV1213" s="2"/>
      <c r="EW1213" s="2"/>
      <c r="EX1213" s="2"/>
      <c r="EY1213" s="2"/>
      <c r="EZ1213" s="2"/>
      <c r="FA1213" s="2"/>
      <c r="FB1213" s="2"/>
      <c r="FC1213" s="2"/>
      <c r="FD1213" s="2"/>
      <c r="FE1213" s="2"/>
      <c r="FF1213" s="2"/>
      <c r="FG1213" s="2"/>
      <c r="FH1213" s="2"/>
      <c r="FI1213" s="2"/>
      <c r="FJ1213" s="2"/>
      <c r="FK1213" s="2"/>
      <c r="FL1213" s="2"/>
      <c r="FM1213" s="2"/>
      <c r="FN1213" s="2"/>
      <c r="FO1213" s="2"/>
      <c r="FP1213" s="2"/>
      <c r="FQ1213" s="2"/>
      <c r="FR1213" s="2"/>
      <c r="FS1213" s="2"/>
      <c r="FT1213" s="2"/>
      <c r="FU1213" s="2"/>
      <c r="FV1213" s="2"/>
      <c r="FW1213" s="2"/>
      <c r="FX1213" s="2"/>
      <c r="FY1213" s="2"/>
      <c r="FZ1213" s="2"/>
      <c r="GA1213" s="2"/>
      <c r="GB1213" s="2"/>
      <c r="GC1213" s="2"/>
      <c r="GD1213" s="2"/>
      <c r="GE1213" s="2"/>
      <c r="GF1213" s="2"/>
      <c r="GG1213" s="2"/>
      <c r="GH1213" s="2"/>
      <c r="GI1213" s="2"/>
      <c r="GJ1213" s="2"/>
      <c r="GK1213" s="2"/>
      <c r="GL1213" s="2"/>
      <c r="GM1213" s="2"/>
      <c r="GN1213" s="2"/>
      <c r="GO1213" s="2"/>
      <c r="GP1213" s="2"/>
      <c r="GQ1213" s="2"/>
      <c r="GR1213" s="2"/>
      <c r="GS1213" s="2"/>
      <c r="GT1213" s="2"/>
      <c r="GU1213" s="2"/>
      <c r="GV1213" s="2"/>
      <c r="GW1213" s="2"/>
      <c r="GX1213" s="2"/>
      <c r="GY1213" s="2"/>
      <c r="GZ1213" s="2"/>
      <c r="HA1213" s="2"/>
      <c r="HB1213" s="2"/>
      <c r="HC1213" s="2"/>
      <c r="HD1213" s="2"/>
      <c r="HE1213" s="2"/>
      <c r="HF1213" s="2"/>
      <c r="HG1213" s="2"/>
      <c r="HH1213" s="2"/>
      <c r="HI1213" s="2"/>
      <c r="HJ1213" s="2"/>
      <c r="HK1213" s="2"/>
      <c r="HL1213" s="2"/>
      <c r="HM1213" s="2"/>
      <c r="HN1213" s="2"/>
      <c r="HO1213" s="2"/>
      <c r="HP1213" s="2"/>
      <c r="HQ1213" s="2"/>
      <c r="HR1213" s="2"/>
      <c r="HS1213" s="2"/>
      <c r="HT1213" s="2"/>
      <c r="HU1213" s="2"/>
      <c r="HV1213" s="2"/>
      <c r="HW1213" s="2"/>
      <c r="HX1213" s="2"/>
      <c r="HY1213" s="2"/>
      <c r="HZ1213" s="2"/>
      <c r="IA1213" s="2"/>
      <c r="IB1213" s="2"/>
      <c r="IC1213" s="2"/>
      <c r="ID1213" s="2"/>
      <c r="IE1213" s="2"/>
      <c r="IF1213" s="2"/>
      <c r="IG1213" s="2"/>
      <c r="IH1213" s="2"/>
      <c r="II1213" s="2"/>
      <c r="IJ1213" s="2"/>
      <c r="IK1213" s="2"/>
      <c r="IL1213" s="2"/>
      <c r="IM1213" s="2"/>
      <c r="IN1213" s="2"/>
      <c r="IO1213" s="2"/>
      <c r="IP1213" s="2"/>
      <c r="IQ1213" s="2"/>
      <c r="IR1213" s="2"/>
      <c r="IS1213" s="2"/>
      <c r="IT1213" s="2"/>
      <c r="IU1213" s="2"/>
      <c r="IV1213" s="2"/>
      <c r="IW1213" s="2"/>
    </row>
    <row r="1214" customFormat="false" ht="11.25" hidden="false" customHeight="false" outlineLevel="0" collapsed="false">
      <c r="A1214" s="2"/>
      <c r="B1214" s="2"/>
      <c r="C1214" s="2"/>
      <c r="D1214" s="394"/>
      <c r="F1214" s="2"/>
      <c r="G1214" s="2"/>
      <c r="H1214" s="2"/>
      <c r="I1214" s="2"/>
      <c r="J1214" s="2"/>
      <c r="K1214" s="2"/>
      <c r="L1214" s="2"/>
      <c r="M1214" s="2"/>
      <c r="P1214" s="2"/>
      <c r="Q1214" s="2"/>
      <c r="R1214" s="2"/>
      <c r="X1214" s="270"/>
      <c r="Y1214" s="2"/>
      <c r="AL1214" s="2"/>
      <c r="AM1214" s="2"/>
      <c r="AN1214" s="2"/>
      <c r="AO1214" s="2"/>
      <c r="AP1214" s="2"/>
      <c r="AQ1214" s="2"/>
      <c r="AR1214" s="2"/>
      <c r="AS1214" s="2"/>
      <c r="AT1214" s="2"/>
      <c r="AU1214" s="2"/>
      <c r="AV1214" s="95"/>
      <c r="AW1214" s="95"/>
      <c r="AX1214" s="383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2"/>
      <c r="BT1214" s="2"/>
      <c r="BU1214" s="2"/>
      <c r="BV1214" s="2"/>
      <c r="BW1214" s="383"/>
      <c r="BX1214" s="383"/>
      <c r="BY1214" s="383"/>
      <c r="BZ1214" s="2"/>
      <c r="CA1214" s="2"/>
      <c r="CB1214" s="2"/>
      <c r="CC1214" s="2"/>
      <c r="CD1214" s="2"/>
      <c r="CE1214" s="2"/>
      <c r="CF1214" s="383"/>
      <c r="CG1214" s="383"/>
      <c r="CH1214" s="10"/>
      <c r="CI1214" s="2"/>
      <c r="CJ1214" s="2"/>
      <c r="CK1214" s="2"/>
      <c r="CL1214" s="2"/>
      <c r="CM1214" s="2"/>
      <c r="CN1214" s="2"/>
      <c r="CO1214" s="2"/>
      <c r="CP1214" s="2"/>
      <c r="CQ1214" s="2"/>
      <c r="CR1214" s="2"/>
      <c r="CS1214" s="2"/>
      <c r="CT1214" s="2"/>
      <c r="CU1214" s="2"/>
      <c r="CV1214" s="2"/>
      <c r="CW1214" s="2"/>
      <c r="CX1214" s="2"/>
      <c r="CY1214" s="2"/>
      <c r="CZ1214" s="2"/>
      <c r="DA1214" s="2"/>
      <c r="DB1214" s="2"/>
      <c r="DC1214" s="2"/>
      <c r="DD1214" s="2"/>
      <c r="DE1214" s="2"/>
      <c r="DF1214" s="2"/>
      <c r="DG1214" s="2"/>
      <c r="DH1214" s="2"/>
      <c r="DI1214" s="2"/>
      <c r="DJ1214" s="2"/>
      <c r="DK1214" s="2"/>
      <c r="DL1214" s="2"/>
      <c r="DM1214" s="2"/>
      <c r="DN1214" s="2"/>
      <c r="DO1214" s="2"/>
      <c r="DP1214" s="2"/>
      <c r="DQ1214" s="2"/>
      <c r="DR1214" s="2"/>
      <c r="DS1214" s="383"/>
      <c r="DT1214" s="383"/>
      <c r="DU1214" s="383"/>
      <c r="DV1214" s="2"/>
      <c r="DW1214" s="2"/>
      <c r="DX1214" s="2"/>
      <c r="DY1214" s="2"/>
      <c r="DZ1214" s="2"/>
      <c r="EA1214" s="2"/>
      <c r="EB1214" s="2"/>
      <c r="EC1214" s="2"/>
      <c r="ED1214" s="2"/>
      <c r="EE1214" s="2"/>
      <c r="EF1214" s="2"/>
      <c r="EG1214" s="2"/>
      <c r="EH1214" s="2"/>
      <c r="EI1214" s="2"/>
      <c r="EJ1214" s="2"/>
      <c r="EK1214" s="2"/>
      <c r="EL1214" s="2"/>
      <c r="EM1214" s="2"/>
      <c r="EN1214" s="2"/>
      <c r="EO1214" s="2"/>
      <c r="EP1214" s="2"/>
      <c r="EQ1214" s="2"/>
      <c r="ER1214" s="2"/>
      <c r="ES1214" s="2"/>
      <c r="ET1214" s="2"/>
      <c r="EU1214" s="2"/>
      <c r="EV1214" s="2"/>
      <c r="EW1214" s="2"/>
      <c r="EX1214" s="2"/>
      <c r="EY1214" s="2"/>
      <c r="EZ1214" s="2"/>
      <c r="FA1214" s="2"/>
      <c r="FB1214" s="2"/>
      <c r="FC1214" s="2"/>
      <c r="FD1214" s="2"/>
      <c r="FE1214" s="2"/>
      <c r="FF1214" s="2"/>
      <c r="FG1214" s="2"/>
      <c r="FH1214" s="2"/>
      <c r="FI1214" s="2"/>
      <c r="FJ1214" s="2"/>
      <c r="FK1214" s="2"/>
      <c r="FL1214" s="2"/>
      <c r="FM1214" s="2"/>
      <c r="FN1214" s="2"/>
      <c r="FO1214" s="2"/>
      <c r="FP1214" s="2"/>
      <c r="FQ1214" s="2"/>
      <c r="FR1214" s="2"/>
      <c r="FS1214" s="2"/>
      <c r="FT1214" s="2"/>
      <c r="FU1214" s="2"/>
      <c r="FV1214" s="2"/>
      <c r="FW1214" s="2"/>
      <c r="FX1214" s="2"/>
      <c r="FY1214" s="2"/>
      <c r="FZ1214" s="2"/>
      <c r="GA1214" s="2"/>
      <c r="GB1214" s="2"/>
      <c r="GC1214" s="2"/>
      <c r="GD1214" s="2"/>
      <c r="GE1214" s="2"/>
      <c r="GF1214" s="2"/>
      <c r="GG1214" s="2"/>
      <c r="GH1214" s="2"/>
      <c r="GI1214" s="2"/>
      <c r="GJ1214" s="2"/>
      <c r="GK1214" s="2"/>
      <c r="GL1214" s="2"/>
      <c r="GM1214" s="2"/>
      <c r="GN1214" s="2"/>
      <c r="GO1214" s="2"/>
      <c r="GP1214" s="2"/>
      <c r="GQ1214" s="2"/>
      <c r="GR1214" s="2"/>
      <c r="GS1214" s="2"/>
      <c r="GT1214" s="2"/>
      <c r="GU1214" s="2"/>
      <c r="GV1214" s="2"/>
      <c r="GW1214" s="2"/>
      <c r="GX1214" s="2"/>
      <c r="GY1214" s="2"/>
      <c r="GZ1214" s="2"/>
      <c r="HA1214" s="2"/>
      <c r="HB1214" s="2"/>
      <c r="HC1214" s="2"/>
      <c r="HD1214" s="2"/>
      <c r="HE1214" s="2"/>
      <c r="HF1214" s="2"/>
      <c r="HG1214" s="2"/>
      <c r="HH1214" s="2"/>
      <c r="HI1214" s="2"/>
      <c r="HJ1214" s="2"/>
      <c r="HK1214" s="2"/>
      <c r="HL1214" s="2"/>
      <c r="HM1214" s="2"/>
      <c r="HN1214" s="2"/>
      <c r="HO1214" s="2"/>
      <c r="HP1214" s="2"/>
      <c r="HQ1214" s="2"/>
      <c r="HR1214" s="2"/>
      <c r="HS1214" s="2"/>
      <c r="HT1214" s="2"/>
      <c r="HU1214" s="2"/>
      <c r="HV1214" s="2"/>
      <c r="HW1214" s="2"/>
      <c r="HX1214" s="2"/>
      <c r="HY1214" s="2"/>
      <c r="HZ1214" s="2"/>
      <c r="IA1214" s="2"/>
      <c r="IB1214" s="2"/>
      <c r="IC1214" s="2"/>
      <c r="ID1214" s="2"/>
      <c r="IE1214" s="2"/>
      <c r="IF1214" s="2"/>
      <c r="IG1214" s="2"/>
      <c r="IH1214" s="2"/>
      <c r="II1214" s="2"/>
      <c r="IJ1214" s="2"/>
      <c r="IK1214" s="2"/>
      <c r="IL1214" s="2"/>
      <c r="IM1214" s="2"/>
      <c r="IN1214" s="2"/>
      <c r="IO1214" s="2"/>
      <c r="IP1214" s="2"/>
      <c r="IQ1214" s="2"/>
      <c r="IR1214" s="2"/>
      <c r="IS1214" s="2"/>
      <c r="IT1214" s="2"/>
      <c r="IU1214" s="2"/>
      <c r="IV1214" s="2"/>
      <c r="IW1214" s="2"/>
    </row>
    <row r="1215" customFormat="false" ht="11.25" hidden="false" customHeight="false" outlineLevel="0" collapsed="false">
      <c r="A1215" s="2"/>
      <c r="B1215" s="2"/>
      <c r="C1215" s="2"/>
      <c r="D1215" s="394"/>
      <c r="F1215" s="2"/>
      <c r="G1215" s="2"/>
      <c r="H1215" s="2"/>
      <c r="I1215" s="2"/>
      <c r="J1215" s="2"/>
      <c r="K1215" s="2"/>
      <c r="L1215" s="2"/>
      <c r="M1215" s="2"/>
      <c r="P1215" s="2"/>
      <c r="Q1215" s="2"/>
      <c r="R1215" s="2"/>
      <c r="X1215" s="270"/>
      <c r="Y1215" s="2"/>
      <c r="AL1215" s="2"/>
      <c r="AM1215" s="2"/>
      <c r="AN1215" s="2"/>
      <c r="AO1215" s="2"/>
      <c r="AP1215" s="2"/>
      <c r="AQ1215" s="2"/>
      <c r="AR1215" s="2"/>
      <c r="AS1215" s="2"/>
      <c r="AT1215" s="2"/>
      <c r="AU1215" s="2"/>
      <c r="AV1215" s="95"/>
      <c r="AW1215" s="95"/>
      <c r="AX1215" s="383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2"/>
      <c r="BT1215" s="2"/>
      <c r="BU1215" s="2"/>
      <c r="BV1215" s="2"/>
      <c r="BW1215" s="383"/>
      <c r="BX1215" s="383"/>
      <c r="BY1215" s="383"/>
      <c r="BZ1215" s="2"/>
      <c r="CA1215" s="2"/>
      <c r="CB1215" s="2"/>
      <c r="CC1215" s="2"/>
      <c r="CD1215" s="2"/>
      <c r="CE1215" s="2"/>
      <c r="CF1215" s="383"/>
      <c r="CG1215" s="383"/>
      <c r="CH1215" s="10"/>
      <c r="CI1215" s="2"/>
      <c r="CJ1215" s="2"/>
      <c r="CK1215" s="2"/>
      <c r="CL1215" s="2"/>
      <c r="CM1215" s="2"/>
      <c r="CN1215" s="2"/>
      <c r="CO1215" s="2"/>
      <c r="CP1215" s="2"/>
      <c r="CQ1215" s="2"/>
      <c r="CR1215" s="2"/>
      <c r="CS1215" s="2"/>
      <c r="CT1215" s="2"/>
      <c r="CU1215" s="2"/>
      <c r="CV1215" s="2"/>
      <c r="CW1215" s="2"/>
      <c r="CX1215" s="2"/>
      <c r="CY1215" s="2"/>
      <c r="CZ1215" s="2"/>
      <c r="DA1215" s="2"/>
      <c r="DB1215" s="2"/>
      <c r="DC1215" s="2"/>
      <c r="DD1215" s="2"/>
      <c r="DE1215" s="2"/>
      <c r="DF1215" s="2"/>
      <c r="DG1215" s="2"/>
      <c r="DH1215" s="2"/>
      <c r="DI1215" s="2"/>
      <c r="DJ1215" s="2"/>
      <c r="DK1215" s="2"/>
      <c r="DL1215" s="2"/>
      <c r="DM1215" s="2"/>
      <c r="DN1215" s="2"/>
      <c r="DO1215" s="2"/>
      <c r="DP1215" s="2"/>
      <c r="DQ1215" s="2"/>
      <c r="DR1215" s="2"/>
      <c r="DS1215" s="383"/>
      <c r="DT1215" s="383"/>
      <c r="DU1215" s="383"/>
      <c r="DV1215" s="2"/>
      <c r="DW1215" s="2"/>
      <c r="DX1215" s="2"/>
      <c r="DY1215" s="2"/>
      <c r="DZ1215" s="2"/>
      <c r="EA1215" s="2"/>
      <c r="EB1215" s="2"/>
      <c r="EC1215" s="2"/>
      <c r="ED1215" s="2"/>
      <c r="EE1215" s="2"/>
      <c r="EF1215" s="2"/>
      <c r="EG1215" s="2"/>
      <c r="EH1215" s="2"/>
      <c r="EI1215" s="2"/>
      <c r="EJ1215" s="2"/>
      <c r="EK1215" s="2"/>
      <c r="EL1215" s="2"/>
      <c r="EM1215" s="2"/>
      <c r="EN1215" s="2"/>
      <c r="EO1215" s="2"/>
      <c r="EP1215" s="2"/>
      <c r="EQ1215" s="2"/>
      <c r="ER1215" s="2"/>
      <c r="ES1215" s="2"/>
      <c r="ET1215" s="2"/>
      <c r="EU1215" s="2"/>
      <c r="EV1215" s="2"/>
      <c r="EW1215" s="2"/>
      <c r="EX1215" s="2"/>
      <c r="EY1215" s="2"/>
      <c r="EZ1215" s="2"/>
      <c r="FA1215" s="2"/>
      <c r="FB1215" s="2"/>
      <c r="FC1215" s="2"/>
      <c r="FD1215" s="2"/>
      <c r="FE1215" s="2"/>
      <c r="FF1215" s="2"/>
      <c r="FG1215" s="2"/>
      <c r="FH1215" s="2"/>
      <c r="FI1215" s="2"/>
      <c r="FJ1215" s="2"/>
      <c r="FK1215" s="2"/>
      <c r="FL1215" s="2"/>
      <c r="FM1215" s="2"/>
      <c r="FN1215" s="2"/>
      <c r="FO1215" s="2"/>
      <c r="FP1215" s="2"/>
      <c r="FQ1215" s="2"/>
      <c r="FR1215" s="2"/>
      <c r="FS1215" s="2"/>
      <c r="FT1215" s="2"/>
      <c r="FU1215" s="2"/>
      <c r="FV1215" s="2"/>
      <c r="FW1215" s="2"/>
      <c r="FX1215" s="2"/>
      <c r="FY1215" s="2"/>
      <c r="FZ1215" s="2"/>
      <c r="GA1215" s="2"/>
      <c r="GB1215" s="2"/>
      <c r="GC1215" s="2"/>
      <c r="GD1215" s="2"/>
      <c r="GE1215" s="2"/>
      <c r="GF1215" s="2"/>
      <c r="GG1215" s="2"/>
      <c r="GH1215" s="2"/>
      <c r="GI1215" s="2"/>
      <c r="GJ1215" s="2"/>
      <c r="GK1215" s="2"/>
      <c r="GL1215" s="2"/>
      <c r="GM1215" s="2"/>
      <c r="GN1215" s="2"/>
      <c r="GO1215" s="2"/>
      <c r="GP1215" s="2"/>
      <c r="GQ1215" s="2"/>
      <c r="GR1215" s="2"/>
      <c r="GS1215" s="2"/>
      <c r="GT1215" s="2"/>
      <c r="GU1215" s="2"/>
      <c r="GV1215" s="2"/>
      <c r="GW1215" s="2"/>
      <c r="GX1215" s="2"/>
      <c r="GY1215" s="2"/>
      <c r="GZ1215" s="2"/>
      <c r="HA1215" s="2"/>
      <c r="HB1215" s="2"/>
      <c r="HC1215" s="2"/>
      <c r="HD1215" s="2"/>
      <c r="HE1215" s="2"/>
      <c r="HF1215" s="2"/>
      <c r="HG1215" s="2"/>
      <c r="HH1215" s="2"/>
      <c r="HI1215" s="2"/>
      <c r="HJ1215" s="2"/>
      <c r="HK1215" s="2"/>
      <c r="HL1215" s="2"/>
      <c r="HM1215" s="2"/>
      <c r="HN1215" s="2"/>
      <c r="HO1215" s="2"/>
      <c r="HP1215" s="2"/>
      <c r="HQ1215" s="2"/>
      <c r="HR1215" s="2"/>
      <c r="HS1215" s="2"/>
      <c r="HT1215" s="2"/>
      <c r="HU1215" s="2"/>
      <c r="HV1215" s="2"/>
      <c r="HW1215" s="2"/>
      <c r="HX1215" s="2"/>
      <c r="HY1215" s="2"/>
      <c r="HZ1215" s="2"/>
      <c r="IA1215" s="2"/>
      <c r="IB1215" s="2"/>
      <c r="IC1215" s="2"/>
      <c r="ID1215" s="2"/>
      <c r="IE1215" s="2"/>
      <c r="IF1215" s="2"/>
      <c r="IG1215" s="2"/>
      <c r="IH1215" s="2"/>
      <c r="II1215" s="2"/>
      <c r="IJ1215" s="2"/>
      <c r="IK1215" s="2"/>
      <c r="IL1215" s="2"/>
      <c r="IM1215" s="2"/>
      <c r="IN1215" s="2"/>
      <c r="IO1215" s="2"/>
      <c r="IP1215" s="2"/>
      <c r="IQ1215" s="2"/>
      <c r="IR1215" s="2"/>
      <c r="IS1215" s="2"/>
      <c r="IT1215" s="2"/>
      <c r="IU1215" s="2"/>
      <c r="IV1215" s="2"/>
      <c r="IW1215" s="2"/>
    </row>
    <row r="1216" customFormat="false" ht="11.25" hidden="false" customHeight="false" outlineLevel="0" collapsed="false">
      <c r="A1216" s="2"/>
      <c r="B1216" s="2"/>
      <c r="C1216" s="2"/>
      <c r="D1216" s="394"/>
      <c r="F1216" s="2"/>
      <c r="G1216" s="2"/>
      <c r="H1216" s="2"/>
      <c r="I1216" s="2"/>
      <c r="J1216" s="2"/>
      <c r="K1216" s="2"/>
      <c r="L1216" s="2"/>
      <c r="M1216" s="2"/>
      <c r="P1216" s="2"/>
      <c r="Q1216" s="2"/>
      <c r="R1216" s="2"/>
      <c r="X1216" s="270"/>
      <c r="Y1216" s="2"/>
      <c r="AL1216" s="2"/>
      <c r="AM1216" s="2"/>
      <c r="AN1216" s="2"/>
      <c r="AO1216" s="2"/>
      <c r="AP1216" s="2"/>
      <c r="AQ1216" s="2"/>
      <c r="AR1216" s="2"/>
      <c r="AS1216" s="2"/>
      <c r="AT1216" s="2"/>
      <c r="AU1216" s="2"/>
      <c r="AV1216" s="95"/>
      <c r="AW1216" s="95"/>
      <c r="AX1216" s="383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2"/>
      <c r="BT1216" s="2"/>
      <c r="BU1216" s="2"/>
      <c r="BV1216" s="2"/>
      <c r="BW1216" s="383"/>
      <c r="BX1216" s="383"/>
      <c r="BY1216" s="383"/>
      <c r="BZ1216" s="2"/>
      <c r="CA1216" s="2"/>
      <c r="CB1216" s="2"/>
      <c r="CC1216" s="2"/>
      <c r="CD1216" s="2"/>
      <c r="CE1216" s="2"/>
      <c r="CF1216" s="383"/>
      <c r="CG1216" s="383"/>
      <c r="CH1216" s="10"/>
      <c r="CI1216" s="2"/>
      <c r="CJ1216" s="2"/>
      <c r="CK1216" s="2"/>
      <c r="CL1216" s="2"/>
      <c r="CM1216" s="2"/>
      <c r="CN1216" s="2"/>
      <c r="CO1216" s="2"/>
      <c r="CP1216" s="2"/>
      <c r="CQ1216" s="2"/>
      <c r="CR1216" s="2"/>
      <c r="CS1216" s="2"/>
      <c r="CT1216" s="2"/>
      <c r="CU1216" s="2"/>
      <c r="CV1216" s="2"/>
      <c r="CW1216" s="2"/>
      <c r="CX1216" s="2"/>
      <c r="CY1216" s="2"/>
      <c r="CZ1216" s="2"/>
      <c r="DA1216" s="2"/>
      <c r="DB1216" s="2"/>
      <c r="DC1216" s="2"/>
      <c r="DD1216" s="2"/>
      <c r="DE1216" s="2"/>
      <c r="DF1216" s="2"/>
      <c r="DG1216" s="2"/>
      <c r="DH1216" s="2"/>
      <c r="DI1216" s="2"/>
      <c r="DJ1216" s="2"/>
      <c r="DK1216" s="2"/>
      <c r="DL1216" s="2"/>
      <c r="DM1216" s="2"/>
      <c r="DN1216" s="2"/>
      <c r="DO1216" s="2"/>
      <c r="DP1216" s="2"/>
      <c r="DQ1216" s="2"/>
      <c r="DR1216" s="2"/>
      <c r="DS1216" s="383"/>
      <c r="DT1216" s="383"/>
      <c r="DU1216" s="383"/>
      <c r="DV1216" s="2"/>
      <c r="DW1216" s="2"/>
      <c r="DX1216" s="2"/>
      <c r="DY1216" s="2"/>
      <c r="DZ1216" s="2"/>
      <c r="EA1216" s="2"/>
      <c r="EB1216" s="2"/>
      <c r="EC1216" s="2"/>
      <c r="ED1216" s="2"/>
      <c r="EE1216" s="2"/>
      <c r="EF1216" s="2"/>
      <c r="EG1216" s="2"/>
      <c r="EH1216" s="2"/>
      <c r="EI1216" s="2"/>
      <c r="EJ1216" s="2"/>
      <c r="EK1216" s="2"/>
      <c r="EL1216" s="2"/>
      <c r="EM1216" s="2"/>
      <c r="EN1216" s="2"/>
      <c r="EO1216" s="2"/>
      <c r="EP1216" s="2"/>
      <c r="EQ1216" s="2"/>
      <c r="ER1216" s="2"/>
      <c r="ES1216" s="2"/>
      <c r="ET1216" s="2"/>
      <c r="EU1216" s="2"/>
      <c r="EV1216" s="2"/>
      <c r="EW1216" s="2"/>
      <c r="EX1216" s="2"/>
      <c r="EY1216" s="2"/>
      <c r="EZ1216" s="2"/>
      <c r="FA1216" s="2"/>
      <c r="FB1216" s="2"/>
      <c r="FC1216" s="2"/>
      <c r="FD1216" s="2"/>
      <c r="FE1216" s="2"/>
      <c r="FF1216" s="2"/>
      <c r="FG1216" s="2"/>
      <c r="FH1216" s="2"/>
      <c r="FI1216" s="2"/>
      <c r="FJ1216" s="2"/>
      <c r="FK1216" s="2"/>
      <c r="FL1216" s="2"/>
      <c r="FM1216" s="2"/>
      <c r="FN1216" s="2"/>
      <c r="FO1216" s="2"/>
      <c r="FP1216" s="2"/>
      <c r="FQ1216" s="2"/>
      <c r="FR1216" s="2"/>
      <c r="FS1216" s="2"/>
      <c r="FT1216" s="2"/>
      <c r="FU1216" s="2"/>
      <c r="FV1216" s="2"/>
      <c r="FW1216" s="2"/>
      <c r="FX1216" s="2"/>
      <c r="FY1216" s="2"/>
      <c r="FZ1216" s="2"/>
      <c r="GA1216" s="2"/>
      <c r="GB1216" s="2"/>
      <c r="GC1216" s="2"/>
      <c r="GD1216" s="2"/>
      <c r="GE1216" s="2"/>
      <c r="GF1216" s="2"/>
      <c r="GG1216" s="2"/>
      <c r="GH1216" s="2"/>
      <c r="GI1216" s="2"/>
      <c r="GJ1216" s="2"/>
      <c r="GK1216" s="2"/>
      <c r="GL1216" s="2"/>
      <c r="GM1216" s="2"/>
      <c r="GN1216" s="2"/>
      <c r="GO1216" s="2"/>
      <c r="GP1216" s="2"/>
      <c r="GQ1216" s="2"/>
      <c r="GR1216" s="2"/>
      <c r="GS1216" s="2"/>
      <c r="GT1216" s="2"/>
      <c r="GU1216" s="2"/>
      <c r="GV1216" s="2"/>
      <c r="GW1216" s="2"/>
      <c r="GX1216" s="2"/>
      <c r="GY1216" s="2"/>
      <c r="GZ1216" s="2"/>
      <c r="HA1216" s="2"/>
      <c r="HB1216" s="2"/>
      <c r="HC1216" s="2"/>
      <c r="HD1216" s="2"/>
      <c r="HE1216" s="2"/>
      <c r="HF1216" s="2"/>
      <c r="HG1216" s="2"/>
      <c r="HH1216" s="2"/>
      <c r="HI1216" s="2"/>
      <c r="HJ1216" s="2"/>
      <c r="HK1216" s="2"/>
      <c r="HL1216" s="2"/>
      <c r="HM1216" s="2"/>
      <c r="HN1216" s="2"/>
      <c r="HO1216" s="2"/>
      <c r="HP1216" s="2"/>
      <c r="HQ1216" s="2"/>
      <c r="HR1216" s="2"/>
      <c r="HS1216" s="2"/>
      <c r="HT1216" s="2"/>
      <c r="HU1216" s="2"/>
      <c r="HV1216" s="2"/>
      <c r="HW1216" s="2"/>
      <c r="HX1216" s="2"/>
      <c r="HY1216" s="2"/>
      <c r="HZ1216" s="2"/>
      <c r="IA1216" s="2"/>
      <c r="IB1216" s="2"/>
      <c r="IC1216" s="2"/>
      <c r="ID1216" s="2"/>
      <c r="IE1216" s="2"/>
      <c r="IF1216" s="2"/>
      <c r="IG1216" s="2"/>
      <c r="IH1216" s="2"/>
      <c r="II1216" s="2"/>
      <c r="IJ1216" s="2"/>
      <c r="IK1216" s="2"/>
      <c r="IL1216" s="2"/>
      <c r="IM1216" s="2"/>
      <c r="IN1216" s="2"/>
      <c r="IO1216" s="2"/>
      <c r="IP1216" s="2"/>
      <c r="IQ1216" s="2"/>
      <c r="IR1216" s="2"/>
      <c r="IS1216" s="2"/>
      <c r="IT1216" s="2"/>
      <c r="IU1216" s="2"/>
      <c r="IV1216" s="2"/>
      <c r="IW1216" s="2"/>
    </row>
    <row r="1217" customFormat="false" ht="11.25" hidden="false" customHeight="false" outlineLevel="0" collapsed="false">
      <c r="A1217" s="2"/>
      <c r="B1217" s="2"/>
      <c r="C1217" s="2"/>
      <c r="D1217" s="394"/>
      <c r="F1217" s="2"/>
      <c r="G1217" s="2"/>
      <c r="H1217" s="2"/>
      <c r="I1217" s="2"/>
      <c r="J1217" s="2"/>
      <c r="K1217" s="2"/>
      <c r="L1217" s="2"/>
      <c r="M1217" s="2"/>
      <c r="P1217" s="2"/>
      <c r="Q1217" s="2"/>
      <c r="R1217" s="2"/>
      <c r="X1217" s="270"/>
      <c r="Y1217" s="2"/>
      <c r="AL1217" s="2"/>
      <c r="AM1217" s="2"/>
      <c r="AN1217" s="2"/>
      <c r="AO1217" s="2"/>
      <c r="AP1217" s="2"/>
      <c r="AQ1217" s="2"/>
      <c r="AR1217" s="2"/>
      <c r="AS1217" s="2"/>
      <c r="AT1217" s="2"/>
      <c r="AU1217" s="2"/>
      <c r="AV1217" s="95"/>
      <c r="AW1217" s="95"/>
      <c r="AX1217" s="383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2"/>
      <c r="BT1217" s="2"/>
      <c r="BU1217" s="2"/>
      <c r="BV1217" s="2"/>
      <c r="BW1217" s="383"/>
      <c r="BX1217" s="383"/>
      <c r="BY1217" s="383"/>
      <c r="BZ1217" s="2"/>
      <c r="CA1217" s="2"/>
      <c r="CB1217" s="2"/>
      <c r="CC1217" s="2"/>
      <c r="CD1217" s="2"/>
      <c r="CE1217" s="2"/>
      <c r="CF1217" s="383"/>
      <c r="CG1217" s="383"/>
      <c r="CH1217" s="10"/>
      <c r="CI1217" s="2"/>
      <c r="CJ1217" s="2"/>
      <c r="CK1217" s="2"/>
      <c r="CL1217" s="2"/>
      <c r="CM1217" s="2"/>
      <c r="CN1217" s="2"/>
      <c r="CO1217" s="2"/>
      <c r="CP1217" s="2"/>
      <c r="CQ1217" s="2"/>
      <c r="CR1217" s="2"/>
      <c r="CS1217" s="2"/>
      <c r="CT1217" s="2"/>
      <c r="CU1217" s="2"/>
      <c r="CV1217" s="2"/>
      <c r="CW1217" s="2"/>
      <c r="CX1217" s="2"/>
      <c r="CY1217" s="2"/>
      <c r="CZ1217" s="2"/>
      <c r="DA1217" s="2"/>
      <c r="DB1217" s="2"/>
      <c r="DC1217" s="2"/>
      <c r="DD1217" s="2"/>
      <c r="DE1217" s="2"/>
      <c r="DF1217" s="2"/>
      <c r="DG1217" s="2"/>
      <c r="DH1217" s="2"/>
      <c r="DI1217" s="2"/>
      <c r="DJ1217" s="2"/>
      <c r="DK1217" s="2"/>
      <c r="DL1217" s="2"/>
      <c r="DM1217" s="2"/>
      <c r="DN1217" s="2"/>
      <c r="DO1217" s="2"/>
      <c r="DP1217" s="2"/>
      <c r="DQ1217" s="2"/>
      <c r="DR1217" s="2"/>
      <c r="DS1217" s="383"/>
      <c r="DT1217" s="383"/>
      <c r="DU1217" s="383"/>
      <c r="DV1217" s="2"/>
      <c r="DW1217" s="2"/>
      <c r="DX1217" s="2"/>
      <c r="DY1217" s="2"/>
      <c r="DZ1217" s="2"/>
      <c r="EA1217" s="2"/>
      <c r="EB1217" s="2"/>
      <c r="EC1217" s="2"/>
      <c r="ED1217" s="2"/>
      <c r="EE1217" s="2"/>
      <c r="EF1217" s="2"/>
      <c r="EG1217" s="2"/>
      <c r="EH1217" s="2"/>
      <c r="EI1217" s="2"/>
      <c r="EJ1217" s="2"/>
      <c r="EK1217" s="2"/>
      <c r="EL1217" s="2"/>
      <c r="EM1217" s="2"/>
      <c r="EN1217" s="2"/>
      <c r="EO1217" s="2"/>
      <c r="EP1217" s="2"/>
      <c r="EQ1217" s="2"/>
      <c r="ER1217" s="2"/>
      <c r="ES1217" s="2"/>
      <c r="ET1217" s="2"/>
      <c r="EU1217" s="2"/>
      <c r="EV1217" s="2"/>
      <c r="EW1217" s="2"/>
      <c r="EX1217" s="2"/>
      <c r="EY1217" s="2"/>
      <c r="EZ1217" s="2"/>
      <c r="FA1217" s="2"/>
      <c r="FB1217" s="2"/>
      <c r="FC1217" s="2"/>
      <c r="FD1217" s="2"/>
      <c r="FE1217" s="2"/>
      <c r="FF1217" s="2"/>
      <c r="FG1217" s="2"/>
      <c r="FH1217" s="2"/>
      <c r="FI1217" s="2"/>
      <c r="FJ1217" s="2"/>
      <c r="FK1217" s="2"/>
      <c r="FL1217" s="2"/>
      <c r="FM1217" s="2"/>
      <c r="FN1217" s="2"/>
      <c r="FO1217" s="2"/>
      <c r="FP1217" s="2"/>
      <c r="FQ1217" s="2"/>
      <c r="FR1217" s="2"/>
      <c r="FS1217" s="2"/>
      <c r="FT1217" s="2"/>
      <c r="FU1217" s="2"/>
      <c r="FV1217" s="2"/>
      <c r="FW1217" s="2"/>
      <c r="FX1217" s="2"/>
      <c r="FY1217" s="2"/>
      <c r="FZ1217" s="2"/>
      <c r="GA1217" s="2"/>
      <c r="GB1217" s="2"/>
      <c r="GC1217" s="2"/>
      <c r="GD1217" s="2"/>
      <c r="GE1217" s="2"/>
      <c r="GF1217" s="2"/>
      <c r="GG1217" s="2"/>
      <c r="GH1217" s="2"/>
      <c r="GI1217" s="2"/>
      <c r="GJ1217" s="2"/>
      <c r="GK1217" s="2"/>
      <c r="GL1217" s="2"/>
      <c r="GM1217" s="2"/>
      <c r="GN1217" s="2"/>
      <c r="GO1217" s="2"/>
      <c r="GP1217" s="2"/>
      <c r="GQ1217" s="2"/>
      <c r="GR1217" s="2"/>
      <c r="GS1217" s="2"/>
      <c r="GT1217" s="2"/>
      <c r="GU1217" s="2"/>
      <c r="GV1217" s="2"/>
      <c r="GW1217" s="2"/>
      <c r="GX1217" s="2"/>
      <c r="GY1217" s="2"/>
      <c r="GZ1217" s="2"/>
      <c r="HA1217" s="2"/>
      <c r="HB1217" s="2"/>
      <c r="HC1217" s="2"/>
      <c r="HD1217" s="2"/>
      <c r="HE1217" s="2"/>
      <c r="HF1217" s="2"/>
      <c r="HG1217" s="2"/>
      <c r="HH1217" s="2"/>
      <c r="HI1217" s="2"/>
      <c r="HJ1217" s="2"/>
      <c r="HK1217" s="2"/>
      <c r="HL1217" s="2"/>
      <c r="HM1217" s="2"/>
      <c r="HN1217" s="2"/>
      <c r="HO1217" s="2"/>
      <c r="HP1217" s="2"/>
      <c r="HQ1217" s="2"/>
      <c r="HR1217" s="2"/>
      <c r="HS1217" s="2"/>
      <c r="HT1217" s="2"/>
      <c r="HU1217" s="2"/>
      <c r="HV1217" s="2"/>
      <c r="HW1217" s="2"/>
      <c r="HX1217" s="2"/>
      <c r="HY1217" s="2"/>
      <c r="HZ1217" s="2"/>
      <c r="IA1217" s="2"/>
      <c r="IB1217" s="2"/>
      <c r="IC1217" s="2"/>
      <c r="ID1217" s="2"/>
      <c r="IE1217" s="2"/>
      <c r="IF1217" s="2"/>
      <c r="IG1217" s="2"/>
      <c r="IH1217" s="2"/>
      <c r="II1217" s="2"/>
      <c r="IJ1217" s="2"/>
      <c r="IK1217" s="2"/>
      <c r="IL1217" s="2"/>
      <c r="IM1217" s="2"/>
      <c r="IN1217" s="2"/>
      <c r="IO1217" s="2"/>
      <c r="IP1217" s="2"/>
      <c r="IQ1217" s="2"/>
      <c r="IR1217" s="2"/>
      <c r="IS1217" s="2"/>
      <c r="IT1217" s="2"/>
      <c r="IU1217" s="2"/>
      <c r="IV1217" s="2"/>
      <c r="IW1217" s="2"/>
    </row>
    <row r="1218" customFormat="false" ht="11.25" hidden="false" customHeight="false" outlineLevel="0" collapsed="false">
      <c r="A1218" s="2"/>
      <c r="B1218" s="2"/>
      <c r="C1218" s="2"/>
      <c r="D1218" s="394"/>
      <c r="F1218" s="2"/>
      <c r="G1218" s="2"/>
      <c r="H1218" s="2"/>
      <c r="I1218" s="2"/>
      <c r="J1218" s="2"/>
      <c r="K1218" s="2"/>
      <c r="L1218" s="2"/>
      <c r="M1218" s="2"/>
      <c r="P1218" s="2"/>
      <c r="Q1218" s="2"/>
      <c r="R1218" s="2"/>
      <c r="X1218" s="270"/>
      <c r="Y1218" s="2"/>
      <c r="AL1218" s="2"/>
      <c r="AM1218" s="2"/>
      <c r="AN1218" s="2"/>
      <c r="AO1218" s="2"/>
      <c r="AP1218" s="2"/>
      <c r="AQ1218" s="2"/>
      <c r="AR1218" s="2"/>
      <c r="AS1218" s="2"/>
      <c r="AT1218" s="2"/>
      <c r="AU1218" s="2"/>
      <c r="AV1218" s="95"/>
      <c r="AW1218" s="95"/>
      <c r="AX1218" s="383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2"/>
      <c r="BT1218" s="2"/>
      <c r="BU1218" s="2"/>
      <c r="BV1218" s="2"/>
      <c r="BW1218" s="383"/>
      <c r="BX1218" s="383"/>
      <c r="BY1218" s="383"/>
      <c r="BZ1218" s="2"/>
      <c r="CA1218" s="2"/>
      <c r="CB1218" s="2"/>
      <c r="CC1218" s="2"/>
      <c r="CD1218" s="2"/>
      <c r="CE1218" s="2"/>
      <c r="CF1218" s="383"/>
      <c r="CG1218" s="383"/>
      <c r="CH1218" s="10"/>
      <c r="CI1218" s="2"/>
      <c r="CJ1218" s="2"/>
      <c r="CK1218" s="2"/>
      <c r="CL1218" s="2"/>
      <c r="CM1218" s="2"/>
      <c r="CN1218" s="2"/>
      <c r="CO1218" s="2"/>
      <c r="CP1218" s="2"/>
      <c r="CQ1218" s="2"/>
      <c r="CR1218" s="2"/>
      <c r="CS1218" s="2"/>
      <c r="CT1218" s="2"/>
      <c r="CU1218" s="2"/>
      <c r="CV1218" s="2"/>
      <c r="CW1218" s="2"/>
      <c r="CX1218" s="2"/>
      <c r="CY1218" s="2"/>
      <c r="CZ1218" s="2"/>
      <c r="DA1218" s="2"/>
      <c r="DB1218" s="2"/>
      <c r="DC1218" s="2"/>
      <c r="DD1218" s="2"/>
      <c r="DE1218" s="2"/>
      <c r="DF1218" s="2"/>
      <c r="DG1218" s="2"/>
      <c r="DH1218" s="2"/>
      <c r="DI1218" s="2"/>
      <c r="DJ1218" s="2"/>
      <c r="DK1218" s="2"/>
      <c r="DL1218" s="2"/>
      <c r="DM1218" s="2"/>
      <c r="DN1218" s="2"/>
      <c r="DO1218" s="2"/>
      <c r="DP1218" s="2"/>
      <c r="DQ1218" s="2"/>
      <c r="DR1218" s="2"/>
      <c r="DS1218" s="383"/>
      <c r="DT1218" s="383"/>
      <c r="DU1218" s="383"/>
      <c r="DV1218" s="2"/>
      <c r="DW1218" s="2"/>
      <c r="DX1218" s="2"/>
      <c r="DY1218" s="2"/>
      <c r="DZ1218" s="2"/>
      <c r="EA1218" s="2"/>
      <c r="EB1218" s="2"/>
      <c r="EC1218" s="2"/>
      <c r="ED1218" s="2"/>
      <c r="EE1218" s="2"/>
      <c r="EF1218" s="2"/>
      <c r="EG1218" s="2"/>
      <c r="EH1218" s="2"/>
      <c r="EI1218" s="2"/>
      <c r="EJ1218" s="2"/>
      <c r="EK1218" s="2"/>
      <c r="EL1218" s="2"/>
      <c r="EM1218" s="2"/>
      <c r="EN1218" s="2"/>
      <c r="EO1218" s="2"/>
      <c r="EP1218" s="2"/>
      <c r="EQ1218" s="2"/>
      <c r="ER1218" s="2"/>
      <c r="ES1218" s="2"/>
      <c r="ET1218" s="2"/>
      <c r="EU1218" s="2"/>
      <c r="EV1218" s="2"/>
      <c r="EW1218" s="2"/>
      <c r="EX1218" s="2"/>
      <c r="EY1218" s="2"/>
      <c r="EZ1218" s="2"/>
      <c r="FA1218" s="2"/>
      <c r="FB1218" s="2"/>
      <c r="FC1218" s="2"/>
      <c r="FD1218" s="2"/>
      <c r="FE1218" s="2"/>
      <c r="FF1218" s="2"/>
      <c r="FG1218" s="2"/>
      <c r="FH1218" s="2"/>
      <c r="FI1218" s="2"/>
      <c r="FJ1218" s="2"/>
      <c r="FK1218" s="2"/>
      <c r="FL1218" s="2"/>
      <c r="FM1218" s="2"/>
      <c r="FN1218" s="2"/>
      <c r="FO1218" s="2"/>
      <c r="FP1218" s="2"/>
      <c r="FQ1218" s="2"/>
      <c r="FR1218" s="2"/>
      <c r="FS1218" s="2"/>
      <c r="FT1218" s="2"/>
      <c r="FU1218" s="2"/>
      <c r="FV1218" s="2"/>
      <c r="FW1218" s="2"/>
      <c r="FX1218" s="2"/>
      <c r="FY1218" s="2"/>
      <c r="FZ1218" s="2"/>
      <c r="GA1218" s="2"/>
      <c r="GB1218" s="2"/>
      <c r="GC1218" s="2"/>
      <c r="GD1218" s="2"/>
      <c r="GE1218" s="2"/>
      <c r="GF1218" s="2"/>
      <c r="GG1218" s="2"/>
      <c r="GH1218" s="2"/>
      <c r="GI1218" s="2"/>
      <c r="GJ1218" s="2"/>
      <c r="GK1218" s="2"/>
      <c r="GL1218" s="2"/>
      <c r="GM1218" s="2"/>
      <c r="GN1218" s="2"/>
      <c r="GO1218" s="2"/>
      <c r="GP1218" s="2"/>
      <c r="GQ1218" s="2"/>
      <c r="GR1218" s="2"/>
      <c r="GS1218" s="2"/>
      <c r="GT1218" s="2"/>
      <c r="GU1218" s="2"/>
      <c r="GV1218" s="2"/>
      <c r="GW1218" s="2"/>
      <c r="GX1218" s="2"/>
      <c r="GY1218" s="2"/>
      <c r="GZ1218" s="2"/>
      <c r="HA1218" s="2"/>
      <c r="HB1218" s="2"/>
      <c r="HC1218" s="2"/>
      <c r="HD1218" s="2"/>
      <c r="HE1218" s="2"/>
      <c r="HF1218" s="2"/>
      <c r="HG1218" s="2"/>
      <c r="HH1218" s="2"/>
      <c r="HI1218" s="2"/>
      <c r="HJ1218" s="2"/>
      <c r="HK1218" s="2"/>
      <c r="HL1218" s="2"/>
      <c r="HM1218" s="2"/>
      <c r="HN1218" s="2"/>
      <c r="HO1218" s="2"/>
      <c r="HP1218" s="2"/>
      <c r="HQ1218" s="2"/>
      <c r="HR1218" s="2"/>
      <c r="HS1218" s="2"/>
      <c r="HT1218" s="2"/>
      <c r="HU1218" s="2"/>
      <c r="HV1218" s="2"/>
      <c r="HW1218" s="2"/>
      <c r="HX1218" s="2"/>
      <c r="HY1218" s="2"/>
      <c r="HZ1218" s="2"/>
      <c r="IA1218" s="2"/>
      <c r="IB1218" s="2"/>
      <c r="IC1218" s="2"/>
      <c r="ID1218" s="2"/>
      <c r="IE1218" s="2"/>
      <c r="IF1218" s="2"/>
      <c r="IG1218" s="2"/>
      <c r="IH1218" s="2"/>
      <c r="II1218" s="2"/>
      <c r="IJ1218" s="2"/>
      <c r="IK1218" s="2"/>
      <c r="IL1218" s="2"/>
      <c r="IM1218" s="2"/>
      <c r="IN1218" s="2"/>
      <c r="IO1218" s="2"/>
      <c r="IP1218" s="2"/>
      <c r="IQ1218" s="2"/>
      <c r="IR1218" s="2"/>
      <c r="IS1218" s="2"/>
      <c r="IT1218" s="2"/>
      <c r="IU1218" s="2"/>
      <c r="IV1218" s="2"/>
      <c r="IW1218" s="2"/>
    </row>
    <row r="1219" customFormat="false" ht="11.25" hidden="false" customHeight="false" outlineLevel="0" collapsed="false">
      <c r="A1219" s="2"/>
      <c r="B1219" s="2"/>
      <c r="C1219" s="2"/>
      <c r="D1219" s="394"/>
      <c r="F1219" s="2"/>
      <c r="G1219" s="2"/>
      <c r="H1219" s="2"/>
      <c r="I1219" s="2"/>
      <c r="J1219" s="2"/>
      <c r="K1219" s="2"/>
      <c r="L1219" s="2"/>
      <c r="M1219" s="2"/>
      <c r="P1219" s="2"/>
      <c r="Q1219" s="2"/>
      <c r="R1219" s="2"/>
      <c r="X1219" s="270"/>
      <c r="Y1219" s="2"/>
      <c r="AL1219" s="2"/>
      <c r="AM1219" s="2"/>
      <c r="AN1219" s="2"/>
      <c r="AO1219" s="2"/>
      <c r="AP1219" s="2"/>
      <c r="AQ1219" s="2"/>
      <c r="AR1219" s="2"/>
      <c r="AS1219" s="2"/>
      <c r="AT1219" s="2"/>
      <c r="AU1219" s="2"/>
      <c r="AV1219" s="95"/>
      <c r="AW1219" s="95"/>
      <c r="AX1219" s="383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2"/>
      <c r="BT1219" s="2"/>
      <c r="BU1219" s="2"/>
      <c r="BV1219" s="2"/>
      <c r="BW1219" s="383"/>
      <c r="BX1219" s="383"/>
      <c r="BY1219" s="383"/>
      <c r="BZ1219" s="2"/>
      <c r="CA1219" s="2"/>
      <c r="CB1219" s="2"/>
      <c r="CC1219" s="2"/>
      <c r="CD1219" s="2"/>
      <c r="CE1219" s="2"/>
      <c r="CF1219" s="383"/>
      <c r="CG1219" s="383"/>
      <c r="CH1219" s="10"/>
      <c r="CI1219" s="2"/>
      <c r="CJ1219" s="2"/>
      <c r="CK1219" s="2"/>
      <c r="CL1219" s="2"/>
      <c r="CM1219" s="2"/>
      <c r="CN1219" s="2"/>
      <c r="CO1219" s="2"/>
      <c r="CP1219" s="2"/>
      <c r="CQ1219" s="2"/>
      <c r="CR1219" s="2"/>
      <c r="CS1219" s="2"/>
      <c r="CT1219" s="2"/>
      <c r="CU1219" s="2"/>
      <c r="CV1219" s="2"/>
      <c r="CW1219" s="2"/>
      <c r="CX1219" s="2"/>
      <c r="CY1219" s="2"/>
      <c r="CZ1219" s="2"/>
      <c r="DA1219" s="2"/>
      <c r="DB1219" s="2"/>
      <c r="DC1219" s="2"/>
      <c r="DD1219" s="2"/>
      <c r="DE1219" s="2"/>
      <c r="DF1219" s="2"/>
      <c r="DG1219" s="2"/>
      <c r="DH1219" s="2"/>
      <c r="DI1219" s="2"/>
      <c r="DJ1219" s="2"/>
      <c r="DK1219" s="2"/>
      <c r="DL1219" s="2"/>
      <c r="DM1219" s="2"/>
      <c r="DN1219" s="2"/>
      <c r="DO1219" s="2"/>
      <c r="DP1219" s="2"/>
      <c r="DQ1219" s="2"/>
      <c r="DR1219" s="2"/>
      <c r="DS1219" s="383"/>
      <c r="DT1219" s="383"/>
      <c r="DU1219" s="383"/>
      <c r="DV1219" s="2"/>
      <c r="DW1219" s="2"/>
      <c r="DX1219" s="2"/>
      <c r="DY1219" s="2"/>
      <c r="DZ1219" s="2"/>
      <c r="EA1219" s="2"/>
      <c r="EB1219" s="2"/>
      <c r="EC1219" s="2"/>
      <c r="ED1219" s="2"/>
      <c r="EE1219" s="2"/>
      <c r="EF1219" s="2"/>
      <c r="EG1219" s="2"/>
      <c r="EH1219" s="2"/>
      <c r="EI1219" s="2"/>
      <c r="EJ1219" s="2"/>
      <c r="EK1219" s="2"/>
      <c r="EL1219" s="2"/>
      <c r="EM1219" s="2"/>
      <c r="EN1219" s="2"/>
      <c r="EO1219" s="2"/>
      <c r="EP1219" s="2"/>
      <c r="EQ1219" s="2"/>
      <c r="ER1219" s="2"/>
      <c r="ES1219" s="2"/>
      <c r="ET1219" s="2"/>
      <c r="EU1219" s="2"/>
      <c r="EV1219" s="2"/>
      <c r="EW1219" s="2"/>
      <c r="EX1219" s="2"/>
      <c r="EY1219" s="2"/>
      <c r="EZ1219" s="2"/>
      <c r="FA1219" s="2"/>
      <c r="FB1219" s="2"/>
      <c r="FC1219" s="2"/>
      <c r="FD1219" s="2"/>
      <c r="FE1219" s="2"/>
      <c r="FF1219" s="2"/>
      <c r="FG1219" s="2"/>
      <c r="FH1219" s="2"/>
      <c r="FI1219" s="2"/>
      <c r="FJ1219" s="2"/>
      <c r="FK1219" s="2"/>
      <c r="FL1219" s="2"/>
      <c r="FM1219" s="2"/>
      <c r="FN1219" s="2"/>
      <c r="FO1219" s="2"/>
      <c r="FP1219" s="2"/>
      <c r="FQ1219" s="2"/>
      <c r="FR1219" s="2"/>
      <c r="FS1219" s="2"/>
      <c r="FT1219" s="2"/>
      <c r="FU1219" s="2"/>
      <c r="FV1219" s="2"/>
      <c r="FW1219" s="2"/>
      <c r="FX1219" s="2"/>
      <c r="FY1219" s="2"/>
      <c r="FZ1219" s="2"/>
      <c r="GA1219" s="2"/>
      <c r="GB1219" s="2"/>
      <c r="GC1219" s="2"/>
      <c r="GD1219" s="2"/>
      <c r="GE1219" s="2"/>
      <c r="GF1219" s="2"/>
      <c r="GG1219" s="2"/>
      <c r="GH1219" s="2"/>
      <c r="GI1219" s="2"/>
      <c r="GJ1219" s="2"/>
      <c r="GK1219" s="2"/>
      <c r="GL1219" s="2"/>
      <c r="GM1219" s="2"/>
      <c r="GN1219" s="2"/>
      <c r="GO1219" s="2"/>
      <c r="GP1219" s="2"/>
      <c r="GQ1219" s="2"/>
      <c r="GR1219" s="2"/>
      <c r="GS1219" s="2"/>
      <c r="GT1219" s="2"/>
      <c r="GU1219" s="2"/>
      <c r="GV1219" s="2"/>
      <c r="GW1219" s="2"/>
      <c r="GX1219" s="2"/>
      <c r="GY1219" s="2"/>
      <c r="GZ1219" s="2"/>
      <c r="HA1219" s="2"/>
      <c r="HB1219" s="2"/>
      <c r="HC1219" s="2"/>
      <c r="HD1219" s="2"/>
      <c r="HE1219" s="2"/>
      <c r="HF1219" s="2"/>
      <c r="HG1219" s="2"/>
      <c r="HH1219" s="2"/>
      <c r="HI1219" s="2"/>
      <c r="HJ1219" s="2"/>
      <c r="HK1219" s="2"/>
      <c r="HL1219" s="2"/>
      <c r="HM1219" s="2"/>
      <c r="HN1219" s="2"/>
      <c r="HO1219" s="2"/>
      <c r="HP1219" s="2"/>
      <c r="HQ1219" s="2"/>
      <c r="HR1219" s="2"/>
      <c r="HS1219" s="2"/>
      <c r="HT1219" s="2"/>
      <c r="HU1219" s="2"/>
      <c r="HV1219" s="2"/>
      <c r="HW1219" s="2"/>
      <c r="HX1219" s="2"/>
      <c r="HY1219" s="2"/>
      <c r="HZ1219" s="2"/>
      <c r="IA1219" s="2"/>
      <c r="IB1219" s="2"/>
      <c r="IC1219" s="2"/>
      <c r="ID1219" s="2"/>
      <c r="IE1219" s="2"/>
      <c r="IF1219" s="2"/>
      <c r="IG1219" s="2"/>
      <c r="IH1219" s="2"/>
      <c r="II1219" s="2"/>
      <c r="IJ1219" s="2"/>
      <c r="IK1219" s="2"/>
      <c r="IL1219" s="2"/>
      <c r="IM1219" s="2"/>
      <c r="IN1219" s="2"/>
      <c r="IO1219" s="2"/>
      <c r="IP1219" s="2"/>
      <c r="IQ1219" s="2"/>
      <c r="IR1219" s="2"/>
      <c r="IS1219" s="2"/>
      <c r="IT1219" s="2"/>
      <c r="IU1219" s="2"/>
      <c r="IV1219" s="2"/>
      <c r="IW1219" s="2"/>
    </row>
    <row r="1220" customFormat="false" ht="11.25" hidden="false" customHeight="false" outlineLevel="0" collapsed="false">
      <c r="A1220" s="2"/>
      <c r="B1220" s="2"/>
      <c r="C1220" s="2"/>
      <c r="D1220" s="394"/>
      <c r="F1220" s="2"/>
      <c r="G1220" s="2"/>
      <c r="H1220" s="2"/>
      <c r="I1220" s="2"/>
      <c r="J1220" s="2"/>
      <c r="K1220" s="2"/>
      <c r="L1220" s="2"/>
      <c r="M1220" s="2"/>
      <c r="P1220" s="2"/>
      <c r="Q1220" s="2"/>
      <c r="R1220" s="2"/>
      <c r="X1220" s="270"/>
      <c r="Y1220" s="2"/>
      <c r="AL1220" s="2"/>
      <c r="AM1220" s="2"/>
      <c r="AN1220" s="2"/>
      <c r="AO1220" s="2"/>
      <c r="AP1220" s="2"/>
      <c r="AQ1220" s="2"/>
      <c r="AR1220" s="2"/>
      <c r="AS1220" s="2"/>
      <c r="AT1220" s="2"/>
      <c r="AU1220" s="2"/>
      <c r="AV1220" s="95"/>
      <c r="AW1220" s="95"/>
      <c r="AX1220" s="383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2"/>
      <c r="BT1220" s="2"/>
      <c r="BU1220" s="2"/>
      <c r="BV1220" s="2"/>
      <c r="BW1220" s="383"/>
      <c r="BX1220" s="383"/>
      <c r="BY1220" s="383"/>
      <c r="BZ1220" s="2"/>
      <c r="CA1220" s="2"/>
      <c r="CB1220" s="2"/>
      <c r="CC1220" s="2"/>
      <c r="CD1220" s="2"/>
      <c r="CE1220" s="2"/>
      <c r="CF1220" s="383"/>
      <c r="CG1220" s="383"/>
      <c r="CH1220" s="10"/>
      <c r="CI1220" s="2"/>
      <c r="CJ1220" s="2"/>
      <c r="CK1220" s="2"/>
      <c r="CL1220" s="2"/>
      <c r="CM1220" s="2"/>
      <c r="CN1220" s="2"/>
      <c r="CO1220" s="2"/>
      <c r="CP1220" s="2"/>
      <c r="CQ1220" s="2"/>
      <c r="CR1220" s="2"/>
      <c r="CS1220" s="2"/>
      <c r="CT1220" s="2"/>
      <c r="CU1220" s="2"/>
      <c r="CV1220" s="2"/>
      <c r="CW1220" s="2"/>
      <c r="CX1220" s="2"/>
      <c r="CY1220" s="2"/>
      <c r="CZ1220" s="2"/>
      <c r="DA1220" s="2"/>
      <c r="DB1220" s="2"/>
      <c r="DC1220" s="2"/>
      <c r="DD1220" s="2"/>
      <c r="DE1220" s="2"/>
      <c r="DF1220" s="2"/>
      <c r="DG1220" s="2"/>
      <c r="DH1220" s="2"/>
      <c r="DI1220" s="2"/>
      <c r="DJ1220" s="2"/>
      <c r="DK1220" s="2"/>
      <c r="DL1220" s="2"/>
      <c r="DM1220" s="2"/>
      <c r="DN1220" s="2"/>
      <c r="DO1220" s="2"/>
      <c r="DP1220" s="2"/>
      <c r="DQ1220" s="2"/>
      <c r="DR1220" s="2"/>
      <c r="DS1220" s="383"/>
      <c r="DT1220" s="383"/>
      <c r="DU1220" s="383"/>
      <c r="DV1220" s="2"/>
      <c r="DW1220" s="2"/>
      <c r="DX1220" s="2"/>
      <c r="DY1220" s="2"/>
      <c r="DZ1220" s="2"/>
      <c r="EA1220" s="2"/>
      <c r="EB1220" s="2"/>
      <c r="EC1220" s="2"/>
      <c r="ED1220" s="2"/>
      <c r="EE1220" s="2"/>
      <c r="EF1220" s="2"/>
      <c r="EG1220" s="2"/>
      <c r="EH1220" s="2"/>
      <c r="EI1220" s="2"/>
      <c r="EJ1220" s="2"/>
      <c r="EK1220" s="2"/>
      <c r="EL1220" s="2"/>
      <c r="EM1220" s="2"/>
      <c r="EN1220" s="2"/>
      <c r="EO1220" s="2"/>
      <c r="EP1220" s="2"/>
      <c r="EQ1220" s="2"/>
      <c r="ER1220" s="2"/>
      <c r="ES1220" s="2"/>
      <c r="ET1220" s="2"/>
      <c r="EU1220" s="2"/>
      <c r="EV1220" s="2"/>
      <c r="EW1220" s="2"/>
      <c r="EX1220" s="2"/>
      <c r="EY1220" s="2"/>
      <c r="EZ1220" s="2"/>
      <c r="FA1220" s="2"/>
      <c r="FB1220" s="2"/>
      <c r="FC1220" s="2"/>
      <c r="FD1220" s="2"/>
      <c r="FE1220" s="2"/>
      <c r="FF1220" s="2"/>
      <c r="FG1220" s="2"/>
      <c r="FH1220" s="2"/>
      <c r="FI1220" s="2"/>
      <c r="FJ1220" s="2"/>
      <c r="FK1220" s="2"/>
      <c r="FL1220" s="2"/>
      <c r="FM1220" s="2"/>
      <c r="FN1220" s="2"/>
      <c r="FO1220" s="2"/>
      <c r="FP1220" s="2"/>
      <c r="FQ1220" s="2"/>
      <c r="FR1220" s="2"/>
      <c r="FS1220" s="2"/>
      <c r="FT1220" s="2"/>
      <c r="FU1220" s="2"/>
      <c r="FV1220" s="2"/>
      <c r="FW1220" s="2"/>
      <c r="FX1220" s="2"/>
      <c r="FY1220" s="2"/>
      <c r="FZ1220" s="2"/>
      <c r="GA1220" s="2"/>
      <c r="GB1220" s="2"/>
      <c r="GC1220" s="2"/>
      <c r="GD1220" s="2"/>
      <c r="GE1220" s="2"/>
      <c r="GF1220" s="2"/>
      <c r="GG1220" s="2"/>
      <c r="GH1220" s="2"/>
      <c r="GI1220" s="2"/>
      <c r="GJ1220" s="2"/>
      <c r="GK1220" s="2"/>
      <c r="GL1220" s="2"/>
      <c r="GM1220" s="2"/>
      <c r="GN1220" s="2"/>
      <c r="GO1220" s="2"/>
      <c r="GP1220" s="2"/>
      <c r="GQ1220" s="2"/>
      <c r="GR1220" s="2"/>
      <c r="GS1220" s="2"/>
      <c r="GT1220" s="2"/>
      <c r="GU1220" s="2"/>
      <c r="GV1220" s="2"/>
      <c r="GW1220" s="2"/>
      <c r="GX1220" s="2"/>
      <c r="GY1220" s="2"/>
      <c r="GZ1220" s="2"/>
      <c r="HA1220" s="2"/>
      <c r="HB1220" s="2"/>
      <c r="HC1220" s="2"/>
      <c r="HD1220" s="2"/>
      <c r="HE1220" s="2"/>
      <c r="HF1220" s="2"/>
      <c r="HG1220" s="2"/>
      <c r="HH1220" s="2"/>
      <c r="HI1220" s="2"/>
      <c r="HJ1220" s="2"/>
      <c r="HK1220" s="2"/>
      <c r="HL1220" s="2"/>
      <c r="HM1220" s="2"/>
      <c r="HN1220" s="2"/>
      <c r="HO1220" s="2"/>
      <c r="HP1220" s="2"/>
      <c r="HQ1220" s="2"/>
      <c r="HR1220" s="2"/>
      <c r="HS1220" s="2"/>
      <c r="HT1220" s="2"/>
      <c r="HU1220" s="2"/>
      <c r="HV1220" s="2"/>
      <c r="HW1220" s="2"/>
      <c r="HX1220" s="2"/>
      <c r="HY1220" s="2"/>
      <c r="HZ1220" s="2"/>
      <c r="IA1220" s="2"/>
      <c r="IB1220" s="2"/>
      <c r="IC1220" s="2"/>
      <c r="ID1220" s="2"/>
      <c r="IE1220" s="2"/>
      <c r="IF1220" s="2"/>
      <c r="IG1220" s="2"/>
      <c r="IH1220" s="2"/>
      <c r="II1220" s="2"/>
      <c r="IJ1220" s="2"/>
      <c r="IK1220" s="2"/>
      <c r="IL1220" s="2"/>
      <c r="IM1220" s="2"/>
      <c r="IN1220" s="2"/>
      <c r="IO1220" s="2"/>
      <c r="IP1220" s="2"/>
      <c r="IQ1220" s="2"/>
      <c r="IR1220" s="2"/>
      <c r="IS1220" s="2"/>
      <c r="IT1220" s="2"/>
      <c r="IU1220" s="2"/>
      <c r="IV1220" s="2"/>
      <c r="IW1220" s="2"/>
    </row>
    <row r="1221" customFormat="false" ht="11.25" hidden="false" customHeight="false" outlineLevel="0" collapsed="false">
      <c r="A1221" s="2"/>
      <c r="B1221" s="2"/>
      <c r="C1221" s="2"/>
      <c r="D1221" s="394"/>
      <c r="F1221" s="2"/>
      <c r="G1221" s="2"/>
      <c r="H1221" s="2"/>
      <c r="I1221" s="2"/>
      <c r="J1221" s="2"/>
      <c r="K1221" s="2"/>
      <c r="L1221" s="2"/>
      <c r="M1221" s="2"/>
      <c r="P1221" s="2"/>
      <c r="Q1221" s="2"/>
      <c r="R1221" s="2"/>
      <c r="X1221" s="270"/>
      <c r="Y1221" s="2"/>
      <c r="AL1221" s="2"/>
      <c r="AM1221" s="2"/>
      <c r="AN1221" s="2"/>
      <c r="AO1221" s="2"/>
      <c r="AP1221" s="2"/>
      <c r="AQ1221" s="2"/>
      <c r="AR1221" s="2"/>
      <c r="AS1221" s="2"/>
      <c r="AT1221" s="2"/>
      <c r="AU1221" s="2"/>
      <c r="AV1221" s="95"/>
      <c r="AW1221" s="95"/>
      <c r="AX1221" s="383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2"/>
      <c r="BT1221" s="2"/>
      <c r="BU1221" s="2"/>
      <c r="BV1221" s="2"/>
      <c r="BW1221" s="383"/>
      <c r="BX1221" s="383"/>
      <c r="BY1221" s="383"/>
      <c r="BZ1221" s="2"/>
      <c r="CA1221" s="2"/>
      <c r="CB1221" s="2"/>
      <c r="CC1221" s="2"/>
      <c r="CD1221" s="2"/>
      <c r="CE1221" s="2"/>
      <c r="CF1221" s="383"/>
      <c r="CG1221" s="383"/>
      <c r="CH1221" s="10"/>
      <c r="CI1221" s="2"/>
      <c r="CJ1221" s="2"/>
      <c r="CK1221" s="2"/>
      <c r="CL1221" s="2"/>
      <c r="CM1221" s="2"/>
      <c r="CN1221" s="2"/>
      <c r="CO1221" s="2"/>
      <c r="CP1221" s="2"/>
      <c r="CQ1221" s="2"/>
      <c r="CR1221" s="2"/>
      <c r="CS1221" s="2"/>
      <c r="CT1221" s="2"/>
      <c r="CU1221" s="2"/>
      <c r="CV1221" s="2"/>
      <c r="CW1221" s="2"/>
      <c r="CX1221" s="2"/>
      <c r="CY1221" s="2"/>
      <c r="CZ1221" s="2"/>
      <c r="DA1221" s="2"/>
      <c r="DB1221" s="2"/>
      <c r="DC1221" s="2"/>
      <c r="DD1221" s="2"/>
      <c r="DE1221" s="2"/>
      <c r="DF1221" s="2"/>
      <c r="DG1221" s="2"/>
      <c r="DH1221" s="2"/>
      <c r="DI1221" s="2"/>
      <c r="DJ1221" s="2"/>
      <c r="DK1221" s="2"/>
      <c r="DL1221" s="2"/>
      <c r="DM1221" s="2"/>
      <c r="DN1221" s="2"/>
      <c r="DO1221" s="2"/>
      <c r="DP1221" s="2"/>
      <c r="DQ1221" s="2"/>
      <c r="DR1221" s="2"/>
      <c r="DS1221" s="383"/>
      <c r="DT1221" s="383"/>
      <c r="DU1221" s="383"/>
      <c r="DV1221" s="2"/>
      <c r="DW1221" s="2"/>
      <c r="DX1221" s="2"/>
      <c r="DY1221" s="2"/>
      <c r="DZ1221" s="2"/>
      <c r="EA1221" s="2"/>
      <c r="EB1221" s="2"/>
      <c r="EC1221" s="2"/>
      <c r="ED1221" s="2"/>
      <c r="EE1221" s="2"/>
      <c r="EF1221" s="2"/>
      <c r="EG1221" s="2"/>
      <c r="EH1221" s="2"/>
      <c r="EI1221" s="2"/>
      <c r="EJ1221" s="2"/>
      <c r="EK1221" s="2"/>
      <c r="EL1221" s="2"/>
      <c r="EM1221" s="2"/>
      <c r="EN1221" s="2"/>
      <c r="EO1221" s="2"/>
      <c r="EP1221" s="2"/>
      <c r="EQ1221" s="2"/>
      <c r="ER1221" s="2"/>
      <c r="ES1221" s="2"/>
      <c r="ET1221" s="2"/>
      <c r="EU1221" s="2"/>
      <c r="EV1221" s="2"/>
      <c r="EW1221" s="2"/>
      <c r="EX1221" s="2"/>
      <c r="EY1221" s="2"/>
      <c r="EZ1221" s="2"/>
      <c r="FA1221" s="2"/>
      <c r="FB1221" s="2"/>
      <c r="FC1221" s="2"/>
      <c r="FD1221" s="2"/>
      <c r="FE1221" s="2"/>
      <c r="FF1221" s="2"/>
      <c r="FG1221" s="2"/>
      <c r="FH1221" s="2"/>
      <c r="FI1221" s="2"/>
      <c r="FJ1221" s="2"/>
      <c r="FK1221" s="2"/>
      <c r="FL1221" s="2"/>
      <c r="FM1221" s="2"/>
      <c r="FN1221" s="2"/>
      <c r="FO1221" s="2"/>
      <c r="FP1221" s="2"/>
      <c r="FQ1221" s="2"/>
      <c r="FR1221" s="2"/>
      <c r="FS1221" s="2"/>
      <c r="FT1221" s="2"/>
      <c r="FU1221" s="2"/>
      <c r="FV1221" s="2"/>
      <c r="FW1221" s="2"/>
      <c r="FX1221" s="2"/>
      <c r="FY1221" s="2"/>
      <c r="FZ1221" s="2"/>
      <c r="GA1221" s="2"/>
      <c r="GB1221" s="2"/>
      <c r="GC1221" s="2"/>
      <c r="GD1221" s="2"/>
      <c r="GE1221" s="2"/>
      <c r="GF1221" s="2"/>
      <c r="GG1221" s="2"/>
      <c r="GH1221" s="2"/>
      <c r="GI1221" s="2"/>
      <c r="GJ1221" s="2"/>
      <c r="GK1221" s="2"/>
      <c r="GL1221" s="2"/>
      <c r="GM1221" s="2"/>
      <c r="GN1221" s="2"/>
      <c r="GO1221" s="2"/>
      <c r="GP1221" s="2"/>
      <c r="GQ1221" s="2"/>
      <c r="GR1221" s="2"/>
      <c r="GS1221" s="2"/>
      <c r="GT1221" s="2"/>
      <c r="GU1221" s="2"/>
      <c r="GV1221" s="2"/>
      <c r="GW1221" s="2"/>
      <c r="GX1221" s="2"/>
      <c r="GY1221" s="2"/>
      <c r="GZ1221" s="2"/>
      <c r="HA1221" s="2"/>
      <c r="HB1221" s="2"/>
      <c r="HC1221" s="2"/>
      <c r="HD1221" s="2"/>
      <c r="HE1221" s="2"/>
      <c r="HF1221" s="2"/>
      <c r="HG1221" s="2"/>
      <c r="HH1221" s="2"/>
      <c r="HI1221" s="2"/>
      <c r="HJ1221" s="2"/>
      <c r="HK1221" s="2"/>
      <c r="HL1221" s="2"/>
      <c r="HM1221" s="2"/>
      <c r="HN1221" s="2"/>
      <c r="HO1221" s="2"/>
      <c r="HP1221" s="2"/>
      <c r="HQ1221" s="2"/>
      <c r="HR1221" s="2"/>
      <c r="HS1221" s="2"/>
      <c r="HT1221" s="2"/>
      <c r="HU1221" s="2"/>
      <c r="HV1221" s="2"/>
      <c r="HW1221" s="2"/>
      <c r="HX1221" s="2"/>
      <c r="HY1221" s="2"/>
      <c r="HZ1221" s="2"/>
      <c r="IA1221" s="2"/>
      <c r="IB1221" s="2"/>
      <c r="IC1221" s="2"/>
      <c r="ID1221" s="2"/>
      <c r="IE1221" s="2"/>
      <c r="IF1221" s="2"/>
      <c r="IG1221" s="2"/>
      <c r="IH1221" s="2"/>
      <c r="II1221" s="2"/>
      <c r="IJ1221" s="2"/>
      <c r="IK1221" s="2"/>
      <c r="IL1221" s="2"/>
      <c r="IM1221" s="2"/>
      <c r="IN1221" s="2"/>
      <c r="IO1221" s="2"/>
      <c r="IP1221" s="2"/>
      <c r="IQ1221" s="2"/>
      <c r="IR1221" s="2"/>
      <c r="IS1221" s="2"/>
      <c r="IT1221" s="2"/>
      <c r="IU1221" s="2"/>
      <c r="IV1221" s="2"/>
      <c r="IW1221" s="2"/>
    </row>
    <row r="1222" customFormat="false" ht="11.25" hidden="false" customHeight="false" outlineLevel="0" collapsed="false">
      <c r="A1222" s="2"/>
      <c r="B1222" s="2"/>
      <c r="C1222" s="2"/>
      <c r="D1222" s="394"/>
      <c r="F1222" s="2"/>
      <c r="G1222" s="2"/>
      <c r="H1222" s="2"/>
      <c r="I1222" s="2"/>
      <c r="J1222" s="2"/>
      <c r="K1222" s="2"/>
      <c r="L1222" s="2"/>
      <c r="M1222" s="2"/>
      <c r="P1222" s="2"/>
      <c r="Q1222" s="2"/>
      <c r="R1222" s="2"/>
      <c r="X1222" s="270"/>
      <c r="Y1222" s="2"/>
      <c r="AL1222" s="2"/>
      <c r="AM1222" s="2"/>
      <c r="AN1222" s="2"/>
      <c r="AO1222" s="2"/>
      <c r="AP1222" s="2"/>
      <c r="AQ1222" s="2"/>
      <c r="AR1222" s="2"/>
      <c r="AS1222" s="2"/>
      <c r="AT1222" s="2"/>
      <c r="AU1222" s="2"/>
      <c r="AV1222" s="95"/>
      <c r="AW1222" s="95"/>
      <c r="AX1222" s="383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2"/>
      <c r="BT1222" s="2"/>
      <c r="BU1222" s="2"/>
      <c r="BV1222" s="2"/>
      <c r="BW1222" s="383"/>
      <c r="BX1222" s="383"/>
      <c r="BY1222" s="383"/>
      <c r="BZ1222" s="2"/>
      <c r="CA1222" s="2"/>
      <c r="CB1222" s="2"/>
      <c r="CC1222" s="2"/>
      <c r="CD1222" s="2"/>
      <c r="CE1222" s="2"/>
      <c r="CF1222" s="383"/>
      <c r="CG1222" s="383"/>
      <c r="CH1222" s="10"/>
      <c r="CI1222" s="2"/>
      <c r="CJ1222" s="2"/>
      <c r="CK1222" s="2"/>
      <c r="CL1222" s="2"/>
      <c r="CM1222" s="2"/>
      <c r="CN1222" s="2"/>
      <c r="CO1222" s="2"/>
      <c r="CP1222" s="2"/>
      <c r="CQ1222" s="2"/>
      <c r="CR1222" s="2"/>
      <c r="CS1222" s="2"/>
      <c r="CT1222" s="2"/>
      <c r="CU1222" s="2"/>
      <c r="CV1222" s="2"/>
      <c r="CW1222" s="2"/>
      <c r="CX1222" s="2"/>
      <c r="CY1222" s="2"/>
      <c r="CZ1222" s="2"/>
      <c r="DA1222" s="2"/>
      <c r="DB1222" s="2"/>
      <c r="DC1222" s="2"/>
      <c r="DD1222" s="2"/>
      <c r="DE1222" s="2"/>
      <c r="DF1222" s="2"/>
      <c r="DG1222" s="2"/>
      <c r="DH1222" s="2"/>
      <c r="DI1222" s="2"/>
      <c r="DJ1222" s="2"/>
      <c r="DK1222" s="2"/>
      <c r="DL1222" s="2"/>
      <c r="DM1222" s="2"/>
      <c r="DN1222" s="2"/>
      <c r="DO1222" s="2"/>
      <c r="DP1222" s="2"/>
      <c r="DQ1222" s="2"/>
      <c r="DR1222" s="2"/>
      <c r="DS1222" s="383"/>
      <c r="DT1222" s="383"/>
      <c r="DU1222" s="383"/>
      <c r="DV1222" s="2"/>
      <c r="DW1222" s="2"/>
      <c r="DX1222" s="2"/>
      <c r="DY1222" s="2"/>
      <c r="DZ1222" s="2"/>
      <c r="EA1222" s="2"/>
      <c r="EB1222" s="2"/>
      <c r="EC1222" s="2"/>
      <c r="ED1222" s="2"/>
      <c r="EE1222" s="2"/>
      <c r="EF1222" s="2"/>
      <c r="EG1222" s="2"/>
      <c r="EH1222" s="2"/>
      <c r="EI1222" s="2"/>
      <c r="EJ1222" s="2"/>
      <c r="EK1222" s="2"/>
      <c r="EL1222" s="2"/>
      <c r="EM1222" s="2"/>
      <c r="EN1222" s="2"/>
      <c r="EO1222" s="2"/>
      <c r="EP1222" s="2"/>
      <c r="EQ1222" s="2"/>
      <c r="ER1222" s="2"/>
      <c r="ES1222" s="2"/>
      <c r="ET1222" s="2"/>
      <c r="EU1222" s="2"/>
      <c r="EV1222" s="2"/>
      <c r="EW1222" s="2"/>
      <c r="EX1222" s="2"/>
      <c r="EY1222" s="2"/>
      <c r="EZ1222" s="2"/>
      <c r="FA1222" s="2"/>
      <c r="FB1222" s="2"/>
      <c r="FC1222" s="2"/>
      <c r="FD1222" s="2"/>
      <c r="FE1222" s="2"/>
      <c r="FF1222" s="2"/>
      <c r="FG1222" s="2"/>
      <c r="FH1222" s="2"/>
      <c r="FI1222" s="2"/>
      <c r="FJ1222" s="2"/>
      <c r="FK1222" s="2"/>
      <c r="FL1222" s="2"/>
      <c r="FM1222" s="2"/>
      <c r="FN1222" s="2"/>
      <c r="FO1222" s="2"/>
      <c r="FP1222" s="2"/>
      <c r="FQ1222" s="2"/>
      <c r="FR1222" s="2"/>
      <c r="FS1222" s="2"/>
      <c r="FT1222" s="2"/>
      <c r="FU1222" s="2"/>
      <c r="FV1222" s="2"/>
      <c r="FW1222" s="2"/>
      <c r="FX1222" s="2"/>
      <c r="FY1222" s="2"/>
      <c r="FZ1222" s="2"/>
      <c r="GA1222" s="2"/>
      <c r="GB1222" s="2"/>
      <c r="GC1222" s="2"/>
      <c r="GD1222" s="2"/>
      <c r="GE1222" s="2"/>
      <c r="GF1222" s="2"/>
      <c r="GG1222" s="2"/>
      <c r="GH1222" s="2"/>
      <c r="GI1222" s="2"/>
      <c r="GJ1222" s="2"/>
      <c r="GK1222" s="2"/>
      <c r="GL1222" s="2"/>
      <c r="GM1222" s="2"/>
      <c r="GN1222" s="2"/>
      <c r="GO1222" s="2"/>
      <c r="GP1222" s="2"/>
      <c r="GQ1222" s="2"/>
      <c r="GR1222" s="2"/>
      <c r="GS1222" s="2"/>
      <c r="GT1222" s="2"/>
      <c r="GU1222" s="2"/>
      <c r="GV1222" s="2"/>
      <c r="GW1222" s="2"/>
      <c r="GX1222" s="2"/>
      <c r="GY1222" s="2"/>
      <c r="GZ1222" s="2"/>
      <c r="HA1222" s="2"/>
      <c r="HB1222" s="2"/>
      <c r="HC1222" s="2"/>
      <c r="HD1222" s="2"/>
      <c r="HE1222" s="2"/>
      <c r="HF1222" s="2"/>
      <c r="HG1222" s="2"/>
      <c r="HH1222" s="2"/>
      <c r="HI1222" s="2"/>
      <c r="HJ1222" s="2"/>
      <c r="HK1222" s="2"/>
      <c r="HL1222" s="2"/>
      <c r="HM1222" s="2"/>
      <c r="HN1222" s="2"/>
      <c r="HO1222" s="2"/>
      <c r="HP1222" s="2"/>
      <c r="HQ1222" s="2"/>
      <c r="HR1222" s="2"/>
      <c r="HS1222" s="2"/>
      <c r="HT1222" s="2"/>
      <c r="HU1222" s="2"/>
      <c r="HV1222" s="2"/>
      <c r="HW1222" s="2"/>
      <c r="HX1222" s="2"/>
      <c r="HY1222" s="2"/>
      <c r="HZ1222" s="2"/>
      <c r="IA1222" s="2"/>
      <c r="IB1222" s="2"/>
      <c r="IC1222" s="2"/>
      <c r="ID1222" s="2"/>
      <c r="IE1222" s="2"/>
      <c r="IF1222" s="2"/>
      <c r="IG1222" s="2"/>
      <c r="IH1222" s="2"/>
      <c r="II1222" s="2"/>
      <c r="IJ1222" s="2"/>
      <c r="IK1222" s="2"/>
      <c r="IL1222" s="2"/>
      <c r="IM1222" s="2"/>
      <c r="IN1222" s="2"/>
      <c r="IO1222" s="2"/>
      <c r="IP1222" s="2"/>
      <c r="IQ1222" s="2"/>
      <c r="IR1222" s="2"/>
      <c r="IS1222" s="2"/>
      <c r="IT1222" s="2"/>
      <c r="IU1222" s="2"/>
      <c r="IV1222" s="2"/>
      <c r="IW1222" s="2"/>
    </row>
    <row r="1223" customFormat="false" ht="11.25" hidden="false" customHeight="false" outlineLevel="0" collapsed="false">
      <c r="A1223" s="2"/>
      <c r="B1223" s="2"/>
      <c r="C1223" s="2"/>
      <c r="D1223" s="394"/>
      <c r="F1223" s="2"/>
      <c r="G1223" s="2"/>
      <c r="H1223" s="2"/>
      <c r="I1223" s="2"/>
      <c r="J1223" s="2"/>
      <c r="K1223" s="2"/>
      <c r="L1223" s="2"/>
      <c r="M1223" s="2"/>
      <c r="P1223" s="2"/>
      <c r="Q1223" s="2"/>
      <c r="R1223" s="2"/>
      <c r="X1223" s="270"/>
      <c r="Y1223" s="2"/>
      <c r="AL1223" s="2"/>
      <c r="AM1223" s="2"/>
      <c r="AN1223" s="2"/>
      <c r="AO1223" s="2"/>
      <c r="AP1223" s="2"/>
      <c r="AQ1223" s="2"/>
      <c r="AR1223" s="2"/>
      <c r="AS1223" s="2"/>
      <c r="AT1223" s="2"/>
      <c r="AU1223" s="2"/>
      <c r="AV1223" s="95"/>
      <c r="AW1223" s="95"/>
      <c r="AX1223" s="383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2"/>
      <c r="BT1223" s="2"/>
      <c r="BU1223" s="2"/>
      <c r="BV1223" s="2"/>
      <c r="BW1223" s="383"/>
      <c r="BX1223" s="383"/>
      <c r="BY1223" s="383"/>
      <c r="BZ1223" s="2"/>
      <c r="CA1223" s="2"/>
      <c r="CB1223" s="2"/>
      <c r="CC1223" s="2"/>
      <c r="CD1223" s="2"/>
      <c r="CE1223" s="2"/>
      <c r="CF1223" s="383"/>
      <c r="CG1223" s="383"/>
      <c r="CH1223" s="10"/>
      <c r="CI1223" s="2"/>
      <c r="CJ1223" s="2"/>
      <c r="CK1223" s="2"/>
      <c r="CL1223" s="2"/>
      <c r="CM1223" s="2"/>
      <c r="CN1223" s="2"/>
      <c r="CO1223" s="2"/>
      <c r="CP1223" s="2"/>
      <c r="CQ1223" s="2"/>
      <c r="CR1223" s="2"/>
      <c r="CS1223" s="2"/>
      <c r="CT1223" s="2"/>
      <c r="CU1223" s="2"/>
      <c r="CV1223" s="2"/>
      <c r="CW1223" s="2"/>
      <c r="CX1223" s="2"/>
      <c r="CY1223" s="2"/>
      <c r="CZ1223" s="2"/>
      <c r="DA1223" s="2"/>
      <c r="DB1223" s="2"/>
      <c r="DC1223" s="2"/>
      <c r="DD1223" s="2"/>
      <c r="DE1223" s="2"/>
      <c r="DF1223" s="2"/>
      <c r="DG1223" s="2"/>
      <c r="DH1223" s="2"/>
      <c r="DI1223" s="2"/>
      <c r="DJ1223" s="2"/>
      <c r="DK1223" s="2"/>
      <c r="DL1223" s="2"/>
      <c r="DM1223" s="2"/>
      <c r="DN1223" s="2"/>
      <c r="DO1223" s="2"/>
      <c r="DP1223" s="2"/>
      <c r="DQ1223" s="2"/>
      <c r="DR1223" s="2"/>
      <c r="DS1223" s="383"/>
      <c r="DT1223" s="383"/>
      <c r="DU1223" s="383"/>
      <c r="DV1223" s="2"/>
      <c r="DW1223" s="2"/>
      <c r="DX1223" s="2"/>
      <c r="DY1223" s="2"/>
      <c r="DZ1223" s="2"/>
      <c r="EA1223" s="2"/>
      <c r="EB1223" s="2"/>
      <c r="EC1223" s="2"/>
      <c r="ED1223" s="2"/>
      <c r="EE1223" s="2"/>
      <c r="EF1223" s="2"/>
      <c r="EG1223" s="2"/>
      <c r="EH1223" s="2"/>
      <c r="EI1223" s="2"/>
      <c r="EJ1223" s="2"/>
      <c r="EK1223" s="2"/>
      <c r="EL1223" s="2"/>
      <c r="EM1223" s="2"/>
      <c r="EN1223" s="2"/>
      <c r="EO1223" s="2"/>
      <c r="EP1223" s="2"/>
      <c r="EQ1223" s="2"/>
      <c r="ER1223" s="2"/>
      <c r="ES1223" s="2"/>
      <c r="ET1223" s="2"/>
      <c r="EU1223" s="2"/>
      <c r="EV1223" s="2"/>
      <c r="EW1223" s="2"/>
      <c r="EX1223" s="2"/>
      <c r="EY1223" s="2"/>
      <c r="EZ1223" s="2"/>
      <c r="FA1223" s="2"/>
      <c r="FB1223" s="2"/>
      <c r="FC1223" s="2"/>
      <c r="FD1223" s="2"/>
      <c r="FE1223" s="2"/>
      <c r="FF1223" s="2"/>
      <c r="FG1223" s="2"/>
      <c r="FH1223" s="2"/>
      <c r="FI1223" s="2"/>
      <c r="FJ1223" s="2"/>
      <c r="FK1223" s="2"/>
      <c r="FL1223" s="2"/>
      <c r="FM1223" s="2"/>
      <c r="FN1223" s="2"/>
      <c r="FO1223" s="2"/>
      <c r="FP1223" s="2"/>
      <c r="FQ1223" s="2"/>
      <c r="FR1223" s="2"/>
      <c r="FS1223" s="2"/>
      <c r="FT1223" s="2"/>
      <c r="FU1223" s="2"/>
      <c r="FV1223" s="2"/>
      <c r="FW1223" s="2"/>
      <c r="FX1223" s="2"/>
      <c r="FY1223" s="2"/>
      <c r="FZ1223" s="2"/>
      <c r="GA1223" s="2"/>
      <c r="GB1223" s="2"/>
      <c r="GC1223" s="2"/>
      <c r="GD1223" s="2"/>
      <c r="GE1223" s="2"/>
      <c r="GF1223" s="2"/>
      <c r="GG1223" s="2"/>
      <c r="GH1223" s="2"/>
      <c r="GI1223" s="2"/>
      <c r="GJ1223" s="2"/>
      <c r="GK1223" s="2"/>
      <c r="GL1223" s="2"/>
      <c r="GM1223" s="2"/>
      <c r="GN1223" s="2"/>
      <c r="GO1223" s="2"/>
      <c r="GP1223" s="2"/>
      <c r="GQ1223" s="2"/>
      <c r="GR1223" s="2"/>
      <c r="GS1223" s="2"/>
      <c r="GT1223" s="2"/>
      <c r="GU1223" s="2"/>
      <c r="GV1223" s="2"/>
      <c r="GW1223" s="2"/>
      <c r="GX1223" s="2"/>
      <c r="GY1223" s="2"/>
      <c r="GZ1223" s="2"/>
      <c r="HA1223" s="2"/>
      <c r="HB1223" s="2"/>
      <c r="HC1223" s="2"/>
      <c r="HD1223" s="2"/>
      <c r="HE1223" s="2"/>
      <c r="HF1223" s="2"/>
      <c r="HG1223" s="2"/>
      <c r="HH1223" s="2"/>
      <c r="HI1223" s="2"/>
      <c r="HJ1223" s="2"/>
      <c r="HK1223" s="2"/>
      <c r="HL1223" s="2"/>
      <c r="HM1223" s="2"/>
      <c r="HN1223" s="2"/>
      <c r="HO1223" s="2"/>
      <c r="HP1223" s="2"/>
      <c r="HQ1223" s="2"/>
      <c r="HR1223" s="2"/>
      <c r="HS1223" s="2"/>
      <c r="HT1223" s="2"/>
      <c r="HU1223" s="2"/>
      <c r="HV1223" s="2"/>
      <c r="HW1223" s="2"/>
      <c r="HX1223" s="2"/>
      <c r="HY1223" s="2"/>
      <c r="HZ1223" s="2"/>
      <c r="IA1223" s="2"/>
      <c r="IB1223" s="2"/>
      <c r="IC1223" s="2"/>
      <c r="ID1223" s="2"/>
      <c r="IE1223" s="2"/>
      <c r="IF1223" s="2"/>
      <c r="IG1223" s="2"/>
      <c r="IH1223" s="2"/>
      <c r="II1223" s="2"/>
      <c r="IJ1223" s="2"/>
      <c r="IK1223" s="2"/>
      <c r="IL1223" s="2"/>
      <c r="IM1223" s="2"/>
      <c r="IN1223" s="2"/>
      <c r="IO1223" s="2"/>
      <c r="IP1223" s="2"/>
      <c r="IQ1223" s="2"/>
      <c r="IR1223" s="2"/>
      <c r="IS1223" s="2"/>
      <c r="IT1223" s="2"/>
      <c r="IU1223" s="2"/>
      <c r="IV1223" s="2"/>
      <c r="IW1223" s="2"/>
    </row>
    <row r="1224" customFormat="false" ht="11.25" hidden="false" customHeight="false" outlineLevel="0" collapsed="false">
      <c r="A1224" s="2"/>
      <c r="B1224" s="2"/>
      <c r="C1224" s="2"/>
      <c r="D1224" s="394"/>
      <c r="F1224" s="2"/>
      <c r="G1224" s="2"/>
      <c r="H1224" s="2"/>
      <c r="I1224" s="2"/>
      <c r="J1224" s="2"/>
      <c r="K1224" s="2"/>
      <c r="L1224" s="2"/>
      <c r="M1224" s="2"/>
      <c r="P1224" s="2"/>
      <c r="Q1224" s="2"/>
      <c r="R1224" s="2"/>
      <c r="X1224" s="270"/>
      <c r="Y1224" s="2"/>
      <c r="AL1224" s="2"/>
      <c r="AM1224" s="2"/>
      <c r="AN1224" s="2"/>
      <c r="AO1224" s="2"/>
      <c r="AP1224" s="2"/>
      <c r="AQ1224" s="2"/>
      <c r="AR1224" s="2"/>
      <c r="AS1224" s="2"/>
      <c r="AT1224" s="2"/>
      <c r="AU1224" s="2"/>
      <c r="AV1224" s="95"/>
      <c r="AW1224" s="95"/>
      <c r="AX1224" s="383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2"/>
      <c r="BT1224" s="2"/>
      <c r="BU1224" s="2"/>
      <c r="BV1224" s="2"/>
      <c r="BW1224" s="383"/>
      <c r="BX1224" s="383"/>
      <c r="BY1224" s="383"/>
      <c r="BZ1224" s="2"/>
      <c r="CA1224" s="2"/>
      <c r="CB1224" s="2"/>
      <c r="CC1224" s="2"/>
      <c r="CD1224" s="2"/>
      <c r="CE1224" s="2"/>
      <c r="CF1224" s="383"/>
      <c r="CG1224" s="383"/>
      <c r="CH1224" s="10"/>
      <c r="CI1224" s="2"/>
      <c r="CJ1224" s="2"/>
      <c r="CK1224" s="2"/>
      <c r="CL1224" s="2"/>
      <c r="CM1224" s="2"/>
      <c r="CN1224" s="2"/>
      <c r="CO1224" s="2"/>
      <c r="CP1224" s="2"/>
      <c r="CQ1224" s="2"/>
      <c r="CR1224" s="2"/>
      <c r="CS1224" s="2"/>
      <c r="CT1224" s="2"/>
      <c r="CU1224" s="2"/>
      <c r="CV1224" s="2"/>
      <c r="CW1224" s="2"/>
      <c r="CX1224" s="2"/>
      <c r="CY1224" s="2"/>
      <c r="CZ1224" s="2"/>
      <c r="DA1224" s="2"/>
      <c r="DB1224" s="2"/>
      <c r="DC1224" s="2"/>
      <c r="DD1224" s="2"/>
      <c r="DE1224" s="2"/>
      <c r="DF1224" s="2"/>
      <c r="DG1224" s="2"/>
      <c r="DH1224" s="2"/>
      <c r="DI1224" s="2"/>
      <c r="DJ1224" s="2"/>
      <c r="DK1224" s="2"/>
      <c r="DL1224" s="2"/>
      <c r="DM1224" s="2"/>
      <c r="DN1224" s="2"/>
      <c r="DO1224" s="2"/>
      <c r="DP1224" s="2"/>
      <c r="DQ1224" s="2"/>
      <c r="DR1224" s="2"/>
      <c r="DS1224" s="383"/>
      <c r="DT1224" s="383"/>
      <c r="DU1224" s="383"/>
      <c r="DV1224" s="2"/>
      <c r="DW1224" s="2"/>
      <c r="DX1224" s="2"/>
      <c r="DY1224" s="2"/>
      <c r="DZ1224" s="2"/>
      <c r="EA1224" s="2"/>
      <c r="EB1224" s="2"/>
      <c r="EC1224" s="2"/>
      <c r="ED1224" s="2"/>
      <c r="EE1224" s="2"/>
      <c r="EF1224" s="2"/>
      <c r="EG1224" s="2"/>
      <c r="EH1224" s="2"/>
      <c r="EI1224" s="2"/>
      <c r="EJ1224" s="2"/>
      <c r="EK1224" s="2"/>
      <c r="EL1224" s="2"/>
      <c r="EM1224" s="2"/>
      <c r="EN1224" s="2"/>
      <c r="EO1224" s="2"/>
      <c r="EP1224" s="2"/>
      <c r="EQ1224" s="2"/>
      <c r="ER1224" s="2"/>
      <c r="ES1224" s="2"/>
      <c r="ET1224" s="2"/>
      <c r="EU1224" s="2"/>
      <c r="EV1224" s="2"/>
      <c r="EW1224" s="2"/>
      <c r="EX1224" s="2"/>
      <c r="EY1224" s="2"/>
      <c r="EZ1224" s="2"/>
      <c r="FA1224" s="2"/>
      <c r="FB1224" s="2"/>
      <c r="FC1224" s="2"/>
      <c r="FD1224" s="2"/>
      <c r="FE1224" s="2"/>
      <c r="FF1224" s="2"/>
      <c r="FG1224" s="2"/>
      <c r="FH1224" s="2"/>
      <c r="FI1224" s="2"/>
      <c r="FJ1224" s="2"/>
      <c r="FK1224" s="2"/>
      <c r="FL1224" s="2"/>
      <c r="FM1224" s="2"/>
      <c r="FN1224" s="2"/>
      <c r="FO1224" s="2"/>
      <c r="FP1224" s="2"/>
      <c r="FQ1224" s="2"/>
      <c r="FR1224" s="2"/>
      <c r="FS1224" s="2"/>
      <c r="FT1224" s="2"/>
      <c r="FU1224" s="2"/>
      <c r="FV1224" s="2"/>
      <c r="FW1224" s="2"/>
      <c r="FX1224" s="2"/>
      <c r="FY1224" s="2"/>
      <c r="FZ1224" s="2"/>
      <c r="GA1224" s="2"/>
      <c r="GB1224" s="2"/>
      <c r="GC1224" s="2"/>
      <c r="GD1224" s="2"/>
      <c r="GE1224" s="2"/>
      <c r="GF1224" s="2"/>
      <c r="GG1224" s="2"/>
      <c r="GH1224" s="2"/>
      <c r="GI1224" s="2"/>
      <c r="GJ1224" s="2"/>
      <c r="GK1224" s="2"/>
      <c r="GL1224" s="2"/>
      <c r="GM1224" s="2"/>
      <c r="GN1224" s="2"/>
      <c r="GO1224" s="2"/>
      <c r="GP1224" s="2"/>
      <c r="GQ1224" s="2"/>
      <c r="GR1224" s="2"/>
      <c r="GS1224" s="2"/>
      <c r="GT1224" s="2"/>
      <c r="GU1224" s="2"/>
      <c r="GV1224" s="2"/>
      <c r="GW1224" s="2"/>
      <c r="GX1224" s="2"/>
      <c r="GY1224" s="2"/>
      <c r="GZ1224" s="2"/>
      <c r="HA1224" s="2"/>
      <c r="HB1224" s="2"/>
      <c r="HC1224" s="2"/>
      <c r="HD1224" s="2"/>
      <c r="HE1224" s="2"/>
      <c r="HF1224" s="2"/>
      <c r="HG1224" s="2"/>
      <c r="HH1224" s="2"/>
      <c r="HI1224" s="2"/>
      <c r="HJ1224" s="2"/>
      <c r="HK1224" s="2"/>
      <c r="HL1224" s="2"/>
      <c r="HM1224" s="2"/>
      <c r="HN1224" s="2"/>
      <c r="HO1224" s="2"/>
      <c r="HP1224" s="2"/>
      <c r="HQ1224" s="2"/>
      <c r="HR1224" s="2"/>
      <c r="HS1224" s="2"/>
      <c r="HT1224" s="2"/>
      <c r="HU1224" s="2"/>
      <c r="HV1224" s="2"/>
      <c r="HW1224" s="2"/>
      <c r="HX1224" s="2"/>
      <c r="HY1224" s="2"/>
      <c r="HZ1224" s="2"/>
      <c r="IA1224" s="2"/>
      <c r="IB1224" s="2"/>
      <c r="IC1224" s="2"/>
      <c r="ID1224" s="2"/>
      <c r="IE1224" s="2"/>
      <c r="IF1224" s="2"/>
      <c r="IG1224" s="2"/>
      <c r="IH1224" s="2"/>
      <c r="II1224" s="2"/>
      <c r="IJ1224" s="2"/>
      <c r="IK1224" s="2"/>
      <c r="IL1224" s="2"/>
      <c r="IM1224" s="2"/>
      <c r="IN1224" s="2"/>
      <c r="IO1224" s="2"/>
      <c r="IP1224" s="2"/>
      <c r="IQ1224" s="2"/>
      <c r="IR1224" s="2"/>
      <c r="IS1224" s="2"/>
      <c r="IT1224" s="2"/>
      <c r="IU1224" s="2"/>
      <c r="IV1224" s="2"/>
      <c r="IW1224" s="2"/>
    </row>
    <row r="1225" customFormat="false" ht="11.25" hidden="false" customHeight="false" outlineLevel="0" collapsed="false">
      <c r="A1225" s="2"/>
      <c r="B1225" s="2"/>
      <c r="C1225" s="2"/>
      <c r="D1225" s="394"/>
      <c r="F1225" s="2"/>
      <c r="G1225" s="2"/>
      <c r="H1225" s="2"/>
      <c r="I1225" s="2"/>
      <c r="J1225" s="2"/>
      <c r="K1225" s="2"/>
      <c r="L1225" s="2"/>
      <c r="M1225" s="2"/>
      <c r="P1225" s="2"/>
      <c r="Q1225" s="2"/>
      <c r="R1225" s="2"/>
      <c r="X1225" s="270"/>
      <c r="Y1225" s="2"/>
      <c r="AL1225" s="2"/>
      <c r="AM1225" s="2"/>
      <c r="AN1225" s="2"/>
      <c r="AO1225" s="2"/>
      <c r="AP1225" s="2"/>
      <c r="AQ1225" s="2"/>
      <c r="AR1225" s="2"/>
      <c r="AS1225" s="2"/>
      <c r="AT1225" s="2"/>
      <c r="AU1225" s="2"/>
      <c r="AV1225" s="95"/>
      <c r="AW1225" s="95"/>
      <c r="AX1225" s="383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2"/>
      <c r="BT1225" s="2"/>
      <c r="BU1225" s="2"/>
      <c r="BV1225" s="2"/>
      <c r="BW1225" s="383"/>
      <c r="BX1225" s="383"/>
      <c r="BY1225" s="383"/>
      <c r="BZ1225" s="2"/>
      <c r="CA1225" s="2"/>
      <c r="CB1225" s="2"/>
      <c r="CC1225" s="2"/>
      <c r="CD1225" s="2"/>
      <c r="CE1225" s="2"/>
      <c r="CF1225" s="383"/>
      <c r="CG1225" s="383"/>
      <c r="CH1225" s="10"/>
      <c r="CI1225" s="2"/>
      <c r="CJ1225" s="2"/>
      <c r="CK1225" s="2"/>
      <c r="CL1225" s="2"/>
      <c r="CM1225" s="2"/>
      <c r="CN1225" s="2"/>
      <c r="CO1225" s="2"/>
      <c r="CP1225" s="2"/>
      <c r="CQ1225" s="2"/>
      <c r="CR1225" s="2"/>
      <c r="CS1225" s="2"/>
      <c r="CT1225" s="2"/>
      <c r="CU1225" s="2"/>
      <c r="CV1225" s="2"/>
      <c r="CW1225" s="2"/>
      <c r="CX1225" s="2"/>
      <c r="CY1225" s="2"/>
      <c r="CZ1225" s="2"/>
      <c r="DA1225" s="2"/>
      <c r="DB1225" s="2"/>
      <c r="DC1225" s="2"/>
      <c r="DD1225" s="2"/>
      <c r="DE1225" s="2"/>
      <c r="DF1225" s="2"/>
      <c r="DG1225" s="2"/>
      <c r="DH1225" s="2"/>
      <c r="DI1225" s="2"/>
      <c r="DJ1225" s="2"/>
      <c r="DK1225" s="2"/>
      <c r="DL1225" s="2"/>
      <c r="DM1225" s="2"/>
      <c r="DN1225" s="2"/>
      <c r="DO1225" s="2"/>
      <c r="DP1225" s="2"/>
      <c r="DQ1225" s="2"/>
      <c r="DR1225" s="2"/>
      <c r="DS1225" s="383"/>
      <c r="DT1225" s="383"/>
      <c r="DU1225" s="383"/>
      <c r="DV1225" s="2"/>
      <c r="DW1225" s="2"/>
      <c r="DX1225" s="2"/>
      <c r="DY1225" s="2"/>
      <c r="DZ1225" s="2"/>
      <c r="EA1225" s="2"/>
      <c r="EB1225" s="2"/>
      <c r="EC1225" s="2"/>
      <c r="ED1225" s="2"/>
      <c r="EE1225" s="2"/>
      <c r="EF1225" s="2"/>
      <c r="EG1225" s="2"/>
      <c r="EH1225" s="2"/>
      <c r="EI1225" s="2"/>
      <c r="EJ1225" s="2"/>
      <c r="EK1225" s="2"/>
      <c r="EL1225" s="2"/>
      <c r="EM1225" s="2"/>
      <c r="EN1225" s="2"/>
      <c r="EO1225" s="2"/>
      <c r="EP1225" s="2"/>
      <c r="EQ1225" s="2"/>
      <c r="ER1225" s="2"/>
      <c r="ES1225" s="2"/>
      <c r="ET1225" s="2"/>
      <c r="EU1225" s="2"/>
      <c r="EV1225" s="2"/>
      <c r="EW1225" s="2"/>
      <c r="EX1225" s="2"/>
      <c r="EY1225" s="2"/>
      <c r="EZ1225" s="2"/>
      <c r="FA1225" s="2"/>
      <c r="FB1225" s="2"/>
      <c r="FC1225" s="2"/>
      <c r="FD1225" s="2"/>
      <c r="FE1225" s="2"/>
      <c r="FF1225" s="2"/>
      <c r="FG1225" s="2"/>
      <c r="FH1225" s="2"/>
      <c r="FI1225" s="2"/>
      <c r="FJ1225" s="2"/>
      <c r="FK1225" s="2"/>
      <c r="FL1225" s="2"/>
      <c r="FM1225" s="2"/>
      <c r="FN1225" s="2"/>
      <c r="FO1225" s="2"/>
      <c r="FP1225" s="2"/>
      <c r="FQ1225" s="2"/>
      <c r="FR1225" s="2"/>
      <c r="FS1225" s="2"/>
      <c r="FT1225" s="2"/>
      <c r="FU1225" s="2"/>
      <c r="FV1225" s="2"/>
      <c r="FW1225" s="2"/>
      <c r="FX1225" s="2"/>
      <c r="FY1225" s="2"/>
      <c r="FZ1225" s="2"/>
      <c r="GA1225" s="2"/>
      <c r="GB1225" s="2"/>
      <c r="GC1225" s="2"/>
      <c r="GD1225" s="2"/>
      <c r="GE1225" s="2"/>
      <c r="GF1225" s="2"/>
      <c r="GG1225" s="2"/>
      <c r="GH1225" s="2"/>
      <c r="GI1225" s="2"/>
      <c r="GJ1225" s="2"/>
      <c r="GK1225" s="2"/>
      <c r="GL1225" s="2"/>
      <c r="GM1225" s="2"/>
      <c r="GN1225" s="2"/>
      <c r="GO1225" s="2"/>
      <c r="GP1225" s="2"/>
      <c r="GQ1225" s="2"/>
      <c r="GR1225" s="2"/>
      <c r="GS1225" s="2"/>
      <c r="GT1225" s="2"/>
      <c r="GU1225" s="2"/>
      <c r="GV1225" s="2"/>
      <c r="GW1225" s="2"/>
      <c r="GX1225" s="2"/>
      <c r="GY1225" s="2"/>
      <c r="GZ1225" s="2"/>
      <c r="HA1225" s="2"/>
      <c r="HB1225" s="2"/>
      <c r="HC1225" s="2"/>
      <c r="HD1225" s="2"/>
      <c r="HE1225" s="2"/>
      <c r="HF1225" s="2"/>
      <c r="HG1225" s="2"/>
      <c r="HH1225" s="2"/>
      <c r="HI1225" s="2"/>
      <c r="HJ1225" s="2"/>
      <c r="HK1225" s="2"/>
      <c r="HL1225" s="2"/>
      <c r="HM1225" s="2"/>
      <c r="HN1225" s="2"/>
      <c r="HO1225" s="2"/>
      <c r="HP1225" s="2"/>
      <c r="HQ1225" s="2"/>
      <c r="HR1225" s="2"/>
      <c r="HS1225" s="2"/>
      <c r="HT1225" s="2"/>
      <c r="HU1225" s="2"/>
      <c r="HV1225" s="2"/>
      <c r="HW1225" s="2"/>
      <c r="HX1225" s="2"/>
      <c r="HY1225" s="2"/>
      <c r="HZ1225" s="2"/>
      <c r="IA1225" s="2"/>
      <c r="IB1225" s="2"/>
      <c r="IC1225" s="2"/>
      <c r="ID1225" s="2"/>
      <c r="IE1225" s="2"/>
      <c r="IF1225" s="2"/>
      <c r="IG1225" s="2"/>
      <c r="IH1225" s="2"/>
      <c r="II1225" s="2"/>
      <c r="IJ1225" s="2"/>
      <c r="IK1225" s="2"/>
      <c r="IL1225" s="2"/>
      <c r="IM1225" s="2"/>
      <c r="IN1225" s="2"/>
      <c r="IO1225" s="2"/>
      <c r="IP1225" s="2"/>
      <c r="IQ1225" s="2"/>
      <c r="IR1225" s="2"/>
      <c r="IS1225" s="2"/>
      <c r="IT1225" s="2"/>
      <c r="IU1225" s="2"/>
      <c r="IV1225" s="2"/>
      <c r="IW1225" s="2"/>
    </row>
    <row r="1226" customFormat="false" ht="11.25" hidden="false" customHeight="false" outlineLevel="0" collapsed="false">
      <c r="A1226" s="2"/>
      <c r="B1226" s="2"/>
      <c r="C1226" s="2"/>
      <c r="D1226" s="394"/>
      <c r="F1226" s="2"/>
      <c r="G1226" s="2"/>
      <c r="H1226" s="2"/>
      <c r="I1226" s="2"/>
      <c r="J1226" s="2"/>
      <c r="K1226" s="2"/>
      <c r="L1226" s="2"/>
      <c r="M1226" s="2"/>
      <c r="P1226" s="2"/>
      <c r="Q1226" s="2"/>
      <c r="R1226" s="2"/>
      <c r="X1226" s="270"/>
      <c r="Y1226" s="2"/>
      <c r="AL1226" s="2"/>
      <c r="AM1226" s="2"/>
      <c r="AN1226" s="2"/>
      <c r="AO1226" s="2"/>
      <c r="AP1226" s="2"/>
      <c r="AQ1226" s="2"/>
      <c r="AR1226" s="2"/>
      <c r="AS1226" s="2"/>
      <c r="AT1226" s="2"/>
      <c r="AU1226" s="2"/>
      <c r="AV1226" s="95"/>
      <c r="AW1226" s="95"/>
      <c r="AX1226" s="383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2"/>
      <c r="BT1226" s="2"/>
      <c r="BU1226" s="2"/>
      <c r="BV1226" s="2"/>
      <c r="BW1226" s="383"/>
      <c r="BX1226" s="383"/>
      <c r="BY1226" s="383"/>
      <c r="BZ1226" s="2"/>
      <c r="CA1226" s="2"/>
      <c r="CB1226" s="2"/>
      <c r="CC1226" s="2"/>
      <c r="CD1226" s="2"/>
      <c r="CE1226" s="2"/>
      <c r="CF1226" s="383"/>
      <c r="CG1226" s="383"/>
      <c r="CH1226" s="10"/>
      <c r="CI1226" s="2"/>
      <c r="CJ1226" s="2"/>
      <c r="CK1226" s="2"/>
      <c r="CL1226" s="2"/>
      <c r="CM1226" s="2"/>
      <c r="CN1226" s="2"/>
      <c r="CO1226" s="2"/>
      <c r="CP1226" s="2"/>
      <c r="CQ1226" s="2"/>
      <c r="CR1226" s="2"/>
      <c r="CS1226" s="2"/>
      <c r="CT1226" s="2"/>
      <c r="CU1226" s="2"/>
      <c r="CV1226" s="2"/>
      <c r="CW1226" s="2"/>
      <c r="CX1226" s="2"/>
      <c r="CY1226" s="2"/>
      <c r="CZ1226" s="2"/>
      <c r="DA1226" s="2"/>
      <c r="DB1226" s="2"/>
      <c r="DC1226" s="2"/>
      <c r="DD1226" s="2"/>
      <c r="DE1226" s="2"/>
      <c r="DF1226" s="2"/>
      <c r="DG1226" s="2"/>
      <c r="DH1226" s="2"/>
      <c r="DI1226" s="2"/>
      <c r="DJ1226" s="2"/>
      <c r="DK1226" s="2"/>
      <c r="DL1226" s="2"/>
      <c r="DM1226" s="2"/>
      <c r="DN1226" s="2"/>
      <c r="DO1226" s="2"/>
      <c r="DP1226" s="2"/>
      <c r="DQ1226" s="2"/>
      <c r="DR1226" s="2"/>
      <c r="DS1226" s="383"/>
      <c r="DT1226" s="383"/>
      <c r="DU1226" s="383"/>
      <c r="DV1226" s="2"/>
      <c r="DW1226" s="2"/>
      <c r="DX1226" s="2"/>
      <c r="DY1226" s="2"/>
      <c r="DZ1226" s="2"/>
      <c r="EA1226" s="2"/>
      <c r="EB1226" s="2"/>
      <c r="EC1226" s="2"/>
      <c r="ED1226" s="2"/>
      <c r="EE1226" s="2"/>
      <c r="EF1226" s="2"/>
      <c r="EG1226" s="2"/>
      <c r="EH1226" s="2"/>
      <c r="EI1226" s="2"/>
      <c r="EJ1226" s="2"/>
      <c r="EK1226" s="2"/>
      <c r="EL1226" s="2"/>
      <c r="EM1226" s="2"/>
      <c r="EN1226" s="2"/>
      <c r="EO1226" s="2"/>
      <c r="EP1226" s="2"/>
      <c r="EQ1226" s="2"/>
      <c r="ER1226" s="2"/>
      <c r="ES1226" s="2"/>
      <c r="ET1226" s="2"/>
      <c r="EU1226" s="2"/>
      <c r="EV1226" s="2"/>
      <c r="EW1226" s="2"/>
      <c r="EX1226" s="2"/>
      <c r="EY1226" s="2"/>
      <c r="EZ1226" s="2"/>
      <c r="FA1226" s="2"/>
      <c r="FB1226" s="2"/>
      <c r="FC1226" s="2"/>
      <c r="FD1226" s="2"/>
      <c r="FE1226" s="2"/>
      <c r="FF1226" s="2"/>
      <c r="FG1226" s="2"/>
      <c r="FH1226" s="2"/>
      <c r="FI1226" s="2"/>
      <c r="FJ1226" s="2"/>
      <c r="FK1226" s="2"/>
      <c r="FL1226" s="2"/>
      <c r="FM1226" s="2"/>
      <c r="FN1226" s="2"/>
      <c r="FO1226" s="2"/>
      <c r="FP1226" s="2"/>
      <c r="FQ1226" s="2"/>
      <c r="FR1226" s="2"/>
      <c r="FS1226" s="2"/>
      <c r="FT1226" s="2"/>
      <c r="FU1226" s="2"/>
      <c r="FV1226" s="2"/>
      <c r="FW1226" s="2"/>
      <c r="FX1226" s="2"/>
      <c r="FY1226" s="2"/>
      <c r="FZ1226" s="2"/>
      <c r="GA1226" s="2"/>
      <c r="GB1226" s="2"/>
      <c r="GC1226" s="2"/>
      <c r="GD1226" s="2"/>
      <c r="GE1226" s="2"/>
      <c r="GF1226" s="2"/>
      <c r="GG1226" s="2"/>
      <c r="GH1226" s="2"/>
      <c r="GI1226" s="2"/>
      <c r="GJ1226" s="2"/>
      <c r="GK1226" s="2"/>
      <c r="GL1226" s="2"/>
      <c r="GM1226" s="2"/>
      <c r="GN1226" s="2"/>
      <c r="GO1226" s="2"/>
      <c r="GP1226" s="2"/>
      <c r="GQ1226" s="2"/>
      <c r="GR1226" s="2"/>
      <c r="GS1226" s="2"/>
      <c r="GT1226" s="2"/>
      <c r="GU1226" s="2"/>
      <c r="GV1226" s="2"/>
      <c r="GW1226" s="2"/>
      <c r="GX1226" s="2"/>
      <c r="GY1226" s="2"/>
      <c r="GZ1226" s="2"/>
      <c r="HA1226" s="2"/>
      <c r="HB1226" s="2"/>
      <c r="HC1226" s="2"/>
      <c r="HD1226" s="2"/>
      <c r="HE1226" s="2"/>
      <c r="HF1226" s="2"/>
      <c r="HG1226" s="2"/>
      <c r="HH1226" s="2"/>
      <c r="HI1226" s="2"/>
      <c r="HJ1226" s="2"/>
      <c r="HK1226" s="2"/>
      <c r="HL1226" s="2"/>
      <c r="HM1226" s="2"/>
      <c r="HN1226" s="2"/>
      <c r="HO1226" s="2"/>
      <c r="HP1226" s="2"/>
      <c r="HQ1226" s="2"/>
      <c r="HR1226" s="2"/>
      <c r="HS1226" s="2"/>
      <c r="HT1226" s="2"/>
      <c r="HU1226" s="2"/>
      <c r="HV1226" s="2"/>
      <c r="HW1226" s="2"/>
      <c r="HX1226" s="2"/>
      <c r="HY1226" s="2"/>
      <c r="HZ1226" s="2"/>
      <c r="IA1226" s="2"/>
      <c r="IB1226" s="2"/>
      <c r="IC1226" s="2"/>
      <c r="ID1226" s="2"/>
      <c r="IE1226" s="2"/>
      <c r="IF1226" s="2"/>
      <c r="IG1226" s="2"/>
      <c r="IH1226" s="2"/>
      <c r="II1226" s="2"/>
      <c r="IJ1226" s="2"/>
      <c r="IK1226" s="2"/>
      <c r="IL1226" s="2"/>
      <c r="IM1226" s="2"/>
      <c r="IN1226" s="2"/>
      <c r="IO1226" s="2"/>
      <c r="IP1226" s="2"/>
      <c r="IQ1226" s="2"/>
      <c r="IR1226" s="2"/>
      <c r="IS1226" s="2"/>
      <c r="IT1226" s="2"/>
      <c r="IU1226" s="2"/>
      <c r="IV1226" s="2"/>
      <c r="IW1226" s="2"/>
    </row>
    <row r="1227" customFormat="false" ht="11.25" hidden="false" customHeight="false" outlineLevel="0" collapsed="false">
      <c r="A1227" s="2"/>
      <c r="B1227" s="2"/>
      <c r="C1227" s="2"/>
      <c r="D1227" s="394"/>
      <c r="F1227" s="2"/>
      <c r="G1227" s="2"/>
      <c r="H1227" s="2"/>
      <c r="I1227" s="2"/>
      <c r="J1227" s="2"/>
      <c r="K1227" s="2"/>
      <c r="L1227" s="2"/>
      <c r="M1227" s="2"/>
      <c r="P1227" s="2"/>
      <c r="Q1227" s="2"/>
      <c r="R1227" s="2"/>
      <c r="X1227" s="270"/>
      <c r="Y1227" s="2"/>
      <c r="AL1227" s="2"/>
      <c r="AM1227" s="2"/>
      <c r="AN1227" s="2"/>
      <c r="AO1227" s="2"/>
      <c r="AP1227" s="2"/>
      <c r="AQ1227" s="2"/>
      <c r="AR1227" s="2"/>
      <c r="AS1227" s="2"/>
      <c r="AT1227" s="2"/>
      <c r="AU1227" s="2"/>
      <c r="AV1227" s="95"/>
      <c r="AW1227" s="95"/>
      <c r="AX1227" s="383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2"/>
      <c r="BT1227" s="2"/>
      <c r="BU1227" s="2"/>
      <c r="BV1227" s="2"/>
      <c r="BW1227" s="383"/>
      <c r="BX1227" s="383"/>
      <c r="BY1227" s="383"/>
      <c r="BZ1227" s="2"/>
      <c r="CA1227" s="2"/>
      <c r="CB1227" s="2"/>
      <c r="CC1227" s="2"/>
      <c r="CD1227" s="2"/>
      <c r="CE1227" s="2"/>
      <c r="CF1227" s="383"/>
      <c r="CG1227" s="383"/>
      <c r="CH1227" s="10"/>
      <c r="CI1227" s="2"/>
      <c r="CJ1227" s="2"/>
      <c r="CK1227" s="2"/>
      <c r="CL1227" s="2"/>
      <c r="CM1227" s="2"/>
      <c r="CN1227" s="2"/>
      <c r="CO1227" s="2"/>
      <c r="CP1227" s="2"/>
      <c r="CQ1227" s="2"/>
      <c r="CR1227" s="2"/>
      <c r="CS1227" s="2"/>
      <c r="CT1227" s="2"/>
      <c r="CU1227" s="2"/>
      <c r="CV1227" s="2"/>
      <c r="CW1227" s="2"/>
      <c r="CX1227" s="2"/>
      <c r="CY1227" s="2"/>
      <c r="CZ1227" s="2"/>
      <c r="DA1227" s="2"/>
      <c r="DB1227" s="2"/>
      <c r="DC1227" s="2"/>
      <c r="DD1227" s="2"/>
      <c r="DE1227" s="2"/>
      <c r="DF1227" s="2"/>
      <c r="DG1227" s="2"/>
      <c r="DH1227" s="2"/>
      <c r="DI1227" s="2"/>
      <c r="DJ1227" s="2"/>
      <c r="DK1227" s="2"/>
      <c r="DL1227" s="2"/>
      <c r="DM1227" s="2"/>
      <c r="DN1227" s="2"/>
      <c r="DO1227" s="2"/>
      <c r="DP1227" s="2"/>
      <c r="DQ1227" s="2"/>
      <c r="DR1227" s="2"/>
      <c r="DS1227" s="383"/>
      <c r="DT1227" s="383"/>
      <c r="DU1227" s="383"/>
      <c r="DV1227" s="2"/>
      <c r="DW1227" s="2"/>
      <c r="DX1227" s="2"/>
      <c r="DY1227" s="2"/>
      <c r="DZ1227" s="2"/>
      <c r="EA1227" s="2"/>
      <c r="EB1227" s="2"/>
      <c r="EC1227" s="2"/>
      <c r="ED1227" s="2"/>
      <c r="EE1227" s="2"/>
      <c r="EF1227" s="2"/>
      <c r="EG1227" s="2"/>
      <c r="EH1227" s="2"/>
      <c r="EI1227" s="2"/>
      <c r="EJ1227" s="2"/>
      <c r="EK1227" s="2"/>
      <c r="EL1227" s="2"/>
      <c r="EM1227" s="2"/>
      <c r="EN1227" s="2"/>
      <c r="EO1227" s="2"/>
      <c r="EP1227" s="2"/>
      <c r="EQ1227" s="2"/>
      <c r="ER1227" s="2"/>
      <c r="ES1227" s="2"/>
      <c r="ET1227" s="2"/>
      <c r="EU1227" s="2"/>
      <c r="EV1227" s="2"/>
      <c r="EW1227" s="2"/>
      <c r="EX1227" s="2"/>
      <c r="EY1227" s="2"/>
      <c r="EZ1227" s="2"/>
      <c r="FA1227" s="2"/>
      <c r="FB1227" s="2"/>
      <c r="FC1227" s="2"/>
      <c r="FD1227" s="2"/>
      <c r="FE1227" s="2"/>
      <c r="FF1227" s="2"/>
      <c r="FG1227" s="2"/>
      <c r="FH1227" s="2"/>
      <c r="FI1227" s="2"/>
      <c r="FJ1227" s="2"/>
      <c r="FK1227" s="2"/>
      <c r="FL1227" s="2"/>
      <c r="FM1227" s="2"/>
      <c r="FN1227" s="2"/>
      <c r="FO1227" s="2"/>
      <c r="FP1227" s="2"/>
      <c r="FQ1227" s="2"/>
      <c r="FR1227" s="2"/>
      <c r="FS1227" s="2"/>
      <c r="FT1227" s="2"/>
      <c r="FU1227" s="2"/>
      <c r="FV1227" s="2"/>
      <c r="FW1227" s="2"/>
      <c r="FX1227" s="2"/>
      <c r="FY1227" s="2"/>
      <c r="FZ1227" s="2"/>
      <c r="GA1227" s="2"/>
      <c r="GB1227" s="2"/>
      <c r="GC1227" s="2"/>
      <c r="GD1227" s="2"/>
      <c r="GE1227" s="2"/>
      <c r="GF1227" s="2"/>
      <c r="GG1227" s="2"/>
      <c r="GH1227" s="2"/>
      <c r="GI1227" s="2"/>
      <c r="GJ1227" s="2"/>
      <c r="GK1227" s="2"/>
      <c r="GL1227" s="2"/>
      <c r="GM1227" s="2"/>
      <c r="GN1227" s="2"/>
      <c r="GO1227" s="2"/>
      <c r="GP1227" s="2"/>
      <c r="GQ1227" s="2"/>
      <c r="GR1227" s="2"/>
      <c r="GS1227" s="2"/>
      <c r="GT1227" s="2"/>
      <c r="GU1227" s="2"/>
      <c r="GV1227" s="2"/>
      <c r="GW1227" s="2"/>
      <c r="GX1227" s="2"/>
      <c r="GY1227" s="2"/>
      <c r="GZ1227" s="2"/>
      <c r="HA1227" s="2"/>
      <c r="HB1227" s="2"/>
      <c r="HC1227" s="2"/>
      <c r="HD1227" s="2"/>
      <c r="HE1227" s="2"/>
      <c r="HF1227" s="2"/>
      <c r="HG1227" s="2"/>
      <c r="HH1227" s="2"/>
      <c r="HI1227" s="2"/>
      <c r="HJ1227" s="2"/>
      <c r="HK1227" s="2"/>
      <c r="HL1227" s="2"/>
      <c r="HM1227" s="2"/>
      <c r="HN1227" s="2"/>
      <c r="HO1227" s="2"/>
      <c r="HP1227" s="2"/>
      <c r="HQ1227" s="2"/>
      <c r="HR1227" s="2"/>
      <c r="HS1227" s="2"/>
      <c r="HT1227" s="2"/>
      <c r="HU1227" s="2"/>
      <c r="HV1227" s="2"/>
      <c r="HW1227" s="2"/>
      <c r="HX1227" s="2"/>
      <c r="HY1227" s="2"/>
      <c r="HZ1227" s="2"/>
      <c r="IA1227" s="2"/>
      <c r="IB1227" s="2"/>
      <c r="IC1227" s="2"/>
      <c r="ID1227" s="2"/>
      <c r="IE1227" s="2"/>
      <c r="IF1227" s="2"/>
      <c r="IG1227" s="2"/>
      <c r="IH1227" s="2"/>
      <c r="II1227" s="2"/>
      <c r="IJ1227" s="2"/>
      <c r="IK1227" s="2"/>
      <c r="IL1227" s="2"/>
      <c r="IM1227" s="2"/>
      <c r="IN1227" s="2"/>
      <c r="IO1227" s="2"/>
      <c r="IP1227" s="2"/>
      <c r="IQ1227" s="2"/>
      <c r="IR1227" s="2"/>
      <c r="IS1227" s="2"/>
      <c r="IT1227" s="2"/>
      <c r="IU1227" s="2"/>
      <c r="IV1227" s="2"/>
      <c r="IW1227" s="2"/>
    </row>
    <row r="1228" customFormat="false" ht="11.25" hidden="false" customHeight="false" outlineLevel="0" collapsed="false">
      <c r="A1228" s="2"/>
      <c r="B1228" s="2"/>
      <c r="C1228" s="2"/>
      <c r="D1228" s="394"/>
      <c r="F1228" s="2"/>
      <c r="G1228" s="2"/>
      <c r="H1228" s="2"/>
      <c r="I1228" s="2"/>
      <c r="J1228" s="2"/>
      <c r="K1228" s="2"/>
      <c r="L1228" s="2"/>
      <c r="M1228" s="2"/>
      <c r="P1228" s="2"/>
      <c r="Q1228" s="2"/>
      <c r="R1228" s="2"/>
      <c r="X1228" s="270"/>
      <c r="Y1228" s="2"/>
      <c r="AL1228" s="2"/>
      <c r="AM1228" s="2"/>
      <c r="AN1228" s="2"/>
      <c r="AO1228" s="2"/>
      <c r="AP1228" s="2"/>
      <c r="AQ1228" s="2"/>
      <c r="AR1228" s="2"/>
      <c r="AS1228" s="2"/>
      <c r="AT1228" s="2"/>
      <c r="AU1228" s="2"/>
      <c r="AV1228" s="95"/>
      <c r="AW1228" s="95"/>
      <c r="AX1228" s="383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2"/>
      <c r="BT1228" s="2"/>
      <c r="BU1228" s="2"/>
      <c r="BV1228" s="2"/>
      <c r="BW1228" s="383"/>
      <c r="BX1228" s="383"/>
      <c r="BY1228" s="383"/>
      <c r="BZ1228" s="2"/>
      <c r="CA1228" s="2"/>
      <c r="CB1228" s="2"/>
      <c r="CC1228" s="2"/>
      <c r="CD1228" s="2"/>
      <c r="CE1228" s="2"/>
      <c r="CF1228" s="383"/>
      <c r="CG1228" s="383"/>
      <c r="CH1228" s="10"/>
      <c r="CI1228" s="2"/>
      <c r="CJ1228" s="2"/>
      <c r="CK1228" s="2"/>
      <c r="CL1228" s="2"/>
      <c r="CM1228" s="2"/>
      <c r="CN1228" s="2"/>
      <c r="CO1228" s="2"/>
      <c r="CP1228" s="2"/>
      <c r="CQ1228" s="2"/>
      <c r="CR1228" s="2"/>
      <c r="CS1228" s="2"/>
      <c r="CT1228" s="2"/>
      <c r="CU1228" s="2"/>
      <c r="CV1228" s="2"/>
      <c r="CW1228" s="2"/>
      <c r="CX1228" s="2"/>
      <c r="CY1228" s="2"/>
      <c r="CZ1228" s="2"/>
      <c r="DA1228" s="2"/>
      <c r="DB1228" s="2"/>
      <c r="DC1228" s="2"/>
      <c r="DD1228" s="2"/>
      <c r="DE1228" s="2"/>
      <c r="DF1228" s="2"/>
      <c r="DG1228" s="2"/>
      <c r="DH1228" s="2"/>
      <c r="DI1228" s="2"/>
      <c r="DJ1228" s="2"/>
      <c r="DK1228" s="2"/>
      <c r="DL1228" s="2"/>
      <c r="DM1228" s="2"/>
      <c r="DN1228" s="2"/>
      <c r="DO1228" s="2"/>
      <c r="DP1228" s="2"/>
      <c r="DQ1228" s="2"/>
      <c r="DR1228" s="2"/>
      <c r="DS1228" s="383"/>
      <c r="DT1228" s="383"/>
      <c r="DU1228" s="383"/>
      <c r="DV1228" s="2"/>
      <c r="DW1228" s="2"/>
      <c r="DX1228" s="2"/>
      <c r="DY1228" s="2"/>
      <c r="DZ1228" s="2"/>
      <c r="EA1228" s="2"/>
      <c r="EB1228" s="2"/>
      <c r="EC1228" s="2"/>
      <c r="ED1228" s="2"/>
      <c r="EE1228" s="2"/>
      <c r="EF1228" s="2"/>
      <c r="EG1228" s="2"/>
      <c r="EH1228" s="2"/>
      <c r="EI1228" s="2"/>
      <c r="EJ1228" s="2"/>
      <c r="EK1228" s="2"/>
      <c r="EL1228" s="2"/>
      <c r="EM1228" s="2"/>
      <c r="EN1228" s="2"/>
      <c r="EO1228" s="2"/>
      <c r="EP1228" s="2"/>
      <c r="EQ1228" s="2"/>
      <c r="ER1228" s="2"/>
      <c r="ES1228" s="2"/>
      <c r="ET1228" s="2"/>
      <c r="EU1228" s="2"/>
      <c r="EV1228" s="2"/>
      <c r="EW1228" s="2"/>
      <c r="EX1228" s="2"/>
      <c r="EY1228" s="2"/>
      <c r="EZ1228" s="2"/>
      <c r="FA1228" s="2"/>
      <c r="FB1228" s="2"/>
      <c r="FC1228" s="2"/>
      <c r="FD1228" s="2"/>
      <c r="FE1228" s="2"/>
      <c r="FF1228" s="2"/>
      <c r="FG1228" s="2"/>
      <c r="FH1228" s="2"/>
      <c r="FI1228" s="2"/>
      <c r="FJ1228" s="2"/>
      <c r="FK1228" s="2"/>
      <c r="FL1228" s="2"/>
      <c r="FM1228" s="2"/>
      <c r="FN1228" s="2"/>
      <c r="FO1228" s="2"/>
      <c r="FP1228" s="2"/>
      <c r="FQ1228" s="2"/>
      <c r="FR1228" s="2"/>
      <c r="FS1228" s="2"/>
      <c r="FT1228" s="2"/>
      <c r="FU1228" s="2"/>
      <c r="FV1228" s="2"/>
      <c r="FW1228" s="2"/>
      <c r="FX1228" s="2"/>
      <c r="FY1228" s="2"/>
      <c r="FZ1228" s="2"/>
      <c r="GA1228" s="2"/>
      <c r="GB1228" s="2"/>
      <c r="GC1228" s="2"/>
      <c r="GD1228" s="2"/>
      <c r="GE1228" s="2"/>
      <c r="GF1228" s="2"/>
      <c r="GG1228" s="2"/>
      <c r="GH1228" s="2"/>
      <c r="GI1228" s="2"/>
      <c r="GJ1228" s="2"/>
      <c r="GK1228" s="2"/>
      <c r="GL1228" s="2"/>
      <c r="GM1228" s="2"/>
      <c r="GN1228" s="2"/>
      <c r="GO1228" s="2"/>
      <c r="GP1228" s="2"/>
      <c r="GQ1228" s="2"/>
      <c r="GR1228" s="2"/>
      <c r="GS1228" s="2"/>
      <c r="GT1228" s="2"/>
      <c r="GU1228" s="2"/>
      <c r="GV1228" s="2"/>
      <c r="GW1228" s="2"/>
      <c r="GX1228" s="2"/>
      <c r="GY1228" s="2"/>
      <c r="GZ1228" s="2"/>
      <c r="HA1228" s="2"/>
      <c r="HB1228" s="2"/>
      <c r="HC1228" s="2"/>
      <c r="HD1228" s="2"/>
      <c r="HE1228" s="2"/>
      <c r="HF1228" s="2"/>
      <c r="HG1228" s="2"/>
      <c r="HH1228" s="2"/>
      <c r="HI1228" s="2"/>
      <c r="HJ1228" s="2"/>
      <c r="HK1228" s="2"/>
      <c r="HL1228" s="2"/>
      <c r="HM1228" s="2"/>
      <c r="HN1228" s="2"/>
      <c r="HO1228" s="2"/>
      <c r="HP1228" s="2"/>
      <c r="HQ1228" s="2"/>
      <c r="HR1228" s="2"/>
      <c r="HS1228" s="2"/>
      <c r="HT1228" s="2"/>
      <c r="HU1228" s="2"/>
      <c r="HV1228" s="2"/>
      <c r="HW1228" s="2"/>
      <c r="HX1228" s="2"/>
      <c r="HY1228" s="2"/>
      <c r="HZ1228" s="2"/>
      <c r="IA1228" s="2"/>
      <c r="IB1228" s="2"/>
      <c r="IC1228" s="2"/>
      <c r="ID1228" s="2"/>
      <c r="IE1228" s="2"/>
      <c r="IF1228" s="2"/>
      <c r="IG1228" s="2"/>
      <c r="IH1228" s="2"/>
      <c r="II1228" s="2"/>
      <c r="IJ1228" s="2"/>
      <c r="IK1228" s="2"/>
      <c r="IL1228" s="2"/>
      <c r="IM1228" s="2"/>
      <c r="IN1228" s="2"/>
      <c r="IO1228" s="2"/>
      <c r="IP1228" s="2"/>
      <c r="IQ1228" s="2"/>
      <c r="IR1228" s="2"/>
      <c r="IS1228" s="2"/>
      <c r="IT1228" s="2"/>
      <c r="IU1228" s="2"/>
      <c r="IV1228" s="2"/>
      <c r="IW1228" s="2"/>
    </row>
    <row r="1229" customFormat="false" ht="11.25" hidden="false" customHeight="false" outlineLevel="0" collapsed="false">
      <c r="A1229" s="2"/>
      <c r="B1229" s="2"/>
      <c r="C1229" s="2"/>
      <c r="D1229" s="394"/>
      <c r="F1229" s="2"/>
      <c r="G1229" s="2"/>
      <c r="H1229" s="2"/>
      <c r="I1229" s="2"/>
      <c r="J1229" s="2"/>
      <c r="K1229" s="2"/>
      <c r="L1229" s="2"/>
      <c r="M1229" s="2"/>
      <c r="P1229" s="2"/>
      <c r="Q1229" s="2"/>
      <c r="R1229" s="2"/>
      <c r="X1229" s="270"/>
      <c r="Y1229" s="2"/>
      <c r="AL1229" s="2"/>
      <c r="AM1229" s="2"/>
      <c r="AN1229" s="2"/>
      <c r="AO1229" s="2"/>
      <c r="AP1229" s="2"/>
      <c r="AQ1229" s="2"/>
      <c r="AR1229" s="2"/>
      <c r="AS1229" s="2"/>
      <c r="AT1229" s="2"/>
      <c r="AU1229" s="2"/>
      <c r="AV1229" s="95"/>
      <c r="AW1229" s="95"/>
      <c r="AX1229" s="383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2"/>
      <c r="BT1229" s="2"/>
      <c r="BU1229" s="2"/>
      <c r="BV1229" s="2"/>
      <c r="BW1229" s="383"/>
      <c r="BX1229" s="383"/>
      <c r="BY1229" s="383"/>
      <c r="BZ1229" s="2"/>
      <c r="CA1229" s="2"/>
      <c r="CB1229" s="2"/>
      <c r="CC1229" s="2"/>
      <c r="CD1229" s="2"/>
      <c r="CE1229" s="2"/>
      <c r="CF1229" s="383"/>
      <c r="CG1229" s="383"/>
      <c r="CH1229" s="10"/>
      <c r="CI1229" s="2"/>
      <c r="CJ1229" s="2"/>
      <c r="CK1229" s="2"/>
      <c r="CL1229" s="2"/>
      <c r="CM1229" s="2"/>
      <c r="CN1229" s="2"/>
      <c r="CO1229" s="2"/>
      <c r="CP1229" s="2"/>
      <c r="CQ1229" s="2"/>
      <c r="CR1229" s="2"/>
      <c r="CS1229" s="2"/>
      <c r="CT1229" s="2"/>
      <c r="CU1229" s="2"/>
      <c r="CV1229" s="2"/>
      <c r="CW1229" s="2"/>
      <c r="CX1229" s="2"/>
      <c r="CY1229" s="2"/>
      <c r="CZ1229" s="2"/>
      <c r="DA1229" s="2"/>
      <c r="DB1229" s="2"/>
      <c r="DC1229" s="2"/>
      <c r="DD1229" s="2"/>
      <c r="DE1229" s="2"/>
      <c r="DF1229" s="2"/>
      <c r="DG1229" s="2"/>
      <c r="DH1229" s="2"/>
      <c r="DI1229" s="2"/>
      <c r="DJ1229" s="2"/>
      <c r="DK1229" s="2"/>
      <c r="DL1229" s="2"/>
      <c r="DM1229" s="2"/>
      <c r="DN1229" s="2"/>
      <c r="DO1229" s="2"/>
      <c r="DP1229" s="2"/>
      <c r="DQ1229" s="2"/>
      <c r="DR1229" s="2"/>
      <c r="DS1229" s="383"/>
      <c r="DT1229" s="383"/>
      <c r="DU1229" s="383"/>
      <c r="DV1229" s="2"/>
      <c r="DW1229" s="2"/>
      <c r="DX1229" s="2"/>
      <c r="DY1229" s="2"/>
      <c r="DZ1229" s="2"/>
      <c r="EA1229" s="2"/>
      <c r="EB1229" s="2"/>
      <c r="EC1229" s="2"/>
      <c r="ED1229" s="2"/>
      <c r="EE1229" s="2"/>
      <c r="EF1229" s="2"/>
      <c r="EG1229" s="2"/>
      <c r="EH1229" s="2"/>
      <c r="EI1229" s="2"/>
      <c r="EJ1229" s="2"/>
      <c r="EK1229" s="2"/>
      <c r="EL1229" s="2"/>
      <c r="EM1229" s="2"/>
      <c r="EN1229" s="2"/>
      <c r="EO1229" s="2"/>
      <c r="EP1229" s="2"/>
      <c r="EQ1229" s="2"/>
      <c r="ER1229" s="2"/>
      <c r="ES1229" s="2"/>
      <c r="ET1229" s="2"/>
      <c r="EU1229" s="2"/>
      <c r="EV1229" s="2"/>
      <c r="EW1229" s="2"/>
      <c r="EX1229" s="2"/>
      <c r="EY1229" s="2"/>
      <c r="EZ1229" s="2"/>
      <c r="FA1229" s="2"/>
      <c r="FB1229" s="2"/>
      <c r="FC1229" s="2"/>
      <c r="FD1229" s="2"/>
      <c r="FE1229" s="2"/>
      <c r="FF1229" s="2"/>
      <c r="FG1229" s="2"/>
      <c r="FH1229" s="2"/>
      <c r="FI1229" s="2"/>
      <c r="FJ1229" s="2"/>
      <c r="FK1229" s="2"/>
      <c r="FL1229" s="2"/>
      <c r="FM1229" s="2"/>
      <c r="FN1229" s="2"/>
      <c r="FO1229" s="2"/>
      <c r="FP1229" s="2"/>
      <c r="FQ1229" s="2"/>
      <c r="FR1229" s="2"/>
      <c r="FS1229" s="2"/>
      <c r="FT1229" s="2"/>
      <c r="FU1229" s="2"/>
      <c r="FV1229" s="2"/>
      <c r="FW1229" s="2"/>
      <c r="FX1229" s="2"/>
      <c r="FY1229" s="2"/>
      <c r="FZ1229" s="2"/>
      <c r="GA1229" s="2"/>
      <c r="GB1229" s="2"/>
      <c r="GC1229" s="2"/>
      <c r="GD1229" s="2"/>
      <c r="GE1229" s="2"/>
      <c r="GF1229" s="2"/>
      <c r="GG1229" s="2"/>
      <c r="GH1229" s="2"/>
      <c r="GI1229" s="2"/>
      <c r="GJ1229" s="2"/>
      <c r="GK1229" s="2"/>
      <c r="GL1229" s="2"/>
      <c r="GM1229" s="2"/>
      <c r="GN1229" s="2"/>
      <c r="GO1229" s="2"/>
      <c r="GP1229" s="2"/>
      <c r="GQ1229" s="2"/>
      <c r="GR1229" s="2"/>
      <c r="GS1229" s="2"/>
      <c r="GT1229" s="2"/>
      <c r="GU1229" s="2"/>
      <c r="GV1229" s="2"/>
      <c r="GW1229" s="2"/>
      <c r="GX1229" s="2"/>
      <c r="GY1229" s="2"/>
      <c r="GZ1229" s="2"/>
      <c r="HA1229" s="2"/>
      <c r="HB1229" s="2"/>
      <c r="HC1229" s="2"/>
      <c r="HD1229" s="2"/>
      <c r="HE1229" s="2"/>
      <c r="HF1229" s="2"/>
      <c r="HG1229" s="2"/>
      <c r="HH1229" s="2"/>
      <c r="HI1229" s="2"/>
      <c r="HJ1229" s="2"/>
      <c r="HK1229" s="2"/>
      <c r="HL1229" s="2"/>
      <c r="HM1229" s="2"/>
      <c r="HN1229" s="2"/>
      <c r="HO1229" s="2"/>
      <c r="HP1229" s="2"/>
      <c r="HQ1229" s="2"/>
      <c r="HR1229" s="2"/>
      <c r="HS1229" s="2"/>
      <c r="HT1229" s="2"/>
      <c r="HU1229" s="2"/>
      <c r="HV1229" s="2"/>
      <c r="HW1229" s="2"/>
      <c r="HX1229" s="2"/>
      <c r="HY1229" s="2"/>
      <c r="HZ1229" s="2"/>
      <c r="IA1229" s="2"/>
      <c r="IB1229" s="2"/>
      <c r="IC1229" s="2"/>
      <c r="ID1229" s="2"/>
      <c r="IE1229" s="2"/>
      <c r="IF1229" s="2"/>
      <c r="IG1229" s="2"/>
      <c r="IH1229" s="2"/>
      <c r="II1229" s="2"/>
      <c r="IJ1229" s="2"/>
      <c r="IK1229" s="2"/>
      <c r="IL1229" s="2"/>
      <c r="IM1229" s="2"/>
      <c r="IN1229" s="2"/>
      <c r="IO1229" s="2"/>
      <c r="IP1229" s="2"/>
      <c r="IQ1229" s="2"/>
      <c r="IR1229" s="2"/>
      <c r="IS1229" s="2"/>
      <c r="IT1229" s="2"/>
      <c r="IU1229" s="2"/>
      <c r="IV1229" s="2"/>
      <c r="IW1229" s="2"/>
    </row>
    <row r="1230" customFormat="false" ht="11.25" hidden="false" customHeight="false" outlineLevel="0" collapsed="false">
      <c r="A1230" s="2"/>
      <c r="B1230" s="2"/>
      <c r="C1230" s="2"/>
      <c r="D1230" s="394"/>
      <c r="F1230" s="2"/>
      <c r="G1230" s="2"/>
      <c r="H1230" s="2"/>
      <c r="I1230" s="2"/>
      <c r="J1230" s="2"/>
      <c r="K1230" s="2"/>
      <c r="L1230" s="2"/>
      <c r="M1230" s="2"/>
      <c r="P1230" s="2"/>
      <c r="Q1230" s="2"/>
      <c r="R1230" s="2"/>
      <c r="X1230" s="270"/>
      <c r="Y1230" s="2"/>
      <c r="AL1230" s="2"/>
      <c r="AM1230" s="2"/>
      <c r="AN1230" s="2"/>
      <c r="AO1230" s="2"/>
      <c r="AP1230" s="2"/>
      <c r="AQ1230" s="2"/>
      <c r="AR1230" s="2"/>
      <c r="AS1230" s="2"/>
      <c r="AT1230" s="2"/>
      <c r="AU1230" s="2"/>
      <c r="AV1230" s="95"/>
      <c r="AW1230" s="95"/>
      <c r="AX1230" s="383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2"/>
      <c r="BT1230" s="2"/>
      <c r="BU1230" s="2"/>
      <c r="BV1230" s="2"/>
      <c r="BW1230" s="383"/>
      <c r="BX1230" s="383"/>
      <c r="BY1230" s="383"/>
      <c r="BZ1230" s="2"/>
      <c r="CA1230" s="2"/>
      <c r="CB1230" s="2"/>
      <c r="CC1230" s="2"/>
      <c r="CD1230" s="2"/>
      <c r="CE1230" s="2"/>
      <c r="CF1230" s="383"/>
      <c r="CG1230" s="383"/>
      <c r="CH1230" s="10"/>
      <c r="CI1230" s="2"/>
      <c r="CJ1230" s="2"/>
      <c r="CK1230" s="2"/>
      <c r="CL1230" s="2"/>
      <c r="CM1230" s="2"/>
      <c r="CN1230" s="2"/>
      <c r="CO1230" s="2"/>
      <c r="CP1230" s="2"/>
      <c r="CQ1230" s="2"/>
      <c r="CR1230" s="2"/>
      <c r="CS1230" s="2"/>
      <c r="CT1230" s="2"/>
      <c r="CU1230" s="2"/>
      <c r="CV1230" s="2"/>
      <c r="CW1230" s="2"/>
      <c r="CX1230" s="2"/>
      <c r="CY1230" s="2"/>
      <c r="CZ1230" s="2"/>
      <c r="DA1230" s="2"/>
      <c r="DB1230" s="2"/>
      <c r="DC1230" s="2"/>
      <c r="DD1230" s="2"/>
      <c r="DE1230" s="2"/>
      <c r="DF1230" s="2"/>
      <c r="DG1230" s="2"/>
      <c r="DH1230" s="2"/>
      <c r="DI1230" s="2"/>
      <c r="DJ1230" s="2"/>
      <c r="DK1230" s="2"/>
      <c r="DL1230" s="2"/>
      <c r="DM1230" s="2"/>
      <c r="DN1230" s="2"/>
      <c r="DO1230" s="2"/>
      <c r="DP1230" s="2"/>
      <c r="DQ1230" s="2"/>
      <c r="DR1230" s="2"/>
      <c r="DS1230" s="383"/>
      <c r="DT1230" s="383"/>
      <c r="DU1230" s="383"/>
      <c r="DV1230" s="2"/>
      <c r="DW1230" s="2"/>
      <c r="DX1230" s="2"/>
      <c r="DY1230" s="2"/>
      <c r="DZ1230" s="2"/>
      <c r="EA1230" s="2"/>
      <c r="EB1230" s="2"/>
      <c r="EC1230" s="2"/>
      <c r="ED1230" s="2"/>
      <c r="EE1230" s="2"/>
      <c r="EF1230" s="2"/>
      <c r="EG1230" s="2"/>
      <c r="EH1230" s="2"/>
      <c r="EI1230" s="2"/>
      <c r="EJ1230" s="2"/>
      <c r="EK1230" s="2"/>
      <c r="EL1230" s="2"/>
      <c r="EM1230" s="2"/>
      <c r="EN1230" s="2"/>
      <c r="EO1230" s="2"/>
      <c r="EP1230" s="2"/>
      <c r="EQ1230" s="2"/>
      <c r="ER1230" s="2"/>
      <c r="ES1230" s="2"/>
      <c r="ET1230" s="2"/>
      <c r="EU1230" s="2"/>
      <c r="EV1230" s="2"/>
      <c r="EW1230" s="2"/>
      <c r="EX1230" s="2"/>
      <c r="EY1230" s="2"/>
      <c r="EZ1230" s="2"/>
      <c r="FA1230" s="2"/>
      <c r="FB1230" s="2"/>
      <c r="FC1230" s="2"/>
      <c r="FD1230" s="2"/>
      <c r="FE1230" s="2"/>
      <c r="FF1230" s="2"/>
      <c r="FG1230" s="2"/>
      <c r="FH1230" s="2"/>
      <c r="FI1230" s="2"/>
      <c r="FJ1230" s="2"/>
      <c r="FK1230" s="2"/>
      <c r="FL1230" s="2"/>
      <c r="FM1230" s="2"/>
      <c r="FN1230" s="2"/>
      <c r="FO1230" s="2"/>
      <c r="FP1230" s="2"/>
      <c r="FQ1230" s="2"/>
      <c r="FR1230" s="2"/>
      <c r="FS1230" s="2"/>
      <c r="FT1230" s="2"/>
      <c r="FU1230" s="2"/>
      <c r="FV1230" s="2"/>
      <c r="FW1230" s="2"/>
      <c r="FX1230" s="2"/>
      <c r="FY1230" s="2"/>
      <c r="FZ1230" s="2"/>
      <c r="GA1230" s="2"/>
      <c r="GB1230" s="2"/>
      <c r="GC1230" s="2"/>
      <c r="GD1230" s="2"/>
      <c r="GE1230" s="2"/>
      <c r="GF1230" s="2"/>
      <c r="GG1230" s="2"/>
      <c r="GH1230" s="2"/>
      <c r="GI1230" s="2"/>
      <c r="GJ1230" s="2"/>
      <c r="GK1230" s="2"/>
      <c r="GL1230" s="2"/>
      <c r="GM1230" s="2"/>
      <c r="GN1230" s="2"/>
      <c r="GO1230" s="2"/>
      <c r="GP1230" s="2"/>
      <c r="GQ1230" s="2"/>
      <c r="GR1230" s="2"/>
      <c r="GS1230" s="2"/>
      <c r="GT1230" s="2"/>
      <c r="GU1230" s="2"/>
      <c r="GV1230" s="2"/>
      <c r="GW1230" s="2"/>
      <c r="GX1230" s="2"/>
      <c r="GY1230" s="2"/>
      <c r="GZ1230" s="2"/>
      <c r="HA1230" s="2"/>
      <c r="HB1230" s="2"/>
      <c r="HC1230" s="2"/>
      <c r="HD1230" s="2"/>
      <c r="HE1230" s="2"/>
      <c r="HF1230" s="2"/>
      <c r="HG1230" s="2"/>
      <c r="HH1230" s="2"/>
      <c r="HI1230" s="2"/>
      <c r="HJ1230" s="2"/>
      <c r="HK1230" s="2"/>
      <c r="HL1230" s="2"/>
      <c r="HM1230" s="2"/>
      <c r="HN1230" s="2"/>
      <c r="HO1230" s="2"/>
      <c r="HP1230" s="2"/>
      <c r="HQ1230" s="2"/>
      <c r="HR1230" s="2"/>
      <c r="HS1230" s="2"/>
      <c r="HT1230" s="2"/>
      <c r="HU1230" s="2"/>
      <c r="HV1230" s="2"/>
      <c r="HW1230" s="2"/>
      <c r="HX1230" s="2"/>
      <c r="HY1230" s="2"/>
      <c r="HZ1230" s="2"/>
      <c r="IA1230" s="2"/>
      <c r="IB1230" s="2"/>
      <c r="IC1230" s="2"/>
      <c r="ID1230" s="2"/>
      <c r="IE1230" s="2"/>
      <c r="IF1230" s="2"/>
      <c r="IG1230" s="2"/>
      <c r="IH1230" s="2"/>
      <c r="II1230" s="2"/>
      <c r="IJ1230" s="2"/>
      <c r="IK1230" s="2"/>
      <c r="IL1230" s="2"/>
      <c r="IM1230" s="2"/>
      <c r="IN1230" s="2"/>
      <c r="IO1230" s="2"/>
      <c r="IP1230" s="2"/>
      <c r="IQ1230" s="2"/>
      <c r="IR1230" s="2"/>
      <c r="IS1230" s="2"/>
      <c r="IT1230" s="2"/>
      <c r="IU1230" s="2"/>
      <c r="IV1230" s="2"/>
      <c r="IW1230" s="2"/>
    </row>
    <row r="1231" customFormat="false" ht="11.25" hidden="false" customHeight="false" outlineLevel="0" collapsed="false">
      <c r="A1231" s="2"/>
      <c r="B1231" s="2"/>
      <c r="C1231" s="2"/>
      <c r="D1231" s="394"/>
      <c r="F1231" s="2"/>
      <c r="G1231" s="2"/>
      <c r="H1231" s="2"/>
      <c r="I1231" s="2"/>
      <c r="J1231" s="2"/>
      <c r="K1231" s="2"/>
      <c r="L1231" s="2"/>
      <c r="M1231" s="2"/>
      <c r="P1231" s="2"/>
      <c r="Q1231" s="2"/>
      <c r="R1231" s="2"/>
      <c r="X1231" s="270"/>
      <c r="Y1231" s="2"/>
      <c r="AL1231" s="2"/>
      <c r="AM1231" s="2"/>
      <c r="AN1231" s="2"/>
      <c r="AO1231" s="2"/>
      <c r="AP1231" s="2"/>
      <c r="AQ1231" s="2"/>
      <c r="AR1231" s="2"/>
      <c r="AS1231" s="2"/>
      <c r="AT1231" s="2"/>
      <c r="AU1231" s="2"/>
      <c r="AV1231" s="95"/>
      <c r="AW1231" s="95"/>
      <c r="AX1231" s="383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2"/>
      <c r="BT1231" s="2"/>
      <c r="BU1231" s="2"/>
      <c r="BV1231" s="2"/>
      <c r="BW1231" s="383"/>
      <c r="BX1231" s="383"/>
      <c r="BY1231" s="383"/>
      <c r="BZ1231" s="2"/>
      <c r="CA1231" s="2"/>
      <c r="CB1231" s="2"/>
      <c r="CC1231" s="2"/>
      <c r="CD1231" s="2"/>
      <c r="CE1231" s="2"/>
      <c r="CF1231" s="383"/>
      <c r="CG1231" s="383"/>
      <c r="CH1231" s="10"/>
      <c r="CI1231" s="2"/>
      <c r="CJ1231" s="2"/>
      <c r="CK1231" s="2"/>
      <c r="CL1231" s="2"/>
      <c r="CM1231" s="2"/>
      <c r="CN1231" s="2"/>
      <c r="CO1231" s="2"/>
      <c r="CP1231" s="2"/>
      <c r="CQ1231" s="2"/>
      <c r="CR1231" s="2"/>
      <c r="CS1231" s="2"/>
      <c r="CT1231" s="2"/>
      <c r="CU1231" s="2"/>
      <c r="CV1231" s="2"/>
      <c r="CW1231" s="2"/>
      <c r="CX1231" s="2"/>
      <c r="CY1231" s="2"/>
      <c r="CZ1231" s="2"/>
      <c r="DA1231" s="2"/>
      <c r="DB1231" s="2"/>
      <c r="DC1231" s="2"/>
      <c r="DD1231" s="2"/>
      <c r="DE1231" s="2"/>
      <c r="DF1231" s="2"/>
      <c r="DG1231" s="2"/>
      <c r="DH1231" s="2"/>
      <c r="DI1231" s="2"/>
      <c r="DJ1231" s="2"/>
      <c r="DK1231" s="2"/>
      <c r="DL1231" s="2"/>
      <c r="DM1231" s="2"/>
      <c r="DN1231" s="2"/>
      <c r="DO1231" s="2"/>
      <c r="DP1231" s="2"/>
      <c r="DQ1231" s="2"/>
      <c r="DR1231" s="2"/>
      <c r="DS1231" s="383"/>
      <c r="DT1231" s="383"/>
      <c r="DU1231" s="383"/>
      <c r="DV1231" s="2"/>
      <c r="DW1231" s="2"/>
      <c r="DX1231" s="2"/>
      <c r="DY1231" s="2"/>
      <c r="DZ1231" s="2"/>
      <c r="EA1231" s="2"/>
      <c r="EB1231" s="2"/>
      <c r="EC1231" s="2"/>
      <c r="ED1231" s="2"/>
      <c r="EE1231" s="2"/>
      <c r="EF1231" s="2"/>
      <c r="EG1231" s="2"/>
      <c r="EH1231" s="2"/>
      <c r="EI1231" s="2"/>
      <c r="EJ1231" s="2"/>
      <c r="EK1231" s="2"/>
      <c r="EL1231" s="2"/>
      <c r="EM1231" s="2"/>
      <c r="EN1231" s="2"/>
      <c r="EO1231" s="2"/>
      <c r="EP1231" s="2"/>
      <c r="EQ1231" s="2"/>
      <c r="ER1231" s="2"/>
      <c r="ES1231" s="2"/>
      <c r="ET1231" s="2"/>
      <c r="EU1231" s="2"/>
      <c r="EV1231" s="2"/>
      <c r="EW1231" s="2"/>
      <c r="EX1231" s="2"/>
      <c r="EY1231" s="2"/>
      <c r="EZ1231" s="2"/>
      <c r="FA1231" s="2"/>
      <c r="FB1231" s="2"/>
      <c r="FC1231" s="2"/>
      <c r="FD1231" s="2"/>
      <c r="FE1231" s="2"/>
      <c r="FF1231" s="2"/>
      <c r="FG1231" s="2"/>
      <c r="FH1231" s="2"/>
      <c r="FI1231" s="2"/>
      <c r="FJ1231" s="2"/>
      <c r="FK1231" s="2"/>
      <c r="FL1231" s="2"/>
      <c r="FM1231" s="2"/>
      <c r="FN1231" s="2"/>
      <c r="FO1231" s="2"/>
      <c r="FP1231" s="2"/>
      <c r="FQ1231" s="2"/>
      <c r="FR1231" s="2"/>
      <c r="FS1231" s="2"/>
      <c r="FT1231" s="2"/>
      <c r="FU1231" s="2"/>
      <c r="FV1231" s="2"/>
      <c r="FW1231" s="2"/>
      <c r="FX1231" s="2"/>
      <c r="FY1231" s="2"/>
      <c r="FZ1231" s="2"/>
      <c r="GA1231" s="2"/>
      <c r="GB1231" s="2"/>
      <c r="GC1231" s="2"/>
      <c r="GD1231" s="2"/>
      <c r="GE1231" s="2"/>
      <c r="GF1231" s="2"/>
      <c r="GG1231" s="2"/>
      <c r="GH1231" s="2"/>
      <c r="GI1231" s="2"/>
      <c r="GJ1231" s="2"/>
      <c r="GK1231" s="2"/>
      <c r="GL1231" s="2"/>
      <c r="GM1231" s="2"/>
      <c r="GN1231" s="2"/>
      <c r="GO1231" s="2"/>
      <c r="GP1231" s="2"/>
      <c r="GQ1231" s="2"/>
      <c r="GR1231" s="2"/>
      <c r="GS1231" s="2"/>
      <c r="GT1231" s="2"/>
      <c r="GU1231" s="2"/>
      <c r="GV1231" s="2"/>
      <c r="GW1231" s="2"/>
      <c r="GX1231" s="2"/>
      <c r="GY1231" s="2"/>
      <c r="GZ1231" s="2"/>
      <c r="HA1231" s="2"/>
      <c r="HB1231" s="2"/>
      <c r="HC1231" s="2"/>
      <c r="HD1231" s="2"/>
      <c r="HE1231" s="2"/>
      <c r="HF1231" s="2"/>
      <c r="HG1231" s="2"/>
      <c r="HH1231" s="2"/>
      <c r="HI1231" s="2"/>
      <c r="HJ1231" s="2"/>
      <c r="HK1231" s="2"/>
      <c r="HL1231" s="2"/>
      <c r="HM1231" s="2"/>
      <c r="HN1231" s="2"/>
      <c r="HO1231" s="2"/>
      <c r="HP1231" s="2"/>
      <c r="HQ1231" s="2"/>
      <c r="HR1231" s="2"/>
      <c r="HS1231" s="2"/>
      <c r="HT1231" s="2"/>
      <c r="HU1231" s="2"/>
      <c r="HV1231" s="2"/>
      <c r="HW1231" s="2"/>
      <c r="HX1231" s="2"/>
      <c r="HY1231" s="2"/>
      <c r="HZ1231" s="2"/>
      <c r="IA1231" s="2"/>
      <c r="IB1231" s="2"/>
      <c r="IC1231" s="2"/>
      <c r="ID1231" s="2"/>
      <c r="IE1231" s="2"/>
      <c r="IF1231" s="2"/>
      <c r="IG1231" s="2"/>
      <c r="IH1231" s="2"/>
      <c r="II1231" s="2"/>
      <c r="IJ1231" s="2"/>
      <c r="IK1231" s="2"/>
      <c r="IL1231" s="2"/>
      <c r="IM1231" s="2"/>
      <c r="IN1231" s="2"/>
      <c r="IO1231" s="2"/>
      <c r="IP1231" s="2"/>
      <c r="IQ1231" s="2"/>
      <c r="IR1231" s="2"/>
      <c r="IS1231" s="2"/>
      <c r="IT1231" s="2"/>
      <c r="IU1231" s="2"/>
      <c r="IV1231" s="2"/>
      <c r="IW1231" s="2"/>
    </row>
    <row r="1232" customFormat="false" ht="11.25" hidden="false" customHeight="false" outlineLevel="0" collapsed="false">
      <c r="A1232" s="2"/>
      <c r="B1232" s="2"/>
      <c r="C1232" s="2"/>
      <c r="D1232" s="394"/>
      <c r="F1232" s="2"/>
      <c r="G1232" s="2"/>
      <c r="H1232" s="2"/>
      <c r="I1232" s="2"/>
      <c r="J1232" s="2"/>
      <c r="K1232" s="2"/>
      <c r="L1232" s="2"/>
      <c r="M1232" s="2"/>
      <c r="P1232" s="2"/>
      <c r="Q1232" s="2"/>
      <c r="R1232" s="2"/>
      <c r="X1232" s="270"/>
      <c r="Y1232" s="2"/>
      <c r="AL1232" s="2"/>
      <c r="AM1232" s="2"/>
      <c r="AN1232" s="2"/>
      <c r="AO1232" s="2"/>
      <c r="AP1232" s="2"/>
      <c r="AQ1232" s="2"/>
      <c r="AR1232" s="2"/>
      <c r="AS1232" s="2"/>
      <c r="AT1232" s="2"/>
      <c r="AU1232" s="2"/>
      <c r="AV1232" s="95"/>
      <c r="AW1232" s="95"/>
      <c r="AX1232" s="383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2"/>
      <c r="BT1232" s="2"/>
      <c r="BU1232" s="2"/>
      <c r="BV1232" s="2"/>
      <c r="BW1232" s="383"/>
      <c r="BX1232" s="383"/>
      <c r="BY1232" s="383"/>
      <c r="BZ1232" s="2"/>
      <c r="CA1232" s="2"/>
      <c r="CB1232" s="2"/>
      <c r="CC1232" s="2"/>
      <c r="CD1232" s="2"/>
      <c r="CE1232" s="2"/>
      <c r="CF1232" s="383"/>
      <c r="CG1232" s="383"/>
      <c r="CH1232" s="10"/>
      <c r="CI1232" s="2"/>
      <c r="CJ1232" s="2"/>
      <c r="CK1232" s="2"/>
      <c r="CL1232" s="2"/>
      <c r="CM1232" s="2"/>
      <c r="CN1232" s="2"/>
      <c r="CO1232" s="2"/>
      <c r="CP1232" s="2"/>
      <c r="CQ1232" s="2"/>
      <c r="CR1232" s="2"/>
      <c r="CS1232" s="2"/>
      <c r="CT1232" s="2"/>
      <c r="CU1232" s="2"/>
      <c r="CV1232" s="2"/>
      <c r="CW1232" s="2"/>
      <c r="CX1232" s="2"/>
      <c r="CY1232" s="2"/>
      <c r="CZ1232" s="2"/>
      <c r="DA1232" s="2"/>
      <c r="DB1232" s="2"/>
      <c r="DC1232" s="2"/>
      <c r="DD1232" s="2"/>
      <c r="DE1232" s="2"/>
      <c r="DF1232" s="2"/>
      <c r="DG1232" s="2"/>
      <c r="DH1232" s="2"/>
      <c r="DI1232" s="2"/>
      <c r="DJ1232" s="2"/>
      <c r="DK1232" s="2"/>
      <c r="DL1232" s="2"/>
      <c r="DM1232" s="2"/>
      <c r="DN1232" s="2"/>
      <c r="DO1232" s="2"/>
      <c r="DP1232" s="2"/>
      <c r="DQ1232" s="2"/>
      <c r="DR1232" s="2"/>
      <c r="DS1232" s="383"/>
      <c r="DT1232" s="383"/>
      <c r="DU1232" s="383"/>
      <c r="DV1232" s="2"/>
      <c r="DW1232" s="2"/>
      <c r="DX1232" s="2"/>
      <c r="DY1232" s="2"/>
      <c r="DZ1232" s="2"/>
      <c r="EA1232" s="2"/>
      <c r="EB1232" s="2"/>
      <c r="EC1232" s="2"/>
      <c r="ED1232" s="2"/>
      <c r="EE1232" s="2"/>
      <c r="EF1232" s="2"/>
      <c r="EG1232" s="2"/>
      <c r="EH1232" s="2"/>
      <c r="EI1232" s="2"/>
      <c r="EJ1232" s="2"/>
      <c r="EK1232" s="2"/>
      <c r="EL1232" s="2"/>
      <c r="EM1232" s="2"/>
      <c r="EN1232" s="2"/>
      <c r="EO1232" s="2"/>
      <c r="EP1232" s="2"/>
      <c r="EQ1232" s="2"/>
      <c r="ER1232" s="2"/>
      <c r="ES1232" s="2"/>
      <c r="ET1232" s="2"/>
      <c r="EU1232" s="2"/>
      <c r="EV1232" s="2"/>
      <c r="EW1232" s="2"/>
      <c r="EX1232" s="2"/>
      <c r="EY1232" s="2"/>
      <c r="EZ1232" s="2"/>
      <c r="FA1232" s="2"/>
      <c r="FB1232" s="2"/>
      <c r="FC1232" s="2"/>
      <c r="FD1232" s="2"/>
      <c r="FE1232" s="2"/>
      <c r="FF1232" s="2"/>
      <c r="FG1232" s="2"/>
      <c r="FH1232" s="2"/>
      <c r="FI1232" s="2"/>
      <c r="FJ1232" s="2"/>
      <c r="FK1232" s="2"/>
      <c r="FL1232" s="2"/>
      <c r="FM1232" s="2"/>
      <c r="FN1232" s="2"/>
      <c r="FO1232" s="2"/>
      <c r="FP1232" s="2"/>
      <c r="FQ1232" s="2"/>
      <c r="FR1232" s="2"/>
      <c r="FS1232" s="2"/>
      <c r="FT1232" s="2"/>
      <c r="FU1232" s="2"/>
      <c r="FV1232" s="2"/>
      <c r="FW1232" s="2"/>
      <c r="FX1232" s="2"/>
      <c r="FY1232" s="2"/>
      <c r="FZ1232" s="2"/>
      <c r="GA1232" s="2"/>
      <c r="GB1232" s="2"/>
      <c r="GC1232" s="2"/>
      <c r="GD1232" s="2"/>
      <c r="GE1232" s="2"/>
      <c r="GF1232" s="2"/>
      <c r="GG1232" s="2"/>
      <c r="GH1232" s="2"/>
      <c r="GI1232" s="2"/>
      <c r="GJ1232" s="2"/>
      <c r="GK1232" s="2"/>
      <c r="GL1232" s="2"/>
      <c r="GM1232" s="2"/>
      <c r="GN1232" s="2"/>
      <c r="GO1232" s="2"/>
      <c r="GP1232" s="2"/>
      <c r="GQ1232" s="2"/>
      <c r="GR1232" s="2"/>
      <c r="GS1232" s="2"/>
      <c r="GT1232" s="2"/>
      <c r="GU1232" s="2"/>
      <c r="GV1232" s="2"/>
      <c r="GW1232" s="2"/>
      <c r="GX1232" s="2"/>
      <c r="GY1232" s="2"/>
      <c r="GZ1232" s="2"/>
      <c r="HA1232" s="2"/>
      <c r="HB1232" s="2"/>
      <c r="HC1232" s="2"/>
      <c r="HD1232" s="2"/>
      <c r="HE1232" s="2"/>
      <c r="HF1232" s="2"/>
      <c r="HG1232" s="2"/>
      <c r="HH1232" s="2"/>
      <c r="HI1232" s="2"/>
      <c r="HJ1232" s="2"/>
      <c r="HK1232" s="2"/>
      <c r="HL1232" s="2"/>
      <c r="HM1232" s="2"/>
      <c r="HN1232" s="2"/>
      <c r="HO1232" s="2"/>
      <c r="HP1232" s="2"/>
      <c r="HQ1232" s="2"/>
      <c r="HR1232" s="2"/>
      <c r="HS1232" s="2"/>
      <c r="HT1232" s="2"/>
      <c r="HU1232" s="2"/>
      <c r="HV1232" s="2"/>
      <c r="HW1232" s="2"/>
      <c r="HX1232" s="2"/>
      <c r="HY1232" s="2"/>
      <c r="HZ1232" s="2"/>
      <c r="IA1232" s="2"/>
      <c r="IB1232" s="2"/>
      <c r="IC1232" s="2"/>
      <c r="ID1232" s="2"/>
      <c r="IE1232" s="2"/>
      <c r="IF1232" s="2"/>
      <c r="IG1232" s="2"/>
      <c r="IH1232" s="2"/>
      <c r="II1232" s="2"/>
      <c r="IJ1232" s="2"/>
      <c r="IK1232" s="2"/>
      <c r="IL1232" s="2"/>
      <c r="IM1232" s="2"/>
      <c r="IN1232" s="2"/>
      <c r="IO1232" s="2"/>
      <c r="IP1232" s="2"/>
      <c r="IQ1232" s="2"/>
      <c r="IR1232" s="2"/>
      <c r="IS1232" s="2"/>
      <c r="IT1232" s="2"/>
      <c r="IU1232" s="2"/>
      <c r="IV1232" s="2"/>
      <c r="IW1232" s="2"/>
    </row>
    <row r="1233" customFormat="false" ht="11.25" hidden="false" customHeight="false" outlineLevel="0" collapsed="false">
      <c r="A1233" s="2"/>
      <c r="B1233" s="2"/>
      <c r="C1233" s="2"/>
      <c r="D1233" s="394"/>
      <c r="F1233" s="2"/>
      <c r="G1233" s="2"/>
      <c r="H1233" s="2"/>
      <c r="I1233" s="2"/>
      <c r="J1233" s="2"/>
      <c r="K1233" s="2"/>
      <c r="L1233" s="2"/>
      <c r="M1233" s="2"/>
      <c r="P1233" s="2"/>
      <c r="Q1233" s="2"/>
      <c r="R1233" s="2"/>
      <c r="X1233" s="270"/>
      <c r="Y1233" s="2"/>
      <c r="AL1233" s="2"/>
      <c r="AM1233" s="2"/>
      <c r="AN1233" s="2"/>
      <c r="AO1233" s="2"/>
      <c r="AP1233" s="2"/>
      <c r="AQ1233" s="2"/>
      <c r="AR1233" s="2"/>
      <c r="AS1233" s="2"/>
      <c r="AT1233" s="2"/>
      <c r="AU1233" s="2"/>
      <c r="AV1233" s="95"/>
      <c r="AW1233" s="95"/>
      <c r="AX1233" s="383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2"/>
      <c r="BT1233" s="2"/>
      <c r="BU1233" s="2"/>
      <c r="BV1233" s="2"/>
      <c r="BW1233" s="383"/>
      <c r="BX1233" s="383"/>
      <c r="BY1233" s="383"/>
      <c r="BZ1233" s="2"/>
      <c r="CA1233" s="2"/>
      <c r="CB1233" s="2"/>
      <c r="CC1233" s="2"/>
      <c r="CD1233" s="2"/>
      <c r="CE1233" s="2"/>
      <c r="CF1233" s="383"/>
      <c r="CG1233" s="383"/>
      <c r="CH1233" s="10"/>
      <c r="CI1233" s="2"/>
      <c r="CJ1233" s="2"/>
      <c r="CK1233" s="2"/>
      <c r="CL1233" s="2"/>
      <c r="CM1233" s="2"/>
      <c r="CN1233" s="2"/>
      <c r="CO1233" s="2"/>
      <c r="CP1233" s="2"/>
      <c r="CQ1233" s="2"/>
      <c r="CR1233" s="2"/>
      <c r="CS1233" s="2"/>
      <c r="CT1233" s="2"/>
      <c r="CU1233" s="2"/>
      <c r="CV1233" s="2"/>
      <c r="CW1233" s="2"/>
      <c r="CX1233" s="2"/>
      <c r="CY1233" s="2"/>
      <c r="CZ1233" s="2"/>
      <c r="DA1233" s="2"/>
      <c r="DB1233" s="2"/>
      <c r="DC1233" s="2"/>
      <c r="DD1233" s="2"/>
      <c r="DE1233" s="2"/>
      <c r="DF1233" s="2"/>
      <c r="DG1233" s="2"/>
      <c r="DH1233" s="2"/>
      <c r="DI1233" s="2"/>
      <c r="DJ1233" s="2"/>
      <c r="DK1233" s="2"/>
      <c r="DL1233" s="2"/>
      <c r="DM1233" s="2"/>
      <c r="DN1233" s="2"/>
      <c r="DO1233" s="2"/>
      <c r="DP1233" s="2"/>
      <c r="DQ1233" s="2"/>
      <c r="DR1233" s="2"/>
      <c r="DS1233" s="383"/>
      <c r="DT1233" s="383"/>
      <c r="DU1233" s="383"/>
      <c r="DV1233" s="2"/>
      <c r="DW1233" s="2"/>
      <c r="DX1233" s="2"/>
      <c r="DY1233" s="2"/>
      <c r="DZ1233" s="2"/>
      <c r="EA1233" s="2"/>
      <c r="EB1233" s="2"/>
      <c r="EC1233" s="2"/>
      <c r="ED1233" s="2"/>
      <c r="EE1233" s="2"/>
      <c r="EF1233" s="2"/>
      <c r="EG1233" s="2"/>
      <c r="EH1233" s="2"/>
      <c r="EI1233" s="2"/>
      <c r="EJ1233" s="2"/>
      <c r="EK1233" s="2"/>
      <c r="EL1233" s="2"/>
      <c r="EM1233" s="2"/>
      <c r="EN1233" s="2"/>
      <c r="EO1233" s="2"/>
      <c r="EP1233" s="2"/>
      <c r="EQ1233" s="2"/>
      <c r="ER1233" s="2"/>
      <c r="ES1233" s="2"/>
      <c r="ET1233" s="2"/>
      <c r="EU1233" s="2"/>
      <c r="EV1233" s="2"/>
      <c r="EW1233" s="2"/>
      <c r="EX1233" s="2"/>
      <c r="EY1233" s="2"/>
      <c r="EZ1233" s="2"/>
      <c r="FA1233" s="2"/>
      <c r="FB1233" s="2"/>
      <c r="FC1233" s="2"/>
      <c r="FD1233" s="2"/>
      <c r="FE1233" s="2"/>
      <c r="FF1233" s="2"/>
      <c r="FG1233" s="2"/>
      <c r="FH1233" s="2"/>
      <c r="FI1233" s="2"/>
      <c r="FJ1233" s="2"/>
      <c r="FK1233" s="2"/>
      <c r="FL1233" s="2"/>
      <c r="FM1233" s="2"/>
      <c r="FN1233" s="2"/>
      <c r="FO1233" s="2"/>
      <c r="FP1233" s="2"/>
      <c r="FQ1233" s="2"/>
      <c r="FR1233" s="2"/>
      <c r="FS1233" s="2"/>
      <c r="FT1233" s="2"/>
      <c r="FU1233" s="2"/>
      <c r="FV1233" s="2"/>
      <c r="FW1233" s="2"/>
      <c r="FX1233" s="2"/>
      <c r="FY1233" s="2"/>
      <c r="FZ1233" s="2"/>
      <c r="GA1233" s="2"/>
      <c r="GB1233" s="2"/>
      <c r="GC1233" s="2"/>
      <c r="GD1233" s="2"/>
      <c r="GE1233" s="2"/>
      <c r="GF1233" s="2"/>
      <c r="GG1233" s="2"/>
      <c r="GH1233" s="2"/>
      <c r="GI1233" s="2"/>
      <c r="GJ1233" s="2"/>
      <c r="GK1233" s="2"/>
      <c r="GL1233" s="2"/>
      <c r="GM1233" s="2"/>
      <c r="GN1233" s="2"/>
      <c r="GO1233" s="2"/>
      <c r="GP1233" s="2"/>
      <c r="GQ1233" s="2"/>
      <c r="GR1233" s="2"/>
      <c r="GS1233" s="2"/>
      <c r="GT1233" s="2"/>
      <c r="GU1233" s="2"/>
      <c r="GV1233" s="2"/>
      <c r="GW1233" s="2"/>
      <c r="GX1233" s="2"/>
      <c r="GY1233" s="2"/>
      <c r="GZ1233" s="2"/>
      <c r="HA1233" s="2"/>
      <c r="HB1233" s="2"/>
      <c r="HC1233" s="2"/>
      <c r="HD1233" s="2"/>
      <c r="HE1233" s="2"/>
      <c r="HF1233" s="2"/>
      <c r="HG1233" s="2"/>
      <c r="HH1233" s="2"/>
      <c r="HI1233" s="2"/>
      <c r="HJ1233" s="2"/>
      <c r="HK1233" s="2"/>
      <c r="HL1233" s="2"/>
      <c r="HM1233" s="2"/>
      <c r="HN1233" s="2"/>
      <c r="HO1233" s="2"/>
      <c r="HP1233" s="2"/>
      <c r="HQ1233" s="2"/>
      <c r="HR1233" s="2"/>
      <c r="HS1233" s="2"/>
      <c r="HT1233" s="2"/>
      <c r="HU1233" s="2"/>
      <c r="HV1233" s="2"/>
      <c r="HW1233" s="2"/>
      <c r="HX1233" s="2"/>
      <c r="HY1233" s="2"/>
      <c r="HZ1233" s="2"/>
      <c r="IA1233" s="2"/>
      <c r="IB1233" s="2"/>
      <c r="IC1233" s="2"/>
      <c r="ID1233" s="2"/>
      <c r="IE1233" s="2"/>
      <c r="IF1233" s="2"/>
      <c r="IG1233" s="2"/>
      <c r="IH1233" s="2"/>
      <c r="II1233" s="2"/>
      <c r="IJ1233" s="2"/>
      <c r="IK1233" s="2"/>
      <c r="IL1233" s="2"/>
      <c r="IM1233" s="2"/>
      <c r="IN1233" s="2"/>
      <c r="IO1233" s="2"/>
      <c r="IP1233" s="2"/>
      <c r="IQ1233" s="2"/>
      <c r="IR1233" s="2"/>
      <c r="IS1233" s="2"/>
      <c r="IT1233" s="2"/>
      <c r="IU1233" s="2"/>
      <c r="IV1233" s="2"/>
      <c r="IW1233" s="2"/>
    </row>
    <row r="1234" customFormat="false" ht="11.25" hidden="false" customHeight="false" outlineLevel="0" collapsed="false">
      <c r="A1234" s="2"/>
      <c r="B1234" s="2"/>
      <c r="C1234" s="2"/>
      <c r="D1234" s="394"/>
      <c r="F1234" s="2"/>
      <c r="G1234" s="2"/>
      <c r="H1234" s="2"/>
      <c r="I1234" s="2"/>
      <c r="J1234" s="2"/>
      <c r="K1234" s="2"/>
      <c r="L1234" s="2"/>
      <c r="M1234" s="2"/>
      <c r="P1234" s="2"/>
      <c r="Q1234" s="2"/>
      <c r="R1234" s="2"/>
      <c r="X1234" s="270"/>
      <c r="Y1234" s="2"/>
      <c r="AL1234" s="2"/>
      <c r="AM1234" s="2"/>
      <c r="AN1234" s="2"/>
      <c r="AO1234" s="2"/>
      <c r="AP1234" s="2"/>
      <c r="AQ1234" s="2"/>
      <c r="AR1234" s="2"/>
      <c r="AS1234" s="2"/>
      <c r="AT1234" s="2"/>
      <c r="AU1234" s="2"/>
      <c r="AV1234" s="95"/>
      <c r="AW1234" s="95"/>
      <c r="AX1234" s="383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2"/>
      <c r="BT1234" s="2"/>
      <c r="BU1234" s="2"/>
      <c r="BV1234" s="2"/>
      <c r="BW1234" s="383"/>
      <c r="BX1234" s="383"/>
      <c r="BY1234" s="383"/>
      <c r="BZ1234" s="2"/>
      <c r="CA1234" s="2"/>
      <c r="CB1234" s="2"/>
      <c r="CC1234" s="2"/>
      <c r="CD1234" s="2"/>
      <c r="CE1234" s="2"/>
      <c r="CF1234" s="383"/>
      <c r="CG1234" s="383"/>
      <c r="CH1234" s="10"/>
      <c r="CI1234" s="2"/>
      <c r="CJ1234" s="2"/>
      <c r="CK1234" s="2"/>
      <c r="CL1234" s="2"/>
      <c r="CM1234" s="2"/>
      <c r="CN1234" s="2"/>
      <c r="CO1234" s="2"/>
      <c r="CP1234" s="2"/>
      <c r="CQ1234" s="2"/>
      <c r="CR1234" s="2"/>
      <c r="CS1234" s="2"/>
      <c r="CT1234" s="2"/>
      <c r="CU1234" s="2"/>
      <c r="CV1234" s="2"/>
      <c r="CW1234" s="2"/>
      <c r="CX1234" s="2"/>
      <c r="CY1234" s="2"/>
      <c r="CZ1234" s="2"/>
      <c r="DA1234" s="2"/>
      <c r="DB1234" s="2"/>
      <c r="DC1234" s="2"/>
      <c r="DD1234" s="2"/>
      <c r="DE1234" s="2"/>
      <c r="DF1234" s="2"/>
      <c r="DG1234" s="2"/>
      <c r="DH1234" s="2"/>
      <c r="DI1234" s="2"/>
      <c r="DJ1234" s="2"/>
      <c r="DK1234" s="2"/>
      <c r="DL1234" s="2"/>
      <c r="DM1234" s="2"/>
      <c r="DN1234" s="2"/>
      <c r="DO1234" s="2"/>
      <c r="DP1234" s="2"/>
      <c r="DQ1234" s="2"/>
      <c r="DR1234" s="2"/>
      <c r="DS1234" s="383"/>
      <c r="DT1234" s="383"/>
      <c r="DU1234" s="383"/>
      <c r="DV1234" s="2"/>
      <c r="DW1234" s="2"/>
      <c r="DX1234" s="2"/>
      <c r="DY1234" s="2"/>
      <c r="DZ1234" s="2"/>
      <c r="EA1234" s="2"/>
      <c r="EB1234" s="2"/>
      <c r="EC1234" s="2"/>
      <c r="ED1234" s="2"/>
      <c r="EE1234" s="2"/>
      <c r="EF1234" s="2"/>
      <c r="EG1234" s="2"/>
      <c r="EH1234" s="2"/>
      <c r="EI1234" s="2"/>
      <c r="EJ1234" s="2"/>
      <c r="EK1234" s="2"/>
      <c r="EL1234" s="2"/>
      <c r="EM1234" s="2"/>
      <c r="EN1234" s="2"/>
      <c r="EO1234" s="2"/>
      <c r="EP1234" s="2"/>
      <c r="EQ1234" s="2"/>
      <c r="ER1234" s="2"/>
      <c r="ES1234" s="2"/>
      <c r="ET1234" s="2"/>
      <c r="EU1234" s="2"/>
      <c r="EV1234" s="2"/>
      <c r="EW1234" s="2"/>
      <c r="EX1234" s="2"/>
      <c r="EY1234" s="2"/>
      <c r="EZ1234" s="2"/>
      <c r="FA1234" s="2"/>
      <c r="FB1234" s="2"/>
      <c r="FC1234" s="2"/>
      <c r="FD1234" s="2"/>
      <c r="FE1234" s="2"/>
      <c r="FF1234" s="2"/>
      <c r="FG1234" s="2"/>
      <c r="FH1234" s="2"/>
      <c r="FI1234" s="2"/>
      <c r="FJ1234" s="2"/>
      <c r="FK1234" s="2"/>
      <c r="FL1234" s="2"/>
      <c r="FM1234" s="2"/>
      <c r="FN1234" s="2"/>
      <c r="FO1234" s="2"/>
      <c r="FP1234" s="2"/>
      <c r="FQ1234" s="2"/>
      <c r="FR1234" s="2"/>
      <c r="FS1234" s="2"/>
      <c r="FT1234" s="2"/>
      <c r="FU1234" s="2"/>
      <c r="FV1234" s="2"/>
      <c r="FW1234" s="2"/>
      <c r="FX1234" s="2"/>
      <c r="FY1234" s="2"/>
      <c r="FZ1234" s="2"/>
      <c r="GA1234" s="2"/>
      <c r="GB1234" s="2"/>
      <c r="GC1234" s="2"/>
      <c r="GD1234" s="2"/>
      <c r="GE1234" s="2"/>
      <c r="GF1234" s="2"/>
      <c r="GG1234" s="2"/>
      <c r="GH1234" s="2"/>
      <c r="GI1234" s="2"/>
      <c r="GJ1234" s="2"/>
      <c r="GK1234" s="2"/>
      <c r="GL1234" s="2"/>
      <c r="GM1234" s="2"/>
      <c r="GN1234" s="2"/>
      <c r="GO1234" s="2"/>
      <c r="GP1234" s="2"/>
      <c r="GQ1234" s="2"/>
      <c r="GR1234" s="2"/>
      <c r="GS1234" s="2"/>
      <c r="GT1234" s="2"/>
      <c r="GU1234" s="2"/>
      <c r="GV1234" s="2"/>
      <c r="GW1234" s="2"/>
      <c r="GX1234" s="2"/>
      <c r="GY1234" s="2"/>
      <c r="GZ1234" s="2"/>
      <c r="HA1234" s="2"/>
      <c r="HB1234" s="2"/>
      <c r="HC1234" s="2"/>
      <c r="HD1234" s="2"/>
      <c r="HE1234" s="2"/>
      <c r="HF1234" s="2"/>
      <c r="HG1234" s="2"/>
      <c r="HH1234" s="2"/>
      <c r="HI1234" s="2"/>
      <c r="HJ1234" s="2"/>
      <c r="HK1234" s="2"/>
      <c r="HL1234" s="2"/>
      <c r="HM1234" s="2"/>
      <c r="HN1234" s="2"/>
      <c r="HO1234" s="2"/>
      <c r="HP1234" s="2"/>
      <c r="HQ1234" s="2"/>
      <c r="HR1234" s="2"/>
      <c r="HS1234" s="2"/>
      <c r="HT1234" s="2"/>
      <c r="HU1234" s="2"/>
      <c r="HV1234" s="2"/>
      <c r="HW1234" s="2"/>
      <c r="HX1234" s="2"/>
      <c r="HY1234" s="2"/>
      <c r="HZ1234" s="2"/>
      <c r="IA1234" s="2"/>
      <c r="IB1234" s="2"/>
      <c r="IC1234" s="2"/>
      <c r="ID1234" s="2"/>
      <c r="IE1234" s="2"/>
      <c r="IF1234" s="2"/>
      <c r="IG1234" s="2"/>
      <c r="IH1234" s="2"/>
      <c r="II1234" s="2"/>
      <c r="IJ1234" s="2"/>
      <c r="IK1234" s="2"/>
      <c r="IL1234" s="2"/>
      <c r="IM1234" s="2"/>
      <c r="IN1234" s="2"/>
      <c r="IO1234" s="2"/>
      <c r="IP1234" s="2"/>
      <c r="IQ1234" s="2"/>
      <c r="IR1234" s="2"/>
      <c r="IS1234" s="2"/>
      <c r="IT1234" s="2"/>
      <c r="IU1234" s="2"/>
      <c r="IV1234" s="2"/>
      <c r="IW1234" s="2"/>
    </row>
    <row r="1235" customFormat="false" ht="11.25" hidden="false" customHeight="false" outlineLevel="0" collapsed="false">
      <c r="A1235" s="2"/>
      <c r="B1235" s="2"/>
      <c r="C1235" s="2"/>
      <c r="D1235" s="394"/>
      <c r="F1235" s="2"/>
      <c r="G1235" s="2"/>
      <c r="H1235" s="2"/>
      <c r="I1235" s="2"/>
      <c r="J1235" s="2"/>
      <c r="K1235" s="2"/>
      <c r="L1235" s="2"/>
      <c r="M1235" s="2"/>
      <c r="P1235" s="2"/>
      <c r="Q1235" s="2"/>
      <c r="R1235" s="2"/>
      <c r="X1235" s="270"/>
      <c r="Y1235" s="2"/>
      <c r="AL1235" s="2"/>
      <c r="AM1235" s="2"/>
      <c r="AN1235" s="2"/>
      <c r="AO1235" s="2"/>
      <c r="AP1235" s="2"/>
      <c r="AQ1235" s="2"/>
      <c r="AR1235" s="2"/>
      <c r="AS1235" s="2"/>
      <c r="AT1235" s="2"/>
      <c r="AU1235" s="2"/>
      <c r="AV1235" s="95"/>
      <c r="AW1235" s="95"/>
      <c r="AX1235" s="383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2"/>
      <c r="BT1235" s="2"/>
      <c r="BU1235" s="2"/>
      <c r="BV1235" s="2"/>
      <c r="BW1235" s="383"/>
      <c r="BX1235" s="383"/>
      <c r="BY1235" s="383"/>
      <c r="BZ1235" s="2"/>
      <c r="CA1235" s="2"/>
      <c r="CB1235" s="2"/>
      <c r="CC1235" s="2"/>
      <c r="CD1235" s="2"/>
      <c r="CE1235" s="2"/>
      <c r="CF1235" s="383"/>
      <c r="CG1235" s="383"/>
      <c r="CH1235" s="10"/>
      <c r="CI1235" s="2"/>
      <c r="CJ1235" s="2"/>
      <c r="CK1235" s="2"/>
      <c r="CL1235" s="2"/>
      <c r="CM1235" s="2"/>
      <c r="CN1235" s="2"/>
      <c r="CO1235" s="2"/>
      <c r="CP1235" s="2"/>
      <c r="CQ1235" s="2"/>
      <c r="CR1235" s="2"/>
      <c r="CS1235" s="2"/>
      <c r="CT1235" s="2"/>
      <c r="CU1235" s="2"/>
      <c r="CV1235" s="2"/>
      <c r="CW1235" s="2"/>
      <c r="CX1235" s="2"/>
      <c r="CY1235" s="2"/>
      <c r="CZ1235" s="2"/>
      <c r="DA1235" s="2"/>
      <c r="DB1235" s="2"/>
      <c r="DC1235" s="2"/>
      <c r="DD1235" s="2"/>
      <c r="DE1235" s="2"/>
      <c r="DF1235" s="2"/>
      <c r="DG1235" s="2"/>
      <c r="DH1235" s="2"/>
      <c r="DI1235" s="2"/>
      <c r="DJ1235" s="2"/>
      <c r="DK1235" s="2"/>
      <c r="DL1235" s="2"/>
      <c r="DM1235" s="2"/>
      <c r="DN1235" s="2"/>
      <c r="DO1235" s="2"/>
      <c r="DP1235" s="2"/>
      <c r="DQ1235" s="2"/>
      <c r="DR1235" s="2"/>
      <c r="DS1235" s="383"/>
      <c r="DT1235" s="383"/>
      <c r="DU1235" s="383"/>
      <c r="DV1235" s="2"/>
      <c r="DW1235" s="2"/>
      <c r="DX1235" s="2"/>
      <c r="DY1235" s="2"/>
      <c r="DZ1235" s="2"/>
      <c r="EA1235" s="2"/>
      <c r="EB1235" s="2"/>
      <c r="EC1235" s="2"/>
      <c r="ED1235" s="2"/>
      <c r="EE1235" s="2"/>
      <c r="EF1235" s="2"/>
      <c r="EG1235" s="2"/>
      <c r="EH1235" s="2"/>
      <c r="EI1235" s="2"/>
      <c r="EJ1235" s="2"/>
      <c r="EK1235" s="2"/>
      <c r="EL1235" s="2"/>
      <c r="EM1235" s="2"/>
      <c r="EN1235" s="2"/>
      <c r="EO1235" s="2"/>
      <c r="EP1235" s="2"/>
      <c r="EQ1235" s="2"/>
      <c r="ER1235" s="2"/>
      <c r="ES1235" s="2"/>
      <c r="ET1235" s="2"/>
      <c r="EU1235" s="2"/>
      <c r="EV1235" s="2"/>
      <c r="EW1235" s="2"/>
      <c r="EX1235" s="2"/>
      <c r="EY1235" s="2"/>
      <c r="EZ1235" s="2"/>
      <c r="FA1235" s="2"/>
      <c r="FB1235" s="2"/>
      <c r="FC1235" s="2"/>
      <c r="FD1235" s="2"/>
      <c r="FE1235" s="2"/>
      <c r="FF1235" s="2"/>
      <c r="FG1235" s="2"/>
      <c r="FH1235" s="2"/>
      <c r="FI1235" s="2"/>
      <c r="FJ1235" s="2"/>
      <c r="FK1235" s="2"/>
      <c r="FL1235" s="2"/>
      <c r="FM1235" s="2"/>
      <c r="FN1235" s="2"/>
      <c r="FO1235" s="2"/>
      <c r="FP1235" s="2"/>
      <c r="FQ1235" s="2"/>
      <c r="FR1235" s="2"/>
      <c r="FS1235" s="2"/>
      <c r="FT1235" s="2"/>
      <c r="FU1235" s="2"/>
      <c r="FV1235" s="2"/>
      <c r="FW1235" s="2"/>
      <c r="FX1235" s="2"/>
      <c r="FY1235" s="2"/>
      <c r="FZ1235" s="2"/>
      <c r="GA1235" s="2"/>
      <c r="GB1235" s="2"/>
      <c r="GC1235" s="2"/>
      <c r="GD1235" s="2"/>
      <c r="GE1235" s="2"/>
      <c r="GF1235" s="2"/>
      <c r="GG1235" s="2"/>
      <c r="GH1235" s="2"/>
      <c r="GI1235" s="2"/>
      <c r="GJ1235" s="2"/>
      <c r="GK1235" s="2"/>
      <c r="GL1235" s="2"/>
      <c r="GM1235" s="2"/>
      <c r="GN1235" s="2"/>
      <c r="GO1235" s="2"/>
      <c r="GP1235" s="2"/>
      <c r="GQ1235" s="2"/>
      <c r="GR1235" s="2"/>
      <c r="GS1235" s="2"/>
      <c r="GT1235" s="2"/>
      <c r="GU1235" s="2"/>
      <c r="GV1235" s="2"/>
      <c r="GW1235" s="2"/>
      <c r="GX1235" s="2"/>
      <c r="GY1235" s="2"/>
      <c r="GZ1235" s="2"/>
      <c r="HA1235" s="2"/>
      <c r="HB1235" s="2"/>
      <c r="HC1235" s="2"/>
      <c r="HD1235" s="2"/>
      <c r="HE1235" s="2"/>
      <c r="HF1235" s="2"/>
      <c r="HG1235" s="2"/>
      <c r="HH1235" s="2"/>
      <c r="HI1235" s="2"/>
      <c r="HJ1235" s="2"/>
      <c r="HK1235" s="2"/>
      <c r="HL1235" s="2"/>
      <c r="HM1235" s="2"/>
      <c r="HN1235" s="2"/>
      <c r="HO1235" s="2"/>
      <c r="HP1235" s="2"/>
      <c r="HQ1235" s="2"/>
      <c r="HR1235" s="2"/>
      <c r="HS1235" s="2"/>
      <c r="HT1235" s="2"/>
      <c r="HU1235" s="2"/>
      <c r="HV1235" s="2"/>
      <c r="HW1235" s="2"/>
      <c r="HX1235" s="2"/>
      <c r="HY1235" s="2"/>
      <c r="HZ1235" s="2"/>
      <c r="IA1235" s="2"/>
      <c r="IB1235" s="2"/>
      <c r="IC1235" s="2"/>
      <c r="ID1235" s="2"/>
      <c r="IE1235" s="2"/>
      <c r="IF1235" s="2"/>
      <c r="IG1235" s="2"/>
      <c r="IH1235" s="2"/>
      <c r="II1235" s="2"/>
      <c r="IJ1235" s="2"/>
      <c r="IK1235" s="2"/>
      <c r="IL1235" s="2"/>
      <c r="IM1235" s="2"/>
      <c r="IN1235" s="2"/>
      <c r="IO1235" s="2"/>
      <c r="IP1235" s="2"/>
      <c r="IQ1235" s="2"/>
      <c r="IR1235" s="2"/>
      <c r="IS1235" s="2"/>
      <c r="IT1235" s="2"/>
      <c r="IU1235" s="2"/>
      <c r="IV1235" s="2"/>
      <c r="IW1235" s="2"/>
    </row>
    <row r="1236" customFormat="false" ht="11.25" hidden="false" customHeight="false" outlineLevel="0" collapsed="false">
      <c r="A1236" s="2"/>
      <c r="B1236" s="2"/>
      <c r="C1236" s="2"/>
      <c r="D1236" s="394"/>
      <c r="F1236" s="2"/>
      <c r="G1236" s="2"/>
      <c r="H1236" s="2"/>
      <c r="I1236" s="2"/>
      <c r="J1236" s="2"/>
      <c r="K1236" s="2"/>
      <c r="L1236" s="2"/>
      <c r="M1236" s="2"/>
      <c r="P1236" s="2"/>
      <c r="Q1236" s="2"/>
      <c r="R1236" s="2"/>
      <c r="X1236" s="270"/>
      <c r="Y1236" s="2"/>
      <c r="AL1236" s="2"/>
      <c r="AM1236" s="2"/>
      <c r="AN1236" s="2"/>
      <c r="AO1236" s="2"/>
      <c r="AP1236" s="2"/>
      <c r="AQ1236" s="2"/>
      <c r="AR1236" s="2"/>
      <c r="AS1236" s="2"/>
      <c r="AT1236" s="2"/>
      <c r="AU1236" s="2"/>
      <c r="AV1236" s="95"/>
      <c r="AW1236" s="95"/>
      <c r="AX1236" s="383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2"/>
      <c r="BT1236" s="2"/>
      <c r="BU1236" s="2"/>
      <c r="BV1236" s="2"/>
      <c r="BW1236" s="383"/>
      <c r="BX1236" s="383"/>
      <c r="BY1236" s="383"/>
      <c r="BZ1236" s="2"/>
      <c r="CA1236" s="2"/>
      <c r="CB1236" s="2"/>
      <c r="CC1236" s="2"/>
      <c r="CD1236" s="2"/>
      <c r="CE1236" s="2"/>
      <c r="CF1236" s="383"/>
      <c r="CG1236" s="383"/>
      <c r="CH1236" s="10"/>
      <c r="CI1236" s="2"/>
      <c r="CJ1236" s="2"/>
      <c r="CK1236" s="2"/>
      <c r="CL1236" s="2"/>
      <c r="CM1236" s="2"/>
      <c r="CN1236" s="2"/>
      <c r="CO1236" s="2"/>
      <c r="CP1236" s="2"/>
      <c r="CQ1236" s="2"/>
      <c r="CR1236" s="2"/>
      <c r="CS1236" s="2"/>
      <c r="CT1236" s="2"/>
      <c r="CU1236" s="2"/>
      <c r="CV1236" s="2"/>
      <c r="CW1236" s="2"/>
      <c r="CX1236" s="2"/>
      <c r="CY1236" s="2"/>
      <c r="CZ1236" s="2"/>
      <c r="DA1236" s="2"/>
      <c r="DB1236" s="2"/>
      <c r="DC1236" s="2"/>
      <c r="DD1236" s="2"/>
      <c r="DE1236" s="2"/>
      <c r="DF1236" s="2"/>
      <c r="DG1236" s="2"/>
      <c r="DH1236" s="2"/>
      <c r="DI1236" s="2"/>
      <c r="DJ1236" s="2"/>
      <c r="DK1236" s="2"/>
      <c r="DL1236" s="2"/>
      <c r="DM1236" s="2"/>
      <c r="DN1236" s="2"/>
      <c r="DO1236" s="2"/>
      <c r="DP1236" s="2"/>
      <c r="DQ1236" s="2"/>
      <c r="DR1236" s="2"/>
      <c r="DS1236" s="383"/>
      <c r="DT1236" s="383"/>
      <c r="DU1236" s="383"/>
      <c r="DV1236" s="2"/>
      <c r="DW1236" s="2"/>
      <c r="DX1236" s="2"/>
      <c r="DY1236" s="2"/>
      <c r="DZ1236" s="2"/>
      <c r="EA1236" s="2"/>
      <c r="EB1236" s="2"/>
      <c r="EC1236" s="2"/>
      <c r="ED1236" s="2"/>
      <c r="EE1236" s="2"/>
      <c r="EF1236" s="2"/>
      <c r="EG1236" s="2"/>
      <c r="EH1236" s="2"/>
      <c r="EI1236" s="2"/>
      <c r="EJ1236" s="2"/>
      <c r="EK1236" s="2"/>
      <c r="EL1236" s="2"/>
      <c r="EM1236" s="2"/>
      <c r="EN1236" s="2"/>
      <c r="EO1236" s="2"/>
      <c r="EP1236" s="2"/>
      <c r="EQ1236" s="2"/>
      <c r="ER1236" s="2"/>
      <c r="ES1236" s="2"/>
      <c r="ET1236" s="2"/>
      <c r="EU1236" s="2"/>
      <c r="EV1236" s="2"/>
      <c r="EW1236" s="2"/>
      <c r="EX1236" s="2"/>
      <c r="EY1236" s="2"/>
      <c r="EZ1236" s="2"/>
      <c r="FA1236" s="2"/>
      <c r="FB1236" s="2"/>
      <c r="FC1236" s="2"/>
      <c r="FD1236" s="2"/>
      <c r="FE1236" s="2"/>
      <c r="FF1236" s="2"/>
      <c r="FG1236" s="2"/>
      <c r="FH1236" s="2"/>
      <c r="FI1236" s="2"/>
      <c r="FJ1236" s="2"/>
      <c r="FK1236" s="2"/>
      <c r="FL1236" s="2"/>
      <c r="FM1236" s="2"/>
      <c r="FN1236" s="2"/>
      <c r="FO1236" s="2"/>
      <c r="FP1236" s="2"/>
      <c r="FQ1236" s="2"/>
      <c r="FR1236" s="2"/>
      <c r="FS1236" s="2"/>
      <c r="FT1236" s="2"/>
      <c r="FU1236" s="2"/>
      <c r="FV1236" s="2"/>
      <c r="FW1236" s="2"/>
      <c r="FX1236" s="2"/>
      <c r="FY1236" s="2"/>
      <c r="FZ1236" s="2"/>
      <c r="GA1236" s="2"/>
      <c r="GB1236" s="2"/>
      <c r="GC1236" s="2"/>
      <c r="GD1236" s="2"/>
      <c r="GE1236" s="2"/>
      <c r="GF1236" s="2"/>
      <c r="GG1236" s="2"/>
      <c r="GH1236" s="2"/>
      <c r="GI1236" s="2"/>
      <c r="GJ1236" s="2"/>
      <c r="GK1236" s="2"/>
      <c r="GL1236" s="2"/>
      <c r="GM1236" s="2"/>
      <c r="GN1236" s="2"/>
      <c r="GO1236" s="2"/>
      <c r="GP1236" s="2"/>
      <c r="GQ1236" s="2"/>
      <c r="GR1236" s="2"/>
      <c r="GS1236" s="2"/>
      <c r="GT1236" s="2"/>
      <c r="GU1236" s="2"/>
      <c r="GV1236" s="2"/>
      <c r="GW1236" s="2"/>
      <c r="GX1236" s="2"/>
      <c r="GY1236" s="2"/>
      <c r="GZ1236" s="2"/>
      <c r="HA1236" s="2"/>
      <c r="HB1236" s="2"/>
      <c r="HC1236" s="2"/>
      <c r="HD1236" s="2"/>
      <c r="HE1236" s="2"/>
      <c r="HF1236" s="2"/>
      <c r="HG1236" s="2"/>
      <c r="HH1236" s="2"/>
      <c r="HI1236" s="2"/>
      <c r="HJ1236" s="2"/>
      <c r="HK1236" s="2"/>
      <c r="HL1236" s="2"/>
      <c r="HM1236" s="2"/>
      <c r="HN1236" s="2"/>
      <c r="HO1236" s="2"/>
      <c r="HP1236" s="2"/>
      <c r="HQ1236" s="2"/>
      <c r="HR1236" s="2"/>
      <c r="HS1236" s="2"/>
      <c r="HT1236" s="2"/>
      <c r="HU1236" s="2"/>
      <c r="HV1236" s="2"/>
      <c r="HW1236" s="2"/>
      <c r="HX1236" s="2"/>
      <c r="HY1236" s="2"/>
      <c r="HZ1236" s="2"/>
      <c r="IA1236" s="2"/>
      <c r="IB1236" s="2"/>
      <c r="IC1236" s="2"/>
      <c r="ID1236" s="2"/>
      <c r="IE1236" s="2"/>
      <c r="IF1236" s="2"/>
      <c r="IG1236" s="2"/>
      <c r="IH1236" s="2"/>
      <c r="II1236" s="2"/>
      <c r="IJ1236" s="2"/>
      <c r="IK1236" s="2"/>
      <c r="IL1236" s="2"/>
      <c r="IM1236" s="2"/>
      <c r="IN1236" s="2"/>
      <c r="IO1236" s="2"/>
      <c r="IP1236" s="2"/>
      <c r="IQ1236" s="2"/>
      <c r="IR1236" s="2"/>
      <c r="IS1236" s="2"/>
      <c r="IT1236" s="2"/>
      <c r="IU1236" s="2"/>
      <c r="IV1236" s="2"/>
      <c r="IW1236" s="2"/>
    </row>
    <row r="1237" customFormat="false" ht="11.25" hidden="false" customHeight="false" outlineLevel="0" collapsed="false">
      <c r="A1237" s="2"/>
      <c r="B1237" s="2"/>
      <c r="C1237" s="2"/>
      <c r="D1237" s="394"/>
      <c r="F1237" s="2"/>
      <c r="G1237" s="2"/>
      <c r="H1237" s="2"/>
      <c r="I1237" s="2"/>
      <c r="J1237" s="2"/>
      <c r="K1237" s="2"/>
      <c r="L1237" s="2"/>
      <c r="M1237" s="2"/>
      <c r="P1237" s="2"/>
      <c r="Q1237" s="2"/>
      <c r="R1237" s="2"/>
      <c r="X1237" s="270"/>
      <c r="Y1237" s="2"/>
      <c r="AL1237" s="2"/>
      <c r="AM1237" s="2"/>
      <c r="AN1237" s="2"/>
      <c r="AO1237" s="2"/>
      <c r="AP1237" s="2"/>
      <c r="AQ1237" s="2"/>
      <c r="AR1237" s="2"/>
      <c r="AS1237" s="2"/>
      <c r="AT1237" s="2"/>
      <c r="AU1237" s="2"/>
      <c r="AV1237" s="95"/>
      <c r="AW1237" s="95"/>
      <c r="AX1237" s="383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2"/>
      <c r="BT1237" s="2"/>
      <c r="BU1237" s="2"/>
      <c r="BV1237" s="2"/>
      <c r="BW1237" s="383"/>
      <c r="BX1237" s="383"/>
      <c r="BY1237" s="383"/>
      <c r="BZ1237" s="2"/>
      <c r="CA1237" s="2"/>
      <c r="CB1237" s="2"/>
      <c r="CC1237" s="2"/>
      <c r="CD1237" s="2"/>
      <c r="CE1237" s="2"/>
      <c r="CF1237" s="383"/>
      <c r="CG1237" s="383"/>
      <c r="CH1237" s="10"/>
      <c r="CI1237" s="2"/>
      <c r="CJ1237" s="2"/>
      <c r="CK1237" s="2"/>
      <c r="CL1237" s="2"/>
      <c r="CM1237" s="2"/>
      <c r="CN1237" s="2"/>
      <c r="CO1237" s="2"/>
      <c r="CP1237" s="2"/>
      <c r="CQ1237" s="2"/>
      <c r="CR1237" s="2"/>
      <c r="CS1237" s="2"/>
      <c r="CT1237" s="2"/>
      <c r="CU1237" s="2"/>
      <c r="CV1237" s="2"/>
      <c r="CW1237" s="2"/>
      <c r="CX1237" s="2"/>
      <c r="CY1237" s="2"/>
      <c r="CZ1237" s="2"/>
      <c r="DA1237" s="2"/>
      <c r="DB1237" s="2"/>
      <c r="DC1237" s="2"/>
      <c r="DD1237" s="2"/>
      <c r="DE1237" s="2"/>
      <c r="DF1237" s="2"/>
      <c r="DG1237" s="2"/>
      <c r="DH1237" s="2"/>
      <c r="DI1237" s="2"/>
      <c r="DJ1237" s="2"/>
      <c r="DK1237" s="2"/>
      <c r="DL1237" s="2"/>
      <c r="DM1237" s="2"/>
      <c r="DN1237" s="2"/>
      <c r="DO1237" s="2"/>
      <c r="DP1237" s="2"/>
      <c r="DQ1237" s="2"/>
      <c r="DR1237" s="2"/>
      <c r="DS1237" s="383"/>
      <c r="DT1237" s="383"/>
      <c r="DU1237" s="383"/>
      <c r="DV1237" s="2"/>
      <c r="DW1237" s="2"/>
      <c r="DX1237" s="2"/>
      <c r="DY1237" s="2"/>
      <c r="DZ1237" s="2"/>
      <c r="EA1237" s="2"/>
      <c r="EB1237" s="2"/>
      <c r="EC1237" s="2"/>
      <c r="ED1237" s="2"/>
      <c r="EE1237" s="2"/>
      <c r="EF1237" s="2"/>
      <c r="EG1237" s="2"/>
      <c r="EH1237" s="2"/>
      <c r="EI1237" s="2"/>
      <c r="EJ1237" s="2"/>
      <c r="EK1237" s="2"/>
      <c r="EL1237" s="2"/>
      <c r="EM1237" s="2"/>
      <c r="EN1237" s="2"/>
      <c r="EO1237" s="2"/>
      <c r="EP1237" s="2"/>
      <c r="EQ1237" s="2"/>
      <c r="ER1237" s="2"/>
      <c r="ES1237" s="2"/>
      <c r="ET1237" s="2"/>
      <c r="EU1237" s="2"/>
      <c r="EV1237" s="2"/>
      <c r="EW1237" s="2"/>
      <c r="EX1237" s="2"/>
      <c r="EY1237" s="2"/>
      <c r="EZ1237" s="2"/>
      <c r="FA1237" s="2"/>
      <c r="FB1237" s="2"/>
      <c r="FC1237" s="2"/>
      <c r="FD1237" s="2"/>
      <c r="FE1237" s="2"/>
      <c r="FF1237" s="2"/>
      <c r="FG1237" s="2"/>
      <c r="FH1237" s="2"/>
      <c r="FI1237" s="2"/>
      <c r="FJ1237" s="2"/>
      <c r="FK1237" s="2"/>
      <c r="FL1237" s="2"/>
      <c r="FM1237" s="2"/>
      <c r="FN1237" s="2"/>
      <c r="FO1237" s="2"/>
      <c r="FP1237" s="2"/>
      <c r="FQ1237" s="2"/>
      <c r="FR1237" s="2"/>
      <c r="FS1237" s="2"/>
      <c r="FT1237" s="2"/>
      <c r="FU1237" s="2"/>
      <c r="FV1237" s="2"/>
      <c r="FW1237" s="2"/>
      <c r="FX1237" s="2"/>
      <c r="FY1237" s="2"/>
      <c r="FZ1237" s="2"/>
      <c r="GA1237" s="2"/>
      <c r="GB1237" s="2"/>
      <c r="GC1237" s="2"/>
      <c r="GD1237" s="2"/>
      <c r="GE1237" s="2"/>
      <c r="GF1237" s="2"/>
      <c r="GG1237" s="2"/>
      <c r="GH1237" s="2"/>
      <c r="GI1237" s="2"/>
      <c r="GJ1237" s="2"/>
      <c r="GK1237" s="2"/>
      <c r="GL1237" s="2"/>
      <c r="GM1237" s="2"/>
      <c r="GN1237" s="2"/>
      <c r="GO1237" s="2"/>
      <c r="GP1237" s="2"/>
      <c r="GQ1237" s="2"/>
      <c r="GR1237" s="2"/>
      <c r="GS1237" s="2"/>
      <c r="GT1237" s="2"/>
      <c r="GU1237" s="2"/>
      <c r="GV1237" s="2"/>
      <c r="GW1237" s="2"/>
      <c r="GX1237" s="2"/>
      <c r="GY1237" s="2"/>
      <c r="GZ1237" s="2"/>
      <c r="HA1237" s="2"/>
      <c r="HB1237" s="2"/>
      <c r="HC1237" s="2"/>
      <c r="HD1237" s="2"/>
      <c r="HE1237" s="2"/>
      <c r="HF1237" s="2"/>
      <c r="HG1237" s="2"/>
      <c r="HH1237" s="2"/>
      <c r="HI1237" s="2"/>
      <c r="HJ1237" s="2"/>
      <c r="HK1237" s="2"/>
      <c r="HL1237" s="2"/>
      <c r="HM1237" s="2"/>
      <c r="HN1237" s="2"/>
      <c r="HO1237" s="2"/>
      <c r="HP1237" s="2"/>
      <c r="HQ1237" s="2"/>
      <c r="HR1237" s="2"/>
      <c r="HS1237" s="2"/>
      <c r="HT1237" s="2"/>
      <c r="HU1237" s="2"/>
      <c r="HV1237" s="2"/>
      <c r="HW1237" s="2"/>
      <c r="HX1237" s="2"/>
      <c r="HY1237" s="2"/>
      <c r="HZ1237" s="2"/>
      <c r="IA1237" s="2"/>
      <c r="IB1237" s="2"/>
      <c r="IC1237" s="2"/>
      <c r="ID1237" s="2"/>
      <c r="IE1237" s="2"/>
      <c r="IF1237" s="2"/>
      <c r="IG1237" s="2"/>
      <c r="IH1237" s="2"/>
      <c r="II1237" s="2"/>
      <c r="IJ1237" s="2"/>
      <c r="IK1237" s="2"/>
      <c r="IL1237" s="2"/>
      <c r="IM1237" s="2"/>
      <c r="IN1237" s="2"/>
      <c r="IO1237" s="2"/>
      <c r="IP1237" s="2"/>
      <c r="IQ1237" s="2"/>
      <c r="IR1237" s="2"/>
      <c r="IS1237" s="2"/>
      <c r="IT1237" s="2"/>
      <c r="IU1237" s="2"/>
      <c r="IV1237" s="2"/>
      <c r="IW1237" s="2"/>
    </row>
    <row r="1238" customFormat="false" ht="11.25" hidden="false" customHeight="false" outlineLevel="0" collapsed="false">
      <c r="A1238" s="2"/>
      <c r="B1238" s="2"/>
      <c r="C1238" s="2"/>
      <c r="D1238" s="394"/>
      <c r="F1238" s="2"/>
      <c r="G1238" s="2"/>
      <c r="H1238" s="2"/>
      <c r="I1238" s="2"/>
      <c r="J1238" s="2"/>
      <c r="K1238" s="2"/>
      <c r="L1238" s="2"/>
      <c r="M1238" s="2"/>
      <c r="P1238" s="2"/>
      <c r="Q1238" s="2"/>
      <c r="R1238" s="2"/>
      <c r="X1238" s="270"/>
      <c r="Y1238" s="2"/>
      <c r="AL1238" s="2"/>
      <c r="AM1238" s="2"/>
      <c r="AN1238" s="2"/>
      <c r="AO1238" s="2"/>
      <c r="AP1238" s="2"/>
      <c r="AQ1238" s="2"/>
      <c r="AR1238" s="2"/>
      <c r="AS1238" s="2"/>
      <c r="AT1238" s="2"/>
      <c r="AU1238" s="2"/>
      <c r="AV1238" s="95"/>
      <c r="AW1238" s="95"/>
      <c r="AX1238" s="383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2"/>
      <c r="BT1238" s="2"/>
      <c r="BU1238" s="2"/>
      <c r="BV1238" s="2"/>
      <c r="BW1238" s="383"/>
      <c r="BX1238" s="383"/>
      <c r="BY1238" s="383"/>
      <c r="BZ1238" s="2"/>
      <c r="CA1238" s="2"/>
      <c r="CB1238" s="2"/>
      <c r="CC1238" s="2"/>
      <c r="CD1238" s="2"/>
      <c r="CE1238" s="2"/>
      <c r="CF1238" s="383"/>
      <c r="CG1238" s="383"/>
      <c r="CH1238" s="10"/>
      <c r="CI1238" s="2"/>
      <c r="CJ1238" s="2"/>
      <c r="CK1238" s="2"/>
      <c r="CL1238" s="2"/>
      <c r="CM1238" s="2"/>
      <c r="CN1238" s="2"/>
      <c r="CO1238" s="2"/>
      <c r="CP1238" s="2"/>
      <c r="CQ1238" s="2"/>
      <c r="CR1238" s="2"/>
      <c r="CS1238" s="2"/>
      <c r="CT1238" s="2"/>
      <c r="CU1238" s="2"/>
      <c r="CV1238" s="2"/>
      <c r="CW1238" s="2"/>
      <c r="CX1238" s="2"/>
      <c r="CY1238" s="2"/>
      <c r="CZ1238" s="2"/>
      <c r="DA1238" s="2"/>
      <c r="DB1238" s="2"/>
      <c r="DC1238" s="2"/>
      <c r="DD1238" s="2"/>
      <c r="DE1238" s="2"/>
      <c r="DF1238" s="2"/>
      <c r="DG1238" s="2"/>
      <c r="DH1238" s="2"/>
      <c r="DI1238" s="2"/>
      <c r="DJ1238" s="2"/>
      <c r="DK1238" s="2"/>
      <c r="DL1238" s="2"/>
      <c r="DM1238" s="2"/>
      <c r="DN1238" s="2"/>
      <c r="DO1238" s="2"/>
      <c r="DP1238" s="2"/>
      <c r="DQ1238" s="2"/>
      <c r="DR1238" s="2"/>
      <c r="DS1238" s="383"/>
      <c r="DT1238" s="383"/>
      <c r="DU1238" s="383"/>
      <c r="DV1238" s="2"/>
      <c r="DW1238" s="2"/>
      <c r="DX1238" s="2"/>
      <c r="DY1238" s="2"/>
      <c r="DZ1238" s="2"/>
      <c r="EA1238" s="2"/>
      <c r="EB1238" s="2"/>
      <c r="EC1238" s="2"/>
      <c r="ED1238" s="2"/>
      <c r="EE1238" s="2"/>
      <c r="EF1238" s="2"/>
      <c r="EG1238" s="2"/>
      <c r="EH1238" s="2"/>
      <c r="EI1238" s="2"/>
      <c r="EJ1238" s="2"/>
      <c r="EK1238" s="2"/>
      <c r="EL1238" s="2"/>
      <c r="EM1238" s="2"/>
      <c r="EN1238" s="2"/>
      <c r="EO1238" s="2"/>
      <c r="EP1238" s="2"/>
      <c r="EQ1238" s="2"/>
      <c r="ER1238" s="2"/>
      <c r="ES1238" s="2"/>
      <c r="ET1238" s="2"/>
      <c r="EU1238" s="2"/>
      <c r="EV1238" s="2"/>
      <c r="EW1238" s="2"/>
      <c r="EX1238" s="2"/>
      <c r="EY1238" s="2"/>
      <c r="EZ1238" s="2"/>
      <c r="FA1238" s="2"/>
      <c r="FB1238" s="2"/>
      <c r="FC1238" s="2"/>
      <c r="FD1238" s="2"/>
      <c r="FE1238" s="2"/>
      <c r="FF1238" s="2"/>
      <c r="FG1238" s="2"/>
      <c r="FH1238" s="2"/>
      <c r="FI1238" s="2"/>
      <c r="FJ1238" s="2"/>
      <c r="FK1238" s="2"/>
      <c r="FL1238" s="2"/>
      <c r="FM1238" s="2"/>
      <c r="FN1238" s="2"/>
      <c r="FO1238" s="2"/>
      <c r="FP1238" s="2"/>
      <c r="FQ1238" s="2"/>
      <c r="FR1238" s="2"/>
      <c r="FS1238" s="2"/>
      <c r="FT1238" s="2"/>
      <c r="FU1238" s="2"/>
      <c r="FV1238" s="2"/>
      <c r="FW1238" s="2"/>
      <c r="FX1238" s="2"/>
      <c r="FY1238" s="2"/>
      <c r="FZ1238" s="2"/>
      <c r="GA1238" s="2"/>
      <c r="GB1238" s="2"/>
      <c r="GC1238" s="2"/>
      <c r="GD1238" s="2"/>
      <c r="GE1238" s="2"/>
      <c r="GF1238" s="2"/>
      <c r="GG1238" s="2"/>
      <c r="GH1238" s="2"/>
      <c r="GI1238" s="2"/>
      <c r="GJ1238" s="2"/>
      <c r="GK1238" s="2"/>
      <c r="GL1238" s="2"/>
      <c r="GM1238" s="2"/>
      <c r="GN1238" s="2"/>
      <c r="GO1238" s="2"/>
      <c r="GP1238" s="2"/>
      <c r="GQ1238" s="2"/>
      <c r="GR1238" s="2"/>
      <c r="GS1238" s="2"/>
      <c r="GT1238" s="2"/>
      <c r="GU1238" s="2"/>
      <c r="GV1238" s="2"/>
      <c r="GW1238" s="2"/>
      <c r="GX1238" s="2"/>
      <c r="GY1238" s="2"/>
      <c r="GZ1238" s="2"/>
      <c r="HA1238" s="2"/>
      <c r="HB1238" s="2"/>
      <c r="HC1238" s="2"/>
      <c r="HD1238" s="2"/>
      <c r="HE1238" s="2"/>
      <c r="HF1238" s="2"/>
      <c r="HG1238" s="2"/>
      <c r="HH1238" s="2"/>
      <c r="HI1238" s="2"/>
      <c r="HJ1238" s="2"/>
      <c r="HK1238" s="2"/>
      <c r="HL1238" s="2"/>
      <c r="HM1238" s="2"/>
      <c r="HN1238" s="2"/>
      <c r="HO1238" s="2"/>
      <c r="HP1238" s="2"/>
      <c r="HQ1238" s="2"/>
      <c r="HR1238" s="2"/>
      <c r="HS1238" s="2"/>
      <c r="HT1238" s="2"/>
      <c r="HU1238" s="2"/>
      <c r="HV1238" s="2"/>
      <c r="HW1238" s="2"/>
      <c r="HX1238" s="2"/>
      <c r="HY1238" s="2"/>
      <c r="HZ1238" s="2"/>
      <c r="IA1238" s="2"/>
      <c r="IB1238" s="2"/>
      <c r="IC1238" s="2"/>
      <c r="ID1238" s="2"/>
      <c r="IE1238" s="2"/>
      <c r="IF1238" s="2"/>
      <c r="IG1238" s="2"/>
      <c r="IH1238" s="2"/>
      <c r="II1238" s="2"/>
      <c r="IJ1238" s="2"/>
      <c r="IK1238" s="2"/>
      <c r="IL1238" s="2"/>
      <c r="IM1238" s="2"/>
      <c r="IN1238" s="2"/>
      <c r="IO1238" s="2"/>
      <c r="IP1238" s="2"/>
      <c r="IQ1238" s="2"/>
      <c r="IR1238" s="2"/>
      <c r="IS1238" s="2"/>
      <c r="IT1238" s="2"/>
      <c r="IU1238" s="2"/>
      <c r="IV1238" s="2"/>
      <c r="IW1238" s="2"/>
    </row>
    <row r="1239" customFormat="false" ht="11.25" hidden="false" customHeight="false" outlineLevel="0" collapsed="false">
      <c r="A1239" s="2"/>
      <c r="B1239" s="2"/>
      <c r="C1239" s="2"/>
      <c r="D1239" s="394"/>
      <c r="F1239" s="2"/>
      <c r="G1239" s="2"/>
      <c r="H1239" s="2"/>
      <c r="I1239" s="2"/>
      <c r="J1239" s="2"/>
      <c r="K1239" s="2"/>
      <c r="L1239" s="2"/>
      <c r="M1239" s="2"/>
      <c r="P1239" s="2"/>
      <c r="Q1239" s="2"/>
      <c r="R1239" s="2"/>
      <c r="X1239" s="270"/>
      <c r="Y1239" s="2"/>
      <c r="AL1239" s="2"/>
      <c r="AM1239" s="2"/>
      <c r="AN1239" s="2"/>
      <c r="AO1239" s="2"/>
      <c r="AP1239" s="2"/>
      <c r="AQ1239" s="2"/>
      <c r="AR1239" s="2"/>
      <c r="AS1239" s="2"/>
      <c r="AT1239" s="2"/>
      <c r="AU1239" s="2"/>
      <c r="AV1239" s="95"/>
      <c r="AW1239" s="95"/>
      <c r="AX1239" s="383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2"/>
      <c r="BT1239" s="2"/>
      <c r="BU1239" s="2"/>
      <c r="BV1239" s="2"/>
      <c r="BW1239" s="383"/>
      <c r="BX1239" s="383"/>
      <c r="BY1239" s="383"/>
      <c r="BZ1239" s="2"/>
      <c r="CA1239" s="2"/>
      <c r="CB1239" s="2"/>
      <c r="CC1239" s="2"/>
      <c r="CD1239" s="2"/>
      <c r="CE1239" s="2"/>
      <c r="CF1239" s="383"/>
      <c r="CG1239" s="383"/>
      <c r="CH1239" s="10"/>
      <c r="CI1239" s="2"/>
      <c r="CJ1239" s="2"/>
      <c r="CK1239" s="2"/>
      <c r="CL1239" s="2"/>
      <c r="CM1239" s="2"/>
      <c r="CN1239" s="2"/>
      <c r="CO1239" s="2"/>
      <c r="CP1239" s="2"/>
      <c r="CQ1239" s="2"/>
      <c r="CR1239" s="2"/>
      <c r="CS1239" s="2"/>
      <c r="CT1239" s="2"/>
      <c r="CU1239" s="2"/>
      <c r="CV1239" s="2"/>
      <c r="CW1239" s="2"/>
      <c r="CX1239" s="2"/>
      <c r="CY1239" s="2"/>
      <c r="CZ1239" s="2"/>
      <c r="DA1239" s="2"/>
      <c r="DB1239" s="2"/>
      <c r="DC1239" s="2"/>
      <c r="DD1239" s="2"/>
      <c r="DE1239" s="2"/>
      <c r="DF1239" s="2"/>
      <c r="DG1239" s="2"/>
      <c r="DH1239" s="2"/>
      <c r="DI1239" s="2"/>
      <c r="DJ1239" s="2"/>
      <c r="DK1239" s="2"/>
      <c r="DL1239" s="2"/>
      <c r="DM1239" s="2"/>
      <c r="DN1239" s="2"/>
      <c r="DO1239" s="2"/>
      <c r="DP1239" s="2"/>
      <c r="DQ1239" s="2"/>
      <c r="DR1239" s="2"/>
      <c r="DS1239" s="383"/>
      <c r="DT1239" s="383"/>
      <c r="DU1239" s="383"/>
      <c r="DV1239" s="2"/>
      <c r="DW1239" s="2"/>
      <c r="DX1239" s="2"/>
      <c r="DY1239" s="2"/>
      <c r="DZ1239" s="2"/>
      <c r="EA1239" s="2"/>
      <c r="EB1239" s="2"/>
      <c r="EC1239" s="2"/>
      <c r="ED1239" s="2"/>
      <c r="EE1239" s="2"/>
      <c r="EF1239" s="2"/>
      <c r="EG1239" s="2"/>
      <c r="EH1239" s="2"/>
      <c r="EI1239" s="2"/>
      <c r="EJ1239" s="2"/>
      <c r="EK1239" s="2"/>
      <c r="EL1239" s="2"/>
      <c r="EM1239" s="2"/>
      <c r="EN1239" s="2"/>
      <c r="EO1239" s="2"/>
      <c r="EP1239" s="2"/>
      <c r="EQ1239" s="2"/>
      <c r="ER1239" s="2"/>
      <c r="ES1239" s="2"/>
      <c r="ET1239" s="2"/>
      <c r="EU1239" s="2"/>
      <c r="EV1239" s="2"/>
      <c r="EW1239" s="2"/>
      <c r="EX1239" s="2"/>
      <c r="EY1239" s="2"/>
      <c r="EZ1239" s="2"/>
      <c r="FA1239" s="2"/>
      <c r="FB1239" s="2"/>
      <c r="FC1239" s="2"/>
      <c r="FD1239" s="2"/>
      <c r="FE1239" s="2"/>
      <c r="FF1239" s="2"/>
      <c r="FG1239" s="2"/>
      <c r="FH1239" s="2"/>
      <c r="FI1239" s="2"/>
      <c r="FJ1239" s="2"/>
      <c r="FK1239" s="2"/>
      <c r="FL1239" s="2"/>
      <c r="FM1239" s="2"/>
      <c r="FN1239" s="2"/>
      <c r="FO1239" s="2"/>
      <c r="FP1239" s="2"/>
      <c r="FQ1239" s="2"/>
      <c r="FR1239" s="2"/>
      <c r="FS1239" s="2"/>
      <c r="FT1239" s="2"/>
      <c r="FU1239" s="2"/>
      <c r="FV1239" s="2"/>
      <c r="FW1239" s="2"/>
      <c r="FX1239" s="2"/>
      <c r="FY1239" s="2"/>
      <c r="FZ1239" s="2"/>
      <c r="GA1239" s="2"/>
      <c r="GB1239" s="2"/>
      <c r="GC1239" s="2"/>
      <c r="GD1239" s="2"/>
      <c r="GE1239" s="2"/>
      <c r="GF1239" s="2"/>
      <c r="GG1239" s="2"/>
      <c r="GH1239" s="2"/>
      <c r="GI1239" s="2"/>
      <c r="GJ1239" s="2"/>
      <c r="GK1239" s="2"/>
      <c r="GL1239" s="2"/>
      <c r="GM1239" s="2"/>
      <c r="GN1239" s="2"/>
      <c r="GO1239" s="2"/>
      <c r="GP1239" s="2"/>
      <c r="GQ1239" s="2"/>
      <c r="GR1239" s="2"/>
      <c r="GS1239" s="2"/>
      <c r="GT1239" s="2"/>
      <c r="GU1239" s="2"/>
      <c r="GV1239" s="2"/>
      <c r="GW1239" s="2"/>
      <c r="GX1239" s="2"/>
      <c r="GY1239" s="2"/>
      <c r="GZ1239" s="2"/>
      <c r="HA1239" s="2"/>
      <c r="HB1239" s="2"/>
      <c r="HC1239" s="2"/>
      <c r="HD1239" s="2"/>
      <c r="HE1239" s="2"/>
      <c r="HF1239" s="2"/>
      <c r="HG1239" s="2"/>
      <c r="HH1239" s="2"/>
      <c r="HI1239" s="2"/>
      <c r="HJ1239" s="2"/>
      <c r="HK1239" s="2"/>
      <c r="HL1239" s="2"/>
      <c r="HM1239" s="2"/>
      <c r="HN1239" s="2"/>
      <c r="HO1239" s="2"/>
      <c r="HP1239" s="2"/>
      <c r="HQ1239" s="2"/>
      <c r="HR1239" s="2"/>
      <c r="HS1239" s="2"/>
      <c r="HT1239" s="2"/>
      <c r="HU1239" s="2"/>
      <c r="HV1239" s="2"/>
      <c r="HW1239" s="2"/>
      <c r="HX1239" s="2"/>
      <c r="HY1239" s="2"/>
      <c r="HZ1239" s="2"/>
      <c r="IA1239" s="2"/>
      <c r="IB1239" s="2"/>
      <c r="IC1239" s="2"/>
      <c r="ID1239" s="2"/>
      <c r="IE1239" s="2"/>
      <c r="IF1239" s="2"/>
      <c r="IG1239" s="2"/>
      <c r="IH1239" s="2"/>
      <c r="II1239" s="2"/>
      <c r="IJ1239" s="2"/>
      <c r="IK1239" s="2"/>
      <c r="IL1239" s="2"/>
      <c r="IM1239" s="2"/>
      <c r="IN1239" s="2"/>
      <c r="IO1239" s="2"/>
      <c r="IP1239" s="2"/>
      <c r="IQ1239" s="2"/>
      <c r="IR1239" s="2"/>
      <c r="IS1239" s="2"/>
      <c r="IT1239" s="2"/>
      <c r="IU1239" s="2"/>
      <c r="IV1239" s="2"/>
      <c r="IW1239" s="2"/>
    </row>
    <row r="1240" customFormat="false" ht="11.25" hidden="false" customHeight="false" outlineLevel="0" collapsed="false">
      <c r="A1240" s="2"/>
      <c r="B1240" s="2"/>
      <c r="C1240" s="2"/>
      <c r="D1240" s="394"/>
      <c r="F1240" s="2"/>
      <c r="G1240" s="2"/>
      <c r="H1240" s="2"/>
      <c r="I1240" s="2"/>
      <c r="J1240" s="2"/>
      <c r="K1240" s="2"/>
      <c r="L1240" s="2"/>
      <c r="M1240" s="2"/>
      <c r="P1240" s="2"/>
      <c r="Q1240" s="2"/>
      <c r="R1240" s="2"/>
      <c r="X1240" s="270"/>
      <c r="Y1240" s="2"/>
      <c r="AL1240" s="2"/>
      <c r="AM1240" s="2"/>
      <c r="AN1240" s="2"/>
      <c r="AO1240" s="2"/>
      <c r="AP1240" s="2"/>
      <c r="AQ1240" s="2"/>
      <c r="AR1240" s="2"/>
      <c r="AS1240" s="2"/>
      <c r="AT1240" s="2"/>
      <c r="AU1240" s="2"/>
      <c r="AV1240" s="95"/>
      <c r="AW1240" s="95"/>
      <c r="AX1240" s="383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2"/>
      <c r="BT1240" s="2"/>
      <c r="BU1240" s="2"/>
      <c r="BV1240" s="2"/>
      <c r="BW1240" s="383"/>
      <c r="BX1240" s="383"/>
      <c r="BY1240" s="383"/>
      <c r="BZ1240" s="2"/>
      <c r="CA1240" s="2"/>
      <c r="CB1240" s="2"/>
      <c r="CC1240" s="2"/>
      <c r="CD1240" s="2"/>
      <c r="CE1240" s="2"/>
      <c r="CF1240" s="383"/>
      <c r="CG1240" s="383"/>
      <c r="CH1240" s="10"/>
      <c r="CI1240" s="2"/>
      <c r="CJ1240" s="2"/>
      <c r="CK1240" s="2"/>
      <c r="CL1240" s="2"/>
      <c r="CM1240" s="2"/>
      <c r="CN1240" s="2"/>
      <c r="CO1240" s="2"/>
      <c r="CP1240" s="2"/>
      <c r="CQ1240" s="2"/>
      <c r="CR1240" s="2"/>
      <c r="CS1240" s="2"/>
      <c r="CT1240" s="2"/>
      <c r="CU1240" s="2"/>
      <c r="CV1240" s="2"/>
      <c r="CW1240" s="2"/>
      <c r="CX1240" s="2"/>
      <c r="CY1240" s="2"/>
      <c r="CZ1240" s="2"/>
      <c r="DA1240" s="2"/>
      <c r="DB1240" s="2"/>
      <c r="DC1240" s="2"/>
      <c r="DD1240" s="2"/>
      <c r="DE1240" s="2"/>
      <c r="DF1240" s="2"/>
      <c r="DG1240" s="2"/>
      <c r="DH1240" s="2"/>
      <c r="DI1240" s="2"/>
      <c r="DJ1240" s="2"/>
      <c r="DK1240" s="2"/>
      <c r="DL1240" s="2"/>
      <c r="DM1240" s="2"/>
      <c r="DN1240" s="2"/>
      <c r="DO1240" s="2"/>
      <c r="DP1240" s="2"/>
      <c r="DQ1240" s="2"/>
      <c r="DR1240" s="2"/>
      <c r="DS1240" s="383"/>
      <c r="DT1240" s="383"/>
      <c r="DU1240" s="383"/>
      <c r="DV1240" s="2"/>
      <c r="DW1240" s="2"/>
      <c r="DX1240" s="2"/>
      <c r="DY1240" s="2"/>
      <c r="DZ1240" s="2"/>
      <c r="EA1240" s="2"/>
      <c r="EB1240" s="2"/>
      <c r="EC1240" s="2"/>
      <c r="ED1240" s="2"/>
      <c r="EE1240" s="2"/>
      <c r="EF1240" s="2"/>
      <c r="EG1240" s="2"/>
      <c r="EH1240" s="2"/>
      <c r="EI1240" s="2"/>
      <c r="EJ1240" s="2"/>
      <c r="EK1240" s="2"/>
      <c r="EL1240" s="2"/>
      <c r="EM1240" s="2"/>
      <c r="EN1240" s="2"/>
      <c r="EO1240" s="2"/>
      <c r="EP1240" s="2"/>
      <c r="EQ1240" s="2"/>
      <c r="ER1240" s="2"/>
      <c r="ES1240" s="2"/>
      <c r="ET1240" s="2"/>
      <c r="EU1240" s="2"/>
      <c r="EV1240" s="2"/>
      <c r="EW1240" s="2"/>
      <c r="EX1240" s="2"/>
      <c r="EY1240" s="2"/>
      <c r="EZ1240" s="2"/>
      <c r="FA1240" s="2"/>
      <c r="FB1240" s="2"/>
      <c r="FC1240" s="2"/>
      <c r="FD1240" s="2"/>
      <c r="FE1240" s="2"/>
      <c r="FF1240" s="2"/>
      <c r="FG1240" s="2"/>
      <c r="FH1240" s="2"/>
      <c r="FI1240" s="2"/>
      <c r="FJ1240" s="2"/>
      <c r="FK1240" s="2"/>
      <c r="FL1240" s="2"/>
      <c r="FM1240" s="2"/>
      <c r="FN1240" s="2"/>
      <c r="FO1240" s="2"/>
      <c r="FP1240" s="2"/>
      <c r="FQ1240" s="2"/>
      <c r="FR1240" s="2"/>
      <c r="FS1240" s="2"/>
      <c r="FT1240" s="2"/>
      <c r="FU1240" s="2"/>
      <c r="FV1240" s="2"/>
      <c r="FW1240" s="2"/>
      <c r="FX1240" s="2"/>
      <c r="FY1240" s="2"/>
      <c r="FZ1240" s="2"/>
      <c r="GA1240" s="2"/>
      <c r="GB1240" s="2"/>
      <c r="GC1240" s="2"/>
      <c r="GD1240" s="2"/>
      <c r="GE1240" s="2"/>
      <c r="GF1240" s="2"/>
      <c r="GG1240" s="2"/>
      <c r="GH1240" s="2"/>
      <c r="GI1240" s="2"/>
      <c r="GJ1240" s="2"/>
      <c r="GK1240" s="2"/>
      <c r="GL1240" s="2"/>
      <c r="GM1240" s="2"/>
      <c r="GN1240" s="2"/>
      <c r="GO1240" s="2"/>
      <c r="GP1240" s="2"/>
      <c r="GQ1240" s="2"/>
      <c r="GR1240" s="2"/>
      <c r="GS1240" s="2"/>
      <c r="GT1240" s="2"/>
      <c r="GU1240" s="2"/>
      <c r="GV1240" s="2"/>
      <c r="GW1240" s="2"/>
      <c r="GX1240" s="2"/>
      <c r="GY1240" s="2"/>
      <c r="GZ1240" s="2"/>
      <c r="HA1240" s="2"/>
      <c r="HB1240" s="2"/>
      <c r="HC1240" s="2"/>
      <c r="HD1240" s="2"/>
      <c r="HE1240" s="2"/>
      <c r="HF1240" s="2"/>
      <c r="HG1240" s="2"/>
      <c r="HH1240" s="2"/>
      <c r="HI1240" s="2"/>
      <c r="HJ1240" s="2"/>
      <c r="HK1240" s="2"/>
      <c r="HL1240" s="2"/>
      <c r="HM1240" s="2"/>
      <c r="HN1240" s="2"/>
      <c r="HO1240" s="2"/>
      <c r="HP1240" s="2"/>
      <c r="HQ1240" s="2"/>
      <c r="HR1240" s="2"/>
      <c r="HS1240" s="2"/>
      <c r="HT1240" s="2"/>
      <c r="HU1240" s="2"/>
      <c r="HV1240" s="2"/>
      <c r="HW1240" s="2"/>
      <c r="HX1240" s="2"/>
      <c r="HY1240" s="2"/>
      <c r="HZ1240" s="2"/>
      <c r="IA1240" s="2"/>
      <c r="IB1240" s="2"/>
      <c r="IC1240" s="2"/>
      <c r="ID1240" s="2"/>
      <c r="IE1240" s="2"/>
      <c r="IF1240" s="2"/>
      <c r="IG1240" s="2"/>
      <c r="IH1240" s="2"/>
      <c r="II1240" s="2"/>
      <c r="IJ1240" s="2"/>
      <c r="IK1240" s="2"/>
      <c r="IL1240" s="2"/>
      <c r="IM1240" s="2"/>
      <c r="IN1240" s="2"/>
      <c r="IO1240" s="2"/>
      <c r="IP1240" s="2"/>
      <c r="IQ1240" s="2"/>
      <c r="IR1240" s="2"/>
      <c r="IS1240" s="2"/>
      <c r="IT1240" s="2"/>
      <c r="IU1240" s="2"/>
      <c r="IV1240" s="2"/>
      <c r="IW1240" s="2"/>
    </row>
    <row r="1241" customFormat="false" ht="11.25" hidden="false" customHeight="false" outlineLevel="0" collapsed="false">
      <c r="A1241" s="2"/>
      <c r="B1241" s="2"/>
      <c r="C1241" s="2"/>
      <c r="D1241" s="394"/>
      <c r="F1241" s="2"/>
      <c r="G1241" s="2"/>
      <c r="H1241" s="2"/>
      <c r="I1241" s="2"/>
      <c r="J1241" s="2"/>
      <c r="K1241" s="2"/>
      <c r="L1241" s="2"/>
      <c r="M1241" s="2"/>
      <c r="P1241" s="2"/>
      <c r="Q1241" s="2"/>
      <c r="R1241" s="2"/>
      <c r="X1241" s="270"/>
      <c r="Y1241" s="2"/>
      <c r="AL1241" s="2"/>
      <c r="AM1241" s="2"/>
      <c r="AN1241" s="2"/>
      <c r="AO1241" s="2"/>
      <c r="AP1241" s="2"/>
      <c r="AQ1241" s="2"/>
      <c r="AR1241" s="2"/>
      <c r="AS1241" s="2"/>
      <c r="AT1241" s="2"/>
      <c r="AU1241" s="2"/>
      <c r="AV1241" s="95"/>
      <c r="AW1241" s="95"/>
      <c r="AX1241" s="383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2"/>
      <c r="BT1241" s="2"/>
      <c r="BU1241" s="2"/>
      <c r="BV1241" s="2"/>
      <c r="BW1241" s="383"/>
      <c r="BX1241" s="383"/>
      <c r="BY1241" s="383"/>
      <c r="BZ1241" s="2"/>
      <c r="CA1241" s="2"/>
      <c r="CB1241" s="2"/>
      <c r="CC1241" s="2"/>
      <c r="CD1241" s="2"/>
      <c r="CE1241" s="2"/>
      <c r="CF1241" s="383"/>
      <c r="CG1241" s="383"/>
      <c r="CH1241" s="10"/>
      <c r="CI1241" s="2"/>
      <c r="CJ1241" s="2"/>
      <c r="CK1241" s="2"/>
      <c r="CL1241" s="2"/>
      <c r="CM1241" s="2"/>
      <c r="CN1241" s="2"/>
      <c r="CO1241" s="2"/>
      <c r="CP1241" s="2"/>
      <c r="CQ1241" s="2"/>
      <c r="CR1241" s="2"/>
      <c r="CS1241" s="2"/>
      <c r="CT1241" s="2"/>
      <c r="CU1241" s="2"/>
      <c r="CV1241" s="2"/>
      <c r="CW1241" s="2"/>
      <c r="CX1241" s="2"/>
      <c r="CY1241" s="2"/>
      <c r="CZ1241" s="2"/>
      <c r="DA1241" s="2"/>
      <c r="DB1241" s="2"/>
      <c r="DC1241" s="2"/>
      <c r="DD1241" s="2"/>
      <c r="DE1241" s="2"/>
      <c r="DF1241" s="2"/>
      <c r="DG1241" s="2"/>
      <c r="DH1241" s="2"/>
      <c r="DI1241" s="2"/>
      <c r="DJ1241" s="2"/>
      <c r="DK1241" s="2"/>
      <c r="DL1241" s="2"/>
      <c r="DM1241" s="2"/>
      <c r="DN1241" s="2"/>
      <c r="DO1241" s="2"/>
      <c r="DP1241" s="2"/>
      <c r="DQ1241" s="2"/>
      <c r="DR1241" s="2"/>
      <c r="DS1241" s="383"/>
      <c r="DT1241" s="383"/>
      <c r="DU1241" s="383"/>
      <c r="DV1241" s="2"/>
      <c r="DW1241" s="2"/>
      <c r="DX1241" s="2"/>
      <c r="DY1241" s="2"/>
      <c r="DZ1241" s="2"/>
      <c r="EA1241" s="2"/>
      <c r="EB1241" s="2"/>
      <c r="EC1241" s="2"/>
      <c r="ED1241" s="2"/>
      <c r="EE1241" s="2"/>
      <c r="EF1241" s="2"/>
      <c r="EG1241" s="2"/>
      <c r="EH1241" s="2"/>
      <c r="EI1241" s="2"/>
      <c r="EJ1241" s="2"/>
      <c r="EK1241" s="2"/>
      <c r="EL1241" s="2"/>
      <c r="EM1241" s="2"/>
      <c r="EN1241" s="2"/>
      <c r="EO1241" s="2"/>
      <c r="EP1241" s="2"/>
      <c r="EQ1241" s="2"/>
      <c r="ER1241" s="2"/>
      <c r="ES1241" s="2"/>
      <c r="ET1241" s="2"/>
      <c r="EU1241" s="2"/>
      <c r="EV1241" s="2"/>
      <c r="EW1241" s="2"/>
      <c r="EX1241" s="2"/>
      <c r="EY1241" s="2"/>
      <c r="EZ1241" s="2"/>
      <c r="FA1241" s="2"/>
      <c r="FB1241" s="2"/>
      <c r="FC1241" s="2"/>
      <c r="FD1241" s="2"/>
      <c r="FE1241" s="2"/>
      <c r="FF1241" s="2"/>
      <c r="FG1241" s="2"/>
      <c r="FH1241" s="2"/>
      <c r="FI1241" s="2"/>
      <c r="FJ1241" s="2"/>
      <c r="FK1241" s="2"/>
      <c r="FL1241" s="2"/>
      <c r="FM1241" s="2"/>
      <c r="FN1241" s="2"/>
      <c r="FO1241" s="2"/>
      <c r="FP1241" s="2"/>
      <c r="FQ1241" s="2"/>
      <c r="FR1241" s="2"/>
      <c r="FS1241" s="2"/>
      <c r="FT1241" s="2"/>
      <c r="FU1241" s="2"/>
      <c r="FV1241" s="2"/>
      <c r="FW1241" s="2"/>
      <c r="FX1241" s="2"/>
      <c r="FY1241" s="2"/>
      <c r="FZ1241" s="2"/>
      <c r="GA1241" s="2"/>
      <c r="GB1241" s="2"/>
      <c r="GC1241" s="2"/>
      <c r="GD1241" s="2"/>
      <c r="GE1241" s="2"/>
      <c r="GF1241" s="2"/>
      <c r="GG1241" s="2"/>
      <c r="GH1241" s="2"/>
      <c r="GI1241" s="2"/>
      <c r="GJ1241" s="2"/>
      <c r="GK1241" s="2"/>
      <c r="GL1241" s="2"/>
      <c r="GM1241" s="2"/>
      <c r="GN1241" s="2"/>
      <c r="GO1241" s="2"/>
      <c r="GP1241" s="2"/>
      <c r="GQ1241" s="2"/>
      <c r="GR1241" s="2"/>
      <c r="GS1241" s="2"/>
      <c r="GT1241" s="2"/>
      <c r="GU1241" s="2"/>
      <c r="GV1241" s="2"/>
      <c r="GW1241" s="2"/>
      <c r="GX1241" s="2"/>
      <c r="GY1241" s="2"/>
      <c r="GZ1241" s="2"/>
      <c r="HA1241" s="2"/>
      <c r="HB1241" s="2"/>
      <c r="HC1241" s="2"/>
      <c r="HD1241" s="2"/>
      <c r="HE1241" s="2"/>
      <c r="HF1241" s="2"/>
      <c r="HG1241" s="2"/>
      <c r="HH1241" s="2"/>
      <c r="HI1241" s="2"/>
      <c r="HJ1241" s="2"/>
      <c r="HK1241" s="2"/>
      <c r="HL1241" s="2"/>
      <c r="HM1241" s="2"/>
      <c r="HN1241" s="2"/>
      <c r="HO1241" s="2"/>
      <c r="HP1241" s="2"/>
      <c r="HQ1241" s="2"/>
      <c r="HR1241" s="2"/>
      <c r="HS1241" s="2"/>
      <c r="HT1241" s="2"/>
      <c r="HU1241" s="2"/>
      <c r="HV1241" s="2"/>
      <c r="HW1241" s="2"/>
      <c r="HX1241" s="2"/>
      <c r="HY1241" s="2"/>
      <c r="HZ1241" s="2"/>
      <c r="IA1241" s="2"/>
      <c r="IB1241" s="2"/>
      <c r="IC1241" s="2"/>
      <c r="ID1241" s="2"/>
      <c r="IE1241" s="2"/>
      <c r="IF1241" s="2"/>
      <c r="IG1241" s="2"/>
      <c r="IH1241" s="2"/>
      <c r="II1241" s="2"/>
      <c r="IJ1241" s="2"/>
      <c r="IK1241" s="2"/>
      <c r="IL1241" s="2"/>
      <c r="IM1241" s="2"/>
      <c r="IN1241" s="2"/>
      <c r="IO1241" s="2"/>
      <c r="IP1241" s="2"/>
      <c r="IQ1241" s="2"/>
      <c r="IR1241" s="2"/>
      <c r="IS1241" s="2"/>
      <c r="IT1241" s="2"/>
      <c r="IU1241" s="2"/>
      <c r="IV1241" s="2"/>
      <c r="IW1241" s="2"/>
    </row>
    <row r="1242" customFormat="false" ht="11.25" hidden="false" customHeight="false" outlineLevel="0" collapsed="false">
      <c r="A1242" s="2"/>
      <c r="B1242" s="2"/>
      <c r="C1242" s="2"/>
      <c r="D1242" s="394"/>
      <c r="F1242" s="2"/>
      <c r="G1242" s="2"/>
      <c r="H1242" s="2"/>
      <c r="I1242" s="2"/>
      <c r="J1242" s="2"/>
      <c r="K1242" s="2"/>
      <c r="L1242" s="2"/>
      <c r="M1242" s="2"/>
      <c r="P1242" s="2"/>
      <c r="Q1242" s="2"/>
      <c r="R1242" s="2"/>
      <c r="X1242" s="270"/>
      <c r="Y1242" s="2"/>
      <c r="AL1242" s="2"/>
      <c r="AM1242" s="2"/>
      <c r="AN1242" s="2"/>
      <c r="AO1242" s="2"/>
      <c r="AP1242" s="2"/>
      <c r="AQ1242" s="2"/>
      <c r="AR1242" s="2"/>
      <c r="AS1242" s="2"/>
      <c r="AT1242" s="2"/>
      <c r="AU1242" s="2"/>
      <c r="AV1242" s="95"/>
      <c r="AW1242" s="95"/>
      <c r="AX1242" s="383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2"/>
      <c r="BT1242" s="2"/>
      <c r="BU1242" s="2"/>
      <c r="BV1242" s="2"/>
      <c r="BW1242" s="383"/>
      <c r="BX1242" s="383"/>
      <c r="BY1242" s="383"/>
      <c r="BZ1242" s="2"/>
      <c r="CA1242" s="2"/>
      <c r="CB1242" s="2"/>
      <c r="CC1242" s="2"/>
      <c r="CD1242" s="2"/>
      <c r="CE1242" s="2"/>
      <c r="CF1242" s="383"/>
      <c r="CG1242" s="383"/>
      <c r="CH1242" s="10"/>
      <c r="CI1242" s="2"/>
      <c r="CJ1242" s="2"/>
      <c r="CK1242" s="2"/>
      <c r="CL1242" s="2"/>
      <c r="CM1242" s="2"/>
      <c r="CN1242" s="2"/>
      <c r="CO1242" s="2"/>
      <c r="CP1242" s="2"/>
      <c r="CQ1242" s="2"/>
      <c r="CR1242" s="2"/>
      <c r="CS1242" s="2"/>
      <c r="CT1242" s="2"/>
      <c r="CU1242" s="2"/>
      <c r="CV1242" s="2"/>
      <c r="CW1242" s="2"/>
      <c r="CX1242" s="2"/>
      <c r="CY1242" s="2"/>
      <c r="CZ1242" s="2"/>
      <c r="DA1242" s="2"/>
      <c r="DB1242" s="2"/>
      <c r="DC1242" s="2"/>
      <c r="DD1242" s="2"/>
      <c r="DE1242" s="2"/>
      <c r="DF1242" s="2"/>
      <c r="DG1242" s="2"/>
      <c r="DH1242" s="2"/>
      <c r="DI1242" s="2"/>
      <c r="DJ1242" s="2"/>
      <c r="DK1242" s="2"/>
      <c r="DL1242" s="2"/>
      <c r="DM1242" s="2"/>
      <c r="DN1242" s="2"/>
      <c r="DO1242" s="2"/>
      <c r="DP1242" s="2"/>
      <c r="DQ1242" s="2"/>
      <c r="DR1242" s="2"/>
      <c r="DS1242" s="383"/>
      <c r="DT1242" s="383"/>
      <c r="DU1242" s="383"/>
      <c r="DV1242" s="2"/>
      <c r="DW1242" s="2"/>
      <c r="DX1242" s="2"/>
      <c r="DY1242" s="2"/>
      <c r="DZ1242" s="2"/>
      <c r="EA1242" s="2"/>
      <c r="EB1242" s="2"/>
      <c r="EC1242" s="2"/>
      <c r="ED1242" s="2"/>
      <c r="EE1242" s="2"/>
      <c r="EF1242" s="2"/>
      <c r="EG1242" s="2"/>
      <c r="EH1242" s="2"/>
      <c r="EI1242" s="2"/>
      <c r="EJ1242" s="2"/>
      <c r="EK1242" s="2"/>
      <c r="EL1242" s="2"/>
      <c r="EM1242" s="2"/>
      <c r="EN1242" s="2"/>
      <c r="EO1242" s="2"/>
      <c r="EP1242" s="2"/>
      <c r="EQ1242" s="2"/>
      <c r="ER1242" s="2"/>
      <c r="ES1242" s="2"/>
      <c r="ET1242" s="2"/>
      <c r="EU1242" s="2"/>
      <c r="EV1242" s="2"/>
      <c r="EW1242" s="2"/>
      <c r="EX1242" s="2"/>
      <c r="EY1242" s="2"/>
      <c r="EZ1242" s="2"/>
      <c r="FA1242" s="2"/>
      <c r="FB1242" s="2"/>
      <c r="FC1242" s="2"/>
      <c r="FD1242" s="2"/>
      <c r="FE1242" s="2"/>
      <c r="FF1242" s="2"/>
      <c r="FG1242" s="2"/>
      <c r="FH1242" s="2"/>
      <c r="FI1242" s="2"/>
      <c r="FJ1242" s="2"/>
      <c r="FK1242" s="2"/>
      <c r="FL1242" s="2"/>
      <c r="FM1242" s="2"/>
      <c r="FN1242" s="2"/>
      <c r="FO1242" s="2"/>
      <c r="FP1242" s="2"/>
      <c r="FQ1242" s="2"/>
      <c r="FR1242" s="2"/>
      <c r="FS1242" s="2"/>
      <c r="FT1242" s="2"/>
      <c r="FU1242" s="2"/>
      <c r="FV1242" s="2"/>
      <c r="FW1242" s="2"/>
      <c r="FX1242" s="2"/>
      <c r="FY1242" s="2"/>
      <c r="FZ1242" s="2"/>
      <c r="GA1242" s="2"/>
      <c r="GB1242" s="2"/>
      <c r="GC1242" s="2"/>
      <c r="GD1242" s="2"/>
      <c r="GE1242" s="2"/>
      <c r="GF1242" s="2"/>
      <c r="GG1242" s="2"/>
      <c r="GH1242" s="2"/>
      <c r="GI1242" s="2"/>
      <c r="GJ1242" s="2"/>
      <c r="GK1242" s="2"/>
      <c r="GL1242" s="2"/>
      <c r="GM1242" s="2"/>
      <c r="GN1242" s="2"/>
      <c r="GO1242" s="2"/>
      <c r="GP1242" s="2"/>
      <c r="GQ1242" s="2"/>
      <c r="GR1242" s="2"/>
      <c r="GS1242" s="2"/>
      <c r="GT1242" s="2"/>
      <c r="GU1242" s="2"/>
      <c r="GV1242" s="2"/>
      <c r="GW1242" s="2"/>
      <c r="GX1242" s="2"/>
      <c r="GY1242" s="2"/>
      <c r="GZ1242" s="2"/>
      <c r="HA1242" s="2"/>
      <c r="HB1242" s="2"/>
      <c r="HC1242" s="2"/>
      <c r="HD1242" s="2"/>
      <c r="HE1242" s="2"/>
      <c r="HF1242" s="2"/>
      <c r="HG1242" s="2"/>
      <c r="HH1242" s="2"/>
      <c r="HI1242" s="2"/>
      <c r="HJ1242" s="2"/>
      <c r="HK1242" s="2"/>
      <c r="HL1242" s="2"/>
      <c r="HM1242" s="2"/>
      <c r="HN1242" s="2"/>
      <c r="HO1242" s="2"/>
      <c r="HP1242" s="2"/>
      <c r="HQ1242" s="2"/>
      <c r="HR1242" s="2"/>
      <c r="HS1242" s="2"/>
      <c r="HT1242" s="2"/>
      <c r="HU1242" s="2"/>
      <c r="HV1242" s="2"/>
      <c r="HW1242" s="2"/>
      <c r="HX1242" s="2"/>
      <c r="HY1242" s="2"/>
      <c r="HZ1242" s="2"/>
      <c r="IA1242" s="2"/>
      <c r="IB1242" s="2"/>
      <c r="IC1242" s="2"/>
      <c r="ID1242" s="2"/>
      <c r="IE1242" s="2"/>
      <c r="IF1242" s="2"/>
      <c r="IG1242" s="2"/>
      <c r="IH1242" s="2"/>
      <c r="II1242" s="2"/>
      <c r="IJ1242" s="2"/>
      <c r="IK1242" s="2"/>
      <c r="IL1242" s="2"/>
      <c r="IM1242" s="2"/>
      <c r="IN1242" s="2"/>
      <c r="IO1242" s="2"/>
      <c r="IP1242" s="2"/>
      <c r="IQ1242" s="2"/>
      <c r="IR1242" s="2"/>
      <c r="IS1242" s="2"/>
      <c r="IT1242" s="2"/>
      <c r="IU1242" s="2"/>
      <c r="IV1242" s="2"/>
      <c r="IW1242" s="2"/>
    </row>
    <row r="1243" customFormat="false" ht="11.25" hidden="false" customHeight="false" outlineLevel="0" collapsed="false">
      <c r="A1243" s="2"/>
      <c r="B1243" s="2"/>
      <c r="C1243" s="2"/>
      <c r="D1243" s="394"/>
      <c r="F1243" s="2"/>
      <c r="G1243" s="2"/>
      <c r="H1243" s="2"/>
      <c r="I1243" s="2"/>
      <c r="J1243" s="2"/>
      <c r="K1243" s="2"/>
      <c r="L1243" s="2"/>
      <c r="M1243" s="2"/>
      <c r="P1243" s="2"/>
      <c r="Q1243" s="2"/>
      <c r="R1243" s="2"/>
      <c r="X1243" s="270"/>
      <c r="Y1243" s="2"/>
      <c r="AL1243" s="2"/>
      <c r="AM1243" s="2"/>
      <c r="AN1243" s="2"/>
      <c r="AO1243" s="2"/>
      <c r="AP1243" s="2"/>
      <c r="AQ1243" s="2"/>
      <c r="AR1243" s="2"/>
      <c r="AS1243" s="2"/>
      <c r="AT1243" s="2"/>
      <c r="AU1243" s="2"/>
      <c r="AV1243" s="95"/>
      <c r="AW1243" s="95"/>
      <c r="AX1243" s="383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2"/>
      <c r="BT1243" s="2"/>
      <c r="BU1243" s="2"/>
      <c r="BV1243" s="2"/>
      <c r="BW1243" s="383"/>
      <c r="BX1243" s="383"/>
      <c r="BY1243" s="383"/>
      <c r="BZ1243" s="2"/>
      <c r="CA1243" s="2"/>
      <c r="CB1243" s="2"/>
      <c r="CC1243" s="2"/>
      <c r="CD1243" s="2"/>
      <c r="CE1243" s="2"/>
      <c r="CF1243" s="383"/>
      <c r="CG1243" s="383"/>
      <c r="CH1243" s="10"/>
      <c r="CI1243" s="2"/>
      <c r="CJ1243" s="2"/>
      <c r="CK1243" s="2"/>
      <c r="CL1243" s="2"/>
      <c r="CM1243" s="2"/>
      <c r="CN1243" s="2"/>
      <c r="CO1243" s="2"/>
      <c r="CP1243" s="2"/>
      <c r="CQ1243" s="2"/>
      <c r="CR1243" s="2"/>
      <c r="CS1243" s="2"/>
      <c r="CT1243" s="2"/>
      <c r="CU1243" s="2"/>
      <c r="CV1243" s="2"/>
      <c r="CW1243" s="2"/>
      <c r="CX1243" s="2"/>
      <c r="CY1243" s="2"/>
      <c r="CZ1243" s="2"/>
      <c r="DA1243" s="2"/>
      <c r="DB1243" s="2"/>
      <c r="DC1243" s="2"/>
      <c r="DD1243" s="2"/>
      <c r="DE1243" s="2"/>
      <c r="DF1243" s="2"/>
      <c r="DG1243" s="2"/>
      <c r="DH1243" s="2"/>
      <c r="DI1243" s="2"/>
      <c r="DJ1243" s="2"/>
      <c r="DK1243" s="2"/>
      <c r="DL1243" s="2"/>
      <c r="DM1243" s="2"/>
      <c r="DN1243" s="2"/>
      <c r="DO1243" s="2"/>
      <c r="DP1243" s="2"/>
      <c r="DQ1243" s="2"/>
      <c r="DR1243" s="2"/>
      <c r="DS1243" s="383"/>
      <c r="DT1243" s="383"/>
      <c r="DU1243" s="383"/>
      <c r="DV1243" s="2"/>
      <c r="DW1243" s="2"/>
      <c r="DX1243" s="2"/>
      <c r="DY1243" s="2"/>
      <c r="DZ1243" s="2"/>
      <c r="EA1243" s="2"/>
      <c r="EB1243" s="2"/>
      <c r="EC1243" s="2"/>
      <c r="ED1243" s="2"/>
      <c r="EE1243" s="2"/>
      <c r="EF1243" s="2"/>
      <c r="EG1243" s="2"/>
      <c r="EH1243" s="2"/>
      <c r="EI1243" s="2"/>
      <c r="EJ1243" s="2"/>
      <c r="EK1243" s="2"/>
      <c r="EL1243" s="2"/>
      <c r="EM1243" s="2"/>
      <c r="EN1243" s="2"/>
      <c r="EO1243" s="2"/>
      <c r="EP1243" s="2"/>
      <c r="EQ1243" s="2"/>
      <c r="ER1243" s="2"/>
      <c r="ES1243" s="2"/>
      <c r="ET1243" s="2"/>
      <c r="EU1243" s="2"/>
      <c r="EV1243" s="2"/>
      <c r="EW1243" s="2"/>
      <c r="EX1243" s="2"/>
      <c r="EY1243" s="2"/>
      <c r="EZ1243" s="2"/>
      <c r="FA1243" s="2"/>
      <c r="FB1243" s="2"/>
      <c r="FC1243" s="2"/>
      <c r="FD1243" s="2"/>
      <c r="FE1243" s="2"/>
      <c r="FF1243" s="2"/>
      <c r="FG1243" s="2"/>
      <c r="FH1243" s="2"/>
      <c r="FI1243" s="2"/>
      <c r="FJ1243" s="2"/>
      <c r="FK1243" s="2"/>
      <c r="FL1243" s="2"/>
      <c r="FM1243" s="2"/>
      <c r="FN1243" s="2"/>
      <c r="FO1243" s="2"/>
      <c r="FP1243" s="2"/>
      <c r="FQ1243" s="2"/>
      <c r="FR1243" s="2"/>
      <c r="FS1243" s="2"/>
      <c r="FT1243" s="2"/>
      <c r="FU1243" s="2"/>
      <c r="FV1243" s="2"/>
      <c r="FW1243" s="2"/>
      <c r="FX1243" s="2"/>
      <c r="FY1243" s="2"/>
      <c r="FZ1243" s="2"/>
      <c r="GA1243" s="2"/>
      <c r="GB1243" s="2"/>
      <c r="GC1243" s="2"/>
      <c r="GD1243" s="2"/>
      <c r="GE1243" s="2"/>
      <c r="GF1243" s="2"/>
      <c r="GG1243" s="2"/>
      <c r="GH1243" s="2"/>
      <c r="GI1243" s="2"/>
      <c r="GJ1243" s="2"/>
      <c r="GK1243" s="2"/>
      <c r="GL1243" s="2"/>
      <c r="GM1243" s="2"/>
      <c r="GN1243" s="2"/>
      <c r="GO1243" s="2"/>
      <c r="GP1243" s="2"/>
      <c r="GQ1243" s="2"/>
      <c r="GR1243" s="2"/>
      <c r="GS1243" s="2"/>
      <c r="GT1243" s="2"/>
      <c r="GU1243" s="2"/>
      <c r="GV1243" s="2"/>
      <c r="GW1243" s="2"/>
      <c r="GX1243" s="2"/>
      <c r="GY1243" s="2"/>
      <c r="GZ1243" s="2"/>
      <c r="HA1243" s="2"/>
      <c r="HB1243" s="2"/>
      <c r="HC1243" s="2"/>
      <c r="HD1243" s="2"/>
      <c r="HE1243" s="2"/>
      <c r="HF1243" s="2"/>
      <c r="HG1243" s="2"/>
      <c r="HH1243" s="2"/>
      <c r="HI1243" s="2"/>
      <c r="HJ1243" s="2"/>
      <c r="HK1243" s="2"/>
      <c r="HL1243" s="2"/>
      <c r="HM1243" s="2"/>
      <c r="HN1243" s="2"/>
      <c r="HO1243" s="2"/>
      <c r="HP1243" s="2"/>
      <c r="HQ1243" s="2"/>
      <c r="HR1243" s="2"/>
      <c r="HS1243" s="2"/>
      <c r="HT1243" s="2"/>
      <c r="HU1243" s="2"/>
      <c r="HV1243" s="2"/>
      <c r="HW1243" s="2"/>
      <c r="HX1243" s="2"/>
      <c r="HY1243" s="2"/>
      <c r="HZ1243" s="2"/>
      <c r="IA1243" s="2"/>
      <c r="IB1243" s="2"/>
      <c r="IC1243" s="2"/>
      <c r="ID1243" s="2"/>
      <c r="IE1243" s="2"/>
      <c r="IF1243" s="2"/>
      <c r="IG1243" s="2"/>
      <c r="IH1243" s="2"/>
      <c r="II1243" s="2"/>
      <c r="IJ1243" s="2"/>
      <c r="IK1243" s="2"/>
      <c r="IL1243" s="2"/>
      <c r="IM1243" s="2"/>
      <c r="IN1243" s="2"/>
      <c r="IO1243" s="2"/>
      <c r="IP1243" s="2"/>
      <c r="IQ1243" s="2"/>
      <c r="IR1243" s="2"/>
      <c r="IS1243" s="2"/>
      <c r="IT1243" s="2"/>
      <c r="IU1243" s="2"/>
      <c r="IV1243" s="2"/>
      <c r="IW1243" s="2"/>
    </row>
    <row r="1244" customFormat="false" ht="11.25" hidden="false" customHeight="false" outlineLevel="0" collapsed="false">
      <c r="A1244" s="2"/>
      <c r="B1244" s="2"/>
      <c r="C1244" s="2"/>
      <c r="D1244" s="394"/>
      <c r="F1244" s="2"/>
      <c r="G1244" s="2"/>
      <c r="H1244" s="2"/>
      <c r="I1244" s="2"/>
      <c r="J1244" s="2"/>
      <c r="K1244" s="2"/>
      <c r="L1244" s="2"/>
      <c r="M1244" s="2"/>
      <c r="P1244" s="2"/>
      <c r="Q1244" s="2"/>
      <c r="R1244" s="2"/>
      <c r="X1244" s="270"/>
      <c r="Y1244" s="2"/>
      <c r="AL1244" s="2"/>
      <c r="AM1244" s="2"/>
      <c r="AN1244" s="2"/>
      <c r="AO1244" s="2"/>
      <c r="AP1244" s="2"/>
      <c r="AQ1244" s="2"/>
      <c r="AR1244" s="2"/>
      <c r="AS1244" s="2"/>
      <c r="AT1244" s="2"/>
      <c r="AU1244" s="2"/>
      <c r="AV1244" s="95"/>
      <c r="AW1244" s="95"/>
      <c r="AX1244" s="383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2"/>
      <c r="BT1244" s="2"/>
      <c r="BU1244" s="2"/>
      <c r="BV1244" s="2"/>
      <c r="BW1244" s="383"/>
      <c r="BX1244" s="383"/>
      <c r="BY1244" s="383"/>
      <c r="BZ1244" s="2"/>
      <c r="CA1244" s="2"/>
      <c r="CB1244" s="2"/>
      <c r="CC1244" s="2"/>
      <c r="CD1244" s="2"/>
      <c r="CE1244" s="2"/>
      <c r="CF1244" s="383"/>
      <c r="CG1244" s="383"/>
      <c r="CH1244" s="10"/>
      <c r="CI1244" s="2"/>
      <c r="CJ1244" s="2"/>
      <c r="CK1244" s="2"/>
      <c r="CL1244" s="2"/>
      <c r="CM1244" s="2"/>
      <c r="CN1244" s="2"/>
      <c r="CO1244" s="2"/>
      <c r="CP1244" s="2"/>
      <c r="CQ1244" s="2"/>
      <c r="CR1244" s="2"/>
      <c r="CS1244" s="2"/>
      <c r="CT1244" s="2"/>
      <c r="CU1244" s="2"/>
      <c r="CV1244" s="2"/>
      <c r="CW1244" s="2"/>
      <c r="CX1244" s="2"/>
      <c r="CY1244" s="2"/>
      <c r="CZ1244" s="2"/>
      <c r="DA1244" s="2"/>
      <c r="DB1244" s="2"/>
      <c r="DC1244" s="2"/>
      <c r="DD1244" s="2"/>
      <c r="DE1244" s="2"/>
      <c r="DF1244" s="2"/>
      <c r="DG1244" s="2"/>
      <c r="DH1244" s="2"/>
      <c r="DI1244" s="2"/>
      <c r="DJ1244" s="2"/>
      <c r="DK1244" s="2"/>
      <c r="DL1244" s="2"/>
      <c r="DM1244" s="2"/>
      <c r="DN1244" s="2"/>
      <c r="DO1244" s="2"/>
      <c r="DP1244" s="2"/>
      <c r="DQ1244" s="2"/>
      <c r="DR1244" s="2"/>
      <c r="DS1244" s="383"/>
      <c r="DT1244" s="383"/>
      <c r="DU1244" s="383"/>
      <c r="DV1244" s="2"/>
      <c r="DW1244" s="2"/>
      <c r="DX1244" s="2"/>
      <c r="DY1244" s="2"/>
      <c r="DZ1244" s="2"/>
      <c r="EA1244" s="2"/>
      <c r="EB1244" s="2"/>
      <c r="EC1244" s="2"/>
      <c r="ED1244" s="2"/>
      <c r="EE1244" s="2"/>
      <c r="EF1244" s="2"/>
      <c r="EG1244" s="2"/>
      <c r="EH1244" s="2"/>
      <c r="EI1244" s="2"/>
      <c r="EJ1244" s="2"/>
      <c r="EK1244" s="2"/>
      <c r="EL1244" s="2"/>
      <c r="EM1244" s="2"/>
      <c r="EN1244" s="2"/>
      <c r="EO1244" s="2"/>
      <c r="EP1244" s="2"/>
      <c r="EQ1244" s="2"/>
      <c r="ER1244" s="2"/>
      <c r="ES1244" s="2"/>
      <c r="ET1244" s="2"/>
      <c r="EU1244" s="2"/>
      <c r="EV1244" s="2"/>
      <c r="EW1244" s="2"/>
      <c r="EX1244" s="2"/>
      <c r="EY1244" s="2"/>
      <c r="EZ1244" s="2"/>
      <c r="FA1244" s="2"/>
      <c r="FB1244" s="2"/>
      <c r="FC1244" s="2"/>
      <c r="FD1244" s="2"/>
      <c r="FE1244" s="2"/>
      <c r="FF1244" s="2"/>
      <c r="FG1244" s="2"/>
      <c r="FH1244" s="2"/>
      <c r="FI1244" s="2"/>
      <c r="FJ1244" s="2"/>
      <c r="FK1244" s="2"/>
      <c r="FL1244" s="2"/>
      <c r="FM1244" s="2"/>
      <c r="FN1244" s="2"/>
      <c r="FO1244" s="2"/>
      <c r="FP1244" s="2"/>
      <c r="FQ1244" s="2"/>
      <c r="FR1244" s="2"/>
      <c r="FS1244" s="2"/>
      <c r="FT1244" s="2"/>
      <c r="FU1244" s="2"/>
      <c r="FV1244" s="2"/>
      <c r="FW1244" s="2"/>
      <c r="FX1244" s="2"/>
      <c r="FY1244" s="2"/>
      <c r="FZ1244" s="2"/>
      <c r="GA1244" s="2"/>
      <c r="GB1244" s="2"/>
      <c r="GC1244" s="2"/>
      <c r="GD1244" s="2"/>
      <c r="GE1244" s="2"/>
      <c r="GF1244" s="2"/>
      <c r="GG1244" s="2"/>
      <c r="GH1244" s="2"/>
      <c r="GI1244" s="2"/>
      <c r="GJ1244" s="2"/>
      <c r="GK1244" s="2"/>
      <c r="GL1244" s="2"/>
      <c r="GM1244" s="2"/>
      <c r="GN1244" s="2"/>
      <c r="GO1244" s="2"/>
      <c r="GP1244" s="2"/>
      <c r="GQ1244" s="2"/>
      <c r="GR1244" s="2"/>
      <c r="GS1244" s="2"/>
      <c r="GT1244" s="2"/>
      <c r="GU1244" s="2"/>
      <c r="GV1244" s="2"/>
      <c r="GW1244" s="2"/>
      <c r="GX1244" s="2"/>
      <c r="GY1244" s="2"/>
      <c r="GZ1244" s="2"/>
      <c r="HA1244" s="2"/>
      <c r="HB1244" s="2"/>
      <c r="HC1244" s="2"/>
      <c r="HD1244" s="2"/>
      <c r="HE1244" s="2"/>
      <c r="HF1244" s="2"/>
      <c r="HG1244" s="2"/>
      <c r="HH1244" s="2"/>
      <c r="HI1244" s="2"/>
      <c r="HJ1244" s="2"/>
      <c r="HK1244" s="2"/>
      <c r="HL1244" s="2"/>
      <c r="HM1244" s="2"/>
      <c r="HN1244" s="2"/>
      <c r="HO1244" s="2"/>
      <c r="HP1244" s="2"/>
      <c r="HQ1244" s="2"/>
      <c r="HR1244" s="2"/>
      <c r="HS1244" s="2"/>
      <c r="HT1244" s="2"/>
      <c r="HU1244" s="2"/>
      <c r="HV1244" s="2"/>
      <c r="HW1244" s="2"/>
      <c r="HX1244" s="2"/>
      <c r="HY1244" s="2"/>
      <c r="HZ1244" s="2"/>
      <c r="IA1244" s="2"/>
      <c r="IB1244" s="2"/>
      <c r="IC1244" s="2"/>
      <c r="ID1244" s="2"/>
      <c r="IE1244" s="2"/>
      <c r="IF1244" s="2"/>
      <c r="IG1244" s="2"/>
      <c r="IH1244" s="2"/>
      <c r="II1244" s="2"/>
      <c r="IJ1244" s="2"/>
      <c r="IK1244" s="2"/>
      <c r="IL1244" s="2"/>
      <c r="IM1244" s="2"/>
      <c r="IN1244" s="2"/>
      <c r="IO1244" s="2"/>
      <c r="IP1244" s="2"/>
      <c r="IQ1244" s="2"/>
      <c r="IR1244" s="2"/>
      <c r="IS1244" s="2"/>
      <c r="IT1244" s="2"/>
      <c r="IU1244" s="2"/>
      <c r="IV1244" s="2"/>
      <c r="IW1244" s="2"/>
    </row>
    <row r="1245" customFormat="false" ht="11.25" hidden="false" customHeight="false" outlineLevel="0" collapsed="false">
      <c r="A1245" s="2"/>
      <c r="B1245" s="2"/>
      <c r="C1245" s="2"/>
      <c r="D1245" s="394"/>
      <c r="F1245" s="2"/>
      <c r="G1245" s="2"/>
      <c r="H1245" s="2"/>
      <c r="I1245" s="2"/>
      <c r="J1245" s="2"/>
      <c r="K1245" s="2"/>
      <c r="L1245" s="2"/>
      <c r="M1245" s="2"/>
      <c r="P1245" s="2"/>
      <c r="Q1245" s="2"/>
      <c r="R1245" s="2"/>
      <c r="X1245" s="270"/>
      <c r="Y1245" s="2"/>
      <c r="AL1245" s="2"/>
      <c r="AM1245" s="2"/>
      <c r="AN1245" s="2"/>
      <c r="AO1245" s="2"/>
      <c r="AP1245" s="2"/>
      <c r="AQ1245" s="2"/>
      <c r="AR1245" s="2"/>
      <c r="AS1245" s="2"/>
      <c r="AT1245" s="2"/>
      <c r="AU1245" s="2"/>
      <c r="AV1245" s="95"/>
      <c r="AW1245" s="95"/>
      <c r="AX1245" s="383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2"/>
      <c r="BT1245" s="2"/>
      <c r="BU1245" s="2"/>
      <c r="BV1245" s="2"/>
      <c r="BW1245" s="383"/>
      <c r="BX1245" s="383"/>
      <c r="BY1245" s="383"/>
      <c r="BZ1245" s="2"/>
      <c r="CA1245" s="2"/>
      <c r="CB1245" s="2"/>
      <c r="CC1245" s="2"/>
      <c r="CD1245" s="2"/>
      <c r="CE1245" s="2"/>
      <c r="CF1245" s="383"/>
      <c r="CG1245" s="383"/>
      <c r="CH1245" s="10"/>
      <c r="CI1245" s="2"/>
      <c r="CJ1245" s="2"/>
      <c r="CK1245" s="2"/>
      <c r="CL1245" s="2"/>
      <c r="CM1245" s="2"/>
      <c r="CN1245" s="2"/>
      <c r="CO1245" s="2"/>
      <c r="CP1245" s="2"/>
      <c r="CQ1245" s="2"/>
      <c r="CR1245" s="2"/>
      <c r="CS1245" s="2"/>
      <c r="CT1245" s="2"/>
      <c r="CU1245" s="2"/>
      <c r="CV1245" s="2"/>
      <c r="CW1245" s="2"/>
      <c r="CX1245" s="2"/>
      <c r="CY1245" s="2"/>
      <c r="CZ1245" s="2"/>
      <c r="DA1245" s="2"/>
      <c r="DB1245" s="2"/>
      <c r="DC1245" s="2"/>
      <c r="DD1245" s="2"/>
      <c r="DE1245" s="2"/>
      <c r="DF1245" s="2"/>
      <c r="DG1245" s="2"/>
      <c r="DH1245" s="2"/>
      <c r="DI1245" s="2"/>
      <c r="DJ1245" s="2"/>
      <c r="DK1245" s="2"/>
      <c r="DL1245" s="2"/>
      <c r="DM1245" s="2"/>
      <c r="DN1245" s="2"/>
      <c r="DO1245" s="2"/>
      <c r="DP1245" s="2"/>
      <c r="DQ1245" s="2"/>
      <c r="DR1245" s="2"/>
      <c r="DS1245" s="383"/>
      <c r="DT1245" s="383"/>
      <c r="DU1245" s="383"/>
      <c r="DV1245" s="2"/>
      <c r="DW1245" s="2"/>
      <c r="DX1245" s="2"/>
      <c r="DY1245" s="2"/>
      <c r="DZ1245" s="2"/>
      <c r="EA1245" s="2"/>
      <c r="EB1245" s="2"/>
      <c r="EC1245" s="2"/>
      <c r="ED1245" s="2"/>
      <c r="EE1245" s="2"/>
      <c r="EF1245" s="2"/>
      <c r="EG1245" s="2"/>
      <c r="EH1245" s="2"/>
      <c r="EI1245" s="2"/>
      <c r="EJ1245" s="2"/>
      <c r="EK1245" s="2"/>
      <c r="EL1245" s="2"/>
      <c r="EM1245" s="2"/>
      <c r="EN1245" s="2"/>
      <c r="EO1245" s="2"/>
      <c r="EP1245" s="2"/>
      <c r="EQ1245" s="2"/>
      <c r="ER1245" s="2"/>
      <c r="ES1245" s="2"/>
      <c r="ET1245" s="2"/>
      <c r="EU1245" s="2"/>
      <c r="EV1245" s="2"/>
      <c r="EW1245" s="2"/>
      <c r="EX1245" s="2"/>
      <c r="EY1245" s="2"/>
      <c r="EZ1245" s="2"/>
      <c r="FA1245" s="2"/>
      <c r="FB1245" s="2"/>
      <c r="FC1245" s="2"/>
      <c r="FD1245" s="2"/>
      <c r="FE1245" s="2"/>
      <c r="FF1245" s="2"/>
      <c r="FG1245" s="2"/>
      <c r="FH1245" s="2"/>
      <c r="FI1245" s="2"/>
      <c r="FJ1245" s="2"/>
      <c r="FK1245" s="2"/>
      <c r="FL1245" s="2"/>
      <c r="FM1245" s="2"/>
      <c r="FN1245" s="2"/>
      <c r="FO1245" s="2"/>
      <c r="FP1245" s="2"/>
      <c r="FQ1245" s="2"/>
      <c r="FR1245" s="2"/>
      <c r="FS1245" s="2"/>
      <c r="FT1245" s="2"/>
      <c r="FU1245" s="2"/>
      <c r="FV1245" s="2"/>
      <c r="FW1245" s="2"/>
      <c r="FX1245" s="2"/>
      <c r="FY1245" s="2"/>
      <c r="FZ1245" s="2"/>
      <c r="GA1245" s="2"/>
      <c r="GB1245" s="2"/>
      <c r="GC1245" s="2"/>
      <c r="GD1245" s="2"/>
      <c r="GE1245" s="2"/>
      <c r="GF1245" s="2"/>
      <c r="GG1245" s="2"/>
      <c r="GH1245" s="2"/>
      <c r="GI1245" s="2"/>
      <c r="GJ1245" s="2"/>
      <c r="GK1245" s="2"/>
      <c r="GL1245" s="2"/>
      <c r="GM1245" s="2"/>
      <c r="GN1245" s="2"/>
      <c r="GO1245" s="2"/>
      <c r="GP1245" s="2"/>
      <c r="GQ1245" s="2"/>
      <c r="GR1245" s="2"/>
      <c r="GS1245" s="2"/>
      <c r="GT1245" s="2"/>
      <c r="GU1245" s="2"/>
      <c r="GV1245" s="2"/>
      <c r="GW1245" s="2"/>
      <c r="GX1245" s="2"/>
      <c r="GY1245" s="2"/>
      <c r="GZ1245" s="2"/>
      <c r="HA1245" s="2"/>
      <c r="HB1245" s="2"/>
      <c r="HC1245" s="2"/>
      <c r="HD1245" s="2"/>
      <c r="HE1245" s="2"/>
      <c r="HF1245" s="2"/>
      <c r="HG1245" s="2"/>
      <c r="HH1245" s="2"/>
      <c r="HI1245" s="2"/>
      <c r="HJ1245" s="2"/>
      <c r="HK1245" s="2"/>
      <c r="HL1245" s="2"/>
      <c r="HM1245" s="2"/>
      <c r="HN1245" s="2"/>
      <c r="HO1245" s="2"/>
      <c r="HP1245" s="2"/>
      <c r="HQ1245" s="2"/>
      <c r="HR1245" s="2"/>
      <c r="HS1245" s="2"/>
      <c r="HT1245" s="2"/>
      <c r="HU1245" s="2"/>
      <c r="HV1245" s="2"/>
      <c r="HW1245" s="2"/>
      <c r="HX1245" s="2"/>
      <c r="HY1245" s="2"/>
      <c r="HZ1245" s="2"/>
      <c r="IA1245" s="2"/>
      <c r="IB1245" s="2"/>
      <c r="IC1245" s="2"/>
      <c r="ID1245" s="2"/>
      <c r="IE1245" s="2"/>
      <c r="IF1245" s="2"/>
      <c r="IG1245" s="2"/>
      <c r="IH1245" s="2"/>
      <c r="II1245" s="2"/>
      <c r="IJ1245" s="2"/>
      <c r="IK1245" s="2"/>
      <c r="IL1245" s="2"/>
      <c r="IM1245" s="2"/>
      <c r="IN1245" s="2"/>
      <c r="IO1245" s="2"/>
      <c r="IP1245" s="2"/>
      <c r="IQ1245" s="2"/>
      <c r="IR1245" s="2"/>
      <c r="IS1245" s="2"/>
      <c r="IT1245" s="2"/>
      <c r="IU1245" s="2"/>
      <c r="IV1245" s="2"/>
      <c r="IW1245" s="2"/>
    </row>
    <row r="1246" customFormat="false" ht="11.25" hidden="false" customHeight="false" outlineLevel="0" collapsed="false">
      <c r="A1246" s="2"/>
      <c r="B1246" s="2"/>
      <c r="C1246" s="2"/>
      <c r="D1246" s="394"/>
      <c r="F1246" s="2"/>
      <c r="G1246" s="2"/>
      <c r="H1246" s="2"/>
      <c r="I1246" s="2"/>
      <c r="J1246" s="2"/>
      <c r="K1246" s="2"/>
      <c r="L1246" s="2"/>
      <c r="M1246" s="2"/>
      <c r="P1246" s="2"/>
      <c r="Q1246" s="2"/>
      <c r="R1246" s="2"/>
      <c r="X1246" s="270"/>
      <c r="Y1246" s="2"/>
      <c r="AL1246" s="2"/>
      <c r="AM1246" s="2"/>
      <c r="AN1246" s="2"/>
      <c r="AO1246" s="2"/>
      <c r="AP1246" s="2"/>
      <c r="AQ1246" s="2"/>
      <c r="AR1246" s="2"/>
      <c r="AS1246" s="2"/>
      <c r="AT1246" s="2"/>
      <c r="AU1246" s="2"/>
      <c r="AV1246" s="95"/>
      <c r="AW1246" s="95"/>
      <c r="AX1246" s="383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2"/>
      <c r="BT1246" s="2"/>
      <c r="BU1246" s="2"/>
      <c r="BV1246" s="2"/>
      <c r="BW1246" s="383"/>
      <c r="BX1246" s="383"/>
      <c r="BY1246" s="383"/>
      <c r="BZ1246" s="2"/>
      <c r="CA1246" s="2"/>
      <c r="CB1246" s="2"/>
      <c r="CC1246" s="2"/>
      <c r="CD1246" s="2"/>
      <c r="CE1246" s="2"/>
      <c r="CF1246" s="383"/>
      <c r="CG1246" s="383"/>
      <c r="CH1246" s="10"/>
      <c r="CI1246" s="2"/>
      <c r="CJ1246" s="2"/>
      <c r="CK1246" s="2"/>
      <c r="CL1246" s="2"/>
      <c r="CM1246" s="2"/>
      <c r="CN1246" s="2"/>
      <c r="CO1246" s="2"/>
      <c r="CP1246" s="2"/>
      <c r="CQ1246" s="2"/>
      <c r="CR1246" s="2"/>
      <c r="CS1246" s="2"/>
      <c r="CT1246" s="2"/>
      <c r="CU1246" s="2"/>
      <c r="CV1246" s="2"/>
      <c r="CW1246" s="2"/>
      <c r="CX1246" s="2"/>
      <c r="CY1246" s="2"/>
      <c r="CZ1246" s="2"/>
      <c r="DA1246" s="2"/>
      <c r="DB1246" s="2"/>
      <c r="DC1246" s="2"/>
      <c r="DD1246" s="2"/>
      <c r="DE1246" s="2"/>
      <c r="DF1246" s="2"/>
      <c r="DG1246" s="2"/>
      <c r="DH1246" s="2"/>
      <c r="DI1246" s="2"/>
      <c r="DJ1246" s="2"/>
      <c r="DK1246" s="2"/>
      <c r="DL1246" s="2"/>
      <c r="DM1246" s="2"/>
      <c r="DN1246" s="2"/>
      <c r="DO1246" s="2"/>
      <c r="DP1246" s="2"/>
      <c r="DQ1246" s="2"/>
      <c r="DR1246" s="2"/>
      <c r="DS1246" s="383"/>
      <c r="DT1246" s="383"/>
      <c r="DU1246" s="383"/>
      <c r="DV1246" s="2"/>
      <c r="DW1246" s="2"/>
      <c r="DX1246" s="2"/>
      <c r="DY1246" s="2"/>
      <c r="DZ1246" s="2"/>
      <c r="EA1246" s="2"/>
      <c r="EB1246" s="2"/>
      <c r="EC1246" s="2"/>
      <c r="ED1246" s="2"/>
      <c r="EE1246" s="2"/>
      <c r="EF1246" s="2"/>
      <c r="EG1246" s="2"/>
      <c r="EH1246" s="2"/>
      <c r="EI1246" s="2"/>
      <c r="EJ1246" s="2"/>
      <c r="EK1246" s="2"/>
      <c r="EL1246" s="2"/>
      <c r="EM1246" s="2"/>
      <c r="EN1246" s="2"/>
      <c r="EO1246" s="2"/>
      <c r="EP1246" s="2"/>
      <c r="EQ1246" s="2"/>
      <c r="ER1246" s="2"/>
      <c r="ES1246" s="2"/>
      <c r="ET1246" s="2"/>
      <c r="EU1246" s="2"/>
      <c r="EV1246" s="2"/>
      <c r="EW1246" s="2"/>
      <c r="EX1246" s="2"/>
      <c r="EY1246" s="2"/>
      <c r="EZ1246" s="2"/>
      <c r="FA1246" s="2"/>
      <c r="FB1246" s="2"/>
      <c r="FC1246" s="2"/>
      <c r="FD1246" s="2"/>
      <c r="FE1246" s="2"/>
      <c r="FF1246" s="2"/>
      <c r="FG1246" s="2"/>
      <c r="FH1246" s="2"/>
      <c r="FI1246" s="2"/>
      <c r="FJ1246" s="2"/>
      <c r="FK1246" s="2"/>
      <c r="FL1246" s="2"/>
      <c r="FM1246" s="2"/>
      <c r="FN1246" s="2"/>
      <c r="FO1246" s="2"/>
      <c r="FP1246" s="2"/>
      <c r="FQ1246" s="2"/>
      <c r="FR1246" s="2"/>
      <c r="FS1246" s="2"/>
      <c r="FT1246" s="2"/>
      <c r="FU1246" s="2"/>
      <c r="FV1246" s="2"/>
      <c r="FW1246" s="2"/>
      <c r="FX1246" s="2"/>
      <c r="FY1246" s="2"/>
      <c r="FZ1246" s="2"/>
      <c r="GA1246" s="2"/>
      <c r="GB1246" s="2"/>
      <c r="GC1246" s="2"/>
      <c r="GD1246" s="2"/>
      <c r="GE1246" s="2"/>
      <c r="GF1246" s="2"/>
      <c r="GG1246" s="2"/>
      <c r="GH1246" s="2"/>
      <c r="GI1246" s="2"/>
      <c r="GJ1246" s="2"/>
      <c r="GK1246" s="2"/>
      <c r="GL1246" s="2"/>
      <c r="GM1246" s="2"/>
      <c r="GN1246" s="2"/>
      <c r="GO1246" s="2"/>
      <c r="GP1246" s="2"/>
      <c r="GQ1246" s="2"/>
      <c r="GR1246" s="2"/>
      <c r="GS1246" s="2"/>
      <c r="GT1246" s="2"/>
      <c r="GU1246" s="2"/>
      <c r="GV1246" s="2"/>
      <c r="GW1246" s="2"/>
      <c r="GX1246" s="2"/>
      <c r="GY1246" s="2"/>
      <c r="GZ1246" s="2"/>
      <c r="HA1246" s="2"/>
      <c r="HB1246" s="2"/>
      <c r="HC1246" s="2"/>
      <c r="HD1246" s="2"/>
      <c r="HE1246" s="2"/>
      <c r="HF1246" s="2"/>
      <c r="HG1246" s="2"/>
      <c r="HH1246" s="2"/>
      <c r="HI1246" s="2"/>
      <c r="HJ1246" s="2"/>
      <c r="HK1246" s="2"/>
      <c r="HL1246" s="2"/>
      <c r="HM1246" s="2"/>
      <c r="HN1246" s="2"/>
      <c r="HO1246" s="2"/>
      <c r="HP1246" s="2"/>
      <c r="HQ1246" s="2"/>
      <c r="HR1246" s="2"/>
      <c r="HS1246" s="2"/>
      <c r="HT1246" s="2"/>
      <c r="HU1246" s="2"/>
      <c r="HV1246" s="2"/>
      <c r="HW1246" s="2"/>
      <c r="HX1246" s="2"/>
      <c r="HY1246" s="2"/>
      <c r="HZ1246" s="2"/>
      <c r="IA1246" s="2"/>
      <c r="IB1246" s="2"/>
      <c r="IC1246" s="2"/>
      <c r="ID1246" s="2"/>
      <c r="IE1246" s="2"/>
      <c r="IF1246" s="2"/>
      <c r="IG1246" s="2"/>
      <c r="IH1246" s="2"/>
      <c r="II1246" s="2"/>
      <c r="IJ1246" s="2"/>
      <c r="IK1246" s="2"/>
      <c r="IL1246" s="2"/>
      <c r="IM1246" s="2"/>
      <c r="IN1246" s="2"/>
      <c r="IO1246" s="2"/>
      <c r="IP1246" s="2"/>
      <c r="IQ1246" s="2"/>
      <c r="IR1246" s="2"/>
      <c r="IS1246" s="2"/>
      <c r="IT1246" s="2"/>
      <c r="IU1246" s="2"/>
      <c r="IV1246" s="2"/>
      <c r="IW1246" s="2"/>
    </row>
    <row r="1247" customFormat="false" ht="11.25" hidden="false" customHeight="false" outlineLevel="0" collapsed="false">
      <c r="A1247" s="2"/>
      <c r="B1247" s="2"/>
      <c r="C1247" s="2"/>
      <c r="D1247" s="394"/>
      <c r="F1247" s="2"/>
      <c r="G1247" s="2"/>
      <c r="H1247" s="2"/>
      <c r="I1247" s="2"/>
      <c r="J1247" s="2"/>
      <c r="K1247" s="2"/>
      <c r="L1247" s="2"/>
      <c r="M1247" s="2"/>
      <c r="P1247" s="2"/>
      <c r="Q1247" s="2"/>
      <c r="R1247" s="2"/>
      <c r="X1247" s="270"/>
      <c r="Y1247" s="2"/>
      <c r="AL1247" s="2"/>
      <c r="AM1247" s="2"/>
      <c r="AN1247" s="2"/>
      <c r="AO1247" s="2"/>
      <c r="AP1247" s="2"/>
      <c r="AQ1247" s="2"/>
      <c r="AR1247" s="2"/>
      <c r="AS1247" s="2"/>
      <c r="AT1247" s="2"/>
      <c r="AU1247" s="2"/>
      <c r="AV1247" s="95"/>
      <c r="AW1247" s="95"/>
      <c r="AX1247" s="383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2"/>
      <c r="BT1247" s="2"/>
      <c r="BU1247" s="2"/>
      <c r="BV1247" s="2"/>
      <c r="BW1247" s="383"/>
      <c r="BX1247" s="383"/>
      <c r="BY1247" s="383"/>
      <c r="BZ1247" s="2"/>
      <c r="CA1247" s="2"/>
      <c r="CB1247" s="2"/>
      <c r="CC1247" s="2"/>
      <c r="CD1247" s="2"/>
      <c r="CE1247" s="2"/>
      <c r="CF1247" s="383"/>
      <c r="CG1247" s="383"/>
      <c r="CH1247" s="10"/>
      <c r="CI1247" s="2"/>
      <c r="CJ1247" s="2"/>
      <c r="CK1247" s="2"/>
      <c r="CL1247" s="2"/>
      <c r="CM1247" s="2"/>
      <c r="CN1247" s="2"/>
      <c r="CO1247" s="2"/>
      <c r="CP1247" s="2"/>
      <c r="CQ1247" s="2"/>
      <c r="CR1247" s="2"/>
      <c r="CS1247" s="2"/>
      <c r="CT1247" s="2"/>
      <c r="CU1247" s="2"/>
      <c r="CV1247" s="2"/>
      <c r="CW1247" s="2"/>
      <c r="CX1247" s="2"/>
      <c r="CY1247" s="2"/>
      <c r="CZ1247" s="2"/>
      <c r="DA1247" s="2"/>
      <c r="DB1247" s="2"/>
      <c r="DC1247" s="2"/>
      <c r="DD1247" s="2"/>
      <c r="DE1247" s="2"/>
      <c r="DF1247" s="2"/>
      <c r="DG1247" s="2"/>
      <c r="DH1247" s="2"/>
      <c r="DI1247" s="2"/>
      <c r="DJ1247" s="2"/>
      <c r="DK1247" s="2"/>
      <c r="DL1247" s="2"/>
      <c r="DM1247" s="2"/>
      <c r="DN1247" s="2"/>
      <c r="DO1247" s="2"/>
      <c r="DP1247" s="2"/>
      <c r="DQ1247" s="2"/>
      <c r="DR1247" s="2"/>
      <c r="DS1247" s="383"/>
      <c r="DT1247" s="383"/>
      <c r="DU1247" s="383"/>
      <c r="DV1247" s="2"/>
      <c r="DW1247" s="2"/>
      <c r="DX1247" s="2"/>
      <c r="DY1247" s="2"/>
      <c r="DZ1247" s="2"/>
      <c r="EA1247" s="2"/>
      <c r="EB1247" s="2"/>
      <c r="EC1247" s="2"/>
      <c r="ED1247" s="2"/>
      <c r="EE1247" s="2"/>
      <c r="EF1247" s="2"/>
      <c r="EG1247" s="2"/>
      <c r="EH1247" s="2"/>
      <c r="EI1247" s="2"/>
      <c r="EJ1247" s="2"/>
      <c r="EK1247" s="2"/>
      <c r="EL1247" s="2"/>
      <c r="EM1247" s="2"/>
      <c r="EN1247" s="2"/>
      <c r="EO1247" s="2"/>
      <c r="EP1247" s="2"/>
      <c r="EQ1247" s="2"/>
      <c r="ER1247" s="2"/>
      <c r="ES1247" s="2"/>
      <c r="ET1247" s="2"/>
      <c r="EU1247" s="2"/>
      <c r="EV1247" s="2"/>
      <c r="EW1247" s="2"/>
      <c r="EX1247" s="2"/>
      <c r="EY1247" s="2"/>
      <c r="EZ1247" s="2"/>
      <c r="FA1247" s="2"/>
      <c r="FB1247" s="2"/>
      <c r="FC1247" s="2"/>
      <c r="FD1247" s="2"/>
      <c r="FE1247" s="2"/>
      <c r="FF1247" s="2"/>
      <c r="FG1247" s="2"/>
      <c r="FH1247" s="2"/>
      <c r="FI1247" s="2"/>
      <c r="FJ1247" s="2"/>
      <c r="FK1247" s="2"/>
      <c r="FL1247" s="2"/>
      <c r="FM1247" s="2"/>
      <c r="FN1247" s="2"/>
      <c r="FO1247" s="2"/>
      <c r="FP1247" s="2"/>
      <c r="FQ1247" s="2"/>
      <c r="FR1247" s="2"/>
      <c r="FS1247" s="2"/>
      <c r="FT1247" s="2"/>
      <c r="FU1247" s="2"/>
      <c r="FV1247" s="2"/>
      <c r="FW1247" s="2"/>
      <c r="FX1247" s="2"/>
      <c r="FY1247" s="2"/>
      <c r="FZ1247" s="2"/>
      <c r="GA1247" s="2"/>
      <c r="GB1247" s="2"/>
      <c r="GC1247" s="2"/>
      <c r="GD1247" s="2"/>
      <c r="GE1247" s="2"/>
      <c r="GF1247" s="2"/>
      <c r="GG1247" s="2"/>
      <c r="GH1247" s="2"/>
      <c r="GI1247" s="2"/>
      <c r="GJ1247" s="2"/>
      <c r="GK1247" s="2"/>
      <c r="GL1247" s="2"/>
      <c r="GM1247" s="2"/>
      <c r="GN1247" s="2"/>
      <c r="GO1247" s="2"/>
      <c r="GP1247" s="2"/>
      <c r="GQ1247" s="2"/>
      <c r="GR1247" s="2"/>
      <c r="GS1247" s="2"/>
      <c r="GT1247" s="2"/>
      <c r="GU1247" s="2"/>
      <c r="GV1247" s="2"/>
      <c r="GW1247" s="2"/>
      <c r="GX1247" s="2"/>
      <c r="GY1247" s="2"/>
      <c r="GZ1247" s="2"/>
      <c r="HA1247" s="2"/>
      <c r="HB1247" s="2"/>
      <c r="HC1247" s="2"/>
      <c r="HD1247" s="2"/>
      <c r="HE1247" s="2"/>
      <c r="HF1247" s="2"/>
      <c r="HG1247" s="2"/>
      <c r="HH1247" s="2"/>
      <c r="HI1247" s="2"/>
      <c r="HJ1247" s="2"/>
      <c r="HK1247" s="2"/>
      <c r="HL1247" s="2"/>
      <c r="HM1247" s="2"/>
      <c r="HN1247" s="2"/>
      <c r="HO1247" s="2"/>
      <c r="HP1247" s="2"/>
      <c r="HQ1247" s="2"/>
      <c r="HR1247" s="2"/>
      <c r="HS1247" s="2"/>
      <c r="HT1247" s="2"/>
      <c r="HU1247" s="2"/>
      <c r="HV1247" s="2"/>
      <c r="HW1247" s="2"/>
      <c r="HX1247" s="2"/>
      <c r="HY1247" s="2"/>
      <c r="HZ1247" s="2"/>
      <c r="IA1247" s="2"/>
      <c r="IB1247" s="2"/>
      <c r="IC1247" s="2"/>
      <c r="ID1247" s="2"/>
      <c r="IE1247" s="2"/>
      <c r="IF1247" s="2"/>
      <c r="IG1247" s="2"/>
      <c r="IH1247" s="2"/>
      <c r="II1247" s="2"/>
      <c r="IJ1247" s="2"/>
      <c r="IK1247" s="2"/>
      <c r="IL1247" s="2"/>
      <c r="IM1247" s="2"/>
      <c r="IN1247" s="2"/>
      <c r="IO1247" s="2"/>
      <c r="IP1247" s="2"/>
      <c r="IQ1247" s="2"/>
      <c r="IR1247" s="2"/>
      <c r="IS1247" s="2"/>
      <c r="IT1247" s="2"/>
      <c r="IU1247" s="2"/>
      <c r="IV1247" s="2"/>
      <c r="IW1247" s="2"/>
    </row>
    <row r="1248" customFormat="false" ht="11.25" hidden="false" customHeight="false" outlineLevel="0" collapsed="false">
      <c r="A1248" s="2"/>
      <c r="B1248" s="2"/>
      <c r="C1248" s="2"/>
      <c r="D1248" s="394"/>
      <c r="F1248" s="2"/>
      <c r="G1248" s="2"/>
      <c r="H1248" s="2"/>
      <c r="I1248" s="2"/>
      <c r="J1248" s="2"/>
      <c r="K1248" s="2"/>
      <c r="L1248" s="2"/>
      <c r="M1248" s="2"/>
      <c r="P1248" s="2"/>
      <c r="Q1248" s="2"/>
      <c r="R1248" s="2"/>
      <c r="X1248" s="270"/>
      <c r="Y1248" s="2"/>
      <c r="AL1248" s="2"/>
      <c r="AM1248" s="2"/>
      <c r="AN1248" s="2"/>
      <c r="AO1248" s="2"/>
      <c r="AP1248" s="2"/>
      <c r="AQ1248" s="2"/>
      <c r="AR1248" s="2"/>
      <c r="AS1248" s="2"/>
      <c r="AT1248" s="2"/>
      <c r="AU1248" s="2"/>
      <c r="AV1248" s="95"/>
      <c r="AW1248" s="95"/>
      <c r="AX1248" s="383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2"/>
      <c r="BT1248" s="2"/>
      <c r="BU1248" s="2"/>
      <c r="BV1248" s="2"/>
      <c r="BW1248" s="383"/>
      <c r="BX1248" s="383"/>
      <c r="BY1248" s="383"/>
      <c r="BZ1248" s="2"/>
      <c r="CA1248" s="2"/>
      <c r="CB1248" s="2"/>
      <c r="CC1248" s="2"/>
      <c r="CD1248" s="2"/>
      <c r="CE1248" s="2"/>
      <c r="CF1248" s="383"/>
      <c r="CG1248" s="383"/>
      <c r="CH1248" s="10"/>
      <c r="CI1248" s="2"/>
      <c r="CJ1248" s="2"/>
      <c r="CK1248" s="2"/>
      <c r="CL1248" s="2"/>
      <c r="CM1248" s="2"/>
      <c r="CN1248" s="2"/>
      <c r="CO1248" s="2"/>
      <c r="CP1248" s="2"/>
      <c r="CQ1248" s="2"/>
      <c r="CR1248" s="2"/>
      <c r="CS1248" s="2"/>
      <c r="CT1248" s="2"/>
      <c r="CU1248" s="2"/>
      <c r="CV1248" s="2"/>
      <c r="CW1248" s="2"/>
      <c r="CX1248" s="2"/>
      <c r="CY1248" s="2"/>
      <c r="CZ1248" s="2"/>
      <c r="DA1248" s="2"/>
      <c r="DB1248" s="2"/>
      <c r="DC1248" s="2"/>
      <c r="DD1248" s="2"/>
      <c r="DE1248" s="2"/>
      <c r="DF1248" s="2"/>
      <c r="DG1248" s="2"/>
      <c r="DH1248" s="2"/>
      <c r="DI1248" s="2"/>
      <c r="DJ1248" s="2"/>
      <c r="DK1248" s="2"/>
      <c r="DL1248" s="2"/>
      <c r="DM1248" s="2"/>
      <c r="DN1248" s="2"/>
      <c r="DO1248" s="2"/>
      <c r="DP1248" s="2"/>
      <c r="DQ1248" s="2"/>
      <c r="DR1248" s="2"/>
      <c r="DS1248" s="383"/>
      <c r="DT1248" s="383"/>
      <c r="DU1248" s="383"/>
      <c r="DV1248" s="2"/>
      <c r="DW1248" s="2"/>
      <c r="DX1248" s="2"/>
      <c r="DY1248" s="2"/>
      <c r="DZ1248" s="2"/>
      <c r="EA1248" s="2"/>
      <c r="EB1248" s="2"/>
      <c r="EC1248" s="2"/>
      <c r="ED1248" s="2"/>
      <c r="EE1248" s="2"/>
      <c r="EF1248" s="2"/>
      <c r="EG1248" s="2"/>
      <c r="EH1248" s="2"/>
      <c r="EI1248" s="2"/>
      <c r="EJ1248" s="2"/>
      <c r="EK1248" s="2"/>
      <c r="EL1248" s="2"/>
      <c r="EM1248" s="2"/>
      <c r="EN1248" s="2"/>
      <c r="EO1248" s="2"/>
      <c r="EP1248" s="2"/>
      <c r="EQ1248" s="2"/>
      <c r="ER1248" s="2"/>
      <c r="ES1248" s="2"/>
      <c r="ET1248" s="2"/>
      <c r="EU1248" s="2"/>
      <c r="EV1248" s="2"/>
      <c r="EW1248" s="2"/>
      <c r="EX1248" s="2"/>
      <c r="EY1248" s="2"/>
      <c r="EZ1248" s="2"/>
      <c r="FA1248" s="2"/>
      <c r="FB1248" s="2"/>
      <c r="FC1248" s="2"/>
      <c r="FD1248" s="2"/>
      <c r="FE1248" s="2"/>
      <c r="FF1248" s="2"/>
      <c r="FG1248" s="2"/>
      <c r="FH1248" s="2"/>
      <c r="FI1248" s="2"/>
      <c r="FJ1248" s="2"/>
      <c r="FK1248" s="2"/>
      <c r="FL1248" s="2"/>
      <c r="FM1248" s="2"/>
      <c r="FN1248" s="2"/>
      <c r="FO1248" s="2"/>
      <c r="FP1248" s="2"/>
      <c r="FQ1248" s="2"/>
      <c r="FR1248" s="2"/>
      <c r="FS1248" s="2"/>
      <c r="FT1248" s="2"/>
      <c r="FU1248" s="2"/>
      <c r="FV1248" s="2"/>
      <c r="FW1248" s="2"/>
      <c r="FX1248" s="2"/>
      <c r="FY1248" s="2"/>
      <c r="FZ1248" s="2"/>
      <c r="GA1248" s="2"/>
      <c r="GB1248" s="2"/>
      <c r="GC1248" s="2"/>
      <c r="GD1248" s="2"/>
      <c r="GE1248" s="2"/>
      <c r="GF1248" s="2"/>
      <c r="GG1248" s="2"/>
      <c r="GH1248" s="2"/>
      <c r="GI1248" s="2"/>
      <c r="GJ1248" s="2"/>
      <c r="GK1248" s="2"/>
      <c r="GL1248" s="2"/>
      <c r="GM1248" s="2"/>
      <c r="GN1248" s="2"/>
      <c r="GO1248" s="2"/>
      <c r="GP1248" s="2"/>
      <c r="GQ1248" s="2"/>
      <c r="GR1248" s="2"/>
      <c r="GS1248" s="2"/>
      <c r="GT1248" s="2"/>
      <c r="GU1248" s="2"/>
      <c r="GV1248" s="2"/>
      <c r="GW1248" s="2"/>
      <c r="GX1248" s="2"/>
      <c r="GY1248" s="2"/>
      <c r="GZ1248" s="2"/>
      <c r="HA1248" s="2"/>
      <c r="HB1248" s="2"/>
      <c r="HC1248" s="2"/>
      <c r="HD1248" s="2"/>
      <c r="HE1248" s="2"/>
      <c r="HF1248" s="2"/>
      <c r="HG1248" s="2"/>
      <c r="HH1248" s="2"/>
      <c r="HI1248" s="2"/>
      <c r="HJ1248" s="2"/>
      <c r="HK1248" s="2"/>
      <c r="HL1248" s="2"/>
      <c r="HM1248" s="2"/>
      <c r="HN1248" s="2"/>
      <c r="HO1248" s="2"/>
      <c r="HP1248" s="2"/>
      <c r="HQ1248" s="2"/>
      <c r="HR1248" s="2"/>
      <c r="HS1248" s="2"/>
      <c r="HT1248" s="2"/>
      <c r="HU1248" s="2"/>
      <c r="HV1248" s="2"/>
      <c r="HW1248" s="2"/>
      <c r="HX1248" s="2"/>
      <c r="HY1248" s="2"/>
      <c r="HZ1248" s="2"/>
      <c r="IA1248" s="2"/>
      <c r="IB1248" s="2"/>
      <c r="IC1248" s="2"/>
      <c r="ID1248" s="2"/>
      <c r="IE1248" s="2"/>
      <c r="IF1248" s="2"/>
      <c r="IG1248" s="2"/>
      <c r="IH1248" s="2"/>
      <c r="II1248" s="2"/>
      <c r="IJ1248" s="2"/>
      <c r="IK1248" s="2"/>
      <c r="IL1248" s="2"/>
      <c r="IM1248" s="2"/>
      <c r="IN1248" s="2"/>
      <c r="IO1248" s="2"/>
      <c r="IP1248" s="2"/>
      <c r="IQ1248" s="2"/>
      <c r="IR1248" s="2"/>
      <c r="IS1248" s="2"/>
      <c r="IT1248" s="2"/>
      <c r="IU1248" s="2"/>
      <c r="IV1248" s="2"/>
      <c r="IW1248" s="2"/>
    </row>
    <row r="1249" customFormat="false" ht="11.25" hidden="false" customHeight="false" outlineLevel="0" collapsed="false">
      <c r="A1249" s="2"/>
      <c r="B1249" s="2"/>
      <c r="C1249" s="2"/>
      <c r="D1249" s="394"/>
      <c r="F1249" s="2"/>
      <c r="G1249" s="2"/>
      <c r="H1249" s="2"/>
      <c r="I1249" s="2"/>
      <c r="J1249" s="2"/>
      <c r="K1249" s="2"/>
      <c r="L1249" s="2"/>
      <c r="M1249" s="2"/>
      <c r="P1249" s="2"/>
      <c r="Q1249" s="2"/>
      <c r="R1249" s="2"/>
      <c r="X1249" s="270"/>
      <c r="Y1249" s="2"/>
      <c r="AL1249" s="2"/>
      <c r="AM1249" s="2"/>
      <c r="AN1249" s="2"/>
      <c r="AO1249" s="2"/>
      <c r="AP1249" s="2"/>
      <c r="AQ1249" s="2"/>
      <c r="AR1249" s="2"/>
      <c r="AS1249" s="2"/>
      <c r="AT1249" s="2"/>
      <c r="AU1249" s="2"/>
      <c r="AV1249" s="95"/>
      <c r="AW1249" s="95"/>
      <c r="AX1249" s="383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2"/>
      <c r="BT1249" s="2"/>
      <c r="BU1249" s="2"/>
      <c r="BV1249" s="2"/>
      <c r="BW1249" s="383"/>
      <c r="BX1249" s="383"/>
      <c r="BY1249" s="383"/>
      <c r="BZ1249" s="2"/>
      <c r="CA1249" s="2"/>
      <c r="CB1249" s="2"/>
      <c r="CC1249" s="2"/>
      <c r="CD1249" s="2"/>
      <c r="CE1249" s="2"/>
      <c r="CF1249" s="383"/>
      <c r="CG1249" s="383"/>
      <c r="CH1249" s="10"/>
      <c r="CI1249" s="2"/>
      <c r="CJ1249" s="2"/>
      <c r="CK1249" s="2"/>
      <c r="CL1249" s="2"/>
      <c r="CM1249" s="2"/>
      <c r="CN1249" s="2"/>
      <c r="CO1249" s="2"/>
      <c r="CP1249" s="2"/>
      <c r="CQ1249" s="2"/>
      <c r="CR1249" s="2"/>
      <c r="CS1249" s="2"/>
      <c r="CT1249" s="2"/>
      <c r="CU1249" s="2"/>
      <c r="CV1249" s="2"/>
      <c r="CW1249" s="2"/>
      <c r="CX1249" s="2"/>
      <c r="CY1249" s="2"/>
      <c r="CZ1249" s="2"/>
      <c r="DA1249" s="2"/>
      <c r="DB1249" s="2"/>
      <c r="DC1249" s="2"/>
      <c r="DD1249" s="2"/>
      <c r="DE1249" s="2"/>
      <c r="DF1249" s="2"/>
      <c r="DG1249" s="2"/>
      <c r="DH1249" s="2"/>
      <c r="DI1249" s="2"/>
      <c r="DJ1249" s="2"/>
      <c r="DK1249" s="2"/>
      <c r="DL1249" s="2"/>
      <c r="DM1249" s="2"/>
      <c r="DN1249" s="2"/>
      <c r="DO1249" s="2"/>
      <c r="DP1249" s="2"/>
      <c r="DQ1249" s="2"/>
      <c r="DR1249" s="2"/>
      <c r="DS1249" s="383"/>
      <c r="DT1249" s="383"/>
      <c r="DU1249" s="383"/>
      <c r="DV1249" s="2"/>
      <c r="DW1249" s="2"/>
      <c r="DX1249" s="2"/>
      <c r="DY1249" s="2"/>
      <c r="DZ1249" s="2"/>
      <c r="EA1249" s="2"/>
      <c r="EB1249" s="2"/>
      <c r="EC1249" s="2"/>
      <c r="ED1249" s="2"/>
      <c r="EE1249" s="2"/>
      <c r="EF1249" s="2"/>
      <c r="EG1249" s="2"/>
      <c r="EH1249" s="2"/>
      <c r="EI1249" s="2"/>
      <c r="EJ1249" s="2"/>
      <c r="EK1249" s="2"/>
      <c r="EL1249" s="2"/>
      <c r="EM1249" s="2"/>
      <c r="EN1249" s="2"/>
      <c r="EO1249" s="2"/>
      <c r="EP1249" s="2"/>
      <c r="EQ1249" s="2"/>
      <c r="ER1249" s="2"/>
      <c r="ES1249" s="2"/>
      <c r="ET1249" s="2"/>
      <c r="EU1249" s="2"/>
      <c r="EV1249" s="2"/>
      <c r="EW1249" s="2"/>
      <c r="EX1249" s="2"/>
      <c r="EY1249" s="2"/>
      <c r="EZ1249" s="2"/>
      <c r="FA1249" s="2"/>
      <c r="FB1249" s="2"/>
      <c r="FC1249" s="2"/>
      <c r="FD1249" s="2"/>
      <c r="FE1249" s="2"/>
      <c r="FF1249" s="2"/>
      <c r="FG1249" s="2"/>
      <c r="FH1249" s="2"/>
      <c r="FI1249" s="2"/>
      <c r="FJ1249" s="2"/>
      <c r="FK1249" s="2"/>
      <c r="FL1249" s="2"/>
      <c r="FM1249" s="2"/>
      <c r="FN1249" s="2"/>
      <c r="FO1249" s="2"/>
      <c r="FP1249" s="2"/>
      <c r="FQ1249" s="2"/>
      <c r="FR1249" s="2"/>
      <c r="FS1249" s="2"/>
      <c r="FT1249" s="2"/>
      <c r="FU1249" s="2"/>
      <c r="FV1249" s="2"/>
      <c r="FW1249" s="2"/>
      <c r="FX1249" s="2"/>
      <c r="FY1249" s="2"/>
      <c r="FZ1249" s="2"/>
      <c r="GA1249" s="2"/>
      <c r="GB1249" s="2"/>
      <c r="GC1249" s="2"/>
      <c r="GD1249" s="2"/>
      <c r="GE1249" s="2"/>
      <c r="GF1249" s="2"/>
      <c r="GG1249" s="2"/>
      <c r="GH1249" s="2"/>
      <c r="GI1249" s="2"/>
      <c r="GJ1249" s="2"/>
      <c r="GK1249" s="2"/>
      <c r="GL1249" s="2"/>
      <c r="GM1249" s="2"/>
      <c r="GN1249" s="2"/>
      <c r="GO1249" s="2"/>
      <c r="GP1249" s="2"/>
      <c r="GQ1249" s="2"/>
      <c r="GR1249" s="2"/>
      <c r="GS1249" s="2"/>
      <c r="GT1249" s="2"/>
      <c r="GU1249" s="2"/>
      <c r="GV1249" s="2"/>
      <c r="GW1249" s="2"/>
      <c r="GX1249" s="2"/>
      <c r="GY1249" s="2"/>
      <c r="GZ1249" s="2"/>
      <c r="HA1249" s="2"/>
      <c r="HB1249" s="2"/>
      <c r="HC1249" s="2"/>
      <c r="HD1249" s="2"/>
      <c r="HE1249" s="2"/>
      <c r="HF1249" s="2"/>
      <c r="HG1249" s="2"/>
      <c r="HH1249" s="2"/>
      <c r="HI1249" s="2"/>
      <c r="HJ1249" s="2"/>
      <c r="HK1249" s="2"/>
      <c r="HL1249" s="2"/>
      <c r="HM1249" s="2"/>
      <c r="HN1249" s="2"/>
      <c r="HO1249" s="2"/>
      <c r="HP1249" s="2"/>
      <c r="HQ1249" s="2"/>
      <c r="HR1249" s="2"/>
      <c r="HS1249" s="2"/>
      <c r="HT1249" s="2"/>
      <c r="HU1249" s="2"/>
      <c r="HV1249" s="2"/>
      <c r="HW1249" s="2"/>
      <c r="HX1249" s="2"/>
      <c r="HY1249" s="2"/>
      <c r="HZ1249" s="2"/>
      <c r="IA1249" s="2"/>
      <c r="IB1249" s="2"/>
      <c r="IC1249" s="2"/>
      <c r="ID1249" s="2"/>
      <c r="IE1249" s="2"/>
      <c r="IF1249" s="2"/>
      <c r="IG1249" s="2"/>
      <c r="IH1249" s="2"/>
      <c r="II1249" s="2"/>
      <c r="IJ1249" s="2"/>
      <c r="IK1249" s="2"/>
      <c r="IL1249" s="2"/>
      <c r="IM1249" s="2"/>
      <c r="IN1249" s="2"/>
      <c r="IO1249" s="2"/>
      <c r="IP1249" s="2"/>
      <c r="IQ1249" s="2"/>
      <c r="IR1249" s="2"/>
      <c r="IS1249" s="2"/>
      <c r="IT1249" s="2"/>
      <c r="IU1249" s="2"/>
      <c r="IV1249" s="2"/>
      <c r="IW1249" s="2"/>
    </row>
    <row r="1250" customFormat="false" ht="11.25" hidden="false" customHeight="false" outlineLevel="0" collapsed="false">
      <c r="A1250" s="2"/>
      <c r="B1250" s="2"/>
      <c r="C1250" s="2"/>
      <c r="D1250" s="394"/>
      <c r="F1250" s="2"/>
      <c r="G1250" s="2"/>
      <c r="H1250" s="2"/>
      <c r="I1250" s="2"/>
      <c r="J1250" s="2"/>
      <c r="K1250" s="2"/>
      <c r="L1250" s="2"/>
      <c r="M1250" s="2"/>
      <c r="P1250" s="2"/>
      <c r="Q1250" s="2"/>
      <c r="R1250" s="2"/>
      <c r="X1250" s="270"/>
      <c r="Y1250" s="2"/>
      <c r="AL1250" s="2"/>
      <c r="AM1250" s="2"/>
      <c r="AN1250" s="2"/>
      <c r="AO1250" s="2"/>
      <c r="AP1250" s="2"/>
      <c r="AQ1250" s="2"/>
      <c r="AR1250" s="2"/>
      <c r="AS1250" s="2"/>
      <c r="AT1250" s="2"/>
      <c r="AU1250" s="2"/>
      <c r="AV1250" s="95"/>
      <c r="AW1250" s="95"/>
      <c r="AX1250" s="383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2"/>
      <c r="BT1250" s="2"/>
      <c r="BU1250" s="2"/>
      <c r="BV1250" s="2"/>
      <c r="BW1250" s="383"/>
      <c r="BX1250" s="383"/>
      <c r="BY1250" s="383"/>
      <c r="BZ1250" s="2"/>
      <c r="CA1250" s="2"/>
      <c r="CB1250" s="2"/>
      <c r="CC1250" s="2"/>
      <c r="CD1250" s="2"/>
      <c r="CE1250" s="2"/>
      <c r="CF1250" s="383"/>
      <c r="CG1250" s="383"/>
      <c r="CH1250" s="10"/>
      <c r="CI1250" s="2"/>
      <c r="CJ1250" s="2"/>
      <c r="CK1250" s="2"/>
      <c r="CL1250" s="2"/>
      <c r="CM1250" s="2"/>
      <c r="CN1250" s="2"/>
      <c r="CO1250" s="2"/>
      <c r="CP1250" s="2"/>
      <c r="CQ1250" s="2"/>
      <c r="CR1250" s="2"/>
      <c r="CS1250" s="2"/>
      <c r="CT1250" s="2"/>
      <c r="CU1250" s="2"/>
      <c r="CV1250" s="2"/>
      <c r="CW1250" s="2"/>
      <c r="CX1250" s="2"/>
      <c r="CY1250" s="2"/>
      <c r="CZ1250" s="2"/>
      <c r="DA1250" s="2"/>
      <c r="DB1250" s="2"/>
      <c r="DC1250" s="2"/>
      <c r="DD1250" s="2"/>
      <c r="DE1250" s="2"/>
      <c r="DF1250" s="2"/>
      <c r="DG1250" s="2"/>
      <c r="DH1250" s="2"/>
      <c r="DI1250" s="2"/>
      <c r="DJ1250" s="2"/>
      <c r="DK1250" s="2"/>
      <c r="DL1250" s="2"/>
      <c r="DM1250" s="2"/>
      <c r="DN1250" s="2"/>
      <c r="DO1250" s="2"/>
      <c r="DP1250" s="2"/>
      <c r="DQ1250" s="2"/>
      <c r="DR1250" s="2"/>
      <c r="DS1250" s="383"/>
      <c r="DT1250" s="383"/>
      <c r="DU1250" s="383"/>
      <c r="DV1250" s="2"/>
      <c r="DW1250" s="2"/>
      <c r="DX1250" s="2"/>
      <c r="DY1250" s="2"/>
      <c r="DZ1250" s="2"/>
      <c r="EA1250" s="2"/>
      <c r="EB1250" s="2"/>
      <c r="EC1250" s="2"/>
      <c r="ED1250" s="2"/>
      <c r="EE1250" s="2"/>
      <c r="EF1250" s="2"/>
      <c r="EG1250" s="2"/>
      <c r="EH1250" s="2"/>
      <c r="EI1250" s="2"/>
      <c r="EJ1250" s="2"/>
      <c r="EK1250" s="2"/>
      <c r="EL1250" s="2"/>
      <c r="EM1250" s="2"/>
      <c r="EN1250" s="2"/>
      <c r="EO1250" s="2"/>
      <c r="EP1250" s="2"/>
      <c r="EQ1250" s="2"/>
      <c r="ER1250" s="2"/>
      <c r="ES1250" s="2"/>
      <c r="ET1250" s="2"/>
      <c r="EU1250" s="2"/>
      <c r="EV1250" s="2"/>
      <c r="EW1250" s="2"/>
      <c r="EX1250" s="2"/>
      <c r="EY1250" s="2"/>
      <c r="EZ1250" s="2"/>
      <c r="FA1250" s="2"/>
      <c r="FB1250" s="2"/>
      <c r="FC1250" s="2"/>
      <c r="FD1250" s="2"/>
      <c r="FE1250" s="2"/>
      <c r="FF1250" s="2"/>
      <c r="FG1250" s="2"/>
      <c r="FH1250" s="2"/>
      <c r="FI1250" s="2"/>
      <c r="FJ1250" s="2"/>
      <c r="FK1250" s="2"/>
      <c r="FL1250" s="2"/>
      <c r="FM1250" s="2"/>
      <c r="FN1250" s="2"/>
      <c r="FO1250" s="2"/>
      <c r="FP1250" s="2"/>
      <c r="FQ1250" s="2"/>
      <c r="FR1250" s="2"/>
      <c r="FS1250" s="2"/>
      <c r="FT1250" s="2"/>
      <c r="FU1250" s="2"/>
      <c r="FV1250" s="2"/>
      <c r="FW1250" s="2"/>
      <c r="FX1250" s="2"/>
      <c r="FY1250" s="2"/>
      <c r="FZ1250" s="2"/>
      <c r="GA1250" s="2"/>
      <c r="GB1250" s="2"/>
      <c r="GC1250" s="2"/>
      <c r="GD1250" s="2"/>
      <c r="GE1250" s="2"/>
      <c r="GF1250" s="2"/>
      <c r="GG1250" s="2"/>
      <c r="GH1250" s="2"/>
      <c r="GI1250" s="2"/>
      <c r="GJ1250" s="2"/>
      <c r="GK1250" s="2"/>
      <c r="GL1250" s="2"/>
      <c r="GM1250" s="2"/>
      <c r="GN1250" s="2"/>
      <c r="GO1250" s="2"/>
      <c r="GP1250" s="2"/>
      <c r="GQ1250" s="2"/>
      <c r="GR1250" s="2"/>
      <c r="GS1250" s="2"/>
      <c r="GT1250" s="2"/>
      <c r="GU1250" s="2"/>
      <c r="GV1250" s="2"/>
      <c r="GW1250" s="2"/>
      <c r="GX1250" s="2"/>
      <c r="GY1250" s="2"/>
      <c r="GZ1250" s="2"/>
      <c r="HA1250" s="2"/>
      <c r="HB1250" s="2"/>
      <c r="HC1250" s="2"/>
      <c r="HD1250" s="2"/>
      <c r="HE1250" s="2"/>
      <c r="HF1250" s="2"/>
      <c r="HG1250" s="2"/>
      <c r="HH1250" s="2"/>
      <c r="HI1250" s="2"/>
      <c r="HJ1250" s="2"/>
      <c r="HK1250" s="2"/>
      <c r="HL1250" s="2"/>
      <c r="HM1250" s="2"/>
      <c r="HN1250" s="2"/>
      <c r="HO1250" s="2"/>
      <c r="HP1250" s="2"/>
      <c r="HQ1250" s="2"/>
      <c r="HR1250" s="2"/>
      <c r="HS1250" s="2"/>
      <c r="HT1250" s="2"/>
      <c r="HU1250" s="2"/>
      <c r="HV1250" s="2"/>
      <c r="HW1250" s="2"/>
      <c r="HX1250" s="2"/>
      <c r="HY1250" s="2"/>
      <c r="HZ1250" s="2"/>
      <c r="IA1250" s="2"/>
      <c r="IB1250" s="2"/>
      <c r="IC1250" s="2"/>
      <c r="ID1250" s="2"/>
      <c r="IE1250" s="2"/>
      <c r="IF1250" s="2"/>
      <c r="IG1250" s="2"/>
      <c r="IH1250" s="2"/>
      <c r="II1250" s="2"/>
      <c r="IJ1250" s="2"/>
      <c r="IK1250" s="2"/>
      <c r="IL1250" s="2"/>
      <c r="IM1250" s="2"/>
      <c r="IN1250" s="2"/>
      <c r="IO1250" s="2"/>
      <c r="IP1250" s="2"/>
      <c r="IQ1250" s="2"/>
      <c r="IR1250" s="2"/>
      <c r="IS1250" s="2"/>
      <c r="IT1250" s="2"/>
      <c r="IU1250" s="2"/>
      <c r="IV1250" s="2"/>
      <c r="IW1250" s="2"/>
    </row>
    <row r="1251" customFormat="false" ht="11.25" hidden="false" customHeight="false" outlineLevel="0" collapsed="false">
      <c r="A1251" s="2"/>
      <c r="B1251" s="2"/>
      <c r="C1251" s="2"/>
      <c r="D1251" s="394"/>
      <c r="F1251" s="2"/>
      <c r="G1251" s="2"/>
      <c r="H1251" s="2"/>
      <c r="I1251" s="2"/>
      <c r="J1251" s="2"/>
      <c r="K1251" s="2"/>
      <c r="L1251" s="2"/>
      <c r="M1251" s="2"/>
      <c r="P1251" s="2"/>
      <c r="Q1251" s="2"/>
      <c r="R1251" s="2"/>
      <c r="X1251" s="270"/>
      <c r="Y1251" s="2"/>
      <c r="AL1251" s="2"/>
      <c r="AM1251" s="2"/>
      <c r="AN1251" s="2"/>
      <c r="AO1251" s="2"/>
      <c r="AP1251" s="2"/>
      <c r="AQ1251" s="2"/>
      <c r="AR1251" s="2"/>
      <c r="AS1251" s="2"/>
      <c r="AT1251" s="2"/>
      <c r="AU1251" s="2"/>
      <c r="AV1251" s="95"/>
      <c r="AW1251" s="95"/>
      <c r="AX1251" s="383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2"/>
      <c r="BT1251" s="2"/>
      <c r="BU1251" s="2"/>
      <c r="BV1251" s="2"/>
      <c r="BW1251" s="383"/>
      <c r="BX1251" s="383"/>
      <c r="BY1251" s="383"/>
      <c r="BZ1251" s="2"/>
      <c r="CA1251" s="2"/>
      <c r="CB1251" s="2"/>
      <c r="CC1251" s="2"/>
      <c r="CD1251" s="2"/>
      <c r="CE1251" s="2"/>
      <c r="CF1251" s="383"/>
      <c r="CG1251" s="383"/>
      <c r="CH1251" s="10"/>
      <c r="CI1251" s="2"/>
      <c r="CJ1251" s="2"/>
      <c r="CK1251" s="2"/>
      <c r="CL1251" s="2"/>
      <c r="CM1251" s="2"/>
      <c r="CN1251" s="2"/>
      <c r="CO1251" s="2"/>
      <c r="CP1251" s="2"/>
      <c r="CQ1251" s="2"/>
      <c r="CR1251" s="2"/>
      <c r="CS1251" s="2"/>
      <c r="CT1251" s="2"/>
      <c r="CU1251" s="2"/>
      <c r="CV1251" s="2"/>
      <c r="CW1251" s="2"/>
      <c r="CX1251" s="2"/>
      <c r="CY1251" s="2"/>
      <c r="CZ1251" s="2"/>
      <c r="DA1251" s="2"/>
      <c r="DB1251" s="2"/>
      <c r="DC1251" s="2"/>
      <c r="DD1251" s="2"/>
      <c r="DE1251" s="2"/>
      <c r="DF1251" s="2"/>
      <c r="DG1251" s="2"/>
      <c r="DH1251" s="2"/>
      <c r="DI1251" s="2"/>
      <c r="DJ1251" s="2"/>
      <c r="DK1251" s="2"/>
      <c r="DL1251" s="2"/>
      <c r="DM1251" s="2"/>
      <c r="DN1251" s="2"/>
      <c r="DO1251" s="2"/>
      <c r="DP1251" s="2"/>
      <c r="DQ1251" s="2"/>
      <c r="DR1251" s="2"/>
      <c r="DS1251" s="383"/>
      <c r="DT1251" s="383"/>
      <c r="DU1251" s="383"/>
      <c r="DV1251" s="2"/>
      <c r="DW1251" s="2"/>
      <c r="DX1251" s="2"/>
      <c r="DY1251" s="2"/>
      <c r="DZ1251" s="2"/>
      <c r="EA1251" s="2"/>
      <c r="EB1251" s="2"/>
      <c r="EC1251" s="2"/>
      <c r="ED1251" s="2"/>
      <c r="EE1251" s="2"/>
      <c r="EF1251" s="2"/>
      <c r="EG1251" s="2"/>
      <c r="EH1251" s="2"/>
      <c r="EI1251" s="2"/>
      <c r="EJ1251" s="2"/>
      <c r="EK1251" s="2"/>
      <c r="EL1251" s="2"/>
      <c r="EM1251" s="2"/>
      <c r="EN1251" s="2"/>
      <c r="EO1251" s="2"/>
      <c r="EP1251" s="2"/>
      <c r="EQ1251" s="2"/>
      <c r="ER1251" s="2"/>
      <c r="ES1251" s="2"/>
      <c r="ET1251" s="2"/>
      <c r="EU1251" s="2"/>
      <c r="EV1251" s="2"/>
      <c r="EW1251" s="2"/>
      <c r="EX1251" s="2"/>
      <c r="EY1251" s="2"/>
      <c r="EZ1251" s="2"/>
      <c r="FA1251" s="2"/>
      <c r="FB1251" s="2"/>
      <c r="FC1251" s="2"/>
      <c r="FD1251" s="2"/>
      <c r="FE1251" s="2"/>
      <c r="FF1251" s="2"/>
      <c r="FG1251" s="2"/>
      <c r="FH1251" s="2"/>
      <c r="FI1251" s="2"/>
      <c r="FJ1251" s="2"/>
      <c r="FK1251" s="2"/>
      <c r="FL1251" s="2"/>
      <c r="FM1251" s="2"/>
      <c r="FN1251" s="2"/>
      <c r="FO1251" s="2"/>
      <c r="FP1251" s="2"/>
      <c r="FQ1251" s="2"/>
      <c r="FR1251" s="2"/>
      <c r="FS1251" s="2"/>
      <c r="FT1251" s="2"/>
      <c r="FU1251" s="2"/>
      <c r="FV1251" s="2"/>
      <c r="FW1251" s="2"/>
      <c r="FX1251" s="2"/>
      <c r="FY1251" s="2"/>
      <c r="FZ1251" s="2"/>
      <c r="GA1251" s="2"/>
      <c r="GB1251" s="2"/>
      <c r="GC1251" s="2"/>
      <c r="GD1251" s="2"/>
      <c r="GE1251" s="2"/>
      <c r="GF1251" s="2"/>
      <c r="GG1251" s="2"/>
      <c r="GH1251" s="2"/>
      <c r="GI1251" s="2"/>
      <c r="GJ1251" s="2"/>
      <c r="GK1251" s="2"/>
      <c r="GL1251" s="2"/>
      <c r="GM1251" s="2"/>
      <c r="GN1251" s="2"/>
      <c r="GO1251" s="2"/>
      <c r="GP1251" s="2"/>
      <c r="GQ1251" s="2"/>
      <c r="GR1251" s="2"/>
      <c r="GS1251" s="2"/>
      <c r="GT1251" s="2"/>
      <c r="GU1251" s="2"/>
      <c r="GV1251" s="2"/>
      <c r="GW1251" s="2"/>
      <c r="GX1251" s="2"/>
      <c r="GY1251" s="2"/>
      <c r="GZ1251" s="2"/>
      <c r="HA1251" s="2"/>
      <c r="HB1251" s="2"/>
      <c r="HC1251" s="2"/>
      <c r="HD1251" s="2"/>
      <c r="HE1251" s="2"/>
      <c r="HF1251" s="2"/>
      <c r="HG1251" s="2"/>
      <c r="HH1251" s="2"/>
      <c r="HI1251" s="2"/>
      <c r="HJ1251" s="2"/>
      <c r="HK1251" s="2"/>
      <c r="HL1251" s="2"/>
      <c r="HM1251" s="2"/>
      <c r="HN1251" s="2"/>
      <c r="HO1251" s="2"/>
      <c r="HP1251" s="2"/>
      <c r="HQ1251" s="2"/>
      <c r="HR1251" s="2"/>
      <c r="HS1251" s="2"/>
      <c r="HT1251" s="2"/>
      <c r="HU1251" s="2"/>
      <c r="HV1251" s="2"/>
      <c r="HW1251" s="2"/>
      <c r="HX1251" s="2"/>
      <c r="HY1251" s="2"/>
      <c r="HZ1251" s="2"/>
      <c r="IA1251" s="2"/>
      <c r="IB1251" s="2"/>
      <c r="IC1251" s="2"/>
      <c r="ID1251" s="2"/>
      <c r="IE1251" s="2"/>
      <c r="IF1251" s="2"/>
      <c r="IG1251" s="2"/>
      <c r="IH1251" s="2"/>
      <c r="II1251" s="2"/>
      <c r="IJ1251" s="2"/>
      <c r="IK1251" s="2"/>
      <c r="IL1251" s="2"/>
      <c r="IM1251" s="2"/>
      <c r="IN1251" s="2"/>
      <c r="IO1251" s="2"/>
      <c r="IP1251" s="2"/>
      <c r="IQ1251" s="2"/>
      <c r="IR1251" s="2"/>
      <c r="IS1251" s="2"/>
      <c r="IT1251" s="2"/>
      <c r="IU1251" s="2"/>
      <c r="IV1251" s="2"/>
      <c r="IW1251" s="2"/>
    </row>
    <row r="1252" customFormat="false" ht="11.25" hidden="false" customHeight="false" outlineLevel="0" collapsed="false">
      <c r="A1252" s="2"/>
      <c r="B1252" s="2"/>
      <c r="C1252" s="2"/>
      <c r="D1252" s="394"/>
      <c r="F1252" s="2"/>
      <c r="G1252" s="2"/>
      <c r="H1252" s="2"/>
      <c r="I1252" s="2"/>
      <c r="J1252" s="2"/>
      <c r="K1252" s="2"/>
      <c r="L1252" s="2"/>
      <c r="M1252" s="2"/>
      <c r="P1252" s="2"/>
      <c r="Q1252" s="2"/>
      <c r="R1252" s="2"/>
      <c r="X1252" s="270"/>
      <c r="Y1252" s="2"/>
      <c r="AL1252" s="2"/>
      <c r="AM1252" s="2"/>
      <c r="AN1252" s="2"/>
      <c r="AO1252" s="2"/>
      <c r="AP1252" s="2"/>
      <c r="AQ1252" s="2"/>
      <c r="AR1252" s="2"/>
      <c r="AS1252" s="2"/>
      <c r="AT1252" s="2"/>
      <c r="AU1252" s="2"/>
      <c r="AV1252" s="95"/>
      <c r="AW1252" s="95"/>
      <c r="AX1252" s="383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2"/>
      <c r="BT1252" s="2"/>
      <c r="BU1252" s="2"/>
      <c r="BV1252" s="2"/>
      <c r="BW1252" s="383"/>
      <c r="BX1252" s="383"/>
      <c r="BY1252" s="383"/>
      <c r="BZ1252" s="2"/>
      <c r="CA1252" s="2"/>
      <c r="CB1252" s="2"/>
      <c r="CC1252" s="2"/>
      <c r="CD1252" s="2"/>
      <c r="CE1252" s="2"/>
      <c r="CF1252" s="383"/>
      <c r="CG1252" s="383"/>
      <c r="CH1252" s="10"/>
      <c r="CI1252" s="2"/>
      <c r="CJ1252" s="2"/>
      <c r="CK1252" s="2"/>
      <c r="CL1252" s="2"/>
      <c r="CM1252" s="2"/>
      <c r="CN1252" s="2"/>
      <c r="CO1252" s="2"/>
      <c r="CP1252" s="2"/>
      <c r="CQ1252" s="2"/>
      <c r="CR1252" s="2"/>
      <c r="CS1252" s="2"/>
      <c r="CT1252" s="2"/>
      <c r="CU1252" s="2"/>
      <c r="CV1252" s="2"/>
      <c r="CW1252" s="2"/>
      <c r="CX1252" s="2"/>
      <c r="CY1252" s="2"/>
      <c r="CZ1252" s="2"/>
      <c r="DA1252" s="2"/>
      <c r="DB1252" s="2"/>
      <c r="DC1252" s="2"/>
      <c r="DD1252" s="2"/>
      <c r="DE1252" s="2"/>
      <c r="DF1252" s="2"/>
      <c r="DG1252" s="2"/>
      <c r="DH1252" s="2"/>
      <c r="DI1252" s="2"/>
      <c r="DJ1252" s="2"/>
      <c r="DK1252" s="2"/>
      <c r="DL1252" s="2"/>
      <c r="DM1252" s="2"/>
      <c r="DN1252" s="2"/>
      <c r="DO1252" s="2"/>
      <c r="DP1252" s="2"/>
      <c r="DQ1252" s="2"/>
      <c r="DR1252" s="2"/>
      <c r="DS1252" s="383"/>
      <c r="DT1252" s="383"/>
      <c r="DU1252" s="383"/>
      <c r="DV1252" s="2"/>
      <c r="DW1252" s="2"/>
      <c r="DX1252" s="2"/>
      <c r="DY1252" s="2"/>
      <c r="DZ1252" s="2"/>
      <c r="EA1252" s="2"/>
      <c r="EB1252" s="2"/>
      <c r="EC1252" s="2"/>
      <c r="ED1252" s="2"/>
      <c r="EE1252" s="2"/>
      <c r="EF1252" s="2"/>
      <c r="EG1252" s="2"/>
      <c r="EH1252" s="2"/>
      <c r="EI1252" s="2"/>
      <c r="EJ1252" s="2"/>
      <c r="EK1252" s="2"/>
      <c r="EL1252" s="2"/>
      <c r="EM1252" s="2"/>
      <c r="EN1252" s="2"/>
      <c r="EO1252" s="2"/>
      <c r="EP1252" s="2"/>
      <c r="EQ1252" s="2"/>
      <c r="ER1252" s="2"/>
      <c r="ES1252" s="2"/>
      <c r="ET1252" s="2"/>
      <c r="EU1252" s="2"/>
      <c r="EV1252" s="2"/>
      <c r="EW1252" s="2"/>
      <c r="EX1252" s="2"/>
      <c r="EY1252" s="2"/>
      <c r="EZ1252" s="2"/>
      <c r="FA1252" s="2"/>
      <c r="FB1252" s="2"/>
      <c r="FC1252" s="2"/>
      <c r="FD1252" s="2"/>
      <c r="FE1252" s="2"/>
      <c r="FF1252" s="2"/>
      <c r="FG1252" s="2"/>
      <c r="FH1252" s="2"/>
      <c r="FI1252" s="2"/>
      <c r="FJ1252" s="2"/>
      <c r="FK1252" s="2"/>
      <c r="FL1252" s="2"/>
      <c r="FM1252" s="2"/>
      <c r="FN1252" s="2"/>
      <c r="FO1252" s="2"/>
      <c r="FP1252" s="2"/>
      <c r="FQ1252" s="2"/>
      <c r="FR1252" s="2"/>
      <c r="FS1252" s="2"/>
      <c r="FT1252" s="2"/>
      <c r="FU1252" s="2"/>
      <c r="FV1252" s="2"/>
      <c r="FW1252" s="2"/>
      <c r="FX1252" s="2"/>
      <c r="FY1252" s="2"/>
      <c r="FZ1252" s="2"/>
      <c r="GA1252" s="2"/>
      <c r="GB1252" s="2"/>
      <c r="GC1252" s="2"/>
      <c r="GD1252" s="2"/>
      <c r="GE1252" s="2"/>
      <c r="GF1252" s="2"/>
      <c r="GG1252" s="2"/>
      <c r="GH1252" s="2"/>
      <c r="GI1252" s="2"/>
      <c r="GJ1252" s="2"/>
      <c r="GK1252" s="2"/>
      <c r="GL1252" s="2"/>
      <c r="GM1252" s="2"/>
      <c r="GN1252" s="2"/>
      <c r="GO1252" s="2"/>
      <c r="GP1252" s="2"/>
      <c r="GQ1252" s="2"/>
      <c r="GR1252" s="2"/>
      <c r="GS1252" s="2"/>
      <c r="GT1252" s="2"/>
      <c r="GU1252" s="2"/>
      <c r="GV1252" s="2"/>
      <c r="GW1252" s="2"/>
      <c r="GX1252" s="2"/>
      <c r="GY1252" s="2"/>
      <c r="GZ1252" s="2"/>
      <c r="HA1252" s="2"/>
      <c r="HB1252" s="2"/>
      <c r="HC1252" s="2"/>
      <c r="HD1252" s="2"/>
      <c r="HE1252" s="2"/>
      <c r="HF1252" s="2"/>
      <c r="HG1252" s="2"/>
      <c r="HH1252" s="2"/>
      <c r="HI1252" s="2"/>
      <c r="HJ1252" s="2"/>
      <c r="HK1252" s="2"/>
      <c r="HL1252" s="2"/>
      <c r="HM1252" s="2"/>
      <c r="HN1252" s="2"/>
      <c r="HO1252" s="2"/>
      <c r="HP1252" s="2"/>
      <c r="HQ1252" s="2"/>
      <c r="HR1252" s="2"/>
      <c r="HS1252" s="2"/>
      <c r="HT1252" s="2"/>
      <c r="HU1252" s="2"/>
      <c r="HV1252" s="2"/>
      <c r="HW1252" s="2"/>
      <c r="HX1252" s="2"/>
      <c r="HY1252" s="2"/>
      <c r="HZ1252" s="2"/>
      <c r="IA1252" s="2"/>
      <c r="IB1252" s="2"/>
      <c r="IC1252" s="2"/>
      <c r="ID1252" s="2"/>
      <c r="IE1252" s="2"/>
      <c r="IF1252" s="2"/>
      <c r="IG1252" s="2"/>
      <c r="IH1252" s="2"/>
      <c r="II1252" s="2"/>
      <c r="IJ1252" s="2"/>
      <c r="IK1252" s="2"/>
      <c r="IL1252" s="2"/>
      <c r="IM1252" s="2"/>
      <c r="IN1252" s="2"/>
      <c r="IO1252" s="2"/>
      <c r="IP1252" s="2"/>
      <c r="IQ1252" s="2"/>
      <c r="IR1252" s="2"/>
      <c r="IS1252" s="2"/>
      <c r="IT1252" s="2"/>
      <c r="IU1252" s="2"/>
      <c r="IV1252" s="2"/>
      <c r="IW1252" s="2"/>
    </row>
    <row r="1253" customFormat="false" ht="11.25" hidden="false" customHeight="false" outlineLevel="0" collapsed="false">
      <c r="A1253" s="2"/>
      <c r="B1253" s="2"/>
      <c r="C1253" s="2"/>
      <c r="D1253" s="394"/>
      <c r="F1253" s="2"/>
      <c r="G1253" s="2"/>
      <c r="H1253" s="2"/>
      <c r="I1253" s="2"/>
      <c r="J1253" s="2"/>
      <c r="K1253" s="2"/>
      <c r="L1253" s="2"/>
      <c r="M1253" s="2"/>
      <c r="P1253" s="2"/>
      <c r="Q1253" s="2"/>
      <c r="R1253" s="2"/>
      <c r="X1253" s="270"/>
      <c r="Y1253" s="2"/>
      <c r="AL1253" s="2"/>
      <c r="AM1253" s="2"/>
      <c r="AN1253" s="2"/>
      <c r="AO1253" s="2"/>
      <c r="AP1253" s="2"/>
      <c r="AQ1253" s="2"/>
      <c r="AR1253" s="2"/>
      <c r="AS1253" s="2"/>
      <c r="AT1253" s="2"/>
      <c r="AU1253" s="2"/>
      <c r="AV1253" s="95"/>
      <c r="AW1253" s="95"/>
      <c r="AX1253" s="383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2"/>
      <c r="BT1253" s="2"/>
      <c r="BU1253" s="2"/>
      <c r="BV1253" s="2"/>
      <c r="BW1253" s="383"/>
      <c r="BX1253" s="383"/>
      <c r="BY1253" s="383"/>
      <c r="BZ1253" s="2"/>
      <c r="CA1253" s="2"/>
      <c r="CB1253" s="2"/>
      <c r="CC1253" s="2"/>
      <c r="CD1253" s="2"/>
      <c r="CE1253" s="2"/>
      <c r="CF1253" s="383"/>
      <c r="CG1253" s="383"/>
      <c r="CH1253" s="10"/>
      <c r="CI1253" s="2"/>
      <c r="CJ1253" s="2"/>
      <c r="CK1253" s="2"/>
      <c r="CL1253" s="2"/>
      <c r="CM1253" s="2"/>
      <c r="CN1253" s="2"/>
      <c r="CO1253" s="2"/>
      <c r="CP1253" s="2"/>
      <c r="CQ1253" s="2"/>
      <c r="CR1253" s="2"/>
      <c r="CS1253" s="2"/>
      <c r="CT1253" s="2"/>
      <c r="CU1253" s="2"/>
      <c r="CV1253" s="2"/>
      <c r="CW1253" s="2"/>
      <c r="CX1253" s="2"/>
      <c r="CY1253" s="2"/>
      <c r="CZ1253" s="2"/>
      <c r="DA1253" s="2"/>
      <c r="DB1253" s="2"/>
      <c r="DC1253" s="2"/>
      <c r="DD1253" s="2"/>
      <c r="DE1253" s="2"/>
      <c r="DF1253" s="2"/>
      <c r="DG1253" s="2"/>
      <c r="DH1253" s="2"/>
      <c r="DI1253" s="2"/>
      <c r="DJ1253" s="2"/>
      <c r="DK1253" s="2"/>
      <c r="DL1253" s="2"/>
      <c r="DM1253" s="2"/>
      <c r="DN1253" s="2"/>
      <c r="DO1253" s="2"/>
      <c r="DP1253" s="2"/>
      <c r="DQ1253" s="2"/>
      <c r="DR1253" s="2"/>
      <c r="DS1253" s="383"/>
      <c r="DT1253" s="383"/>
      <c r="DU1253" s="383"/>
      <c r="DV1253" s="2"/>
      <c r="DW1253" s="2"/>
      <c r="DX1253" s="2"/>
      <c r="DY1253" s="2"/>
      <c r="DZ1253" s="2"/>
      <c r="EA1253" s="2"/>
      <c r="EB1253" s="2"/>
      <c r="EC1253" s="2"/>
      <c r="ED1253" s="2"/>
      <c r="EE1253" s="2"/>
      <c r="EF1253" s="2"/>
      <c r="EG1253" s="2"/>
      <c r="EH1253" s="2"/>
      <c r="EI1253" s="2"/>
      <c r="EJ1253" s="2"/>
      <c r="EK1253" s="2"/>
      <c r="EL1253" s="2"/>
      <c r="EM1253" s="2"/>
      <c r="EN1253" s="2"/>
      <c r="EO1253" s="2"/>
      <c r="EP1253" s="2"/>
      <c r="EQ1253" s="2"/>
      <c r="ER1253" s="2"/>
      <c r="ES1253" s="2"/>
      <c r="ET1253" s="2"/>
      <c r="EU1253" s="2"/>
      <c r="EV1253" s="2"/>
      <c r="EW1253" s="2"/>
      <c r="EX1253" s="2"/>
      <c r="EY1253" s="2"/>
      <c r="EZ1253" s="2"/>
      <c r="FA1253" s="2"/>
      <c r="FB1253" s="2"/>
      <c r="FC1253" s="2"/>
      <c r="FD1253" s="2"/>
      <c r="FE1253" s="2"/>
      <c r="FF1253" s="2"/>
      <c r="FG1253" s="2"/>
      <c r="FH1253" s="2"/>
      <c r="FI1253" s="2"/>
      <c r="FJ1253" s="2"/>
      <c r="FK1253" s="2"/>
      <c r="FL1253" s="2"/>
      <c r="FM1253" s="2"/>
      <c r="FN1253" s="2"/>
      <c r="FO1253" s="2"/>
      <c r="FP1253" s="2"/>
      <c r="FQ1253" s="2"/>
      <c r="FR1253" s="2"/>
      <c r="FS1253" s="2"/>
      <c r="FT1253" s="2"/>
      <c r="FU1253" s="2"/>
      <c r="FV1253" s="2"/>
      <c r="FW1253" s="2"/>
      <c r="FX1253" s="2"/>
      <c r="FY1253" s="2"/>
      <c r="FZ1253" s="2"/>
      <c r="GA1253" s="2"/>
      <c r="GB1253" s="2"/>
      <c r="GC1253" s="2"/>
      <c r="GD1253" s="2"/>
      <c r="GE1253" s="2"/>
      <c r="GF1253" s="2"/>
      <c r="GG1253" s="2"/>
      <c r="GH1253" s="2"/>
      <c r="GI1253" s="2"/>
      <c r="GJ1253" s="2"/>
      <c r="GK1253" s="2"/>
      <c r="GL1253" s="2"/>
      <c r="GM1253" s="2"/>
      <c r="GN1253" s="2"/>
      <c r="GO1253" s="2"/>
      <c r="GP1253" s="2"/>
      <c r="GQ1253" s="2"/>
      <c r="GR1253" s="2"/>
      <c r="GS1253" s="2"/>
      <c r="GT1253" s="2"/>
      <c r="GU1253" s="2"/>
      <c r="GV1253" s="2"/>
      <c r="GW1253" s="2"/>
      <c r="GX1253" s="2"/>
      <c r="GY1253" s="2"/>
      <c r="GZ1253" s="2"/>
      <c r="HA1253" s="2"/>
      <c r="HB1253" s="2"/>
      <c r="HC1253" s="2"/>
      <c r="HD1253" s="2"/>
      <c r="HE1253" s="2"/>
      <c r="HF1253" s="2"/>
      <c r="HG1253" s="2"/>
      <c r="HH1253" s="2"/>
      <c r="HI1253" s="2"/>
      <c r="HJ1253" s="2"/>
      <c r="HK1253" s="2"/>
      <c r="HL1253" s="2"/>
      <c r="HM1253" s="2"/>
      <c r="HN1253" s="2"/>
      <c r="HO1253" s="2"/>
      <c r="HP1253" s="2"/>
      <c r="HQ1253" s="2"/>
      <c r="HR1253" s="2"/>
      <c r="HS1253" s="2"/>
      <c r="HT1253" s="2"/>
      <c r="HU1253" s="2"/>
      <c r="HV1253" s="2"/>
      <c r="HW1253" s="2"/>
      <c r="HX1253" s="2"/>
      <c r="HY1253" s="2"/>
      <c r="HZ1253" s="2"/>
      <c r="IA1253" s="2"/>
      <c r="IB1253" s="2"/>
      <c r="IC1253" s="2"/>
      <c r="ID1253" s="2"/>
      <c r="IE1253" s="2"/>
      <c r="IF1253" s="2"/>
      <c r="IG1253" s="2"/>
      <c r="IH1253" s="2"/>
      <c r="II1253" s="2"/>
      <c r="IJ1253" s="2"/>
      <c r="IK1253" s="2"/>
      <c r="IL1253" s="2"/>
      <c r="IM1253" s="2"/>
      <c r="IN1253" s="2"/>
      <c r="IO1253" s="2"/>
      <c r="IP1253" s="2"/>
      <c r="IQ1253" s="2"/>
      <c r="IR1253" s="2"/>
      <c r="IS1253" s="2"/>
      <c r="IT1253" s="2"/>
      <c r="IU1253" s="2"/>
      <c r="IV1253" s="2"/>
      <c r="IW1253" s="2"/>
    </row>
    <row r="1254" customFormat="false" ht="11.25" hidden="false" customHeight="false" outlineLevel="0" collapsed="false">
      <c r="A1254" s="2"/>
      <c r="B1254" s="2"/>
      <c r="C1254" s="2"/>
      <c r="D1254" s="394"/>
      <c r="F1254" s="2"/>
      <c r="G1254" s="2"/>
      <c r="H1254" s="2"/>
      <c r="I1254" s="2"/>
      <c r="J1254" s="2"/>
      <c r="K1254" s="2"/>
      <c r="L1254" s="2"/>
      <c r="M1254" s="2"/>
      <c r="P1254" s="2"/>
      <c r="Q1254" s="2"/>
      <c r="R1254" s="2"/>
      <c r="X1254" s="270"/>
      <c r="Y1254" s="2"/>
      <c r="AL1254" s="2"/>
      <c r="AM1254" s="2"/>
      <c r="AN1254" s="2"/>
      <c r="AO1254" s="2"/>
      <c r="AP1254" s="2"/>
      <c r="AQ1254" s="2"/>
      <c r="AR1254" s="2"/>
      <c r="AS1254" s="2"/>
      <c r="AT1254" s="2"/>
      <c r="AU1254" s="2"/>
      <c r="AV1254" s="95"/>
      <c r="AW1254" s="95"/>
      <c r="AX1254" s="383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2"/>
      <c r="BT1254" s="2"/>
      <c r="BU1254" s="2"/>
      <c r="BV1254" s="2"/>
      <c r="BW1254" s="383"/>
      <c r="BX1254" s="383"/>
      <c r="BY1254" s="383"/>
      <c r="BZ1254" s="2"/>
      <c r="CA1254" s="2"/>
      <c r="CB1254" s="2"/>
      <c r="CC1254" s="2"/>
      <c r="CD1254" s="2"/>
      <c r="CE1254" s="2"/>
      <c r="CF1254" s="383"/>
      <c r="CG1254" s="383"/>
      <c r="CH1254" s="10"/>
      <c r="CI1254" s="2"/>
      <c r="CJ1254" s="2"/>
      <c r="CK1254" s="2"/>
      <c r="CL1254" s="2"/>
      <c r="CM1254" s="2"/>
      <c r="CN1254" s="2"/>
      <c r="CO1254" s="2"/>
      <c r="CP1254" s="2"/>
      <c r="CQ1254" s="2"/>
      <c r="CR1254" s="2"/>
      <c r="CS1254" s="2"/>
      <c r="CT1254" s="2"/>
      <c r="CU1254" s="2"/>
      <c r="CV1254" s="2"/>
      <c r="CW1254" s="2"/>
      <c r="CX1254" s="2"/>
      <c r="CY1254" s="2"/>
      <c r="CZ1254" s="2"/>
      <c r="DA1254" s="2"/>
      <c r="DB1254" s="2"/>
      <c r="DC1254" s="2"/>
      <c r="DD1254" s="2"/>
      <c r="DE1254" s="2"/>
      <c r="DF1254" s="2"/>
      <c r="DG1254" s="2"/>
      <c r="DH1254" s="2"/>
      <c r="DI1254" s="2"/>
      <c r="DJ1254" s="2"/>
      <c r="DK1254" s="2"/>
      <c r="DL1254" s="2"/>
      <c r="DM1254" s="2"/>
      <c r="DN1254" s="2"/>
      <c r="DO1254" s="2"/>
      <c r="DP1254" s="2"/>
      <c r="DQ1254" s="2"/>
      <c r="DR1254" s="2"/>
      <c r="DS1254" s="383"/>
      <c r="DT1254" s="383"/>
      <c r="DU1254" s="383"/>
      <c r="DV1254" s="2"/>
      <c r="DW1254" s="2"/>
      <c r="DX1254" s="2"/>
      <c r="DY1254" s="2"/>
      <c r="DZ1254" s="2"/>
      <c r="EA1254" s="2"/>
      <c r="EB1254" s="2"/>
      <c r="EC1254" s="2"/>
      <c r="ED1254" s="2"/>
      <c r="EE1254" s="2"/>
      <c r="EF1254" s="2"/>
      <c r="EG1254" s="2"/>
      <c r="EH1254" s="2"/>
      <c r="EI1254" s="2"/>
      <c r="EJ1254" s="2"/>
      <c r="EK1254" s="2"/>
      <c r="EL1254" s="2"/>
      <c r="EM1254" s="2"/>
      <c r="EN1254" s="2"/>
      <c r="EO1254" s="2"/>
      <c r="EP1254" s="2"/>
      <c r="EQ1254" s="2"/>
      <c r="ER1254" s="2"/>
      <c r="ES1254" s="2"/>
      <c r="ET1254" s="2"/>
      <c r="EU1254" s="2"/>
      <c r="EV1254" s="2"/>
      <c r="EW1254" s="2"/>
      <c r="EX1254" s="2"/>
      <c r="EY1254" s="2"/>
      <c r="EZ1254" s="2"/>
      <c r="FA1254" s="2"/>
      <c r="FB1254" s="2"/>
      <c r="FC1254" s="2"/>
      <c r="FD1254" s="2"/>
      <c r="FE1254" s="2"/>
      <c r="FF1254" s="2"/>
      <c r="FG1254" s="2"/>
      <c r="FH1254" s="2"/>
      <c r="FI1254" s="2"/>
      <c r="FJ1254" s="2"/>
      <c r="FK1254" s="2"/>
      <c r="FL1254" s="2"/>
      <c r="FM1254" s="2"/>
      <c r="FN1254" s="2"/>
      <c r="FO1254" s="2"/>
      <c r="FP1254" s="2"/>
      <c r="FQ1254" s="2"/>
      <c r="FR1254" s="2"/>
      <c r="FS1254" s="2"/>
      <c r="FT1254" s="2"/>
      <c r="FU1254" s="2"/>
      <c r="FV1254" s="2"/>
      <c r="FW1254" s="2"/>
      <c r="FX1254" s="2"/>
      <c r="FY1254" s="2"/>
      <c r="FZ1254" s="2"/>
      <c r="GA1254" s="2"/>
      <c r="GB1254" s="2"/>
      <c r="GC1254" s="2"/>
      <c r="GD1254" s="2"/>
      <c r="GE1254" s="2"/>
      <c r="GF1254" s="2"/>
      <c r="GG1254" s="2"/>
      <c r="GH1254" s="2"/>
      <c r="GI1254" s="2"/>
      <c r="GJ1254" s="2"/>
      <c r="GK1254" s="2"/>
      <c r="GL1254" s="2"/>
      <c r="GM1254" s="2"/>
      <c r="GN1254" s="2"/>
      <c r="GO1254" s="2"/>
      <c r="GP1254" s="2"/>
      <c r="GQ1254" s="2"/>
      <c r="GR1254" s="2"/>
      <c r="GS1254" s="2"/>
      <c r="GT1254" s="2"/>
      <c r="GU1254" s="2"/>
      <c r="GV1254" s="2"/>
      <c r="GW1254" s="2"/>
      <c r="GX1254" s="2"/>
      <c r="GY1254" s="2"/>
      <c r="GZ1254" s="2"/>
      <c r="HA1254" s="2"/>
      <c r="HB1254" s="2"/>
      <c r="HC1254" s="2"/>
      <c r="HD1254" s="2"/>
      <c r="HE1254" s="2"/>
      <c r="HF1254" s="2"/>
      <c r="HG1254" s="2"/>
      <c r="HH1254" s="2"/>
      <c r="HI1254" s="2"/>
      <c r="HJ1254" s="2"/>
      <c r="HK1254" s="2"/>
      <c r="HL1254" s="2"/>
      <c r="HM1254" s="2"/>
      <c r="HN1254" s="2"/>
      <c r="HO1254" s="2"/>
      <c r="HP1254" s="2"/>
      <c r="HQ1254" s="2"/>
      <c r="HR1254" s="2"/>
      <c r="HS1254" s="2"/>
      <c r="HT1254" s="2"/>
      <c r="HU1254" s="2"/>
      <c r="HV1254" s="2"/>
      <c r="HW1254" s="2"/>
      <c r="HX1254" s="2"/>
      <c r="HY1254" s="2"/>
      <c r="HZ1254" s="2"/>
      <c r="IA1254" s="2"/>
      <c r="IB1254" s="2"/>
      <c r="IC1254" s="2"/>
      <c r="ID1254" s="2"/>
      <c r="IE1254" s="2"/>
      <c r="IF1254" s="2"/>
      <c r="IG1254" s="2"/>
      <c r="IH1254" s="2"/>
      <c r="II1254" s="2"/>
      <c r="IJ1254" s="2"/>
      <c r="IK1254" s="2"/>
      <c r="IL1254" s="2"/>
      <c r="IM1254" s="2"/>
      <c r="IN1254" s="2"/>
      <c r="IO1254" s="2"/>
      <c r="IP1254" s="2"/>
      <c r="IQ1254" s="2"/>
      <c r="IR1254" s="2"/>
      <c r="IS1254" s="2"/>
      <c r="IT1254" s="2"/>
      <c r="IU1254" s="2"/>
      <c r="IV1254" s="2"/>
      <c r="IW1254" s="2"/>
    </row>
    <row r="1255" customFormat="false" ht="11.25" hidden="false" customHeight="false" outlineLevel="0" collapsed="false">
      <c r="A1255" s="2"/>
      <c r="B1255" s="2"/>
      <c r="C1255" s="2"/>
      <c r="D1255" s="394"/>
      <c r="F1255" s="2"/>
      <c r="G1255" s="2"/>
      <c r="H1255" s="2"/>
      <c r="I1255" s="2"/>
      <c r="J1255" s="2"/>
      <c r="K1255" s="2"/>
      <c r="L1255" s="2"/>
      <c r="M1255" s="2"/>
      <c r="P1255" s="2"/>
      <c r="Q1255" s="2"/>
      <c r="R1255" s="2"/>
      <c r="X1255" s="270"/>
      <c r="Y1255" s="2"/>
      <c r="AL1255" s="2"/>
      <c r="AM1255" s="2"/>
      <c r="AN1255" s="2"/>
      <c r="AO1255" s="2"/>
      <c r="AP1255" s="2"/>
      <c r="AQ1255" s="2"/>
      <c r="AR1255" s="2"/>
      <c r="AS1255" s="2"/>
      <c r="AT1255" s="2"/>
      <c r="AU1255" s="2"/>
      <c r="AV1255" s="95"/>
      <c r="AW1255" s="95"/>
      <c r="AX1255" s="383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2"/>
      <c r="BT1255" s="2"/>
      <c r="BU1255" s="2"/>
      <c r="BV1255" s="2"/>
      <c r="BW1255" s="383"/>
      <c r="BX1255" s="383"/>
      <c r="BY1255" s="383"/>
      <c r="BZ1255" s="2"/>
      <c r="CA1255" s="2"/>
      <c r="CB1255" s="2"/>
      <c r="CC1255" s="2"/>
      <c r="CD1255" s="2"/>
      <c r="CE1255" s="2"/>
      <c r="CF1255" s="383"/>
      <c r="CG1255" s="383"/>
      <c r="CH1255" s="10"/>
      <c r="CI1255" s="2"/>
      <c r="CJ1255" s="2"/>
      <c r="CK1255" s="2"/>
      <c r="CL1255" s="2"/>
      <c r="CM1255" s="2"/>
      <c r="CN1255" s="2"/>
      <c r="CO1255" s="2"/>
      <c r="CP1255" s="2"/>
      <c r="CQ1255" s="2"/>
      <c r="CR1255" s="2"/>
      <c r="CS1255" s="2"/>
      <c r="CT1255" s="2"/>
      <c r="CU1255" s="2"/>
      <c r="CV1255" s="2"/>
      <c r="CW1255" s="2"/>
      <c r="CX1255" s="2"/>
      <c r="CY1255" s="2"/>
      <c r="CZ1255" s="2"/>
      <c r="DA1255" s="2"/>
      <c r="DB1255" s="2"/>
      <c r="DC1255" s="2"/>
      <c r="DD1255" s="2"/>
      <c r="DE1255" s="2"/>
      <c r="DF1255" s="2"/>
      <c r="DG1255" s="2"/>
      <c r="DH1255" s="2"/>
      <c r="DI1255" s="2"/>
      <c r="DJ1255" s="2"/>
      <c r="DK1255" s="2"/>
      <c r="DL1255" s="2"/>
      <c r="DM1255" s="2"/>
      <c r="DN1255" s="2"/>
      <c r="DO1255" s="2"/>
      <c r="DP1255" s="2"/>
      <c r="DQ1255" s="2"/>
      <c r="DR1255" s="2"/>
      <c r="DS1255" s="383"/>
      <c r="DT1255" s="383"/>
      <c r="DU1255" s="383"/>
      <c r="DV1255" s="2"/>
      <c r="DW1255" s="2"/>
      <c r="DX1255" s="2"/>
      <c r="DY1255" s="2"/>
      <c r="DZ1255" s="2"/>
      <c r="EA1255" s="2"/>
      <c r="EB1255" s="2"/>
      <c r="EC1255" s="2"/>
      <c r="ED1255" s="2"/>
      <c r="EE1255" s="2"/>
      <c r="EF1255" s="2"/>
      <c r="EG1255" s="2"/>
      <c r="EH1255" s="2"/>
      <c r="EI1255" s="2"/>
      <c r="EJ1255" s="2"/>
      <c r="EK1255" s="2"/>
      <c r="EL1255" s="2"/>
      <c r="EM1255" s="2"/>
      <c r="EN1255" s="2"/>
      <c r="EO1255" s="2"/>
      <c r="EP1255" s="2"/>
      <c r="EQ1255" s="2"/>
      <c r="ER1255" s="2"/>
      <c r="ES1255" s="2"/>
      <c r="ET1255" s="2"/>
      <c r="EU1255" s="2"/>
      <c r="EV1255" s="2"/>
      <c r="EW1255" s="2"/>
      <c r="EX1255" s="2"/>
      <c r="EY1255" s="2"/>
      <c r="EZ1255" s="2"/>
      <c r="FA1255" s="2"/>
      <c r="FB1255" s="2"/>
      <c r="FC1255" s="2"/>
      <c r="FD1255" s="2"/>
      <c r="FE1255" s="2"/>
      <c r="FF1255" s="2"/>
      <c r="FG1255" s="2"/>
      <c r="FH1255" s="2"/>
      <c r="FI1255" s="2"/>
      <c r="FJ1255" s="2"/>
      <c r="FK1255" s="2"/>
      <c r="FL1255" s="2"/>
      <c r="FM1255" s="2"/>
      <c r="FN1255" s="2"/>
      <c r="FO1255" s="2"/>
      <c r="FP1255" s="2"/>
      <c r="FQ1255" s="2"/>
      <c r="FR1255" s="2"/>
      <c r="FS1255" s="2"/>
      <c r="FT1255" s="2"/>
      <c r="FU1255" s="2"/>
      <c r="FV1255" s="2"/>
      <c r="FW1255" s="2"/>
      <c r="FX1255" s="2"/>
      <c r="FY1255" s="2"/>
      <c r="FZ1255" s="2"/>
      <c r="GA1255" s="2"/>
      <c r="GB1255" s="2"/>
      <c r="GC1255" s="2"/>
      <c r="GD1255" s="2"/>
      <c r="GE1255" s="2"/>
      <c r="GF1255" s="2"/>
      <c r="GG1255" s="2"/>
      <c r="GH1255" s="2"/>
      <c r="GI1255" s="2"/>
      <c r="GJ1255" s="2"/>
      <c r="GK1255" s="2"/>
      <c r="GL1255" s="2"/>
      <c r="GM1255" s="2"/>
      <c r="GN1255" s="2"/>
      <c r="GO1255" s="2"/>
      <c r="GP1255" s="2"/>
      <c r="GQ1255" s="2"/>
      <c r="GR1255" s="2"/>
      <c r="GS1255" s="2"/>
      <c r="GT1255" s="2"/>
      <c r="GU1255" s="2"/>
      <c r="GV1255" s="2"/>
      <c r="GW1255" s="2"/>
      <c r="GX1255" s="2"/>
      <c r="GY1255" s="2"/>
      <c r="GZ1255" s="2"/>
      <c r="HA1255" s="2"/>
      <c r="HB1255" s="2"/>
      <c r="HC1255" s="2"/>
      <c r="HD1255" s="2"/>
      <c r="HE1255" s="2"/>
      <c r="HF1255" s="2"/>
      <c r="HG1255" s="2"/>
      <c r="HH1255" s="2"/>
      <c r="HI1255" s="2"/>
      <c r="HJ1255" s="2"/>
      <c r="HK1255" s="2"/>
      <c r="HL1255" s="2"/>
      <c r="HM1255" s="2"/>
      <c r="HN1255" s="2"/>
      <c r="HO1255" s="2"/>
      <c r="HP1255" s="2"/>
      <c r="HQ1255" s="2"/>
      <c r="HR1255" s="2"/>
      <c r="HS1255" s="2"/>
      <c r="HT1255" s="2"/>
      <c r="HU1255" s="2"/>
      <c r="HV1255" s="2"/>
      <c r="HW1255" s="2"/>
      <c r="HX1255" s="2"/>
      <c r="HY1255" s="2"/>
      <c r="HZ1255" s="2"/>
      <c r="IA1255" s="2"/>
      <c r="IB1255" s="2"/>
      <c r="IC1255" s="2"/>
      <c r="ID1255" s="2"/>
      <c r="IE1255" s="2"/>
      <c r="IF1255" s="2"/>
      <c r="IG1255" s="2"/>
      <c r="IH1255" s="2"/>
      <c r="II1255" s="2"/>
      <c r="IJ1255" s="2"/>
      <c r="IK1255" s="2"/>
      <c r="IL1255" s="2"/>
      <c r="IM1255" s="2"/>
      <c r="IN1255" s="2"/>
      <c r="IO1255" s="2"/>
      <c r="IP1255" s="2"/>
      <c r="IQ1255" s="2"/>
      <c r="IR1255" s="2"/>
      <c r="IS1255" s="2"/>
      <c r="IT1255" s="2"/>
      <c r="IU1255" s="2"/>
      <c r="IV1255" s="2"/>
      <c r="IW1255" s="2"/>
    </row>
    <row r="1256" customFormat="false" ht="11.25" hidden="false" customHeight="false" outlineLevel="0" collapsed="false">
      <c r="A1256" s="2"/>
      <c r="B1256" s="2"/>
      <c r="C1256" s="2"/>
      <c r="D1256" s="394"/>
      <c r="F1256" s="2"/>
      <c r="G1256" s="2"/>
      <c r="H1256" s="2"/>
      <c r="I1256" s="2"/>
      <c r="J1256" s="2"/>
      <c r="K1256" s="2"/>
      <c r="L1256" s="2"/>
      <c r="M1256" s="2"/>
      <c r="P1256" s="2"/>
      <c r="Q1256" s="2"/>
      <c r="R1256" s="2"/>
      <c r="X1256" s="270"/>
      <c r="Y1256" s="2"/>
      <c r="AL1256" s="2"/>
      <c r="AM1256" s="2"/>
      <c r="AN1256" s="2"/>
      <c r="AO1256" s="2"/>
      <c r="AP1256" s="2"/>
      <c r="AQ1256" s="2"/>
      <c r="AR1256" s="2"/>
      <c r="AS1256" s="2"/>
      <c r="AT1256" s="2"/>
      <c r="AU1256" s="2"/>
      <c r="AV1256" s="95"/>
      <c r="AW1256" s="95"/>
      <c r="AX1256" s="383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2"/>
      <c r="BT1256" s="2"/>
      <c r="BU1256" s="2"/>
      <c r="BV1256" s="2"/>
      <c r="BW1256" s="383"/>
      <c r="BX1256" s="383"/>
      <c r="BY1256" s="383"/>
      <c r="BZ1256" s="2"/>
      <c r="CA1256" s="2"/>
      <c r="CB1256" s="2"/>
      <c r="CC1256" s="2"/>
      <c r="CD1256" s="2"/>
      <c r="CE1256" s="2"/>
      <c r="CF1256" s="383"/>
      <c r="CG1256" s="383"/>
      <c r="CH1256" s="10"/>
      <c r="CI1256" s="2"/>
      <c r="CJ1256" s="2"/>
      <c r="CK1256" s="2"/>
      <c r="CL1256" s="2"/>
      <c r="CM1256" s="2"/>
      <c r="CN1256" s="2"/>
      <c r="CO1256" s="2"/>
      <c r="CP1256" s="2"/>
      <c r="CQ1256" s="2"/>
      <c r="CR1256" s="2"/>
      <c r="CS1256" s="2"/>
      <c r="CT1256" s="2"/>
      <c r="CU1256" s="2"/>
      <c r="CV1256" s="2"/>
      <c r="CW1256" s="2"/>
      <c r="CX1256" s="2"/>
      <c r="CY1256" s="2"/>
      <c r="CZ1256" s="2"/>
      <c r="DA1256" s="2"/>
      <c r="DB1256" s="2"/>
      <c r="DC1256" s="2"/>
      <c r="DD1256" s="2"/>
      <c r="DE1256" s="2"/>
      <c r="DF1256" s="2"/>
      <c r="DG1256" s="2"/>
      <c r="DH1256" s="2"/>
      <c r="DI1256" s="2"/>
      <c r="DJ1256" s="2"/>
      <c r="DK1256" s="2"/>
      <c r="DL1256" s="2"/>
      <c r="DM1256" s="2"/>
      <c r="DN1256" s="2"/>
      <c r="DO1256" s="2"/>
      <c r="DP1256" s="2"/>
      <c r="DQ1256" s="2"/>
      <c r="DR1256" s="2"/>
      <c r="DS1256" s="383"/>
      <c r="DT1256" s="383"/>
      <c r="DU1256" s="383"/>
      <c r="DV1256" s="2"/>
      <c r="DW1256" s="2"/>
      <c r="DX1256" s="2"/>
      <c r="DY1256" s="2"/>
      <c r="DZ1256" s="2"/>
      <c r="EA1256" s="2"/>
      <c r="EB1256" s="2"/>
      <c r="EC1256" s="2"/>
      <c r="ED1256" s="2"/>
      <c r="EE1256" s="2"/>
      <c r="EF1256" s="2"/>
      <c r="EG1256" s="2"/>
      <c r="EH1256" s="2"/>
      <c r="EI1256" s="2"/>
      <c r="EJ1256" s="2"/>
      <c r="EK1256" s="2"/>
      <c r="EL1256" s="2"/>
      <c r="EM1256" s="2"/>
      <c r="EN1256" s="2"/>
      <c r="EO1256" s="2"/>
      <c r="EP1256" s="2"/>
      <c r="EQ1256" s="2"/>
      <c r="ER1256" s="2"/>
      <c r="ES1256" s="2"/>
      <c r="ET1256" s="2"/>
      <c r="EU1256" s="2"/>
      <c r="EV1256" s="2"/>
      <c r="EW1256" s="2"/>
      <c r="EX1256" s="2"/>
      <c r="EY1256" s="2"/>
      <c r="EZ1256" s="2"/>
      <c r="FA1256" s="2"/>
      <c r="FB1256" s="2"/>
      <c r="FC1256" s="2"/>
      <c r="FD1256" s="2"/>
      <c r="FE1256" s="2"/>
      <c r="FF1256" s="2"/>
      <c r="FG1256" s="2"/>
      <c r="FH1256" s="2"/>
      <c r="FI1256" s="2"/>
      <c r="FJ1256" s="2"/>
      <c r="FK1256" s="2"/>
      <c r="FL1256" s="2"/>
      <c r="FM1256" s="2"/>
      <c r="FN1256" s="2"/>
      <c r="FO1256" s="2"/>
      <c r="FP1256" s="2"/>
      <c r="FQ1256" s="2"/>
      <c r="FR1256" s="2"/>
      <c r="FS1256" s="2"/>
      <c r="FT1256" s="2"/>
      <c r="FU1256" s="2"/>
      <c r="FV1256" s="2"/>
      <c r="FW1256" s="2"/>
      <c r="FX1256" s="2"/>
      <c r="FY1256" s="2"/>
      <c r="FZ1256" s="2"/>
      <c r="GA1256" s="2"/>
      <c r="GB1256" s="2"/>
      <c r="GC1256" s="2"/>
      <c r="GD1256" s="2"/>
      <c r="GE1256" s="2"/>
      <c r="GF1256" s="2"/>
      <c r="GG1256" s="2"/>
      <c r="GH1256" s="2"/>
      <c r="GI1256" s="2"/>
      <c r="GJ1256" s="2"/>
      <c r="GK1256" s="2"/>
      <c r="GL1256" s="2"/>
      <c r="GM1256" s="2"/>
      <c r="GN1256" s="2"/>
      <c r="GO1256" s="2"/>
      <c r="GP1256" s="2"/>
      <c r="GQ1256" s="2"/>
      <c r="GR1256" s="2"/>
      <c r="GS1256" s="2"/>
      <c r="GT1256" s="2"/>
      <c r="GU1256" s="2"/>
      <c r="GV1256" s="2"/>
      <c r="GW1256" s="2"/>
      <c r="GX1256" s="2"/>
      <c r="GY1256" s="2"/>
      <c r="GZ1256" s="2"/>
      <c r="HA1256" s="2"/>
      <c r="HB1256" s="2"/>
      <c r="HC1256" s="2"/>
      <c r="HD1256" s="2"/>
      <c r="HE1256" s="2"/>
      <c r="HF1256" s="2"/>
      <c r="HG1256" s="2"/>
      <c r="HH1256" s="2"/>
      <c r="HI1256" s="2"/>
      <c r="HJ1256" s="2"/>
      <c r="HK1256" s="2"/>
      <c r="HL1256" s="2"/>
      <c r="HM1256" s="2"/>
      <c r="HN1256" s="2"/>
      <c r="HO1256" s="2"/>
      <c r="HP1256" s="2"/>
      <c r="HQ1256" s="2"/>
      <c r="HR1256" s="2"/>
      <c r="HS1256" s="2"/>
      <c r="HT1256" s="2"/>
      <c r="HU1256" s="2"/>
      <c r="HV1256" s="2"/>
      <c r="HW1256" s="2"/>
      <c r="HX1256" s="2"/>
      <c r="HY1256" s="2"/>
      <c r="HZ1256" s="2"/>
      <c r="IA1256" s="2"/>
      <c r="IB1256" s="2"/>
      <c r="IC1256" s="2"/>
      <c r="ID1256" s="2"/>
      <c r="IE1256" s="2"/>
      <c r="IF1256" s="2"/>
      <c r="IG1256" s="2"/>
      <c r="IH1256" s="2"/>
      <c r="II1256" s="2"/>
      <c r="IJ1256" s="2"/>
      <c r="IK1256" s="2"/>
      <c r="IL1256" s="2"/>
      <c r="IM1256" s="2"/>
      <c r="IN1256" s="2"/>
      <c r="IO1256" s="2"/>
      <c r="IP1256" s="2"/>
      <c r="IQ1256" s="2"/>
      <c r="IR1256" s="2"/>
      <c r="IS1256" s="2"/>
      <c r="IT1256" s="2"/>
      <c r="IU1256" s="2"/>
      <c r="IV1256" s="2"/>
      <c r="IW1256" s="2"/>
    </row>
    <row r="1257" customFormat="false" ht="11.25" hidden="false" customHeight="false" outlineLevel="0" collapsed="false">
      <c r="A1257" s="2"/>
      <c r="B1257" s="2"/>
      <c r="C1257" s="2"/>
      <c r="D1257" s="394"/>
      <c r="F1257" s="2"/>
      <c r="G1257" s="2"/>
      <c r="H1257" s="2"/>
      <c r="I1257" s="2"/>
      <c r="J1257" s="2"/>
      <c r="K1257" s="2"/>
      <c r="L1257" s="2"/>
      <c r="M1257" s="2"/>
      <c r="P1257" s="2"/>
      <c r="Q1257" s="2"/>
      <c r="R1257" s="2"/>
      <c r="X1257" s="270"/>
      <c r="Y1257" s="2"/>
      <c r="AL1257" s="2"/>
      <c r="AM1257" s="2"/>
      <c r="AN1257" s="2"/>
      <c r="AO1257" s="2"/>
      <c r="AP1257" s="2"/>
      <c r="AQ1257" s="2"/>
      <c r="AR1257" s="2"/>
      <c r="AS1257" s="2"/>
      <c r="AT1257" s="2"/>
      <c r="AU1257" s="2"/>
      <c r="AV1257" s="95"/>
      <c r="AW1257" s="95"/>
      <c r="AX1257" s="383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2"/>
      <c r="BT1257" s="2"/>
      <c r="BU1257" s="2"/>
      <c r="BV1257" s="2"/>
      <c r="BW1257" s="383"/>
      <c r="BX1257" s="383"/>
      <c r="BY1257" s="383"/>
      <c r="BZ1257" s="2"/>
      <c r="CA1257" s="2"/>
      <c r="CB1257" s="2"/>
      <c r="CC1257" s="2"/>
      <c r="CD1257" s="2"/>
      <c r="CE1257" s="2"/>
      <c r="CF1257" s="383"/>
      <c r="CG1257" s="383"/>
      <c r="CH1257" s="10"/>
      <c r="CI1257" s="2"/>
      <c r="CJ1257" s="2"/>
      <c r="CK1257" s="2"/>
      <c r="CL1257" s="2"/>
      <c r="CM1257" s="2"/>
      <c r="CN1257" s="2"/>
      <c r="CO1257" s="2"/>
      <c r="CP1257" s="2"/>
      <c r="CQ1257" s="2"/>
      <c r="CR1257" s="2"/>
      <c r="CS1257" s="2"/>
      <c r="CT1257" s="2"/>
      <c r="CU1257" s="2"/>
      <c r="CV1257" s="2"/>
      <c r="CW1257" s="2"/>
      <c r="CX1257" s="2"/>
      <c r="CY1257" s="2"/>
      <c r="CZ1257" s="2"/>
      <c r="DA1257" s="2"/>
      <c r="DB1257" s="2"/>
      <c r="DC1257" s="2"/>
      <c r="DD1257" s="2"/>
      <c r="DE1257" s="2"/>
      <c r="DF1257" s="2"/>
      <c r="DG1257" s="2"/>
      <c r="DH1257" s="2"/>
      <c r="DI1257" s="2"/>
      <c r="DJ1257" s="2"/>
      <c r="DK1257" s="2"/>
      <c r="DL1257" s="2"/>
      <c r="DM1257" s="2"/>
      <c r="DN1257" s="2"/>
      <c r="DO1257" s="2"/>
      <c r="DP1257" s="2"/>
      <c r="DQ1257" s="2"/>
      <c r="DR1257" s="2"/>
      <c r="DS1257" s="383"/>
      <c r="DT1257" s="383"/>
      <c r="DU1257" s="383"/>
      <c r="DV1257" s="2"/>
      <c r="DW1257" s="2"/>
      <c r="DX1257" s="2"/>
      <c r="DY1257" s="2"/>
      <c r="DZ1257" s="2"/>
      <c r="EA1257" s="2"/>
      <c r="EB1257" s="2"/>
      <c r="EC1257" s="2"/>
      <c r="ED1257" s="2"/>
      <c r="EE1257" s="2"/>
      <c r="EF1257" s="2"/>
      <c r="EG1257" s="2"/>
      <c r="EH1257" s="2"/>
      <c r="EI1257" s="2"/>
      <c r="EJ1257" s="2"/>
      <c r="EK1257" s="2"/>
      <c r="EL1257" s="2"/>
      <c r="EM1257" s="2"/>
      <c r="EN1257" s="2"/>
      <c r="EO1257" s="2"/>
      <c r="EP1257" s="2"/>
      <c r="EQ1257" s="2"/>
      <c r="ER1257" s="2"/>
      <c r="ES1257" s="2"/>
      <c r="ET1257" s="2"/>
      <c r="EU1257" s="2"/>
      <c r="EV1257" s="2"/>
      <c r="EW1257" s="2"/>
      <c r="EX1257" s="2"/>
      <c r="EY1257" s="2"/>
      <c r="EZ1257" s="2"/>
      <c r="FA1257" s="2"/>
      <c r="FB1257" s="2"/>
      <c r="FC1257" s="2"/>
      <c r="FD1257" s="2"/>
      <c r="FE1257" s="2"/>
      <c r="FF1257" s="2"/>
      <c r="FG1257" s="2"/>
      <c r="FH1257" s="2"/>
      <c r="FI1257" s="2"/>
      <c r="FJ1257" s="2"/>
      <c r="FK1257" s="2"/>
      <c r="FL1257" s="2"/>
      <c r="FM1257" s="2"/>
      <c r="FN1257" s="2"/>
      <c r="FO1257" s="2"/>
      <c r="FP1257" s="2"/>
      <c r="FQ1257" s="2"/>
      <c r="FR1257" s="2"/>
      <c r="FS1257" s="2"/>
      <c r="FT1257" s="2"/>
      <c r="FU1257" s="2"/>
      <c r="FV1257" s="2"/>
      <c r="FW1257" s="2"/>
      <c r="FX1257" s="2"/>
      <c r="FY1257" s="2"/>
      <c r="FZ1257" s="2"/>
      <c r="GA1257" s="2"/>
      <c r="GB1257" s="2"/>
      <c r="GC1257" s="2"/>
      <c r="GD1257" s="2"/>
      <c r="GE1257" s="2"/>
      <c r="GF1257" s="2"/>
      <c r="GG1257" s="2"/>
      <c r="GH1257" s="2"/>
      <c r="GI1257" s="2"/>
      <c r="GJ1257" s="2"/>
      <c r="GK1257" s="2"/>
      <c r="GL1257" s="2"/>
      <c r="GM1257" s="2"/>
      <c r="GN1257" s="2"/>
      <c r="GO1257" s="2"/>
      <c r="GP1257" s="2"/>
      <c r="GQ1257" s="2"/>
      <c r="GR1257" s="2"/>
      <c r="GS1257" s="2"/>
      <c r="GT1257" s="2"/>
      <c r="GU1257" s="2"/>
      <c r="GV1257" s="2"/>
      <c r="GW1257" s="2"/>
      <c r="GX1257" s="2"/>
      <c r="GY1257" s="2"/>
      <c r="GZ1257" s="2"/>
      <c r="HA1257" s="2"/>
      <c r="HB1257" s="2"/>
      <c r="HC1257" s="2"/>
      <c r="HD1257" s="2"/>
      <c r="HE1257" s="2"/>
      <c r="HF1257" s="2"/>
      <c r="HG1257" s="2"/>
      <c r="HH1257" s="2"/>
      <c r="HI1257" s="2"/>
      <c r="HJ1257" s="2"/>
      <c r="HK1257" s="2"/>
      <c r="HL1257" s="2"/>
      <c r="HM1257" s="2"/>
      <c r="HN1257" s="2"/>
      <c r="HO1257" s="2"/>
      <c r="HP1257" s="2"/>
      <c r="HQ1257" s="2"/>
      <c r="HR1257" s="2"/>
      <c r="HS1257" s="2"/>
      <c r="HT1257" s="2"/>
      <c r="HU1257" s="2"/>
      <c r="HV1257" s="2"/>
      <c r="HW1257" s="2"/>
      <c r="HX1257" s="2"/>
      <c r="HY1257" s="2"/>
      <c r="HZ1257" s="2"/>
      <c r="IA1257" s="2"/>
      <c r="IB1257" s="2"/>
      <c r="IC1257" s="2"/>
      <c r="ID1257" s="2"/>
      <c r="IE1257" s="2"/>
      <c r="IF1257" s="2"/>
      <c r="IG1257" s="2"/>
      <c r="IH1257" s="2"/>
      <c r="II1257" s="2"/>
      <c r="IJ1257" s="2"/>
      <c r="IK1257" s="2"/>
      <c r="IL1257" s="2"/>
      <c r="IM1257" s="2"/>
      <c r="IN1257" s="2"/>
      <c r="IO1257" s="2"/>
      <c r="IP1257" s="2"/>
      <c r="IQ1257" s="2"/>
      <c r="IR1257" s="2"/>
      <c r="IS1257" s="2"/>
      <c r="IT1257" s="2"/>
      <c r="IU1257" s="2"/>
      <c r="IV1257" s="2"/>
      <c r="IW1257" s="2"/>
    </row>
    <row r="1258" customFormat="false" ht="11.25" hidden="false" customHeight="false" outlineLevel="0" collapsed="false">
      <c r="A1258" s="2"/>
      <c r="B1258" s="2"/>
      <c r="C1258" s="2"/>
      <c r="D1258" s="394"/>
      <c r="F1258" s="2"/>
      <c r="G1258" s="2"/>
      <c r="H1258" s="2"/>
      <c r="I1258" s="2"/>
      <c r="J1258" s="2"/>
      <c r="K1258" s="2"/>
      <c r="L1258" s="2"/>
      <c r="M1258" s="2"/>
      <c r="P1258" s="2"/>
      <c r="Q1258" s="2"/>
      <c r="R1258" s="2"/>
      <c r="X1258" s="270"/>
      <c r="Y1258" s="2"/>
      <c r="AL1258" s="2"/>
      <c r="AM1258" s="2"/>
      <c r="AN1258" s="2"/>
      <c r="AO1258" s="2"/>
      <c r="AP1258" s="2"/>
      <c r="AQ1258" s="2"/>
      <c r="AR1258" s="2"/>
      <c r="AS1258" s="2"/>
      <c r="AT1258" s="2"/>
      <c r="AU1258" s="2"/>
      <c r="AV1258" s="95"/>
      <c r="AW1258" s="95"/>
      <c r="AX1258" s="383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2"/>
      <c r="BT1258" s="2"/>
      <c r="BU1258" s="2"/>
      <c r="BV1258" s="2"/>
      <c r="BW1258" s="383"/>
      <c r="BX1258" s="383"/>
      <c r="BY1258" s="383"/>
      <c r="BZ1258" s="2"/>
      <c r="CA1258" s="2"/>
      <c r="CB1258" s="2"/>
      <c r="CC1258" s="2"/>
      <c r="CD1258" s="2"/>
      <c r="CE1258" s="2"/>
      <c r="CF1258" s="383"/>
      <c r="CG1258" s="383"/>
      <c r="CH1258" s="10"/>
      <c r="CI1258" s="2"/>
      <c r="CJ1258" s="2"/>
      <c r="CK1258" s="2"/>
      <c r="CL1258" s="2"/>
      <c r="CM1258" s="2"/>
      <c r="CN1258" s="2"/>
      <c r="CO1258" s="2"/>
      <c r="CP1258" s="2"/>
      <c r="CQ1258" s="2"/>
      <c r="CR1258" s="2"/>
      <c r="CS1258" s="2"/>
      <c r="CT1258" s="2"/>
      <c r="CU1258" s="2"/>
      <c r="CV1258" s="2"/>
      <c r="CW1258" s="2"/>
      <c r="CX1258" s="2"/>
      <c r="CY1258" s="2"/>
      <c r="CZ1258" s="2"/>
      <c r="DA1258" s="2"/>
      <c r="DB1258" s="2"/>
      <c r="DC1258" s="2"/>
      <c r="DD1258" s="2"/>
      <c r="DE1258" s="2"/>
      <c r="DF1258" s="2"/>
      <c r="DG1258" s="2"/>
      <c r="DH1258" s="2"/>
      <c r="DI1258" s="2"/>
      <c r="DJ1258" s="2"/>
      <c r="DK1258" s="2"/>
      <c r="DL1258" s="2"/>
      <c r="DM1258" s="2"/>
      <c r="DN1258" s="2"/>
      <c r="DO1258" s="2"/>
      <c r="DP1258" s="2"/>
      <c r="DQ1258" s="2"/>
      <c r="DR1258" s="2"/>
      <c r="DS1258" s="383"/>
      <c r="DT1258" s="383"/>
      <c r="DU1258" s="383"/>
      <c r="DV1258" s="2"/>
      <c r="DW1258" s="2"/>
      <c r="DX1258" s="2"/>
      <c r="DY1258" s="2"/>
      <c r="DZ1258" s="2"/>
      <c r="EA1258" s="2"/>
      <c r="EB1258" s="2"/>
      <c r="EC1258" s="2"/>
      <c r="ED1258" s="2"/>
      <c r="EE1258" s="2"/>
      <c r="EF1258" s="2"/>
      <c r="EG1258" s="2"/>
      <c r="EH1258" s="2"/>
      <c r="EI1258" s="2"/>
      <c r="EJ1258" s="2"/>
      <c r="EK1258" s="2"/>
      <c r="EL1258" s="2"/>
      <c r="EM1258" s="2"/>
      <c r="EN1258" s="2"/>
      <c r="EO1258" s="2"/>
      <c r="EP1258" s="2"/>
      <c r="EQ1258" s="2"/>
      <c r="ER1258" s="2"/>
      <c r="ES1258" s="2"/>
      <c r="ET1258" s="2"/>
      <c r="EU1258" s="2"/>
      <c r="EV1258" s="2"/>
      <c r="EW1258" s="2"/>
      <c r="EX1258" s="2"/>
      <c r="EY1258" s="2"/>
      <c r="EZ1258" s="2"/>
      <c r="FA1258" s="2"/>
      <c r="FB1258" s="2"/>
      <c r="FC1258" s="2"/>
      <c r="FD1258" s="2"/>
      <c r="FE1258" s="2"/>
      <c r="FF1258" s="2"/>
      <c r="FG1258" s="2"/>
      <c r="FH1258" s="2"/>
      <c r="FI1258" s="2"/>
      <c r="FJ1258" s="2"/>
      <c r="FK1258" s="2"/>
      <c r="FL1258" s="2"/>
      <c r="FM1258" s="2"/>
      <c r="FN1258" s="2"/>
      <c r="FO1258" s="2"/>
      <c r="FP1258" s="2"/>
      <c r="FQ1258" s="2"/>
      <c r="FR1258" s="2"/>
      <c r="FS1258" s="2"/>
      <c r="FT1258" s="2"/>
      <c r="FU1258" s="2"/>
      <c r="FV1258" s="2"/>
      <c r="FW1258" s="2"/>
      <c r="FX1258" s="2"/>
      <c r="FY1258" s="2"/>
      <c r="FZ1258" s="2"/>
      <c r="GA1258" s="2"/>
      <c r="GB1258" s="2"/>
      <c r="GC1258" s="2"/>
      <c r="GD1258" s="2"/>
      <c r="GE1258" s="2"/>
      <c r="GF1258" s="2"/>
      <c r="GG1258" s="2"/>
      <c r="GH1258" s="2"/>
      <c r="GI1258" s="2"/>
      <c r="GJ1258" s="2"/>
      <c r="GK1258" s="2"/>
      <c r="GL1258" s="2"/>
      <c r="GM1258" s="2"/>
      <c r="GN1258" s="2"/>
      <c r="GO1258" s="2"/>
      <c r="GP1258" s="2"/>
      <c r="GQ1258" s="2"/>
      <c r="GR1258" s="2"/>
      <c r="GS1258" s="2"/>
      <c r="GT1258" s="2"/>
      <c r="GU1258" s="2"/>
      <c r="GV1258" s="2"/>
      <c r="GW1258" s="2"/>
      <c r="GX1258" s="2"/>
      <c r="GY1258" s="2"/>
      <c r="GZ1258" s="2"/>
      <c r="HA1258" s="2"/>
      <c r="HB1258" s="2"/>
      <c r="HC1258" s="2"/>
      <c r="HD1258" s="2"/>
      <c r="HE1258" s="2"/>
      <c r="HF1258" s="2"/>
      <c r="HG1258" s="2"/>
      <c r="HH1258" s="2"/>
      <c r="HI1258" s="2"/>
      <c r="HJ1258" s="2"/>
      <c r="HK1258" s="2"/>
      <c r="HL1258" s="2"/>
      <c r="HM1258" s="2"/>
      <c r="HN1258" s="2"/>
      <c r="HO1258" s="2"/>
      <c r="HP1258" s="2"/>
      <c r="HQ1258" s="2"/>
      <c r="HR1258" s="2"/>
      <c r="HS1258" s="2"/>
      <c r="HT1258" s="2"/>
      <c r="HU1258" s="2"/>
      <c r="HV1258" s="2"/>
      <c r="HW1258" s="2"/>
      <c r="HX1258" s="2"/>
      <c r="HY1258" s="2"/>
      <c r="HZ1258" s="2"/>
      <c r="IA1258" s="2"/>
      <c r="IB1258" s="2"/>
      <c r="IC1258" s="2"/>
      <c r="ID1258" s="2"/>
      <c r="IE1258" s="2"/>
      <c r="IF1258" s="2"/>
      <c r="IG1258" s="2"/>
      <c r="IH1258" s="2"/>
      <c r="II1258" s="2"/>
      <c r="IJ1258" s="2"/>
      <c r="IK1258" s="2"/>
      <c r="IL1258" s="2"/>
      <c r="IM1258" s="2"/>
      <c r="IN1258" s="2"/>
      <c r="IO1258" s="2"/>
      <c r="IP1258" s="2"/>
      <c r="IQ1258" s="2"/>
      <c r="IR1258" s="2"/>
      <c r="IS1258" s="2"/>
      <c r="IT1258" s="2"/>
      <c r="IU1258" s="2"/>
      <c r="IV1258" s="2"/>
      <c r="IW1258" s="2"/>
    </row>
    <row r="1259" customFormat="false" ht="11.25" hidden="false" customHeight="false" outlineLevel="0" collapsed="false">
      <c r="A1259" s="2"/>
      <c r="B1259" s="2"/>
      <c r="C1259" s="2"/>
      <c r="D1259" s="394"/>
      <c r="F1259" s="2"/>
      <c r="G1259" s="2"/>
      <c r="H1259" s="2"/>
      <c r="I1259" s="2"/>
      <c r="J1259" s="2"/>
      <c r="K1259" s="2"/>
      <c r="L1259" s="2"/>
      <c r="M1259" s="2"/>
      <c r="P1259" s="2"/>
      <c r="Q1259" s="2"/>
      <c r="R1259" s="2"/>
      <c r="X1259" s="270"/>
      <c r="Y1259" s="2"/>
      <c r="AL1259" s="2"/>
      <c r="AM1259" s="2"/>
      <c r="AN1259" s="2"/>
      <c r="AO1259" s="2"/>
      <c r="AP1259" s="2"/>
      <c r="AQ1259" s="2"/>
      <c r="AR1259" s="2"/>
      <c r="AS1259" s="2"/>
      <c r="AT1259" s="2"/>
      <c r="AU1259" s="2"/>
      <c r="AV1259" s="95"/>
      <c r="AW1259" s="95"/>
      <c r="AX1259" s="383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2"/>
      <c r="BT1259" s="2"/>
      <c r="BU1259" s="2"/>
      <c r="BV1259" s="2"/>
      <c r="BW1259" s="383"/>
      <c r="BX1259" s="383"/>
      <c r="BY1259" s="383"/>
      <c r="BZ1259" s="2"/>
      <c r="CA1259" s="2"/>
      <c r="CB1259" s="2"/>
      <c r="CC1259" s="2"/>
      <c r="CD1259" s="2"/>
      <c r="CE1259" s="2"/>
      <c r="CF1259" s="383"/>
      <c r="CG1259" s="383"/>
      <c r="CH1259" s="10"/>
      <c r="CI1259" s="2"/>
      <c r="CJ1259" s="2"/>
      <c r="CK1259" s="2"/>
      <c r="CL1259" s="2"/>
      <c r="CM1259" s="2"/>
      <c r="CN1259" s="2"/>
      <c r="CO1259" s="2"/>
      <c r="CP1259" s="2"/>
      <c r="CQ1259" s="2"/>
      <c r="CR1259" s="2"/>
      <c r="CS1259" s="2"/>
      <c r="CT1259" s="2"/>
      <c r="CU1259" s="2"/>
      <c r="CV1259" s="2"/>
      <c r="CW1259" s="2"/>
      <c r="CX1259" s="2"/>
      <c r="CY1259" s="2"/>
      <c r="CZ1259" s="2"/>
      <c r="DA1259" s="2"/>
      <c r="DB1259" s="2"/>
      <c r="DC1259" s="2"/>
      <c r="DD1259" s="2"/>
      <c r="DE1259" s="2"/>
      <c r="DF1259" s="2"/>
      <c r="DG1259" s="2"/>
      <c r="DH1259" s="2"/>
      <c r="DI1259" s="2"/>
      <c r="DJ1259" s="2"/>
      <c r="DK1259" s="2"/>
      <c r="DL1259" s="2"/>
      <c r="DM1259" s="2"/>
      <c r="DN1259" s="2"/>
      <c r="DO1259" s="2"/>
      <c r="DP1259" s="2"/>
      <c r="DQ1259" s="2"/>
      <c r="DR1259" s="2"/>
      <c r="DS1259" s="383"/>
      <c r="DT1259" s="383"/>
      <c r="DU1259" s="383"/>
      <c r="DV1259" s="2"/>
      <c r="DW1259" s="2"/>
      <c r="DX1259" s="2"/>
      <c r="DY1259" s="2"/>
      <c r="DZ1259" s="2"/>
      <c r="EA1259" s="2"/>
      <c r="EB1259" s="2"/>
      <c r="EC1259" s="2"/>
      <c r="ED1259" s="2"/>
      <c r="EE1259" s="2"/>
      <c r="EF1259" s="2"/>
      <c r="EG1259" s="2"/>
      <c r="EH1259" s="2"/>
      <c r="EI1259" s="2"/>
      <c r="EJ1259" s="2"/>
      <c r="EK1259" s="2"/>
      <c r="EL1259" s="2"/>
      <c r="EM1259" s="2"/>
      <c r="EN1259" s="2"/>
      <c r="EO1259" s="2"/>
      <c r="EP1259" s="2"/>
      <c r="EQ1259" s="2"/>
      <c r="ER1259" s="2"/>
      <c r="ES1259" s="2"/>
      <c r="ET1259" s="2"/>
      <c r="EU1259" s="2"/>
      <c r="EV1259" s="2"/>
      <c r="EW1259" s="2"/>
      <c r="EX1259" s="2"/>
      <c r="EY1259" s="2"/>
      <c r="EZ1259" s="2"/>
      <c r="FA1259" s="2"/>
      <c r="FB1259" s="2"/>
      <c r="FC1259" s="2"/>
      <c r="FD1259" s="2"/>
      <c r="FE1259" s="2"/>
      <c r="FF1259" s="2"/>
      <c r="FG1259" s="2"/>
      <c r="FH1259" s="2"/>
      <c r="FI1259" s="2"/>
      <c r="FJ1259" s="2"/>
      <c r="FK1259" s="2"/>
      <c r="FL1259" s="2"/>
      <c r="FM1259" s="2"/>
      <c r="FN1259" s="2"/>
      <c r="FO1259" s="2"/>
      <c r="FP1259" s="2"/>
      <c r="FQ1259" s="2"/>
      <c r="FR1259" s="2"/>
      <c r="FS1259" s="2"/>
      <c r="FT1259" s="2"/>
      <c r="FU1259" s="2"/>
      <c r="FV1259" s="2"/>
      <c r="FW1259" s="2"/>
      <c r="FX1259" s="2"/>
      <c r="FY1259" s="2"/>
      <c r="FZ1259" s="2"/>
      <c r="GA1259" s="2"/>
      <c r="GB1259" s="2"/>
      <c r="GC1259" s="2"/>
      <c r="GD1259" s="2"/>
      <c r="GE1259" s="2"/>
      <c r="GF1259" s="2"/>
      <c r="GG1259" s="2"/>
      <c r="GH1259" s="2"/>
      <c r="GI1259" s="2"/>
      <c r="GJ1259" s="2"/>
      <c r="GK1259" s="2"/>
      <c r="GL1259" s="2"/>
      <c r="GM1259" s="2"/>
      <c r="GN1259" s="2"/>
      <c r="GO1259" s="2"/>
      <c r="GP1259" s="2"/>
      <c r="GQ1259" s="2"/>
      <c r="GR1259" s="2"/>
      <c r="GS1259" s="2"/>
      <c r="GT1259" s="2"/>
      <c r="GU1259" s="2"/>
      <c r="GV1259" s="2"/>
      <c r="GW1259" s="2"/>
      <c r="GX1259" s="2"/>
      <c r="GY1259" s="2"/>
      <c r="GZ1259" s="2"/>
      <c r="HA1259" s="2"/>
      <c r="HB1259" s="2"/>
      <c r="HC1259" s="2"/>
      <c r="HD1259" s="2"/>
      <c r="HE1259" s="2"/>
      <c r="HF1259" s="2"/>
      <c r="HG1259" s="2"/>
      <c r="HH1259" s="2"/>
      <c r="HI1259" s="2"/>
      <c r="HJ1259" s="2"/>
      <c r="HK1259" s="2"/>
      <c r="HL1259" s="2"/>
      <c r="HM1259" s="2"/>
      <c r="HN1259" s="2"/>
      <c r="HO1259" s="2"/>
      <c r="HP1259" s="2"/>
      <c r="HQ1259" s="2"/>
      <c r="HR1259" s="2"/>
      <c r="HS1259" s="2"/>
      <c r="HT1259" s="2"/>
      <c r="HU1259" s="2"/>
      <c r="HV1259" s="2"/>
      <c r="HW1259" s="2"/>
      <c r="HX1259" s="2"/>
      <c r="HY1259" s="2"/>
      <c r="HZ1259" s="2"/>
      <c r="IA1259" s="2"/>
      <c r="IB1259" s="2"/>
      <c r="IC1259" s="2"/>
      <c r="ID1259" s="2"/>
      <c r="IE1259" s="2"/>
      <c r="IF1259" s="2"/>
      <c r="IG1259" s="2"/>
      <c r="IH1259" s="2"/>
      <c r="II1259" s="2"/>
      <c r="IJ1259" s="2"/>
      <c r="IK1259" s="2"/>
      <c r="IL1259" s="2"/>
      <c r="IM1259" s="2"/>
      <c r="IN1259" s="2"/>
      <c r="IO1259" s="2"/>
      <c r="IP1259" s="2"/>
      <c r="IQ1259" s="2"/>
      <c r="IR1259" s="2"/>
      <c r="IS1259" s="2"/>
      <c r="IT1259" s="2"/>
      <c r="IU1259" s="2"/>
      <c r="IV1259" s="2"/>
      <c r="IW1259" s="2"/>
    </row>
    <row r="1260" customFormat="false" ht="11.25" hidden="false" customHeight="false" outlineLevel="0" collapsed="false">
      <c r="A1260" s="2"/>
      <c r="B1260" s="2"/>
      <c r="C1260" s="2"/>
      <c r="D1260" s="394"/>
      <c r="F1260" s="2"/>
      <c r="G1260" s="2"/>
      <c r="H1260" s="2"/>
      <c r="I1260" s="2"/>
      <c r="J1260" s="2"/>
      <c r="K1260" s="2"/>
      <c r="L1260" s="2"/>
      <c r="M1260" s="2"/>
      <c r="P1260" s="2"/>
      <c r="Q1260" s="2"/>
      <c r="R1260" s="2"/>
      <c r="X1260" s="270"/>
      <c r="Y1260" s="2"/>
      <c r="AL1260" s="2"/>
      <c r="AM1260" s="2"/>
      <c r="AN1260" s="2"/>
      <c r="AO1260" s="2"/>
      <c r="AP1260" s="2"/>
      <c r="AQ1260" s="2"/>
      <c r="AR1260" s="2"/>
      <c r="AS1260" s="2"/>
      <c r="AT1260" s="2"/>
      <c r="AU1260" s="2"/>
      <c r="AV1260" s="95"/>
      <c r="AW1260" s="95"/>
      <c r="AX1260" s="383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2"/>
      <c r="BT1260" s="2"/>
      <c r="BU1260" s="2"/>
      <c r="BV1260" s="2"/>
      <c r="BW1260" s="383"/>
      <c r="BX1260" s="383"/>
      <c r="BY1260" s="383"/>
      <c r="BZ1260" s="2"/>
      <c r="CA1260" s="2"/>
      <c r="CB1260" s="2"/>
      <c r="CC1260" s="2"/>
      <c r="CD1260" s="2"/>
      <c r="CE1260" s="2"/>
      <c r="CF1260" s="383"/>
      <c r="CG1260" s="383"/>
      <c r="CH1260" s="10"/>
      <c r="CI1260" s="2"/>
      <c r="CJ1260" s="2"/>
      <c r="CK1260" s="2"/>
      <c r="CL1260" s="2"/>
      <c r="CM1260" s="2"/>
      <c r="CN1260" s="2"/>
      <c r="CO1260" s="2"/>
      <c r="CP1260" s="2"/>
      <c r="CQ1260" s="2"/>
      <c r="CR1260" s="2"/>
      <c r="CS1260" s="2"/>
      <c r="CT1260" s="2"/>
      <c r="CU1260" s="2"/>
      <c r="CV1260" s="2"/>
      <c r="CW1260" s="2"/>
      <c r="CX1260" s="2"/>
      <c r="CY1260" s="2"/>
      <c r="CZ1260" s="2"/>
      <c r="DA1260" s="2"/>
      <c r="DB1260" s="2"/>
      <c r="DC1260" s="2"/>
      <c r="DD1260" s="2"/>
      <c r="DE1260" s="2"/>
      <c r="DF1260" s="2"/>
      <c r="DG1260" s="2"/>
      <c r="DH1260" s="2"/>
      <c r="DI1260" s="2"/>
      <c r="DJ1260" s="2"/>
      <c r="DK1260" s="2"/>
      <c r="DL1260" s="2"/>
      <c r="DM1260" s="2"/>
      <c r="DN1260" s="2"/>
      <c r="DO1260" s="2"/>
      <c r="DP1260" s="2"/>
      <c r="DQ1260" s="2"/>
      <c r="DR1260" s="2"/>
      <c r="DS1260" s="383"/>
      <c r="DT1260" s="383"/>
      <c r="DU1260" s="383"/>
      <c r="DV1260" s="2"/>
      <c r="DW1260" s="2"/>
      <c r="DX1260" s="2"/>
      <c r="DY1260" s="2"/>
      <c r="DZ1260" s="2"/>
      <c r="EA1260" s="2"/>
      <c r="EB1260" s="2"/>
      <c r="EC1260" s="2"/>
      <c r="ED1260" s="2"/>
      <c r="EE1260" s="2"/>
      <c r="EF1260" s="2"/>
      <c r="EG1260" s="2"/>
      <c r="EH1260" s="2"/>
      <c r="EI1260" s="2"/>
      <c r="EJ1260" s="2"/>
      <c r="EK1260" s="2"/>
      <c r="EL1260" s="2"/>
      <c r="EM1260" s="2"/>
      <c r="EN1260" s="2"/>
      <c r="EO1260" s="2"/>
      <c r="EP1260" s="2"/>
      <c r="EQ1260" s="2"/>
      <c r="ER1260" s="2"/>
      <c r="ES1260" s="2"/>
      <c r="ET1260" s="2"/>
      <c r="EU1260" s="2"/>
      <c r="EV1260" s="2"/>
      <c r="EW1260" s="2"/>
      <c r="EX1260" s="2"/>
      <c r="EY1260" s="2"/>
      <c r="EZ1260" s="2"/>
      <c r="FA1260" s="2"/>
      <c r="FB1260" s="2"/>
      <c r="FC1260" s="2"/>
      <c r="FD1260" s="2"/>
      <c r="FE1260" s="2"/>
      <c r="FF1260" s="2"/>
      <c r="FG1260" s="2"/>
      <c r="FH1260" s="2"/>
      <c r="FI1260" s="2"/>
      <c r="FJ1260" s="2"/>
      <c r="FK1260" s="2"/>
      <c r="FL1260" s="2"/>
      <c r="FM1260" s="2"/>
      <c r="FN1260" s="2"/>
      <c r="FO1260" s="2"/>
      <c r="FP1260" s="2"/>
      <c r="FQ1260" s="2"/>
      <c r="FR1260" s="2"/>
      <c r="FS1260" s="2"/>
      <c r="FT1260" s="2"/>
      <c r="FU1260" s="2"/>
      <c r="FV1260" s="2"/>
      <c r="FW1260" s="2"/>
      <c r="FX1260" s="2"/>
      <c r="FY1260" s="2"/>
      <c r="FZ1260" s="2"/>
      <c r="GA1260" s="2"/>
      <c r="GB1260" s="2"/>
      <c r="GC1260" s="2"/>
      <c r="GD1260" s="2"/>
      <c r="GE1260" s="2"/>
      <c r="GF1260" s="2"/>
      <c r="GG1260" s="2"/>
      <c r="GH1260" s="2"/>
      <c r="GI1260" s="2"/>
      <c r="GJ1260" s="2"/>
      <c r="GK1260" s="2"/>
      <c r="GL1260" s="2"/>
      <c r="GM1260" s="2"/>
      <c r="GN1260" s="2"/>
      <c r="GO1260" s="2"/>
      <c r="GP1260" s="2"/>
      <c r="GQ1260" s="2"/>
      <c r="GR1260" s="2"/>
      <c r="GS1260" s="2"/>
      <c r="GT1260" s="2"/>
      <c r="GU1260" s="2"/>
      <c r="GV1260" s="2"/>
      <c r="GW1260" s="2"/>
      <c r="GX1260" s="2"/>
      <c r="GY1260" s="2"/>
      <c r="GZ1260" s="2"/>
      <c r="HA1260" s="2"/>
      <c r="HB1260" s="2"/>
      <c r="HC1260" s="2"/>
      <c r="HD1260" s="2"/>
      <c r="HE1260" s="2"/>
      <c r="HF1260" s="2"/>
      <c r="HG1260" s="2"/>
      <c r="HH1260" s="2"/>
      <c r="HI1260" s="2"/>
      <c r="HJ1260" s="2"/>
      <c r="HK1260" s="2"/>
      <c r="HL1260" s="2"/>
      <c r="HM1260" s="2"/>
      <c r="HN1260" s="2"/>
      <c r="HO1260" s="2"/>
      <c r="HP1260" s="2"/>
      <c r="HQ1260" s="2"/>
      <c r="HR1260" s="2"/>
      <c r="HS1260" s="2"/>
      <c r="HT1260" s="2"/>
      <c r="HU1260" s="2"/>
      <c r="HV1260" s="2"/>
      <c r="HW1260" s="2"/>
      <c r="HX1260" s="2"/>
      <c r="HY1260" s="2"/>
      <c r="HZ1260" s="2"/>
      <c r="IA1260" s="2"/>
      <c r="IB1260" s="2"/>
      <c r="IC1260" s="2"/>
      <c r="ID1260" s="2"/>
      <c r="IE1260" s="2"/>
      <c r="IF1260" s="2"/>
      <c r="IG1260" s="2"/>
      <c r="IH1260" s="2"/>
      <c r="II1260" s="2"/>
      <c r="IJ1260" s="2"/>
      <c r="IK1260" s="2"/>
      <c r="IL1260" s="2"/>
      <c r="IM1260" s="2"/>
      <c r="IN1260" s="2"/>
      <c r="IO1260" s="2"/>
      <c r="IP1260" s="2"/>
      <c r="IQ1260" s="2"/>
      <c r="IR1260" s="2"/>
      <c r="IS1260" s="2"/>
      <c r="IT1260" s="2"/>
      <c r="IU1260" s="2"/>
      <c r="IV1260" s="2"/>
      <c r="IW1260" s="2"/>
    </row>
    <row r="1261" customFormat="false" ht="11.25" hidden="false" customHeight="false" outlineLevel="0" collapsed="false">
      <c r="A1261" s="2"/>
      <c r="B1261" s="2"/>
      <c r="C1261" s="2"/>
      <c r="D1261" s="394"/>
      <c r="F1261" s="2"/>
      <c r="G1261" s="2"/>
      <c r="H1261" s="2"/>
      <c r="I1261" s="2"/>
      <c r="J1261" s="2"/>
      <c r="K1261" s="2"/>
      <c r="L1261" s="2"/>
      <c r="M1261" s="2"/>
      <c r="P1261" s="2"/>
      <c r="Q1261" s="2"/>
      <c r="R1261" s="2"/>
      <c r="X1261" s="270"/>
      <c r="Y1261" s="2"/>
      <c r="AL1261" s="2"/>
      <c r="AM1261" s="2"/>
      <c r="AN1261" s="2"/>
      <c r="AO1261" s="2"/>
      <c r="AP1261" s="2"/>
      <c r="AQ1261" s="2"/>
      <c r="AR1261" s="2"/>
      <c r="AS1261" s="2"/>
      <c r="AT1261" s="2"/>
      <c r="AU1261" s="2"/>
      <c r="AV1261" s="95"/>
      <c r="AW1261" s="95"/>
      <c r="AX1261" s="383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2"/>
      <c r="BT1261" s="2"/>
      <c r="BU1261" s="2"/>
      <c r="BV1261" s="2"/>
      <c r="BW1261" s="383"/>
      <c r="BX1261" s="383"/>
      <c r="BY1261" s="383"/>
      <c r="BZ1261" s="2"/>
      <c r="CA1261" s="2"/>
      <c r="CB1261" s="2"/>
      <c r="CC1261" s="2"/>
      <c r="CD1261" s="2"/>
      <c r="CE1261" s="2"/>
      <c r="CF1261" s="383"/>
      <c r="CG1261" s="383"/>
      <c r="CH1261" s="10"/>
      <c r="CI1261" s="2"/>
      <c r="CJ1261" s="2"/>
      <c r="CK1261" s="2"/>
      <c r="CL1261" s="2"/>
      <c r="CM1261" s="2"/>
      <c r="CN1261" s="2"/>
      <c r="CO1261" s="2"/>
      <c r="CP1261" s="2"/>
      <c r="CQ1261" s="2"/>
      <c r="CR1261" s="2"/>
      <c r="CS1261" s="2"/>
      <c r="CT1261" s="2"/>
      <c r="CU1261" s="2"/>
      <c r="CV1261" s="2"/>
      <c r="CW1261" s="2"/>
      <c r="CX1261" s="2"/>
      <c r="CY1261" s="2"/>
      <c r="CZ1261" s="2"/>
      <c r="DA1261" s="2"/>
      <c r="DB1261" s="2"/>
      <c r="DC1261" s="2"/>
      <c r="DD1261" s="2"/>
      <c r="DE1261" s="2"/>
      <c r="DF1261" s="2"/>
      <c r="DG1261" s="2"/>
      <c r="DH1261" s="2"/>
      <c r="DI1261" s="2"/>
      <c r="DJ1261" s="2"/>
      <c r="DK1261" s="2"/>
      <c r="DL1261" s="2"/>
      <c r="DM1261" s="2"/>
      <c r="DN1261" s="2"/>
      <c r="DO1261" s="2"/>
      <c r="DP1261" s="2"/>
      <c r="DQ1261" s="2"/>
      <c r="DR1261" s="2"/>
      <c r="DS1261" s="383"/>
      <c r="DT1261" s="383"/>
      <c r="DU1261" s="383"/>
      <c r="DV1261" s="2"/>
      <c r="DW1261" s="2"/>
      <c r="DX1261" s="2"/>
      <c r="DY1261" s="2"/>
      <c r="DZ1261" s="2"/>
      <c r="EA1261" s="2"/>
      <c r="EB1261" s="2"/>
      <c r="EC1261" s="2"/>
      <c r="ED1261" s="2"/>
      <c r="EE1261" s="2"/>
      <c r="EF1261" s="2"/>
      <c r="EG1261" s="2"/>
      <c r="EH1261" s="2"/>
      <c r="EI1261" s="2"/>
      <c r="EJ1261" s="2"/>
      <c r="EK1261" s="2"/>
      <c r="EL1261" s="2"/>
      <c r="EM1261" s="2"/>
      <c r="EN1261" s="2"/>
      <c r="EO1261" s="2"/>
      <c r="EP1261" s="2"/>
      <c r="EQ1261" s="2"/>
      <c r="ER1261" s="2"/>
      <c r="ES1261" s="2"/>
      <c r="ET1261" s="2"/>
      <c r="EU1261" s="2"/>
      <c r="EV1261" s="2"/>
      <c r="EW1261" s="2"/>
      <c r="EX1261" s="2"/>
      <c r="EY1261" s="2"/>
      <c r="EZ1261" s="2"/>
      <c r="FA1261" s="2"/>
      <c r="FB1261" s="2"/>
      <c r="FC1261" s="2"/>
      <c r="FD1261" s="2"/>
      <c r="FE1261" s="2"/>
      <c r="FF1261" s="2"/>
      <c r="FG1261" s="2"/>
      <c r="FH1261" s="2"/>
      <c r="FI1261" s="2"/>
      <c r="FJ1261" s="2"/>
      <c r="FK1261" s="2"/>
      <c r="FL1261" s="2"/>
      <c r="FM1261" s="2"/>
      <c r="FN1261" s="2"/>
      <c r="FO1261" s="2"/>
      <c r="FP1261" s="2"/>
      <c r="FQ1261" s="2"/>
      <c r="FR1261" s="2"/>
      <c r="FS1261" s="2"/>
      <c r="FT1261" s="2"/>
      <c r="FU1261" s="2"/>
      <c r="FV1261" s="2"/>
      <c r="FW1261" s="2"/>
      <c r="FX1261" s="2"/>
      <c r="FY1261" s="2"/>
      <c r="FZ1261" s="2"/>
      <c r="GA1261" s="2"/>
      <c r="GB1261" s="2"/>
      <c r="GC1261" s="2"/>
      <c r="GD1261" s="2"/>
      <c r="GE1261" s="2"/>
      <c r="GF1261" s="2"/>
      <c r="GG1261" s="2"/>
      <c r="GH1261" s="2"/>
      <c r="GI1261" s="2"/>
      <c r="GJ1261" s="2"/>
      <c r="GK1261" s="2"/>
      <c r="GL1261" s="2"/>
      <c r="GM1261" s="2"/>
      <c r="GN1261" s="2"/>
      <c r="GO1261" s="2"/>
      <c r="GP1261" s="2"/>
      <c r="GQ1261" s="2"/>
      <c r="GR1261" s="2"/>
      <c r="GS1261" s="2"/>
      <c r="GT1261" s="2"/>
      <c r="GU1261" s="2"/>
      <c r="GV1261" s="2"/>
      <c r="GW1261" s="2"/>
      <c r="GX1261" s="2"/>
      <c r="GY1261" s="2"/>
      <c r="GZ1261" s="2"/>
      <c r="HA1261" s="2"/>
      <c r="HB1261" s="2"/>
      <c r="HC1261" s="2"/>
      <c r="HD1261" s="2"/>
      <c r="HE1261" s="2"/>
      <c r="HF1261" s="2"/>
      <c r="HG1261" s="2"/>
      <c r="HH1261" s="2"/>
      <c r="HI1261" s="2"/>
      <c r="HJ1261" s="2"/>
      <c r="HK1261" s="2"/>
      <c r="HL1261" s="2"/>
      <c r="HM1261" s="2"/>
      <c r="HN1261" s="2"/>
      <c r="HO1261" s="2"/>
      <c r="HP1261" s="2"/>
      <c r="HQ1261" s="2"/>
      <c r="HR1261" s="2"/>
      <c r="HS1261" s="2"/>
      <c r="HT1261" s="2"/>
      <c r="HU1261" s="2"/>
      <c r="HV1261" s="2"/>
      <c r="HW1261" s="2"/>
      <c r="HX1261" s="2"/>
      <c r="HY1261" s="2"/>
      <c r="HZ1261" s="2"/>
      <c r="IA1261" s="2"/>
      <c r="IB1261" s="2"/>
      <c r="IC1261" s="2"/>
      <c r="ID1261" s="2"/>
      <c r="IE1261" s="2"/>
      <c r="IF1261" s="2"/>
      <c r="IG1261" s="2"/>
      <c r="IH1261" s="2"/>
      <c r="II1261" s="2"/>
      <c r="IJ1261" s="2"/>
      <c r="IK1261" s="2"/>
      <c r="IL1261" s="2"/>
      <c r="IM1261" s="2"/>
      <c r="IN1261" s="2"/>
      <c r="IO1261" s="2"/>
      <c r="IP1261" s="2"/>
      <c r="IQ1261" s="2"/>
      <c r="IR1261" s="2"/>
      <c r="IS1261" s="2"/>
      <c r="IT1261" s="2"/>
      <c r="IU1261" s="2"/>
      <c r="IV1261" s="2"/>
      <c r="IW1261" s="2"/>
    </row>
    <row r="1262" customFormat="false" ht="11.25" hidden="false" customHeight="false" outlineLevel="0" collapsed="false">
      <c r="A1262" s="2"/>
      <c r="B1262" s="2"/>
      <c r="C1262" s="2"/>
      <c r="D1262" s="394"/>
      <c r="F1262" s="2"/>
      <c r="G1262" s="2"/>
      <c r="H1262" s="2"/>
      <c r="I1262" s="2"/>
      <c r="J1262" s="2"/>
      <c r="K1262" s="2"/>
      <c r="L1262" s="2"/>
      <c r="M1262" s="2"/>
      <c r="P1262" s="2"/>
      <c r="Q1262" s="2"/>
      <c r="R1262" s="2"/>
      <c r="X1262" s="270"/>
      <c r="Y1262" s="2"/>
      <c r="AL1262" s="2"/>
      <c r="AM1262" s="2"/>
      <c r="AN1262" s="2"/>
      <c r="AO1262" s="2"/>
      <c r="AP1262" s="2"/>
      <c r="AQ1262" s="2"/>
      <c r="AR1262" s="2"/>
      <c r="AS1262" s="2"/>
      <c r="AT1262" s="2"/>
      <c r="AU1262" s="2"/>
      <c r="AV1262" s="95"/>
      <c r="AW1262" s="95"/>
      <c r="AX1262" s="383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2"/>
      <c r="BT1262" s="2"/>
      <c r="BU1262" s="2"/>
      <c r="BV1262" s="2"/>
      <c r="BW1262" s="383"/>
      <c r="BX1262" s="383"/>
      <c r="BY1262" s="383"/>
      <c r="BZ1262" s="2"/>
      <c r="CA1262" s="2"/>
      <c r="CB1262" s="2"/>
      <c r="CC1262" s="2"/>
      <c r="CD1262" s="2"/>
      <c r="CE1262" s="2"/>
      <c r="CF1262" s="383"/>
      <c r="CG1262" s="383"/>
      <c r="CH1262" s="10"/>
      <c r="CI1262" s="2"/>
      <c r="CJ1262" s="2"/>
      <c r="CK1262" s="2"/>
      <c r="CL1262" s="2"/>
      <c r="CM1262" s="2"/>
      <c r="CN1262" s="2"/>
      <c r="CO1262" s="2"/>
      <c r="CP1262" s="2"/>
      <c r="CQ1262" s="2"/>
      <c r="CR1262" s="2"/>
      <c r="CS1262" s="2"/>
      <c r="CT1262" s="2"/>
      <c r="CU1262" s="2"/>
      <c r="CV1262" s="2"/>
      <c r="CW1262" s="2"/>
      <c r="CX1262" s="2"/>
      <c r="CY1262" s="2"/>
      <c r="CZ1262" s="2"/>
      <c r="DA1262" s="2"/>
      <c r="DB1262" s="2"/>
      <c r="DC1262" s="2"/>
      <c r="DD1262" s="2"/>
      <c r="DE1262" s="2"/>
      <c r="DF1262" s="2"/>
      <c r="DG1262" s="2"/>
      <c r="DH1262" s="2"/>
      <c r="DI1262" s="2"/>
      <c r="DJ1262" s="2"/>
      <c r="DK1262" s="2"/>
      <c r="DL1262" s="2"/>
      <c r="DM1262" s="2"/>
      <c r="DN1262" s="2"/>
      <c r="DO1262" s="2"/>
      <c r="DP1262" s="2"/>
      <c r="DQ1262" s="2"/>
      <c r="DR1262" s="2"/>
      <c r="DS1262" s="383"/>
      <c r="DT1262" s="383"/>
      <c r="DU1262" s="383"/>
      <c r="DV1262" s="2"/>
      <c r="DW1262" s="2"/>
      <c r="DX1262" s="2"/>
      <c r="DY1262" s="2"/>
      <c r="DZ1262" s="2"/>
      <c r="EA1262" s="2"/>
      <c r="EB1262" s="2"/>
      <c r="EC1262" s="2"/>
      <c r="ED1262" s="2"/>
      <c r="EE1262" s="2"/>
      <c r="EF1262" s="2"/>
      <c r="EG1262" s="2"/>
      <c r="EH1262" s="2"/>
      <c r="EI1262" s="2"/>
      <c r="EJ1262" s="2"/>
      <c r="EK1262" s="2"/>
      <c r="EL1262" s="2"/>
      <c r="EM1262" s="2"/>
      <c r="EN1262" s="2"/>
      <c r="EO1262" s="2"/>
      <c r="EP1262" s="2"/>
      <c r="EQ1262" s="2"/>
      <c r="ER1262" s="2"/>
      <c r="ES1262" s="2"/>
      <c r="ET1262" s="2"/>
      <c r="EU1262" s="2"/>
      <c r="EV1262" s="2"/>
      <c r="EW1262" s="2"/>
      <c r="EX1262" s="2"/>
      <c r="EY1262" s="2"/>
      <c r="EZ1262" s="2"/>
      <c r="FA1262" s="2"/>
      <c r="FB1262" s="2"/>
      <c r="FC1262" s="2"/>
      <c r="FD1262" s="2"/>
      <c r="FE1262" s="2"/>
      <c r="FF1262" s="2"/>
      <c r="FG1262" s="2"/>
      <c r="FH1262" s="2"/>
      <c r="FI1262" s="2"/>
      <c r="FJ1262" s="2"/>
      <c r="FK1262" s="2"/>
      <c r="FL1262" s="2"/>
      <c r="FM1262" s="2"/>
      <c r="FN1262" s="2"/>
      <c r="FO1262" s="2"/>
      <c r="FP1262" s="2"/>
      <c r="FQ1262" s="2"/>
      <c r="FR1262" s="2"/>
      <c r="FS1262" s="2"/>
      <c r="FT1262" s="2"/>
      <c r="FU1262" s="2"/>
      <c r="FV1262" s="2"/>
      <c r="FW1262" s="2"/>
      <c r="FX1262" s="2"/>
      <c r="FY1262" s="2"/>
      <c r="FZ1262" s="2"/>
      <c r="GA1262" s="2"/>
      <c r="GB1262" s="2"/>
      <c r="GC1262" s="2"/>
      <c r="GD1262" s="2"/>
      <c r="GE1262" s="2"/>
      <c r="GF1262" s="2"/>
      <c r="GG1262" s="2"/>
      <c r="GH1262" s="2"/>
      <c r="GI1262" s="2"/>
      <c r="GJ1262" s="2"/>
      <c r="GK1262" s="2"/>
      <c r="GL1262" s="2"/>
      <c r="GM1262" s="2"/>
      <c r="GN1262" s="2"/>
      <c r="GO1262" s="2"/>
      <c r="GP1262" s="2"/>
      <c r="GQ1262" s="2"/>
      <c r="GR1262" s="2"/>
      <c r="GS1262" s="2"/>
      <c r="GT1262" s="2"/>
      <c r="GU1262" s="2"/>
      <c r="GV1262" s="2"/>
      <c r="GW1262" s="2"/>
      <c r="GX1262" s="2"/>
      <c r="GY1262" s="2"/>
      <c r="GZ1262" s="2"/>
      <c r="HA1262" s="2"/>
      <c r="HB1262" s="2"/>
      <c r="HC1262" s="2"/>
      <c r="HD1262" s="2"/>
      <c r="HE1262" s="2"/>
      <c r="HF1262" s="2"/>
      <c r="HG1262" s="2"/>
      <c r="HH1262" s="2"/>
      <c r="HI1262" s="2"/>
      <c r="HJ1262" s="2"/>
      <c r="HK1262" s="2"/>
      <c r="HL1262" s="2"/>
      <c r="HM1262" s="2"/>
      <c r="HN1262" s="2"/>
      <c r="HO1262" s="2"/>
      <c r="HP1262" s="2"/>
      <c r="HQ1262" s="2"/>
      <c r="HR1262" s="2"/>
      <c r="HS1262" s="2"/>
      <c r="HT1262" s="2"/>
      <c r="HU1262" s="2"/>
      <c r="HV1262" s="2"/>
      <c r="HW1262" s="2"/>
      <c r="HX1262" s="2"/>
      <c r="HY1262" s="2"/>
      <c r="HZ1262" s="2"/>
      <c r="IA1262" s="2"/>
      <c r="IB1262" s="2"/>
      <c r="IC1262" s="2"/>
      <c r="ID1262" s="2"/>
      <c r="IE1262" s="2"/>
      <c r="IF1262" s="2"/>
      <c r="IG1262" s="2"/>
      <c r="IH1262" s="2"/>
      <c r="II1262" s="2"/>
      <c r="IJ1262" s="2"/>
      <c r="IK1262" s="2"/>
      <c r="IL1262" s="2"/>
      <c r="IM1262" s="2"/>
      <c r="IN1262" s="2"/>
      <c r="IO1262" s="2"/>
      <c r="IP1262" s="2"/>
      <c r="IQ1262" s="2"/>
      <c r="IR1262" s="2"/>
      <c r="IS1262" s="2"/>
      <c r="IT1262" s="2"/>
      <c r="IU1262" s="2"/>
      <c r="IV1262" s="2"/>
      <c r="IW1262" s="2"/>
    </row>
    <row r="1263" customFormat="false" ht="11.25" hidden="false" customHeight="false" outlineLevel="0" collapsed="false">
      <c r="A1263" s="2"/>
      <c r="B1263" s="2"/>
      <c r="C1263" s="2"/>
      <c r="D1263" s="394"/>
      <c r="F1263" s="2"/>
      <c r="G1263" s="2"/>
      <c r="H1263" s="2"/>
      <c r="I1263" s="2"/>
      <c r="J1263" s="2"/>
      <c r="K1263" s="2"/>
      <c r="L1263" s="2"/>
      <c r="M1263" s="2"/>
      <c r="P1263" s="2"/>
      <c r="Q1263" s="2"/>
      <c r="R1263" s="2"/>
      <c r="X1263" s="270"/>
      <c r="Y1263" s="2"/>
      <c r="AL1263" s="2"/>
      <c r="AM1263" s="2"/>
      <c r="AN1263" s="2"/>
      <c r="AO1263" s="2"/>
      <c r="AP1263" s="2"/>
      <c r="AQ1263" s="2"/>
      <c r="AR1263" s="2"/>
      <c r="AS1263" s="2"/>
      <c r="AT1263" s="2"/>
      <c r="AU1263" s="2"/>
      <c r="AV1263" s="95"/>
      <c r="AW1263" s="95"/>
      <c r="AX1263" s="383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2"/>
      <c r="BT1263" s="2"/>
      <c r="BU1263" s="2"/>
      <c r="BV1263" s="2"/>
      <c r="BW1263" s="383"/>
      <c r="BX1263" s="383"/>
      <c r="BY1263" s="383"/>
      <c r="BZ1263" s="2"/>
      <c r="CA1263" s="2"/>
      <c r="CB1263" s="2"/>
      <c r="CC1263" s="2"/>
      <c r="CD1263" s="2"/>
      <c r="CE1263" s="2"/>
      <c r="CF1263" s="383"/>
      <c r="CG1263" s="383"/>
      <c r="CH1263" s="10"/>
      <c r="CI1263" s="2"/>
      <c r="CJ1263" s="2"/>
      <c r="CK1263" s="2"/>
      <c r="CL1263" s="2"/>
      <c r="CM1263" s="2"/>
      <c r="CN1263" s="2"/>
      <c r="CO1263" s="2"/>
      <c r="CP1263" s="2"/>
      <c r="CQ1263" s="2"/>
      <c r="CR1263" s="2"/>
      <c r="CS1263" s="2"/>
      <c r="CT1263" s="2"/>
      <c r="CU1263" s="2"/>
      <c r="CV1263" s="2"/>
      <c r="CW1263" s="2"/>
      <c r="CX1263" s="2"/>
      <c r="CY1263" s="2"/>
      <c r="CZ1263" s="2"/>
      <c r="DA1263" s="2"/>
      <c r="DB1263" s="2"/>
      <c r="DC1263" s="2"/>
      <c r="DD1263" s="2"/>
      <c r="DE1263" s="2"/>
      <c r="DF1263" s="2"/>
      <c r="DG1263" s="2"/>
      <c r="DH1263" s="2"/>
      <c r="DI1263" s="2"/>
      <c r="DJ1263" s="2"/>
      <c r="DK1263" s="2"/>
      <c r="DL1263" s="2"/>
      <c r="DM1263" s="2"/>
      <c r="DN1263" s="2"/>
      <c r="DO1263" s="2"/>
      <c r="DP1263" s="2"/>
      <c r="DQ1263" s="2"/>
      <c r="DR1263" s="2"/>
      <c r="DS1263" s="383"/>
      <c r="DT1263" s="383"/>
      <c r="DU1263" s="383"/>
      <c r="DV1263" s="2"/>
      <c r="DW1263" s="2"/>
      <c r="DX1263" s="2"/>
      <c r="DY1263" s="2"/>
      <c r="DZ1263" s="2"/>
      <c r="EA1263" s="2"/>
      <c r="EB1263" s="2"/>
      <c r="EC1263" s="2"/>
      <c r="ED1263" s="2"/>
      <c r="EE1263" s="2"/>
      <c r="EF1263" s="2"/>
      <c r="EG1263" s="2"/>
      <c r="EH1263" s="2"/>
      <c r="EI1263" s="2"/>
      <c r="EJ1263" s="2"/>
      <c r="EK1263" s="2"/>
      <c r="EL1263" s="2"/>
      <c r="EM1263" s="2"/>
      <c r="EN1263" s="2"/>
      <c r="EO1263" s="2"/>
      <c r="EP1263" s="2"/>
      <c r="EQ1263" s="2"/>
      <c r="ER1263" s="2"/>
      <c r="ES1263" s="2"/>
      <c r="ET1263" s="2"/>
      <c r="EU1263" s="2"/>
      <c r="EV1263" s="2"/>
      <c r="EW1263" s="2"/>
      <c r="EX1263" s="2"/>
      <c r="EY1263" s="2"/>
      <c r="EZ1263" s="2"/>
      <c r="FA1263" s="2"/>
      <c r="FB1263" s="2"/>
      <c r="FC1263" s="2"/>
      <c r="FD1263" s="2"/>
      <c r="FE1263" s="2"/>
      <c r="FF1263" s="2"/>
      <c r="FG1263" s="2"/>
      <c r="FH1263" s="2"/>
      <c r="FI1263" s="2"/>
      <c r="FJ1263" s="2"/>
      <c r="FK1263" s="2"/>
      <c r="FL1263" s="2"/>
      <c r="FM1263" s="2"/>
      <c r="FN1263" s="2"/>
      <c r="FO1263" s="2"/>
      <c r="FP1263" s="2"/>
      <c r="FQ1263" s="2"/>
      <c r="FR1263" s="2"/>
      <c r="FS1263" s="2"/>
      <c r="FT1263" s="2"/>
      <c r="FU1263" s="2"/>
      <c r="FV1263" s="2"/>
      <c r="FW1263" s="2"/>
      <c r="FX1263" s="2"/>
      <c r="FY1263" s="2"/>
      <c r="FZ1263" s="2"/>
      <c r="GA1263" s="2"/>
      <c r="GB1263" s="2"/>
      <c r="GC1263" s="2"/>
      <c r="GD1263" s="2"/>
      <c r="GE1263" s="2"/>
      <c r="GF1263" s="2"/>
      <c r="GG1263" s="2"/>
      <c r="GH1263" s="2"/>
      <c r="GI1263" s="2"/>
      <c r="GJ1263" s="2"/>
      <c r="GK1263" s="2"/>
      <c r="GL1263" s="2"/>
      <c r="GM1263" s="2"/>
      <c r="GN1263" s="2"/>
      <c r="GO1263" s="2"/>
      <c r="GP1263" s="2"/>
      <c r="GQ1263" s="2"/>
      <c r="GR1263" s="2"/>
      <c r="GS1263" s="2"/>
      <c r="GT1263" s="2"/>
      <c r="GU1263" s="2"/>
      <c r="GV1263" s="2"/>
      <c r="GW1263" s="2"/>
      <c r="GX1263" s="2"/>
      <c r="GY1263" s="2"/>
      <c r="GZ1263" s="2"/>
      <c r="HA1263" s="2"/>
      <c r="HB1263" s="2"/>
      <c r="HC1263" s="2"/>
      <c r="HD1263" s="2"/>
      <c r="HE1263" s="2"/>
      <c r="HF1263" s="2"/>
      <c r="HG1263" s="2"/>
      <c r="HH1263" s="2"/>
      <c r="HI1263" s="2"/>
      <c r="HJ1263" s="2"/>
      <c r="HK1263" s="2"/>
      <c r="HL1263" s="2"/>
      <c r="HM1263" s="2"/>
      <c r="HN1263" s="2"/>
      <c r="HO1263" s="2"/>
      <c r="HP1263" s="2"/>
      <c r="HQ1263" s="2"/>
      <c r="HR1263" s="2"/>
      <c r="HS1263" s="2"/>
      <c r="HT1263" s="2"/>
      <c r="HU1263" s="2"/>
      <c r="HV1263" s="2"/>
      <c r="HW1263" s="2"/>
      <c r="HX1263" s="2"/>
      <c r="HY1263" s="2"/>
      <c r="HZ1263" s="2"/>
      <c r="IA1263" s="2"/>
      <c r="IB1263" s="2"/>
      <c r="IC1263" s="2"/>
      <c r="ID1263" s="2"/>
      <c r="IE1263" s="2"/>
      <c r="IF1263" s="2"/>
      <c r="IG1263" s="2"/>
      <c r="IH1263" s="2"/>
      <c r="II1263" s="2"/>
      <c r="IJ1263" s="2"/>
      <c r="IK1263" s="2"/>
      <c r="IL1263" s="2"/>
      <c r="IM1263" s="2"/>
      <c r="IN1263" s="2"/>
      <c r="IO1263" s="2"/>
      <c r="IP1263" s="2"/>
      <c r="IQ1263" s="2"/>
      <c r="IR1263" s="2"/>
      <c r="IS1263" s="2"/>
      <c r="IT1263" s="2"/>
      <c r="IU1263" s="2"/>
      <c r="IV1263" s="2"/>
      <c r="IW1263" s="2"/>
    </row>
    <row r="1264" customFormat="false" ht="11.25" hidden="false" customHeight="false" outlineLevel="0" collapsed="false">
      <c r="A1264" s="2"/>
      <c r="B1264" s="2"/>
      <c r="C1264" s="2"/>
      <c r="D1264" s="394"/>
      <c r="F1264" s="2"/>
      <c r="G1264" s="2"/>
      <c r="H1264" s="2"/>
      <c r="I1264" s="2"/>
      <c r="J1264" s="2"/>
      <c r="K1264" s="2"/>
      <c r="L1264" s="2"/>
      <c r="M1264" s="2"/>
      <c r="P1264" s="2"/>
      <c r="Q1264" s="2"/>
      <c r="R1264" s="2"/>
      <c r="X1264" s="270"/>
      <c r="Y1264" s="2"/>
      <c r="AL1264" s="2"/>
      <c r="AM1264" s="2"/>
      <c r="AN1264" s="2"/>
      <c r="AO1264" s="2"/>
      <c r="AP1264" s="2"/>
      <c r="AQ1264" s="2"/>
      <c r="AR1264" s="2"/>
      <c r="AS1264" s="2"/>
      <c r="AT1264" s="2"/>
      <c r="AU1264" s="2"/>
      <c r="AV1264" s="95"/>
      <c r="AW1264" s="95"/>
      <c r="AX1264" s="383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2"/>
      <c r="BT1264" s="2"/>
      <c r="BU1264" s="2"/>
      <c r="BV1264" s="2"/>
      <c r="BW1264" s="383"/>
      <c r="BX1264" s="383"/>
      <c r="BY1264" s="383"/>
      <c r="BZ1264" s="2"/>
      <c r="CA1264" s="2"/>
      <c r="CB1264" s="2"/>
      <c r="CC1264" s="2"/>
      <c r="CD1264" s="2"/>
      <c r="CE1264" s="2"/>
      <c r="CF1264" s="383"/>
      <c r="CG1264" s="383"/>
      <c r="CH1264" s="10"/>
      <c r="CI1264" s="2"/>
      <c r="CJ1264" s="2"/>
      <c r="CK1264" s="2"/>
      <c r="CL1264" s="2"/>
      <c r="CM1264" s="2"/>
      <c r="CN1264" s="2"/>
      <c r="CO1264" s="2"/>
      <c r="CP1264" s="2"/>
      <c r="CQ1264" s="2"/>
      <c r="CR1264" s="2"/>
      <c r="CS1264" s="2"/>
      <c r="CT1264" s="2"/>
      <c r="CU1264" s="2"/>
      <c r="CV1264" s="2"/>
      <c r="CW1264" s="2"/>
      <c r="CX1264" s="2"/>
      <c r="CY1264" s="2"/>
      <c r="CZ1264" s="2"/>
      <c r="DA1264" s="2"/>
      <c r="DB1264" s="2"/>
      <c r="DC1264" s="2"/>
      <c r="DD1264" s="2"/>
      <c r="DE1264" s="2"/>
      <c r="DF1264" s="2"/>
      <c r="DG1264" s="2"/>
      <c r="DH1264" s="2"/>
      <c r="DI1264" s="2"/>
      <c r="DJ1264" s="2"/>
      <c r="DK1264" s="2"/>
      <c r="DL1264" s="2"/>
      <c r="DM1264" s="2"/>
      <c r="DN1264" s="2"/>
      <c r="DO1264" s="2"/>
      <c r="DP1264" s="2"/>
      <c r="DQ1264" s="2"/>
      <c r="DR1264" s="2"/>
      <c r="DS1264" s="383"/>
      <c r="DT1264" s="383"/>
      <c r="DU1264" s="383"/>
      <c r="DV1264" s="2"/>
      <c r="DW1264" s="2"/>
      <c r="DX1264" s="2"/>
      <c r="DY1264" s="2"/>
      <c r="DZ1264" s="2"/>
      <c r="EA1264" s="2"/>
      <c r="EB1264" s="2"/>
      <c r="EC1264" s="2"/>
      <c r="ED1264" s="2"/>
      <c r="EE1264" s="2"/>
      <c r="EF1264" s="2"/>
      <c r="EG1264" s="2"/>
      <c r="EH1264" s="2"/>
      <c r="EI1264" s="2"/>
      <c r="EJ1264" s="2"/>
      <c r="EK1264" s="2"/>
      <c r="EL1264" s="2"/>
      <c r="EM1264" s="2"/>
      <c r="EN1264" s="2"/>
      <c r="EO1264" s="2"/>
      <c r="EP1264" s="2"/>
      <c r="EQ1264" s="2"/>
      <c r="ER1264" s="2"/>
      <c r="ES1264" s="2"/>
      <c r="ET1264" s="2"/>
      <c r="EU1264" s="2"/>
      <c r="EV1264" s="2"/>
      <c r="EW1264" s="2"/>
      <c r="EX1264" s="2"/>
      <c r="EY1264" s="2"/>
      <c r="EZ1264" s="2"/>
      <c r="FA1264" s="2"/>
      <c r="FB1264" s="2"/>
      <c r="FC1264" s="2"/>
      <c r="FD1264" s="2"/>
      <c r="FE1264" s="2"/>
      <c r="FF1264" s="2"/>
      <c r="FG1264" s="2"/>
      <c r="FH1264" s="2"/>
      <c r="FI1264" s="2"/>
      <c r="FJ1264" s="2"/>
      <c r="FK1264" s="2"/>
      <c r="FL1264" s="2"/>
      <c r="FM1264" s="2"/>
      <c r="FN1264" s="2"/>
      <c r="FO1264" s="2"/>
      <c r="FP1264" s="2"/>
      <c r="FQ1264" s="2"/>
      <c r="FR1264" s="2"/>
      <c r="FS1264" s="2"/>
      <c r="FT1264" s="2"/>
      <c r="FU1264" s="2"/>
      <c r="FV1264" s="2"/>
      <c r="FW1264" s="2"/>
      <c r="FX1264" s="2"/>
      <c r="FY1264" s="2"/>
      <c r="FZ1264" s="2"/>
      <c r="GA1264" s="2"/>
      <c r="GB1264" s="2"/>
      <c r="GC1264" s="2"/>
      <c r="GD1264" s="2"/>
      <c r="GE1264" s="2"/>
      <c r="GF1264" s="2"/>
      <c r="GG1264" s="2"/>
      <c r="GH1264" s="2"/>
      <c r="GI1264" s="2"/>
      <c r="GJ1264" s="2"/>
      <c r="GK1264" s="2"/>
      <c r="GL1264" s="2"/>
      <c r="GM1264" s="2"/>
      <c r="GN1264" s="2"/>
      <c r="GO1264" s="2"/>
      <c r="GP1264" s="2"/>
      <c r="GQ1264" s="2"/>
      <c r="GR1264" s="2"/>
      <c r="GS1264" s="2"/>
      <c r="GT1264" s="2"/>
      <c r="GU1264" s="2"/>
      <c r="GV1264" s="2"/>
      <c r="GW1264" s="2"/>
      <c r="GX1264" s="2"/>
      <c r="GY1264" s="2"/>
      <c r="GZ1264" s="2"/>
      <c r="HA1264" s="2"/>
      <c r="HB1264" s="2"/>
      <c r="HC1264" s="2"/>
      <c r="HD1264" s="2"/>
      <c r="HE1264" s="2"/>
      <c r="HF1264" s="2"/>
      <c r="HG1264" s="2"/>
      <c r="HH1264" s="2"/>
      <c r="HI1264" s="2"/>
      <c r="HJ1264" s="2"/>
      <c r="HK1264" s="2"/>
      <c r="HL1264" s="2"/>
      <c r="HM1264" s="2"/>
      <c r="HN1264" s="2"/>
      <c r="HO1264" s="2"/>
      <c r="HP1264" s="2"/>
      <c r="HQ1264" s="2"/>
      <c r="HR1264" s="2"/>
      <c r="HS1264" s="2"/>
      <c r="HT1264" s="2"/>
      <c r="HU1264" s="2"/>
      <c r="HV1264" s="2"/>
      <c r="HW1264" s="2"/>
      <c r="HX1264" s="2"/>
      <c r="HY1264" s="2"/>
      <c r="HZ1264" s="2"/>
      <c r="IA1264" s="2"/>
      <c r="IB1264" s="2"/>
      <c r="IC1264" s="2"/>
      <c r="ID1264" s="2"/>
      <c r="IE1264" s="2"/>
      <c r="IF1264" s="2"/>
      <c r="IG1264" s="2"/>
      <c r="IH1264" s="2"/>
      <c r="II1264" s="2"/>
      <c r="IJ1264" s="2"/>
      <c r="IK1264" s="2"/>
      <c r="IL1264" s="2"/>
      <c r="IM1264" s="2"/>
      <c r="IN1264" s="2"/>
      <c r="IO1264" s="2"/>
      <c r="IP1264" s="2"/>
      <c r="IQ1264" s="2"/>
      <c r="IR1264" s="2"/>
      <c r="IS1264" s="2"/>
      <c r="IT1264" s="2"/>
      <c r="IU1264" s="2"/>
      <c r="IV1264" s="2"/>
      <c r="IW1264" s="2"/>
    </row>
    <row r="1265" customFormat="false" ht="11.25" hidden="false" customHeight="false" outlineLevel="0" collapsed="false">
      <c r="A1265" s="2"/>
      <c r="B1265" s="2"/>
      <c r="C1265" s="2"/>
      <c r="D1265" s="394"/>
      <c r="F1265" s="2"/>
      <c r="G1265" s="2"/>
      <c r="H1265" s="2"/>
      <c r="I1265" s="2"/>
      <c r="J1265" s="2"/>
      <c r="K1265" s="2"/>
      <c r="L1265" s="2"/>
      <c r="M1265" s="2"/>
      <c r="P1265" s="2"/>
      <c r="Q1265" s="2"/>
      <c r="R1265" s="2"/>
      <c r="X1265" s="270"/>
      <c r="Y1265" s="2"/>
      <c r="AL1265" s="2"/>
      <c r="AM1265" s="2"/>
      <c r="AN1265" s="2"/>
      <c r="AO1265" s="2"/>
      <c r="AP1265" s="2"/>
      <c r="AQ1265" s="2"/>
      <c r="AR1265" s="2"/>
      <c r="AS1265" s="2"/>
      <c r="AT1265" s="2"/>
      <c r="AU1265" s="2"/>
      <c r="AV1265" s="95"/>
      <c r="AW1265" s="95"/>
      <c r="AX1265" s="383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2"/>
      <c r="BT1265" s="2"/>
      <c r="BU1265" s="2"/>
      <c r="BV1265" s="2"/>
      <c r="BW1265" s="383"/>
      <c r="BX1265" s="383"/>
      <c r="BY1265" s="383"/>
      <c r="BZ1265" s="2"/>
      <c r="CA1265" s="2"/>
      <c r="CB1265" s="2"/>
      <c r="CC1265" s="2"/>
      <c r="CD1265" s="2"/>
      <c r="CE1265" s="2"/>
      <c r="CF1265" s="383"/>
      <c r="CG1265" s="383"/>
      <c r="CH1265" s="10"/>
      <c r="CI1265" s="2"/>
      <c r="CJ1265" s="2"/>
      <c r="CK1265" s="2"/>
      <c r="CL1265" s="2"/>
      <c r="CM1265" s="2"/>
      <c r="CN1265" s="2"/>
      <c r="CO1265" s="2"/>
      <c r="CP1265" s="2"/>
      <c r="CQ1265" s="2"/>
      <c r="CR1265" s="2"/>
      <c r="CS1265" s="2"/>
      <c r="CT1265" s="2"/>
      <c r="CU1265" s="2"/>
      <c r="CV1265" s="2"/>
      <c r="CW1265" s="2"/>
      <c r="CX1265" s="2"/>
      <c r="CY1265" s="2"/>
      <c r="CZ1265" s="2"/>
      <c r="DA1265" s="2"/>
      <c r="DB1265" s="2"/>
      <c r="DC1265" s="2"/>
      <c r="DD1265" s="2"/>
      <c r="DE1265" s="2"/>
      <c r="DF1265" s="2"/>
      <c r="DG1265" s="2"/>
      <c r="DH1265" s="2"/>
      <c r="DI1265" s="2"/>
      <c r="DJ1265" s="2"/>
      <c r="DK1265" s="2"/>
      <c r="DL1265" s="2"/>
      <c r="DM1265" s="2"/>
      <c r="DN1265" s="2"/>
      <c r="DO1265" s="2"/>
      <c r="DP1265" s="2"/>
      <c r="DQ1265" s="2"/>
      <c r="DR1265" s="2"/>
      <c r="DS1265" s="383"/>
      <c r="DT1265" s="383"/>
      <c r="DU1265" s="383"/>
      <c r="DV1265" s="2"/>
      <c r="DW1265" s="2"/>
      <c r="DX1265" s="2"/>
      <c r="DY1265" s="2"/>
      <c r="DZ1265" s="2"/>
      <c r="EA1265" s="2"/>
      <c r="EB1265" s="2"/>
      <c r="EC1265" s="2"/>
      <c r="ED1265" s="2"/>
      <c r="EE1265" s="2"/>
      <c r="EF1265" s="2"/>
      <c r="EG1265" s="2"/>
      <c r="EH1265" s="2"/>
      <c r="EI1265" s="2"/>
      <c r="EJ1265" s="2"/>
      <c r="EK1265" s="2"/>
      <c r="EL1265" s="2"/>
      <c r="EM1265" s="2"/>
      <c r="EN1265" s="2"/>
      <c r="EO1265" s="2"/>
      <c r="EP1265" s="2"/>
      <c r="EQ1265" s="2"/>
      <c r="ER1265" s="2"/>
      <c r="ES1265" s="2"/>
      <c r="ET1265" s="2"/>
      <c r="EU1265" s="2"/>
      <c r="EV1265" s="2"/>
      <c r="EW1265" s="2"/>
      <c r="EX1265" s="2"/>
      <c r="EY1265" s="2"/>
      <c r="EZ1265" s="2"/>
      <c r="FA1265" s="2"/>
      <c r="FB1265" s="2"/>
      <c r="FC1265" s="2"/>
      <c r="FD1265" s="2"/>
      <c r="FE1265" s="2"/>
      <c r="FF1265" s="2"/>
      <c r="FG1265" s="2"/>
      <c r="FH1265" s="2"/>
      <c r="FI1265" s="2"/>
      <c r="FJ1265" s="2"/>
      <c r="FK1265" s="2"/>
      <c r="FL1265" s="2"/>
      <c r="FM1265" s="2"/>
      <c r="FN1265" s="2"/>
      <c r="FO1265" s="2"/>
      <c r="FP1265" s="2"/>
      <c r="FQ1265" s="2"/>
      <c r="FR1265" s="2"/>
      <c r="FS1265" s="2"/>
      <c r="FT1265" s="2"/>
      <c r="FU1265" s="2"/>
      <c r="FV1265" s="2"/>
      <c r="FW1265" s="2"/>
      <c r="FX1265" s="2"/>
      <c r="FY1265" s="2"/>
      <c r="FZ1265" s="2"/>
      <c r="GA1265" s="2"/>
      <c r="GB1265" s="2"/>
      <c r="GC1265" s="2"/>
      <c r="GD1265" s="2"/>
      <c r="GE1265" s="2"/>
      <c r="GF1265" s="2"/>
      <c r="GG1265" s="2"/>
      <c r="GH1265" s="2"/>
      <c r="GI1265" s="2"/>
      <c r="GJ1265" s="2"/>
      <c r="GK1265" s="2"/>
      <c r="GL1265" s="2"/>
      <c r="GM1265" s="2"/>
      <c r="GN1265" s="2"/>
      <c r="GO1265" s="2"/>
      <c r="GP1265" s="2"/>
      <c r="GQ1265" s="2"/>
      <c r="GR1265" s="2"/>
      <c r="GS1265" s="2"/>
      <c r="GT1265" s="2"/>
      <c r="GU1265" s="2"/>
      <c r="GV1265" s="2"/>
      <c r="GW1265" s="2"/>
      <c r="GX1265" s="2"/>
      <c r="GY1265" s="2"/>
      <c r="GZ1265" s="2"/>
      <c r="HA1265" s="2"/>
      <c r="HB1265" s="2"/>
      <c r="HC1265" s="2"/>
      <c r="HD1265" s="2"/>
      <c r="HE1265" s="2"/>
      <c r="HF1265" s="2"/>
      <c r="HG1265" s="2"/>
      <c r="HH1265" s="2"/>
      <c r="HI1265" s="2"/>
      <c r="HJ1265" s="2"/>
      <c r="HK1265" s="2"/>
      <c r="HL1265" s="2"/>
      <c r="HM1265" s="2"/>
      <c r="HN1265" s="2"/>
      <c r="HO1265" s="2"/>
      <c r="HP1265" s="2"/>
      <c r="HQ1265" s="2"/>
      <c r="HR1265" s="2"/>
      <c r="HS1265" s="2"/>
      <c r="HT1265" s="2"/>
      <c r="HU1265" s="2"/>
      <c r="HV1265" s="2"/>
      <c r="HW1265" s="2"/>
      <c r="HX1265" s="2"/>
      <c r="HY1265" s="2"/>
      <c r="HZ1265" s="2"/>
      <c r="IA1265" s="2"/>
      <c r="IB1265" s="2"/>
      <c r="IC1265" s="2"/>
      <c r="ID1265" s="2"/>
      <c r="IE1265" s="2"/>
      <c r="IF1265" s="2"/>
      <c r="IG1265" s="2"/>
      <c r="IH1265" s="2"/>
      <c r="II1265" s="2"/>
      <c r="IJ1265" s="2"/>
      <c r="IK1265" s="2"/>
      <c r="IL1265" s="2"/>
      <c r="IM1265" s="2"/>
      <c r="IN1265" s="2"/>
      <c r="IO1265" s="2"/>
      <c r="IP1265" s="2"/>
      <c r="IQ1265" s="2"/>
      <c r="IR1265" s="2"/>
      <c r="IS1265" s="2"/>
      <c r="IT1265" s="2"/>
      <c r="IU1265" s="2"/>
      <c r="IV1265" s="2"/>
      <c r="IW1265" s="2"/>
    </row>
    <row r="1266" customFormat="false" ht="11.25" hidden="false" customHeight="false" outlineLevel="0" collapsed="false">
      <c r="A1266" s="2"/>
      <c r="B1266" s="2"/>
      <c r="C1266" s="2"/>
      <c r="D1266" s="394"/>
      <c r="F1266" s="2"/>
      <c r="G1266" s="2"/>
      <c r="H1266" s="2"/>
      <c r="I1266" s="2"/>
      <c r="J1266" s="2"/>
      <c r="K1266" s="2"/>
      <c r="L1266" s="2"/>
      <c r="M1266" s="2"/>
      <c r="P1266" s="2"/>
      <c r="Q1266" s="2"/>
      <c r="R1266" s="2"/>
      <c r="X1266" s="270"/>
      <c r="Y1266" s="2"/>
      <c r="AL1266" s="2"/>
      <c r="AM1266" s="2"/>
      <c r="AN1266" s="2"/>
      <c r="AO1266" s="2"/>
      <c r="AP1266" s="2"/>
      <c r="AQ1266" s="2"/>
      <c r="AR1266" s="2"/>
      <c r="AS1266" s="2"/>
      <c r="AT1266" s="2"/>
      <c r="AU1266" s="2"/>
      <c r="AV1266" s="95"/>
      <c r="AW1266" s="95"/>
      <c r="AX1266" s="383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2"/>
      <c r="BT1266" s="2"/>
      <c r="BU1266" s="2"/>
      <c r="BV1266" s="2"/>
      <c r="BW1266" s="383"/>
      <c r="BX1266" s="383"/>
      <c r="BY1266" s="383"/>
      <c r="BZ1266" s="2"/>
      <c r="CA1266" s="2"/>
      <c r="CB1266" s="2"/>
      <c r="CC1266" s="2"/>
      <c r="CD1266" s="2"/>
      <c r="CE1266" s="2"/>
      <c r="CF1266" s="383"/>
      <c r="CG1266" s="383"/>
      <c r="CH1266" s="10"/>
      <c r="CI1266" s="2"/>
      <c r="CJ1266" s="2"/>
      <c r="CK1266" s="2"/>
      <c r="CL1266" s="2"/>
      <c r="CM1266" s="2"/>
      <c r="CN1266" s="2"/>
      <c r="CO1266" s="2"/>
      <c r="CP1266" s="2"/>
      <c r="CQ1266" s="2"/>
      <c r="CR1266" s="2"/>
      <c r="CS1266" s="2"/>
      <c r="CT1266" s="2"/>
      <c r="CU1266" s="2"/>
      <c r="CV1266" s="2"/>
      <c r="CW1266" s="2"/>
      <c r="CX1266" s="2"/>
      <c r="CY1266" s="2"/>
      <c r="CZ1266" s="2"/>
      <c r="DA1266" s="2"/>
      <c r="DB1266" s="2"/>
      <c r="DC1266" s="2"/>
      <c r="DD1266" s="2"/>
      <c r="DE1266" s="2"/>
      <c r="DF1266" s="2"/>
      <c r="DG1266" s="2"/>
      <c r="DH1266" s="2"/>
      <c r="DI1266" s="2"/>
      <c r="DJ1266" s="2"/>
      <c r="DK1266" s="2"/>
      <c r="DL1266" s="2"/>
      <c r="DM1266" s="2"/>
      <c r="DN1266" s="2"/>
      <c r="DO1266" s="2"/>
      <c r="DP1266" s="2"/>
      <c r="DQ1266" s="2"/>
      <c r="DR1266" s="2"/>
      <c r="DS1266" s="383"/>
      <c r="DT1266" s="383"/>
      <c r="DU1266" s="383"/>
      <c r="DV1266" s="2"/>
      <c r="DW1266" s="2"/>
      <c r="DX1266" s="2"/>
      <c r="DY1266" s="2"/>
      <c r="DZ1266" s="2"/>
      <c r="EA1266" s="2"/>
      <c r="EB1266" s="2"/>
      <c r="EC1266" s="2"/>
      <c r="ED1266" s="2"/>
      <c r="EE1266" s="2"/>
      <c r="EF1266" s="2"/>
      <c r="EG1266" s="2"/>
      <c r="EH1266" s="2"/>
      <c r="EI1266" s="2"/>
      <c r="EJ1266" s="2"/>
      <c r="EK1266" s="2"/>
      <c r="EL1266" s="2"/>
      <c r="EM1266" s="2"/>
      <c r="EN1266" s="2"/>
      <c r="EO1266" s="2"/>
      <c r="EP1266" s="2"/>
      <c r="EQ1266" s="2"/>
      <c r="ER1266" s="2"/>
      <c r="ES1266" s="2"/>
      <c r="ET1266" s="2"/>
      <c r="EU1266" s="2"/>
      <c r="EV1266" s="2"/>
      <c r="EW1266" s="2"/>
      <c r="EX1266" s="2"/>
      <c r="EY1266" s="2"/>
      <c r="EZ1266" s="2"/>
      <c r="FA1266" s="2"/>
      <c r="FB1266" s="2"/>
      <c r="FC1266" s="2"/>
      <c r="FD1266" s="2"/>
      <c r="FE1266" s="2"/>
      <c r="FF1266" s="2"/>
      <c r="FG1266" s="2"/>
      <c r="FH1266" s="2"/>
      <c r="FI1266" s="2"/>
      <c r="FJ1266" s="2"/>
      <c r="FK1266" s="2"/>
      <c r="FL1266" s="2"/>
      <c r="FM1266" s="2"/>
      <c r="FN1266" s="2"/>
      <c r="FO1266" s="2"/>
      <c r="FP1266" s="2"/>
      <c r="FQ1266" s="2"/>
      <c r="FR1266" s="2"/>
      <c r="FS1266" s="2"/>
      <c r="FT1266" s="2"/>
      <c r="FU1266" s="2"/>
      <c r="FV1266" s="2"/>
      <c r="FW1266" s="2"/>
      <c r="FX1266" s="2"/>
      <c r="FY1266" s="2"/>
      <c r="FZ1266" s="2"/>
      <c r="GA1266" s="2"/>
      <c r="GB1266" s="2"/>
      <c r="GC1266" s="2"/>
      <c r="GD1266" s="2"/>
      <c r="GE1266" s="2"/>
      <c r="GF1266" s="2"/>
      <c r="GG1266" s="2"/>
      <c r="GH1266" s="2"/>
      <c r="GI1266" s="2"/>
      <c r="GJ1266" s="2"/>
      <c r="GK1266" s="2"/>
      <c r="GL1266" s="2"/>
      <c r="GM1266" s="2"/>
      <c r="GN1266" s="2"/>
      <c r="GO1266" s="2"/>
      <c r="GP1266" s="2"/>
      <c r="GQ1266" s="2"/>
      <c r="GR1266" s="2"/>
      <c r="GS1266" s="2"/>
      <c r="GT1266" s="2"/>
      <c r="GU1266" s="2"/>
      <c r="GV1266" s="2"/>
      <c r="GW1266" s="2"/>
      <c r="GX1266" s="2"/>
      <c r="GY1266" s="2"/>
      <c r="GZ1266" s="2"/>
      <c r="HA1266" s="2"/>
      <c r="HB1266" s="2"/>
      <c r="HC1266" s="2"/>
      <c r="HD1266" s="2"/>
      <c r="HE1266" s="2"/>
      <c r="HF1266" s="2"/>
      <c r="HG1266" s="2"/>
      <c r="HH1266" s="2"/>
      <c r="HI1266" s="2"/>
      <c r="HJ1266" s="2"/>
      <c r="HK1266" s="2"/>
      <c r="HL1266" s="2"/>
      <c r="HM1266" s="2"/>
      <c r="HN1266" s="2"/>
      <c r="HO1266" s="2"/>
      <c r="HP1266" s="2"/>
      <c r="HQ1266" s="2"/>
      <c r="HR1266" s="2"/>
      <c r="HS1266" s="2"/>
      <c r="HT1266" s="2"/>
      <c r="HU1266" s="2"/>
      <c r="HV1266" s="2"/>
      <c r="HW1266" s="2"/>
      <c r="HX1266" s="2"/>
      <c r="HY1266" s="2"/>
      <c r="HZ1266" s="2"/>
      <c r="IA1266" s="2"/>
      <c r="IB1266" s="2"/>
      <c r="IC1266" s="2"/>
      <c r="ID1266" s="2"/>
      <c r="IE1266" s="2"/>
      <c r="IF1266" s="2"/>
      <c r="IG1266" s="2"/>
      <c r="IH1266" s="2"/>
      <c r="II1266" s="2"/>
      <c r="IJ1266" s="2"/>
      <c r="IK1266" s="2"/>
      <c r="IL1266" s="2"/>
      <c r="IM1266" s="2"/>
      <c r="IN1266" s="2"/>
      <c r="IO1266" s="2"/>
      <c r="IP1266" s="2"/>
      <c r="IQ1266" s="2"/>
      <c r="IR1266" s="2"/>
      <c r="IS1266" s="2"/>
      <c r="IT1266" s="2"/>
      <c r="IU1266" s="2"/>
      <c r="IV1266" s="2"/>
      <c r="IW1266" s="2"/>
    </row>
    <row r="1267" customFormat="false" ht="11.25" hidden="false" customHeight="false" outlineLevel="0" collapsed="false">
      <c r="A1267" s="2"/>
      <c r="B1267" s="2"/>
      <c r="C1267" s="2"/>
      <c r="D1267" s="394"/>
      <c r="F1267" s="2"/>
      <c r="G1267" s="2"/>
      <c r="H1267" s="2"/>
      <c r="I1267" s="2"/>
      <c r="J1267" s="2"/>
      <c r="K1267" s="2"/>
      <c r="L1267" s="2"/>
      <c r="M1267" s="2"/>
      <c r="P1267" s="2"/>
      <c r="Q1267" s="2"/>
      <c r="R1267" s="2"/>
      <c r="X1267" s="270"/>
      <c r="Y1267" s="2"/>
      <c r="AL1267" s="2"/>
      <c r="AM1267" s="2"/>
      <c r="AN1267" s="2"/>
      <c r="AO1267" s="2"/>
      <c r="AP1267" s="2"/>
      <c r="AQ1267" s="2"/>
      <c r="AR1267" s="2"/>
      <c r="AS1267" s="2"/>
      <c r="AT1267" s="2"/>
      <c r="AU1267" s="2"/>
      <c r="AV1267" s="95"/>
      <c r="AW1267" s="95"/>
      <c r="AX1267" s="383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2"/>
      <c r="BT1267" s="2"/>
      <c r="BU1267" s="2"/>
      <c r="BV1267" s="2"/>
      <c r="BW1267" s="383"/>
      <c r="BX1267" s="383"/>
      <c r="BY1267" s="383"/>
      <c r="BZ1267" s="2"/>
      <c r="CA1267" s="2"/>
      <c r="CB1267" s="2"/>
      <c r="CC1267" s="2"/>
      <c r="CD1267" s="2"/>
      <c r="CE1267" s="2"/>
      <c r="CF1267" s="383"/>
      <c r="CG1267" s="383"/>
      <c r="CH1267" s="10"/>
      <c r="CI1267" s="2"/>
      <c r="CJ1267" s="2"/>
      <c r="CK1267" s="2"/>
      <c r="CL1267" s="2"/>
      <c r="CM1267" s="2"/>
      <c r="CN1267" s="2"/>
      <c r="CO1267" s="2"/>
      <c r="CP1267" s="2"/>
      <c r="CQ1267" s="2"/>
      <c r="CR1267" s="2"/>
      <c r="CS1267" s="2"/>
      <c r="CT1267" s="2"/>
      <c r="CU1267" s="2"/>
      <c r="CV1267" s="2"/>
      <c r="CW1267" s="2"/>
      <c r="CX1267" s="2"/>
      <c r="CY1267" s="2"/>
      <c r="CZ1267" s="2"/>
      <c r="DA1267" s="2"/>
      <c r="DB1267" s="2"/>
      <c r="DC1267" s="2"/>
      <c r="DD1267" s="2"/>
      <c r="DE1267" s="2"/>
      <c r="DF1267" s="2"/>
      <c r="DG1267" s="2"/>
      <c r="DH1267" s="2"/>
      <c r="DI1267" s="2"/>
      <c r="DJ1267" s="2"/>
      <c r="DK1267" s="2"/>
      <c r="DL1267" s="2"/>
      <c r="DM1267" s="2"/>
      <c r="DN1267" s="2"/>
      <c r="DO1267" s="2"/>
      <c r="DP1267" s="2"/>
      <c r="DQ1267" s="2"/>
      <c r="DR1267" s="2"/>
      <c r="DS1267" s="383"/>
      <c r="DT1267" s="383"/>
      <c r="DU1267" s="383"/>
      <c r="DV1267" s="2"/>
      <c r="DW1267" s="2"/>
      <c r="DX1267" s="2"/>
      <c r="DY1267" s="2"/>
      <c r="DZ1267" s="2"/>
      <c r="EA1267" s="2"/>
      <c r="EB1267" s="2"/>
      <c r="EC1267" s="2"/>
      <c r="ED1267" s="2"/>
      <c r="EE1267" s="2"/>
      <c r="EF1267" s="2"/>
      <c r="EG1267" s="2"/>
      <c r="EH1267" s="2"/>
      <c r="EI1267" s="2"/>
      <c r="EJ1267" s="2"/>
      <c r="EK1267" s="2"/>
      <c r="EL1267" s="2"/>
      <c r="EM1267" s="2"/>
      <c r="EN1267" s="2"/>
      <c r="EO1267" s="2"/>
      <c r="EP1267" s="2"/>
      <c r="EQ1267" s="2"/>
      <c r="ER1267" s="2"/>
      <c r="ES1267" s="2"/>
      <c r="ET1267" s="2"/>
      <c r="EU1267" s="2"/>
      <c r="EV1267" s="2"/>
      <c r="EW1267" s="2"/>
      <c r="EX1267" s="2"/>
      <c r="EY1267" s="2"/>
      <c r="EZ1267" s="2"/>
      <c r="FA1267" s="2"/>
      <c r="FB1267" s="2"/>
      <c r="FC1267" s="2"/>
      <c r="FD1267" s="2"/>
      <c r="FE1267" s="2"/>
      <c r="FF1267" s="2"/>
      <c r="FG1267" s="2"/>
      <c r="FH1267" s="2"/>
      <c r="FI1267" s="2"/>
      <c r="FJ1267" s="2"/>
      <c r="FK1267" s="2"/>
      <c r="FL1267" s="2"/>
      <c r="FM1267" s="2"/>
      <c r="FN1267" s="2"/>
      <c r="FO1267" s="2"/>
      <c r="FP1267" s="2"/>
      <c r="FQ1267" s="2"/>
      <c r="FR1267" s="2"/>
      <c r="FS1267" s="2"/>
      <c r="FT1267" s="2"/>
      <c r="FU1267" s="2"/>
      <c r="FV1267" s="2"/>
      <c r="FW1267" s="2"/>
      <c r="FX1267" s="2"/>
      <c r="FY1267" s="2"/>
      <c r="FZ1267" s="2"/>
      <c r="GA1267" s="2"/>
      <c r="GB1267" s="2"/>
      <c r="GC1267" s="2"/>
      <c r="GD1267" s="2"/>
      <c r="GE1267" s="2"/>
      <c r="GF1267" s="2"/>
      <c r="GG1267" s="2"/>
      <c r="GH1267" s="2"/>
      <c r="GI1267" s="2"/>
      <c r="GJ1267" s="2"/>
      <c r="GK1267" s="2"/>
      <c r="GL1267" s="2"/>
      <c r="GM1267" s="2"/>
      <c r="GN1267" s="2"/>
      <c r="GO1267" s="2"/>
      <c r="GP1267" s="2"/>
      <c r="GQ1267" s="2"/>
      <c r="GR1267" s="2"/>
      <c r="GS1267" s="2"/>
      <c r="GT1267" s="2"/>
      <c r="GU1267" s="2"/>
      <c r="GV1267" s="2"/>
      <c r="GW1267" s="2"/>
      <c r="GX1267" s="2"/>
      <c r="GY1267" s="2"/>
      <c r="GZ1267" s="2"/>
      <c r="HA1267" s="2"/>
      <c r="HB1267" s="2"/>
      <c r="HC1267" s="2"/>
      <c r="HD1267" s="2"/>
      <c r="HE1267" s="2"/>
      <c r="HF1267" s="2"/>
      <c r="HG1267" s="2"/>
      <c r="HH1267" s="2"/>
      <c r="HI1267" s="2"/>
      <c r="HJ1267" s="2"/>
      <c r="HK1267" s="2"/>
      <c r="HL1267" s="2"/>
      <c r="HM1267" s="2"/>
      <c r="HN1267" s="2"/>
      <c r="HO1267" s="2"/>
      <c r="HP1267" s="2"/>
      <c r="HQ1267" s="2"/>
      <c r="HR1267" s="2"/>
      <c r="HS1267" s="2"/>
      <c r="HT1267" s="2"/>
      <c r="HU1267" s="2"/>
      <c r="HV1267" s="2"/>
      <c r="HW1267" s="2"/>
      <c r="HX1267" s="2"/>
      <c r="HY1267" s="2"/>
      <c r="HZ1267" s="2"/>
      <c r="IA1267" s="2"/>
      <c r="IB1267" s="2"/>
      <c r="IC1267" s="2"/>
      <c r="ID1267" s="2"/>
      <c r="IE1267" s="2"/>
      <c r="IF1267" s="2"/>
      <c r="IG1267" s="2"/>
      <c r="IH1267" s="2"/>
      <c r="II1267" s="2"/>
      <c r="IJ1267" s="2"/>
      <c r="IK1267" s="2"/>
      <c r="IL1267" s="2"/>
      <c r="IM1267" s="2"/>
      <c r="IN1267" s="2"/>
      <c r="IO1267" s="2"/>
      <c r="IP1267" s="2"/>
      <c r="IQ1267" s="2"/>
      <c r="IR1267" s="2"/>
      <c r="IS1267" s="2"/>
      <c r="IT1267" s="2"/>
      <c r="IU1267" s="2"/>
      <c r="IV1267" s="2"/>
      <c r="IW1267" s="2"/>
    </row>
    <row r="1268" customFormat="false" ht="11.25" hidden="false" customHeight="false" outlineLevel="0" collapsed="false">
      <c r="A1268" s="2"/>
      <c r="B1268" s="2"/>
      <c r="C1268" s="2"/>
      <c r="D1268" s="394"/>
      <c r="F1268" s="2"/>
      <c r="G1268" s="2"/>
      <c r="H1268" s="2"/>
      <c r="I1268" s="2"/>
      <c r="J1268" s="2"/>
      <c r="K1268" s="2"/>
      <c r="L1268" s="2"/>
      <c r="M1268" s="2"/>
      <c r="P1268" s="2"/>
      <c r="Q1268" s="2"/>
      <c r="R1268" s="2"/>
      <c r="X1268" s="270"/>
      <c r="Y1268" s="2"/>
      <c r="AL1268" s="2"/>
      <c r="AM1268" s="2"/>
      <c r="AN1268" s="2"/>
      <c r="AO1268" s="2"/>
      <c r="AP1268" s="2"/>
      <c r="AQ1268" s="2"/>
      <c r="AR1268" s="2"/>
      <c r="AS1268" s="2"/>
      <c r="AT1268" s="2"/>
      <c r="AU1268" s="2"/>
      <c r="AV1268" s="95"/>
      <c r="AW1268" s="95"/>
      <c r="AX1268" s="383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2"/>
      <c r="BT1268" s="2"/>
      <c r="BU1268" s="2"/>
      <c r="BV1268" s="2"/>
      <c r="BW1268" s="383"/>
      <c r="BX1268" s="383"/>
      <c r="BY1268" s="383"/>
      <c r="BZ1268" s="2"/>
      <c r="CA1268" s="2"/>
      <c r="CB1268" s="2"/>
      <c r="CC1268" s="2"/>
      <c r="CD1268" s="2"/>
      <c r="CE1268" s="2"/>
      <c r="CF1268" s="383"/>
      <c r="CG1268" s="383"/>
      <c r="CH1268" s="10"/>
      <c r="CI1268" s="2"/>
      <c r="CJ1268" s="2"/>
      <c r="CK1268" s="2"/>
      <c r="CL1268" s="2"/>
      <c r="CM1268" s="2"/>
      <c r="CN1268" s="2"/>
      <c r="CO1268" s="2"/>
      <c r="CP1268" s="2"/>
      <c r="CQ1268" s="2"/>
      <c r="CR1268" s="2"/>
      <c r="CS1268" s="2"/>
      <c r="CT1268" s="2"/>
      <c r="CU1268" s="2"/>
      <c r="CV1268" s="2"/>
      <c r="CW1268" s="2"/>
      <c r="CX1268" s="2"/>
      <c r="CY1268" s="2"/>
      <c r="CZ1268" s="2"/>
      <c r="DA1268" s="2"/>
      <c r="DB1268" s="2"/>
      <c r="DC1268" s="2"/>
      <c r="DD1268" s="2"/>
      <c r="DE1268" s="2"/>
      <c r="DF1268" s="2"/>
      <c r="DG1268" s="2"/>
      <c r="DH1268" s="2"/>
      <c r="DI1268" s="2"/>
      <c r="DJ1268" s="2"/>
      <c r="DK1268" s="2"/>
      <c r="DL1268" s="2"/>
      <c r="DM1268" s="2"/>
      <c r="DN1268" s="2"/>
      <c r="DO1268" s="2"/>
      <c r="DP1268" s="2"/>
      <c r="DQ1268" s="2"/>
      <c r="DR1268" s="2"/>
      <c r="DS1268" s="383"/>
      <c r="DT1268" s="383"/>
      <c r="DU1268" s="383"/>
      <c r="DV1268" s="2"/>
      <c r="DW1268" s="2"/>
      <c r="DX1268" s="2"/>
      <c r="DY1268" s="2"/>
      <c r="DZ1268" s="2"/>
      <c r="EA1268" s="2"/>
      <c r="EB1268" s="2"/>
      <c r="EC1268" s="2"/>
      <c r="ED1268" s="2"/>
      <c r="EE1268" s="2"/>
      <c r="EF1268" s="2"/>
      <c r="EG1268" s="2"/>
      <c r="EH1268" s="2"/>
      <c r="EI1268" s="2"/>
      <c r="EJ1268" s="2"/>
      <c r="EK1268" s="2"/>
      <c r="EL1268" s="2"/>
      <c r="EM1268" s="2"/>
      <c r="EN1268" s="2"/>
      <c r="EO1268" s="2"/>
      <c r="EP1268" s="2"/>
      <c r="EQ1268" s="2"/>
      <c r="ER1268" s="2"/>
      <c r="ES1268" s="2"/>
      <c r="ET1268" s="2"/>
      <c r="EU1268" s="2"/>
      <c r="EV1268" s="2"/>
      <c r="EW1268" s="2"/>
      <c r="EX1268" s="2"/>
      <c r="EY1268" s="2"/>
      <c r="EZ1268" s="2"/>
      <c r="FA1268" s="2"/>
      <c r="FB1268" s="2"/>
      <c r="FC1268" s="2"/>
      <c r="FD1268" s="2"/>
      <c r="FE1268" s="2"/>
      <c r="FF1268" s="2"/>
      <c r="FG1268" s="2"/>
      <c r="FH1268" s="2"/>
      <c r="FI1268" s="2"/>
      <c r="FJ1268" s="2"/>
      <c r="FK1268" s="2"/>
      <c r="FL1268" s="2"/>
      <c r="FM1268" s="2"/>
      <c r="FN1268" s="2"/>
      <c r="FO1268" s="2"/>
      <c r="FP1268" s="2"/>
      <c r="FQ1268" s="2"/>
      <c r="FR1268" s="2"/>
      <c r="FS1268" s="2"/>
      <c r="FT1268" s="2"/>
      <c r="FU1268" s="2"/>
      <c r="FV1268" s="2"/>
      <c r="FW1268" s="2"/>
      <c r="FX1268" s="2"/>
      <c r="FY1268" s="2"/>
      <c r="FZ1268" s="2"/>
      <c r="GA1268" s="2"/>
      <c r="GB1268" s="2"/>
      <c r="GC1268" s="2"/>
      <c r="GD1268" s="2"/>
      <c r="GE1268" s="2"/>
      <c r="GF1268" s="2"/>
      <c r="GG1268" s="2"/>
      <c r="GH1268" s="2"/>
      <c r="GI1268" s="2"/>
      <c r="GJ1268" s="2"/>
      <c r="GK1268" s="2"/>
      <c r="GL1268" s="2"/>
      <c r="GM1268" s="2"/>
      <c r="GN1268" s="2"/>
      <c r="GO1268" s="2"/>
      <c r="GP1268" s="2"/>
      <c r="GQ1268" s="2"/>
      <c r="GR1268" s="2"/>
      <c r="GS1268" s="2"/>
      <c r="GT1268" s="2"/>
      <c r="GU1268" s="2"/>
      <c r="GV1268" s="2"/>
      <c r="GW1268" s="2"/>
      <c r="GX1268" s="2"/>
      <c r="GY1268" s="2"/>
      <c r="GZ1268" s="2"/>
      <c r="HA1268" s="2"/>
      <c r="HB1268" s="2"/>
      <c r="HC1268" s="2"/>
      <c r="HD1268" s="2"/>
      <c r="HE1268" s="2"/>
      <c r="HF1268" s="2"/>
      <c r="HG1268" s="2"/>
      <c r="HH1268" s="2"/>
      <c r="HI1268" s="2"/>
      <c r="HJ1268" s="2"/>
      <c r="HK1268" s="2"/>
      <c r="HL1268" s="2"/>
      <c r="HM1268" s="2"/>
      <c r="HN1268" s="2"/>
      <c r="HO1268" s="2"/>
      <c r="HP1268" s="2"/>
      <c r="HQ1268" s="2"/>
      <c r="HR1268" s="2"/>
      <c r="HS1268" s="2"/>
      <c r="HT1268" s="2"/>
      <c r="HU1268" s="2"/>
      <c r="HV1268" s="2"/>
      <c r="HW1268" s="2"/>
      <c r="HX1268" s="2"/>
      <c r="HY1268" s="2"/>
      <c r="HZ1268" s="2"/>
      <c r="IA1268" s="2"/>
      <c r="IB1268" s="2"/>
      <c r="IC1268" s="2"/>
      <c r="ID1268" s="2"/>
      <c r="IE1268" s="2"/>
      <c r="IF1268" s="2"/>
      <c r="IG1268" s="2"/>
      <c r="IH1268" s="2"/>
      <c r="II1268" s="2"/>
      <c r="IJ1268" s="2"/>
      <c r="IK1268" s="2"/>
      <c r="IL1268" s="2"/>
      <c r="IM1268" s="2"/>
      <c r="IN1268" s="2"/>
      <c r="IO1268" s="2"/>
      <c r="IP1268" s="2"/>
      <c r="IQ1268" s="2"/>
      <c r="IR1268" s="2"/>
      <c r="IS1268" s="2"/>
      <c r="IT1268" s="2"/>
      <c r="IU1268" s="2"/>
      <c r="IV1268" s="2"/>
      <c r="IW1268" s="2"/>
    </row>
    <row r="1269" customFormat="false" ht="11.25" hidden="false" customHeight="false" outlineLevel="0" collapsed="false">
      <c r="A1269" s="2"/>
      <c r="B1269" s="2"/>
      <c r="C1269" s="2"/>
      <c r="D1269" s="394"/>
      <c r="F1269" s="2"/>
      <c r="G1269" s="2"/>
      <c r="H1269" s="2"/>
      <c r="I1269" s="2"/>
      <c r="J1269" s="2"/>
      <c r="K1269" s="2"/>
      <c r="L1269" s="2"/>
      <c r="M1269" s="2"/>
      <c r="P1269" s="2"/>
      <c r="Q1269" s="2"/>
      <c r="R1269" s="2"/>
      <c r="X1269" s="270"/>
      <c r="Y1269" s="2"/>
      <c r="AL1269" s="2"/>
      <c r="AM1269" s="2"/>
      <c r="AN1269" s="2"/>
      <c r="AO1269" s="2"/>
      <c r="AP1269" s="2"/>
      <c r="AQ1269" s="2"/>
      <c r="AR1269" s="2"/>
      <c r="AS1269" s="2"/>
      <c r="AT1269" s="2"/>
      <c r="AU1269" s="2"/>
      <c r="AV1269" s="95"/>
      <c r="AW1269" s="95"/>
      <c r="AX1269" s="383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2"/>
      <c r="BT1269" s="2"/>
      <c r="BU1269" s="2"/>
      <c r="BV1269" s="2"/>
      <c r="BW1269" s="383"/>
      <c r="BX1269" s="383"/>
      <c r="BY1269" s="383"/>
      <c r="BZ1269" s="2"/>
      <c r="CA1269" s="2"/>
      <c r="CB1269" s="2"/>
      <c r="CC1269" s="2"/>
      <c r="CD1269" s="2"/>
      <c r="CE1269" s="2"/>
      <c r="CF1269" s="383"/>
      <c r="CG1269" s="383"/>
      <c r="CH1269" s="10"/>
      <c r="CI1269" s="2"/>
      <c r="CJ1269" s="2"/>
      <c r="CK1269" s="2"/>
      <c r="CL1269" s="2"/>
      <c r="CM1269" s="2"/>
      <c r="CN1269" s="2"/>
      <c r="CO1269" s="2"/>
      <c r="CP1269" s="2"/>
      <c r="CQ1269" s="2"/>
      <c r="CR1269" s="2"/>
      <c r="CS1269" s="2"/>
      <c r="CT1269" s="2"/>
      <c r="CU1269" s="2"/>
      <c r="CV1269" s="2"/>
      <c r="CW1269" s="2"/>
      <c r="CX1269" s="2"/>
      <c r="CY1269" s="2"/>
      <c r="CZ1269" s="2"/>
      <c r="DA1269" s="2"/>
      <c r="DB1269" s="2"/>
      <c r="DC1269" s="2"/>
      <c r="DD1269" s="2"/>
      <c r="DE1269" s="2"/>
      <c r="DF1269" s="2"/>
      <c r="DG1269" s="2"/>
      <c r="DH1269" s="2"/>
      <c r="DI1269" s="2"/>
      <c r="DJ1269" s="2"/>
      <c r="DK1269" s="2"/>
      <c r="DL1269" s="2"/>
      <c r="DM1269" s="2"/>
      <c r="DN1269" s="2"/>
      <c r="DO1269" s="2"/>
      <c r="DP1269" s="2"/>
      <c r="DQ1269" s="2"/>
      <c r="DR1269" s="2"/>
      <c r="DS1269" s="383"/>
      <c r="DT1269" s="383"/>
      <c r="DU1269" s="383"/>
      <c r="DV1269" s="2"/>
      <c r="DW1269" s="2"/>
      <c r="DX1269" s="2"/>
      <c r="DY1269" s="2"/>
      <c r="DZ1269" s="2"/>
      <c r="EA1269" s="2"/>
      <c r="EB1269" s="2"/>
      <c r="EC1269" s="2"/>
      <c r="ED1269" s="2"/>
      <c r="EE1269" s="2"/>
      <c r="EF1269" s="2"/>
      <c r="EG1269" s="2"/>
      <c r="EH1269" s="2"/>
      <c r="EI1269" s="2"/>
      <c r="EJ1269" s="2"/>
      <c r="EK1269" s="2"/>
      <c r="EL1269" s="2"/>
      <c r="EM1269" s="2"/>
      <c r="EN1269" s="2"/>
      <c r="EO1269" s="2"/>
      <c r="EP1269" s="2"/>
      <c r="EQ1269" s="2"/>
      <c r="ER1269" s="2"/>
      <c r="ES1269" s="2"/>
      <c r="ET1269" s="2"/>
      <c r="EU1269" s="2"/>
      <c r="EV1269" s="2"/>
      <c r="EW1269" s="2"/>
      <c r="EX1269" s="2"/>
      <c r="EY1269" s="2"/>
      <c r="EZ1269" s="2"/>
      <c r="FA1269" s="2"/>
      <c r="FB1269" s="2"/>
      <c r="FC1269" s="2"/>
      <c r="FD1269" s="2"/>
      <c r="FE1269" s="2"/>
      <c r="FF1269" s="2"/>
      <c r="FG1269" s="2"/>
      <c r="FH1269" s="2"/>
      <c r="FI1269" s="2"/>
      <c r="FJ1269" s="2"/>
      <c r="FK1269" s="2"/>
      <c r="FL1269" s="2"/>
      <c r="FM1269" s="2"/>
      <c r="FN1269" s="2"/>
      <c r="FO1269" s="2"/>
      <c r="FP1269" s="2"/>
      <c r="FQ1269" s="2"/>
      <c r="FR1269" s="2"/>
      <c r="FS1269" s="2"/>
      <c r="FT1269" s="2"/>
      <c r="FU1269" s="2"/>
      <c r="FV1269" s="2"/>
      <c r="FW1269" s="2"/>
      <c r="FX1269" s="2"/>
      <c r="FY1269" s="2"/>
      <c r="FZ1269" s="2"/>
      <c r="GA1269" s="2"/>
      <c r="GB1269" s="2"/>
      <c r="GC1269" s="2"/>
      <c r="GD1269" s="2"/>
      <c r="GE1269" s="2"/>
      <c r="GF1269" s="2"/>
      <c r="GG1269" s="2"/>
      <c r="GH1269" s="2"/>
      <c r="GI1269" s="2"/>
      <c r="GJ1269" s="2"/>
      <c r="GK1269" s="2"/>
      <c r="GL1269" s="2"/>
      <c r="GM1269" s="2"/>
      <c r="GN1269" s="2"/>
      <c r="GO1269" s="2"/>
      <c r="GP1269" s="2"/>
      <c r="GQ1269" s="2"/>
      <c r="GR1269" s="2"/>
      <c r="GS1269" s="2"/>
      <c r="GT1269" s="2"/>
      <c r="GU1269" s="2"/>
      <c r="GV1269" s="2"/>
      <c r="GW1269" s="2"/>
      <c r="GX1269" s="2"/>
      <c r="GY1269" s="2"/>
      <c r="GZ1269" s="2"/>
      <c r="HA1269" s="2"/>
      <c r="HB1269" s="2"/>
      <c r="HC1269" s="2"/>
      <c r="HD1269" s="2"/>
      <c r="HE1269" s="2"/>
      <c r="HF1269" s="2"/>
      <c r="HG1269" s="2"/>
      <c r="HH1269" s="2"/>
      <c r="HI1269" s="2"/>
      <c r="HJ1269" s="2"/>
      <c r="HK1269" s="2"/>
      <c r="HL1269" s="2"/>
      <c r="HM1269" s="2"/>
      <c r="HN1269" s="2"/>
      <c r="HO1269" s="2"/>
      <c r="HP1269" s="2"/>
      <c r="HQ1269" s="2"/>
      <c r="HR1269" s="2"/>
      <c r="HS1269" s="2"/>
      <c r="HT1269" s="2"/>
      <c r="HU1269" s="2"/>
      <c r="HV1269" s="2"/>
      <c r="HW1269" s="2"/>
      <c r="HX1269" s="2"/>
      <c r="HY1269" s="2"/>
      <c r="HZ1269" s="2"/>
      <c r="IA1269" s="2"/>
      <c r="IB1269" s="2"/>
      <c r="IC1269" s="2"/>
      <c r="ID1269" s="2"/>
      <c r="IE1269" s="2"/>
      <c r="IF1269" s="2"/>
      <c r="IG1269" s="2"/>
      <c r="IH1269" s="2"/>
      <c r="II1269" s="2"/>
      <c r="IJ1269" s="2"/>
      <c r="IK1269" s="2"/>
      <c r="IL1269" s="2"/>
      <c r="IM1269" s="2"/>
      <c r="IN1269" s="2"/>
      <c r="IO1269" s="2"/>
      <c r="IP1269" s="2"/>
      <c r="IQ1269" s="2"/>
      <c r="IR1269" s="2"/>
      <c r="IS1269" s="2"/>
      <c r="IT1269" s="2"/>
      <c r="IU1269" s="2"/>
      <c r="IV1269" s="2"/>
      <c r="IW1269" s="2"/>
    </row>
    <row r="1270" customFormat="false" ht="11.25" hidden="false" customHeight="false" outlineLevel="0" collapsed="false">
      <c r="A1270" s="2"/>
      <c r="B1270" s="2"/>
      <c r="C1270" s="2"/>
      <c r="D1270" s="394"/>
      <c r="F1270" s="2"/>
      <c r="G1270" s="2"/>
      <c r="H1270" s="2"/>
      <c r="I1270" s="2"/>
      <c r="J1270" s="2"/>
      <c r="K1270" s="2"/>
      <c r="L1270" s="2"/>
      <c r="M1270" s="2"/>
      <c r="P1270" s="2"/>
      <c r="Q1270" s="2"/>
      <c r="R1270" s="2"/>
      <c r="X1270" s="270"/>
      <c r="Y1270" s="2"/>
      <c r="AL1270" s="2"/>
      <c r="AM1270" s="2"/>
      <c r="AN1270" s="2"/>
      <c r="AO1270" s="2"/>
      <c r="AP1270" s="2"/>
      <c r="AQ1270" s="2"/>
      <c r="AR1270" s="2"/>
      <c r="AS1270" s="2"/>
      <c r="AT1270" s="2"/>
      <c r="AU1270" s="2"/>
      <c r="AV1270" s="95"/>
      <c r="AW1270" s="95"/>
      <c r="AX1270" s="383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2"/>
      <c r="BT1270" s="2"/>
      <c r="BU1270" s="2"/>
      <c r="BV1270" s="2"/>
      <c r="BW1270" s="383"/>
      <c r="BX1270" s="383"/>
      <c r="BY1270" s="383"/>
      <c r="BZ1270" s="2"/>
      <c r="CA1270" s="2"/>
      <c r="CB1270" s="2"/>
      <c r="CC1270" s="2"/>
      <c r="CD1270" s="2"/>
      <c r="CE1270" s="2"/>
      <c r="CF1270" s="383"/>
      <c r="CG1270" s="383"/>
      <c r="CH1270" s="10"/>
      <c r="CI1270" s="2"/>
      <c r="CJ1270" s="2"/>
      <c r="CK1270" s="2"/>
      <c r="CL1270" s="2"/>
      <c r="CM1270" s="2"/>
      <c r="CN1270" s="2"/>
      <c r="CO1270" s="2"/>
      <c r="CP1270" s="2"/>
      <c r="CQ1270" s="2"/>
      <c r="CR1270" s="2"/>
      <c r="CS1270" s="2"/>
      <c r="CT1270" s="2"/>
      <c r="CU1270" s="2"/>
      <c r="CV1270" s="2"/>
      <c r="CW1270" s="2"/>
      <c r="CX1270" s="2"/>
      <c r="CY1270" s="2"/>
      <c r="CZ1270" s="2"/>
      <c r="DA1270" s="2"/>
      <c r="DB1270" s="2"/>
      <c r="DC1270" s="2"/>
      <c r="DD1270" s="2"/>
      <c r="DE1270" s="2"/>
      <c r="DF1270" s="2"/>
      <c r="DG1270" s="2"/>
      <c r="DH1270" s="2"/>
      <c r="DI1270" s="2"/>
      <c r="DJ1270" s="2"/>
      <c r="DK1270" s="2"/>
      <c r="DL1270" s="2"/>
      <c r="DM1270" s="2"/>
      <c r="DN1270" s="2"/>
      <c r="DO1270" s="2"/>
      <c r="DP1270" s="2"/>
      <c r="DQ1270" s="2"/>
      <c r="DR1270" s="2"/>
      <c r="DS1270" s="383"/>
      <c r="DT1270" s="383"/>
      <c r="DU1270" s="383"/>
      <c r="DV1270" s="2"/>
      <c r="DW1270" s="2"/>
      <c r="DX1270" s="2"/>
      <c r="DY1270" s="2"/>
      <c r="DZ1270" s="2"/>
      <c r="EA1270" s="2"/>
      <c r="EB1270" s="2"/>
      <c r="EC1270" s="2"/>
      <c r="ED1270" s="2"/>
      <c r="EE1270" s="2"/>
      <c r="EF1270" s="2"/>
      <c r="EG1270" s="2"/>
      <c r="EH1270" s="2"/>
      <c r="EI1270" s="2"/>
      <c r="EJ1270" s="2"/>
      <c r="EK1270" s="2"/>
      <c r="EL1270" s="2"/>
      <c r="EM1270" s="2"/>
      <c r="EN1270" s="2"/>
      <c r="EO1270" s="2"/>
      <c r="EP1270" s="2"/>
      <c r="EQ1270" s="2"/>
      <c r="ER1270" s="2"/>
      <c r="ES1270" s="2"/>
      <c r="ET1270" s="2"/>
      <c r="EU1270" s="2"/>
      <c r="EV1270" s="2"/>
      <c r="EW1270" s="2"/>
      <c r="EX1270" s="2"/>
      <c r="EY1270" s="2"/>
      <c r="EZ1270" s="2"/>
      <c r="FA1270" s="2"/>
      <c r="FB1270" s="2"/>
      <c r="FC1270" s="2"/>
      <c r="FD1270" s="2"/>
      <c r="FE1270" s="2"/>
      <c r="FF1270" s="2"/>
      <c r="FG1270" s="2"/>
      <c r="FH1270" s="2"/>
      <c r="FI1270" s="2"/>
      <c r="FJ1270" s="2"/>
      <c r="FK1270" s="2"/>
      <c r="FL1270" s="2"/>
      <c r="FM1270" s="2"/>
      <c r="FN1270" s="2"/>
      <c r="FO1270" s="2"/>
      <c r="FP1270" s="2"/>
      <c r="FQ1270" s="2"/>
      <c r="FR1270" s="2"/>
      <c r="FS1270" s="2"/>
      <c r="FT1270" s="2"/>
      <c r="FU1270" s="2"/>
      <c r="FV1270" s="2"/>
      <c r="FW1270" s="2"/>
      <c r="FX1270" s="2"/>
      <c r="FY1270" s="2"/>
      <c r="FZ1270" s="2"/>
      <c r="GA1270" s="2"/>
      <c r="GB1270" s="2"/>
      <c r="GC1270" s="2"/>
      <c r="GD1270" s="2"/>
      <c r="GE1270" s="2"/>
      <c r="GF1270" s="2"/>
      <c r="GG1270" s="2"/>
      <c r="GH1270" s="2"/>
      <c r="GI1270" s="2"/>
      <c r="GJ1270" s="2"/>
      <c r="GK1270" s="2"/>
      <c r="GL1270" s="2"/>
      <c r="GM1270" s="2"/>
      <c r="GN1270" s="2"/>
      <c r="GO1270" s="2"/>
      <c r="GP1270" s="2"/>
      <c r="GQ1270" s="2"/>
      <c r="GR1270" s="2"/>
      <c r="GS1270" s="2"/>
      <c r="GT1270" s="2"/>
      <c r="GU1270" s="2"/>
      <c r="GV1270" s="2"/>
      <c r="GW1270" s="2"/>
      <c r="GX1270" s="2"/>
      <c r="GY1270" s="2"/>
      <c r="GZ1270" s="2"/>
      <c r="HA1270" s="2"/>
      <c r="HB1270" s="2"/>
      <c r="HC1270" s="2"/>
      <c r="HD1270" s="2"/>
      <c r="HE1270" s="2"/>
      <c r="HF1270" s="2"/>
      <c r="HG1270" s="2"/>
      <c r="HH1270" s="2"/>
      <c r="HI1270" s="2"/>
      <c r="HJ1270" s="2"/>
      <c r="HK1270" s="2"/>
      <c r="HL1270" s="2"/>
      <c r="HM1270" s="2"/>
      <c r="HN1270" s="2"/>
      <c r="HO1270" s="2"/>
      <c r="HP1270" s="2"/>
      <c r="HQ1270" s="2"/>
      <c r="HR1270" s="2"/>
      <c r="HS1270" s="2"/>
      <c r="HT1270" s="2"/>
      <c r="HU1270" s="2"/>
      <c r="HV1270" s="2"/>
      <c r="HW1270" s="2"/>
      <c r="HX1270" s="2"/>
      <c r="HY1270" s="2"/>
      <c r="HZ1270" s="2"/>
      <c r="IA1270" s="2"/>
      <c r="IB1270" s="2"/>
      <c r="IC1270" s="2"/>
      <c r="ID1270" s="2"/>
      <c r="IE1270" s="2"/>
      <c r="IF1270" s="2"/>
      <c r="IG1270" s="2"/>
      <c r="IH1270" s="2"/>
      <c r="II1270" s="2"/>
      <c r="IJ1270" s="2"/>
      <c r="IK1270" s="2"/>
      <c r="IL1270" s="2"/>
      <c r="IM1270" s="2"/>
      <c r="IN1270" s="2"/>
      <c r="IO1270" s="2"/>
      <c r="IP1270" s="2"/>
      <c r="IQ1270" s="2"/>
      <c r="IR1270" s="2"/>
      <c r="IS1270" s="2"/>
      <c r="IT1270" s="2"/>
      <c r="IU1270" s="2"/>
      <c r="IV1270" s="2"/>
      <c r="IW1270" s="2"/>
    </row>
    <row r="1271" customFormat="false" ht="11.25" hidden="false" customHeight="false" outlineLevel="0" collapsed="false">
      <c r="A1271" s="2"/>
      <c r="B1271" s="2"/>
      <c r="C1271" s="2"/>
      <c r="D1271" s="394"/>
      <c r="F1271" s="2"/>
      <c r="G1271" s="2"/>
      <c r="H1271" s="2"/>
      <c r="I1271" s="2"/>
      <c r="J1271" s="2"/>
      <c r="K1271" s="2"/>
      <c r="L1271" s="2"/>
      <c r="M1271" s="2"/>
      <c r="P1271" s="2"/>
      <c r="Q1271" s="2"/>
      <c r="R1271" s="2"/>
      <c r="X1271" s="270"/>
      <c r="Y1271" s="2"/>
      <c r="AL1271" s="2"/>
      <c r="AM1271" s="2"/>
      <c r="AN1271" s="2"/>
      <c r="AO1271" s="2"/>
      <c r="AP1271" s="2"/>
      <c r="AQ1271" s="2"/>
      <c r="AR1271" s="2"/>
      <c r="AS1271" s="2"/>
      <c r="AT1271" s="2"/>
      <c r="AU1271" s="2"/>
      <c r="AV1271" s="95"/>
      <c r="AW1271" s="95"/>
      <c r="AX1271" s="383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2"/>
      <c r="BT1271" s="2"/>
      <c r="BU1271" s="2"/>
      <c r="BV1271" s="2"/>
      <c r="BW1271" s="383"/>
      <c r="BX1271" s="383"/>
      <c r="BY1271" s="383"/>
      <c r="BZ1271" s="2"/>
      <c r="CA1271" s="2"/>
      <c r="CB1271" s="2"/>
      <c r="CC1271" s="2"/>
      <c r="CD1271" s="2"/>
      <c r="CE1271" s="2"/>
      <c r="CF1271" s="383"/>
      <c r="CG1271" s="383"/>
      <c r="CH1271" s="10"/>
      <c r="CI1271" s="2"/>
      <c r="CJ1271" s="2"/>
      <c r="CK1271" s="2"/>
      <c r="CL1271" s="2"/>
      <c r="CM1271" s="2"/>
      <c r="CN1271" s="2"/>
      <c r="CO1271" s="2"/>
      <c r="CP1271" s="2"/>
      <c r="CQ1271" s="2"/>
      <c r="CR1271" s="2"/>
      <c r="CS1271" s="2"/>
      <c r="CT1271" s="2"/>
      <c r="CU1271" s="2"/>
      <c r="CV1271" s="2"/>
      <c r="CW1271" s="2"/>
      <c r="CX1271" s="2"/>
      <c r="CY1271" s="2"/>
      <c r="CZ1271" s="2"/>
      <c r="DA1271" s="2"/>
      <c r="DB1271" s="2"/>
      <c r="DC1271" s="2"/>
      <c r="DD1271" s="2"/>
      <c r="DE1271" s="2"/>
      <c r="DF1271" s="2"/>
      <c r="DG1271" s="2"/>
      <c r="DH1271" s="2"/>
      <c r="DI1271" s="2"/>
      <c r="DJ1271" s="2"/>
      <c r="DK1271" s="2"/>
      <c r="DL1271" s="2"/>
      <c r="DM1271" s="2"/>
      <c r="DN1271" s="2"/>
      <c r="DO1271" s="2"/>
      <c r="DP1271" s="2"/>
      <c r="DQ1271" s="2"/>
      <c r="DR1271" s="2"/>
      <c r="DS1271" s="383"/>
      <c r="DT1271" s="383"/>
      <c r="DU1271" s="383"/>
      <c r="DV1271" s="2"/>
      <c r="DW1271" s="2"/>
      <c r="DX1271" s="2"/>
      <c r="DY1271" s="2"/>
      <c r="DZ1271" s="2"/>
      <c r="EA1271" s="2"/>
      <c r="EB1271" s="2"/>
      <c r="EC1271" s="2"/>
      <c r="ED1271" s="2"/>
      <c r="EE1271" s="2"/>
      <c r="EF1271" s="2"/>
      <c r="EG1271" s="2"/>
      <c r="EH1271" s="2"/>
      <c r="EI1271" s="2"/>
      <c r="EJ1271" s="2"/>
      <c r="EK1271" s="2"/>
      <c r="EL1271" s="2"/>
      <c r="EM1271" s="2"/>
      <c r="EN1271" s="2"/>
      <c r="EO1271" s="2"/>
      <c r="EP1271" s="2"/>
      <c r="EQ1271" s="2"/>
      <c r="ER1271" s="2"/>
      <c r="ES1271" s="2"/>
      <c r="ET1271" s="2"/>
      <c r="EU1271" s="2"/>
      <c r="EV1271" s="2"/>
      <c r="EW1271" s="2"/>
      <c r="EX1271" s="2"/>
      <c r="EY1271" s="2"/>
      <c r="EZ1271" s="2"/>
      <c r="FA1271" s="2"/>
      <c r="FB1271" s="2"/>
      <c r="FC1271" s="2"/>
      <c r="FD1271" s="2"/>
      <c r="FE1271" s="2"/>
      <c r="FF1271" s="2"/>
      <c r="FG1271" s="2"/>
      <c r="FH1271" s="2"/>
      <c r="FI1271" s="2"/>
      <c r="FJ1271" s="2"/>
      <c r="FK1271" s="2"/>
      <c r="FL1271" s="2"/>
      <c r="FM1271" s="2"/>
      <c r="FN1271" s="2"/>
      <c r="FO1271" s="2"/>
      <c r="FP1271" s="2"/>
      <c r="FQ1271" s="2"/>
      <c r="FR1271" s="2"/>
      <c r="FS1271" s="2"/>
      <c r="FT1271" s="2"/>
      <c r="FU1271" s="2"/>
      <c r="FV1271" s="2"/>
      <c r="FW1271" s="2"/>
      <c r="FX1271" s="2"/>
      <c r="FY1271" s="2"/>
      <c r="FZ1271" s="2"/>
      <c r="GA1271" s="2"/>
      <c r="GB1271" s="2"/>
      <c r="GC1271" s="2"/>
      <c r="GD1271" s="2"/>
      <c r="GE1271" s="2"/>
      <c r="GF1271" s="2"/>
      <c r="GG1271" s="2"/>
      <c r="GH1271" s="2"/>
      <c r="GI1271" s="2"/>
      <c r="GJ1271" s="2"/>
      <c r="GK1271" s="2"/>
      <c r="GL1271" s="2"/>
      <c r="GM1271" s="2"/>
      <c r="GN1271" s="2"/>
      <c r="GO1271" s="2"/>
      <c r="GP1271" s="2"/>
      <c r="GQ1271" s="2"/>
      <c r="GR1271" s="2"/>
      <c r="GS1271" s="2"/>
      <c r="GT1271" s="2"/>
      <c r="GU1271" s="2"/>
      <c r="GV1271" s="2"/>
      <c r="GW1271" s="2"/>
      <c r="GX1271" s="2"/>
      <c r="GY1271" s="2"/>
      <c r="GZ1271" s="2"/>
      <c r="HA1271" s="2"/>
      <c r="HB1271" s="2"/>
      <c r="HC1271" s="2"/>
      <c r="HD1271" s="2"/>
      <c r="HE1271" s="2"/>
      <c r="HF1271" s="2"/>
      <c r="HG1271" s="2"/>
      <c r="HH1271" s="2"/>
      <c r="HI1271" s="2"/>
      <c r="HJ1271" s="2"/>
      <c r="HK1271" s="2"/>
      <c r="HL1271" s="2"/>
      <c r="HM1271" s="2"/>
      <c r="HN1271" s="2"/>
      <c r="HO1271" s="2"/>
      <c r="HP1271" s="2"/>
      <c r="HQ1271" s="2"/>
      <c r="HR1271" s="2"/>
      <c r="HS1271" s="2"/>
      <c r="HT1271" s="2"/>
      <c r="HU1271" s="2"/>
      <c r="HV1271" s="2"/>
      <c r="HW1271" s="2"/>
      <c r="HX1271" s="2"/>
      <c r="HY1271" s="2"/>
      <c r="HZ1271" s="2"/>
      <c r="IA1271" s="2"/>
      <c r="IB1271" s="2"/>
      <c r="IC1271" s="2"/>
      <c r="ID1271" s="2"/>
      <c r="IE1271" s="2"/>
      <c r="IF1271" s="2"/>
      <c r="IG1271" s="2"/>
      <c r="IH1271" s="2"/>
      <c r="II1271" s="2"/>
      <c r="IJ1271" s="2"/>
      <c r="IK1271" s="2"/>
      <c r="IL1271" s="2"/>
      <c r="IM1271" s="2"/>
      <c r="IN1271" s="2"/>
      <c r="IO1271" s="2"/>
      <c r="IP1271" s="2"/>
      <c r="IQ1271" s="2"/>
      <c r="IR1271" s="2"/>
      <c r="IS1271" s="2"/>
      <c r="IT1271" s="2"/>
      <c r="IU1271" s="2"/>
      <c r="IV1271" s="2"/>
      <c r="IW1271" s="2"/>
    </row>
    <row r="1272" customFormat="false" ht="11.25" hidden="false" customHeight="false" outlineLevel="0" collapsed="false">
      <c r="A1272" s="2"/>
      <c r="B1272" s="2"/>
      <c r="C1272" s="2"/>
      <c r="D1272" s="394"/>
      <c r="F1272" s="2"/>
      <c r="G1272" s="2"/>
      <c r="H1272" s="2"/>
      <c r="I1272" s="2"/>
      <c r="J1272" s="2"/>
      <c r="K1272" s="2"/>
      <c r="L1272" s="2"/>
      <c r="M1272" s="2"/>
      <c r="P1272" s="2"/>
      <c r="Q1272" s="2"/>
      <c r="R1272" s="2"/>
      <c r="X1272" s="270"/>
      <c r="Y1272" s="2"/>
      <c r="AL1272" s="2"/>
      <c r="AM1272" s="2"/>
      <c r="AN1272" s="2"/>
      <c r="AO1272" s="2"/>
      <c r="AP1272" s="2"/>
      <c r="AQ1272" s="2"/>
      <c r="AR1272" s="2"/>
      <c r="AS1272" s="2"/>
      <c r="AT1272" s="2"/>
      <c r="AU1272" s="2"/>
      <c r="AV1272" s="95"/>
      <c r="AW1272" s="95"/>
      <c r="AX1272" s="383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2"/>
      <c r="BT1272" s="2"/>
      <c r="BU1272" s="2"/>
      <c r="BV1272" s="2"/>
      <c r="BW1272" s="383"/>
      <c r="BX1272" s="383"/>
      <c r="BY1272" s="383"/>
      <c r="BZ1272" s="2"/>
      <c r="CA1272" s="2"/>
      <c r="CB1272" s="2"/>
      <c r="CC1272" s="2"/>
      <c r="CD1272" s="2"/>
      <c r="CE1272" s="2"/>
      <c r="CF1272" s="383"/>
      <c r="CG1272" s="383"/>
      <c r="CH1272" s="10"/>
      <c r="CI1272" s="2"/>
      <c r="CJ1272" s="2"/>
      <c r="CK1272" s="2"/>
      <c r="CL1272" s="2"/>
      <c r="CM1272" s="2"/>
      <c r="CN1272" s="2"/>
      <c r="CO1272" s="2"/>
      <c r="CP1272" s="2"/>
      <c r="CQ1272" s="2"/>
      <c r="CR1272" s="2"/>
      <c r="CS1272" s="2"/>
      <c r="CT1272" s="2"/>
      <c r="CU1272" s="2"/>
      <c r="CV1272" s="2"/>
      <c r="CW1272" s="2"/>
      <c r="CX1272" s="2"/>
      <c r="CY1272" s="2"/>
      <c r="CZ1272" s="2"/>
      <c r="DA1272" s="2"/>
      <c r="DB1272" s="2"/>
      <c r="DC1272" s="2"/>
      <c r="DD1272" s="2"/>
      <c r="DE1272" s="2"/>
      <c r="DF1272" s="2"/>
      <c r="DG1272" s="2"/>
      <c r="DH1272" s="2"/>
      <c r="DI1272" s="2"/>
      <c r="DJ1272" s="2"/>
      <c r="DK1272" s="2"/>
      <c r="DL1272" s="2"/>
      <c r="DM1272" s="2"/>
      <c r="DN1272" s="2"/>
      <c r="DO1272" s="2"/>
      <c r="DP1272" s="2"/>
      <c r="DQ1272" s="2"/>
      <c r="DR1272" s="2"/>
      <c r="DS1272" s="383"/>
      <c r="DT1272" s="383"/>
      <c r="DU1272" s="383"/>
      <c r="DV1272" s="2"/>
      <c r="DW1272" s="2"/>
      <c r="DX1272" s="2"/>
      <c r="DY1272" s="2"/>
      <c r="DZ1272" s="2"/>
      <c r="EA1272" s="2"/>
      <c r="EB1272" s="2"/>
      <c r="EC1272" s="2"/>
      <c r="ED1272" s="2"/>
      <c r="EE1272" s="2"/>
      <c r="EF1272" s="2"/>
      <c r="EG1272" s="2"/>
      <c r="EH1272" s="2"/>
      <c r="EI1272" s="2"/>
      <c r="EJ1272" s="2"/>
      <c r="EK1272" s="2"/>
      <c r="EL1272" s="2"/>
      <c r="EM1272" s="2"/>
      <c r="EN1272" s="2"/>
      <c r="EO1272" s="2"/>
      <c r="EP1272" s="2"/>
      <c r="EQ1272" s="2"/>
      <c r="ER1272" s="2"/>
      <c r="ES1272" s="2"/>
      <c r="ET1272" s="2"/>
      <c r="EU1272" s="2"/>
      <c r="EV1272" s="2"/>
      <c r="EW1272" s="2"/>
      <c r="EX1272" s="2"/>
      <c r="EY1272" s="2"/>
      <c r="EZ1272" s="2"/>
      <c r="FA1272" s="2"/>
      <c r="FB1272" s="2"/>
      <c r="FC1272" s="2"/>
      <c r="FD1272" s="2"/>
      <c r="FE1272" s="2"/>
      <c r="FF1272" s="2"/>
      <c r="FG1272" s="2"/>
      <c r="FH1272" s="2"/>
      <c r="FI1272" s="2"/>
      <c r="FJ1272" s="2"/>
      <c r="FK1272" s="2"/>
      <c r="FL1272" s="2"/>
      <c r="FM1272" s="2"/>
      <c r="FN1272" s="2"/>
      <c r="FO1272" s="2"/>
      <c r="FP1272" s="2"/>
      <c r="FQ1272" s="2"/>
      <c r="FR1272" s="2"/>
      <c r="FS1272" s="2"/>
      <c r="FT1272" s="2"/>
      <c r="FU1272" s="2"/>
      <c r="FV1272" s="2"/>
      <c r="FW1272" s="2"/>
      <c r="FX1272" s="2"/>
      <c r="FY1272" s="2"/>
      <c r="FZ1272" s="2"/>
      <c r="GA1272" s="2"/>
      <c r="GB1272" s="2"/>
      <c r="GC1272" s="2"/>
      <c r="GD1272" s="2"/>
      <c r="GE1272" s="2"/>
      <c r="GF1272" s="2"/>
      <c r="GG1272" s="2"/>
      <c r="GH1272" s="2"/>
      <c r="GI1272" s="2"/>
      <c r="GJ1272" s="2"/>
      <c r="GK1272" s="2"/>
      <c r="GL1272" s="2"/>
      <c r="GM1272" s="2"/>
      <c r="GN1272" s="2"/>
      <c r="GO1272" s="2"/>
      <c r="GP1272" s="2"/>
      <c r="GQ1272" s="2"/>
      <c r="GR1272" s="2"/>
      <c r="GS1272" s="2"/>
      <c r="GT1272" s="2"/>
      <c r="GU1272" s="2"/>
      <c r="GV1272" s="2"/>
      <c r="GW1272" s="2"/>
      <c r="GX1272" s="2"/>
      <c r="GY1272" s="2"/>
      <c r="GZ1272" s="2"/>
      <c r="HA1272" s="2"/>
      <c r="HB1272" s="2"/>
      <c r="HC1272" s="2"/>
      <c r="HD1272" s="2"/>
      <c r="HE1272" s="2"/>
      <c r="HF1272" s="2"/>
      <c r="HG1272" s="2"/>
      <c r="HH1272" s="2"/>
      <c r="HI1272" s="2"/>
      <c r="HJ1272" s="2"/>
      <c r="HK1272" s="2"/>
      <c r="HL1272" s="2"/>
      <c r="HM1272" s="2"/>
      <c r="HN1272" s="2"/>
      <c r="HO1272" s="2"/>
      <c r="HP1272" s="2"/>
      <c r="HQ1272" s="2"/>
      <c r="HR1272" s="2"/>
      <c r="HS1272" s="2"/>
      <c r="HT1272" s="2"/>
      <c r="HU1272" s="2"/>
      <c r="HV1272" s="2"/>
      <c r="HW1272" s="2"/>
      <c r="HX1272" s="2"/>
      <c r="HY1272" s="2"/>
      <c r="HZ1272" s="2"/>
      <c r="IA1272" s="2"/>
      <c r="IB1272" s="2"/>
      <c r="IC1272" s="2"/>
      <c r="ID1272" s="2"/>
      <c r="IE1272" s="2"/>
      <c r="IF1272" s="2"/>
      <c r="IG1272" s="2"/>
      <c r="IH1272" s="2"/>
      <c r="II1272" s="2"/>
      <c r="IJ1272" s="2"/>
      <c r="IK1272" s="2"/>
      <c r="IL1272" s="2"/>
      <c r="IM1272" s="2"/>
      <c r="IN1272" s="2"/>
      <c r="IO1272" s="2"/>
      <c r="IP1272" s="2"/>
      <c r="IQ1272" s="2"/>
      <c r="IR1272" s="2"/>
      <c r="IS1272" s="2"/>
      <c r="IT1272" s="2"/>
      <c r="IU1272" s="2"/>
      <c r="IV1272" s="2"/>
      <c r="IW1272" s="2"/>
    </row>
    <row r="1273" customFormat="false" ht="11.25" hidden="false" customHeight="false" outlineLevel="0" collapsed="false">
      <c r="A1273" s="2"/>
      <c r="B1273" s="2"/>
      <c r="C1273" s="2"/>
      <c r="D1273" s="394"/>
      <c r="F1273" s="2"/>
      <c r="G1273" s="2"/>
      <c r="H1273" s="2"/>
      <c r="I1273" s="2"/>
      <c r="J1273" s="2"/>
      <c r="K1273" s="2"/>
      <c r="L1273" s="2"/>
      <c r="M1273" s="2"/>
      <c r="P1273" s="2"/>
      <c r="Q1273" s="2"/>
      <c r="R1273" s="2"/>
      <c r="X1273" s="270"/>
      <c r="Y1273" s="2"/>
      <c r="AL1273" s="2"/>
      <c r="AM1273" s="2"/>
      <c r="AN1273" s="2"/>
      <c r="AO1273" s="2"/>
      <c r="AP1273" s="2"/>
      <c r="AQ1273" s="2"/>
      <c r="AR1273" s="2"/>
      <c r="AS1273" s="2"/>
      <c r="AT1273" s="2"/>
      <c r="AU1273" s="2"/>
      <c r="AV1273" s="95"/>
      <c r="AW1273" s="95"/>
      <c r="AX1273" s="383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2"/>
      <c r="BT1273" s="2"/>
      <c r="BU1273" s="2"/>
      <c r="BV1273" s="2"/>
      <c r="BW1273" s="383"/>
      <c r="BX1273" s="383"/>
      <c r="BY1273" s="383"/>
      <c r="BZ1273" s="2"/>
      <c r="CA1273" s="2"/>
      <c r="CB1273" s="2"/>
      <c r="CC1273" s="2"/>
      <c r="CD1273" s="2"/>
      <c r="CE1273" s="2"/>
      <c r="CF1273" s="383"/>
      <c r="CG1273" s="383"/>
      <c r="CH1273" s="10"/>
      <c r="CI1273" s="2"/>
      <c r="CJ1273" s="2"/>
      <c r="CK1273" s="2"/>
      <c r="CL1273" s="2"/>
      <c r="CM1273" s="2"/>
      <c r="CN1273" s="2"/>
      <c r="CO1273" s="2"/>
      <c r="CP1273" s="2"/>
      <c r="CQ1273" s="2"/>
      <c r="CR1273" s="2"/>
      <c r="CS1273" s="2"/>
      <c r="CT1273" s="2"/>
      <c r="CU1273" s="2"/>
      <c r="CV1273" s="2"/>
      <c r="CW1273" s="2"/>
      <c r="CX1273" s="2"/>
      <c r="CY1273" s="2"/>
      <c r="CZ1273" s="2"/>
      <c r="DA1273" s="2"/>
      <c r="DB1273" s="2"/>
      <c r="DC1273" s="2"/>
      <c r="DD1273" s="2"/>
      <c r="DE1273" s="2"/>
      <c r="DF1273" s="2"/>
      <c r="DG1273" s="2"/>
      <c r="DH1273" s="2"/>
      <c r="DI1273" s="2"/>
      <c r="DJ1273" s="2"/>
      <c r="DK1273" s="2"/>
      <c r="DL1273" s="2"/>
      <c r="DM1273" s="2"/>
      <c r="DN1273" s="2"/>
      <c r="DO1273" s="2"/>
      <c r="DP1273" s="2"/>
      <c r="DQ1273" s="2"/>
      <c r="DR1273" s="2"/>
      <c r="DS1273" s="383"/>
      <c r="DT1273" s="383"/>
      <c r="DU1273" s="383"/>
      <c r="DV1273" s="2"/>
      <c r="DW1273" s="2"/>
      <c r="DX1273" s="2"/>
      <c r="DY1273" s="2"/>
      <c r="DZ1273" s="2"/>
      <c r="EA1273" s="2"/>
      <c r="EB1273" s="2"/>
      <c r="EC1273" s="2"/>
      <c r="ED1273" s="2"/>
      <c r="EE1273" s="2"/>
      <c r="EF1273" s="2"/>
      <c r="EG1273" s="2"/>
      <c r="EH1273" s="2"/>
      <c r="EI1273" s="2"/>
      <c r="EJ1273" s="2"/>
      <c r="EK1273" s="2"/>
      <c r="EL1273" s="2"/>
      <c r="EM1273" s="2"/>
      <c r="EN1273" s="2"/>
      <c r="EO1273" s="2"/>
      <c r="EP1273" s="2"/>
      <c r="EQ1273" s="2"/>
      <c r="ER1273" s="2"/>
      <c r="ES1273" s="2"/>
      <c r="ET1273" s="2"/>
      <c r="EU1273" s="2"/>
      <c r="EV1273" s="2"/>
      <c r="EW1273" s="2"/>
      <c r="EX1273" s="2"/>
      <c r="EY1273" s="2"/>
      <c r="EZ1273" s="2"/>
      <c r="FA1273" s="2"/>
      <c r="FB1273" s="2"/>
      <c r="FC1273" s="2"/>
      <c r="FD1273" s="2"/>
      <c r="FE1273" s="2"/>
      <c r="FF1273" s="2"/>
      <c r="FG1273" s="2"/>
      <c r="FH1273" s="2"/>
      <c r="FI1273" s="2"/>
      <c r="FJ1273" s="2"/>
      <c r="FK1273" s="2"/>
      <c r="FL1273" s="2"/>
      <c r="FM1273" s="2"/>
      <c r="FN1273" s="2"/>
      <c r="FO1273" s="2"/>
      <c r="FP1273" s="2"/>
      <c r="FQ1273" s="2"/>
      <c r="FR1273" s="2"/>
      <c r="FS1273" s="2"/>
      <c r="FT1273" s="2"/>
      <c r="FU1273" s="2"/>
      <c r="FV1273" s="2"/>
      <c r="FW1273" s="2"/>
      <c r="FX1273" s="2"/>
      <c r="FY1273" s="2"/>
      <c r="FZ1273" s="2"/>
      <c r="GA1273" s="2"/>
      <c r="GB1273" s="2"/>
      <c r="GC1273" s="2"/>
      <c r="GD1273" s="2"/>
      <c r="GE1273" s="2"/>
      <c r="GF1273" s="2"/>
      <c r="GG1273" s="2"/>
      <c r="GH1273" s="2"/>
      <c r="GI1273" s="2"/>
      <c r="GJ1273" s="2"/>
      <c r="GK1273" s="2"/>
      <c r="GL1273" s="2"/>
      <c r="GM1273" s="2"/>
      <c r="GN1273" s="2"/>
      <c r="GO1273" s="2"/>
      <c r="GP1273" s="2"/>
      <c r="GQ1273" s="2"/>
      <c r="GR1273" s="2"/>
      <c r="GS1273" s="2"/>
      <c r="GT1273" s="2"/>
      <c r="GU1273" s="2"/>
      <c r="GV1273" s="2"/>
      <c r="GW1273" s="2"/>
      <c r="GX1273" s="2"/>
      <c r="GY1273" s="2"/>
      <c r="GZ1273" s="2"/>
      <c r="HA1273" s="2"/>
      <c r="HB1273" s="2"/>
      <c r="HC1273" s="2"/>
      <c r="HD1273" s="2"/>
      <c r="HE1273" s="2"/>
      <c r="HF1273" s="2"/>
      <c r="HG1273" s="2"/>
      <c r="HH1273" s="2"/>
      <c r="HI1273" s="2"/>
      <c r="HJ1273" s="2"/>
      <c r="HK1273" s="2"/>
      <c r="HL1273" s="2"/>
      <c r="HM1273" s="2"/>
      <c r="HN1273" s="2"/>
      <c r="HO1273" s="2"/>
      <c r="HP1273" s="2"/>
      <c r="HQ1273" s="2"/>
      <c r="HR1273" s="2"/>
      <c r="HS1273" s="2"/>
      <c r="HT1273" s="2"/>
      <c r="HU1273" s="2"/>
      <c r="HV1273" s="2"/>
      <c r="HW1273" s="2"/>
      <c r="HX1273" s="2"/>
      <c r="HY1273" s="2"/>
      <c r="HZ1273" s="2"/>
      <c r="IA1273" s="2"/>
      <c r="IB1273" s="2"/>
      <c r="IC1273" s="2"/>
      <c r="ID1273" s="2"/>
      <c r="IE1273" s="2"/>
      <c r="IF1273" s="2"/>
      <c r="IG1273" s="2"/>
      <c r="IH1273" s="2"/>
      <c r="II1273" s="2"/>
      <c r="IJ1273" s="2"/>
      <c r="IK1273" s="2"/>
      <c r="IL1273" s="2"/>
      <c r="IM1273" s="2"/>
      <c r="IN1273" s="2"/>
      <c r="IO1273" s="2"/>
      <c r="IP1273" s="2"/>
      <c r="IQ1273" s="2"/>
      <c r="IR1273" s="2"/>
      <c r="IS1273" s="2"/>
      <c r="IT1273" s="2"/>
      <c r="IU1273" s="2"/>
      <c r="IV1273" s="2"/>
      <c r="IW1273" s="2"/>
    </row>
    <row r="1274" customFormat="false" ht="11.25" hidden="false" customHeight="false" outlineLevel="0" collapsed="false">
      <c r="A1274" s="2"/>
      <c r="B1274" s="2"/>
      <c r="C1274" s="2"/>
      <c r="D1274" s="394"/>
      <c r="F1274" s="2"/>
      <c r="G1274" s="2"/>
      <c r="H1274" s="2"/>
      <c r="I1274" s="2"/>
      <c r="J1274" s="2"/>
      <c r="K1274" s="2"/>
      <c r="L1274" s="2"/>
      <c r="M1274" s="2"/>
      <c r="P1274" s="2"/>
      <c r="Q1274" s="2"/>
      <c r="R1274" s="2"/>
      <c r="X1274" s="270"/>
      <c r="Y1274" s="2"/>
      <c r="AL1274" s="2"/>
      <c r="AM1274" s="2"/>
      <c r="AN1274" s="2"/>
      <c r="AO1274" s="2"/>
      <c r="AP1274" s="2"/>
      <c r="AQ1274" s="2"/>
      <c r="AR1274" s="2"/>
      <c r="AS1274" s="2"/>
      <c r="AT1274" s="2"/>
      <c r="AU1274" s="2"/>
      <c r="AV1274" s="95"/>
      <c r="AW1274" s="95"/>
      <c r="AX1274" s="383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2"/>
      <c r="BT1274" s="2"/>
      <c r="BU1274" s="2"/>
      <c r="BV1274" s="2"/>
      <c r="BW1274" s="383"/>
      <c r="BX1274" s="383"/>
      <c r="BY1274" s="383"/>
      <c r="BZ1274" s="2"/>
      <c r="CA1274" s="2"/>
      <c r="CB1274" s="2"/>
      <c r="CC1274" s="2"/>
      <c r="CD1274" s="2"/>
      <c r="CE1274" s="2"/>
      <c r="CF1274" s="383"/>
      <c r="CG1274" s="383"/>
      <c r="CH1274" s="10"/>
      <c r="CI1274" s="2"/>
      <c r="CJ1274" s="2"/>
      <c r="CK1274" s="2"/>
      <c r="CL1274" s="2"/>
      <c r="CM1274" s="2"/>
      <c r="CN1274" s="2"/>
      <c r="CO1274" s="2"/>
      <c r="CP1274" s="2"/>
      <c r="CQ1274" s="2"/>
      <c r="CR1274" s="2"/>
      <c r="CS1274" s="2"/>
      <c r="CT1274" s="2"/>
      <c r="CU1274" s="2"/>
      <c r="CV1274" s="2"/>
      <c r="CW1274" s="2"/>
      <c r="CX1274" s="2"/>
      <c r="CY1274" s="2"/>
      <c r="CZ1274" s="2"/>
      <c r="DA1274" s="2"/>
      <c r="DB1274" s="2"/>
      <c r="DC1274" s="2"/>
      <c r="DD1274" s="2"/>
      <c r="DE1274" s="2"/>
      <c r="DF1274" s="2"/>
      <c r="DG1274" s="2"/>
      <c r="DH1274" s="2"/>
      <c r="DI1274" s="2"/>
      <c r="DJ1274" s="2"/>
      <c r="DK1274" s="2"/>
      <c r="DL1274" s="2"/>
      <c r="DM1274" s="2"/>
      <c r="DN1274" s="2"/>
      <c r="DO1274" s="2"/>
      <c r="DP1274" s="2"/>
      <c r="DQ1274" s="2"/>
      <c r="DR1274" s="2"/>
      <c r="DS1274" s="383"/>
      <c r="DT1274" s="383"/>
      <c r="DU1274" s="383"/>
      <c r="DV1274" s="2"/>
      <c r="DW1274" s="2"/>
      <c r="DX1274" s="2"/>
      <c r="DY1274" s="2"/>
      <c r="DZ1274" s="2"/>
      <c r="EA1274" s="2"/>
      <c r="EB1274" s="2"/>
      <c r="EC1274" s="2"/>
      <c r="ED1274" s="2"/>
      <c r="EE1274" s="2"/>
      <c r="EF1274" s="2"/>
      <c r="EG1274" s="2"/>
      <c r="EH1274" s="2"/>
      <c r="EI1274" s="2"/>
      <c r="EJ1274" s="2"/>
      <c r="EK1274" s="2"/>
      <c r="EL1274" s="2"/>
      <c r="EM1274" s="2"/>
      <c r="EN1274" s="2"/>
      <c r="EO1274" s="2"/>
      <c r="EP1274" s="2"/>
      <c r="EQ1274" s="2"/>
      <c r="ER1274" s="2"/>
      <c r="ES1274" s="2"/>
      <c r="ET1274" s="2"/>
      <c r="EU1274" s="2"/>
      <c r="EV1274" s="2"/>
      <c r="EW1274" s="2"/>
      <c r="EX1274" s="2"/>
      <c r="EY1274" s="2"/>
      <c r="EZ1274" s="2"/>
      <c r="FA1274" s="2"/>
      <c r="FB1274" s="2"/>
      <c r="FC1274" s="2"/>
      <c r="FD1274" s="2"/>
      <c r="FE1274" s="2"/>
      <c r="FF1274" s="2"/>
      <c r="FG1274" s="2"/>
      <c r="FH1274" s="2"/>
      <c r="FI1274" s="2"/>
      <c r="FJ1274" s="2"/>
      <c r="FK1274" s="2"/>
      <c r="FL1274" s="2"/>
      <c r="FM1274" s="2"/>
      <c r="FN1274" s="2"/>
      <c r="FO1274" s="2"/>
      <c r="FP1274" s="2"/>
      <c r="FQ1274" s="2"/>
      <c r="FR1274" s="2"/>
      <c r="FS1274" s="2"/>
      <c r="FT1274" s="2"/>
      <c r="FU1274" s="2"/>
      <c r="FV1274" s="2"/>
      <c r="FW1274" s="2"/>
      <c r="FX1274" s="2"/>
      <c r="FY1274" s="2"/>
      <c r="FZ1274" s="2"/>
      <c r="GA1274" s="2"/>
      <c r="GB1274" s="2"/>
      <c r="GC1274" s="2"/>
      <c r="GD1274" s="2"/>
      <c r="GE1274" s="2"/>
      <c r="GF1274" s="2"/>
      <c r="GG1274" s="2"/>
      <c r="GH1274" s="2"/>
      <c r="GI1274" s="2"/>
      <c r="GJ1274" s="2"/>
      <c r="GK1274" s="2"/>
      <c r="GL1274" s="2"/>
      <c r="GM1274" s="2"/>
      <c r="GN1274" s="2"/>
      <c r="GO1274" s="2"/>
      <c r="GP1274" s="2"/>
      <c r="GQ1274" s="2"/>
      <c r="GR1274" s="2"/>
      <c r="GS1274" s="2"/>
      <c r="GT1274" s="2"/>
      <c r="GU1274" s="2"/>
      <c r="GV1274" s="2"/>
      <c r="GW1274" s="2"/>
      <c r="GX1274" s="2"/>
      <c r="GY1274" s="2"/>
      <c r="GZ1274" s="2"/>
      <c r="HA1274" s="2"/>
      <c r="HB1274" s="2"/>
      <c r="HC1274" s="2"/>
      <c r="HD1274" s="2"/>
      <c r="HE1274" s="2"/>
      <c r="HF1274" s="2"/>
      <c r="HG1274" s="2"/>
      <c r="HH1274" s="2"/>
      <c r="HI1274" s="2"/>
      <c r="HJ1274" s="2"/>
      <c r="HK1274" s="2"/>
      <c r="HL1274" s="2"/>
      <c r="HM1274" s="2"/>
      <c r="HN1274" s="2"/>
      <c r="HO1274" s="2"/>
      <c r="HP1274" s="2"/>
      <c r="HQ1274" s="2"/>
      <c r="HR1274" s="2"/>
      <c r="HS1274" s="2"/>
      <c r="HT1274" s="2"/>
      <c r="HU1274" s="2"/>
      <c r="HV1274" s="2"/>
      <c r="HW1274" s="2"/>
      <c r="HX1274" s="2"/>
      <c r="HY1274" s="2"/>
      <c r="HZ1274" s="2"/>
      <c r="IA1274" s="2"/>
      <c r="IB1274" s="2"/>
      <c r="IC1274" s="2"/>
      <c r="ID1274" s="2"/>
      <c r="IE1274" s="2"/>
      <c r="IF1274" s="2"/>
      <c r="IG1274" s="2"/>
      <c r="IH1274" s="2"/>
      <c r="II1274" s="2"/>
      <c r="IJ1274" s="2"/>
      <c r="IK1274" s="2"/>
      <c r="IL1274" s="2"/>
      <c r="IM1274" s="2"/>
      <c r="IN1274" s="2"/>
      <c r="IO1274" s="2"/>
      <c r="IP1274" s="2"/>
      <c r="IQ1274" s="2"/>
      <c r="IR1274" s="2"/>
      <c r="IS1274" s="2"/>
      <c r="IT1274" s="2"/>
      <c r="IU1274" s="2"/>
      <c r="IV1274" s="2"/>
      <c r="IW1274" s="2"/>
    </row>
    <row r="1275" customFormat="false" ht="11.25" hidden="false" customHeight="false" outlineLevel="0" collapsed="false">
      <c r="A1275" s="2"/>
      <c r="B1275" s="2"/>
      <c r="C1275" s="2"/>
      <c r="D1275" s="394"/>
      <c r="F1275" s="2"/>
      <c r="G1275" s="2"/>
      <c r="H1275" s="2"/>
      <c r="I1275" s="2"/>
      <c r="J1275" s="2"/>
      <c r="K1275" s="2"/>
      <c r="L1275" s="2"/>
      <c r="M1275" s="2"/>
      <c r="P1275" s="2"/>
      <c r="Q1275" s="2"/>
      <c r="R1275" s="2"/>
      <c r="X1275" s="270"/>
      <c r="Y1275" s="2"/>
      <c r="AL1275" s="2"/>
      <c r="AM1275" s="2"/>
      <c r="AN1275" s="2"/>
      <c r="AO1275" s="2"/>
      <c r="AP1275" s="2"/>
      <c r="AQ1275" s="2"/>
      <c r="AR1275" s="2"/>
      <c r="AS1275" s="2"/>
      <c r="AT1275" s="2"/>
      <c r="AU1275" s="2"/>
      <c r="AV1275" s="95"/>
      <c r="AW1275" s="95"/>
      <c r="AX1275" s="383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2"/>
      <c r="BT1275" s="2"/>
      <c r="BU1275" s="2"/>
      <c r="BV1275" s="2"/>
      <c r="BW1275" s="383"/>
      <c r="BX1275" s="383"/>
      <c r="BY1275" s="383"/>
      <c r="BZ1275" s="2"/>
      <c r="CA1275" s="2"/>
      <c r="CB1275" s="2"/>
      <c r="CC1275" s="2"/>
      <c r="CD1275" s="2"/>
      <c r="CE1275" s="2"/>
      <c r="CF1275" s="383"/>
      <c r="CG1275" s="383"/>
      <c r="CH1275" s="10"/>
      <c r="CI1275" s="2"/>
      <c r="CJ1275" s="2"/>
      <c r="CK1275" s="2"/>
      <c r="CL1275" s="2"/>
      <c r="CM1275" s="2"/>
      <c r="CN1275" s="2"/>
      <c r="CO1275" s="2"/>
      <c r="CP1275" s="2"/>
      <c r="CQ1275" s="2"/>
      <c r="CR1275" s="2"/>
      <c r="CS1275" s="2"/>
      <c r="CT1275" s="2"/>
      <c r="CU1275" s="2"/>
      <c r="CV1275" s="2"/>
      <c r="CW1275" s="2"/>
      <c r="CX1275" s="2"/>
      <c r="CY1275" s="2"/>
      <c r="CZ1275" s="2"/>
      <c r="DA1275" s="2"/>
      <c r="DB1275" s="2"/>
      <c r="DC1275" s="2"/>
      <c r="DD1275" s="2"/>
      <c r="DE1275" s="2"/>
      <c r="DF1275" s="2"/>
      <c r="DG1275" s="2"/>
      <c r="DH1275" s="2"/>
      <c r="DI1275" s="2"/>
      <c r="DJ1275" s="2"/>
      <c r="DK1275" s="2"/>
      <c r="DL1275" s="2"/>
      <c r="DM1275" s="2"/>
      <c r="DN1275" s="2"/>
      <c r="DO1275" s="2"/>
      <c r="DP1275" s="2"/>
      <c r="DQ1275" s="2"/>
      <c r="DR1275" s="2"/>
      <c r="DS1275" s="383"/>
      <c r="DT1275" s="383"/>
      <c r="DU1275" s="383"/>
      <c r="DV1275" s="2"/>
      <c r="DW1275" s="2"/>
      <c r="DX1275" s="2"/>
      <c r="DY1275" s="2"/>
      <c r="DZ1275" s="2"/>
      <c r="EA1275" s="2"/>
      <c r="EB1275" s="2"/>
      <c r="EC1275" s="2"/>
      <c r="ED1275" s="2"/>
      <c r="EE1275" s="2"/>
      <c r="EF1275" s="2"/>
      <c r="EG1275" s="2"/>
      <c r="EH1275" s="2"/>
      <c r="EI1275" s="2"/>
      <c r="EJ1275" s="2"/>
      <c r="EK1275" s="2"/>
      <c r="EL1275" s="2"/>
      <c r="EM1275" s="2"/>
      <c r="EN1275" s="2"/>
      <c r="EO1275" s="2"/>
      <c r="EP1275" s="2"/>
      <c r="EQ1275" s="2"/>
      <c r="ER1275" s="2"/>
      <c r="ES1275" s="2"/>
      <c r="ET1275" s="2"/>
      <c r="EU1275" s="2"/>
      <c r="EV1275" s="2"/>
      <c r="EW1275" s="2"/>
      <c r="EX1275" s="2"/>
      <c r="EY1275" s="2"/>
      <c r="EZ1275" s="2"/>
      <c r="FA1275" s="2"/>
      <c r="FB1275" s="2"/>
      <c r="FC1275" s="2"/>
      <c r="FD1275" s="2"/>
      <c r="FE1275" s="2"/>
      <c r="FF1275" s="2"/>
      <c r="FG1275" s="2"/>
      <c r="FH1275" s="2"/>
      <c r="FI1275" s="2"/>
      <c r="FJ1275" s="2"/>
      <c r="FK1275" s="2"/>
      <c r="FL1275" s="2"/>
      <c r="FM1275" s="2"/>
      <c r="FN1275" s="2"/>
      <c r="FO1275" s="2"/>
      <c r="FP1275" s="2"/>
      <c r="FQ1275" s="2"/>
      <c r="FR1275" s="2"/>
      <c r="FS1275" s="2"/>
      <c r="FT1275" s="2"/>
      <c r="FU1275" s="2"/>
      <c r="FV1275" s="2"/>
      <c r="FW1275" s="2"/>
      <c r="FX1275" s="2"/>
      <c r="FY1275" s="2"/>
      <c r="FZ1275" s="2"/>
      <c r="GA1275" s="2"/>
      <c r="GB1275" s="2"/>
      <c r="GC1275" s="2"/>
      <c r="GD1275" s="2"/>
      <c r="GE1275" s="2"/>
      <c r="GF1275" s="2"/>
      <c r="GG1275" s="2"/>
      <c r="GH1275" s="2"/>
      <c r="GI1275" s="2"/>
      <c r="GJ1275" s="2"/>
      <c r="GK1275" s="2"/>
      <c r="GL1275" s="2"/>
      <c r="GM1275" s="2"/>
      <c r="GN1275" s="2"/>
      <c r="GO1275" s="2"/>
      <c r="GP1275" s="2"/>
      <c r="GQ1275" s="2"/>
      <c r="GR1275" s="2"/>
      <c r="GS1275" s="2"/>
      <c r="GT1275" s="2"/>
      <c r="GU1275" s="2"/>
      <c r="GV1275" s="2"/>
      <c r="GW1275" s="2"/>
      <c r="GX1275" s="2"/>
      <c r="GY1275" s="2"/>
      <c r="GZ1275" s="2"/>
      <c r="HA1275" s="2"/>
      <c r="HB1275" s="2"/>
      <c r="HC1275" s="2"/>
      <c r="HD1275" s="2"/>
      <c r="HE1275" s="2"/>
      <c r="HF1275" s="2"/>
      <c r="HG1275" s="2"/>
      <c r="HH1275" s="2"/>
      <c r="HI1275" s="2"/>
      <c r="HJ1275" s="2"/>
      <c r="HK1275" s="2"/>
      <c r="HL1275" s="2"/>
      <c r="HM1275" s="2"/>
      <c r="HN1275" s="2"/>
      <c r="HO1275" s="2"/>
      <c r="HP1275" s="2"/>
      <c r="HQ1275" s="2"/>
      <c r="HR1275" s="2"/>
      <c r="HS1275" s="2"/>
      <c r="HT1275" s="2"/>
      <c r="HU1275" s="2"/>
      <c r="HV1275" s="2"/>
      <c r="HW1275" s="2"/>
      <c r="HX1275" s="2"/>
      <c r="HY1275" s="2"/>
      <c r="HZ1275" s="2"/>
      <c r="IA1275" s="2"/>
      <c r="IB1275" s="2"/>
      <c r="IC1275" s="2"/>
      <c r="ID1275" s="2"/>
      <c r="IE1275" s="2"/>
      <c r="IF1275" s="2"/>
      <c r="IG1275" s="2"/>
      <c r="IH1275" s="2"/>
      <c r="II1275" s="2"/>
      <c r="IJ1275" s="2"/>
      <c r="IK1275" s="2"/>
      <c r="IL1275" s="2"/>
      <c r="IM1275" s="2"/>
      <c r="IN1275" s="2"/>
      <c r="IO1275" s="2"/>
      <c r="IP1275" s="2"/>
      <c r="IQ1275" s="2"/>
      <c r="IR1275" s="2"/>
      <c r="IS1275" s="2"/>
      <c r="IT1275" s="2"/>
      <c r="IU1275" s="2"/>
      <c r="IV1275" s="2"/>
      <c r="IW1275" s="2"/>
    </row>
    <row r="1276" customFormat="false" ht="11.25" hidden="false" customHeight="false" outlineLevel="0" collapsed="false">
      <c r="A1276" s="2"/>
      <c r="B1276" s="2"/>
      <c r="C1276" s="2"/>
      <c r="D1276" s="394"/>
      <c r="F1276" s="2"/>
      <c r="G1276" s="2"/>
      <c r="H1276" s="2"/>
      <c r="I1276" s="2"/>
      <c r="J1276" s="2"/>
      <c r="K1276" s="2"/>
      <c r="L1276" s="2"/>
      <c r="M1276" s="2"/>
      <c r="P1276" s="2"/>
      <c r="Q1276" s="2"/>
      <c r="R1276" s="2"/>
      <c r="X1276" s="270"/>
      <c r="Y1276" s="2"/>
      <c r="AL1276" s="2"/>
      <c r="AM1276" s="2"/>
      <c r="AN1276" s="2"/>
      <c r="AO1276" s="2"/>
      <c r="AP1276" s="2"/>
      <c r="AQ1276" s="2"/>
      <c r="AR1276" s="2"/>
      <c r="AS1276" s="2"/>
      <c r="AT1276" s="2"/>
      <c r="AU1276" s="2"/>
      <c r="AV1276" s="95"/>
      <c r="AW1276" s="95"/>
      <c r="AX1276" s="383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2"/>
      <c r="BT1276" s="2"/>
      <c r="BU1276" s="2"/>
      <c r="BV1276" s="2"/>
      <c r="BW1276" s="383"/>
      <c r="BX1276" s="383"/>
      <c r="BY1276" s="383"/>
      <c r="BZ1276" s="2"/>
      <c r="CA1276" s="2"/>
      <c r="CB1276" s="2"/>
      <c r="CC1276" s="2"/>
      <c r="CD1276" s="2"/>
      <c r="CE1276" s="2"/>
      <c r="CF1276" s="383"/>
      <c r="CG1276" s="383"/>
      <c r="CH1276" s="10"/>
      <c r="CI1276" s="2"/>
      <c r="CJ1276" s="2"/>
      <c r="CK1276" s="2"/>
      <c r="CL1276" s="2"/>
      <c r="CM1276" s="2"/>
      <c r="CN1276" s="2"/>
      <c r="CO1276" s="2"/>
      <c r="CP1276" s="2"/>
      <c r="CQ1276" s="2"/>
      <c r="CR1276" s="2"/>
      <c r="CS1276" s="2"/>
      <c r="CT1276" s="2"/>
      <c r="CU1276" s="2"/>
      <c r="CV1276" s="2"/>
      <c r="CW1276" s="2"/>
      <c r="CX1276" s="2"/>
      <c r="CY1276" s="2"/>
      <c r="CZ1276" s="2"/>
      <c r="DA1276" s="2"/>
      <c r="DB1276" s="2"/>
      <c r="DC1276" s="2"/>
      <c r="DD1276" s="2"/>
      <c r="DE1276" s="2"/>
      <c r="DF1276" s="2"/>
      <c r="DG1276" s="2"/>
      <c r="DH1276" s="2"/>
      <c r="DI1276" s="2"/>
      <c r="DJ1276" s="2"/>
      <c r="DK1276" s="2"/>
      <c r="DL1276" s="2"/>
      <c r="DM1276" s="2"/>
      <c r="DN1276" s="2"/>
      <c r="DO1276" s="2"/>
      <c r="DP1276" s="2"/>
      <c r="DQ1276" s="2"/>
      <c r="DR1276" s="2"/>
      <c r="DS1276" s="383"/>
      <c r="DT1276" s="383"/>
      <c r="DU1276" s="383"/>
      <c r="DV1276" s="2"/>
      <c r="DW1276" s="2"/>
      <c r="DX1276" s="2"/>
      <c r="DY1276" s="2"/>
      <c r="DZ1276" s="2"/>
      <c r="EA1276" s="2"/>
      <c r="EB1276" s="2"/>
      <c r="EC1276" s="2"/>
      <c r="ED1276" s="2"/>
      <c r="EE1276" s="2"/>
      <c r="EF1276" s="2"/>
      <c r="EG1276" s="2"/>
      <c r="EH1276" s="2"/>
      <c r="EI1276" s="2"/>
      <c r="EJ1276" s="2"/>
      <c r="EK1276" s="2"/>
      <c r="EL1276" s="2"/>
      <c r="EM1276" s="2"/>
      <c r="EN1276" s="2"/>
      <c r="EO1276" s="2"/>
      <c r="EP1276" s="2"/>
      <c r="EQ1276" s="2"/>
      <c r="ER1276" s="2"/>
      <c r="ES1276" s="2"/>
      <c r="ET1276" s="2"/>
      <c r="EU1276" s="2"/>
      <c r="EV1276" s="2"/>
      <c r="EW1276" s="2"/>
      <c r="EX1276" s="2"/>
      <c r="EY1276" s="2"/>
      <c r="EZ1276" s="2"/>
      <c r="FA1276" s="2"/>
      <c r="FB1276" s="2"/>
      <c r="FC1276" s="2"/>
      <c r="FD1276" s="2"/>
      <c r="FE1276" s="2"/>
      <c r="FF1276" s="2"/>
      <c r="FG1276" s="2"/>
      <c r="FH1276" s="2"/>
      <c r="FI1276" s="2"/>
      <c r="FJ1276" s="2"/>
      <c r="FK1276" s="2"/>
      <c r="FL1276" s="2"/>
      <c r="FM1276" s="2"/>
      <c r="FN1276" s="2"/>
      <c r="FO1276" s="2"/>
      <c r="FP1276" s="2"/>
      <c r="FQ1276" s="2"/>
      <c r="FR1276" s="2"/>
      <c r="FS1276" s="2"/>
      <c r="FT1276" s="2"/>
      <c r="FU1276" s="2"/>
      <c r="FV1276" s="2"/>
      <c r="FW1276" s="2"/>
      <c r="FX1276" s="2"/>
      <c r="FY1276" s="2"/>
      <c r="FZ1276" s="2"/>
      <c r="GA1276" s="2"/>
      <c r="GB1276" s="2"/>
      <c r="GC1276" s="2"/>
      <c r="GD1276" s="2"/>
      <c r="GE1276" s="2"/>
      <c r="GF1276" s="2"/>
      <c r="GG1276" s="2"/>
      <c r="GH1276" s="2"/>
      <c r="GI1276" s="2"/>
      <c r="GJ1276" s="2"/>
      <c r="GK1276" s="2"/>
      <c r="GL1276" s="2"/>
      <c r="GM1276" s="2"/>
      <c r="GN1276" s="2"/>
      <c r="GO1276" s="2"/>
      <c r="GP1276" s="2"/>
      <c r="GQ1276" s="2"/>
      <c r="GR1276" s="2"/>
      <c r="GS1276" s="2"/>
      <c r="GT1276" s="2"/>
      <c r="GU1276" s="2"/>
      <c r="GV1276" s="2"/>
      <c r="GW1276" s="2"/>
      <c r="GX1276" s="2"/>
      <c r="GY1276" s="2"/>
      <c r="GZ1276" s="2"/>
      <c r="HA1276" s="2"/>
      <c r="HB1276" s="2"/>
      <c r="HC1276" s="2"/>
      <c r="HD1276" s="2"/>
      <c r="HE1276" s="2"/>
      <c r="HF1276" s="2"/>
      <c r="HG1276" s="2"/>
      <c r="HH1276" s="2"/>
      <c r="HI1276" s="2"/>
      <c r="HJ1276" s="2"/>
      <c r="HK1276" s="2"/>
      <c r="HL1276" s="2"/>
      <c r="HM1276" s="2"/>
      <c r="HN1276" s="2"/>
      <c r="HO1276" s="2"/>
      <c r="HP1276" s="2"/>
      <c r="HQ1276" s="2"/>
      <c r="HR1276" s="2"/>
      <c r="HS1276" s="2"/>
      <c r="HT1276" s="2"/>
      <c r="HU1276" s="2"/>
      <c r="HV1276" s="2"/>
      <c r="HW1276" s="2"/>
      <c r="HX1276" s="2"/>
      <c r="HY1276" s="2"/>
      <c r="HZ1276" s="2"/>
      <c r="IA1276" s="2"/>
      <c r="IB1276" s="2"/>
      <c r="IC1276" s="2"/>
      <c r="ID1276" s="2"/>
      <c r="IE1276" s="2"/>
      <c r="IF1276" s="2"/>
      <c r="IG1276" s="2"/>
      <c r="IH1276" s="2"/>
      <c r="II1276" s="2"/>
      <c r="IJ1276" s="2"/>
      <c r="IK1276" s="2"/>
      <c r="IL1276" s="2"/>
      <c r="IM1276" s="2"/>
      <c r="IN1276" s="2"/>
      <c r="IO1276" s="2"/>
      <c r="IP1276" s="2"/>
      <c r="IQ1276" s="2"/>
      <c r="IR1276" s="2"/>
      <c r="IS1276" s="2"/>
      <c r="IT1276" s="2"/>
      <c r="IU1276" s="2"/>
      <c r="IV1276" s="2"/>
      <c r="IW1276" s="2"/>
    </row>
    <row r="1277" customFormat="false" ht="11.25" hidden="false" customHeight="false" outlineLevel="0" collapsed="false">
      <c r="A1277" s="2"/>
      <c r="B1277" s="2"/>
      <c r="C1277" s="2"/>
      <c r="D1277" s="394"/>
      <c r="F1277" s="2"/>
      <c r="G1277" s="2"/>
      <c r="H1277" s="2"/>
      <c r="I1277" s="2"/>
      <c r="J1277" s="2"/>
      <c r="K1277" s="2"/>
      <c r="L1277" s="2"/>
      <c r="M1277" s="2"/>
      <c r="P1277" s="2"/>
      <c r="Q1277" s="2"/>
      <c r="R1277" s="2"/>
      <c r="X1277" s="270"/>
      <c r="Y1277" s="2"/>
      <c r="AL1277" s="2"/>
      <c r="AM1277" s="2"/>
      <c r="AN1277" s="2"/>
      <c r="AO1277" s="2"/>
      <c r="AP1277" s="2"/>
      <c r="AQ1277" s="2"/>
      <c r="AR1277" s="2"/>
      <c r="AS1277" s="2"/>
      <c r="AT1277" s="2"/>
      <c r="AU1277" s="2"/>
      <c r="AV1277" s="95"/>
      <c r="AW1277" s="95"/>
      <c r="AX1277" s="383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2"/>
      <c r="BT1277" s="2"/>
      <c r="BU1277" s="2"/>
      <c r="BV1277" s="2"/>
      <c r="BW1277" s="383"/>
      <c r="BX1277" s="383"/>
      <c r="BY1277" s="383"/>
      <c r="BZ1277" s="2"/>
      <c r="CA1277" s="2"/>
      <c r="CB1277" s="2"/>
      <c r="CC1277" s="2"/>
      <c r="CD1277" s="2"/>
      <c r="CE1277" s="2"/>
      <c r="CF1277" s="383"/>
      <c r="CG1277" s="383"/>
      <c r="CH1277" s="10"/>
      <c r="CI1277" s="2"/>
      <c r="CJ1277" s="2"/>
      <c r="CK1277" s="2"/>
      <c r="CL1277" s="2"/>
      <c r="CM1277" s="2"/>
      <c r="CN1277" s="2"/>
      <c r="CO1277" s="2"/>
      <c r="CP1277" s="2"/>
      <c r="CQ1277" s="2"/>
      <c r="CR1277" s="2"/>
      <c r="CS1277" s="2"/>
      <c r="CT1277" s="2"/>
      <c r="CU1277" s="2"/>
      <c r="CV1277" s="2"/>
      <c r="CW1277" s="2"/>
      <c r="CX1277" s="2"/>
      <c r="CY1277" s="2"/>
      <c r="CZ1277" s="2"/>
      <c r="DA1277" s="2"/>
      <c r="DB1277" s="2"/>
      <c r="DC1277" s="2"/>
      <c r="DD1277" s="2"/>
      <c r="DE1277" s="2"/>
      <c r="DF1277" s="2"/>
      <c r="DG1277" s="2"/>
      <c r="DH1277" s="2"/>
      <c r="DI1277" s="2"/>
      <c r="DJ1277" s="2"/>
      <c r="DK1277" s="2"/>
      <c r="DL1277" s="2"/>
      <c r="DM1277" s="2"/>
      <c r="DN1277" s="2"/>
      <c r="DO1277" s="2"/>
      <c r="DP1277" s="2"/>
      <c r="DQ1277" s="2"/>
      <c r="DR1277" s="2"/>
      <c r="DS1277" s="383"/>
      <c r="DT1277" s="383"/>
      <c r="DU1277" s="383"/>
      <c r="DV1277" s="2"/>
      <c r="DW1277" s="2"/>
      <c r="DX1277" s="2"/>
      <c r="DY1277" s="2"/>
      <c r="DZ1277" s="2"/>
      <c r="EA1277" s="2"/>
      <c r="EB1277" s="2"/>
      <c r="EC1277" s="2"/>
      <c r="ED1277" s="2"/>
      <c r="EE1277" s="2"/>
      <c r="EF1277" s="2"/>
      <c r="EG1277" s="2"/>
      <c r="EH1277" s="2"/>
      <c r="EI1277" s="2"/>
      <c r="EJ1277" s="2"/>
      <c r="EK1277" s="2"/>
      <c r="EL1277" s="2"/>
      <c r="EM1277" s="2"/>
      <c r="EN1277" s="2"/>
      <c r="EO1277" s="2"/>
      <c r="EP1277" s="2"/>
      <c r="EQ1277" s="2"/>
      <c r="ER1277" s="2"/>
      <c r="ES1277" s="2"/>
      <c r="ET1277" s="2"/>
      <c r="EU1277" s="2"/>
      <c r="EV1277" s="2"/>
      <c r="EW1277" s="2"/>
      <c r="EX1277" s="2"/>
      <c r="EY1277" s="2"/>
      <c r="EZ1277" s="2"/>
      <c r="FA1277" s="2"/>
      <c r="FB1277" s="2"/>
      <c r="FC1277" s="2"/>
      <c r="FD1277" s="2"/>
      <c r="FE1277" s="2"/>
      <c r="FF1277" s="2"/>
      <c r="FG1277" s="2"/>
      <c r="FH1277" s="2"/>
      <c r="FI1277" s="2"/>
      <c r="FJ1277" s="2"/>
      <c r="FK1277" s="2"/>
      <c r="FL1277" s="2"/>
      <c r="FM1277" s="2"/>
      <c r="FN1277" s="2"/>
      <c r="FO1277" s="2"/>
      <c r="FP1277" s="2"/>
      <c r="FQ1277" s="2"/>
      <c r="FR1277" s="2"/>
      <c r="FS1277" s="2"/>
      <c r="FT1277" s="2"/>
      <c r="FU1277" s="2"/>
      <c r="FV1277" s="2"/>
      <c r="FW1277" s="2"/>
      <c r="FX1277" s="2"/>
      <c r="FY1277" s="2"/>
      <c r="FZ1277" s="2"/>
      <c r="GA1277" s="2"/>
      <c r="GB1277" s="2"/>
      <c r="GC1277" s="2"/>
      <c r="GD1277" s="2"/>
      <c r="GE1277" s="2"/>
      <c r="GF1277" s="2"/>
      <c r="GG1277" s="2"/>
      <c r="GH1277" s="2"/>
      <c r="GI1277" s="2"/>
      <c r="GJ1277" s="2"/>
      <c r="GK1277" s="2"/>
      <c r="GL1277" s="2"/>
      <c r="GM1277" s="2"/>
      <c r="GN1277" s="2"/>
      <c r="GO1277" s="2"/>
      <c r="GP1277" s="2"/>
      <c r="GQ1277" s="2"/>
      <c r="GR1277" s="2"/>
      <c r="GS1277" s="2"/>
      <c r="GT1277" s="2"/>
      <c r="GU1277" s="2"/>
      <c r="GV1277" s="2"/>
      <c r="GW1277" s="2"/>
      <c r="GX1277" s="2"/>
      <c r="GY1277" s="2"/>
      <c r="GZ1277" s="2"/>
      <c r="HA1277" s="2"/>
      <c r="HB1277" s="2"/>
      <c r="HC1277" s="2"/>
      <c r="HD1277" s="2"/>
      <c r="HE1277" s="2"/>
      <c r="HF1277" s="2"/>
      <c r="HG1277" s="2"/>
      <c r="HH1277" s="2"/>
      <c r="HI1277" s="2"/>
      <c r="HJ1277" s="2"/>
      <c r="HK1277" s="2"/>
      <c r="HL1277" s="2"/>
      <c r="HM1277" s="2"/>
      <c r="HN1277" s="2"/>
      <c r="HO1277" s="2"/>
      <c r="HP1277" s="2"/>
      <c r="HQ1277" s="2"/>
      <c r="HR1277" s="2"/>
      <c r="HS1277" s="2"/>
      <c r="HT1277" s="2"/>
      <c r="HU1277" s="2"/>
      <c r="HV1277" s="2"/>
      <c r="HW1277" s="2"/>
      <c r="HX1277" s="2"/>
      <c r="HY1277" s="2"/>
      <c r="HZ1277" s="2"/>
      <c r="IA1277" s="2"/>
      <c r="IB1277" s="2"/>
      <c r="IC1277" s="2"/>
      <c r="ID1277" s="2"/>
      <c r="IE1277" s="2"/>
      <c r="IF1277" s="2"/>
      <c r="IG1277" s="2"/>
      <c r="IH1277" s="2"/>
      <c r="II1277" s="2"/>
      <c r="IJ1277" s="2"/>
      <c r="IK1277" s="2"/>
      <c r="IL1277" s="2"/>
      <c r="IM1277" s="2"/>
      <c r="IN1277" s="2"/>
      <c r="IO1277" s="2"/>
      <c r="IP1277" s="2"/>
      <c r="IQ1277" s="2"/>
      <c r="IR1277" s="2"/>
      <c r="IS1277" s="2"/>
      <c r="IT1277" s="2"/>
      <c r="IU1277" s="2"/>
      <c r="IV1277" s="2"/>
      <c r="IW1277" s="2"/>
    </row>
    <row r="1278" customFormat="false" ht="11.25" hidden="false" customHeight="false" outlineLevel="0" collapsed="false">
      <c r="A1278" s="2"/>
      <c r="B1278" s="2"/>
      <c r="C1278" s="2"/>
      <c r="D1278" s="394"/>
      <c r="F1278" s="2"/>
      <c r="G1278" s="2"/>
      <c r="H1278" s="2"/>
      <c r="I1278" s="2"/>
      <c r="J1278" s="2"/>
      <c r="K1278" s="2"/>
      <c r="L1278" s="2"/>
      <c r="M1278" s="2"/>
      <c r="P1278" s="2"/>
      <c r="Q1278" s="2"/>
      <c r="R1278" s="2"/>
      <c r="X1278" s="270"/>
      <c r="Y1278" s="2"/>
      <c r="AL1278" s="2"/>
      <c r="AM1278" s="2"/>
      <c r="AN1278" s="2"/>
      <c r="AO1278" s="2"/>
      <c r="AP1278" s="2"/>
      <c r="AQ1278" s="2"/>
      <c r="AR1278" s="2"/>
      <c r="AS1278" s="2"/>
      <c r="AT1278" s="2"/>
      <c r="AU1278" s="2"/>
      <c r="AV1278" s="95"/>
      <c r="AW1278" s="95"/>
      <c r="AX1278" s="383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2"/>
      <c r="BT1278" s="2"/>
      <c r="BU1278" s="2"/>
      <c r="BV1278" s="2"/>
      <c r="BW1278" s="383"/>
      <c r="BX1278" s="383"/>
      <c r="BY1278" s="383"/>
      <c r="BZ1278" s="2"/>
      <c r="CA1278" s="2"/>
      <c r="CB1278" s="2"/>
      <c r="CC1278" s="2"/>
      <c r="CD1278" s="2"/>
      <c r="CE1278" s="2"/>
      <c r="CF1278" s="383"/>
      <c r="CG1278" s="383"/>
      <c r="CH1278" s="10"/>
      <c r="CI1278" s="2"/>
      <c r="CJ1278" s="2"/>
      <c r="CK1278" s="2"/>
      <c r="CL1278" s="2"/>
      <c r="CM1278" s="2"/>
      <c r="CN1278" s="2"/>
      <c r="CO1278" s="2"/>
      <c r="CP1278" s="2"/>
      <c r="CQ1278" s="2"/>
      <c r="CR1278" s="2"/>
      <c r="CS1278" s="2"/>
      <c r="CT1278" s="2"/>
      <c r="CU1278" s="2"/>
      <c r="CV1278" s="2"/>
      <c r="CW1278" s="2"/>
      <c r="CX1278" s="2"/>
      <c r="CY1278" s="2"/>
      <c r="CZ1278" s="2"/>
      <c r="DA1278" s="2"/>
      <c r="DB1278" s="2"/>
      <c r="DC1278" s="2"/>
      <c r="DD1278" s="2"/>
      <c r="DE1278" s="2"/>
      <c r="DF1278" s="2"/>
      <c r="DG1278" s="2"/>
      <c r="DH1278" s="2"/>
      <c r="DI1278" s="2"/>
      <c r="DJ1278" s="2"/>
      <c r="DK1278" s="2"/>
      <c r="DL1278" s="2"/>
      <c r="DM1278" s="2"/>
      <c r="DN1278" s="2"/>
      <c r="DO1278" s="2"/>
      <c r="DP1278" s="2"/>
      <c r="DQ1278" s="2"/>
      <c r="DR1278" s="2"/>
      <c r="DS1278" s="383"/>
      <c r="DT1278" s="383"/>
      <c r="DU1278" s="383"/>
      <c r="DV1278" s="2"/>
      <c r="DW1278" s="2"/>
      <c r="DX1278" s="2"/>
      <c r="DY1278" s="2"/>
      <c r="DZ1278" s="2"/>
      <c r="EA1278" s="2"/>
      <c r="EB1278" s="2"/>
      <c r="EC1278" s="2"/>
      <c r="ED1278" s="2"/>
      <c r="EE1278" s="2"/>
      <c r="EF1278" s="2"/>
      <c r="EG1278" s="2"/>
      <c r="EH1278" s="2"/>
      <c r="EI1278" s="2"/>
      <c r="EJ1278" s="2"/>
      <c r="EK1278" s="2"/>
      <c r="EL1278" s="2"/>
      <c r="EM1278" s="2"/>
      <c r="EN1278" s="2"/>
      <c r="EO1278" s="2"/>
      <c r="EP1278" s="2"/>
      <c r="EQ1278" s="2"/>
      <c r="ER1278" s="2"/>
      <c r="ES1278" s="2"/>
      <c r="ET1278" s="2"/>
      <c r="EU1278" s="2"/>
      <c r="EV1278" s="2"/>
      <c r="EW1278" s="2"/>
      <c r="EX1278" s="2"/>
      <c r="EY1278" s="2"/>
      <c r="EZ1278" s="2"/>
      <c r="FA1278" s="2"/>
      <c r="FB1278" s="2"/>
      <c r="FC1278" s="2"/>
      <c r="FD1278" s="2"/>
      <c r="FE1278" s="2"/>
      <c r="FF1278" s="2"/>
      <c r="FG1278" s="2"/>
      <c r="FH1278" s="2"/>
      <c r="FI1278" s="2"/>
      <c r="FJ1278" s="2"/>
      <c r="FK1278" s="2"/>
      <c r="FL1278" s="2"/>
      <c r="FM1278" s="2"/>
      <c r="FN1278" s="2"/>
      <c r="FO1278" s="2"/>
      <c r="FP1278" s="2"/>
      <c r="FQ1278" s="2"/>
      <c r="FR1278" s="2"/>
      <c r="FS1278" s="2"/>
      <c r="FT1278" s="2"/>
      <c r="FU1278" s="2"/>
      <c r="FV1278" s="2"/>
      <c r="FW1278" s="2"/>
      <c r="FX1278" s="2"/>
      <c r="FY1278" s="2"/>
      <c r="FZ1278" s="2"/>
      <c r="GA1278" s="2"/>
      <c r="GB1278" s="2"/>
      <c r="GC1278" s="2"/>
      <c r="GD1278" s="2"/>
      <c r="GE1278" s="2"/>
      <c r="GF1278" s="2"/>
      <c r="GG1278" s="2"/>
      <c r="GH1278" s="2"/>
      <c r="GI1278" s="2"/>
      <c r="GJ1278" s="2"/>
      <c r="GK1278" s="2"/>
      <c r="GL1278" s="2"/>
      <c r="GM1278" s="2"/>
      <c r="GN1278" s="2"/>
      <c r="GO1278" s="2"/>
      <c r="GP1278" s="2"/>
      <c r="GQ1278" s="2"/>
      <c r="GR1278" s="2"/>
      <c r="GS1278" s="2"/>
      <c r="GT1278" s="2"/>
      <c r="GU1278" s="2"/>
      <c r="GV1278" s="2"/>
      <c r="GW1278" s="2"/>
      <c r="GX1278" s="2"/>
      <c r="GY1278" s="2"/>
      <c r="GZ1278" s="2"/>
      <c r="HA1278" s="2"/>
      <c r="HB1278" s="2"/>
      <c r="HC1278" s="2"/>
      <c r="HD1278" s="2"/>
      <c r="HE1278" s="2"/>
      <c r="HF1278" s="2"/>
      <c r="HG1278" s="2"/>
      <c r="HH1278" s="2"/>
      <c r="HI1278" s="2"/>
      <c r="HJ1278" s="2"/>
      <c r="HK1278" s="2"/>
      <c r="HL1278" s="2"/>
      <c r="HM1278" s="2"/>
      <c r="HN1278" s="2"/>
      <c r="HO1278" s="2"/>
      <c r="HP1278" s="2"/>
      <c r="HQ1278" s="2"/>
      <c r="HR1278" s="2"/>
      <c r="HS1278" s="2"/>
      <c r="HT1278" s="2"/>
      <c r="HU1278" s="2"/>
      <c r="HV1278" s="2"/>
      <c r="HW1278" s="2"/>
      <c r="HX1278" s="2"/>
      <c r="HY1278" s="2"/>
      <c r="HZ1278" s="2"/>
      <c r="IA1278" s="2"/>
      <c r="IB1278" s="2"/>
      <c r="IC1278" s="2"/>
      <c r="ID1278" s="2"/>
      <c r="IE1278" s="2"/>
      <c r="IF1278" s="2"/>
      <c r="IG1278" s="2"/>
      <c r="IH1278" s="2"/>
      <c r="II1278" s="2"/>
      <c r="IJ1278" s="2"/>
      <c r="IK1278" s="2"/>
      <c r="IL1278" s="2"/>
      <c r="IM1278" s="2"/>
      <c r="IN1278" s="2"/>
      <c r="IO1278" s="2"/>
      <c r="IP1278" s="2"/>
      <c r="IQ1278" s="2"/>
      <c r="IR1278" s="2"/>
      <c r="IS1278" s="2"/>
      <c r="IT1278" s="2"/>
      <c r="IU1278" s="2"/>
      <c r="IV1278" s="2"/>
      <c r="IW1278" s="2"/>
    </row>
    <row r="1279" customFormat="false" ht="11.25" hidden="false" customHeight="false" outlineLevel="0" collapsed="false">
      <c r="A1279" s="2"/>
      <c r="B1279" s="2"/>
      <c r="C1279" s="2"/>
      <c r="D1279" s="394"/>
      <c r="F1279" s="2"/>
      <c r="G1279" s="2"/>
      <c r="H1279" s="2"/>
      <c r="I1279" s="2"/>
      <c r="J1279" s="2"/>
      <c r="K1279" s="2"/>
      <c r="L1279" s="2"/>
      <c r="M1279" s="2"/>
      <c r="P1279" s="2"/>
      <c r="Q1279" s="2"/>
      <c r="R1279" s="2"/>
      <c r="X1279" s="270"/>
      <c r="Y1279" s="2"/>
      <c r="AL1279" s="2"/>
      <c r="AM1279" s="2"/>
      <c r="AN1279" s="2"/>
      <c r="AO1279" s="2"/>
      <c r="AP1279" s="2"/>
      <c r="AQ1279" s="2"/>
      <c r="AR1279" s="2"/>
      <c r="AS1279" s="2"/>
      <c r="AT1279" s="2"/>
      <c r="AU1279" s="2"/>
      <c r="AV1279" s="95"/>
      <c r="AW1279" s="95"/>
      <c r="AX1279" s="383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2"/>
      <c r="BT1279" s="2"/>
      <c r="BU1279" s="2"/>
      <c r="BV1279" s="2"/>
      <c r="BW1279" s="383"/>
      <c r="BX1279" s="383"/>
      <c r="BY1279" s="383"/>
      <c r="BZ1279" s="2"/>
      <c r="CA1279" s="2"/>
      <c r="CB1279" s="2"/>
      <c r="CC1279" s="2"/>
      <c r="CD1279" s="2"/>
      <c r="CE1279" s="2"/>
      <c r="CF1279" s="383"/>
      <c r="CG1279" s="383"/>
      <c r="CH1279" s="10"/>
      <c r="CI1279" s="2"/>
      <c r="CJ1279" s="2"/>
      <c r="CK1279" s="2"/>
      <c r="CL1279" s="2"/>
      <c r="CM1279" s="2"/>
      <c r="CN1279" s="2"/>
      <c r="CO1279" s="2"/>
      <c r="CP1279" s="2"/>
      <c r="CQ1279" s="2"/>
      <c r="CR1279" s="2"/>
      <c r="CS1279" s="2"/>
      <c r="CT1279" s="2"/>
      <c r="CU1279" s="2"/>
      <c r="CV1279" s="2"/>
      <c r="CW1279" s="2"/>
      <c r="CX1279" s="2"/>
      <c r="CY1279" s="2"/>
      <c r="CZ1279" s="2"/>
      <c r="DA1279" s="2"/>
      <c r="DB1279" s="2"/>
      <c r="DC1279" s="2"/>
      <c r="DD1279" s="2"/>
      <c r="DE1279" s="2"/>
      <c r="DF1279" s="2"/>
      <c r="DG1279" s="2"/>
      <c r="DH1279" s="2"/>
      <c r="DI1279" s="2"/>
      <c r="DJ1279" s="2"/>
      <c r="DK1279" s="2"/>
      <c r="DL1279" s="2"/>
      <c r="DM1279" s="2"/>
      <c r="DN1279" s="2"/>
      <c r="DO1279" s="2"/>
      <c r="DP1279" s="2"/>
      <c r="DQ1279" s="2"/>
      <c r="DR1279" s="2"/>
      <c r="DS1279" s="383"/>
      <c r="DT1279" s="383"/>
      <c r="DU1279" s="383"/>
      <c r="DV1279" s="2"/>
      <c r="DW1279" s="2"/>
      <c r="DX1279" s="2"/>
      <c r="DY1279" s="2"/>
      <c r="DZ1279" s="2"/>
      <c r="EA1279" s="2"/>
      <c r="EB1279" s="2"/>
      <c r="EC1279" s="2"/>
      <c r="ED1279" s="2"/>
      <c r="EE1279" s="2"/>
      <c r="EF1279" s="2"/>
      <c r="EG1279" s="2"/>
      <c r="EH1279" s="2"/>
      <c r="EI1279" s="2"/>
      <c r="EJ1279" s="2"/>
      <c r="EK1279" s="2"/>
      <c r="EL1279" s="2"/>
      <c r="EM1279" s="2"/>
      <c r="EN1279" s="2"/>
      <c r="EO1279" s="2"/>
      <c r="EP1279" s="2"/>
      <c r="EQ1279" s="2"/>
      <c r="ER1279" s="2"/>
      <c r="ES1279" s="2"/>
      <c r="ET1279" s="2"/>
      <c r="EU1279" s="2"/>
      <c r="EV1279" s="2"/>
      <c r="EW1279" s="2"/>
      <c r="EX1279" s="2"/>
      <c r="EY1279" s="2"/>
      <c r="EZ1279" s="2"/>
      <c r="FA1279" s="2"/>
      <c r="FB1279" s="2"/>
      <c r="FC1279" s="2"/>
      <c r="FD1279" s="2"/>
      <c r="FE1279" s="2"/>
      <c r="FF1279" s="2"/>
      <c r="FG1279" s="2"/>
      <c r="FH1279" s="2"/>
      <c r="FI1279" s="2"/>
      <c r="FJ1279" s="2"/>
      <c r="FK1279" s="2"/>
      <c r="FL1279" s="2"/>
      <c r="FM1279" s="2"/>
      <c r="FN1279" s="2"/>
      <c r="FO1279" s="2"/>
      <c r="FP1279" s="2"/>
      <c r="FQ1279" s="2"/>
      <c r="FR1279" s="2"/>
      <c r="FS1279" s="2"/>
      <c r="FT1279" s="2"/>
      <c r="FU1279" s="2"/>
      <c r="FV1279" s="2"/>
      <c r="FW1279" s="2"/>
      <c r="FX1279" s="2"/>
      <c r="FY1279" s="2"/>
      <c r="FZ1279" s="2"/>
      <c r="GA1279" s="2"/>
      <c r="GB1279" s="2"/>
      <c r="GC1279" s="2"/>
      <c r="GD1279" s="2"/>
      <c r="GE1279" s="2"/>
      <c r="GF1279" s="2"/>
      <c r="GG1279" s="2"/>
      <c r="GH1279" s="2"/>
      <c r="GI1279" s="2"/>
      <c r="GJ1279" s="2"/>
      <c r="GK1279" s="2"/>
      <c r="GL1279" s="2"/>
      <c r="GM1279" s="2"/>
      <c r="GN1279" s="2"/>
      <c r="GO1279" s="2"/>
      <c r="GP1279" s="2"/>
      <c r="GQ1279" s="2"/>
      <c r="GR1279" s="2"/>
      <c r="GS1279" s="2"/>
      <c r="GT1279" s="2"/>
      <c r="GU1279" s="2"/>
      <c r="GV1279" s="2"/>
      <c r="GW1279" s="2"/>
      <c r="GX1279" s="2"/>
      <c r="GY1279" s="2"/>
      <c r="GZ1279" s="2"/>
      <c r="HA1279" s="2"/>
      <c r="HB1279" s="2"/>
      <c r="HC1279" s="2"/>
      <c r="HD1279" s="2"/>
      <c r="HE1279" s="2"/>
      <c r="HF1279" s="2"/>
      <c r="HG1279" s="2"/>
      <c r="HH1279" s="2"/>
      <c r="HI1279" s="2"/>
      <c r="HJ1279" s="2"/>
      <c r="HK1279" s="2"/>
      <c r="HL1279" s="2"/>
      <c r="HM1279" s="2"/>
      <c r="HN1279" s="2"/>
      <c r="HO1279" s="2"/>
      <c r="HP1279" s="2"/>
      <c r="HQ1279" s="2"/>
      <c r="HR1279" s="2"/>
      <c r="HS1279" s="2"/>
      <c r="HT1279" s="2"/>
      <c r="HU1279" s="2"/>
      <c r="HV1279" s="2"/>
      <c r="HW1279" s="2"/>
      <c r="HX1279" s="2"/>
      <c r="HY1279" s="2"/>
      <c r="HZ1279" s="2"/>
      <c r="IA1279" s="2"/>
      <c r="IB1279" s="2"/>
      <c r="IC1279" s="2"/>
      <c r="ID1279" s="2"/>
      <c r="IE1279" s="2"/>
      <c r="IF1279" s="2"/>
      <c r="IG1279" s="2"/>
      <c r="IH1279" s="2"/>
      <c r="II1279" s="2"/>
      <c r="IJ1279" s="2"/>
      <c r="IK1279" s="2"/>
      <c r="IL1279" s="2"/>
      <c r="IM1279" s="2"/>
      <c r="IN1279" s="2"/>
      <c r="IO1279" s="2"/>
      <c r="IP1279" s="2"/>
      <c r="IQ1279" s="2"/>
      <c r="IR1279" s="2"/>
      <c r="IS1279" s="2"/>
      <c r="IT1279" s="2"/>
      <c r="IU1279" s="2"/>
      <c r="IV1279" s="2"/>
      <c r="IW1279" s="2"/>
    </row>
    <row r="1280" customFormat="false" ht="11.25" hidden="false" customHeight="false" outlineLevel="0" collapsed="false">
      <c r="A1280" s="2"/>
      <c r="B1280" s="2"/>
      <c r="C1280" s="2"/>
      <c r="D1280" s="394"/>
      <c r="F1280" s="2"/>
      <c r="G1280" s="2"/>
      <c r="H1280" s="2"/>
      <c r="I1280" s="2"/>
      <c r="J1280" s="2"/>
      <c r="K1280" s="2"/>
      <c r="L1280" s="2"/>
      <c r="M1280" s="2"/>
      <c r="P1280" s="2"/>
      <c r="Q1280" s="2"/>
      <c r="R1280" s="2"/>
      <c r="X1280" s="270"/>
      <c r="Y1280" s="2"/>
      <c r="AL1280" s="2"/>
      <c r="AM1280" s="2"/>
      <c r="AN1280" s="2"/>
      <c r="AO1280" s="2"/>
      <c r="AP1280" s="2"/>
      <c r="AQ1280" s="2"/>
      <c r="AR1280" s="2"/>
      <c r="AS1280" s="2"/>
      <c r="AT1280" s="2"/>
      <c r="AU1280" s="2"/>
      <c r="AV1280" s="95"/>
      <c r="AW1280" s="95"/>
      <c r="AX1280" s="383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2"/>
      <c r="BT1280" s="2"/>
      <c r="BU1280" s="2"/>
      <c r="BV1280" s="2"/>
      <c r="BW1280" s="383"/>
      <c r="BX1280" s="383"/>
      <c r="BY1280" s="383"/>
      <c r="BZ1280" s="2"/>
      <c r="CA1280" s="2"/>
      <c r="CB1280" s="2"/>
      <c r="CC1280" s="2"/>
      <c r="CD1280" s="2"/>
      <c r="CE1280" s="2"/>
      <c r="CF1280" s="383"/>
      <c r="CG1280" s="383"/>
      <c r="CH1280" s="10"/>
      <c r="CI1280" s="2"/>
      <c r="CJ1280" s="2"/>
      <c r="CK1280" s="2"/>
      <c r="CL1280" s="2"/>
      <c r="CM1280" s="2"/>
      <c r="CN1280" s="2"/>
      <c r="CO1280" s="2"/>
      <c r="CP1280" s="2"/>
      <c r="CQ1280" s="2"/>
      <c r="CR1280" s="2"/>
      <c r="CS1280" s="2"/>
      <c r="CT1280" s="2"/>
      <c r="CU1280" s="2"/>
      <c r="CV1280" s="2"/>
      <c r="CW1280" s="2"/>
      <c r="CX1280" s="2"/>
      <c r="CY1280" s="2"/>
      <c r="CZ1280" s="2"/>
      <c r="DA1280" s="2"/>
      <c r="DB1280" s="2"/>
      <c r="DC1280" s="2"/>
      <c r="DD1280" s="2"/>
      <c r="DE1280" s="2"/>
      <c r="DF1280" s="2"/>
      <c r="DG1280" s="2"/>
      <c r="DH1280" s="2"/>
      <c r="DI1280" s="2"/>
      <c r="DJ1280" s="2"/>
      <c r="DK1280" s="2"/>
      <c r="DL1280" s="2"/>
      <c r="DM1280" s="2"/>
      <c r="DN1280" s="2"/>
      <c r="DO1280" s="2"/>
      <c r="DP1280" s="2"/>
      <c r="DQ1280" s="2"/>
      <c r="DR1280" s="2"/>
      <c r="DS1280" s="383"/>
      <c r="DT1280" s="383"/>
      <c r="DU1280" s="383"/>
      <c r="DV1280" s="2"/>
      <c r="DW1280" s="2"/>
      <c r="DX1280" s="2"/>
      <c r="DY1280" s="2"/>
      <c r="DZ1280" s="2"/>
      <c r="EA1280" s="2"/>
      <c r="EB1280" s="2"/>
      <c r="EC1280" s="2"/>
      <c r="ED1280" s="2"/>
      <c r="EE1280" s="2"/>
      <c r="EF1280" s="2"/>
      <c r="EG1280" s="2"/>
      <c r="EH1280" s="2"/>
      <c r="EI1280" s="2"/>
      <c r="EJ1280" s="2"/>
      <c r="EK1280" s="2"/>
      <c r="EL1280" s="2"/>
      <c r="EM1280" s="2"/>
      <c r="EN1280" s="2"/>
      <c r="EO1280" s="2"/>
      <c r="EP1280" s="2"/>
      <c r="EQ1280" s="2"/>
      <c r="ER1280" s="2"/>
      <c r="ES1280" s="2"/>
      <c r="ET1280" s="2"/>
      <c r="EU1280" s="2"/>
      <c r="EV1280" s="2"/>
      <c r="EW1280" s="2"/>
      <c r="EX1280" s="2"/>
      <c r="EY1280" s="2"/>
      <c r="EZ1280" s="2"/>
      <c r="FA1280" s="2"/>
      <c r="FB1280" s="2"/>
      <c r="FC1280" s="2"/>
      <c r="FD1280" s="2"/>
      <c r="FE1280" s="2"/>
      <c r="FF1280" s="2"/>
      <c r="FG1280" s="2"/>
      <c r="FH1280" s="2"/>
      <c r="FI1280" s="2"/>
      <c r="FJ1280" s="2"/>
      <c r="FK1280" s="2"/>
      <c r="FL1280" s="2"/>
      <c r="FM1280" s="2"/>
      <c r="FN1280" s="2"/>
      <c r="FO1280" s="2"/>
      <c r="FP1280" s="2"/>
      <c r="FQ1280" s="2"/>
      <c r="FR1280" s="2"/>
      <c r="FS1280" s="2"/>
      <c r="FT1280" s="2"/>
      <c r="FU1280" s="2"/>
      <c r="FV1280" s="2"/>
      <c r="FW1280" s="2"/>
      <c r="FX1280" s="2"/>
      <c r="FY1280" s="2"/>
      <c r="FZ1280" s="2"/>
      <c r="GA1280" s="2"/>
      <c r="GB1280" s="2"/>
      <c r="GC1280" s="2"/>
      <c r="GD1280" s="2"/>
      <c r="GE1280" s="2"/>
      <c r="GF1280" s="2"/>
      <c r="GG1280" s="2"/>
      <c r="GH1280" s="2"/>
      <c r="GI1280" s="2"/>
      <c r="GJ1280" s="2"/>
      <c r="GK1280" s="2"/>
      <c r="GL1280" s="2"/>
      <c r="GM1280" s="2"/>
      <c r="GN1280" s="2"/>
      <c r="GO1280" s="2"/>
      <c r="GP1280" s="2"/>
      <c r="GQ1280" s="2"/>
      <c r="GR1280" s="2"/>
      <c r="GS1280" s="2"/>
      <c r="GT1280" s="2"/>
      <c r="GU1280" s="2"/>
      <c r="GV1280" s="2"/>
      <c r="GW1280" s="2"/>
      <c r="GX1280" s="2"/>
      <c r="GY1280" s="2"/>
      <c r="GZ1280" s="2"/>
      <c r="HA1280" s="2"/>
      <c r="HB1280" s="2"/>
      <c r="HC1280" s="2"/>
      <c r="HD1280" s="2"/>
      <c r="HE1280" s="2"/>
      <c r="HF1280" s="2"/>
      <c r="HG1280" s="2"/>
      <c r="HH1280" s="2"/>
      <c r="HI1280" s="2"/>
      <c r="HJ1280" s="2"/>
      <c r="HK1280" s="2"/>
      <c r="HL1280" s="2"/>
      <c r="HM1280" s="2"/>
      <c r="HN1280" s="2"/>
      <c r="HO1280" s="2"/>
      <c r="HP1280" s="2"/>
      <c r="HQ1280" s="2"/>
      <c r="HR1280" s="2"/>
      <c r="HS1280" s="2"/>
      <c r="HT1280" s="2"/>
      <c r="HU1280" s="2"/>
      <c r="HV1280" s="2"/>
      <c r="HW1280" s="2"/>
      <c r="HX1280" s="2"/>
      <c r="HY1280" s="2"/>
      <c r="HZ1280" s="2"/>
      <c r="IA1280" s="2"/>
      <c r="IB1280" s="2"/>
      <c r="IC1280" s="2"/>
      <c r="ID1280" s="2"/>
      <c r="IE1280" s="2"/>
      <c r="IF1280" s="2"/>
      <c r="IG1280" s="2"/>
      <c r="IH1280" s="2"/>
      <c r="II1280" s="2"/>
      <c r="IJ1280" s="2"/>
      <c r="IK1280" s="2"/>
      <c r="IL1280" s="2"/>
      <c r="IM1280" s="2"/>
      <c r="IN1280" s="2"/>
      <c r="IO1280" s="2"/>
      <c r="IP1280" s="2"/>
      <c r="IQ1280" s="2"/>
      <c r="IR1280" s="2"/>
      <c r="IS1280" s="2"/>
      <c r="IT1280" s="2"/>
      <c r="IU1280" s="2"/>
      <c r="IV1280" s="2"/>
      <c r="IW1280" s="2"/>
    </row>
    <row r="1281" customFormat="false" ht="11.25" hidden="false" customHeight="false" outlineLevel="0" collapsed="false">
      <c r="A1281" s="2"/>
      <c r="B1281" s="2"/>
      <c r="C1281" s="2"/>
      <c r="D1281" s="394"/>
      <c r="F1281" s="2"/>
      <c r="G1281" s="2"/>
      <c r="H1281" s="2"/>
      <c r="I1281" s="2"/>
      <c r="J1281" s="2"/>
      <c r="K1281" s="2"/>
      <c r="L1281" s="2"/>
      <c r="M1281" s="2"/>
      <c r="P1281" s="2"/>
      <c r="Q1281" s="2"/>
      <c r="R1281" s="2"/>
      <c r="X1281" s="270"/>
      <c r="Y1281" s="2"/>
      <c r="AL1281" s="2"/>
      <c r="AM1281" s="2"/>
      <c r="AN1281" s="2"/>
      <c r="AO1281" s="2"/>
      <c r="AP1281" s="2"/>
      <c r="AQ1281" s="2"/>
      <c r="AR1281" s="2"/>
      <c r="AS1281" s="2"/>
      <c r="AT1281" s="2"/>
      <c r="AU1281" s="2"/>
      <c r="AV1281" s="95"/>
      <c r="AW1281" s="95"/>
      <c r="AX1281" s="383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2"/>
      <c r="BT1281" s="2"/>
      <c r="BU1281" s="2"/>
      <c r="BV1281" s="2"/>
      <c r="BW1281" s="383"/>
      <c r="BX1281" s="383"/>
      <c r="BY1281" s="383"/>
      <c r="BZ1281" s="2"/>
      <c r="CA1281" s="2"/>
      <c r="CB1281" s="2"/>
      <c r="CC1281" s="2"/>
      <c r="CD1281" s="2"/>
      <c r="CE1281" s="2"/>
      <c r="CF1281" s="383"/>
      <c r="CG1281" s="383"/>
      <c r="CH1281" s="10"/>
      <c r="CI1281" s="2"/>
      <c r="CJ1281" s="2"/>
      <c r="CK1281" s="2"/>
      <c r="CL1281" s="2"/>
      <c r="CM1281" s="2"/>
      <c r="CN1281" s="2"/>
      <c r="CO1281" s="2"/>
      <c r="CP1281" s="2"/>
      <c r="CQ1281" s="2"/>
      <c r="CR1281" s="2"/>
      <c r="CS1281" s="2"/>
      <c r="CT1281" s="2"/>
      <c r="CU1281" s="2"/>
      <c r="CV1281" s="2"/>
      <c r="CW1281" s="2"/>
      <c r="CX1281" s="2"/>
      <c r="CY1281" s="2"/>
      <c r="CZ1281" s="2"/>
      <c r="DA1281" s="2"/>
      <c r="DB1281" s="2"/>
      <c r="DC1281" s="2"/>
      <c r="DD1281" s="2"/>
      <c r="DE1281" s="2"/>
      <c r="DF1281" s="2"/>
      <c r="DG1281" s="2"/>
      <c r="DH1281" s="2"/>
      <c r="DI1281" s="2"/>
      <c r="DJ1281" s="2"/>
      <c r="DK1281" s="2"/>
      <c r="DL1281" s="2"/>
      <c r="DM1281" s="2"/>
      <c r="DN1281" s="2"/>
      <c r="DO1281" s="2"/>
      <c r="DP1281" s="2"/>
      <c r="DQ1281" s="2"/>
      <c r="DR1281" s="2"/>
      <c r="DS1281" s="383"/>
      <c r="DT1281" s="383"/>
      <c r="DU1281" s="383"/>
      <c r="DV1281" s="2"/>
      <c r="DW1281" s="2"/>
      <c r="DX1281" s="2"/>
      <c r="DY1281" s="2"/>
      <c r="DZ1281" s="2"/>
      <c r="EA1281" s="2"/>
      <c r="EB1281" s="2"/>
      <c r="EC1281" s="2"/>
      <c r="ED1281" s="2"/>
      <c r="EE1281" s="2"/>
      <c r="EF1281" s="2"/>
      <c r="EG1281" s="2"/>
      <c r="EH1281" s="2"/>
      <c r="EI1281" s="2"/>
      <c r="EJ1281" s="2"/>
      <c r="EK1281" s="2"/>
      <c r="EL1281" s="2"/>
      <c r="EM1281" s="2"/>
      <c r="EN1281" s="2"/>
      <c r="EO1281" s="2"/>
      <c r="EP1281" s="2"/>
      <c r="EQ1281" s="2"/>
      <c r="ER1281" s="2"/>
      <c r="ES1281" s="2"/>
      <c r="ET1281" s="2"/>
      <c r="EU1281" s="2"/>
      <c r="EV1281" s="2"/>
      <c r="EW1281" s="2"/>
      <c r="EX1281" s="2"/>
      <c r="EY1281" s="2"/>
      <c r="EZ1281" s="2"/>
      <c r="FA1281" s="2"/>
      <c r="FB1281" s="2"/>
      <c r="FC1281" s="2"/>
      <c r="FD1281" s="2"/>
      <c r="FE1281" s="2"/>
      <c r="FF1281" s="2"/>
      <c r="FG1281" s="2"/>
      <c r="FH1281" s="2"/>
      <c r="FI1281" s="2"/>
      <c r="FJ1281" s="2"/>
      <c r="FK1281" s="2"/>
      <c r="FL1281" s="2"/>
      <c r="FM1281" s="2"/>
      <c r="FN1281" s="2"/>
      <c r="FO1281" s="2"/>
      <c r="FP1281" s="2"/>
      <c r="FQ1281" s="2"/>
      <c r="FR1281" s="2"/>
      <c r="FS1281" s="2"/>
      <c r="FT1281" s="2"/>
      <c r="FU1281" s="2"/>
      <c r="FV1281" s="2"/>
      <c r="FW1281" s="2"/>
      <c r="FX1281" s="2"/>
      <c r="FY1281" s="2"/>
      <c r="FZ1281" s="2"/>
      <c r="GA1281" s="2"/>
      <c r="GB1281" s="2"/>
      <c r="GC1281" s="2"/>
      <c r="GD1281" s="2"/>
      <c r="GE1281" s="2"/>
      <c r="GF1281" s="2"/>
      <c r="GG1281" s="2"/>
      <c r="GH1281" s="2"/>
      <c r="GI1281" s="2"/>
      <c r="GJ1281" s="2"/>
      <c r="GK1281" s="2"/>
      <c r="GL1281" s="2"/>
      <c r="GM1281" s="2"/>
      <c r="GN1281" s="2"/>
      <c r="GO1281" s="2"/>
      <c r="GP1281" s="2"/>
      <c r="GQ1281" s="2"/>
      <c r="GR1281" s="2"/>
      <c r="GS1281" s="2"/>
      <c r="GT1281" s="2"/>
      <c r="GU1281" s="2"/>
      <c r="GV1281" s="2"/>
      <c r="GW1281" s="2"/>
      <c r="GX1281" s="2"/>
      <c r="GY1281" s="2"/>
      <c r="GZ1281" s="2"/>
      <c r="HA1281" s="2"/>
      <c r="HB1281" s="2"/>
      <c r="HC1281" s="2"/>
      <c r="HD1281" s="2"/>
      <c r="HE1281" s="2"/>
      <c r="HF1281" s="2"/>
      <c r="HG1281" s="2"/>
      <c r="HH1281" s="2"/>
      <c r="HI1281" s="2"/>
      <c r="HJ1281" s="2"/>
      <c r="HK1281" s="2"/>
      <c r="HL1281" s="2"/>
      <c r="HM1281" s="2"/>
      <c r="HN1281" s="2"/>
      <c r="HO1281" s="2"/>
      <c r="HP1281" s="2"/>
      <c r="HQ1281" s="2"/>
      <c r="HR1281" s="2"/>
      <c r="HS1281" s="2"/>
      <c r="HT1281" s="2"/>
      <c r="HU1281" s="2"/>
      <c r="HV1281" s="2"/>
      <c r="HW1281" s="2"/>
      <c r="HX1281" s="2"/>
      <c r="HY1281" s="2"/>
      <c r="HZ1281" s="2"/>
      <c r="IA1281" s="2"/>
      <c r="IB1281" s="2"/>
      <c r="IC1281" s="2"/>
      <c r="ID1281" s="2"/>
      <c r="IE1281" s="2"/>
      <c r="IF1281" s="2"/>
      <c r="IG1281" s="2"/>
      <c r="IH1281" s="2"/>
      <c r="II1281" s="2"/>
      <c r="IJ1281" s="2"/>
      <c r="IK1281" s="2"/>
      <c r="IL1281" s="2"/>
      <c r="IM1281" s="2"/>
      <c r="IN1281" s="2"/>
      <c r="IO1281" s="2"/>
      <c r="IP1281" s="2"/>
      <c r="IQ1281" s="2"/>
      <c r="IR1281" s="2"/>
      <c r="IS1281" s="2"/>
      <c r="IT1281" s="2"/>
      <c r="IU1281" s="2"/>
      <c r="IV1281" s="2"/>
      <c r="IW1281" s="2"/>
    </row>
    <row r="1282" customFormat="false" ht="11.25" hidden="false" customHeight="false" outlineLevel="0" collapsed="false">
      <c r="A1282" s="2"/>
      <c r="B1282" s="2"/>
      <c r="C1282" s="2"/>
      <c r="D1282" s="394"/>
      <c r="F1282" s="2"/>
      <c r="G1282" s="2"/>
      <c r="H1282" s="2"/>
      <c r="I1282" s="2"/>
      <c r="J1282" s="2"/>
      <c r="K1282" s="2"/>
      <c r="L1282" s="2"/>
      <c r="M1282" s="2"/>
      <c r="P1282" s="2"/>
      <c r="Q1282" s="2"/>
      <c r="R1282" s="2"/>
      <c r="X1282" s="270"/>
      <c r="Y1282" s="2"/>
      <c r="AL1282" s="2"/>
      <c r="AM1282" s="2"/>
      <c r="AN1282" s="2"/>
      <c r="AO1282" s="2"/>
      <c r="AP1282" s="2"/>
      <c r="AQ1282" s="2"/>
      <c r="AR1282" s="2"/>
      <c r="AS1282" s="2"/>
      <c r="AT1282" s="2"/>
      <c r="AU1282" s="2"/>
      <c r="AV1282" s="95"/>
      <c r="AW1282" s="95"/>
      <c r="AX1282" s="383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2"/>
      <c r="BT1282" s="2"/>
      <c r="BU1282" s="2"/>
      <c r="BV1282" s="2"/>
      <c r="BW1282" s="383"/>
      <c r="BX1282" s="383"/>
      <c r="BY1282" s="383"/>
      <c r="BZ1282" s="2"/>
      <c r="CA1282" s="2"/>
      <c r="CB1282" s="2"/>
      <c r="CC1282" s="2"/>
      <c r="CD1282" s="2"/>
      <c r="CE1282" s="2"/>
      <c r="CF1282" s="383"/>
      <c r="CG1282" s="383"/>
      <c r="CH1282" s="10"/>
      <c r="CI1282" s="2"/>
      <c r="CJ1282" s="2"/>
      <c r="CK1282" s="2"/>
      <c r="CL1282" s="2"/>
      <c r="CM1282" s="2"/>
      <c r="CN1282" s="2"/>
      <c r="CO1282" s="2"/>
      <c r="CP1282" s="2"/>
      <c r="CQ1282" s="2"/>
      <c r="CR1282" s="2"/>
      <c r="CS1282" s="2"/>
      <c r="CT1282" s="2"/>
      <c r="CU1282" s="2"/>
      <c r="CV1282" s="2"/>
      <c r="CW1282" s="2"/>
      <c r="CX1282" s="2"/>
      <c r="CY1282" s="2"/>
      <c r="CZ1282" s="2"/>
      <c r="DA1282" s="2"/>
      <c r="DB1282" s="2"/>
      <c r="DC1282" s="2"/>
      <c r="DD1282" s="2"/>
      <c r="DE1282" s="2"/>
      <c r="DF1282" s="2"/>
      <c r="DG1282" s="2"/>
      <c r="DH1282" s="2"/>
      <c r="DI1282" s="2"/>
      <c r="DJ1282" s="2"/>
      <c r="DK1282" s="2"/>
      <c r="DL1282" s="2"/>
      <c r="DM1282" s="2"/>
      <c r="DN1282" s="2"/>
      <c r="DO1282" s="2"/>
      <c r="DP1282" s="2"/>
      <c r="DQ1282" s="2"/>
      <c r="DR1282" s="2"/>
      <c r="DS1282" s="383"/>
      <c r="DT1282" s="383"/>
      <c r="DU1282" s="383"/>
      <c r="DV1282" s="2"/>
      <c r="DW1282" s="2"/>
      <c r="DX1282" s="2"/>
      <c r="DY1282" s="2"/>
      <c r="DZ1282" s="2"/>
      <c r="EA1282" s="2"/>
      <c r="EB1282" s="2"/>
      <c r="EC1282" s="2"/>
      <c r="ED1282" s="2"/>
      <c r="EE1282" s="2"/>
      <c r="EF1282" s="2"/>
      <c r="EG1282" s="2"/>
      <c r="EH1282" s="2"/>
      <c r="EI1282" s="2"/>
      <c r="EJ1282" s="2"/>
      <c r="EK1282" s="2"/>
      <c r="EL1282" s="2"/>
      <c r="EM1282" s="2"/>
      <c r="EN1282" s="2"/>
      <c r="EO1282" s="2"/>
      <c r="EP1282" s="2"/>
      <c r="EQ1282" s="2"/>
      <c r="ER1282" s="2"/>
      <c r="ES1282" s="2"/>
      <c r="ET1282" s="2"/>
      <c r="EU1282" s="2"/>
      <c r="EV1282" s="2"/>
      <c r="EW1282" s="2"/>
      <c r="EX1282" s="2"/>
      <c r="EY1282" s="2"/>
      <c r="EZ1282" s="2"/>
      <c r="FA1282" s="2"/>
      <c r="FB1282" s="2"/>
      <c r="FC1282" s="2"/>
      <c r="FD1282" s="2"/>
      <c r="FE1282" s="2"/>
      <c r="FF1282" s="2"/>
      <c r="FG1282" s="2"/>
      <c r="FH1282" s="2"/>
      <c r="FI1282" s="2"/>
      <c r="FJ1282" s="2"/>
      <c r="FK1282" s="2"/>
      <c r="FL1282" s="2"/>
      <c r="FM1282" s="2"/>
      <c r="FN1282" s="2"/>
      <c r="FO1282" s="2"/>
      <c r="FP1282" s="2"/>
      <c r="FQ1282" s="2"/>
      <c r="FR1282" s="2"/>
      <c r="FS1282" s="2"/>
      <c r="FT1282" s="2"/>
      <c r="FU1282" s="2"/>
      <c r="FV1282" s="2"/>
      <c r="FW1282" s="2"/>
      <c r="FX1282" s="2"/>
      <c r="FY1282" s="2"/>
      <c r="FZ1282" s="2"/>
      <c r="GA1282" s="2"/>
      <c r="GB1282" s="2"/>
      <c r="GC1282" s="2"/>
      <c r="GD1282" s="2"/>
      <c r="GE1282" s="2"/>
      <c r="GF1282" s="2"/>
      <c r="GG1282" s="2"/>
      <c r="GH1282" s="2"/>
      <c r="GI1282" s="2"/>
      <c r="GJ1282" s="2"/>
      <c r="GK1282" s="2"/>
      <c r="GL1282" s="2"/>
      <c r="GM1282" s="2"/>
      <c r="GN1282" s="2"/>
      <c r="GO1282" s="2"/>
      <c r="GP1282" s="2"/>
      <c r="GQ1282" s="2"/>
      <c r="GR1282" s="2"/>
      <c r="GS1282" s="2"/>
      <c r="GT1282" s="2"/>
      <c r="GU1282" s="2"/>
      <c r="GV1282" s="2"/>
      <c r="GW1282" s="2"/>
      <c r="GX1282" s="2"/>
      <c r="GY1282" s="2"/>
      <c r="GZ1282" s="2"/>
      <c r="HA1282" s="2"/>
      <c r="HB1282" s="2"/>
      <c r="HC1282" s="2"/>
      <c r="HD1282" s="2"/>
      <c r="HE1282" s="2"/>
      <c r="HF1282" s="2"/>
      <c r="HG1282" s="2"/>
      <c r="HH1282" s="2"/>
      <c r="HI1282" s="2"/>
      <c r="HJ1282" s="2"/>
      <c r="HK1282" s="2"/>
      <c r="HL1282" s="2"/>
      <c r="HM1282" s="2"/>
      <c r="HN1282" s="2"/>
      <c r="HO1282" s="2"/>
      <c r="HP1282" s="2"/>
      <c r="HQ1282" s="2"/>
      <c r="HR1282" s="2"/>
      <c r="HS1282" s="2"/>
      <c r="HT1282" s="2"/>
      <c r="HU1282" s="2"/>
      <c r="HV1282" s="2"/>
      <c r="HW1282" s="2"/>
      <c r="HX1282" s="2"/>
      <c r="HY1282" s="2"/>
      <c r="HZ1282" s="2"/>
      <c r="IA1282" s="2"/>
      <c r="IB1282" s="2"/>
      <c r="IC1282" s="2"/>
      <c r="ID1282" s="2"/>
      <c r="IE1282" s="2"/>
      <c r="IF1282" s="2"/>
      <c r="IG1282" s="2"/>
      <c r="IH1282" s="2"/>
      <c r="II1282" s="2"/>
      <c r="IJ1282" s="2"/>
      <c r="IK1282" s="2"/>
      <c r="IL1282" s="2"/>
      <c r="IM1282" s="2"/>
      <c r="IN1282" s="2"/>
      <c r="IO1282" s="2"/>
      <c r="IP1282" s="2"/>
      <c r="IQ1282" s="2"/>
      <c r="IR1282" s="2"/>
      <c r="IS1282" s="2"/>
      <c r="IT1282" s="2"/>
      <c r="IU1282" s="2"/>
      <c r="IV1282" s="2"/>
      <c r="IW1282" s="2"/>
    </row>
    <row r="1283" customFormat="false" ht="11.25" hidden="false" customHeight="false" outlineLevel="0" collapsed="false">
      <c r="A1283" s="2"/>
      <c r="B1283" s="2"/>
      <c r="C1283" s="2"/>
      <c r="D1283" s="394"/>
      <c r="F1283" s="2"/>
      <c r="G1283" s="2"/>
      <c r="H1283" s="2"/>
      <c r="I1283" s="2"/>
      <c r="J1283" s="2"/>
      <c r="K1283" s="2"/>
      <c r="L1283" s="2"/>
      <c r="M1283" s="2"/>
      <c r="P1283" s="2"/>
      <c r="Q1283" s="2"/>
      <c r="R1283" s="2"/>
      <c r="X1283" s="270"/>
      <c r="Y1283" s="2"/>
      <c r="AL1283" s="2"/>
      <c r="AM1283" s="2"/>
      <c r="AN1283" s="2"/>
      <c r="AO1283" s="2"/>
      <c r="AP1283" s="2"/>
      <c r="AQ1283" s="2"/>
      <c r="AR1283" s="2"/>
      <c r="AS1283" s="2"/>
      <c r="AT1283" s="2"/>
      <c r="AU1283" s="2"/>
      <c r="AV1283" s="95"/>
      <c r="AW1283" s="95"/>
      <c r="AX1283" s="383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2"/>
      <c r="BT1283" s="2"/>
      <c r="BU1283" s="2"/>
      <c r="BV1283" s="2"/>
      <c r="BW1283" s="383"/>
      <c r="BX1283" s="383"/>
      <c r="BY1283" s="383"/>
      <c r="BZ1283" s="2"/>
      <c r="CA1283" s="2"/>
      <c r="CB1283" s="2"/>
      <c r="CC1283" s="2"/>
      <c r="CD1283" s="2"/>
      <c r="CE1283" s="2"/>
      <c r="CF1283" s="383"/>
      <c r="CG1283" s="383"/>
      <c r="CH1283" s="10"/>
      <c r="CI1283" s="2"/>
      <c r="CJ1283" s="2"/>
      <c r="CK1283" s="2"/>
      <c r="CL1283" s="2"/>
      <c r="CM1283" s="2"/>
      <c r="CN1283" s="2"/>
      <c r="CO1283" s="2"/>
      <c r="CP1283" s="2"/>
      <c r="CQ1283" s="2"/>
      <c r="CR1283" s="2"/>
      <c r="CS1283" s="2"/>
      <c r="CT1283" s="2"/>
      <c r="CU1283" s="2"/>
      <c r="CV1283" s="2"/>
      <c r="CW1283" s="2"/>
      <c r="CX1283" s="2"/>
      <c r="CY1283" s="2"/>
      <c r="CZ1283" s="2"/>
      <c r="DA1283" s="2"/>
      <c r="DB1283" s="2"/>
      <c r="DC1283" s="2"/>
      <c r="DD1283" s="2"/>
      <c r="DE1283" s="2"/>
      <c r="DF1283" s="2"/>
      <c r="DG1283" s="2"/>
      <c r="DH1283" s="2"/>
      <c r="DI1283" s="2"/>
      <c r="DJ1283" s="2"/>
      <c r="DK1283" s="2"/>
      <c r="DL1283" s="2"/>
      <c r="DM1283" s="2"/>
      <c r="DN1283" s="2"/>
      <c r="DO1283" s="2"/>
      <c r="DP1283" s="2"/>
      <c r="DQ1283" s="2"/>
      <c r="DR1283" s="2"/>
      <c r="DS1283" s="383"/>
      <c r="DT1283" s="383"/>
      <c r="DU1283" s="383"/>
      <c r="DV1283" s="2"/>
      <c r="DW1283" s="2"/>
      <c r="DX1283" s="2"/>
      <c r="DY1283" s="2"/>
      <c r="DZ1283" s="2"/>
      <c r="EA1283" s="2"/>
      <c r="EB1283" s="2"/>
      <c r="EC1283" s="2"/>
      <c r="ED1283" s="2"/>
      <c r="EE1283" s="2"/>
      <c r="EF1283" s="2"/>
      <c r="EG1283" s="2"/>
      <c r="EH1283" s="2"/>
      <c r="EI1283" s="2"/>
      <c r="EJ1283" s="2"/>
      <c r="EK1283" s="2"/>
      <c r="EL1283" s="2"/>
      <c r="EM1283" s="2"/>
      <c r="EN1283" s="2"/>
      <c r="EO1283" s="2"/>
      <c r="EP1283" s="2"/>
      <c r="EQ1283" s="2"/>
      <c r="ER1283" s="2"/>
      <c r="ES1283" s="2"/>
      <c r="ET1283" s="2"/>
      <c r="EU1283" s="2"/>
      <c r="EV1283" s="2"/>
      <c r="EW1283" s="2"/>
      <c r="EX1283" s="2"/>
      <c r="EY1283" s="2"/>
      <c r="EZ1283" s="2"/>
      <c r="FA1283" s="2"/>
      <c r="FB1283" s="2"/>
      <c r="FC1283" s="2"/>
      <c r="FD1283" s="2"/>
      <c r="FE1283" s="2"/>
      <c r="FF1283" s="2"/>
      <c r="FG1283" s="2"/>
      <c r="FH1283" s="2"/>
      <c r="FI1283" s="2"/>
      <c r="FJ1283" s="2"/>
      <c r="FK1283" s="2"/>
      <c r="FL1283" s="2"/>
      <c r="FM1283" s="2"/>
      <c r="FN1283" s="2"/>
      <c r="FO1283" s="2"/>
      <c r="FP1283" s="2"/>
      <c r="FQ1283" s="2"/>
      <c r="FR1283" s="2"/>
      <c r="FS1283" s="2"/>
      <c r="FT1283" s="2"/>
      <c r="FU1283" s="2"/>
      <c r="FV1283" s="2"/>
      <c r="FW1283" s="2"/>
      <c r="FX1283" s="2"/>
      <c r="FY1283" s="2"/>
      <c r="FZ1283" s="2"/>
      <c r="GA1283" s="2"/>
      <c r="GB1283" s="2"/>
      <c r="GC1283" s="2"/>
      <c r="GD1283" s="2"/>
      <c r="GE1283" s="2"/>
      <c r="GF1283" s="2"/>
      <c r="GG1283" s="2"/>
      <c r="GH1283" s="2"/>
      <c r="GI1283" s="2"/>
      <c r="GJ1283" s="2"/>
      <c r="GK1283" s="2"/>
      <c r="GL1283" s="2"/>
      <c r="GM1283" s="2"/>
      <c r="GN1283" s="2"/>
      <c r="GO1283" s="2"/>
      <c r="GP1283" s="2"/>
      <c r="GQ1283" s="2"/>
      <c r="GR1283" s="2"/>
      <c r="GS1283" s="2"/>
      <c r="GT1283" s="2"/>
      <c r="GU1283" s="2"/>
      <c r="GV1283" s="2"/>
      <c r="GW1283" s="2"/>
      <c r="GX1283" s="2"/>
      <c r="GY1283" s="2"/>
      <c r="GZ1283" s="2"/>
      <c r="HA1283" s="2"/>
      <c r="HB1283" s="2"/>
      <c r="HC1283" s="2"/>
      <c r="HD1283" s="2"/>
      <c r="HE1283" s="2"/>
      <c r="HF1283" s="2"/>
      <c r="HG1283" s="2"/>
      <c r="HH1283" s="2"/>
      <c r="HI1283" s="2"/>
      <c r="HJ1283" s="2"/>
      <c r="HK1283" s="2"/>
      <c r="HL1283" s="2"/>
      <c r="HM1283" s="2"/>
      <c r="HN1283" s="2"/>
      <c r="HO1283" s="2"/>
      <c r="HP1283" s="2"/>
      <c r="HQ1283" s="2"/>
      <c r="HR1283" s="2"/>
      <c r="HS1283" s="2"/>
      <c r="HT1283" s="2"/>
      <c r="HU1283" s="2"/>
      <c r="HV1283" s="2"/>
      <c r="HW1283" s="2"/>
      <c r="HX1283" s="2"/>
      <c r="HY1283" s="2"/>
      <c r="HZ1283" s="2"/>
      <c r="IA1283" s="2"/>
      <c r="IB1283" s="2"/>
      <c r="IC1283" s="2"/>
      <c r="ID1283" s="2"/>
      <c r="IE1283" s="2"/>
      <c r="IF1283" s="2"/>
      <c r="IG1283" s="2"/>
      <c r="IH1283" s="2"/>
      <c r="II1283" s="2"/>
      <c r="IJ1283" s="2"/>
      <c r="IK1283" s="2"/>
      <c r="IL1283" s="2"/>
      <c r="IM1283" s="2"/>
      <c r="IN1283" s="2"/>
      <c r="IO1283" s="2"/>
      <c r="IP1283" s="2"/>
      <c r="IQ1283" s="2"/>
      <c r="IR1283" s="2"/>
      <c r="IS1283" s="2"/>
      <c r="IT1283" s="2"/>
      <c r="IU1283" s="2"/>
      <c r="IV1283" s="2"/>
      <c r="IW1283" s="2"/>
    </row>
    <row r="1284" customFormat="false" ht="11.25" hidden="false" customHeight="false" outlineLevel="0" collapsed="false">
      <c r="A1284" s="2"/>
      <c r="B1284" s="2"/>
      <c r="C1284" s="2"/>
      <c r="D1284" s="394"/>
      <c r="F1284" s="2"/>
      <c r="G1284" s="2"/>
      <c r="H1284" s="2"/>
      <c r="I1284" s="2"/>
      <c r="J1284" s="2"/>
      <c r="K1284" s="2"/>
      <c r="L1284" s="2"/>
      <c r="M1284" s="2"/>
      <c r="P1284" s="2"/>
      <c r="Q1284" s="2"/>
      <c r="R1284" s="2"/>
      <c r="X1284" s="270"/>
      <c r="Y1284" s="2"/>
      <c r="AL1284" s="2"/>
      <c r="AM1284" s="2"/>
      <c r="AN1284" s="2"/>
      <c r="AO1284" s="2"/>
      <c r="AP1284" s="2"/>
      <c r="AQ1284" s="2"/>
      <c r="AR1284" s="2"/>
      <c r="AS1284" s="2"/>
      <c r="AT1284" s="2"/>
      <c r="AU1284" s="2"/>
      <c r="AV1284" s="95"/>
      <c r="AW1284" s="95"/>
      <c r="AX1284" s="383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2"/>
      <c r="BT1284" s="2"/>
      <c r="BU1284" s="2"/>
      <c r="BV1284" s="2"/>
      <c r="BW1284" s="383"/>
      <c r="BX1284" s="383"/>
      <c r="BY1284" s="383"/>
      <c r="BZ1284" s="2"/>
      <c r="CA1284" s="2"/>
      <c r="CB1284" s="2"/>
      <c r="CC1284" s="2"/>
      <c r="CD1284" s="2"/>
      <c r="CE1284" s="2"/>
      <c r="CF1284" s="383"/>
      <c r="CG1284" s="383"/>
      <c r="CH1284" s="10"/>
      <c r="CI1284" s="2"/>
      <c r="CJ1284" s="2"/>
      <c r="CK1284" s="2"/>
      <c r="CL1284" s="2"/>
      <c r="CM1284" s="2"/>
      <c r="CN1284" s="2"/>
      <c r="CO1284" s="2"/>
      <c r="CP1284" s="2"/>
      <c r="CQ1284" s="2"/>
      <c r="CR1284" s="2"/>
      <c r="CS1284" s="2"/>
      <c r="CT1284" s="2"/>
      <c r="CU1284" s="2"/>
      <c r="CV1284" s="2"/>
      <c r="CW1284" s="2"/>
      <c r="CX1284" s="2"/>
      <c r="CY1284" s="2"/>
      <c r="CZ1284" s="2"/>
      <c r="DA1284" s="2"/>
      <c r="DB1284" s="2"/>
      <c r="DC1284" s="2"/>
      <c r="DD1284" s="2"/>
      <c r="DE1284" s="2"/>
      <c r="DF1284" s="2"/>
      <c r="DG1284" s="2"/>
      <c r="DH1284" s="2"/>
      <c r="DI1284" s="2"/>
      <c r="DJ1284" s="2"/>
      <c r="DK1284" s="2"/>
      <c r="DL1284" s="2"/>
      <c r="DM1284" s="2"/>
      <c r="DN1284" s="2"/>
      <c r="DO1284" s="2"/>
      <c r="DP1284" s="2"/>
      <c r="DQ1284" s="2"/>
      <c r="DR1284" s="2"/>
      <c r="DS1284" s="383"/>
      <c r="DT1284" s="383"/>
      <c r="DU1284" s="383"/>
      <c r="DV1284" s="2"/>
      <c r="DW1284" s="2"/>
      <c r="DX1284" s="2"/>
      <c r="DY1284" s="2"/>
      <c r="DZ1284" s="2"/>
      <c r="EA1284" s="2"/>
      <c r="EB1284" s="2"/>
      <c r="EC1284" s="2"/>
      <c r="ED1284" s="2"/>
      <c r="EE1284" s="2"/>
      <c r="EF1284" s="2"/>
      <c r="EG1284" s="2"/>
      <c r="EH1284" s="2"/>
      <c r="EI1284" s="2"/>
      <c r="EJ1284" s="2"/>
      <c r="EK1284" s="2"/>
      <c r="EL1284" s="2"/>
      <c r="EM1284" s="2"/>
      <c r="EN1284" s="2"/>
      <c r="EO1284" s="2"/>
      <c r="EP1284" s="2"/>
      <c r="EQ1284" s="2"/>
      <c r="ER1284" s="2"/>
      <c r="ES1284" s="2"/>
      <c r="ET1284" s="2"/>
      <c r="EU1284" s="2"/>
      <c r="EV1284" s="2"/>
      <c r="EW1284" s="2"/>
      <c r="EX1284" s="2"/>
      <c r="EY1284" s="2"/>
      <c r="EZ1284" s="2"/>
      <c r="FA1284" s="2"/>
      <c r="FB1284" s="2"/>
      <c r="FC1284" s="2"/>
      <c r="FD1284" s="2"/>
      <c r="FE1284" s="2"/>
      <c r="FF1284" s="2"/>
      <c r="FG1284" s="2"/>
      <c r="FH1284" s="2"/>
      <c r="FI1284" s="2"/>
      <c r="FJ1284" s="2"/>
      <c r="FK1284" s="2"/>
      <c r="FL1284" s="2"/>
      <c r="FM1284" s="2"/>
      <c r="FN1284" s="2"/>
      <c r="FO1284" s="2"/>
      <c r="FP1284" s="2"/>
      <c r="FQ1284" s="2"/>
      <c r="FR1284" s="2"/>
      <c r="FS1284" s="2"/>
      <c r="FT1284" s="2"/>
      <c r="FU1284" s="2"/>
      <c r="FV1284" s="2"/>
      <c r="FW1284" s="2"/>
      <c r="FX1284" s="2"/>
      <c r="FY1284" s="2"/>
      <c r="FZ1284" s="2"/>
      <c r="GA1284" s="2"/>
      <c r="GB1284" s="2"/>
      <c r="GC1284" s="2"/>
      <c r="GD1284" s="2"/>
      <c r="GE1284" s="2"/>
      <c r="GF1284" s="2"/>
      <c r="GG1284" s="2"/>
      <c r="GH1284" s="2"/>
      <c r="GI1284" s="2"/>
      <c r="GJ1284" s="2"/>
      <c r="GK1284" s="2"/>
      <c r="GL1284" s="2"/>
      <c r="GM1284" s="2"/>
      <c r="GN1284" s="2"/>
      <c r="GO1284" s="2"/>
      <c r="GP1284" s="2"/>
      <c r="GQ1284" s="2"/>
      <c r="GR1284" s="2"/>
      <c r="GS1284" s="2"/>
      <c r="GT1284" s="2"/>
      <c r="GU1284" s="2"/>
      <c r="GV1284" s="2"/>
      <c r="GW1284" s="2"/>
      <c r="GX1284" s="2"/>
      <c r="GY1284" s="2"/>
      <c r="GZ1284" s="2"/>
      <c r="HA1284" s="2"/>
      <c r="HB1284" s="2"/>
      <c r="HC1284" s="2"/>
      <c r="HD1284" s="2"/>
      <c r="HE1284" s="2"/>
      <c r="HF1284" s="2"/>
      <c r="HG1284" s="2"/>
      <c r="HH1284" s="2"/>
      <c r="HI1284" s="2"/>
      <c r="HJ1284" s="2"/>
      <c r="HK1284" s="2"/>
      <c r="HL1284" s="2"/>
      <c r="HM1284" s="2"/>
      <c r="HN1284" s="2"/>
      <c r="HO1284" s="2"/>
      <c r="HP1284" s="2"/>
      <c r="HQ1284" s="2"/>
      <c r="HR1284" s="2"/>
      <c r="HS1284" s="2"/>
      <c r="HT1284" s="2"/>
      <c r="HU1284" s="2"/>
      <c r="HV1284" s="2"/>
      <c r="HW1284" s="2"/>
      <c r="HX1284" s="2"/>
      <c r="HY1284" s="2"/>
      <c r="HZ1284" s="2"/>
      <c r="IA1284" s="2"/>
      <c r="IB1284" s="2"/>
      <c r="IC1284" s="2"/>
      <c r="ID1284" s="2"/>
      <c r="IE1284" s="2"/>
      <c r="IF1284" s="2"/>
      <c r="IG1284" s="2"/>
      <c r="IH1284" s="2"/>
      <c r="II1284" s="2"/>
      <c r="IJ1284" s="2"/>
      <c r="IK1284" s="2"/>
      <c r="IL1284" s="2"/>
      <c r="IM1284" s="2"/>
      <c r="IN1284" s="2"/>
      <c r="IO1284" s="2"/>
      <c r="IP1284" s="2"/>
      <c r="IQ1284" s="2"/>
      <c r="IR1284" s="2"/>
      <c r="IS1284" s="2"/>
      <c r="IT1284" s="2"/>
      <c r="IU1284" s="2"/>
      <c r="IV1284" s="2"/>
      <c r="IW1284" s="2"/>
    </row>
    <row r="1285" customFormat="false" ht="11.25" hidden="false" customHeight="false" outlineLevel="0" collapsed="false">
      <c r="A1285" s="2"/>
      <c r="B1285" s="2"/>
      <c r="C1285" s="2"/>
      <c r="D1285" s="394"/>
      <c r="F1285" s="2"/>
      <c r="G1285" s="2"/>
      <c r="H1285" s="2"/>
      <c r="I1285" s="2"/>
      <c r="J1285" s="2"/>
      <c r="K1285" s="2"/>
      <c r="L1285" s="2"/>
      <c r="M1285" s="2"/>
      <c r="P1285" s="2"/>
      <c r="Q1285" s="2"/>
      <c r="R1285" s="2"/>
      <c r="X1285" s="270"/>
      <c r="Y1285" s="2"/>
      <c r="AL1285" s="2"/>
      <c r="AM1285" s="2"/>
      <c r="AN1285" s="2"/>
      <c r="AO1285" s="2"/>
      <c r="AP1285" s="2"/>
      <c r="AQ1285" s="2"/>
      <c r="AR1285" s="2"/>
      <c r="AS1285" s="2"/>
      <c r="AT1285" s="2"/>
      <c r="AU1285" s="2"/>
      <c r="AV1285" s="95"/>
      <c r="AW1285" s="95"/>
      <c r="AX1285" s="383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2"/>
      <c r="BT1285" s="2"/>
      <c r="BU1285" s="2"/>
      <c r="BV1285" s="2"/>
      <c r="BW1285" s="383"/>
      <c r="BX1285" s="383"/>
      <c r="BY1285" s="383"/>
      <c r="BZ1285" s="2"/>
      <c r="CA1285" s="2"/>
      <c r="CB1285" s="2"/>
      <c r="CC1285" s="2"/>
      <c r="CD1285" s="2"/>
      <c r="CE1285" s="2"/>
      <c r="CF1285" s="383"/>
      <c r="CG1285" s="383"/>
      <c r="CH1285" s="10"/>
      <c r="CI1285" s="2"/>
      <c r="CJ1285" s="2"/>
      <c r="CK1285" s="2"/>
      <c r="CL1285" s="2"/>
      <c r="CM1285" s="2"/>
      <c r="CN1285" s="2"/>
      <c r="CO1285" s="2"/>
      <c r="CP1285" s="2"/>
      <c r="CQ1285" s="2"/>
      <c r="CR1285" s="2"/>
      <c r="CS1285" s="2"/>
      <c r="CT1285" s="2"/>
      <c r="CU1285" s="2"/>
      <c r="CV1285" s="2"/>
      <c r="CW1285" s="2"/>
      <c r="CX1285" s="2"/>
      <c r="CY1285" s="2"/>
      <c r="CZ1285" s="2"/>
      <c r="DA1285" s="2"/>
      <c r="DB1285" s="2"/>
      <c r="DC1285" s="2"/>
      <c r="DD1285" s="2"/>
      <c r="DE1285" s="2"/>
      <c r="DF1285" s="2"/>
      <c r="DG1285" s="2"/>
      <c r="DH1285" s="2"/>
      <c r="DI1285" s="2"/>
      <c r="DJ1285" s="2"/>
      <c r="DK1285" s="2"/>
      <c r="DL1285" s="2"/>
      <c r="DM1285" s="2"/>
      <c r="DN1285" s="2"/>
      <c r="DO1285" s="2"/>
      <c r="DP1285" s="2"/>
      <c r="DQ1285" s="2"/>
      <c r="DR1285" s="2"/>
      <c r="DS1285" s="383"/>
      <c r="DT1285" s="383"/>
      <c r="DU1285" s="383"/>
      <c r="DV1285" s="2"/>
      <c r="DW1285" s="2"/>
      <c r="DX1285" s="2"/>
      <c r="DY1285" s="2"/>
      <c r="DZ1285" s="2"/>
      <c r="EA1285" s="2"/>
      <c r="EB1285" s="2"/>
      <c r="EC1285" s="2"/>
      <c r="ED1285" s="2"/>
      <c r="EE1285" s="2"/>
      <c r="EF1285" s="2"/>
      <c r="EG1285" s="2"/>
      <c r="EH1285" s="2"/>
      <c r="EI1285" s="2"/>
      <c r="EJ1285" s="2"/>
      <c r="EK1285" s="2"/>
      <c r="EL1285" s="2"/>
      <c r="EM1285" s="2"/>
      <c r="EN1285" s="2"/>
      <c r="EO1285" s="2"/>
      <c r="EP1285" s="2"/>
      <c r="EQ1285" s="2"/>
      <c r="ER1285" s="2"/>
      <c r="ES1285" s="2"/>
      <c r="ET1285" s="2"/>
      <c r="EU1285" s="2"/>
      <c r="EV1285" s="2"/>
      <c r="EW1285" s="2"/>
      <c r="EX1285" s="2"/>
      <c r="EY1285" s="2"/>
      <c r="EZ1285" s="2"/>
      <c r="FA1285" s="2"/>
      <c r="FB1285" s="2"/>
      <c r="FC1285" s="2"/>
      <c r="FD1285" s="2"/>
      <c r="FE1285" s="2"/>
      <c r="FF1285" s="2"/>
      <c r="FG1285" s="2"/>
      <c r="FH1285" s="2"/>
      <c r="FI1285" s="2"/>
      <c r="FJ1285" s="2"/>
      <c r="FK1285" s="2"/>
      <c r="FL1285" s="2"/>
      <c r="FM1285" s="2"/>
      <c r="FN1285" s="2"/>
      <c r="FO1285" s="2"/>
      <c r="FP1285" s="2"/>
      <c r="FQ1285" s="2"/>
      <c r="FR1285" s="2"/>
      <c r="FS1285" s="2"/>
      <c r="FT1285" s="2"/>
      <c r="FU1285" s="2"/>
      <c r="FV1285" s="2"/>
      <c r="FW1285" s="2"/>
      <c r="FX1285" s="2"/>
      <c r="FY1285" s="2"/>
      <c r="FZ1285" s="2"/>
      <c r="GA1285" s="2"/>
      <c r="GB1285" s="2"/>
      <c r="GC1285" s="2"/>
      <c r="GD1285" s="2"/>
      <c r="GE1285" s="2"/>
      <c r="GF1285" s="2"/>
      <c r="GG1285" s="2"/>
      <c r="GH1285" s="2"/>
      <c r="GI1285" s="2"/>
      <c r="GJ1285" s="2"/>
      <c r="GK1285" s="2"/>
      <c r="GL1285" s="2"/>
      <c r="GM1285" s="2"/>
      <c r="GN1285" s="2"/>
      <c r="GO1285" s="2"/>
      <c r="GP1285" s="2"/>
      <c r="GQ1285" s="2"/>
      <c r="GR1285" s="2"/>
      <c r="GS1285" s="2"/>
      <c r="GT1285" s="2"/>
      <c r="GU1285" s="2"/>
      <c r="GV1285" s="2"/>
      <c r="GW1285" s="2"/>
      <c r="GX1285" s="2"/>
      <c r="GY1285" s="2"/>
      <c r="GZ1285" s="2"/>
      <c r="HA1285" s="2"/>
      <c r="HB1285" s="2"/>
      <c r="HC1285" s="2"/>
      <c r="HD1285" s="2"/>
      <c r="HE1285" s="2"/>
      <c r="HF1285" s="2"/>
      <c r="HG1285" s="2"/>
      <c r="HH1285" s="2"/>
      <c r="HI1285" s="2"/>
      <c r="HJ1285" s="2"/>
      <c r="HK1285" s="2"/>
      <c r="HL1285" s="2"/>
      <c r="HM1285" s="2"/>
      <c r="HN1285" s="2"/>
      <c r="HO1285" s="2"/>
      <c r="HP1285" s="2"/>
      <c r="HQ1285" s="2"/>
      <c r="HR1285" s="2"/>
      <c r="HS1285" s="2"/>
      <c r="HT1285" s="2"/>
      <c r="HU1285" s="2"/>
      <c r="HV1285" s="2"/>
      <c r="HW1285" s="2"/>
      <c r="HX1285" s="2"/>
      <c r="HY1285" s="2"/>
      <c r="HZ1285" s="2"/>
      <c r="IA1285" s="2"/>
      <c r="IB1285" s="2"/>
      <c r="IC1285" s="2"/>
      <c r="ID1285" s="2"/>
      <c r="IE1285" s="2"/>
      <c r="IF1285" s="2"/>
      <c r="IG1285" s="2"/>
      <c r="IH1285" s="2"/>
      <c r="II1285" s="2"/>
      <c r="IJ1285" s="2"/>
      <c r="IK1285" s="2"/>
      <c r="IL1285" s="2"/>
      <c r="IM1285" s="2"/>
      <c r="IN1285" s="2"/>
      <c r="IO1285" s="2"/>
      <c r="IP1285" s="2"/>
      <c r="IQ1285" s="2"/>
      <c r="IR1285" s="2"/>
      <c r="IS1285" s="2"/>
      <c r="IT1285" s="2"/>
      <c r="IU1285" s="2"/>
      <c r="IV1285" s="2"/>
      <c r="IW1285" s="2"/>
    </row>
    <row r="1286" customFormat="false" ht="11.25" hidden="false" customHeight="false" outlineLevel="0" collapsed="false">
      <c r="A1286" s="2"/>
      <c r="B1286" s="2"/>
      <c r="C1286" s="2"/>
      <c r="D1286" s="394"/>
      <c r="F1286" s="2"/>
      <c r="G1286" s="2"/>
      <c r="H1286" s="2"/>
      <c r="I1286" s="2"/>
      <c r="J1286" s="2"/>
      <c r="K1286" s="2"/>
      <c r="L1286" s="2"/>
      <c r="M1286" s="2"/>
      <c r="P1286" s="2"/>
      <c r="Q1286" s="2"/>
      <c r="R1286" s="2"/>
      <c r="X1286" s="270"/>
      <c r="Y1286" s="2"/>
      <c r="AL1286" s="2"/>
      <c r="AM1286" s="2"/>
      <c r="AN1286" s="2"/>
      <c r="AO1286" s="2"/>
      <c r="AP1286" s="2"/>
      <c r="AQ1286" s="2"/>
      <c r="AR1286" s="2"/>
      <c r="AS1286" s="2"/>
      <c r="AT1286" s="2"/>
      <c r="AU1286" s="2"/>
      <c r="AV1286" s="95"/>
      <c r="AW1286" s="95"/>
      <c r="AX1286" s="383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2"/>
      <c r="BT1286" s="2"/>
      <c r="BU1286" s="2"/>
      <c r="BV1286" s="2"/>
      <c r="BW1286" s="383"/>
      <c r="BX1286" s="383"/>
      <c r="BY1286" s="383"/>
      <c r="BZ1286" s="2"/>
      <c r="CA1286" s="2"/>
      <c r="CB1286" s="2"/>
      <c r="CC1286" s="2"/>
      <c r="CD1286" s="2"/>
      <c r="CE1286" s="2"/>
      <c r="CF1286" s="383"/>
      <c r="CG1286" s="383"/>
      <c r="CH1286" s="10"/>
      <c r="CI1286" s="2"/>
      <c r="CJ1286" s="2"/>
      <c r="CK1286" s="2"/>
      <c r="CL1286" s="2"/>
      <c r="CM1286" s="2"/>
      <c r="CN1286" s="2"/>
      <c r="CO1286" s="2"/>
      <c r="CP1286" s="2"/>
      <c r="CQ1286" s="2"/>
      <c r="CR1286" s="2"/>
      <c r="CS1286" s="2"/>
      <c r="CT1286" s="2"/>
      <c r="CU1286" s="2"/>
      <c r="CV1286" s="2"/>
      <c r="CW1286" s="2"/>
      <c r="CX1286" s="2"/>
      <c r="CY1286" s="2"/>
      <c r="CZ1286" s="2"/>
      <c r="DA1286" s="2"/>
      <c r="DB1286" s="2"/>
      <c r="DC1286" s="2"/>
      <c r="DD1286" s="2"/>
      <c r="DE1286" s="2"/>
      <c r="DF1286" s="2"/>
      <c r="DG1286" s="2"/>
      <c r="DH1286" s="2"/>
      <c r="DI1286" s="2"/>
      <c r="DJ1286" s="2"/>
      <c r="DK1286" s="2"/>
      <c r="DL1286" s="2"/>
      <c r="DM1286" s="2"/>
      <c r="DN1286" s="2"/>
      <c r="DO1286" s="2"/>
      <c r="DP1286" s="2"/>
      <c r="DQ1286" s="2"/>
      <c r="DR1286" s="2"/>
      <c r="DS1286" s="383"/>
      <c r="DT1286" s="383"/>
      <c r="DU1286" s="383"/>
      <c r="DV1286" s="2"/>
      <c r="DW1286" s="2"/>
      <c r="DX1286" s="2"/>
      <c r="DY1286" s="2"/>
      <c r="DZ1286" s="2"/>
      <c r="EA1286" s="2"/>
      <c r="EB1286" s="2"/>
      <c r="EC1286" s="2"/>
      <c r="ED1286" s="2"/>
      <c r="EE1286" s="2"/>
      <c r="EF1286" s="2"/>
      <c r="EG1286" s="2"/>
      <c r="EH1286" s="2"/>
      <c r="EI1286" s="2"/>
      <c r="EJ1286" s="2"/>
      <c r="EK1286" s="2"/>
      <c r="EL1286" s="2"/>
      <c r="EM1286" s="2"/>
      <c r="EN1286" s="2"/>
      <c r="EO1286" s="2"/>
      <c r="EP1286" s="2"/>
      <c r="EQ1286" s="2"/>
      <c r="ER1286" s="2"/>
      <c r="ES1286" s="2"/>
      <c r="ET1286" s="2"/>
      <c r="EU1286" s="2"/>
      <c r="EV1286" s="2"/>
      <c r="EW1286" s="2"/>
      <c r="EX1286" s="2"/>
      <c r="EY1286" s="2"/>
      <c r="EZ1286" s="2"/>
      <c r="FA1286" s="2"/>
      <c r="FB1286" s="2"/>
      <c r="FC1286" s="2"/>
      <c r="FD1286" s="2"/>
      <c r="FE1286" s="2"/>
      <c r="FF1286" s="2"/>
      <c r="FG1286" s="2"/>
      <c r="FH1286" s="2"/>
      <c r="FI1286" s="2"/>
      <c r="FJ1286" s="2"/>
      <c r="FK1286" s="2"/>
      <c r="FL1286" s="2"/>
      <c r="FM1286" s="2"/>
      <c r="FN1286" s="2"/>
      <c r="FO1286" s="2"/>
      <c r="FP1286" s="2"/>
      <c r="FQ1286" s="2"/>
      <c r="FR1286" s="2"/>
      <c r="FS1286" s="2"/>
      <c r="FT1286" s="2"/>
      <c r="FU1286" s="2"/>
      <c r="FV1286" s="2"/>
      <c r="FW1286" s="2"/>
      <c r="FX1286" s="2"/>
      <c r="FY1286" s="2"/>
      <c r="FZ1286" s="2"/>
      <c r="GA1286" s="2"/>
      <c r="GB1286" s="2"/>
      <c r="GC1286" s="2"/>
      <c r="GD1286" s="2"/>
      <c r="GE1286" s="2"/>
      <c r="GF1286" s="2"/>
      <c r="GG1286" s="2"/>
      <c r="GH1286" s="2"/>
      <c r="GI1286" s="2"/>
      <c r="GJ1286" s="2"/>
      <c r="GK1286" s="2"/>
      <c r="GL1286" s="2"/>
      <c r="GM1286" s="2"/>
      <c r="GN1286" s="2"/>
      <c r="GO1286" s="2"/>
      <c r="GP1286" s="2"/>
      <c r="GQ1286" s="2"/>
      <c r="GR1286" s="2"/>
      <c r="GS1286" s="2"/>
      <c r="GT1286" s="2"/>
      <c r="GU1286" s="2"/>
      <c r="GV1286" s="2"/>
      <c r="GW1286" s="2"/>
      <c r="GX1286" s="2"/>
      <c r="GY1286" s="2"/>
      <c r="GZ1286" s="2"/>
      <c r="HA1286" s="2"/>
      <c r="HB1286" s="2"/>
      <c r="HC1286" s="2"/>
      <c r="HD1286" s="2"/>
      <c r="HE1286" s="2"/>
      <c r="HF1286" s="2"/>
      <c r="HG1286" s="2"/>
      <c r="HH1286" s="2"/>
      <c r="HI1286" s="2"/>
      <c r="HJ1286" s="2"/>
      <c r="HK1286" s="2"/>
      <c r="HL1286" s="2"/>
      <c r="HM1286" s="2"/>
      <c r="HN1286" s="2"/>
      <c r="HO1286" s="2"/>
      <c r="HP1286" s="2"/>
      <c r="HQ1286" s="2"/>
      <c r="HR1286" s="2"/>
      <c r="HS1286" s="2"/>
      <c r="HT1286" s="2"/>
      <c r="HU1286" s="2"/>
      <c r="HV1286" s="2"/>
      <c r="HW1286" s="2"/>
      <c r="HX1286" s="2"/>
      <c r="HY1286" s="2"/>
      <c r="HZ1286" s="2"/>
      <c r="IA1286" s="2"/>
      <c r="IB1286" s="2"/>
      <c r="IC1286" s="2"/>
      <c r="ID1286" s="2"/>
      <c r="IE1286" s="2"/>
      <c r="IF1286" s="2"/>
      <c r="IG1286" s="2"/>
      <c r="IH1286" s="2"/>
      <c r="II1286" s="2"/>
      <c r="IJ1286" s="2"/>
      <c r="IK1286" s="2"/>
      <c r="IL1286" s="2"/>
      <c r="IM1286" s="2"/>
      <c r="IN1286" s="2"/>
      <c r="IO1286" s="2"/>
      <c r="IP1286" s="2"/>
      <c r="IQ1286" s="2"/>
      <c r="IR1286" s="2"/>
      <c r="IS1286" s="2"/>
      <c r="IT1286" s="2"/>
      <c r="IU1286" s="2"/>
      <c r="IV1286" s="2"/>
      <c r="IW1286" s="2"/>
    </row>
    <row r="1287" customFormat="false" ht="11.25" hidden="false" customHeight="false" outlineLevel="0" collapsed="false">
      <c r="A1287" s="2"/>
      <c r="B1287" s="2"/>
      <c r="C1287" s="2"/>
      <c r="D1287" s="394"/>
      <c r="F1287" s="2"/>
      <c r="G1287" s="2"/>
      <c r="H1287" s="2"/>
      <c r="I1287" s="2"/>
      <c r="J1287" s="2"/>
      <c r="K1287" s="2"/>
      <c r="L1287" s="2"/>
      <c r="M1287" s="2"/>
      <c r="P1287" s="2"/>
      <c r="Q1287" s="2"/>
      <c r="R1287" s="2"/>
      <c r="X1287" s="270"/>
      <c r="Y1287" s="2"/>
      <c r="AL1287" s="2"/>
      <c r="AM1287" s="2"/>
      <c r="AN1287" s="2"/>
      <c r="AO1287" s="2"/>
      <c r="AP1287" s="2"/>
      <c r="AQ1287" s="2"/>
      <c r="AR1287" s="2"/>
      <c r="AS1287" s="2"/>
      <c r="AT1287" s="2"/>
      <c r="AU1287" s="2"/>
      <c r="AV1287" s="95"/>
      <c r="AW1287" s="95"/>
      <c r="AX1287" s="383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2"/>
      <c r="BT1287" s="2"/>
      <c r="BU1287" s="2"/>
      <c r="BV1287" s="2"/>
      <c r="BW1287" s="383"/>
      <c r="BX1287" s="383"/>
      <c r="BY1287" s="383"/>
      <c r="BZ1287" s="2"/>
      <c r="CA1287" s="2"/>
      <c r="CB1287" s="2"/>
      <c r="CC1287" s="2"/>
      <c r="CD1287" s="2"/>
      <c r="CE1287" s="2"/>
      <c r="CF1287" s="383"/>
      <c r="CG1287" s="383"/>
      <c r="CH1287" s="10"/>
      <c r="CI1287" s="2"/>
      <c r="CJ1287" s="2"/>
      <c r="CK1287" s="2"/>
      <c r="CL1287" s="2"/>
      <c r="CM1287" s="2"/>
      <c r="CN1287" s="2"/>
      <c r="CO1287" s="2"/>
      <c r="CP1287" s="2"/>
      <c r="CQ1287" s="2"/>
      <c r="CR1287" s="2"/>
      <c r="CS1287" s="2"/>
      <c r="CT1287" s="2"/>
      <c r="CU1287" s="2"/>
      <c r="CV1287" s="2"/>
      <c r="CW1287" s="2"/>
      <c r="CX1287" s="2"/>
      <c r="CY1287" s="2"/>
      <c r="CZ1287" s="2"/>
      <c r="DA1287" s="2"/>
      <c r="DB1287" s="2"/>
      <c r="DC1287" s="2"/>
      <c r="DD1287" s="2"/>
      <c r="DE1287" s="2"/>
      <c r="DF1287" s="2"/>
      <c r="DG1287" s="2"/>
      <c r="DH1287" s="2"/>
      <c r="DI1287" s="2"/>
      <c r="DJ1287" s="2"/>
      <c r="DK1287" s="2"/>
      <c r="DL1287" s="2"/>
      <c r="DM1287" s="2"/>
      <c r="DN1287" s="2"/>
      <c r="DO1287" s="2"/>
      <c r="DP1287" s="2"/>
      <c r="DQ1287" s="2"/>
      <c r="DR1287" s="2"/>
      <c r="DS1287" s="383"/>
      <c r="DT1287" s="383"/>
      <c r="DU1287" s="383"/>
      <c r="DV1287" s="2"/>
      <c r="DW1287" s="2"/>
      <c r="DX1287" s="2"/>
      <c r="DY1287" s="2"/>
      <c r="DZ1287" s="2"/>
      <c r="EA1287" s="2"/>
      <c r="EB1287" s="2"/>
      <c r="EC1287" s="2"/>
      <c r="ED1287" s="2"/>
      <c r="EE1287" s="2"/>
      <c r="EF1287" s="2"/>
      <c r="EG1287" s="2"/>
      <c r="EH1287" s="2"/>
      <c r="EI1287" s="2"/>
      <c r="EJ1287" s="2"/>
      <c r="EK1287" s="2"/>
      <c r="EL1287" s="2"/>
      <c r="EM1287" s="2"/>
      <c r="EN1287" s="2"/>
      <c r="EO1287" s="2"/>
      <c r="EP1287" s="2"/>
      <c r="EQ1287" s="2"/>
      <c r="ER1287" s="2"/>
      <c r="ES1287" s="2"/>
      <c r="ET1287" s="2"/>
      <c r="EU1287" s="2"/>
      <c r="EV1287" s="2"/>
      <c r="EW1287" s="2"/>
      <c r="EX1287" s="2"/>
      <c r="EY1287" s="2"/>
      <c r="EZ1287" s="2"/>
      <c r="FA1287" s="2"/>
      <c r="FB1287" s="2"/>
      <c r="FC1287" s="2"/>
      <c r="FD1287" s="2"/>
      <c r="FE1287" s="2"/>
      <c r="FF1287" s="2"/>
      <c r="FG1287" s="2"/>
      <c r="FH1287" s="2"/>
      <c r="FI1287" s="2"/>
      <c r="FJ1287" s="2"/>
      <c r="FK1287" s="2"/>
      <c r="FL1287" s="2"/>
      <c r="FM1287" s="2"/>
      <c r="FN1287" s="2"/>
      <c r="FO1287" s="2"/>
      <c r="FP1287" s="2"/>
      <c r="FQ1287" s="2"/>
      <c r="FR1287" s="2"/>
      <c r="FS1287" s="2"/>
      <c r="FT1287" s="2"/>
      <c r="FU1287" s="2"/>
      <c r="FV1287" s="2"/>
      <c r="FW1287" s="2"/>
      <c r="FX1287" s="2"/>
      <c r="FY1287" s="2"/>
      <c r="FZ1287" s="2"/>
      <c r="GA1287" s="2"/>
      <c r="GB1287" s="2"/>
      <c r="GC1287" s="2"/>
      <c r="GD1287" s="2"/>
      <c r="GE1287" s="2"/>
      <c r="GF1287" s="2"/>
      <c r="GG1287" s="2"/>
      <c r="GH1287" s="2"/>
      <c r="GI1287" s="2"/>
      <c r="GJ1287" s="2"/>
      <c r="GK1287" s="2"/>
      <c r="GL1287" s="2"/>
      <c r="GM1287" s="2"/>
      <c r="GN1287" s="2"/>
      <c r="GO1287" s="2"/>
      <c r="GP1287" s="2"/>
      <c r="GQ1287" s="2"/>
      <c r="GR1287" s="2"/>
      <c r="GS1287" s="2"/>
      <c r="GT1287" s="2"/>
      <c r="GU1287" s="2"/>
      <c r="GV1287" s="2"/>
      <c r="GW1287" s="2"/>
      <c r="GX1287" s="2"/>
      <c r="GY1287" s="2"/>
      <c r="GZ1287" s="2"/>
      <c r="HA1287" s="2"/>
      <c r="HB1287" s="2"/>
      <c r="HC1287" s="2"/>
      <c r="HD1287" s="2"/>
      <c r="HE1287" s="2"/>
      <c r="HF1287" s="2"/>
      <c r="HG1287" s="2"/>
      <c r="HH1287" s="2"/>
      <c r="HI1287" s="2"/>
      <c r="HJ1287" s="2"/>
      <c r="HK1287" s="2"/>
      <c r="HL1287" s="2"/>
      <c r="HM1287" s="2"/>
      <c r="HN1287" s="2"/>
      <c r="HO1287" s="2"/>
      <c r="HP1287" s="2"/>
      <c r="HQ1287" s="2"/>
      <c r="HR1287" s="2"/>
      <c r="HS1287" s="2"/>
      <c r="HT1287" s="2"/>
      <c r="HU1287" s="2"/>
      <c r="HV1287" s="2"/>
      <c r="HW1287" s="2"/>
      <c r="HX1287" s="2"/>
      <c r="HY1287" s="2"/>
      <c r="HZ1287" s="2"/>
      <c r="IA1287" s="2"/>
      <c r="IB1287" s="2"/>
      <c r="IC1287" s="2"/>
      <c r="ID1287" s="2"/>
      <c r="IE1287" s="2"/>
      <c r="IF1287" s="2"/>
      <c r="IG1287" s="2"/>
      <c r="IH1287" s="2"/>
      <c r="II1287" s="2"/>
      <c r="IJ1287" s="2"/>
      <c r="IK1287" s="2"/>
      <c r="IL1287" s="2"/>
      <c r="IM1287" s="2"/>
      <c r="IN1287" s="2"/>
      <c r="IO1287" s="2"/>
      <c r="IP1287" s="2"/>
      <c r="IQ1287" s="2"/>
      <c r="IR1287" s="2"/>
      <c r="IS1287" s="2"/>
      <c r="IT1287" s="2"/>
      <c r="IU1287" s="2"/>
      <c r="IV1287" s="2"/>
      <c r="IW1287" s="2"/>
    </row>
    <row r="1288" customFormat="false" ht="11.25" hidden="false" customHeight="false" outlineLevel="0" collapsed="false">
      <c r="A1288" s="2"/>
      <c r="B1288" s="2"/>
      <c r="C1288" s="2"/>
      <c r="D1288" s="394"/>
      <c r="F1288" s="2"/>
      <c r="G1288" s="2"/>
      <c r="H1288" s="2"/>
      <c r="I1288" s="2"/>
      <c r="J1288" s="2"/>
      <c r="K1288" s="2"/>
      <c r="L1288" s="2"/>
      <c r="M1288" s="2"/>
      <c r="P1288" s="2"/>
      <c r="Q1288" s="2"/>
      <c r="R1288" s="2"/>
      <c r="X1288" s="270"/>
      <c r="Y1288" s="2"/>
      <c r="AL1288" s="2"/>
      <c r="AM1288" s="2"/>
      <c r="AN1288" s="2"/>
      <c r="AO1288" s="2"/>
      <c r="AP1288" s="2"/>
      <c r="AQ1288" s="2"/>
      <c r="AR1288" s="2"/>
      <c r="AS1288" s="2"/>
      <c r="AT1288" s="2"/>
      <c r="AU1288" s="2"/>
      <c r="AV1288" s="95"/>
      <c r="AW1288" s="95"/>
      <c r="AX1288" s="383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2"/>
      <c r="BT1288" s="2"/>
      <c r="BU1288" s="2"/>
      <c r="BV1288" s="2"/>
      <c r="BW1288" s="383"/>
      <c r="BX1288" s="383"/>
      <c r="BY1288" s="383"/>
      <c r="BZ1288" s="2"/>
      <c r="CA1288" s="2"/>
      <c r="CB1288" s="2"/>
      <c r="CC1288" s="2"/>
      <c r="CD1288" s="2"/>
      <c r="CE1288" s="2"/>
      <c r="CF1288" s="383"/>
      <c r="CG1288" s="383"/>
      <c r="CH1288" s="10"/>
      <c r="CI1288" s="2"/>
      <c r="CJ1288" s="2"/>
      <c r="CK1288" s="2"/>
      <c r="CL1288" s="2"/>
      <c r="CM1288" s="2"/>
      <c r="CN1288" s="2"/>
      <c r="CO1288" s="2"/>
      <c r="CP1288" s="2"/>
      <c r="CQ1288" s="2"/>
      <c r="CR1288" s="2"/>
      <c r="CS1288" s="2"/>
      <c r="CT1288" s="2"/>
      <c r="CU1288" s="2"/>
      <c r="CV1288" s="2"/>
      <c r="CW1288" s="2"/>
      <c r="CX1288" s="2"/>
      <c r="CY1288" s="2"/>
      <c r="CZ1288" s="2"/>
      <c r="DA1288" s="2"/>
      <c r="DB1288" s="2"/>
      <c r="DC1288" s="2"/>
      <c r="DD1288" s="2"/>
      <c r="DE1288" s="2"/>
      <c r="DF1288" s="2"/>
      <c r="DG1288" s="2"/>
      <c r="DH1288" s="2"/>
      <c r="DI1288" s="2"/>
      <c r="DJ1288" s="2"/>
      <c r="DK1288" s="2"/>
      <c r="DL1288" s="2"/>
      <c r="DM1288" s="2"/>
      <c r="DN1288" s="2"/>
      <c r="DO1288" s="2"/>
      <c r="DP1288" s="2"/>
      <c r="DQ1288" s="2"/>
      <c r="DR1288" s="2"/>
      <c r="DS1288" s="383"/>
      <c r="DT1288" s="383"/>
      <c r="DU1288" s="383"/>
      <c r="DV1288" s="2"/>
      <c r="DW1288" s="2"/>
      <c r="DX1288" s="2"/>
      <c r="DY1288" s="2"/>
      <c r="DZ1288" s="2"/>
      <c r="EA1288" s="2"/>
      <c r="EB1288" s="2"/>
      <c r="EC1288" s="2"/>
      <c r="ED1288" s="2"/>
      <c r="EE1288" s="2"/>
      <c r="EF1288" s="2"/>
      <c r="EG1288" s="2"/>
      <c r="EH1288" s="2"/>
      <c r="EI1288" s="2"/>
      <c r="EJ1288" s="2"/>
      <c r="EK1288" s="2"/>
      <c r="EL1288" s="2"/>
      <c r="EM1288" s="2"/>
      <c r="EN1288" s="2"/>
      <c r="EO1288" s="2"/>
      <c r="EP1288" s="2"/>
      <c r="EQ1288" s="2"/>
      <c r="ER1288" s="2"/>
      <c r="ES1288" s="2"/>
      <c r="ET1288" s="2"/>
      <c r="EU1288" s="2"/>
      <c r="EV1288" s="2"/>
      <c r="EW1288" s="2"/>
      <c r="EX1288" s="2"/>
      <c r="EY1288" s="2"/>
      <c r="EZ1288" s="2"/>
      <c r="FA1288" s="2"/>
      <c r="FB1288" s="2"/>
      <c r="FC1288" s="2"/>
      <c r="FD1288" s="2"/>
      <c r="FE1288" s="2"/>
      <c r="FF1288" s="2"/>
      <c r="FG1288" s="2"/>
      <c r="FH1288" s="2"/>
      <c r="FI1288" s="2"/>
      <c r="FJ1288" s="2"/>
      <c r="FK1288" s="2"/>
      <c r="FL1288" s="2"/>
      <c r="FM1288" s="2"/>
      <c r="FN1288" s="2"/>
      <c r="FO1288" s="2"/>
      <c r="FP1288" s="2"/>
      <c r="FQ1288" s="2"/>
      <c r="FR1288" s="2"/>
      <c r="FS1288" s="2"/>
      <c r="FT1288" s="2"/>
      <c r="FU1288" s="2"/>
      <c r="FV1288" s="2"/>
      <c r="FW1288" s="2"/>
      <c r="FX1288" s="2"/>
      <c r="FY1288" s="2"/>
      <c r="FZ1288" s="2"/>
      <c r="GA1288" s="2"/>
      <c r="GB1288" s="2"/>
      <c r="GC1288" s="2"/>
      <c r="GD1288" s="2"/>
      <c r="GE1288" s="2"/>
      <c r="GF1288" s="2"/>
      <c r="GG1288" s="2"/>
      <c r="GH1288" s="2"/>
      <c r="GI1288" s="2"/>
      <c r="GJ1288" s="2"/>
      <c r="GK1288" s="2"/>
      <c r="GL1288" s="2"/>
      <c r="GM1288" s="2"/>
      <c r="GN1288" s="2"/>
      <c r="GO1288" s="2"/>
      <c r="GP1288" s="2"/>
      <c r="GQ1288" s="2"/>
      <c r="GR1288" s="2"/>
      <c r="GS1288" s="2"/>
      <c r="GT1288" s="2"/>
      <c r="GU1288" s="2"/>
      <c r="GV1288" s="2"/>
      <c r="GW1288" s="2"/>
      <c r="GX1288" s="2"/>
      <c r="GY1288" s="2"/>
      <c r="GZ1288" s="2"/>
      <c r="HA1288" s="2"/>
      <c r="HB1288" s="2"/>
      <c r="HC1288" s="2"/>
      <c r="HD1288" s="2"/>
      <c r="HE1288" s="2"/>
      <c r="HF1288" s="2"/>
      <c r="HG1288" s="2"/>
      <c r="HH1288" s="2"/>
      <c r="HI1288" s="2"/>
      <c r="HJ1288" s="2"/>
      <c r="HK1288" s="2"/>
      <c r="HL1288" s="2"/>
      <c r="HM1288" s="2"/>
      <c r="HN1288" s="2"/>
      <c r="HO1288" s="2"/>
      <c r="HP1288" s="2"/>
      <c r="HQ1288" s="2"/>
      <c r="HR1288" s="2"/>
      <c r="HS1288" s="2"/>
      <c r="HT1288" s="2"/>
      <c r="HU1288" s="2"/>
      <c r="HV1288" s="2"/>
      <c r="HW1288" s="2"/>
      <c r="HX1288" s="2"/>
      <c r="HY1288" s="2"/>
      <c r="HZ1288" s="2"/>
      <c r="IA1288" s="2"/>
      <c r="IB1288" s="2"/>
      <c r="IC1288" s="2"/>
      <c r="ID1288" s="2"/>
      <c r="IE1288" s="2"/>
      <c r="IF1288" s="2"/>
      <c r="IG1288" s="2"/>
      <c r="IH1288" s="2"/>
      <c r="II1288" s="2"/>
      <c r="IJ1288" s="2"/>
      <c r="IK1288" s="2"/>
      <c r="IL1288" s="2"/>
      <c r="IM1288" s="2"/>
      <c r="IN1288" s="2"/>
      <c r="IO1288" s="2"/>
      <c r="IP1288" s="2"/>
      <c r="IQ1288" s="2"/>
      <c r="IR1288" s="2"/>
      <c r="IS1288" s="2"/>
      <c r="IT1288" s="2"/>
      <c r="IU1288" s="2"/>
      <c r="IV1288" s="2"/>
      <c r="IW1288" s="2"/>
    </row>
    <row r="1289" customFormat="false" ht="11.25" hidden="false" customHeight="false" outlineLevel="0" collapsed="false">
      <c r="A1289" s="2"/>
      <c r="B1289" s="2"/>
      <c r="C1289" s="2"/>
      <c r="D1289" s="394"/>
      <c r="F1289" s="2"/>
      <c r="G1289" s="2"/>
      <c r="H1289" s="2"/>
      <c r="I1289" s="2"/>
      <c r="J1289" s="2"/>
      <c r="K1289" s="2"/>
      <c r="L1289" s="2"/>
      <c r="M1289" s="2"/>
      <c r="P1289" s="2"/>
      <c r="Q1289" s="2"/>
      <c r="R1289" s="2"/>
      <c r="X1289" s="270"/>
      <c r="Y1289" s="2"/>
      <c r="AL1289" s="2"/>
      <c r="AM1289" s="2"/>
      <c r="AN1289" s="2"/>
      <c r="AO1289" s="2"/>
      <c r="AP1289" s="2"/>
      <c r="AQ1289" s="2"/>
      <c r="AR1289" s="2"/>
      <c r="AS1289" s="2"/>
      <c r="AT1289" s="2"/>
      <c r="AU1289" s="2"/>
      <c r="AV1289" s="95"/>
      <c r="AW1289" s="95"/>
      <c r="AX1289" s="383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2"/>
      <c r="BT1289" s="2"/>
      <c r="BU1289" s="2"/>
      <c r="BV1289" s="2"/>
      <c r="BW1289" s="383"/>
      <c r="BX1289" s="383"/>
      <c r="BY1289" s="383"/>
      <c r="BZ1289" s="2"/>
      <c r="CA1289" s="2"/>
      <c r="CB1289" s="2"/>
      <c r="CC1289" s="2"/>
      <c r="CD1289" s="2"/>
      <c r="CE1289" s="2"/>
      <c r="CF1289" s="383"/>
      <c r="CG1289" s="383"/>
      <c r="CH1289" s="10"/>
      <c r="CI1289" s="2"/>
      <c r="CJ1289" s="2"/>
      <c r="CK1289" s="2"/>
      <c r="CL1289" s="2"/>
      <c r="CM1289" s="2"/>
      <c r="CN1289" s="2"/>
      <c r="CO1289" s="2"/>
      <c r="CP1289" s="2"/>
      <c r="CQ1289" s="2"/>
      <c r="CR1289" s="2"/>
      <c r="CS1289" s="2"/>
      <c r="CT1289" s="2"/>
      <c r="CU1289" s="2"/>
      <c r="CV1289" s="2"/>
      <c r="CW1289" s="2"/>
      <c r="CX1289" s="2"/>
      <c r="CY1289" s="2"/>
      <c r="CZ1289" s="2"/>
      <c r="DA1289" s="2"/>
      <c r="DB1289" s="2"/>
      <c r="DC1289" s="2"/>
      <c r="DD1289" s="2"/>
      <c r="DE1289" s="2"/>
      <c r="DF1289" s="2"/>
      <c r="DG1289" s="2"/>
      <c r="DH1289" s="2"/>
      <c r="DI1289" s="2"/>
      <c r="DJ1289" s="2"/>
      <c r="DK1289" s="2"/>
      <c r="DL1289" s="2"/>
      <c r="DM1289" s="2"/>
      <c r="DN1289" s="2"/>
      <c r="DO1289" s="2"/>
      <c r="DP1289" s="2"/>
      <c r="DQ1289" s="2"/>
      <c r="DR1289" s="2"/>
      <c r="DS1289" s="383"/>
      <c r="DT1289" s="383"/>
      <c r="DU1289" s="383"/>
      <c r="DV1289" s="2"/>
      <c r="DW1289" s="2"/>
      <c r="DX1289" s="2"/>
      <c r="DY1289" s="2"/>
      <c r="DZ1289" s="2"/>
      <c r="EA1289" s="2"/>
      <c r="EB1289" s="2"/>
      <c r="EC1289" s="2"/>
      <c r="ED1289" s="2"/>
      <c r="EE1289" s="2"/>
      <c r="EF1289" s="2"/>
      <c r="EG1289" s="2"/>
      <c r="EH1289" s="2"/>
      <c r="EI1289" s="2"/>
      <c r="EJ1289" s="2"/>
      <c r="EK1289" s="2"/>
      <c r="EL1289" s="2"/>
      <c r="EM1289" s="2"/>
      <c r="EN1289" s="2"/>
      <c r="EO1289" s="2"/>
      <c r="EP1289" s="2"/>
      <c r="EQ1289" s="2"/>
      <c r="ER1289" s="2"/>
      <c r="ES1289" s="2"/>
      <c r="ET1289" s="2"/>
      <c r="EU1289" s="2"/>
      <c r="EV1289" s="2"/>
      <c r="EW1289" s="2"/>
      <c r="EX1289" s="2"/>
      <c r="EY1289" s="2"/>
      <c r="EZ1289" s="2"/>
      <c r="FA1289" s="2"/>
      <c r="FB1289" s="2"/>
      <c r="FC1289" s="2"/>
      <c r="FD1289" s="2"/>
      <c r="FE1289" s="2"/>
      <c r="FF1289" s="2"/>
      <c r="FG1289" s="2"/>
      <c r="FH1289" s="2"/>
      <c r="FI1289" s="2"/>
      <c r="FJ1289" s="2"/>
      <c r="FK1289" s="2"/>
      <c r="FL1289" s="2"/>
      <c r="FM1289" s="2"/>
      <c r="FN1289" s="2"/>
      <c r="FO1289" s="2"/>
      <c r="FP1289" s="2"/>
      <c r="FQ1289" s="2"/>
      <c r="FR1289" s="2"/>
      <c r="FS1289" s="2"/>
      <c r="FT1289" s="2"/>
      <c r="FU1289" s="2"/>
      <c r="FV1289" s="2"/>
      <c r="FW1289" s="2"/>
      <c r="FX1289" s="2"/>
      <c r="FY1289" s="2"/>
      <c r="FZ1289" s="2"/>
      <c r="GA1289" s="2"/>
      <c r="GB1289" s="2"/>
      <c r="GC1289" s="2"/>
      <c r="GD1289" s="2"/>
      <c r="GE1289" s="2"/>
      <c r="GF1289" s="2"/>
      <c r="GG1289" s="2"/>
      <c r="GH1289" s="2"/>
      <c r="GI1289" s="2"/>
      <c r="GJ1289" s="2"/>
      <c r="GK1289" s="2"/>
      <c r="GL1289" s="2"/>
      <c r="GM1289" s="2"/>
      <c r="GN1289" s="2"/>
      <c r="GO1289" s="2"/>
      <c r="GP1289" s="2"/>
      <c r="GQ1289" s="2"/>
      <c r="GR1289" s="2"/>
      <c r="GS1289" s="2"/>
      <c r="GT1289" s="2"/>
      <c r="GU1289" s="2"/>
      <c r="GV1289" s="2"/>
      <c r="GW1289" s="2"/>
      <c r="GX1289" s="2"/>
      <c r="GY1289" s="2"/>
      <c r="GZ1289" s="2"/>
      <c r="HA1289" s="2"/>
      <c r="HB1289" s="2"/>
      <c r="HC1289" s="2"/>
      <c r="HD1289" s="2"/>
      <c r="HE1289" s="2"/>
      <c r="HF1289" s="2"/>
      <c r="HG1289" s="2"/>
      <c r="HH1289" s="2"/>
      <c r="HI1289" s="2"/>
      <c r="HJ1289" s="2"/>
      <c r="HK1289" s="2"/>
      <c r="HL1289" s="2"/>
      <c r="HM1289" s="2"/>
      <c r="HN1289" s="2"/>
      <c r="HO1289" s="2"/>
      <c r="HP1289" s="2"/>
      <c r="HQ1289" s="2"/>
      <c r="HR1289" s="2"/>
      <c r="HS1289" s="2"/>
      <c r="HT1289" s="2"/>
      <c r="HU1289" s="2"/>
      <c r="HV1289" s="2"/>
      <c r="HW1289" s="2"/>
      <c r="HX1289" s="2"/>
      <c r="HY1289" s="2"/>
      <c r="HZ1289" s="2"/>
      <c r="IA1289" s="2"/>
      <c r="IB1289" s="2"/>
      <c r="IC1289" s="2"/>
      <c r="ID1289" s="2"/>
      <c r="IE1289" s="2"/>
      <c r="IF1289" s="2"/>
      <c r="IG1289" s="2"/>
      <c r="IH1289" s="2"/>
      <c r="II1289" s="2"/>
      <c r="IJ1289" s="2"/>
      <c r="IK1289" s="2"/>
      <c r="IL1289" s="2"/>
      <c r="IM1289" s="2"/>
      <c r="IN1289" s="2"/>
      <c r="IO1289" s="2"/>
      <c r="IP1289" s="2"/>
      <c r="IQ1289" s="2"/>
      <c r="IR1289" s="2"/>
      <c r="IS1289" s="2"/>
      <c r="IT1289" s="2"/>
      <c r="IU1289" s="2"/>
      <c r="IV1289" s="2"/>
      <c r="IW1289" s="2"/>
    </row>
    <row r="1290" customFormat="false" ht="11.25" hidden="false" customHeight="false" outlineLevel="0" collapsed="false">
      <c r="A1290" s="2"/>
      <c r="B1290" s="2"/>
      <c r="C1290" s="2"/>
      <c r="D1290" s="394"/>
      <c r="F1290" s="2"/>
      <c r="G1290" s="2"/>
      <c r="H1290" s="2"/>
      <c r="I1290" s="2"/>
      <c r="J1290" s="2"/>
      <c r="K1290" s="2"/>
      <c r="L1290" s="2"/>
      <c r="M1290" s="2"/>
      <c r="P1290" s="2"/>
      <c r="Q1290" s="2"/>
      <c r="R1290" s="2"/>
      <c r="X1290" s="270"/>
      <c r="Y1290" s="2"/>
      <c r="AL1290" s="2"/>
      <c r="AM1290" s="2"/>
      <c r="AN1290" s="2"/>
      <c r="AO1290" s="2"/>
      <c r="AP1290" s="2"/>
      <c r="AQ1290" s="2"/>
      <c r="AR1290" s="2"/>
      <c r="AS1290" s="2"/>
      <c r="AT1290" s="2"/>
      <c r="AU1290" s="2"/>
      <c r="AV1290" s="95"/>
      <c r="AW1290" s="95"/>
      <c r="AX1290" s="383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2"/>
      <c r="BT1290" s="2"/>
      <c r="BU1290" s="2"/>
      <c r="BV1290" s="2"/>
      <c r="BW1290" s="383"/>
      <c r="BX1290" s="383"/>
      <c r="BY1290" s="383"/>
      <c r="BZ1290" s="2"/>
      <c r="CA1290" s="2"/>
      <c r="CB1290" s="2"/>
      <c r="CC1290" s="2"/>
      <c r="CD1290" s="2"/>
      <c r="CE1290" s="2"/>
      <c r="CF1290" s="383"/>
      <c r="CG1290" s="383"/>
      <c r="CH1290" s="10"/>
      <c r="CI1290" s="2"/>
      <c r="CJ1290" s="2"/>
      <c r="CK1290" s="2"/>
      <c r="CL1290" s="2"/>
      <c r="CM1290" s="2"/>
      <c r="CN1290" s="2"/>
      <c r="CO1290" s="2"/>
      <c r="CP1290" s="2"/>
      <c r="CQ1290" s="2"/>
      <c r="CR1290" s="2"/>
      <c r="CS1290" s="2"/>
      <c r="CT1290" s="2"/>
      <c r="CU1290" s="2"/>
      <c r="CV1290" s="2"/>
      <c r="CW1290" s="2"/>
      <c r="CX1290" s="2"/>
      <c r="CY1290" s="2"/>
      <c r="CZ1290" s="2"/>
      <c r="DA1290" s="2"/>
      <c r="DB1290" s="2"/>
      <c r="DC1290" s="2"/>
      <c r="DD1290" s="2"/>
      <c r="DE1290" s="2"/>
      <c r="DF1290" s="2"/>
      <c r="DG1290" s="2"/>
      <c r="DH1290" s="2"/>
      <c r="DI1290" s="2"/>
      <c r="DJ1290" s="2"/>
      <c r="DK1290" s="2"/>
      <c r="DL1290" s="2"/>
      <c r="DM1290" s="2"/>
      <c r="DN1290" s="2"/>
      <c r="DO1290" s="2"/>
      <c r="DP1290" s="2"/>
      <c r="DQ1290" s="2"/>
      <c r="DR1290" s="2"/>
      <c r="DS1290" s="383"/>
      <c r="DT1290" s="383"/>
      <c r="DU1290" s="383"/>
      <c r="DV1290" s="2"/>
      <c r="DW1290" s="2"/>
      <c r="DX1290" s="2"/>
      <c r="DY1290" s="2"/>
      <c r="DZ1290" s="2"/>
      <c r="EA1290" s="2"/>
      <c r="EB1290" s="2"/>
      <c r="EC1290" s="2"/>
      <c r="ED1290" s="2"/>
      <c r="EE1290" s="2"/>
      <c r="EF1290" s="2"/>
      <c r="EG1290" s="2"/>
      <c r="EH1290" s="2"/>
      <c r="EI1290" s="2"/>
      <c r="EJ1290" s="2"/>
      <c r="EK1290" s="2"/>
      <c r="EL1290" s="2"/>
      <c r="EM1290" s="2"/>
      <c r="EN1290" s="2"/>
      <c r="EO1290" s="2"/>
      <c r="EP1290" s="2"/>
      <c r="EQ1290" s="2"/>
      <c r="ER1290" s="2"/>
      <c r="ES1290" s="2"/>
      <c r="ET1290" s="2"/>
      <c r="EU1290" s="2"/>
      <c r="EV1290" s="2"/>
      <c r="EW1290" s="2"/>
      <c r="EX1290" s="2"/>
      <c r="EY1290" s="2"/>
      <c r="EZ1290" s="2"/>
      <c r="FA1290" s="2"/>
      <c r="FB1290" s="2"/>
      <c r="FC1290" s="2"/>
      <c r="FD1290" s="2"/>
      <c r="FE1290" s="2"/>
      <c r="FF1290" s="2"/>
      <c r="FG1290" s="2"/>
      <c r="FH1290" s="2"/>
      <c r="FI1290" s="2"/>
      <c r="FJ1290" s="2"/>
      <c r="FK1290" s="2"/>
      <c r="FL1290" s="2"/>
      <c r="FM1290" s="2"/>
      <c r="FN1290" s="2"/>
      <c r="FO1290" s="2"/>
      <c r="FP1290" s="2"/>
      <c r="FQ1290" s="2"/>
      <c r="FR1290" s="2"/>
      <c r="FS1290" s="2"/>
      <c r="FT1290" s="2"/>
      <c r="FU1290" s="2"/>
      <c r="FV1290" s="2"/>
      <c r="FW1290" s="2"/>
      <c r="FX1290" s="2"/>
      <c r="FY1290" s="2"/>
      <c r="FZ1290" s="2"/>
      <c r="GA1290" s="2"/>
      <c r="GB1290" s="2"/>
      <c r="GC1290" s="2"/>
      <c r="GD1290" s="2"/>
      <c r="GE1290" s="2"/>
      <c r="GF1290" s="2"/>
      <c r="GG1290" s="2"/>
      <c r="GH1290" s="2"/>
      <c r="GI1290" s="2"/>
      <c r="GJ1290" s="2"/>
      <c r="GK1290" s="2"/>
      <c r="GL1290" s="2"/>
      <c r="GM1290" s="2"/>
      <c r="GN1290" s="2"/>
      <c r="GO1290" s="2"/>
      <c r="GP1290" s="2"/>
      <c r="GQ1290" s="2"/>
      <c r="GR1290" s="2"/>
      <c r="GS1290" s="2"/>
      <c r="GT1290" s="2"/>
      <c r="GU1290" s="2"/>
      <c r="GV1290" s="2"/>
      <c r="GW1290" s="2"/>
      <c r="GX1290" s="2"/>
      <c r="GY1290" s="2"/>
      <c r="GZ1290" s="2"/>
      <c r="HA1290" s="2"/>
      <c r="HB1290" s="2"/>
      <c r="HC1290" s="2"/>
      <c r="HD1290" s="2"/>
      <c r="HE1290" s="2"/>
      <c r="HF1290" s="2"/>
      <c r="HG1290" s="2"/>
      <c r="HH1290" s="2"/>
      <c r="HI1290" s="2"/>
      <c r="HJ1290" s="2"/>
      <c r="HK1290" s="2"/>
      <c r="HL1290" s="2"/>
      <c r="HM1290" s="2"/>
      <c r="HN1290" s="2"/>
      <c r="HO1290" s="2"/>
      <c r="HP1290" s="2"/>
      <c r="HQ1290" s="2"/>
      <c r="HR1290" s="2"/>
      <c r="HS1290" s="2"/>
      <c r="HT1290" s="2"/>
      <c r="HU1290" s="2"/>
      <c r="HV1290" s="2"/>
      <c r="HW1290" s="2"/>
      <c r="HX1290" s="2"/>
      <c r="HY1290" s="2"/>
      <c r="HZ1290" s="2"/>
      <c r="IA1290" s="2"/>
      <c r="IB1290" s="2"/>
      <c r="IC1290" s="2"/>
      <c r="ID1290" s="2"/>
      <c r="IE1290" s="2"/>
      <c r="IF1290" s="2"/>
      <c r="IG1290" s="2"/>
      <c r="IH1290" s="2"/>
      <c r="II1290" s="2"/>
      <c r="IJ1290" s="2"/>
      <c r="IK1290" s="2"/>
      <c r="IL1290" s="2"/>
      <c r="IM1290" s="2"/>
      <c r="IN1290" s="2"/>
      <c r="IO1290" s="2"/>
      <c r="IP1290" s="2"/>
      <c r="IQ1290" s="2"/>
      <c r="IR1290" s="2"/>
      <c r="IS1290" s="2"/>
      <c r="IT1290" s="2"/>
      <c r="IU1290" s="2"/>
      <c r="IV1290" s="2"/>
      <c r="IW1290" s="2"/>
    </row>
    <row r="1291" customFormat="false" ht="11.25" hidden="false" customHeight="false" outlineLevel="0" collapsed="false">
      <c r="A1291" s="2"/>
      <c r="B1291" s="2"/>
      <c r="C1291" s="2"/>
      <c r="D1291" s="394"/>
      <c r="F1291" s="2"/>
      <c r="G1291" s="2"/>
      <c r="H1291" s="2"/>
      <c r="I1291" s="2"/>
      <c r="J1291" s="2"/>
      <c r="K1291" s="2"/>
      <c r="L1291" s="2"/>
      <c r="M1291" s="2"/>
      <c r="P1291" s="2"/>
      <c r="Q1291" s="2"/>
      <c r="R1291" s="2"/>
      <c r="X1291" s="270"/>
      <c r="Y1291" s="2"/>
      <c r="AL1291" s="2"/>
      <c r="AM1291" s="2"/>
      <c r="AN1291" s="2"/>
      <c r="AO1291" s="2"/>
      <c r="AP1291" s="2"/>
      <c r="AQ1291" s="2"/>
      <c r="AR1291" s="2"/>
      <c r="AS1291" s="2"/>
      <c r="AT1291" s="2"/>
      <c r="AU1291" s="2"/>
      <c r="AV1291" s="95"/>
      <c r="AW1291" s="95"/>
      <c r="AX1291" s="383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2"/>
      <c r="BT1291" s="2"/>
      <c r="BU1291" s="2"/>
      <c r="BV1291" s="2"/>
      <c r="BW1291" s="383"/>
      <c r="BX1291" s="383"/>
      <c r="BY1291" s="383"/>
      <c r="BZ1291" s="2"/>
      <c r="CA1291" s="2"/>
      <c r="CB1291" s="2"/>
      <c r="CC1291" s="2"/>
      <c r="CD1291" s="2"/>
      <c r="CE1291" s="2"/>
      <c r="CF1291" s="383"/>
      <c r="CG1291" s="383"/>
      <c r="CH1291" s="10"/>
      <c r="CI1291" s="2"/>
      <c r="CJ1291" s="2"/>
      <c r="CK1291" s="2"/>
      <c r="CL1291" s="2"/>
      <c r="CM1291" s="2"/>
      <c r="CN1291" s="2"/>
      <c r="CO1291" s="2"/>
      <c r="CP1291" s="2"/>
      <c r="CQ1291" s="2"/>
      <c r="CR1291" s="2"/>
      <c r="CS1291" s="2"/>
      <c r="CT1291" s="2"/>
      <c r="CU1291" s="2"/>
      <c r="CV1291" s="2"/>
      <c r="CW1291" s="2"/>
      <c r="CX1291" s="2"/>
      <c r="CY1291" s="2"/>
      <c r="CZ1291" s="2"/>
      <c r="DA1291" s="2"/>
      <c r="DB1291" s="2"/>
      <c r="DC1291" s="2"/>
      <c r="DD1291" s="2"/>
      <c r="DE1291" s="2"/>
      <c r="DF1291" s="2"/>
      <c r="DG1291" s="2"/>
      <c r="DH1291" s="2"/>
      <c r="DI1291" s="2"/>
      <c r="DJ1291" s="2"/>
      <c r="DK1291" s="2"/>
      <c r="DL1291" s="2"/>
      <c r="DM1291" s="2"/>
      <c r="DN1291" s="2"/>
      <c r="DO1291" s="2"/>
      <c r="DP1291" s="2"/>
      <c r="DQ1291" s="2"/>
      <c r="DR1291" s="2"/>
      <c r="DS1291" s="383"/>
      <c r="DT1291" s="383"/>
      <c r="DU1291" s="383"/>
      <c r="DV1291" s="2"/>
      <c r="DW1291" s="2"/>
      <c r="DX1291" s="2"/>
      <c r="DY1291" s="2"/>
      <c r="DZ1291" s="2"/>
      <c r="EA1291" s="2"/>
      <c r="EB1291" s="2"/>
      <c r="EC1291" s="2"/>
      <c r="ED1291" s="2"/>
      <c r="EE1291" s="2"/>
      <c r="EF1291" s="2"/>
      <c r="EG1291" s="2"/>
      <c r="EH1291" s="2"/>
      <c r="EI1291" s="2"/>
      <c r="EJ1291" s="2"/>
      <c r="EK1291" s="2"/>
      <c r="EL1291" s="2"/>
      <c r="EM1291" s="2"/>
      <c r="EN1291" s="2"/>
      <c r="EO1291" s="2"/>
      <c r="EP1291" s="2"/>
      <c r="EQ1291" s="2"/>
      <c r="ER1291" s="2"/>
      <c r="ES1291" s="2"/>
      <c r="ET1291" s="2"/>
      <c r="EU1291" s="2"/>
      <c r="EV1291" s="2"/>
      <c r="EW1291" s="2"/>
      <c r="EX1291" s="2"/>
      <c r="EY1291" s="2"/>
      <c r="EZ1291" s="2"/>
      <c r="FA1291" s="2"/>
      <c r="FB1291" s="2"/>
      <c r="FC1291" s="2"/>
      <c r="FD1291" s="2"/>
      <c r="FE1291" s="2"/>
      <c r="FF1291" s="2"/>
      <c r="FG1291" s="2"/>
      <c r="FH1291" s="2"/>
      <c r="FI1291" s="2"/>
      <c r="FJ1291" s="2"/>
      <c r="FK1291" s="2"/>
      <c r="FL1291" s="2"/>
      <c r="FM1291" s="2"/>
      <c r="FN1291" s="2"/>
      <c r="FO1291" s="2"/>
      <c r="FP1291" s="2"/>
      <c r="FQ1291" s="2"/>
      <c r="FR1291" s="2"/>
      <c r="FS1291" s="2"/>
      <c r="FT1291" s="2"/>
      <c r="FU1291" s="2"/>
      <c r="FV1291" s="2"/>
      <c r="FW1291" s="2"/>
      <c r="FX1291" s="2"/>
      <c r="FY1291" s="2"/>
      <c r="FZ1291" s="2"/>
      <c r="GA1291" s="2"/>
      <c r="GB1291" s="2"/>
      <c r="GC1291" s="2"/>
      <c r="GD1291" s="2"/>
      <c r="GE1291" s="2"/>
      <c r="GF1291" s="2"/>
      <c r="GG1291" s="2"/>
      <c r="GH1291" s="2"/>
      <c r="GI1291" s="2"/>
      <c r="GJ1291" s="2"/>
      <c r="GK1291" s="2"/>
      <c r="GL1291" s="2"/>
      <c r="GM1291" s="2"/>
      <c r="GN1291" s="2"/>
      <c r="GO1291" s="2"/>
      <c r="GP1291" s="2"/>
      <c r="GQ1291" s="2"/>
      <c r="GR1291" s="2"/>
      <c r="GS1291" s="2"/>
      <c r="GT1291" s="2"/>
      <c r="GU1291" s="2"/>
      <c r="GV1291" s="2"/>
      <c r="GW1291" s="2"/>
      <c r="GX1291" s="2"/>
      <c r="GY1291" s="2"/>
      <c r="GZ1291" s="2"/>
      <c r="HA1291" s="2"/>
      <c r="HB1291" s="2"/>
      <c r="HC1291" s="2"/>
      <c r="HD1291" s="2"/>
      <c r="HE1291" s="2"/>
      <c r="HF1291" s="2"/>
      <c r="HG1291" s="2"/>
      <c r="HH1291" s="2"/>
      <c r="HI1291" s="2"/>
      <c r="HJ1291" s="2"/>
      <c r="HK1291" s="2"/>
      <c r="HL1291" s="2"/>
      <c r="HM1291" s="2"/>
      <c r="HN1291" s="2"/>
      <c r="HO1291" s="2"/>
      <c r="HP1291" s="2"/>
      <c r="HQ1291" s="2"/>
      <c r="HR1291" s="2"/>
      <c r="HS1291" s="2"/>
      <c r="HT1291" s="2"/>
      <c r="HU1291" s="2"/>
      <c r="HV1291" s="2"/>
      <c r="HW1291" s="2"/>
      <c r="HX1291" s="2"/>
      <c r="HY1291" s="2"/>
      <c r="HZ1291" s="2"/>
      <c r="IA1291" s="2"/>
      <c r="IB1291" s="2"/>
      <c r="IC1291" s="2"/>
      <c r="ID1291" s="2"/>
      <c r="IE1291" s="2"/>
      <c r="IF1291" s="2"/>
      <c r="IG1291" s="2"/>
      <c r="IH1291" s="2"/>
      <c r="II1291" s="2"/>
      <c r="IJ1291" s="2"/>
      <c r="IK1291" s="2"/>
      <c r="IL1291" s="2"/>
      <c r="IM1291" s="2"/>
      <c r="IN1291" s="2"/>
      <c r="IO1291" s="2"/>
      <c r="IP1291" s="2"/>
      <c r="IQ1291" s="2"/>
      <c r="IR1291" s="2"/>
      <c r="IS1291" s="2"/>
      <c r="IT1291" s="2"/>
      <c r="IU1291" s="2"/>
      <c r="IV1291" s="2"/>
      <c r="IW1291" s="2"/>
    </row>
    <row r="1292" customFormat="false" ht="11.25" hidden="false" customHeight="false" outlineLevel="0" collapsed="false">
      <c r="A1292" s="2"/>
      <c r="B1292" s="2"/>
      <c r="C1292" s="2"/>
      <c r="D1292" s="394"/>
      <c r="F1292" s="2"/>
      <c r="G1292" s="2"/>
      <c r="H1292" s="2"/>
      <c r="I1292" s="2"/>
      <c r="J1292" s="2"/>
      <c r="K1292" s="2"/>
      <c r="L1292" s="2"/>
      <c r="M1292" s="2"/>
      <c r="P1292" s="2"/>
      <c r="Q1292" s="2"/>
      <c r="R1292" s="2"/>
      <c r="X1292" s="270"/>
      <c r="Y1292" s="2"/>
      <c r="AL1292" s="2"/>
      <c r="AM1292" s="2"/>
      <c r="AN1292" s="2"/>
      <c r="AO1292" s="2"/>
      <c r="AP1292" s="2"/>
      <c r="AQ1292" s="2"/>
      <c r="AR1292" s="2"/>
      <c r="AS1292" s="2"/>
      <c r="AT1292" s="2"/>
      <c r="AU1292" s="2"/>
      <c r="AV1292" s="95"/>
      <c r="AW1292" s="95"/>
      <c r="AX1292" s="383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2"/>
      <c r="BT1292" s="2"/>
      <c r="BU1292" s="2"/>
      <c r="BV1292" s="2"/>
      <c r="BW1292" s="383"/>
      <c r="BX1292" s="383"/>
      <c r="BY1292" s="383"/>
      <c r="BZ1292" s="2"/>
      <c r="CA1292" s="2"/>
      <c r="CB1292" s="2"/>
      <c r="CC1292" s="2"/>
      <c r="CD1292" s="2"/>
      <c r="CE1292" s="2"/>
      <c r="CF1292" s="383"/>
      <c r="CG1292" s="383"/>
      <c r="CH1292" s="10"/>
      <c r="CI1292" s="2"/>
      <c r="CJ1292" s="2"/>
      <c r="CK1292" s="2"/>
      <c r="CL1292" s="2"/>
      <c r="CM1292" s="2"/>
      <c r="CN1292" s="2"/>
      <c r="CO1292" s="2"/>
      <c r="CP1292" s="2"/>
      <c r="CQ1292" s="2"/>
      <c r="CR1292" s="2"/>
      <c r="CS1292" s="2"/>
      <c r="CT1292" s="2"/>
      <c r="CU1292" s="2"/>
      <c r="CV1292" s="2"/>
      <c r="CW1292" s="2"/>
      <c r="CX1292" s="2"/>
      <c r="CY1292" s="2"/>
      <c r="CZ1292" s="2"/>
      <c r="DA1292" s="2"/>
      <c r="DB1292" s="2"/>
      <c r="DC1292" s="2"/>
      <c r="DD1292" s="2"/>
      <c r="DE1292" s="2"/>
      <c r="DF1292" s="2"/>
      <c r="DG1292" s="2"/>
      <c r="DH1292" s="2"/>
      <c r="DI1292" s="2"/>
      <c r="DJ1292" s="2"/>
      <c r="DK1292" s="2"/>
      <c r="DL1292" s="2"/>
      <c r="DM1292" s="2"/>
      <c r="DN1292" s="2"/>
      <c r="DO1292" s="2"/>
      <c r="DP1292" s="2"/>
      <c r="DQ1292" s="2"/>
      <c r="DR1292" s="2"/>
      <c r="DS1292" s="383"/>
      <c r="DT1292" s="383"/>
      <c r="DU1292" s="383"/>
      <c r="DV1292" s="2"/>
      <c r="DW1292" s="2"/>
      <c r="DX1292" s="2"/>
      <c r="DY1292" s="2"/>
      <c r="DZ1292" s="2"/>
      <c r="EA1292" s="2"/>
      <c r="EB1292" s="2"/>
      <c r="EC1292" s="2"/>
      <c r="ED1292" s="2"/>
      <c r="EE1292" s="2"/>
      <c r="EF1292" s="2"/>
      <c r="EG1292" s="2"/>
      <c r="EH1292" s="2"/>
      <c r="EI1292" s="2"/>
      <c r="EJ1292" s="2"/>
      <c r="EK1292" s="2"/>
      <c r="EL1292" s="2"/>
      <c r="EM1292" s="2"/>
      <c r="EN1292" s="2"/>
      <c r="EO1292" s="2"/>
      <c r="EP1292" s="2"/>
      <c r="EQ1292" s="2"/>
      <c r="ER1292" s="2"/>
      <c r="ES1292" s="2"/>
      <c r="ET1292" s="2"/>
      <c r="EU1292" s="2"/>
      <c r="EV1292" s="2"/>
      <c r="EW1292" s="2"/>
      <c r="EX1292" s="2"/>
      <c r="EY1292" s="2"/>
      <c r="EZ1292" s="2"/>
      <c r="FA1292" s="2"/>
      <c r="FB1292" s="2"/>
      <c r="FC1292" s="2"/>
      <c r="FD1292" s="2"/>
      <c r="FE1292" s="2"/>
      <c r="FF1292" s="2"/>
      <c r="FG1292" s="2"/>
      <c r="FH1292" s="2"/>
      <c r="FI1292" s="2"/>
      <c r="FJ1292" s="2"/>
      <c r="FK1292" s="2"/>
      <c r="FL1292" s="2"/>
      <c r="FM1292" s="2"/>
      <c r="FN1292" s="2"/>
      <c r="FO1292" s="2"/>
      <c r="FP1292" s="2"/>
      <c r="FQ1292" s="2"/>
      <c r="FR1292" s="2"/>
      <c r="FS1292" s="2"/>
      <c r="FT1292" s="2"/>
      <c r="FU1292" s="2"/>
      <c r="FV1292" s="2"/>
      <c r="FW1292" s="2"/>
      <c r="FX1292" s="2"/>
      <c r="FY1292" s="2"/>
      <c r="FZ1292" s="2"/>
      <c r="GA1292" s="2"/>
      <c r="GB1292" s="2"/>
      <c r="GC1292" s="2"/>
      <c r="GD1292" s="2"/>
      <c r="GE1292" s="2"/>
      <c r="GF1292" s="2"/>
      <c r="GG1292" s="2"/>
      <c r="GH1292" s="2"/>
      <c r="GI1292" s="2"/>
      <c r="GJ1292" s="2"/>
      <c r="GK1292" s="2"/>
      <c r="GL1292" s="2"/>
      <c r="GM1292" s="2"/>
      <c r="GN1292" s="2"/>
      <c r="GO1292" s="2"/>
      <c r="GP1292" s="2"/>
      <c r="GQ1292" s="2"/>
      <c r="GR1292" s="2"/>
      <c r="GS1292" s="2"/>
      <c r="GT1292" s="2"/>
      <c r="GU1292" s="2"/>
      <c r="GV1292" s="2"/>
      <c r="GW1292" s="2"/>
      <c r="GX1292" s="2"/>
      <c r="GY1292" s="2"/>
      <c r="GZ1292" s="2"/>
      <c r="HA1292" s="2"/>
      <c r="HB1292" s="2"/>
      <c r="HC1292" s="2"/>
      <c r="HD1292" s="2"/>
      <c r="HE1292" s="2"/>
      <c r="HF1292" s="2"/>
      <c r="HG1292" s="2"/>
      <c r="HH1292" s="2"/>
      <c r="HI1292" s="2"/>
      <c r="HJ1292" s="2"/>
      <c r="HK1292" s="2"/>
      <c r="HL1292" s="2"/>
      <c r="HM1292" s="2"/>
      <c r="HN1292" s="2"/>
      <c r="HO1292" s="2"/>
      <c r="HP1292" s="2"/>
      <c r="HQ1292" s="2"/>
      <c r="HR1292" s="2"/>
      <c r="HS1292" s="2"/>
      <c r="HT1292" s="2"/>
      <c r="HU1292" s="2"/>
      <c r="HV1292" s="2"/>
      <c r="HW1292" s="2"/>
      <c r="HX1292" s="2"/>
      <c r="HY1292" s="2"/>
      <c r="HZ1292" s="2"/>
      <c r="IA1292" s="2"/>
      <c r="IB1292" s="2"/>
      <c r="IC1292" s="2"/>
      <c r="ID1292" s="2"/>
      <c r="IE1292" s="2"/>
      <c r="IF1292" s="2"/>
      <c r="IG1292" s="2"/>
      <c r="IH1292" s="2"/>
      <c r="II1292" s="2"/>
      <c r="IJ1292" s="2"/>
      <c r="IK1292" s="2"/>
      <c r="IL1292" s="2"/>
      <c r="IM1292" s="2"/>
      <c r="IN1292" s="2"/>
      <c r="IO1292" s="2"/>
      <c r="IP1292" s="2"/>
      <c r="IQ1292" s="2"/>
      <c r="IR1292" s="2"/>
      <c r="IS1292" s="2"/>
      <c r="IT1292" s="2"/>
      <c r="IU1292" s="2"/>
      <c r="IV1292" s="2"/>
      <c r="IW1292" s="2"/>
    </row>
    <row r="1293" customFormat="false" ht="11.25" hidden="false" customHeight="false" outlineLevel="0" collapsed="false">
      <c r="A1293" s="2"/>
      <c r="B1293" s="2"/>
      <c r="C1293" s="2"/>
      <c r="D1293" s="394"/>
      <c r="F1293" s="2"/>
      <c r="G1293" s="2"/>
      <c r="H1293" s="2"/>
      <c r="I1293" s="2"/>
      <c r="J1293" s="2"/>
      <c r="K1293" s="2"/>
      <c r="L1293" s="2"/>
      <c r="M1293" s="2"/>
      <c r="P1293" s="2"/>
      <c r="Q1293" s="2"/>
      <c r="R1293" s="2"/>
      <c r="X1293" s="270"/>
      <c r="Y1293" s="2"/>
      <c r="AL1293" s="2"/>
      <c r="AM1293" s="2"/>
      <c r="AN1293" s="2"/>
      <c r="AO1293" s="2"/>
      <c r="AP1293" s="2"/>
      <c r="AQ1293" s="2"/>
      <c r="AR1293" s="2"/>
      <c r="AS1293" s="2"/>
      <c r="AT1293" s="2"/>
      <c r="AU1293" s="2"/>
      <c r="AV1293" s="95"/>
      <c r="AW1293" s="95"/>
      <c r="AX1293" s="383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2"/>
      <c r="BT1293" s="2"/>
      <c r="BU1293" s="2"/>
      <c r="BV1293" s="2"/>
      <c r="BW1293" s="383"/>
      <c r="BX1293" s="383"/>
      <c r="BY1293" s="383"/>
      <c r="BZ1293" s="2"/>
      <c r="CA1293" s="2"/>
      <c r="CB1293" s="2"/>
      <c r="CC1293" s="2"/>
      <c r="CD1293" s="2"/>
      <c r="CE1293" s="2"/>
      <c r="CF1293" s="383"/>
      <c r="CG1293" s="383"/>
      <c r="CH1293" s="10"/>
      <c r="CI1293" s="2"/>
      <c r="CJ1293" s="2"/>
      <c r="CK1293" s="2"/>
      <c r="CL1293" s="2"/>
      <c r="CM1293" s="2"/>
      <c r="CN1293" s="2"/>
      <c r="CO1293" s="2"/>
      <c r="CP1293" s="2"/>
      <c r="CQ1293" s="2"/>
      <c r="CR1293" s="2"/>
      <c r="CS1293" s="2"/>
      <c r="CT1293" s="2"/>
      <c r="CU1293" s="2"/>
      <c r="CV1293" s="2"/>
      <c r="CW1293" s="2"/>
      <c r="CX1293" s="2"/>
      <c r="CY1293" s="2"/>
      <c r="CZ1293" s="2"/>
      <c r="DA1293" s="2"/>
      <c r="DB1293" s="2"/>
      <c r="DC1293" s="2"/>
      <c r="DD1293" s="2"/>
      <c r="DE1293" s="2"/>
      <c r="DF1293" s="2"/>
      <c r="DG1293" s="2"/>
      <c r="DH1293" s="2"/>
      <c r="DI1293" s="2"/>
      <c r="DJ1293" s="2"/>
      <c r="DK1293" s="2"/>
      <c r="DL1293" s="2"/>
      <c r="DM1293" s="2"/>
      <c r="DN1293" s="2"/>
      <c r="DO1293" s="2"/>
      <c r="DP1293" s="2"/>
      <c r="DQ1293" s="2"/>
      <c r="DR1293" s="2"/>
      <c r="DS1293" s="383"/>
      <c r="DT1293" s="383"/>
      <c r="DU1293" s="383"/>
      <c r="DV1293" s="2"/>
      <c r="DW1293" s="2"/>
      <c r="DX1293" s="2"/>
      <c r="DY1293" s="2"/>
      <c r="DZ1293" s="2"/>
      <c r="EA1293" s="2"/>
      <c r="EB1293" s="2"/>
      <c r="EC1293" s="2"/>
      <c r="ED1293" s="2"/>
      <c r="EE1293" s="2"/>
      <c r="EF1293" s="2"/>
      <c r="EG1293" s="2"/>
      <c r="EH1293" s="2"/>
      <c r="EI1293" s="2"/>
      <c r="EJ1293" s="2"/>
      <c r="EK1293" s="2"/>
      <c r="EL1293" s="2"/>
      <c r="EM1293" s="2"/>
      <c r="EN1293" s="2"/>
      <c r="EO1293" s="2"/>
      <c r="EP1293" s="2"/>
      <c r="EQ1293" s="2"/>
      <c r="ER1293" s="2"/>
      <c r="ES1293" s="2"/>
      <c r="ET1293" s="2"/>
      <c r="EU1293" s="2"/>
      <c r="EV1293" s="2"/>
      <c r="EW1293" s="2"/>
      <c r="EX1293" s="2"/>
      <c r="EY1293" s="2"/>
      <c r="EZ1293" s="2"/>
      <c r="FA1293" s="2"/>
      <c r="FB1293" s="2"/>
      <c r="FC1293" s="2"/>
      <c r="FD1293" s="2"/>
      <c r="FE1293" s="2"/>
      <c r="FF1293" s="2"/>
      <c r="FG1293" s="2"/>
      <c r="FH1293" s="2"/>
      <c r="FI1293" s="2"/>
      <c r="FJ1293" s="2"/>
      <c r="FK1293" s="2"/>
      <c r="FL1293" s="2"/>
      <c r="FM1293" s="2"/>
      <c r="FN1293" s="2"/>
      <c r="FO1293" s="2"/>
      <c r="FP1293" s="2"/>
      <c r="FQ1293" s="2"/>
      <c r="FR1293" s="2"/>
      <c r="FS1293" s="2"/>
      <c r="FT1293" s="2"/>
      <c r="FU1293" s="2"/>
      <c r="FV1293" s="2"/>
      <c r="FW1293" s="2"/>
      <c r="FX1293" s="2"/>
      <c r="FY1293" s="2"/>
      <c r="FZ1293" s="2"/>
      <c r="GA1293" s="2"/>
      <c r="GB1293" s="2"/>
      <c r="GC1293" s="2"/>
      <c r="GD1293" s="2"/>
      <c r="GE1293" s="2"/>
      <c r="GF1293" s="2"/>
      <c r="GG1293" s="2"/>
      <c r="GH1293" s="2"/>
      <c r="GI1293" s="2"/>
      <c r="GJ1293" s="2"/>
      <c r="GK1293" s="2"/>
      <c r="GL1293" s="2"/>
      <c r="GM1293" s="2"/>
      <c r="GN1293" s="2"/>
      <c r="GO1293" s="2"/>
      <c r="GP1293" s="2"/>
      <c r="GQ1293" s="2"/>
      <c r="GR1293" s="2"/>
      <c r="GS1293" s="2"/>
      <c r="GT1293" s="2"/>
      <c r="GU1293" s="2"/>
      <c r="GV1293" s="2"/>
      <c r="GW1293" s="2"/>
      <c r="GX1293" s="2"/>
      <c r="GY1293" s="2"/>
      <c r="GZ1293" s="2"/>
      <c r="HA1293" s="2"/>
      <c r="HB1293" s="2"/>
      <c r="HC1293" s="2"/>
      <c r="HD1293" s="2"/>
      <c r="HE1293" s="2"/>
      <c r="HF1293" s="2"/>
      <c r="HG1293" s="2"/>
      <c r="HH1293" s="2"/>
      <c r="HI1293" s="2"/>
      <c r="HJ1293" s="2"/>
      <c r="HK1293" s="2"/>
      <c r="HL1293" s="2"/>
      <c r="HM1293" s="2"/>
      <c r="HN1293" s="2"/>
      <c r="HO1293" s="2"/>
      <c r="HP1293" s="2"/>
      <c r="HQ1293" s="2"/>
      <c r="HR1293" s="2"/>
      <c r="HS1293" s="2"/>
      <c r="HT1293" s="2"/>
      <c r="HU1293" s="2"/>
      <c r="HV1293" s="2"/>
      <c r="HW1293" s="2"/>
      <c r="HX1293" s="2"/>
      <c r="HY1293" s="2"/>
      <c r="HZ1293" s="2"/>
      <c r="IA1293" s="2"/>
      <c r="IB1293" s="2"/>
      <c r="IC1293" s="2"/>
      <c r="ID1293" s="2"/>
      <c r="IE1293" s="2"/>
      <c r="IF1293" s="2"/>
      <c r="IG1293" s="2"/>
      <c r="IH1293" s="2"/>
      <c r="II1293" s="2"/>
      <c r="IJ1293" s="2"/>
      <c r="IK1293" s="2"/>
      <c r="IL1293" s="2"/>
      <c r="IM1293" s="2"/>
      <c r="IN1293" s="2"/>
      <c r="IO1293" s="2"/>
      <c r="IP1293" s="2"/>
      <c r="IQ1293" s="2"/>
      <c r="IR1293" s="2"/>
      <c r="IS1293" s="2"/>
      <c r="IT1293" s="2"/>
      <c r="IU1293" s="2"/>
      <c r="IV1293" s="2"/>
      <c r="IW1293" s="2"/>
    </row>
    <row r="1294" customFormat="false" ht="11.25" hidden="false" customHeight="false" outlineLevel="0" collapsed="false">
      <c r="A1294" s="2"/>
      <c r="B1294" s="2"/>
      <c r="C1294" s="2"/>
      <c r="D1294" s="394"/>
      <c r="F1294" s="2"/>
      <c r="G1294" s="2"/>
      <c r="H1294" s="2"/>
      <c r="I1294" s="2"/>
      <c r="J1294" s="2"/>
      <c r="K1294" s="2"/>
      <c r="L1294" s="2"/>
      <c r="M1294" s="2"/>
      <c r="P1294" s="2"/>
      <c r="Q1294" s="2"/>
      <c r="R1294" s="2"/>
      <c r="X1294" s="270"/>
      <c r="Y1294" s="2"/>
      <c r="AL1294" s="2"/>
      <c r="AM1294" s="2"/>
      <c r="AN1294" s="2"/>
      <c r="AO1294" s="2"/>
      <c r="AP1294" s="2"/>
      <c r="AQ1294" s="2"/>
      <c r="AR1294" s="2"/>
      <c r="AS1294" s="2"/>
      <c r="AT1294" s="2"/>
      <c r="AU1294" s="2"/>
      <c r="AV1294" s="95"/>
      <c r="AW1294" s="95"/>
      <c r="AX1294" s="383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2"/>
      <c r="BT1294" s="2"/>
      <c r="BU1294" s="2"/>
      <c r="BV1294" s="2"/>
      <c r="BW1294" s="383"/>
      <c r="BX1294" s="383"/>
      <c r="BY1294" s="383"/>
      <c r="BZ1294" s="2"/>
      <c r="CA1294" s="2"/>
      <c r="CB1294" s="2"/>
      <c r="CC1294" s="2"/>
      <c r="CD1294" s="2"/>
      <c r="CE1294" s="2"/>
      <c r="CF1294" s="383"/>
      <c r="CG1294" s="383"/>
      <c r="CH1294" s="10"/>
      <c r="CI1294" s="2"/>
      <c r="CJ1294" s="2"/>
      <c r="CK1294" s="2"/>
      <c r="CL1294" s="2"/>
      <c r="CM1294" s="2"/>
      <c r="CN1294" s="2"/>
      <c r="CO1294" s="2"/>
      <c r="CP1294" s="2"/>
      <c r="CQ1294" s="2"/>
      <c r="CR1294" s="2"/>
      <c r="CS1294" s="2"/>
      <c r="CT1294" s="2"/>
      <c r="CU1294" s="2"/>
      <c r="CV1294" s="2"/>
      <c r="CW1294" s="2"/>
      <c r="CX1294" s="2"/>
      <c r="CY1294" s="2"/>
      <c r="CZ1294" s="2"/>
      <c r="DA1294" s="2"/>
      <c r="DB1294" s="2"/>
      <c r="DC1294" s="2"/>
      <c r="DD1294" s="2"/>
      <c r="DE1294" s="2"/>
      <c r="DF1294" s="2"/>
      <c r="DG1294" s="2"/>
      <c r="DH1294" s="2"/>
      <c r="DI1294" s="2"/>
      <c r="DJ1294" s="2"/>
      <c r="DK1294" s="2"/>
      <c r="DL1294" s="2"/>
      <c r="DM1294" s="2"/>
      <c r="DN1294" s="2"/>
      <c r="DO1294" s="2"/>
      <c r="DP1294" s="2"/>
      <c r="DQ1294" s="2"/>
      <c r="DR1294" s="2"/>
      <c r="DS1294" s="383"/>
      <c r="DT1294" s="383"/>
      <c r="DU1294" s="383"/>
      <c r="DV1294" s="2"/>
      <c r="DW1294" s="2"/>
      <c r="DX1294" s="2"/>
      <c r="DY1294" s="2"/>
      <c r="DZ1294" s="2"/>
      <c r="EA1294" s="2"/>
      <c r="EB1294" s="2"/>
      <c r="EC1294" s="2"/>
      <c r="ED1294" s="2"/>
      <c r="EE1294" s="2"/>
      <c r="EF1294" s="2"/>
      <c r="EG1294" s="2"/>
      <c r="EH1294" s="2"/>
      <c r="EI1294" s="2"/>
      <c r="EJ1294" s="2"/>
      <c r="EK1294" s="2"/>
      <c r="EL1294" s="2"/>
      <c r="EM1294" s="2"/>
      <c r="EN1294" s="2"/>
      <c r="EO1294" s="2"/>
      <c r="EP1294" s="2"/>
      <c r="EQ1294" s="2"/>
      <c r="ER1294" s="2"/>
      <c r="ES1294" s="2"/>
      <c r="ET1294" s="2"/>
      <c r="EU1294" s="2"/>
      <c r="EV1294" s="2"/>
      <c r="EW1294" s="2"/>
      <c r="EX1294" s="2"/>
      <c r="EY1294" s="2"/>
      <c r="EZ1294" s="2"/>
      <c r="FA1294" s="2"/>
      <c r="FB1294" s="2"/>
      <c r="FC1294" s="2"/>
      <c r="FD1294" s="2"/>
      <c r="FE1294" s="2"/>
      <c r="FF1294" s="2"/>
      <c r="FG1294" s="2"/>
      <c r="FH1294" s="2"/>
      <c r="FI1294" s="2"/>
      <c r="FJ1294" s="2"/>
      <c r="FK1294" s="2"/>
      <c r="FL1294" s="2"/>
      <c r="FM1294" s="2"/>
      <c r="FN1294" s="2"/>
      <c r="FO1294" s="2"/>
      <c r="FP1294" s="2"/>
      <c r="FQ1294" s="2"/>
      <c r="FR1294" s="2"/>
      <c r="FS1294" s="2"/>
      <c r="FT1294" s="2"/>
      <c r="FU1294" s="2"/>
      <c r="FV1294" s="2"/>
      <c r="FW1294" s="2"/>
      <c r="FX1294" s="2"/>
      <c r="FY1294" s="2"/>
      <c r="FZ1294" s="2"/>
      <c r="GA1294" s="2"/>
      <c r="GB1294" s="2"/>
      <c r="GC1294" s="2"/>
      <c r="GD1294" s="2"/>
      <c r="GE1294" s="2"/>
      <c r="GF1294" s="2"/>
      <c r="GG1294" s="2"/>
      <c r="GH1294" s="2"/>
      <c r="GI1294" s="2"/>
      <c r="GJ1294" s="2"/>
      <c r="GK1294" s="2"/>
      <c r="GL1294" s="2"/>
      <c r="GM1294" s="2"/>
      <c r="GN1294" s="2"/>
      <c r="GO1294" s="2"/>
      <c r="GP1294" s="2"/>
      <c r="GQ1294" s="2"/>
      <c r="GR1294" s="2"/>
      <c r="GS1294" s="2"/>
      <c r="GT1294" s="2"/>
      <c r="GU1294" s="2"/>
      <c r="GV1294" s="2"/>
      <c r="GW1294" s="2"/>
      <c r="GX1294" s="2"/>
      <c r="GY1294" s="2"/>
      <c r="GZ1294" s="2"/>
      <c r="HA1294" s="2"/>
      <c r="HB1294" s="2"/>
      <c r="HC1294" s="2"/>
      <c r="HD1294" s="2"/>
      <c r="HE1294" s="2"/>
      <c r="HF1294" s="2"/>
      <c r="HG1294" s="2"/>
      <c r="HH1294" s="2"/>
      <c r="HI1294" s="2"/>
      <c r="HJ1294" s="2"/>
      <c r="HK1294" s="2"/>
      <c r="HL1294" s="2"/>
      <c r="HM1294" s="2"/>
      <c r="HN1294" s="2"/>
      <c r="HO1294" s="2"/>
      <c r="HP1294" s="2"/>
      <c r="HQ1294" s="2"/>
      <c r="HR1294" s="2"/>
      <c r="HS1294" s="2"/>
      <c r="HT1294" s="2"/>
      <c r="HU1294" s="2"/>
      <c r="HV1294" s="2"/>
      <c r="HW1294" s="2"/>
      <c r="HX1294" s="2"/>
      <c r="HY1294" s="2"/>
      <c r="HZ1294" s="2"/>
      <c r="IA1294" s="2"/>
      <c r="IB1294" s="2"/>
      <c r="IC1294" s="2"/>
      <c r="ID1294" s="2"/>
      <c r="IE1294" s="2"/>
      <c r="IF1294" s="2"/>
      <c r="IG1294" s="2"/>
      <c r="IH1294" s="2"/>
      <c r="II1294" s="2"/>
      <c r="IJ1294" s="2"/>
      <c r="IK1294" s="2"/>
      <c r="IL1294" s="2"/>
      <c r="IM1294" s="2"/>
      <c r="IN1294" s="2"/>
      <c r="IO1294" s="2"/>
      <c r="IP1294" s="2"/>
      <c r="IQ1294" s="2"/>
      <c r="IR1294" s="2"/>
      <c r="IS1294" s="2"/>
      <c r="IT1294" s="2"/>
      <c r="IU1294" s="2"/>
      <c r="IV1294" s="2"/>
      <c r="IW1294" s="2"/>
    </row>
    <row r="1295" customFormat="false" ht="11.25" hidden="false" customHeight="false" outlineLevel="0" collapsed="false">
      <c r="A1295" s="2"/>
      <c r="B1295" s="2"/>
      <c r="C1295" s="2"/>
      <c r="D1295" s="394"/>
      <c r="F1295" s="2"/>
      <c r="G1295" s="2"/>
      <c r="H1295" s="2"/>
      <c r="I1295" s="2"/>
      <c r="J1295" s="2"/>
      <c r="K1295" s="2"/>
      <c r="L1295" s="2"/>
      <c r="M1295" s="2"/>
      <c r="P1295" s="2"/>
      <c r="Q1295" s="2"/>
      <c r="R1295" s="2"/>
      <c r="X1295" s="270"/>
      <c r="Y1295" s="2"/>
      <c r="AL1295" s="2"/>
      <c r="AM1295" s="2"/>
      <c r="AN1295" s="2"/>
      <c r="AO1295" s="2"/>
      <c r="AP1295" s="2"/>
      <c r="AQ1295" s="2"/>
      <c r="AR1295" s="2"/>
      <c r="AS1295" s="2"/>
      <c r="AT1295" s="2"/>
      <c r="AU1295" s="2"/>
      <c r="AV1295" s="95"/>
      <c r="AW1295" s="95"/>
      <c r="AX1295" s="383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2"/>
      <c r="BT1295" s="2"/>
      <c r="BU1295" s="2"/>
      <c r="BV1295" s="2"/>
      <c r="BW1295" s="383"/>
      <c r="BX1295" s="383"/>
      <c r="BY1295" s="383"/>
      <c r="BZ1295" s="2"/>
      <c r="CA1295" s="2"/>
      <c r="CB1295" s="2"/>
      <c r="CC1295" s="2"/>
      <c r="CD1295" s="2"/>
      <c r="CE1295" s="2"/>
      <c r="CF1295" s="383"/>
      <c r="CG1295" s="383"/>
      <c r="CH1295" s="10"/>
      <c r="CI1295" s="2"/>
      <c r="CJ1295" s="2"/>
      <c r="CK1295" s="2"/>
      <c r="CL1295" s="2"/>
      <c r="CM1295" s="2"/>
      <c r="CN1295" s="2"/>
      <c r="CO1295" s="2"/>
      <c r="CP1295" s="2"/>
      <c r="CQ1295" s="2"/>
      <c r="CR1295" s="2"/>
      <c r="CS1295" s="2"/>
      <c r="CT1295" s="2"/>
      <c r="CU1295" s="2"/>
      <c r="CV1295" s="2"/>
      <c r="CW1295" s="2"/>
      <c r="CX1295" s="2"/>
      <c r="CY1295" s="2"/>
      <c r="CZ1295" s="2"/>
      <c r="DA1295" s="2"/>
      <c r="DB1295" s="2"/>
      <c r="DC1295" s="2"/>
      <c r="DD1295" s="2"/>
      <c r="DE1295" s="2"/>
      <c r="DF1295" s="2"/>
      <c r="DG1295" s="2"/>
      <c r="DH1295" s="2"/>
      <c r="DI1295" s="2"/>
      <c r="DJ1295" s="2"/>
      <c r="DK1295" s="2"/>
      <c r="DL1295" s="2"/>
      <c r="DM1295" s="2"/>
      <c r="DN1295" s="2"/>
      <c r="DO1295" s="2"/>
      <c r="DP1295" s="2"/>
      <c r="DQ1295" s="2"/>
      <c r="DR1295" s="2"/>
      <c r="DS1295" s="383"/>
      <c r="DT1295" s="383"/>
      <c r="DU1295" s="383"/>
      <c r="DV1295" s="2"/>
      <c r="DW1295" s="2"/>
      <c r="DX1295" s="2"/>
      <c r="DY1295" s="2"/>
      <c r="DZ1295" s="2"/>
      <c r="EA1295" s="2"/>
      <c r="EB1295" s="2"/>
      <c r="EC1295" s="2"/>
      <c r="ED1295" s="2"/>
      <c r="EE1295" s="2"/>
      <c r="EF1295" s="2"/>
      <c r="EG1295" s="2"/>
      <c r="EH1295" s="2"/>
      <c r="EI1295" s="2"/>
      <c r="EJ1295" s="2"/>
      <c r="EK1295" s="2"/>
      <c r="EL1295" s="2"/>
      <c r="EM1295" s="2"/>
      <c r="EN1295" s="2"/>
      <c r="EO1295" s="2"/>
      <c r="EP1295" s="2"/>
      <c r="EQ1295" s="2"/>
      <c r="ER1295" s="2"/>
      <c r="ES1295" s="2"/>
      <c r="ET1295" s="2"/>
      <c r="EU1295" s="2"/>
      <c r="EV1295" s="2"/>
      <c r="EW1295" s="2"/>
      <c r="EX1295" s="2"/>
      <c r="EY1295" s="2"/>
      <c r="EZ1295" s="2"/>
      <c r="FA1295" s="2"/>
      <c r="FB1295" s="2"/>
      <c r="FC1295" s="2"/>
      <c r="FD1295" s="2"/>
      <c r="FE1295" s="2"/>
      <c r="FF1295" s="2"/>
      <c r="FG1295" s="2"/>
      <c r="FH1295" s="2"/>
      <c r="FI1295" s="2"/>
      <c r="FJ1295" s="2"/>
      <c r="FK1295" s="2"/>
      <c r="FL1295" s="2"/>
      <c r="FM1295" s="2"/>
      <c r="FN1295" s="2"/>
      <c r="FO1295" s="2"/>
      <c r="FP1295" s="2"/>
      <c r="FQ1295" s="2"/>
      <c r="FR1295" s="2"/>
      <c r="FS1295" s="2"/>
      <c r="FT1295" s="2"/>
      <c r="FU1295" s="2"/>
      <c r="FV1295" s="2"/>
      <c r="FW1295" s="2"/>
      <c r="FX1295" s="2"/>
      <c r="FY1295" s="2"/>
      <c r="FZ1295" s="2"/>
      <c r="GA1295" s="2"/>
      <c r="GB1295" s="2"/>
      <c r="GC1295" s="2"/>
      <c r="GD1295" s="2"/>
      <c r="GE1295" s="2"/>
      <c r="GF1295" s="2"/>
      <c r="GG1295" s="2"/>
      <c r="GH1295" s="2"/>
      <c r="GI1295" s="2"/>
      <c r="GJ1295" s="2"/>
      <c r="GK1295" s="2"/>
      <c r="GL1295" s="2"/>
      <c r="GM1295" s="2"/>
      <c r="GN1295" s="2"/>
      <c r="GO1295" s="2"/>
      <c r="GP1295" s="2"/>
      <c r="GQ1295" s="2"/>
      <c r="GR1295" s="2"/>
      <c r="GS1295" s="2"/>
      <c r="GT1295" s="2"/>
      <c r="GU1295" s="2"/>
      <c r="GV1295" s="2"/>
      <c r="GW1295" s="2"/>
      <c r="GX1295" s="2"/>
      <c r="GY1295" s="2"/>
      <c r="GZ1295" s="2"/>
      <c r="HA1295" s="2"/>
      <c r="HB1295" s="2"/>
      <c r="HC1295" s="2"/>
      <c r="HD1295" s="2"/>
      <c r="HE1295" s="2"/>
      <c r="HF1295" s="2"/>
      <c r="HG1295" s="2"/>
      <c r="HH1295" s="2"/>
      <c r="HI1295" s="2"/>
      <c r="HJ1295" s="2"/>
      <c r="HK1295" s="2"/>
      <c r="HL1295" s="2"/>
      <c r="HM1295" s="2"/>
      <c r="HN1295" s="2"/>
      <c r="HO1295" s="2"/>
      <c r="HP1295" s="2"/>
      <c r="HQ1295" s="2"/>
      <c r="HR1295" s="2"/>
      <c r="HS1295" s="2"/>
      <c r="HT1295" s="2"/>
      <c r="HU1295" s="2"/>
      <c r="HV1295" s="2"/>
      <c r="HW1295" s="2"/>
      <c r="HX1295" s="2"/>
      <c r="HY1295" s="2"/>
      <c r="HZ1295" s="2"/>
      <c r="IA1295" s="2"/>
      <c r="IB1295" s="2"/>
      <c r="IC1295" s="2"/>
      <c r="ID1295" s="2"/>
      <c r="IE1295" s="2"/>
      <c r="IF1295" s="2"/>
      <c r="IG1295" s="2"/>
      <c r="IH1295" s="2"/>
      <c r="II1295" s="2"/>
      <c r="IJ1295" s="2"/>
      <c r="IK1295" s="2"/>
      <c r="IL1295" s="2"/>
      <c r="IM1295" s="2"/>
      <c r="IN1295" s="2"/>
      <c r="IO1295" s="2"/>
      <c r="IP1295" s="2"/>
      <c r="IQ1295" s="2"/>
      <c r="IR1295" s="2"/>
      <c r="IS1295" s="2"/>
      <c r="IT1295" s="2"/>
      <c r="IU1295" s="2"/>
      <c r="IV1295" s="2"/>
      <c r="IW1295" s="2"/>
    </row>
    <row r="1296" customFormat="false" ht="11.25" hidden="false" customHeight="false" outlineLevel="0" collapsed="false">
      <c r="A1296" s="2"/>
      <c r="B1296" s="2"/>
      <c r="C1296" s="2"/>
      <c r="D1296" s="394"/>
      <c r="F1296" s="2"/>
      <c r="G1296" s="2"/>
      <c r="H1296" s="2"/>
      <c r="I1296" s="2"/>
      <c r="J1296" s="2"/>
      <c r="K1296" s="2"/>
      <c r="L1296" s="2"/>
      <c r="M1296" s="2"/>
      <c r="P1296" s="2"/>
      <c r="Q1296" s="2"/>
      <c r="R1296" s="2"/>
      <c r="X1296" s="270"/>
      <c r="Y1296" s="2"/>
      <c r="AL1296" s="2"/>
      <c r="AM1296" s="2"/>
      <c r="AN1296" s="2"/>
      <c r="AO1296" s="2"/>
      <c r="AP1296" s="2"/>
      <c r="AQ1296" s="2"/>
      <c r="AR1296" s="2"/>
      <c r="AS1296" s="2"/>
      <c r="AT1296" s="2"/>
      <c r="AU1296" s="2"/>
      <c r="AV1296" s="95"/>
      <c r="AW1296" s="95"/>
      <c r="AX1296" s="383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2"/>
      <c r="BT1296" s="2"/>
      <c r="BU1296" s="2"/>
      <c r="BV1296" s="2"/>
      <c r="BW1296" s="383"/>
      <c r="BX1296" s="383"/>
      <c r="BY1296" s="383"/>
      <c r="BZ1296" s="2"/>
      <c r="CA1296" s="2"/>
      <c r="CB1296" s="2"/>
      <c r="CC1296" s="2"/>
      <c r="CD1296" s="2"/>
      <c r="CE1296" s="2"/>
      <c r="CF1296" s="383"/>
      <c r="CG1296" s="383"/>
      <c r="CH1296" s="10"/>
      <c r="CI1296" s="2"/>
      <c r="CJ1296" s="2"/>
      <c r="CK1296" s="2"/>
      <c r="CL1296" s="2"/>
      <c r="CM1296" s="2"/>
      <c r="CN1296" s="2"/>
      <c r="CO1296" s="2"/>
      <c r="CP1296" s="2"/>
      <c r="CQ1296" s="2"/>
      <c r="CR1296" s="2"/>
      <c r="CS1296" s="2"/>
      <c r="CT1296" s="2"/>
      <c r="CU1296" s="2"/>
      <c r="CV1296" s="2"/>
      <c r="CW1296" s="2"/>
      <c r="CX1296" s="2"/>
      <c r="CY1296" s="2"/>
      <c r="CZ1296" s="2"/>
      <c r="DA1296" s="2"/>
      <c r="DB1296" s="2"/>
      <c r="DC1296" s="2"/>
      <c r="DD1296" s="2"/>
      <c r="DE1296" s="2"/>
      <c r="DF1296" s="2"/>
      <c r="DG1296" s="2"/>
      <c r="DH1296" s="2"/>
      <c r="DI1296" s="2"/>
      <c r="DJ1296" s="2"/>
      <c r="DK1296" s="2"/>
      <c r="DL1296" s="2"/>
      <c r="DM1296" s="2"/>
      <c r="DN1296" s="2"/>
      <c r="DO1296" s="2"/>
      <c r="DP1296" s="2"/>
      <c r="DQ1296" s="2"/>
      <c r="DR1296" s="2"/>
      <c r="DS1296" s="383"/>
      <c r="DT1296" s="383"/>
      <c r="DU1296" s="383"/>
      <c r="DV1296" s="2"/>
      <c r="DW1296" s="2"/>
      <c r="DX1296" s="2"/>
      <c r="DY1296" s="2"/>
      <c r="DZ1296" s="2"/>
      <c r="EA1296" s="2"/>
      <c r="EB1296" s="2"/>
      <c r="EC1296" s="2"/>
      <c r="ED1296" s="2"/>
      <c r="EE1296" s="2"/>
      <c r="EF1296" s="2"/>
      <c r="EG1296" s="2"/>
      <c r="EH1296" s="2"/>
      <c r="EI1296" s="2"/>
      <c r="EJ1296" s="2"/>
      <c r="EK1296" s="2"/>
      <c r="EL1296" s="2"/>
      <c r="EM1296" s="2"/>
      <c r="EN1296" s="2"/>
      <c r="EO1296" s="2"/>
      <c r="EP1296" s="2"/>
      <c r="EQ1296" s="2"/>
      <c r="ER1296" s="2"/>
      <c r="ES1296" s="2"/>
      <c r="ET1296" s="2"/>
      <c r="EU1296" s="2"/>
      <c r="EV1296" s="2"/>
      <c r="EW1296" s="2"/>
      <c r="EX1296" s="2"/>
      <c r="EY1296" s="2"/>
      <c r="EZ1296" s="2"/>
      <c r="FA1296" s="2"/>
      <c r="FB1296" s="2"/>
      <c r="FC1296" s="2"/>
      <c r="FD1296" s="2"/>
      <c r="FE1296" s="2"/>
      <c r="FF1296" s="2"/>
      <c r="FG1296" s="2"/>
      <c r="FH1296" s="2"/>
      <c r="FI1296" s="2"/>
      <c r="FJ1296" s="2"/>
      <c r="FK1296" s="2"/>
      <c r="FL1296" s="2"/>
      <c r="FM1296" s="2"/>
      <c r="FN1296" s="2"/>
      <c r="FO1296" s="2"/>
      <c r="FP1296" s="2"/>
      <c r="FQ1296" s="2"/>
      <c r="FR1296" s="2"/>
      <c r="FS1296" s="2"/>
      <c r="FT1296" s="2"/>
      <c r="FU1296" s="2"/>
      <c r="FV1296" s="2"/>
      <c r="FW1296" s="2"/>
      <c r="FX1296" s="2"/>
      <c r="FY1296" s="2"/>
      <c r="FZ1296" s="2"/>
      <c r="GA1296" s="2"/>
      <c r="GB1296" s="2"/>
      <c r="GC1296" s="2"/>
      <c r="GD1296" s="2"/>
      <c r="GE1296" s="2"/>
      <c r="GF1296" s="2"/>
      <c r="GG1296" s="2"/>
      <c r="GH1296" s="2"/>
      <c r="GI1296" s="2"/>
      <c r="GJ1296" s="2"/>
      <c r="GK1296" s="2"/>
      <c r="GL1296" s="2"/>
      <c r="GM1296" s="2"/>
      <c r="GN1296" s="2"/>
      <c r="GO1296" s="2"/>
      <c r="GP1296" s="2"/>
      <c r="GQ1296" s="2"/>
      <c r="GR1296" s="2"/>
      <c r="GS1296" s="2"/>
      <c r="GT1296" s="2"/>
      <c r="GU1296" s="2"/>
      <c r="GV1296" s="2"/>
      <c r="GW1296" s="2"/>
      <c r="GX1296" s="2"/>
      <c r="GY1296" s="2"/>
      <c r="GZ1296" s="2"/>
      <c r="HA1296" s="2"/>
      <c r="HB1296" s="2"/>
      <c r="HC1296" s="2"/>
      <c r="HD1296" s="2"/>
      <c r="HE1296" s="2"/>
      <c r="HF1296" s="2"/>
      <c r="HG1296" s="2"/>
      <c r="HH1296" s="2"/>
      <c r="HI1296" s="2"/>
      <c r="HJ1296" s="2"/>
      <c r="HK1296" s="2"/>
      <c r="HL1296" s="2"/>
      <c r="HM1296" s="2"/>
      <c r="HN1296" s="2"/>
      <c r="HO1296" s="2"/>
      <c r="HP1296" s="2"/>
      <c r="HQ1296" s="2"/>
      <c r="HR1296" s="2"/>
      <c r="HS1296" s="2"/>
      <c r="HT1296" s="2"/>
      <c r="HU1296" s="2"/>
      <c r="HV1296" s="2"/>
      <c r="HW1296" s="2"/>
      <c r="HX1296" s="2"/>
      <c r="HY1296" s="2"/>
      <c r="HZ1296" s="2"/>
      <c r="IA1296" s="2"/>
      <c r="IB1296" s="2"/>
      <c r="IC1296" s="2"/>
      <c r="ID1296" s="2"/>
      <c r="IE1296" s="2"/>
      <c r="IF1296" s="2"/>
      <c r="IG1296" s="2"/>
      <c r="IH1296" s="2"/>
      <c r="II1296" s="2"/>
      <c r="IJ1296" s="2"/>
      <c r="IK1296" s="2"/>
      <c r="IL1296" s="2"/>
      <c r="IM1296" s="2"/>
      <c r="IN1296" s="2"/>
      <c r="IO1296" s="2"/>
      <c r="IP1296" s="2"/>
      <c r="IQ1296" s="2"/>
      <c r="IR1296" s="2"/>
      <c r="IS1296" s="2"/>
      <c r="IT1296" s="2"/>
      <c r="IU1296" s="2"/>
      <c r="IV1296" s="2"/>
      <c r="IW1296" s="2"/>
    </row>
    <row r="1297" customFormat="false" ht="11.25" hidden="false" customHeight="false" outlineLevel="0" collapsed="false">
      <c r="A1297" s="2"/>
      <c r="B1297" s="2"/>
      <c r="C1297" s="2"/>
      <c r="D1297" s="394"/>
      <c r="F1297" s="2"/>
      <c r="G1297" s="2"/>
      <c r="H1297" s="2"/>
      <c r="I1297" s="2"/>
      <c r="J1297" s="2"/>
      <c r="K1297" s="2"/>
      <c r="L1297" s="2"/>
      <c r="M1297" s="2"/>
      <c r="P1297" s="2"/>
      <c r="Q1297" s="2"/>
      <c r="R1297" s="2"/>
      <c r="X1297" s="270"/>
      <c r="Y1297" s="2"/>
      <c r="AL1297" s="2"/>
      <c r="AM1297" s="2"/>
      <c r="AN1297" s="2"/>
      <c r="AO1297" s="2"/>
      <c r="AP1297" s="2"/>
      <c r="AQ1297" s="2"/>
      <c r="AR1297" s="2"/>
      <c r="AS1297" s="2"/>
      <c r="AT1297" s="2"/>
      <c r="AU1297" s="2"/>
      <c r="AV1297" s="95"/>
      <c r="AW1297" s="95"/>
      <c r="AX1297" s="383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2"/>
      <c r="BT1297" s="2"/>
      <c r="BU1297" s="2"/>
      <c r="BV1297" s="2"/>
      <c r="BW1297" s="383"/>
      <c r="BX1297" s="383"/>
      <c r="BY1297" s="383"/>
      <c r="BZ1297" s="2"/>
      <c r="CA1297" s="2"/>
      <c r="CB1297" s="2"/>
      <c r="CC1297" s="2"/>
      <c r="CD1297" s="2"/>
      <c r="CE1297" s="2"/>
      <c r="CF1297" s="383"/>
      <c r="CG1297" s="383"/>
      <c r="CH1297" s="10"/>
      <c r="CI1297" s="2"/>
      <c r="CJ1297" s="2"/>
      <c r="CK1297" s="2"/>
      <c r="CL1297" s="2"/>
      <c r="CM1297" s="2"/>
      <c r="CN1297" s="2"/>
      <c r="CO1297" s="2"/>
      <c r="CP1297" s="2"/>
      <c r="CQ1297" s="2"/>
      <c r="CR1297" s="2"/>
      <c r="CS1297" s="2"/>
      <c r="CT1297" s="2"/>
      <c r="CU1297" s="2"/>
      <c r="CV1297" s="2"/>
      <c r="CW1297" s="2"/>
      <c r="CX1297" s="2"/>
      <c r="CY1297" s="2"/>
      <c r="CZ1297" s="2"/>
      <c r="DA1297" s="2"/>
      <c r="DB1297" s="2"/>
      <c r="DC1297" s="2"/>
      <c r="DD1297" s="2"/>
      <c r="DE1297" s="2"/>
      <c r="DF1297" s="2"/>
      <c r="DG1297" s="2"/>
      <c r="DH1297" s="2"/>
      <c r="DI1297" s="2"/>
      <c r="DJ1297" s="2"/>
      <c r="DK1297" s="2"/>
      <c r="DL1297" s="2"/>
      <c r="DM1297" s="2"/>
      <c r="DN1297" s="2"/>
      <c r="DO1297" s="2"/>
      <c r="DP1297" s="2"/>
      <c r="DQ1297" s="2"/>
      <c r="DR1297" s="2"/>
      <c r="DS1297" s="383"/>
      <c r="DT1297" s="383"/>
      <c r="DU1297" s="383"/>
      <c r="DV1297" s="2"/>
      <c r="DW1297" s="2"/>
      <c r="DX1297" s="2"/>
      <c r="DY1297" s="2"/>
      <c r="DZ1297" s="2"/>
      <c r="EA1297" s="2"/>
      <c r="EB1297" s="2"/>
      <c r="EC1297" s="2"/>
      <c r="ED1297" s="2"/>
      <c r="EE1297" s="2"/>
      <c r="EF1297" s="2"/>
      <c r="EG1297" s="2"/>
      <c r="EH1297" s="2"/>
      <c r="EI1297" s="2"/>
      <c r="EJ1297" s="2"/>
      <c r="EK1297" s="2"/>
      <c r="EL1297" s="2"/>
      <c r="EM1297" s="2"/>
      <c r="EN1297" s="2"/>
      <c r="EO1297" s="2"/>
      <c r="EP1297" s="2"/>
      <c r="EQ1297" s="2"/>
      <c r="ER1297" s="2"/>
      <c r="ES1297" s="2"/>
      <c r="ET1297" s="2"/>
      <c r="EU1297" s="2"/>
      <c r="EV1297" s="2"/>
      <c r="EW1297" s="2"/>
      <c r="EX1297" s="2"/>
      <c r="EY1297" s="2"/>
      <c r="EZ1297" s="2"/>
      <c r="FA1297" s="2"/>
      <c r="FB1297" s="2"/>
      <c r="FC1297" s="2"/>
      <c r="FD1297" s="2"/>
      <c r="FE1297" s="2"/>
      <c r="FF1297" s="2"/>
      <c r="FG1297" s="2"/>
      <c r="FH1297" s="2"/>
      <c r="FI1297" s="2"/>
      <c r="FJ1297" s="2"/>
      <c r="FK1297" s="2"/>
      <c r="FL1297" s="2"/>
      <c r="FM1297" s="2"/>
      <c r="FN1297" s="2"/>
      <c r="FO1297" s="2"/>
      <c r="FP1297" s="2"/>
      <c r="FQ1297" s="2"/>
      <c r="FR1297" s="2"/>
      <c r="FS1297" s="2"/>
      <c r="FT1297" s="2"/>
      <c r="FU1297" s="2"/>
      <c r="FV1297" s="2"/>
      <c r="FW1297" s="2"/>
      <c r="FX1297" s="2"/>
      <c r="FY1297" s="2"/>
      <c r="FZ1297" s="2"/>
      <c r="GA1297" s="2"/>
      <c r="GB1297" s="2"/>
      <c r="GC1297" s="2"/>
      <c r="GD1297" s="2"/>
      <c r="GE1297" s="2"/>
      <c r="GF1297" s="2"/>
      <c r="GG1297" s="2"/>
      <c r="GH1297" s="2"/>
      <c r="GI1297" s="2"/>
      <c r="GJ1297" s="2"/>
      <c r="GK1297" s="2"/>
      <c r="GL1297" s="2"/>
      <c r="GM1297" s="2"/>
      <c r="GN1297" s="2"/>
      <c r="GO1297" s="2"/>
      <c r="GP1297" s="2"/>
      <c r="GQ1297" s="2"/>
      <c r="GR1297" s="2"/>
      <c r="GS1297" s="2"/>
      <c r="GT1297" s="2"/>
      <c r="GU1297" s="2"/>
      <c r="GV1297" s="2"/>
      <c r="GW1297" s="2"/>
      <c r="GX1297" s="2"/>
      <c r="GY1297" s="2"/>
      <c r="GZ1297" s="2"/>
      <c r="HA1297" s="2"/>
      <c r="HB1297" s="2"/>
      <c r="HC1297" s="2"/>
      <c r="HD1297" s="2"/>
      <c r="HE1297" s="2"/>
      <c r="HF1297" s="2"/>
      <c r="HG1297" s="2"/>
      <c r="HH1297" s="2"/>
      <c r="HI1297" s="2"/>
      <c r="HJ1297" s="2"/>
      <c r="HK1297" s="2"/>
      <c r="HL1297" s="2"/>
      <c r="HM1297" s="2"/>
      <c r="HN1297" s="2"/>
      <c r="HO1297" s="2"/>
      <c r="HP1297" s="2"/>
      <c r="HQ1297" s="2"/>
      <c r="HR1297" s="2"/>
      <c r="HS1297" s="2"/>
      <c r="HT1297" s="2"/>
      <c r="HU1297" s="2"/>
      <c r="HV1297" s="2"/>
      <c r="HW1297" s="2"/>
      <c r="HX1297" s="2"/>
      <c r="HY1297" s="2"/>
      <c r="HZ1297" s="2"/>
      <c r="IA1297" s="2"/>
      <c r="IB1297" s="2"/>
      <c r="IC1297" s="2"/>
      <c r="ID1297" s="2"/>
      <c r="IE1297" s="2"/>
      <c r="IF1297" s="2"/>
      <c r="IG1297" s="2"/>
      <c r="IH1297" s="2"/>
      <c r="II1297" s="2"/>
      <c r="IJ1297" s="2"/>
      <c r="IK1297" s="2"/>
      <c r="IL1297" s="2"/>
      <c r="IM1297" s="2"/>
      <c r="IN1297" s="2"/>
      <c r="IO1297" s="2"/>
      <c r="IP1297" s="2"/>
      <c r="IQ1297" s="2"/>
      <c r="IR1297" s="2"/>
      <c r="IS1297" s="2"/>
      <c r="IT1297" s="2"/>
      <c r="IU1297" s="2"/>
      <c r="IV1297" s="2"/>
      <c r="IW1297" s="2"/>
    </row>
    <row r="1298" customFormat="false" ht="11.25" hidden="false" customHeight="false" outlineLevel="0" collapsed="false">
      <c r="A1298" s="2"/>
      <c r="B1298" s="2"/>
      <c r="C1298" s="2"/>
      <c r="D1298" s="394"/>
      <c r="F1298" s="2"/>
      <c r="G1298" s="2"/>
      <c r="H1298" s="2"/>
      <c r="I1298" s="2"/>
      <c r="J1298" s="2"/>
      <c r="K1298" s="2"/>
      <c r="L1298" s="2"/>
      <c r="M1298" s="2"/>
      <c r="P1298" s="2"/>
      <c r="Q1298" s="2"/>
      <c r="R1298" s="2"/>
      <c r="X1298" s="270"/>
      <c r="Y1298" s="2"/>
      <c r="AL1298" s="2"/>
      <c r="AM1298" s="2"/>
      <c r="AN1298" s="2"/>
      <c r="AO1298" s="2"/>
      <c r="AP1298" s="2"/>
      <c r="AQ1298" s="2"/>
      <c r="AR1298" s="2"/>
      <c r="AS1298" s="2"/>
      <c r="AT1298" s="2"/>
      <c r="AU1298" s="2"/>
      <c r="AV1298" s="95"/>
      <c r="AW1298" s="95"/>
      <c r="AX1298" s="383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2"/>
      <c r="BT1298" s="2"/>
      <c r="BU1298" s="2"/>
      <c r="BV1298" s="2"/>
      <c r="BW1298" s="383"/>
      <c r="BX1298" s="383"/>
      <c r="BY1298" s="383"/>
      <c r="BZ1298" s="2"/>
      <c r="CA1298" s="2"/>
      <c r="CB1298" s="2"/>
      <c r="CC1298" s="2"/>
      <c r="CD1298" s="2"/>
      <c r="CE1298" s="2"/>
      <c r="CF1298" s="383"/>
      <c r="CG1298" s="383"/>
      <c r="CH1298" s="10"/>
      <c r="CI1298" s="2"/>
      <c r="CJ1298" s="2"/>
      <c r="CK1298" s="2"/>
      <c r="CL1298" s="2"/>
      <c r="CM1298" s="2"/>
      <c r="CN1298" s="2"/>
      <c r="CO1298" s="2"/>
      <c r="CP1298" s="2"/>
      <c r="CQ1298" s="2"/>
      <c r="CR1298" s="2"/>
      <c r="CS1298" s="2"/>
      <c r="CT1298" s="2"/>
      <c r="CU1298" s="2"/>
      <c r="CV1298" s="2"/>
      <c r="CW1298" s="2"/>
      <c r="CX1298" s="2"/>
      <c r="CY1298" s="2"/>
      <c r="CZ1298" s="2"/>
      <c r="DA1298" s="2"/>
      <c r="DB1298" s="2"/>
      <c r="DC1298" s="2"/>
      <c r="DD1298" s="2"/>
      <c r="DE1298" s="2"/>
      <c r="DF1298" s="2"/>
      <c r="DG1298" s="2"/>
      <c r="DH1298" s="2"/>
      <c r="DI1298" s="2"/>
      <c r="DJ1298" s="2"/>
      <c r="DK1298" s="2"/>
      <c r="DL1298" s="2"/>
      <c r="DM1298" s="2"/>
      <c r="DN1298" s="2"/>
      <c r="DO1298" s="2"/>
      <c r="DP1298" s="2"/>
      <c r="DQ1298" s="2"/>
      <c r="DR1298" s="2"/>
      <c r="DS1298" s="383"/>
      <c r="DT1298" s="383"/>
      <c r="DU1298" s="383"/>
      <c r="DV1298" s="2"/>
      <c r="DW1298" s="2"/>
      <c r="DX1298" s="2"/>
      <c r="DY1298" s="2"/>
      <c r="DZ1298" s="2"/>
      <c r="EA1298" s="2"/>
      <c r="EB1298" s="2"/>
      <c r="EC1298" s="2"/>
      <c r="ED1298" s="2"/>
      <c r="EE1298" s="2"/>
      <c r="EF1298" s="2"/>
      <c r="EG1298" s="2"/>
      <c r="EH1298" s="2"/>
      <c r="EI1298" s="2"/>
      <c r="EJ1298" s="2"/>
      <c r="EK1298" s="2"/>
      <c r="EL1298" s="2"/>
      <c r="EM1298" s="2"/>
      <c r="EN1298" s="2"/>
      <c r="EO1298" s="2"/>
      <c r="EP1298" s="2"/>
      <c r="EQ1298" s="2"/>
      <c r="ER1298" s="2"/>
      <c r="ES1298" s="2"/>
      <c r="ET1298" s="2"/>
      <c r="EU1298" s="2"/>
      <c r="EV1298" s="2"/>
      <c r="EW1298" s="2"/>
      <c r="EX1298" s="2"/>
      <c r="EY1298" s="2"/>
      <c r="EZ1298" s="2"/>
      <c r="FA1298" s="2"/>
      <c r="FB1298" s="2"/>
      <c r="FC1298" s="2"/>
      <c r="FD1298" s="2"/>
      <c r="FE1298" s="2"/>
      <c r="FF1298" s="2"/>
      <c r="FG1298" s="2"/>
      <c r="FH1298" s="2"/>
      <c r="FI1298" s="2"/>
      <c r="FJ1298" s="2"/>
      <c r="FK1298" s="2"/>
      <c r="FL1298" s="2"/>
      <c r="FM1298" s="2"/>
      <c r="FN1298" s="2"/>
      <c r="FO1298" s="2"/>
      <c r="FP1298" s="2"/>
      <c r="FQ1298" s="2"/>
      <c r="FR1298" s="2"/>
      <c r="FS1298" s="2"/>
      <c r="FT1298" s="2"/>
      <c r="FU1298" s="2"/>
      <c r="FV1298" s="2"/>
      <c r="FW1298" s="2"/>
      <c r="FX1298" s="2"/>
      <c r="FY1298" s="2"/>
      <c r="FZ1298" s="2"/>
      <c r="GA1298" s="2"/>
      <c r="GB1298" s="2"/>
      <c r="GC1298" s="2"/>
      <c r="GD1298" s="2"/>
      <c r="GE1298" s="2"/>
      <c r="GF1298" s="2"/>
      <c r="GG1298" s="2"/>
      <c r="GH1298" s="2"/>
      <c r="GI1298" s="2"/>
      <c r="GJ1298" s="2"/>
      <c r="GK1298" s="2"/>
      <c r="GL1298" s="2"/>
      <c r="GM1298" s="2"/>
      <c r="GN1298" s="2"/>
      <c r="GO1298" s="2"/>
      <c r="GP1298" s="2"/>
      <c r="GQ1298" s="2"/>
      <c r="GR1298" s="2"/>
      <c r="GS1298" s="2"/>
      <c r="GT1298" s="2"/>
      <c r="GU1298" s="2"/>
      <c r="GV1298" s="2"/>
      <c r="GW1298" s="2"/>
      <c r="GX1298" s="2"/>
      <c r="GY1298" s="2"/>
      <c r="GZ1298" s="2"/>
      <c r="HA1298" s="2"/>
      <c r="HB1298" s="2"/>
      <c r="HC1298" s="2"/>
      <c r="HD1298" s="2"/>
      <c r="HE1298" s="2"/>
      <c r="HF1298" s="2"/>
      <c r="HG1298" s="2"/>
      <c r="HH1298" s="2"/>
      <c r="HI1298" s="2"/>
      <c r="HJ1298" s="2"/>
      <c r="HK1298" s="2"/>
      <c r="HL1298" s="2"/>
      <c r="HM1298" s="2"/>
      <c r="HN1298" s="2"/>
      <c r="HO1298" s="2"/>
      <c r="HP1298" s="2"/>
      <c r="HQ1298" s="2"/>
      <c r="HR1298" s="2"/>
      <c r="HS1298" s="2"/>
      <c r="HT1298" s="2"/>
      <c r="HU1298" s="2"/>
      <c r="HV1298" s="2"/>
      <c r="HW1298" s="2"/>
      <c r="HX1298" s="2"/>
      <c r="HY1298" s="2"/>
      <c r="HZ1298" s="2"/>
      <c r="IA1298" s="2"/>
      <c r="IB1298" s="2"/>
      <c r="IC1298" s="2"/>
      <c r="ID1298" s="2"/>
      <c r="IE1298" s="2"/>
      <c r="IF1298" s="2"/>
      <c r="IG1298" s="2"/>
      <c r="IH1298" s="2"/>
      <c r="II1298" s="2"/>
      <c r="IJ1298" s="2"/>
      <c r="IK1298" s="2"/>
      <c r="IL1298" s="2"/>
      <c r="IM1298" s="2"/>
      <c r="IN1298" s="2"/>
      <c r="IO1298" s="2"/>
      <c r="IP1298" s="2"/>
      <c r="IQ1298" s="2"/>
      <c r="IR1298" s="2"/>
      <c r="IS1298" s="2"/>
      <c r="IT1298" s="2"/>
      <c r="IU1298" s="2"/>
      <c r="IV1298" s="2"/>
      <c r="IW1298" s="2"/>
    </row>
    <row r="1299" customFormat="false" ht="11.25" hidden="false" customHeight="false" outlineLevel="0" collapsed="false">
      <c r="A1299" s="2"/>
      <c r="B1299" s="2"/>
      <c r="C1299" s="2"/>
      <c r="D1299" s="394"/>
      <c r="F1299" s="2"/>
      <c r="G1299" s="2"/>
      <c r="H1299" s="2"/>
      <c r="I1299" s="2"/>
      <c r="J1299" s="2"/>
      <c r="K1299" s="2"/>
      <c r="L1299" s="2"/>
      <c r="M1299" s="2"/>
      <c r="P1299" s="2"/>
      <c r="Q1299" s="2"/>
      <c r="R1299" s="2"/>
      <c r="X1299" s="270"/>
      <c r="Y1299" s="2"/>
      <c r="AL1299" s="2"/>
      <c r="AM1299" s="2"/>
      <c r="AN1299" s="2"/>
      <c r="AO1299" s="2"/>
      <c r="AP1299" s="2"/>
      <c r="AQ1299" s="2"/>
      <c r="AR1299" s="2"/>
      <c r="AS1299" s="2"/>
      <c r="AT1299" s="2"/>
      <c r="AU1299" s="2"/>
      <c r="AV1299" s="95"/>
      <c r="AW1299" s="95"/>
      <c r="AX1299" s="383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2"/>
      <c r="BT1299" s="2"/>
      <c r="BU1299" s="2"/>
      <c r="BV1299" s="2"/>
      <c r="BW1299" s="383"/>
      <c r="BX1299" s="383"/>
      <c r="BY1299" s="383"/>
      <c r="BZ1299" s="2"/>
      <c r="CA1299" s="2"/>
      <c r="CB1299" s="2"/>
      <c r="CC1299" s="2"/>
      <c r="CD1299" s="2"/>
      <c r="CE1299" s="2"/>
      <c r="CF1299" s="383"/>
      <c r="CG1299" s="383"/>
      <c r="CH1299" s="10"/>
      <c r="CI1299" s="2"/>
      <c r="CJ1299" s="2"/>
      <c r="CK1299" s="2"/>
      <c r="CL1299" s="2"/>
      <c r="CM1299" s="2"/>
      <c r="CN1299" s="2"/>
      <c r="CO1299" s="2"/>
      <c r="CP1299" s="2"/>
      <c r="CQ1299" s="2"/>
      <c r="CR1299" s="2"/>
      <c r="CS1299" s="2"/>
      <c r="CT1299" s="2"/>
      <c r="CU1299" s="2"/>
      <c r="CV1299" s="2"/>
      <c r="CW1299" s="2"/>
      <c r="CX1299" s="2"/>
      <c r="CY1299" s="2"/>
      <c r="CZ1299" s="2"/>
      <c r="DA1299" s="2"/>
      <c r="DB1299" s="2"/>
      <c r="DC1299" s="2"/>
      <c r="DD1299" s="2"/>
      <c r="DE1299" s="2"/>
      <c r="DF1299" s="2"/>
      <c r="DG1299" s="2"/>
      <c r="DH1299" s="2"/>
      <c r="DI1299" s="2"/>
      <c r="DJ1299" s="2"/>
      <c r="DK1299" s="2"/>
      <c r="DL1299" s="2"/>
      <c r="DM1299" s="2"/>
      <c r="DN1299" s="2"/>
      <c r="DO1299" s="2"/>
      <c r="DP1299" s="2"/>
      <c r="DQ1299" s="2"/>
      <c r="DR1299" s="2"/>
      <c r="DS1299" s="383"/>
      <c r="DT1299" s="383"/>
      <c r="DU1299" s="383"/>
      <c r="DV1299" s="2"/>
      <c r="DW1299" s="2"/>
      <c r="DX1299" s="2"/>
      <c r="DY1299" s="2"/>
      <c r="DZ1299" s="2"/>
      <c r="EA1299" s="2"/>
      <c r="EB1299" s="2"/>
      <c r="EC1299" s="2"/>
      <c r="ED1299" s="2"/>
      <c r="EE1299" s="2"/>
      <c r="EF1299" s="2"/>
      <c r="EG1299" s="2"/>
      <c r="EH1299" s="2"/>
      <c r="EI1299" s="2"/>
      <c r="EJ1299" s="2"/>
      <c r="EK1299" s="2"/>
      <c r="EL1299" s="2"/>
      <c r="EM1299" s="2"/>
      <c r="EN1299" s="2"/>
      <c r="EO1299" s="2"/>
      <c r="EP1299" s="2"/>
      <c r="EQ1299" s="2"/>
      <c r="ER1299" s="2"/>
      <c r="ES1299" s="2"/>
      <c r="ET1299" s="2"/>
      <c r="EU1299" s="2"/>
      <c r="EV1299" s="2"/>
      <c r="EW1299" s="2"/>
      <c r="EX1299" s="2"/>
      <c r="EY1299" s="2"/>
      <c r="EZ1299" s="2"/>
      <c r="FA1299" s="2"/>
      <c r="FB1299" s="2"/>
      <c r="FC1299" s="2"/>
      <c r="FD1299" s="2"/>
      <c r="FE1299" s="2"/>
      <c r="FF1299" s="2"/>
      <c r="FG1299" s="2"/>
      <c r="FH1299" s="2"/>
      <c r="FI1299" s="2"/>
      <c r="FJ1299" s="2"/>
      <c r="FK1299" s="2"/>
      <c r="FL1299" s="2"/>
      <c r="FM1299" s="2"/>
      <c r="FN1299" s="2"/>
      <c r="FO1299" s="2"/>
      <c r="FP1299" s="2"/>
      <c r="FQ1299" s="2"/>
      <c r="FR1299" s="2"/>
      <c r="FS1299" s="2"/>
      <c r="FT1299" s="2"/>
      <c r="FU1299" s="2"/>
      <c r="FV1299" s="2"/>
      <c r="FW1299" s="2"/>
      <c r="FX1299" s="2"/>
      <c r="FY1299" s="2"/>
      <c r="FZ1299" s="2"/>
      <c r="GA1299" s="2"/>
      <c r="GB1299" s="2"/>
      <c r="GC1299" s="2"/>
      <c r="GD1299" s="2"/>
      <c r="GE1299" s="2"/>
      <c r="GF1299" s="2"/>
      <c r="GG1299" s="2"/>
      <c r="GH1299" s="2"/>
      <c r="GI1299" s="2"/>
      <c r="GJ1299" s="2"/>
      <c r="GK1299" s="2"/>
      <c r="GL1299" s="2"/>
      <c r="GM1299" s="2"/>
      <c r="GN1299" s="2"/>
      <c r="GO1299" s="2"/>
      <c r="GP1299" s="2"/>
      <c r="GQ1299" s="2"/>
      <c r="GR1299" s="2"/>
      <c r="GS1299" s="2"/>
      <c r="GT1299" s="2"/>
      <c r="GU1299" s="2"/>
      <c r="GV1299" s="2"/>
      <c r="GW1299" s="2"/>
      <c r="GX1299" s="2"/>
      <c r="GY1299" s="2"/>
      <c r="GZ1299" s="2"/>
      <c r="HA1299" s="2"/>
      <c r="HB1299" s="2"/>
      <c r="HC1299" s="2"/>
      <c r="HD1299" s="2"/>
      <c r="HE1299" s="2"/>
      <c r="HF1299" s="2"/>
      <c r="HG1299" s="2"/>
      <c r="HH1299" s="2"/>
      <c r="HI1299" s="2"/>
      <c r="HJ1299" s="2"/>
      <c r="HK1299" s="2"/>
      <c r="HL1299" s="2"/>
      <c r="HM1299" s="2"/>
      <c r="HN1299" s="2"/>
      <c r="HO1299" s="2"/>
      <c r="HP1299" s="2"/>
      <c r="HQ1299" s="2"/>
      <c r="HR1299" s="2"/>
      <c r="HS1299" s="2"/>
      <c r="HT1299" s="2"/>
      <c r="HU1299" s="2"/>
      <c r="HV1299" s="2"/>
      <c r="HW1299" s="2"/>
      <c r="HX1299" s="2"/>
      <c r="HY1299" s="2"/>
      <c r="HZ1299" s="2"/>
      <c r="IA1299" s="2"/>
      <c r="IB1299" s="2"/>
      <c r="IC1299" s="2"/>
      <c r="ID1299" s="2"/>
      <c r="IE1299" s="2"/>
      <c r="IF1299" s="2"/>
      <c r="IG1299" s="2"/>
      <c r="IH1299" s="2"/>
      <c r="II1299" s="2"/>
      <c r="IJ1299" s="2"/>
      <c r="IK1299" s="2"/>
      <c r="IL1299" s="2"/>
      <c r="IM1299" s="2"/>
      <c r="IN1299" s="2"/>
      <c r="IO1299" s="2"/>
      <c r="IP1299" s="2"/>
      <c r="IQ1299" s="2"/>
      <c r="IR1299" s="2"/>
      <c r="IS1299" s="2"/>
      <c r="IT1299" s="2"/>
      <c r="IU1299" s="2"/>
      <c r="IV1299" s="2"/>
      <c r="IW1299" s="2"/>
    </row>
    <row r="1300" customFormat="false" ht="11.25" hidden="false" customHeight="false" outlineLevel="0" collapsed="false">
      <c r="A1300" s="2"/>
      <c r="B1300" s="2"/>
      <c r="C1300" s="2"/>
      <c r="D1300" s="394"/>
      <c r="F1300" s="2"/>
      <c r="G1300" s="2"/>
      <c r="H1300" s="2"/>
      <c r="I1300" s="2"/>
      <c r="J1300" s="2"/>
      <c r="K1300" s="2"/>
      <c r="L1300" s="2"/>
      <c r="M1300" s="2"/>
      <c r="P1300" s="2"/>
      <c r="Q1300" s="2"/>
      <c r="R1300" s="2"/>
      <c r="X1300" s="270"/>
      <c r="Y1300" s="2"/>
      <c r="AL1300" s="2"/>
      <c r="AM1300" s="2"/>
      <c r="AN1300" s="2"/>
      <c r="AO1300" s="2"/>
      <c r="AP1300" s="2"/>
      <c r="AQ1300" s="2"/>
      <c r="AR1300" s="2"/>
      <c r="AS1300" s="2"/>
      <c r="AT1300" s="2"/>
      <c r="AU1300" s="2"/>
      <c r="AV1300" s="95"/>
      <c r="AW1300" s="95"/>
      <c r="AX1300" s="383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2"/>
      <c r="BT1300" s="2"/>
      <c r="BU1300" s="2"/>
      <c r="BV1300" s="2"/>
      <c r="BW1300" s="383"/>
      <c r="BX1300" s="383"/>
      <c r="BY1300" s="383"/>
      <c r="BZ1300" s="2"/>
      <c r="CA1300" s="2"/>
      <c r="CB1300" s="2"/>
      <c r="CC1300" s="2"/>
      <c r="CD1300" s="2"/>
      <c r="CE1300" s="2"/>
      <c r="CF1300" s="383"/>
      <c r="CG1300" s="383"/>
      <c r="CH1300" s="10"/>
      <c r="CI1300" s="2"/>
      <c r="CJ1300" s="2"/>
      <c r="CK1300" s="2"/>
      <c r="CL1300" s="2"/>
      <c r="CM1300" s="2"/>
      <c r="CN1300" s="2"/>
      <c r="CO1300" s="2"/>
      <c r="CP1300" s="2"/>
      <c r="CQ1300" s="2"/>
      <c r="CR1300" s="2"/>
      <c r="CS1300" s="2"/>
      <c r="CT1300" s="2"/>
      <c r="CU1300" s="2"/>
      <c r="CV1300" s="2"/>
      <c r="CW1300" s="2"/>
      <c r="CX1300" s="2"/>
      <c r="CY1300" s="2"/>
      <c r="CZ1300" s="2"/>
      <c r="DA1300" s="2"/>
      <c r="DB1300" s="2"/>
      <c r="DC1300" s="2"/>
      <c r="DD1300" s="2"/>
      <c r="DE1300" s="2"/>
      <c r="DF1300" s="2"/>
      <c r="DG1300" s="2"/>
      <c r="DH1300" s="2"/>
      <c r="DI1300" s="2"/>
      <c r="DJ1300" s="2"/>
      <c r="DK1300" s="2"/>
      <c r="DL1300" s="2"/>
      <c r="DM1300" s="2"/>
      <c r="DN1300" s="2"/>
      <c r="DO1300" s="2"/>
      <c r="DP1300" s="2"/>
      <c r="DQ1300" s="2"/>
      <c r="DR1300" s="2"/>
      <c r="DS1300" s="383"/>
      <c r="DT1300" s="383"/>
      <c r="DU1300" s="383"/>
      <c r="DV1300" s="2"/>
      <c r="DW1300" s="2"/>
      <c r="DX1300" s="2"/>
      <c r="DY1300" s="2"/>
      <c r="DZ1300" s="2"/>
      <c r="EA1300" s="2"/>
      <c r="EB1300" s="2"/>
      <c r="EC1300" s="2"/>
      <c r="ED1300" s="2"/>
      <c r="EE1300" s="2"/>
      <c r="EF1300" s="2"/>
      <c r="EG1300" s="2"/>
      <c r="EH1300" s="2"/>
      <c r="EI1300" s="2"/>
      <c r="EJ1300" s="2"/>
      <c r="EK1300" s="2"/>
      <c r="EL1300" s="2"/>
      <c r="EM1300" s="2"/>
      <c r="EN1300" s="2"/>
      <c r="EO1300" s="2"/>
      <c r="EP1300" s="2"/>
      <c r="EQ1300" s="2"/>
      <c r="ER1300" s="2"/>
      <c r="ES1300" s="2"/>
      <c r="ET1300" s="2"/>
      <c r="EU1300" s="2"/>
      <c r="EV1300" s="2"/>
      <c r="EW1300" s="2"/>
      <c r="EX1300" s="2"/>
      <c r="EY1300" s="2"/>
      <c r="EZ1300" s="2"/>
      <c r="FA1300" s="2"/>
      <c r="FB1300" s="2"/>
      <c r="FC1300" s="2"/>
      <c r="FD1300" s="2"/>
      <c r="FE1300" s="2"/>
      <c r="FF1300" s="2"/>
      <c r="FG1300" s="2"/>
      <c r="FH1300" s="2"/>
      <c r="FI1300" s="2"/>
      <c r="FJ1300" s="2"/>
      <c r="FK1300" s="2"/>
      <c r="FL1300" s="2"/>
      <c r="FM1300" s="2"/>
      <c r="FN1300" s="2"/>
      <c r="FO1300" s="2"/>
      <c r="FP1300" s="2"/>
      <c r="FQ1300" s="2"/>
      <c r="FR1300" s="2"/>
      <c r="FS1300" s="2"/>
      <c r="FT1300" s="2"/>
      <c r="FU1300" s="2"/>
      <c r="FV1300" s="2"/>
      <c r="FW1300" s="2"/>
      <c r="FX1300" s="2"/>
      <c r="FY1300" s="2"/>
      <c r="FZ1300" s="2"/>
      <c r="GA1300" s="2"/>
      <c r="GB1300" s="2"/>
      <c r="GC1300" s="2"/>
      <c r="GD1300" s="2"/>
      <c r="GE1300" s="2"/>
      <c r="GF1300" s="2"/>
      <c r="GG1300" s="2"/>
      <c r="GH1300" s="2"/>
      <c r="GI1300" s="2"/>
      <c r="GJ1300" s="2"/>
      <c r="GK1300" s="2"/>
      <c r="GL1300" s="2"/>
      <c r="GM1300" s="2"/>
      <c r="GN1300" s="2"/>
      <c r="GO1300" s="2"/>
      <c r="GP1300" s="2"/>
      <c r="GQ1300" s="2"/>
      <c r="GR1300" s="2"/>
      <c r="GS1300" s="2"/>
      <c r="GT1300" s="2"/>
      <c r="GU1300" s="2"/>
      <c r="GV1300" s="2"/>
      <c r="GW1300" s="2"/>
      <c r="GX1300" s="2"/>
      <c r="GY1300" s="2"/>
      <c r="GZ1300" s="2"/>
      <c r="HA1300" s="2"/>
      <c r="HB1300" s="2"/>
      <c r="HC1300" s="2"/>
      <c r="HD1300" s="2"/>
      <c r="HE1300" s="2"/>
      <c r="HF1300" s="2"/>
      <c r="HG1300" s="2"/>
      <c r="HH1300" s="2"/>
      <c r="HI1300" s="2"/>
      <c r="HJ1300" s="2"/>
      <c r="HK1300" s="2"/>
      <c r="HL1300" s="2"/>
      <c r="HM1300" s="2"/>
      <c r="HN1300" s="2"/>
      <c r="HO1300" s="2"/>
      <c r="HP1300" s="2"/>
      <c r="HQ1300" s="2"/>
      <c r="HR1300" s="2"/>
      <c r="HS1300" s="2"/>
      <c r="HT1300" s="2"/>
      <c r="HU1300" s="2"/>
      <c r="HV1300" s="2"/>
      <c r="HW1300" s="2"/>
      <c r="HX1300" s="2"/>
      <c r="HY1300" s="2"/>
      <c r="HZ1300" s="2"/>
      <c r="IA1300" s="2"/>
      <c r="IB1300" s="2"/>
      <c r="IC1300" s="2"/>
      <c r="ID1300" s="2"/>
      <c r="IE1300" s="2"/>
      <c r="IF1300" s="2"/>
      <c r="IG1300" s="2"/>
      <c r="IH1300" s="2"/>
      <c r="II1300" s="2"/>
      <c r="IJ1300" s="2"/>
      <c r="IK1300" s="2"/>
      <c r="IL1300" s="2"/>
      <c r="IM1300" s="2"/>
      <c r="IN1300" s="2"/>
      <c r="IO1300" s="2"/>
      <c r="IP1300" s="2"/>
      <c r="IQ1300" s="2"/>
      <c r="IR1300" s="2"/>
      <c r="IS1300" s="2"/>
      <c r="IT1300" s="2"/>
      <c r="IU1300" s="2"/>
      <c r="IV1300" s="2"/>
      <c r="IW1300" s="2"/>
    </row>
    <row r="1301" customFormat="false" ht="11.25" hidden="false" customHeight="false" outlineLevel="0" collapsed="false">
      <c r="A1301" s="2"/>
      <c r="B1301" s="2"/>
      <c r="C1301" s="2"/>
      <c r="D1301" s="394"/>
      <c r="F1301" s="2"/>
      <c r="G1301" s="2"/>
      <c r="H1301" s="2"/>
      <c r="I1301" s="2"/>
      <c r="J1301" s="2"/>
      <c r="K1301" s="2"/>
      <c r="L1301" s="2"/>
      <c r="M1301" s="2"/>
      <c r="P1301" s="2"/>
      <c r="Q1301" s="2"/>
      <c r="R1301" s="2"/>
      <c r="X1301" s="270"/>
      <c r="Y1301" s="2"/>
      <c r="AL1301" s="2"/>
      <c r="AM1301" s="2"/>
      <c r="AN1301" s="2"/>
      <c r="AO1301" s="2"/>
      <c r="AP1301" s="2"/>
      <c r="AQ1301" s="2"/>
      <c r="AR1301" s="2"/>
      <c r="AS1301" s="2"/>
      <c r="AT1301" s="2"/>
      <c r="AU1301" s="2"/>
      <c r="AV1301" s="95"/>
      <c r="AW1301" s="95"/>
      <c r="AX1301" s="383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2"/>
      <c r="BT1301" s="2"/>
      <c r="BU1301" s="2"/>
      <c r="BV1301" s="2"/>
      <c r="BW1301" s="383"/>
      <c r="BX1301" s="383"/>
      <c r="BY1301" s="383"/>
      <c r="BZ1301" s="2"/>
      <c r="CA1301" s="2"/>
      <c r="CB1301" s="2"/>
      <c r="CC1301" s="2"/>
      <c r="CD1301" s="2"/>
      <c r="CE1301" s="2"/>
      <c r="CF1301" s="383"/>
      <c r="CG1301" s="383"/>
      <c r="CH1301" s="10"/>
      <c r="CI1301" s="2"/>
      <c r="CJ1301" s="2"/>
      <c r="CK1301" s="2"/>
      <c r="CL1301" s="2"/>
      <c r="CM1301" s="2"/>
      <c r="CN1301" s="2"/>
      <c r="CO1301" s="2"/>
      <c r="CP1301" s="2"/>
      <c r="CQ1301" s="2"/>
      <c r="CR1301" s="2"/>
      <c r="CS1301" s="2"/>
      <c r="CT1301" s="2"/>
      <c r="CU1301" s="2"/>
      <c r="CV1301" s="2"/>
      <c r="CW1301" s="2"/>
      <c r="CX1301" s="2"/>
      <c r="CY1301" s="2"/>
      <c r="CZ1301" s="2"/>
      <c r="DA1301" s="2"/>
      <c r="DB1301" s="2"/>
      <c r="DC1301" s="2"/>
      <c r="DD1301" s="2"/>
      <c r="DE1301" s="2"/>
      <c r="DF1301" s="2"/>
      <c r="DG1301" s="2"/>
      <c r="DH1301" s="2"/>
      <c r="DI1301" s="2"/>
      <c r="DJ1301" s="2"/>
      <c r="DK1301" s="2"/>
      <c r="DL1301" s="2"/>
      <c r="DM1301" s="2"/>
      <c r="DN1301" s="2"/>
      <c r="DO1301" s="2"/>
      <c r="DP1301" s="2"/>
      <c r="DQ1301" s="2"/>
      <c r="DR1301" s="2"/>
      <c r="DS1301" s="383"/>
      <c r="DT1301" s="383"/>
      <c r="DU1301" s="383"/>
      <c r="DV1301" s="2"/>
      <c r="DW1301" s="2"/>
      <c r="DX1301" s="2"/>
      <c r="DY1301" s="2"/>
      <c r="DZ1301" s="2"/>
      <c r="EA1301" s="2"/>
      <c r="EB1301" s="2"/>
      <c r="EC1301" s="2"/>
      <c r="ED1301" s="2"/>
      <c r="EE1301" s="2"/>
      <c r="EF1301" s="2"/>
      <c r="EG1301" s="2"/>
      <c r="EH1301" s="2"/>
      <c r="EI1301" s="2"/>
      <c r="EJ1301" s="2"/>
      <c r="EK1301" s="2"/>
      <c r="EL1301" s="2"/>
      <c r="EM1301" s="2"/>
      <c r="EN1301" s="2"/>
      <c r="EO1301" s="2"/>
      <c r="EP1301" s="2"/>
      <c r="EQ1301" s="2"/>
      <c r="ER1301" s="2"/>
      <c r="ES1301" s="2"/>
      <c r="ET1301" s="2"/>
      <c r="EU1301" s="2"/>
      <c r="EV1301" s="2"/>
      <c r="EW1301" s="2"/>
      <c r="EX1301" s="2"/>
      <c r="EY1301" s="2"/>
      <c r="EZ1301" s="2"/>
      <c r="FA1301" s="2"/>
      <c r="FB1301" s="2"/>
      <c r="FC1301" s="2"/>
      <c r="FD1301" s="2"/>
      <c r="FE1301" s="2"/>
      <c r="FF1301" s="2"/>
      <c r="FG1301" s="2"/>
      <c r="FH1301" s="2"/>
      <c r="FI1301" s="2"/>
      <c r="FJ1301" s="2"/>
      <c r="FK1301" s="2"/>
      <c r="FL1301" s="2"/>
      <c r="FM1301" s="2"/>
      <c r="FN1301" s="2"/>
      <c r="FO1301" s="2"/>
      <c r="FP1301" s="2"/>
      <c r="FQ1301" s="2"/>
      <c r="FR1301" s="2"/>
      <c r="FS1301" s="2"/>
      <c r="FT1301" s="2"/>
      <c r="FU1301" s="2"/>
      <c r="FV1301" s="2"/>
      <c r="FW1301" s="2"/>
      <c r="FX1301" s="2"/>
      <c r="FY1301" s="2"/>
      <c r="FZ1301" s="2"/>
      <c r="GA1301" s="2"/>
      <c r="GB1301" s="2"/>
      <c r="GC1301" s="2"/>
      <c r="GD1301" s="2"/>
      <c r="GE1301" s="2"/>
      <c r="GF1301" s="2"/>
      <c r="GG1301" s="2"/>
      <c r="GH1301" s="2"/>
      <c r="GI1301" s="2"/>
      <c r="GJ1301" s="2"/>
      <c r="GK1301" s="2"/>
      <c r="GL1301" s="2"/>
      <c r="GM1301" s="2"/>
      <c r="GN1301" s="2"/>
      <c r="GO1301" s="2"/>
      <c r="GP1301" s="2"/>
      <c r="GQ1301" s="2"/>
      <c r="GR1301" s="2"/>
      <c r="GS1301" s="2"/>
      <c r="GT1301" s="2"/>
      <c r="GU1301" s="2"/>
      <c r="GV1301" s="2"/>
      <c r="GW1301" s="2"/>
      <c r="GX1301" s="2"/>
      <c r="GY1301" s="2"/>
      <c r="GZ1301" s="2"/>
      <c r="HA1301" s="2"/>
      <c r="HB1301" s="2"/>
      <c r="HC1301" s="2"/>
      <c r="HD1301" s="2"/>
      <c r="HE1301" s="2"/>
      <c r="HF1301" s="2"/>
      <c r="HG1301" s="2"/>
      <c r="HH1301" s="2"/>
      <c r="HI1301" s="2"/>
      <c r="HJ1301" s="2"/>
      <c r="HK1301" s="2"/>
      <c r="HL1301" s="2"/>
      <c r="HM1301" s="2"/>
      <c r="HN1301" s="2"/>
      <c r="HO1301" s="2"/>
      <c r="HP1301" s="2"/>
      <c r="HQ1301" s="2"/>
      <c r="HR1301" s="2"/>
      <c r="HS1301" s="2"/>
      <c r="HT1301" s="2"/>
      <c r="HU1301" s="2"/>
      <c r="HV1301" s="2"/>
      <c r="HW1301" s="2"/>
      <c r="HX1301" s="2"/>
      <c r="HY1301" s="2"/>
      <c r="HZ1301" s="2"/>
      <c r="IA1301" s="2"/>
      <c r="IB1301" s="2"/>
      <c r="IC1301" s="2"/>
      <c r="ID1301" s="2"/>
      <c r="IE1301" s="2"/>
      <c r="IF1301" s="2"/>
      <c r="IG1301" s="2"/>
      <c r="IH1301" s="2"/>
      <c r="II1301" s="2"/>
      <c r="IJ1301" s="2"/>
      <c r="IK1301" s="2"/>
      <c r="IL1301" s="2"/>
      <c r="IM1301" s="2"/>
      <c r="IN1301" s="2"/>
      <c r="IO1301" s="2"/>
      <c r="IP1301" s="2"/>
      <c r="IQ1301" s="2"/>
      <c r="IR1301" s="2"/>
      <c r="IS1301" s="2"/>
      <c r="IT1301" s="2"/>
      <c r="IU1301" s="2"/>
      <c r="IV1301" s="2"/>
      <c r="IW1301" s="2"/>
    </row>
    <row r="1302" customFormat="false" ht="11.25" hidden="false" customHeight="false" outlineLevel="0" collapsed="false">
      <c r="A1302" s="2"/>
      <c r="B1302" s="2"/>
      <c r="C1302" s="2"/>
      <c r="D1302" s="394"/>
      <c r="F1302" s="2"/>
      <c r="G1302" s="2"/>
      <c r="H1302" s="2"/>
      <c r="I1302" s="2"/>
      <c r="J1302" s="2"/>
      <c r="K1302" s="2"/>
      <c r="L1302" s="2"/>
      <c r="M1302" s="2"/>
      <c r="P1302" s="2"/>
      <c r="Q1302" s="2"/>
      <c r="R1302" s="2"/>
      <c r="X1302" s="270"/>
      <c r="Y1302" s="2"/>
      <c r="AL1302" s="2"/>
      <c r="AM1302" s="2"/>
      <c r="AN1302" s="2"/>
      <c r="AO1302" s="2"/>
      <c r="AP1302" s="2"/>
      <c r="AQ1302" s="2"/>
      <c r="AR1302" s="2"/>
      <c r="AS1302" s="2"/>
      <c r="AT1302" s="2"/>
      <c r="AU1302" s="2"/>
      <c r="AV1302" s="95"/>
      <c r="AW1302" s="95"/>
      <c r="AX1302" s="383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2"/>
      <c r="BT1302" s="2"/>
      <c r="BU1302" s="2"/>
      <c r="BV1302" s="2"/>
      <c r="BW1302" s="383"/>
      <c r="BX1302" s="383"/>
      <c r="BY1302" s="383"/>
      <c r="BZ1302" s="2"/>
      <c r="CA1302" s="2"/>
      <c r="CB1302" s="2"/>
      <c r="CC1302" s="2"/>
      <c r="CD1302" s="2"/>
      <c r="CE1302" s="2"/>
      <c r="CF1302" s="383"/>
      <c r="CG1302" s="383"/>
      <c r="CH1302" s="10"/>
      <c r="CI1302" s="2"/>
      <c r="CJ1302" s="2"/>
      <c r="CK1302" s="2"/>
      <c r="CL1302" s="2"/>
      <c r="CM1302" s="2"/>
      <c r="CN1302" s="2"/>
      <c r="CO1302" s="2"/>
      <c r="CP1302" s="2"/>
      <c r="CQ1302" s="2"/>
      <c r="CR1302" s="2"/>
      <c r="CS1302" s="2"/>
      <c r="CT1302" s="2"/>
      <c r="CU1302" s="2"/>
      <c r="CV1302" s="2"/>
      <c r="CW1302" s="2"/>
      <c r="CX1302" s="2"/>
      <c r="CY1302" s="2"/>
      <c r="CZ1302" s="2"/>
      <c r="DA1302" s="2"/>
      <c r="DB1302" s="2"/>
      <c r="DC1302" s="2"/>
      <c r="DD1302" s="2"/>
      <c r="DE1302" s="2"/>
      <c r="DF1302" s="2"/>
      <c r="DG1302" s="2"/>
      <c r="DH1302" s="2"/>
      <c r="DI1302" s="2"/>
      <c r="DJ1302" s="2"/>
      <c r="DK1302" s="2"/>
      <c r="DL1302" s="2"/>
      <c r="DM1302" s="2"/>
      <c r="DN1302" s="2"/>
      <c r="DO1302" s="2"/>
      <c r="DP1302" s="2"/>
      <c r="DQ1302" s="2"/>
      <c r="DR1302" s="2"/>
      <c r="DS1302" s="383"/>
      <c r="DT1302" s="383"/>
      <c r="DU1302" s="383"/>
      <c r="DV1302" s="2"/>
      <c r="DW1302" s="2"/>
      <c r="DX1302" s="2"/>
      <c r="DY1302" s="2"/>
      <c r="DZ1302" s="2"/>
      <c r="EA1302" s="2"/>
      <c r="EB1302" s="2"/>
      <c r="EC1302" s="2"/>
      <c r="ED1302" s="2"/>
      <c r="EE1302" s="2"/>
      <c r="EF1302" s="2"/>
      <c r="EG1302" s="2"/>
      <c r="EH1302" s="2"/>
      <c r="EI1302" s="2"/>
      <c r="EJ1302" s="2"/>
      <c r="EK1302" s="2"/>
      <c r="EL1302" s="2"/>
      <c r="EM1302" s="2"/>
      <c r="EN1302" s="2"/>
      <c r="EO1302" s="2"/>
      <c r="EP1302" s="2"/>
      <c r="EQ1302" s="2"/>
      <c r="ER1302" s="2"/>
      <c r="ES1302" s="2"/>
      <c r="ET1302" s="2"/>
      <c r="EU1302" s="2"/>
      <c r="EV1302" s="2"/>
      <c r="EW1302" s="2"/>
      <c r="EX1302" s="2"/>
      <c r="EY1302" s="2"/>
      <c r="EZ1302" s="2"/>
      <c r="FA1302" s="2"/>
      <c r="FB1302" s="2"/>
      <c r="FC1302" s="2"/>
      <c r="FD1302" s="2"/>
      <c r="FE1302" s="2"/>
      <c r="FF1302" s="2"/>
      <c r="FG1302" s="2"/>
      <c r="FH1302" s="2"/>
      <c r="FI1302" s="2"/>
      <c r="FJ1302" s="2"/>
      <c r="FK1302" s="2"/>
      <c r="FL1302" s="2"/>
      <c r="FM1302" s="2"/>
      <c r="FN1302" s="2"/>
      <c r="FO1302" s="2"/>
      <c r="FP1302" s="2"/>
      <c r="FQ1302" s="2"/>
      <c r="FR1302" s="2"/>
      <c r="FS1302" s="2"/>
      <c r="FT1302" s="2"/>
      <c r="FU1302" s="2"/>
      <c r="FV1302" s="2"/>
      <c r="FW1302" s="2"/>
      <c r="FX1302" s="2"/>
      <c r="FY1302" s="2"/>
      <c r="FZ1302" s="2"/>
      <c r="GA1302" s="2"/>
      <c r="GB1302" s="2"/>
      <c r="GC1302" s="2"/>
      <c r="GD1302" s="2"/>
      <c r="GE1302" s="2"/>
      <c r="GF1302" s="2"/>
      <c r="GG1302" s="2"/>
      <c r="GH1302" s="2"/>
      <c r="GI1302" s="2"/>
      <c r="GJ1302" s="2"/>
      <c r="GK1302" s="2"/>
      <c r="GL1302" s="2"/>
      <c r="GM1302" s="2"/>
      <c r="GN1302" s="2"/>
      <c r="GO1302" s="2"/>
      <c r="GP1302" s="2"/>
      <c r="GQ1302" s="2"/>
      <c r="GR1302" s="2"/>
      <c r="GS1302" s="2"/>
      <c r="GT1302" s="2"/>
      <c r="GU1302" s="2"/>
      <c r="GV1302" s="2"/>
      <c r="GW1302" s="2"/>
      <c r="GX1302" s="2"/>
      <c r="GY1302" s="2"/>
      <c r="GZ1302" s="2"/>
      <c r="HA1302" s="2"/>
      <c r="HB1302" s="2"/>
      <c r="HC1302" s="2"/>
      <c r="HD1302" s="2"/>
      <c r="HE1302" s="2"/>
      <c r="HF1302" s="2"/>
      <c r="HG1302" s="2"/>
      <c r="HH1302" s="2"/>
      <c r="HI1302" s="2"/>
      <c r="HJ1302" s="2"/>
      <c r="HK1302" s="2"/>
      <c r="HL1302" s="2"/>
      <c r="HM1302" s="2"/>
      <c r="HN1302" s="2"/>
      <c r="HO1302" s="2"/>
      <c r="HP1302" s="2"/>
      <c r="HQ1302" s="2"/>
      <c r="HR1302" s="2"/>
      <c r="HS1302" s="2"/>
      <c r="HT1302" s="2"/>
      <c r="HU1302" s="2"/>
      <c r="HV1302" s="2"/>
      <c r="HW1302" s="2"/>
      <c r="HX1302" s="2"/>
      <c r="HY1302" s="2"/>
      <c r="HZ1302" s="2"/>
      <c r="IA1302" s="2"/>
      <c r="IB1302" s="2"/>
      <c r="IC1302" s="2"/>
      <c r="ID1302" s="2"/>
      <c r="IE1302" s="2"/>
      <c r="IF1302" s="2"/>
      <c r="IG1302" s="2"/>
      <c r="IH1302" s="2"/>
      <c r="II1302" s="2"/>
      <c r="IJ1302" s="2"/>
      <c r="IK1302" s="2"/>
      <c r="IL1302" s="2"/>
      <c r="IM1302" s="2"/>
      <c r="IN1302" s="2"/>
      <c r="IO1302" s="2"/>
      <c r="IP1302" s="2"/>
      <c r="IQ1302" s="2"/>
      <c r="IR1302" s="2"/>
      <c r="IS1302" s="2"/>
      <c r="IT1302" s="2"/>
      <c r="IU1302" s="2"/>
      <c r="IV1302" s="2"/>
      <c r="IW1302" s="2"/>
    </row>
    <row r="1303" customFormat="false" ht="11.25" hidden="false" customHeight="false" outlineLevel="0" collapsed="false">
      <c r="A1303" s="2"/>
      <c r="B1303" s="2"/>
      <c r="C1303" s="2"/>
      <c r="D1303" s="394"/>
      <c r="F1303" s="2"/>
      <c r="G1303" s="2"/>
      <c r="H1303" s="2"/>
      <c r="I1303" s="2"/>
      <c r="J1303" s="2"/>
      <c r="K1303" s="2"/>
      <c r="L1303" s="2"/>
      <c r="M1303" s="2"/>
      <c r="P1303" s="2"/>
      <c r="Q1303" s="2"/>
      <c r="R1303" s="2"/>
      <c r="X1303" s="270"/>
      <c r="Y1303" s="2"/>
      <c r="AL1303" s="2"/>
      <c r="AM1303" s="2"/>
      <c r="AN1303" s="2"/>
      <c r="AO1303" s="2"/>
      <c r="AP1303" s="2"/>
      <c r="AQ1303" s="2"/>
      <c r="AR1303" s="2"/>
      <c r="AS1303" s="2"/>
      <c r="AT1303" s="2"/>
      <c r="AU1303" s="2"/>
      <c r="AV1303" s="95"/>
      <c r="AW1303" s="95"/>
      <c r="AX1303" s="383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2"/>
      <c r="BT1303" s="2"/>
      <c r="BU1303" s="2"/>
      <c r="BV1303" s="2"/>
      <c r="BW1303" s="383"/>
      <c r="BX1303" s="383"/>
      <c r="BY1303" s="383"/>
      <c r="BZ1303" s="2"/>
      <c r="CA1303" s="2"/>
      <c r="CB1303" s="2"/>
      <c r="CC1303" s="2"/>
      <c r="CD1303" s="2"/>
      <c r="CE1303" s="2"/>
      <c r="CF1303" s="383"/>
      <c r="CG1303" s="383"/>
      <c r="CH1303" s="10"/>
      <c r="CI1303" s="2"/>
      <c r="CJ1303" s="2"/>
      <c r="CK1303" s="2"/>
      <c r="CL1303" s="2"/>
      <c r="CM1303" s="2"/>
      <c r="CN1303" s="2"/>
      <c r="CO1303" s="2"/>
      <c r="CP1303" s="2"/>
      <c r="CQ1303" s="2"/>
      <c r="CR1303" s="2"/>
      <c r="CS1303" s="2"/>
      <c r="CT1303" s="2"/>
      <c r="CU1303" s="2"/>
      <c r="CV1303" s="2"/>
      <c r="CW1303" s="2"/>
      <c r="CX1303" s="2"/>
      <c r="CY1303" s="2"/>
      <c r="CZ1303" s="2"/>
      <c r="DA1303" s="2"/>
      <c r="DB1303" s="2"/>
      <c r="DC1303" s="2"/>
      <c r="DD1303" s="2"/>
      <c r="DE1303" s="2"/>
      <c r="DF1303" s="2"/>
      <c r="DG1303" s="2"/>
      <c r="DH1303" s="2"/>
      <c r="DI1303" s="2"/>
      <c r="DJ1303" s="2"/>
      <c r="DK1303" s="2"/>
      <c r="DL1303" s="2"/>
      <c r="DM1303" s="2"/>
      <c r="DN1303" s="2"/>
      <c r="DO1303" s="2"/>
      <c r="DP1303" s="2"/>
      <c r="DQ1303" s="2"/>
      <c r="DR1303" s="2"/>
      <c r="DS1303" s="383"/>
      <c r="DT1303" s="383"/>
      <c r="DU1303" s="383"/>
      <c r="DV1303" s="2"/>
      <c r="DW1303" s="2"/>
      <c r="DX1303" s="2"/>
      <c r="DY1303" s="2"/>
      <c r="DZ1303" s="2"/>
      <c r="EA1303" s="2"/>
      <c r="EB1303" s="2"/>
      <c r="EC1303" s="2"/>
      <c r="ED1303" s="2"/>
      <c r="EE1303" s="2"/>
      <c r="EF1303" s="2"/>
      <c r="EG1303" s="2"/>
      <c r="EH1303" s="2"/>
      <c r="EI1303" s="2"/>
      <c r="EJ1303" s="2"/>
      <c r="EK1303" s="2"/>
      <c r="EL1303" s="2"/>
      <c r="EM1303" s="2"/>
      <c r="EN1303" s="2"/>
      <c r="EO1303" s="2"/>
      <c r="EP1303" s="2"/>
      <c r="EQ1303" s="2"/>
      <c r="ER1303" s="2"/>
      <c r="ES1303" s="2"/>
      <c r="ET1303" s="2"/>
      <c r="EU1303" s="2"/>
      <c r="EV1303" s="2"/>
      <c r="EW1303" s="2"/>
      <c r="EX1303" s="2"/>
      <c r="EY1303" s="2"/>
      <c r="EZ1303" s="2"/>
      <c r="FA1303" s="2"/>
      <c r="FB1303" s="2"/>
      <c r="FC1303" s="2"/>
      <c r="FD1303" s="2"/>
      <c r="FE1303" s="2"/>
      <c r="FF1303" s="2"/>
      <c r="FG1303" s="2"/>
      <c r="FH1303" s="2"/>
      <c r="FI1303" s="2"/>
      <c r="FJ1303" s="2"/>
      <c r="FK1303" s="2"/>
      <c r="FL1303" s="2"/>
      <c r="FM1303" s="2"/>
      <c r="FN1303" s="2"/>
      <c r="FO1303" s="2"/>
      <c r="FP1303" s="2"/>
      <c r="FQ1303" s="2"/>
      <c r="FR1303" s="2"/>
      <c r="FS1303" s="2"/>
      <c r="FT1303" s="2"/>
      <c r="FU1303" s="2"/>
      <c r="FV1303" s="2"/>
      <c r="FW1303" s="2"/>
      <c r="FX1303" s="2"/>
      <c r="FY1303" s="2"/>
      <c r="FZ1303" s="2"/>
      <c r="GA1303" s="2"/>
      <c r="GB1303" s="2"/>
      <c r="GC1303" s="2"/>
      <c r="GD1303" s="2"/>
      <c r="GE1303" s="2"/>
      <c r="GF1303" s="2"/>
      <c r="GG1303" s="2"/>
      <c r="GH1303" s="2"/>
      <c r="GI1303" s="2"/>
      <c r="GJ1303" s="2"/>
      <c r="GK1303" s="2"/>
      <c r="GL1303" s="2"/>
      <c r="GM1303" s="2"/>
      <c r="GN1303" s="2"/>
      <c r="GO1303" s="2"/>
      <c r="GP1303" s="2"/>
      <c r="GQ1303" s="2"/>
      <c r="GR1303" s="2"/>
      <c r="GS1303" s="2"/>
      <c r="GT1303" s="2"/>
      <c r="GU1303" s="2"/>
      <c r="GV1303" s="2"/>
      <c r="GW1303" s="2"/>
      <c r="GX1303" s="2"/>
      <c r="GY1303" s="2"/>
      <c r="GZ1303" s="2"/>
      <c r="HA1303" s="2"/>
      <c r="HB1303" s="2"/>
      <c r="HC1303" s="2"/>
      <c r="HD1303" s="2"/>
      <c r="HE1303" s="2"/>
      <c r="HF1303" s="2"/>
      <c r="HG1303" s="2"/>
      <c r="HH1303" s="2"/>
      <c r="HI1303" s="2"/>
      <c r="HJ1303" s="2"/>
      <c r="HK1303" s="2"/>
      <c r="HL1303" s="2"/>
      <c r="HM1303" s="2"/>
      <c r="HN1303" s="2"/>
      <c r="HO1303" s="2"/>
      <c r="HP1303" s="2"/>
      <c r="HQ1303" s="2"/>
      <c r="HR1303" s="2"/>
      <c r="HS1303" s="2"/>
      <c r="HT1303" s="2"/>
      <c r="HU1303" s="2"/>
      <c r="HV1303" s="2"/>
      <c r="HW1303" s="2"/>
      <c r="HX1303" s="2"/>
      <c r="HY1303" s="2"/>
      <c r="HZ1303" s="2"/>
      <c r="IA1303" s="2"/>
      <c r="IB1303" s="2"/>
      <c r="IC1303" s="2"/>
      <c r="ID1303" s="2"/>
      <c r="IE1303" s="2"/>
      <c r="IF1303" s="2"/>
      <c r="IG1303" s="2"/>
      <c r="IH1303" s="2"/>
      <c r="II1303" s="2"/>
      <c r="IJ1303" s="2"/>
      <c r="IK1303" s="2"/>
      <c r="IL1303" s="2"/>
      <c r="IM1303" s="2"/>
      <c r="IN1303" s="2"/>
      <c r="IO1303" s="2"/>
      <c r="IP1303" s="2"/>
      <c r="IQ1303" s="2"/>
      <c r="IR1303" s="2"/>
      <c r="IS1303" s="2"/>
      <c r="IT1303" s="2"/>
      <c r="IU1303" s="2"/>
      <c r="IV1303" s="2"/>
      <c r="IW1303" s="2"/>
    </row>
    <row r="1304" customFormat="false" ht="11.25" hidden="false" customHeight="false" outlineLevel="0" collapsed="false">
      <c r="A1304" s="2"/>
      <c r="B1304" s="2"/>
      <c r="C1304" s="2"/>
      <c r="D1304" s="394"/>
      <c r="F1304" s="2"/>
      <c r="G1304" s="2"/>
      <c r="H1304" s="2"/>
      <c r="I1304" s="2"/>
      <c r="J1304" s="2"/>
      <c r="K1304" s="2"/>
      <c r="L1304" s="2"/>
      <c r="M1304" s="2"/>
      <c r="P1304" s="2"/>
      <c r="Q1304" s="2"/>
      <c r="R1304" s="2"/>
      <c r="X1304" s="270"/>
      <c r="Y1304" s="2"/>
      <c r="AL1304" s="2"/>
      <c r="AM1304" s="2"/>
      <c r="AN1304" s="2"/>
      <c r="AO1304" s="2"/>
      <c r="AP1304" s="2"/>
      <c r="AQ1304" s="2"/>
      <c r="AR1304" s="2"/>
      <c r="AS1304" s="2"/>
      <c r="AT1304" s="2"/>
      <c r="AU1304" s="2"/>
      <c r="AV1304" s="95"/>
      <c r="AW1304" s="95"/>
      <c r="AX1304" s="383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2"/>
      <c r="BT1304" s="2"/>
      <c r="BU1304" s="2"/>
      <c r="BV1304" s="2"/>
      <c r="BW1304" s="383"/>
      <c r="BX1304" s="383"/>
      <c r="BY1304" s="383"/>
      <c r="BZ1304" s="2"/>
      <c r="CA1304" s="2"/>
      <c r="CB1304" s="2"/>
      <c r="CC1304" s="2"/>
      <c r="CD1304" s="2"/>
      <c r="CE1304" s="2"/>
      <c r="CF1304" s="383"/>
      <c r="CG1304" s="383"/>
      <c r="CH1304" s="10"/>
      <c r="CI1304" s="2"/>
      <c r="CJ1304" s="2"/>
      <c r="CK1304" s="2"/>
      <c r="CL1304" s="2"/>
      <c r="CM1304" s="2"/>
      <c r="CN1304" s="2"/>
      <c r="CO1304" s="2"/>
      <c r="CP1304" s="2"/>
      <c r="CQ1304" s="2"/>
      <c r="CR1304" s="2"/>
      <c r="CS1304" s="2"/>
      <c r="CT1304" s="2"/>
      <c r="CU1304" s="2"/>
      <c r="CV1304" s="2"/>
      <c r="CW1304" s="2"/>
      <c r="CX1304" s="2"/>
      <c r="CY1304" s="2"/>
      <c r="CZ1304" s="2"/>
      <c r="DA1304" s="2"/>
      <c r="DB1304" s="2"/>
      <c r="DC1304" s="2"/>
      <c r="DD1304" s="2"/>
      <c r="DE1304" s="2"/>
      <c r="DF1304" s="2"/>
      <c r="DG1304" s="2"/>
      <c r="DH1304" s="2"/>
      <c r="DI1304" s="2"/>
      <c r="DJ1304" s="2"/>
      <c r="DK1304" s="2"/>
      <c r="DL1304" s="2"/>
      <c r="DM1304" s="2"/>
      <c r="DN1304" s="2"/>
      <c r="DO1304" s="2"/>
      <c r="DP1304" s="2"/>
      <c r="DQ1304" s="2"/>
      <c r="DR1304" s="2"/>
      <c r="DS1304" s="383"/>
      <c r="DT1304" s="383"/>
      <c r="DU1304" s="383"/>
      <c r="DV1304" s="2"/>
      <c r="DW1304" s="2"/>
      <c r="DX1304" s="2"/>
      <c r="DY1304" s="2"/>
      <c r="DZ1304" s="2"/>
      <c r="EA1304" s="2"/>
      <c r="EB1304" s="2"/>
      <c r="EC1304" s="2"/>
      <c r="ED1304" s="2"/>
      <c r="EE1304" s="2"/>
      <c r="EF1304" s="2"/>
      <c r="EG1304" s="2"/>
      <c r="EH1304" s="2"/>
      <c r="EI1304" s="2"/>
      <c r="EJ1304" s="2"/>
      <c r="EK1304" s="2"/>
      <c r="EL1304" s="2"/>
      <c r="EM1304" s="2"/>
      <c r="EN1304" s="2"/>
      <c r="EO1304" s="2"/>
      <c r="EP1304" s="2"/>
      <c r="EQ1304" s="2"/>
      <c r="ER1304" s="2"/>
      <c r="ES1304" s="2"/>
      <c r="ET1304" s="2"/>
      <c r="EU1304" s="2"/>
      <c r="EV1304" s="2"/>
      <c r="EW1304" s="2"/>
      <c r="EX1304" s="2"/>
      <c r="EY1304" s="2"/>
      <c r="EZ1304" s="2"/>
      <c r="FA1304" s="2"/>
      <c r="FB1304" s="2"/>
      <c r="FC1304" s="2"/>
      <c r="FD1304" s="2"/>
      <c r="FE1304" s="2"/>
      <c r="FF1304" s="2"/>
      <c r="FG1304" s="2"/>
      <c r="FH1304" s="2"/>
      <c r="FI1304" s="2"/>
      <c r="FJ1304" s="2"/>
      <c r="FK1304" s="2"/>
      <c r="FL1304" s="2"/>
      <c r="FM1304" s="2"/>
      <c r="FN1304" s="2"/>
      <c r="FO1304" s="2"/>
      <c r="FP1304" s="2"/>
      <c r="FQ1304" s="2"/>
      <c r="FR1304" s="2"/>
      <c r="FS1304" s="2"/>
      <c r="FT1304" s="2"/>
      <c r="FU1304" s="2"/>
      <c r="FV1304" s="2"/>
      <c r="FW1304" s="2"/>
      <c r="FX1304" s="2"/>
      <c r="FY1304" s="2"/>
      <c r="FZ1304" s="2"/>
      <c r="GA1304" s="2"/>
      <c r="GB1304" s="2"/>
      <c r="GC1304" s="2"/>
      <c r="GD1304" s="2"/>
      <c r="GE1304" s="2"/>
      <c r="GF1304" s="2"/>
      <c r="GG1304" s="2"/>
      <c r="GH1304" s="2"/>
      <c r="GI1304" s="2"/>
      <c r="GJ1304" s="2"/>
      <c r="GK1304" s="2"/>
      <c r="GL1304" s="2"/>
      <c r="GM1304" s="2"/>
      <c r="GN1304" s="2"/>
      <c r="GO1304" s="2"/>
      <c r="GP1304" s="2"/>
      <c r="GQ1304" s="2"/>
      <c r="GR1304" s="2"/>
      <c r="GS1304" s="2"/>
      <c r="GT1304" s="2"/>
      <c r="GU1304" s="2"/>
      <c r="GV1304" s="2"/>
      <c r="GW1304" s="2"/>
      <c r="GX1304" s="2"/>
      <c r="GY1304" s="2"/>
      <c r="GZ1304" s="2"/>
      <c r="HA1304" s="2"/>
      <c r="HB1304" s="2"/>
      <c r="HC1304" s="2"/>
      <c r="HD1304" s="2"/>
      <c r="HE1304" s="2"/>
      <c r="HF1304" s="2"/>
      <c r="HG1304" s="2"/>
      <c r="HH1304" s="2"/>
      <c r="HI1304" s="2"/>
      <c r="HJ1304" s="2"/>
      <c r="HK1304" s="2"/>
      <c r="HL1304" s="2"/>
      <c r="HM1304" s="2"/>
      <c r="HN1304" s="2"/>
      <c r="HO1304" s="2"/>
      <c r="HP1304" s="2"/>
      <c r="HQ1304" s="2"/>
      <c r="HR1304" s="2"/>
      <c r="HS1304" s="2"/>
      <c r="HT1304" s="2"/>
      <c r="HU1304" s="2"/>
      <c r="HV1304" s="2"/>
      <c r="HW1304" s="2"/>
      <c r="HX1304" s="2"/>
      <c r="HY1304" s="2"/>
      <c r="HZ1304" s="2"/>
      <c r="IA1304" s="2"/>
      <c r="IB1304" s="2"/>
      <c r="IC1304" s="2"/>
      <c r="ID1304" s="2"/>
      <c r="IE1304" s="2"/>
      <c r="IF1304" s="2"/>
      <c r="IG1304" s="2"/>
      <c r="IH1304" s="2"/>
      <c r="II1304" s="2"/>
      <c r="IJ1304" s="2"/>
      <c r="IK1304" s="2"/>
      <c r="IL1304" s="2"/>
      <c r="IM1304" s="2"/>
      <c r="IN1304" s="2"/>
      <c r="IO1304" s="2"/>
      <c r="IP1304" s="2"/>
      <c r="IQ1304" s="2"/>
      <c r="IR1304" s="2"/>
      <c r="IS1304" s="2"/>
      <c r="IT1304" s="2"/>
      <c r="IU1304" s="2"/>
      <c r="IV1304" s="2"/>
      <c r="IW1304" s="2"/>
    </row>
  </sheetData>
  <mergeCells count="62">
    <mergeCell ref="A3:B8"/>
    <mergeCell ref="AF4:AG4"/>
    <mergeCell ref="AH4:AI4"/>
    <mergeCell ref="AJ4:AK4"/>
    <mergeCell ref="AL4:AM4"/>
    <mergeCell ref="AN4:AO4"/>
    <mergeCell ref="AR4:AS4"/>
    <mergeCell ref="AT4:AU4"/>
    <mergeCell ref="E6:J6"/>
    <mergeCell ref="L6:M6"/>
    <mergeCell ref="Q6:R6"/>
    <mergeCell ref="X6:Y6"/>
    <mergeCell ref="Z6:AA6"/>
    <mergeCell ref="AB6:AC6"/>
    <mergeCell ref="AF6:AG6"/>
    <mergeCell ref="AH6:AI6"/>
    <mergeCell ref="AJ6:AK6"/>
    <mergeCell ref="AL6:AM6"/>
    <mergeCell ref="AN6:AO6"/>
    <mergeCell ref="AP6:AQ6"/>
    <mergeCell ref="AR6:AS6"/>
    <mergeCell ref="AT6:AU6"/>
    <mergeCell ref="AY6:AZ6"/>
    <mergeCell ref="BA6:BB6"/>
    <mergeCell ref="BC6:BD6"/>
    <mergeCell ref="BE6:BF6"/>
    <mergeCell ref="BG6:BH6"/>
    <mergeCell ref="BI6:BJ6"/>
    <mergeCell ref="BK6:BL6"/>
    <mergeCell ref="BM6:BN6"/>
    <mergeCell ref="BO6:BP6"/>
    <mergeCell ref="BQ6:BR6"/>
    <mergeCell ref="BS6:BT6"/>
    <mergeCell ref="BU6:BV6"/>
    <mergeCell ref="BZ6:CA6"/>
    <mergeCell ref="CB6:CC6"/>
    <mergeCell ref="CD6:CE6"/>
    <mergeCell ref="CI6:CJ6"/>
    <mergeCell ref="CK6:CL6"/>
    <mergeCell ref="CM6:CN6"/>
    <mergeCell ref="CO6:CP6"/>
    <mergeCell ref="CQ6:CR6"/>
    <mergeCell ref="CS6:CT6"/>
    <mergeCell ref="CU6:CV6"/>
    <mergeCell ref="CW6:CX6"/>
    <mergeCell ref="CY6:CZ6"/>
    <mergeCell ref="DA6:DB6"/>
    <mergeCell ref="DC6:DD6"/>
    <mergeCell ref="DE6:DF6"/>
    <mergeCell ref="DG6:DH6"/>
    <mergeCell ref="DI6:DJ6"/>
    <mergeCell ref="DK6:DL6"/>
    <mergeCell ref="DM6:DN6"/>
    <mergeCell ref="DO6:DP6"/>
    <mergeCell ref="DQ6:DR6"/>
    <mergeCell ref="DZ6:EA6"/>
    <mergeCell ref="EB6:EC6"/>
    <mergeCell ref="ED6:EE6"/>
    <mergeCell ref="EF6:EG6"/>
    <mergeCell ref="EH6:EI6"/>
    <mergeCell ref="EJ6:EK6"/>
    <mergeCell ref="EL6:EM6"/>
  </mergeCells>
  <printOptions headings="false" gridLines="false" gridLinesSet="true" horizontalCentered="false" verticalCentered="false"/>
  <pageMargins left="0.2" right="0.229861111111111" top="0.520138888888889" bottom="0.54027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3:AG68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I6" activeCellId="0" sqref="I6"/>
    </sheetView>
  </sheetViews>
  <sheetFormatPr defaultColWidth="11.70703125" defaultRowHeight="11.25" customHeight="true" zeroHeight="false" outlineLevelRow="0" outlineLevelCol="0"/>
  <cols>
    <col collapsed="false" customWidth="false" hidden="false" outlineLevel="0" max="257" min="1" style="1" width="11.7"/>
  </cols>
  <sheetData>
    <row r="3" customFormat="false" ht="12" hidden="false" customHeight="false" outlineLevel="0" collapsed="false"/>
    <row r="4" customFormat="false" ht="11.25" hidden="false" customHeight="false" outlineLevel="0" collapsed="false">
      <c r="C4" s="300" t="s">
        <v>84</v>
      </c>
      <c r="D4" s="395" t="s">
        <v>84</v>
      </c>
      <c r="E4" s="395" t="s">
        <v>84</v>
      </c>
      <c r="F4" s="395" t="s">
        <v>84</v>
      </c>
      <c r="G4" s="395" t="s">
        <v>84</v>
      </c>
      <c r="H4" s="395" t="s">
        <v>84</v>
      </c>
      <c r="I4" s="298" t="s">
        <v>84</v>
      </c>
      <c r="J4" s="295" t="s">
        <v>77</v>
      </c>
      <c r="K4" s="396" t="s">
        <v>77</v>
      </c>
      <c r="L4" s="397" t="s">
        <v>77</v>
      </c>
      <c r="M4" s="398" t="s">
        <v>66</v>
      </c>
      <c r="N4" s="399" t="s">
        <v>66</v>
      </c>
      <c r="O4" s="399" t="s">
        <v>66</v>
      </c>
      <c r="P4" s="399" t="s">
        <v>66</v>
      </c>
      <c r="Q4" s="399" t="s">
        <v>66</v>
      </c>
      <c r="R4" s="399" t="s">
        <v>66</v>
      </c>
      <c r="S4" s="399" t="s">
        <v>66</v>
      </c>
      <c r="T4" s="399" t="s">
        <v>66</v>
      </c>
      <c r="U4" s="399" t="s">
        <v>66</v>
      </c>
      <c r="V4" s="399" t="s">
        <v>66</v>
      </c>
      <c r="W4" s="399" t="s">
        <v>66</v>
      </c>
      <c r="X4" s="399" t="s">
        <v>66</v>
      </c>
      <c r="Y4" s="303" t="s">
        <v>66</v>
      </c>
      <c r="Z4" s="400"/>
      <c r="AA4" s="401"/>
      <c r="AB4" s="401"/>
      <c r="AC4" s="401"/>
      <c r="AD4" s="401"/>
      <c r="AE4" s="401"/>
      <c r="AF4" s="401"/>
      <c r="AG4" s="402"/>
    </row>
    <row r="5" customFormat="false" ht="12" hidden="false" customHeight="false" outlineLevel="0" collapsed="false">
      <c r="C5" s="403" t="n">
        <v>2001</v>
      </c>
      <c r="D5" s="404" t="n">
        <v>37043</v>
      </c>
      <c r="E5" s="405" t="n">
        <v>2002</v>
      </c>
      <c r="F5" s="404" t="n">
        <v>37469</v>
      </c>
      <c r="G5" s="404" t="n">
        <v>37591</v>
      </c>
      <c r="H5" s="404" t="n">
        <v>37773</v>
      </c>
      <c r="I5" s="406" t="n">
        <v>2004</v>
      </c>
      <c r="J5" s="407" t="n">
        <v>37135</v>
      </c>
      <c r="K5" s="408" t="n">
        <v>2002</v>
      </c>
      <c r="L5" s="409" t="n">
        <v>2003</v>
      </c>
      <c r="M5" s="410" t="n">
        <v>37135</v>
      </c>
      <c r="N5" s="411" t="n">
        <v>2001</v>
      </c>
      <c r="O5" s="412" t="n">
        <v>37012</v>
      </c>
      <c r="P5" s="412" t="n">
        <v>37104</v>
      </c>
      <c r="Q5" s="412" t="n">
        <v>37043</v>
      </c>
      <c r="R5" s="411" t="n">
        <v>2002</v>
      </c>
      <c r="S5" s="412" t="n">
        <v>37438</v>
      </c>
      <c r="T5" s="412" t="n">
        <v>37408</v>
      </c>
      <c r="U5" s="412" t="n">
        <v>37773</v>
      </c>
      <c r="V5" s="411" t="n">
        <v>2003</v>
      </c>
      <c r="W5" s="411" t="n">
        <v>2003</v>
      </c>
      <c r="X5" s="411" t="n">
        <v>2004</v>
      </c>
      <c r="Y5" s="413" t="n">
        <v>38139</v>
      </c>
      <c r="Z5" s="414" t="n">
        <v>37226</v>
      </c>
      <c r="AA5" s="415" t="n">
        <v>2001</v>
      </c>
      <c r="AB5" s="415" t="n">
        <v>2002</v>
      </c>
      <c r="AC5" s="415" t="n">
        <v>2002</v>
      </c>
      <c r="AD5" s="415" t="n">
        <v>2002</v>
      </c>
      <c r="AE5" s="415" t="n">
        <v>2002</v>
      </c>
      <c r="AF5" s="415" t="n">
        <v>2003</v>
      </c>
      <c r="AG5" s="416" t="n">
        <v>2003</v>
      </c>
    </row>
    <row r="6" customFormat="false" ht="56.25" hidden="false" customHeight="false" outlineLevel="0" collapsed="false">
      <c r="C6" s="417" t="s">
        <v>261</v>
      </c>
      <c r="D6" s="417" t="s">
        <v>262</v>
      </c>
      <c r="E6" s="417" t="s">
        <v>263</v>
      </c>
      <c r="F6" s="417" t="s">
        <v>218</v>
      </c>
      <c r="G6" s="417" t="s">
        <v>264</v>
      </c>
      <c r="H6" s="417" t="s">
        <v>265</v>
      </c>
      <c r="I6" s="417" t="s">
        <v>266</v>
      </c>
      <c r="J6" s="417" t="s">
        <v>267</v>
      </c>
      <c r="K6" s="417" t="s">
        <v>268</v>
      </c>
      <c r="L6" s="417" t="s">
        <v>269</v>
      </c>
      <c r="M6" s="417" t="s">
        <v>270</v>
      </c>
      <c r="N6" s="417" t="s">
        <v>271</v>
      </c>
      <c r="O6" s="417" t="s">
        <v>272</v>
      </c>
      <c r="P6" s="417" t="s">
        <v>273</v>
      </c>
      <c r="Q6" s="417" t="s">
        <v>274</v>
      </c>
      <c r="R6" s="417" t="s">
        <v>275</v>
      </c>
      <c r="S6" s="417" t="s">
        <v>276</v>
      </c>
      <c r="T6" s="417" t="s">
        <v>277</v>
      </c>
      <c r="U6" s="417" t="s">
        <v>278</v>
      </c>
      <c r="V6" s="417" t="s">
        <v>279</v>
      </c>
      <c r="W6" s="417" t="s">
        <v>280</v>
      </c>
      <c r="X6" s="417" t="s">
        <v>281</v>
      </c>
      <c r="Y6" s="417" t="s">
        <v>282</v>
      </c>
      <c r="Z6" s="417" t="s">
        <v>283</v>
      </c>
      <c r="AA6" s="417" t="s">
        <v>284</v>
      </c>
      <c r="AB6" s="417" t="s">
        <v>285</v>
      </c>
      <c r="AC6" s="417" t="s">
        <v>286</v>
      </c>
      <c r="AD6" s="417" t="s">
        <v>271</v>
      </c>
      <c r="AE6" s="417" t="s">
        <v>287</v>
      </c>
      <c r="AF6" s="417" t="s">
        <v>288</v>
      </c>
      <c r="AG6" s="417" t="s">
        <v>289</v>
      </c>
    </row>
    <row r="7" customFormat="false" ht="11.25" hidden="false" customHeight="false" outlineLevel="0" collapsed="false">
      <c r="C7" s="418" t="s">
        <v>211</v>
      </c>
      <c r="D7" s="418" t="s">
        <v>210</v>
      </c>
      <c r="E7" s="418" t="s">
        <v>212</v>
      </c>
      <c r="F7" s="418" t="s">
        <v>211</v>
      </c>
      <c r="G7" s="418" t="s">
        <v>210</v>
      </c>
      <c r="H7" s="418" t="s">
        <v>211</v>
      </c>
      <c r="I7" s="418" t="s">
        <v>211</v>
      </c>
      <c r="J7" s="418" t="s">
        <v>210</v>
      </c>
      <c r="K7" s="418" t="s">
        <v>211</v>
      </c>
      <c r="L7" s="418" t="s">
        <v>212</v>
      </c>
      <c r="M7" s="418" t="s">
        <v>210</v>
      </c>
      <c r="N7" s="418" t="s">
        <v>212</v>
      </c>
      <c r="O7" s="418" t="s">
        <v>210</v>
      </c>
      <c r="P7" s="418" t="s">
        <v>210</v>
      </c>
      <c r="Q7" s="418" t="s">
        <v>210</v>
      </c>
      <c r="R7" s="418" t="s">
        <v>212</v>
      </c>
      <c r="S7" s="418" t="s">
        <v>210</v>
      </c>
      <c r="T7" s="418" t="s">
        <v>210</v>
      </c>
      <c r="U7" s="418" t="s">
        <v>210</v>
      </c>
      <c r="V7" s="418" t="s">
        <v>212</v>
      </c>
      <c r="W7" s="418" t="s">
        <v>212</v>
      </c>
      <c r="X7" s="418" t="s">
        <v>211</v>
      </c>
      <c r="Y7" s="418" t="s">
        <v>211</v>
      </c>
      <c r="Z7" s="418" t="s">
        <v>210</v>
      </c>
      <c r="AA7" s="418" t="s">
        <v>210</v>
      </c>
      <c r="AB7" s="418" t="s">
        <v>212</v>
      </c>
      <c r="AC7" s="418" t="s">
        <v>212</v>
      </c>
      <c r="AD7" s="418" t="s">
        <v>212</v>
      </c>
      <c r="AE7" s="418" t="s">
        <v>211</v>
      </c>
      <c r="AF7" s="418" t="s">
        <v>211</v>
      </c>
      <c r="AG7" s="418" t="s">
        <v>211</v>
      </c>
    </row>
    <row r="8" customFormat="false" ht="11.25" hidden="false" customHeight="false" outlineLevel="0" collapsed="false">
      <c r="B8" s="55" t="s">
        <v>14</v>
      </c>
      <c r="C8" s="418" t="n">
        <v>400</v>
      </c>
      <c r="D8" s="418" t="n">
        <v>49</v>
      </c>
      <c r="E8" s="418" t="n">
        <v>500</v>
      </c>
      <c r="F8" s="418" t="n">
        <v>450</v>
      </c>
      <c r="G8" s="418" t="n">
        <v>500</v>
      </c>
      <c r="H8" s="418" t="n">
        <v>510</v>
      </c>
      <c r="I8" s="418" t="n">
        <v>1100</v>
      </c>
      <c r="J8" s="418" t="n">
        <v>1048</v>
      </c>
      <c r="K8" s="418" t="n">
        <v>960</v>
      </c>
      <c r="L8" s="418" t="n">
        <v>1000</v>
      </c>
      <c r="M8" s="418" t="n">
        <v>520</v>
      </c>
      <c r="N8" s="418" t="n">
        <v>170</v>
      </c>
      <c r="O8" s="418" t="n">
        <v>500</v>
      </c>
      <c r="P8" s="418" t="n">
        <v>51</v>
      </c>
      <c r="Q8" s="418" t="n">
        <v>88</v>
      </c>
      <c r="R8" s="418" t="n">
        <v>500</v>
      </c>
      <c r="S8" s="418" t="n">
        <v>1060</v>
      </c>
      <c r="T8" s="418" t="n">
        <v>880</v>
      </c>
      <c r="U8" s="418" t="n">
        <v>720</v>
      </c>
      <c r="V8" s="418" t="n">
        <v>530</v>
      </c>
      <c r="W8" s="418" t="n">
        <v>520</v>
      </c>
      <c r="X8" s="418" t="n">
        <v>1000</v>
      </c>
      <c r="Y8" s="418" t="n">
        <v>1100</v>
      </c>
      <c r="Z8" s="418" t="n">
        <v>300</v>
      </c>
      <c r="AA8" s="418" t="n">
        <v>86.4</v>
      </c>
      <c r="AB8" s="418" t="n">
        <v>800</v>
      </c>
      <c r="AC8" s="418" t="n">
        <v>260</v>
      </c>
      <c r="AD8" s="418" t="n">
        <v>345</v>
      </c>
      <c r="AE8" s="418" t="n">
        <v>600</v>
      </c>
      <c r="AF8" s="418" t="n">
        <v>600</v>
      </c>
      <c r="AG8" s="418" t="n">
        <v>600</v>
      </c>
    </row>
    <row r="9" customFormat="false" ht="11.25" hidden="false" customHeight="false" outlineLevel="0" collapsed="false">
      <c r="B9" s="69" t="n">
        <v>36892</v>
      </c>
    </row>
    <row r="10" customFormat="false" ht="11.25" hidden="false" customHeight="false" outlineLevel="0" collapsed="false">
      <c r="B10" s="69" t="n">
        <v>36923</v>
      </c>
    </row>
    <row r="11" customFormat="false" ht="11.25" hidden="false" customHeight="false" outlineLevel="0" collapsed="false">
      <c r="B11" s="69" t="n">
        <v>36951</v>
      </c>
    </row>
    <row r="12" customFormat="false" ht="11.25" hidden="false" customHeight="false" outlineLevel="0" collapsed="false">
      <c r="B12" s="69" t="n">
        <v>36982</v>
      </c>
    </row>
    <row r="13" customFormat="false" ht="11.25" hidden="false" customHeight="false" outlineLevel="0" collapsed="false">
      <c r="B13" s="69" t="n">
        <v>37012</v>
      </c>
    </row>
    <row r="14" customFormat="false" ht="11.25" hidden="false" customHeight="false" outlineLevel="0" collapsed="false">
      <c r="B14" s="69" t="n">
        <v>37043</v>
      </c>
    </row>
    <row r="15" customFormat="false" ht="11.25" hidden="false" customHeight="false" outlineLevel="0" collapsed="false">
      <c r="B15" s="69" t="n">
        <v>37073</v>
      </c>
    </row>
    <row r="16" customFormat="false" ht="11.25" hidden="false" customHeight="false" outlineLevel="0" collapsed="false">
      <c r="B16" s="69" t="n">
        <v>37104</v>
      </c>
    </row>
    <row r="17" customFormat="false" ht="11.25" hidden="false" customHeight="false" outlineLevel="0" collapsed="false">
      <c r="B17" s="69" t="n">
        <v>37135</v>
      </c>
    </row>
    <row r="18" customFormat="false" ht="11.25" hidden="false" customHeight="false" outlineLevel="0" collapsed="false">
      <c r="B18" s="69" t="n">
        <v>37165</v>
      </c>
    </row>
    <row r="19" customFormat="false" ht="11.25" hidden="false" customHeight="false" outlineLevel="0" collapsed="false">
      <c r="B19" s="69" t="n">
        <v>37196</v>
      </c>
    </row>
    <row r="20" customFormat="false" ht="11.25" hidden="false" customHeight="false" outlineLevel="0" collapsed="false">
      <c r="B20" s="69" t="n">
        <v>37226</v>
      </c>
    </row>
    <row r="21" customFormat="false" ht="11.25" hidden="false" customHeight="false" outlineLevel="0" collapsed="false">
      <c r="B21" s="69" t="n">
        <v>37257</v>
      </c>
    </row>
    <row r="22" customFormat="false" ht="11.25" hidden="false" customHeight="false" outlineLevel="0" collapsed="false">
      <c r="B22" s="69" t="n">
        <v>37288</v>
      </c>
    </row>
    <row r="23" customFormat="false" ht="11.25" hidden="false" customHeight="false" outlineLevel="0" collapsed="false">
      <c r="B23" s="69" t="n">
        <v>37316</v>
      </c>
    </row>
    <row r="24" customFormat="false" ht="11.25" hidden="false" customHeight="false" outlineLevel="0" collapsed="false">
      <c r="B24" s="69" t="n">
        <v>37347</v>
      </c>
    </row>
    <row r="25" customFormat="false" ht="11.25" hidden="false" customHeight="false" outlineLevel="0" collapsed="false">
      <c r="B25" s="69" t="n">
        <v>37377</v>
      </c>
    </row>
    <row r="26" customFormat="false" ht="11.25" hidden="false" customHeight="false" outlineLevel="0" collapsed="false">
      <c r="B26" s="69" t="n">
        <v>37408</v>
      </c>
    </row>
    <row r="27" customFormat="false" ht="11.25" hidden="false" customHeight="false" outlineLevel="0" collapsed="false">
      <c r="B27" s="69" t="n">
        <v>37438</v>
      </c>
    </row>
    <row r="28" customFormat="false" ht="11.25" hidden="false" customHeight="false" outlineLevel="0" collapsed="false">
      <c r="B28" s="69" t="n">
        <v>37469</v>
      </c>
    </row>
    <row r="29" customFormat="false" ht="11.25" hidden="false" customHeight="false" outlineLevel="0" collapsed="false">
      <c r="B29" s="69" t="n">
        <v>37500</v>
      </c>
    </row>
    <row r="30" customFormat="false" ht="11.25" hidden="false" customHeight="false" outlineLevel="0" collapsed="false">
      <c r="B30" s="69" t="n">
        <v>37530</v>
      </c>
    </row>
    <row r="31" customFormat="false" ht="11.25" hidden="false" customHeight="false" outlineLevel="0" collapsed="false">
      <c r="B31" s="69" t="n">
        <v>37561</v>
      </c>
    </row>
    <row r="32" customFormat="false" ht="11.25" hidden="false" customHeight="false" outlineLevel="0" collapsed="false">
      <c r="B32" s="69" t="n">
        <v>37591</v>
      </c>
    </row>
    <row r="33" customFormat="false" ht="11.25" hidden="false" customHeight="false" outlineLevel="0" collapsed="false">
      <c r="B33" s="69" t="n">
        <v>37622</v>
      </c>
    </row>
    <row r="34" customFormat="false" ht="11.25" hidden="false" customHeight="false" outlineLevel="0" collapsed="false">
      <c r="B34" s="69" t="n">
        <v>37653</v>
      </c>
    </row>
    <row r="35" customFormat="false" ht="11.25" hidden="false" customHeight="false" outlineLevel="0" collapsed="false">
      <c r="B35" s="69" t="n">
        <v>37681</v>
      </c>
    </row>
    <row r="36" customFormat="false" ht="11.25" hidden="false" customHeight="false" outlineLevel="0" collapsed="false">
      <c r="B36" s="69" t="n">
        <v>37712</v>
      </c>
    </row>
    <row r="37" customFormat="false" ht="11.25" hidden="false" customHeight="false" outlineLevel="0" collapsed="false">
      <c r="B37" s="69" t="n">
        <v>37742</v>
      </c>
    </row>
    <row r="38" customFormat="false" ht="11.25" hidden="false" customHeight="false" outlineLevel="0" collapsed="false">
      <c r="B38" s="69" t="n">
        <v>37773</v>
      </c>
    </row>
    <row r="39" customFormat="false" ht="11.25" hidden="false" customHeight="false" outlineLevel="0" collapsed="false">
      <c r="B39" s="69" t="n">
        <v>37803</v>
      </c>
    </row>
    <row r="40" customFormat="false" ht="11.25" hidden="false" customHeight="false" outlineLevel="0" collapsed="false">
      <c r="B40" s="69" t="n">
        <v>37834</v>
      </c>
    </row>
    <row r="41" customFormat="false" ht="11.25" hidden="false" customHeight="false" outlineLevel="0" collapsed="false">
      <c r="B41" s="69" t="n">
        <v>37865</v>
      </c>
    </row>
    <row r="42" customFormat="false" ht="11.25" hidden="false" customHeight="false" outlineLevel="0" collapsed="false">
      <c r="B42" s="69" t="n">
        <v>37895</v>
      </c>
    </row>
    <row r="43" customFormat="false" ht="11.25" hidden="false" customHeight="false" outlineLevel="0" collapsed="false">
      <c r="B43" s="69" t="n">
        <v>37926</v>
      </c>
    </row>
    <row r="44" customFormat="false" ht="11.25" hidden="false" customHeight="false" outlineLevel="0" collapsed="false">
      <c r="B44" s="69" t="n">
        <v>37956</v>
      </c>
    </row>
    <row r="45" customFormat="false" ht="11.25" hidden="false" customHeight="false" outlineLevel="0" collapsed="false">
      <c r="B45" s="69" t="n">
        <v>37987</v>
      </c>
    </row>
    <row r="46" customFormat="false" ht="11.25" hidden="false" customHeight="false" outlineLevel="0" collapsed="false">
      <c r="B46" s="69" t="n">
        <v>38018</v>
      </c>
    </row>
    <row r="47" customFormat="false" ht="11.25" hidden="false" customHeight="false" outlineLevel="0" collapsed="false">
      <c r="B47" s="69" t="n">
        <v>38047</v>
      </c>
    </row>
    <row r="48" customFormat="false" ht="11.25" hidden="false" customHeight="false" outlineLevel="0" collapsed="false">
      <c r="B48" s="69" t="n">
        <v>38078</v>
      </c>
    </row>
    <row r="49" customFormat="false" ht="11.25" hidden="false" customHeight="false" outlineLevel="0" collapsed="false">
      <c r="B49" s="69" t="n">
        <v>38108</v>
      </c>
    </row>
    <row r="50" customFormat="false" ht="11.25" hidden="false" customHeight="false" outlineLevel="0" collapsed="false">
      <c r="B50" s="69" t="n">
        <v>38139</v>
      </c>
    </row>
    <row r="51" customFormat="false" ht="11.25" hidden="false" customHeight="false" outlineLevel="0" collapsed="false">
      <c r="B51" s="69" t="n">
        <v>38169</v>
      </c>
    </row>
    <row r="52" customFormat="false" ht="11.25" hidden="false" customHeight="false" outlineLevel="0" collapsed="false">
      <c r="B52" s="69" t="n">
        <v>38200</v>
      </c>
    </row>
    <row r="53" customFormat="false" ht="11.25" hidden="false" customHeight="false" outlineLevel="0" collapsed="false">
      <c r="B53" s="69" t="n">
        <v>38231</v>
      </c>
    </row>
    <row r="54" customFormat="false" ht="11.25" hidden="false" customHeight="false" outlineLevel="0" collapsed="false">
      <c r="B54" s="69" t="n">
        <v>38261</v>
      </c>
    </row>
    <row r="55" customFormat="false" ht="11.25" hidden="false" customHeight="false" outlineLevel="0" collapsed="false">
      <c r="B55" s="69" t="n">
        <v>38292</v>
      </c>
    </row>
    <row r="56" customFormat="false" ht="11.25" hidden="false" customHeight="false" outlineLevel="0" collapsed="false">
      <c r="B56" s="69" t="n">
        <v>38322</v>
      </c>
    </row>
    <row r="57" customFormat="false" ht="11.25" hidden="false" customHeight="false" outlineLevel="0" collapsed="false">
      <c r="B57" s="69" t="n">
        <v>38353</v>
      </c>
    </row>
    <row r="58" customFormat="false" ht="11.25" hidden="false" customHeight="false" outlineLevel="0" collapsed="false">
      <c r="B58" s="69" t="n">
        <v>38384</v>
      </c>
    </row>
    <row r="59" customFormat="false" ht="11.25" hidden="false" customHeight="false" outlineLevel="0" collapsed="false">
      <c r="B59" s="69" t="n">
        <v>38412</v>
      </c>
    </row>
    <row r="60" customFormat="false" ht="11.25" hidden="false" customHeight="false" outlineLevel="0" collapsed="false">
      <c r="B60" s="69" t="n">
        <v>38443</v>
      </c>
    </row>
    <row r="61" customFormat="false" ht="11.25" hidden="false" customHeight="false" outlineLevel="0" collapsed="false">
      <c r="B61" s="69" t="n">
        <v>38473</v>
      </c>
    </row>
    <row r="62" customFormat="false" ht="11.25" hidden="false" customHeight="false" outlineLevel="0" collapsed="false">
      <c r="B62" s="69" t="n">
        <v>38504</v>
      </c>
    </row>
    <row r="63" customFormat="false" ht="11.25" hidden="false" customHeight="false" outlineLevel="0" collapsed="false">
      <c r="B63" s="69" t="n">
        <v>38534</v>
      </c>
    </row>
    <row r="64" customFormat="false" ht="11.25" hidden="false" customHeight="false" outlineLevel="0" collapsed="false">
      <c r="B64" s="69" t="n">
        <v>38565</v>
      </c>
    </row>
    <row r="65" customFormat="false" ht="11.25" hidden="false" customHeight="false" outlineLevel="0" collapsed="false">
      <c r="B65" s="69" t="n">
        <v>38596</v>
      </c>
    </row>
    <row r="66" customFormat="false" ht="11.25" hidden="false" customHeight="false" outlineLevel="0" collapsed="false">
      <c r="B66" s="69" t="n">
        <v>38626</v>
      </c>
    </row>
    <row r="67" customFormat="false" ht="11.25" hidden="false" customHeight="false" outlineLevel="0" collapsed="false">
      <c r="B67" s="69" t="n">
        <v>38657</v>
      </c>
    </row>
    <row r="68" customFormat="false" ht="11.25" hidden="false" customHeight="false" outlineLevel="0" collapsed="false">
      <c r="B68" s="69" t="n">
        <v>38687</v>
      </c>
    </row>
  </sheetData>
  <printOptions headings="false" gridLines="false" gridLinesSet="true" horizontalCentered="false" verticalCentered="false"/>
  <pageMargins left="0.2" right="0.229861111111111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2000-07-21T15:43:33Z</dcterms:created>
  <dc:creator>jreitme</dc:creator>
  <dc:description/>
  <dc:language>en-US</dc:language>
  <cp:lastModifiedBy>pallen</cp:lastModifiedBy>
  <cp:lastPrinted>2001-01-11T18:41:05Z</cp:lastPrinted>
  <cp:revision>0</cp:revision>
  <dc:subject/>
  <dc:title/>
</cp:coreProperties>
</file>